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9.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21.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3.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4.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8.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29.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30.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omments1.xml" ContentType="application/vnd.openxmlformats-officedocument.spreadsheetml.comments+xml"/>
  <Override PartName="/xl/drawings/drawing31.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2.xml" ContentType="application/vnd.openxmlformats-officedocument.spreadsheetml.comments+xml"/>
  <Override PartName="/xl/drawings/drawing32.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3.xml" ContentType="application/vnd.openxmlformats-officedocument.spreadsheetml.comments+xml"/>
  <Override PartName="/xl/drawings/drawing33.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omments4.xml" ContentType="application/vnd.openxmlformats-officedocument.spreadsheetml.comments+xml"/>
  <Override PartName="/xl/drawings/drawing34.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omments5.xml" ContentType="application/vnd.openxmlformats-officedocument.spreadsheetml.comments+xml"/>
  <Override PartName="/xl/drawings/drawing35.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6.xml" ContentType="application/vnd.openxmlformats-officedocument.spreadsheetml.comments+xml"/>
  <Override PartName="/xl/drawings/drawing36.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omments7.xml" ContentType="application/vnd.openxmlformats-officedocument.spreadsheetml.comments+xml"/>
  <Override PartName="/xl/drawings/drawing37.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omments8.xml" ContentType="application/vnd.openxmlformats-officedocument.spreadsheetml.comments+xml"/>
  <Override PartName="/xl/drawings/drawing38.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9.xml" ContentType="application/vnd.openxmlformats-officedocument.spreadsheetml.comments+xml"/>
  <Override PartName="/xl/drawings/drawing39.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omments10.xml" ContentType="application/vnd.openxmlformats-officedocument.spreadsheetml.comments+xml"/>
  <Override PartName="/xl/drawings/drawing40.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omments11.xml" ContentType="application/vnd.openxmlformats-officedocument.spreadsheetml.comments+xml"/>
  <Override PartName="/xl/drawings/drawing41.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omments12.xml" ContentType="application/vnd.openxmlformats-officedocument.spreadsheetml.comments+xml"/>
  <Override PartName="/xl/drawings/drawing42.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omments13.xml" ContentType="application/vnd.openxmlformats-officedocument.spreadsheetml.comments+xml"/>
  <Override PartName="/xl/drawings/drawing43.xml" ContentType="application/vnd.openxmlformats-officedocument.drawing+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omments14.xml" ContentType="application/vnd.openxmlformats-officedocument.spreadsheetml.comments+xml"/>
  <Override PartName="/xl/drawings/drawing44.xml" ContentType="application/vnd.openxmlformats-officedocument.drawing+xml"/>
  <Override PartName="/xl/drawings/drawing45.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60" windowWidth="20700" windowHeight="11760" tabRatio="833" activeTab="45"/>
  </bookViews>
  <sheets>
    <sheet name="Settings" sheetId="3" r:id="rId1"/>
    <sheet name="EURInstruments" sheetId="4" state="veryHidden" r:id="rId2"/>
    <sheet name="GBPInstruments" sheetId="11" state="veryHidden" r:id="rId3"/>
    <sheet name="JPYInstruments" sheetId="12" state="veryHidden" r:id="rId4"/>
    <sheet name="USDInstruments" sheetId="10" state="veryHidden" r:id="rId5"/>
    <sheet name="AUDInstruments" sheetId="19" state="veryHidden" r:id="rId6"/>
    <sheet name="CADInstruments" sheetId="20" state="veryHidden" r:id="rId7"/>
    <sheet name="CHFInstruments" sheetId="21" state="veryHidden" r:id="rId8"/>
    <sheet name="CNHInstruments" sheetId="22" state="veryHidden" r:id="rId9"/>
    <sheet name="DKKInstruments" sheetId="23" state="veryHidden" r:id="rId10"/>
    <sheet name="HKDInstruments" sheetId="24" state="veryHidden" r:id="rId11"/>
    <sheet name="NOKInstruments" sheetId="25" state="veryHidden" r:id="rId12"/>
    <sheet name="NZDInstruments" sheetId="26" state="veryHidden" r:id="rId13"/>
    <sheet name="SEKInstruments" sheetId="27" state="veryHidden" r:id="rId14"/>
    <sheet name="ZARInstruments" sheetId="28" state="veryHidden" r:id="rId15"/>
    <sheet name="EURMarketData" sheetId="5" state="veryHidden" r:id="rId16"/>
    <sheet name="GBPMarketData" sheetId="14" state="veryHidden" r:id="rId17"/>
    <sheet name="JPYMarketData" sheetId="15" state="veryHidden" r:id="rId18"/>
    <sheet name="USDMarketData" sheetId="13" state="veryHidden" r:id="rId19"/>
    <sheet name="AUDMarketData" sheetId="29" state="veryHidden" r:id="rId20"/>
    <sheet name="CADMarketData" sheetId="30" state="veryHidden" r:id="rId21"/>
    <sheet name="CHFMarketData" sheetId="31" state="veryHidden" r:id="rId22"/>
    <sheet name="CNHMarketData" sheetId="32" state="veryHidden" r:id="rId23"/>
    <sheet name="DKKMarketData" sheetId="33" state="veryHidden" r:id="rId24"/>
    <sheet name="HKDMarketData" sheetId="34" state="veryHidden" r:id="rId25"/>
    <sheet name="NOKMarketData" sheetId="35" state="veryHidden" r:id="rId26"/>
    <sheet name="NZDMarketData" sheetId="36" state="veryHidden" r:id="rId27"/>
    <sheet name="SEKMarketData" sheetId="37" state="veryHidden" r:id="rId28"/>
    <sheet name="ZARMarketData" sheetId="38" state="veryHidden" r:id="rId29"/>
    <sheet name="EURCurve" sheetId="9" state="veryHidden" r:id="rId30"/>
    <sheet name="GBPCurve" sheetId="41" state="veryHidden" r:id="rId31"/>
    <sheet name="JPYCurve" sheetId="42" state="veryHidden" r:id="rId32"/>
    <sheet name="USDCurve" sheetId="18" state="veryHidden" r:id="rId33"/>
    <sheet name="AUDCurve" sheetId="43" state="veryHidden" r:id="rId34"/>
    <sheet name="CADCurve" sheetId="44" state="veryHidden" r:id="rId35"/>
    <sheet name="CHFCurve" sheetId="45" state="veryHidden" r:id="rId36"/>
    <sheet name="CNHCurve" sheetId="46" state="veryHidden" r:id="rId37"/>
    <sheet name="DKKCurve" sheetId="47" state="veryHidden" r:id="rId38"/>
    <sheet name="HKDCurve" sheetId="52" state="veryHidden" r:id="rId39"/>
    <sheet name="NOKCurve" sheetId="48" state="veryHidden" r:id="rId40"/>
    <sheet name="NZDCurve" sheetId="49" state="veryHidden" r:id="rId41"/>
    <sheet name="SEKCurve" sheetId="50" state="veryHidden" r:id="rId42"/>
    <sheet name="ZARCurve" sheetId="51" state="veryHidden" r:id="rId43"/>
    <sheet name="CurveBuild" sheetId="7" r:id="rId44"/>
    <sheet name="CurveDisplay" sheetId="8" r:id="rId45"/>
    <sheet name="SwapsWithFixingTable" sheetId="53" r:id="rId46"/>
  </sheets>
  <functionGroups builtInGroupCount="17">
    <functionGroup name="ION"/>
    <functionGroup name="Bloomberg"/>
    <functionGroup name="MIR_CURVE"/>
    <functionGroup name="MIR_DATE"/>
    <functionGroup name="MIR_IRDERIVA"/>
    <functionGroup name="MIR_FORDEVELOPER"/>
    <functionGroup name="MIR_FXDERIVA"/>
    <functionGroup name="MIR_MATH"/>
    <functionGroup name="RLMO"/>
    <functionGroup name="Thomson Reuters Eikon Excel"/>
    <functionGroup name="Adfin macro"/>
    <functionGroup name="Adfin Bonds"/>
    <functionGroup name="Adfin Common"/>
    <functionGroup name="Adfin Options"/>
    <functionGroup name="Adfin TermStructure"/>
    <functionGroup name="Adfin Swaps"/>
    <functionGroup name="Adfin Forex &amp; MM"/>
    <functionGroup name="Adfin Zero Coupon"/>
    <functionGroup name="Adfin Credit"/>
    <functionGroup name="Adfin Equities"/>
    <functionGroup name="Adfin Commodities"/>
    <functionGroup name="p4"/>
    <functionGroup name="Private Macros"/>
    <functionGroup name="Numerical Technologies"/>
    <functionGroup name="RMD-Lib"/>
    <functionGroup name="CVA-Lib"/>
    <functionGroup name="MHI IR Library"/>
    <functionGroup name="MHI CD Library"/>
    <functionGroup name="MHI BS Library"/>
    <functionGroup name="MHI Aux Library"/>
    <functionGroup name="MHI License"/>
  </functionGroups>
  <definedNames>
    <definedName name="Calibration.Dependencies" localSheetId="43">CurveBuild!$H:$N</definedName>
    <definedName name="CalibrationPage" localSheetId="19">AUDMarketData!$B$3</definedName>
    <definedName name="CalibrationPage" localSheetId="20">CADMarketData!$B$3</definedName>
    <definedName name="CalibrationPage" localSheetId="21">CHFMarketData!$B$3</definedName>
    <definedName name="CalibrationPage" localSheetId="22">CNHMarketData!$B$3</definedName>
    <definedName name="CalibrationPage" localSheetId="23">DKKMarketData!$B$3</definedName>
    <definedName name="CalibrationPage" localSheetId="15">EURMarketData!$B$3</definedName>
    <definedName name="CalibrationPage" localSheetId="16">GBPMarketData!$B$3</definedName>
    <definedName name="CalibrationPage" localSheetId="24">HKDMarketData!$B$3</definedName>
    <definedName name="CalibrationPage" localSheetId="17">JPYMarketData!$B$3</definedName>
    <definedName name="CalibrationPage" localSheetId="25">NOKMarketData!$B$3</definedName>
    <definedName name="CalibrationPage" localSheetId="26">NZDMarketData!$B$3</definedName>
    <definedName name="CalibrationPage" localSheetId="27">SEKMarketData!$B$3</definedName>
    <definedName name="CalibrationPage" localSheetId="18">USDMarketData!$B$3</definedName>
    <definedName name="CalibrationPage" localSheetId="28">ZARMarketData!$B$3</definedName>
    <definedName name="Currency" localSheetId="33">AUDCurve!$D$13</definedName>
    <definedName name="Currency" localSheetId="5">AUDInstruments!$B$2</definedName>
    <definedName name="Currency" localSheetId="34">CADCurve!$D$13</definedName>
    <definedName name="Currency" localSheetId="6">CADInstruments!$B$2</definedName>
    <definedName name="Currency" localSheetId="35">CHFCurve!$D$13</definedName>
    <definedName name="Currency" localSheetId="7">CHFInstruments!$B$2</definedName>
    <definedName name="Currency" localSheetId="36">CNHCurve!$D$13</definedName>
    <definedName name="Currency" localSheetId="8">CNHInstruments!$B$2</definedName>
    <definedName name="Currency" localSheetId="44">CurveDisplay!$D$2</definedName>
    <definedName name="Currency" localSheetId="37">DKKCurve!$D$13</definedName>
    <definedName name="Currency" localSheetId="9">DKKInstruments!$B$2</definedName>
    <definedName name="Currency" localSheetId="29">EURCurve!$D$13</definedName>
    <definedName name="Currency" localSheetId="1">EURInstruments!$B$2</definedName>
    <definedName name="Currency" localSheetId="30">GBPCurve!$D$13</definedName>
    <definedName name="Currency" localSheetId="2">GBPInstruments!$B$2</definedName>
    <definedName name="Currency" localSheetId="38">HKDCurve!$D$13</definedName>
    <definedName name="Currency" localSheetId="10">HKDInstruments!$B$2</definedName>
    <definedName name="Currency" localSheetId="31">JPYCurve!$D$13</definedName>
    <definedName name="Currency" localSheetId="3">JPYInstruments!$B$2</definedName>
    <definedName name="Currency" localSheetId="39">NOKCurve!$D$13</definedName>
    <definedName name="Currency" localSheetId="11">NOKInstruments!$B$2</definedName>
    <definedName name="Currency" localSheetId="40">NZDCurve!$D$13</definedName>
    <definedName name="Currency" localSheetId="12">NZDInstruments!$B$2</definedName>
    <definedName name="Currency" localSheetId="41">SEKCurve!$D$13</definedName>
    <definedName name="Currency" localSheetId="13">SEKInstruments!$B$2</definedName>
    <definedName name="Currency" localSheetId="32">USDCurve!$D$13</definedName>
    <definedName name="Currency" localSheetId="4">USDInstruments!$B$2</definedName>
    <definedName name="Currency" localSheetId="42">ZARCurve!$D$13</definedName>
    <definedName name="Currency" localSheetId="14">ZARInstruments!$B$2</definedName>
    <definedName name="CurrencyList" localSheetId="44">CurveDisplay!$A$7:$A$20</definedName>
    <definedName name="Curve.FXFwd" localSheetId="33">AUDCurve!$CJ:$CO</definedName>
    <definedName name="Curve.FXFwd" localSheetId="34">CADCurve!$CJ:$CO</definedName>
    <definedName name="Curve.FXFwd" localSheetId="35">CHFCurve!$CJ:$CO</definedName>
    <definedName name="Curve.FXFwd" localSheetId="36">CNHCurve!$CJ:$CO</definedName>
    <definedName name="Curve.FXFwd" localSheetId="37">DKKCurve!$CJ:$CO</definedName>
    <definedName name="Curve.FXFwd" localSheetId="29">EURCurve!$CJ:$CO</definedName>
    <definedName name="Curve.FXFwd" localSheetId="30">GBPCurve!$CJ:$CO</definedName>
    <definedName name="Curve.FXFwd" localSheetId="38">HKDCurve!$CJ:$CO</definedName>
    <definedName name="Curve.FXFwd" localSheetId="31">JPYCurve!$CJ:$CO</definedName>
    <definedName name="Curve.FXFwd" localSheetId="39">NOKCurve!$CJ:$CO</definedName>
    <definedName name="Curve.FXFwd" localSheetId="40">NZDCurve!$CJ:$CO</definedName>
    <definedName name="Curve.FXFwd" localSheetId="41">SEKCurve!$CJ:$CO</definedName>
    <definedName name="Curve.FXFwd" localSheetId="32">USDCurve!$CJ:$CO</definedName>
    <definedName name="Curve.FXFwd" localSheetId="42">ZARCurve!$CJ:$CO</definedName>
    <definedName name="Curve.FXFwd.Comments" localSheetId="33">AUDCurve!$CL:$CL</definedName>
    <definedName name="Curve.FXFwd.Comments" localSheetId="34">CADCurve!$CL:$CL</definedName>
    <definedName name="Curve.FXFwd.Comments" localSheetId="35">CHFCurve!$CL:$CL</definedName>
    <definedName name="Curve.FXFwd.Comments" localSheetId="36">CNHCurve!$CL:$CL</definedName>
    <definedName name="Curve.FXFwd.Comments" localSheetId="37">DKKCurve!$CL:$CL</definedName>
    <definedName name="Curve.FXFwd.Comments" localSheetId="29">EURCurve!$CL:$CL</definedName>
    <definedName name="Curve.FXFwd.Comments" localSheetId="30">GBPCurve!$CL:$CL</definedName>
    <definedName name="Curve.FXFwd.Comments" localSheetId="38">HKDCurve!$CL:$CL</definedName>
    <definedName name="Curve.FXFwd.Comments" localSheetId="31">JPYCurve!$CL:$CL</definedName>
    <definedName name="Curve.FXFwd.Comments" localSheetId="39">NOKCurve!$CL:$CL</definedName>
    <definedName name="Curve.FXFwd.Comments" localSheetId="40">NZDCurve!$CL:$CL</definedName>
    <definedName name="Curve.FXFwd.Comments" localSheetId="41">SEKCurve!$CL:$CL</definedName>
    <definedName name="Curve.FXFwd.Comments" localSheetId="32">USDCurve!$CL:$CL</definedName>
    <definedName name="Curve.FXFwd.Comments" localSheetId="42">ZARCurve!$CL:$CL</definedName>
    <definedName name="Curve.FXFwd.Conventions.EUR" localSheetId="33">AUDCurve!$CM$46:$CN$50</definedName>
    <definedName name="Curve.FXFwd.Conventions.EUR" localSheetId="34">CADCurve!$CM$46:$CN$50</definedName>
    <definedName name="Curve.FXFwd.Conventions.EUR" localSheetId="35">CHFCurve!$CM$46:$CN$50</definedName>
    <definedName name="Curve.FXFwd.Conventions.EUR" localSheetId="36">CNHCurve!$CM$46:$CN$50</definedName>
    <definedName name="Curve.FXFwd.Conventions.EUR" localSheetId="37">DKKCurve!$CM$46:$CN$50</definedName>
    <definedName name="Curve.FXFwd.Conventions.EUR" localSheetId="29">EURCurve!$CM$46:$CN$50</definedName>
    <definedName name="Curve.FXFwd.Conventions.EUR" localSheetId="30">GBPCurve!$CM$46:$CN$50</definedName>
    <definedName name="Curve.FXFwd.Conventions.EUR" localSheetId="38">HKDCurve!$CM$46:$CN$50</definedName>
    <definedName name="Curve.FXFwd.Conventions.EUR" localSheetId="31">JPYCurve!$CM$46:$CN$50</definedName>
    <definedName name="Curve.FXFwd.Conventions.EUR" localSheetId="39">NOKCurve!$CM$46:$CN$50</definedName>
    <definedName name="Curve.FXFwd.Conventions.EUR" localSheetId="40">NZDCurve!$CM$46:$CN$50</definedName>
    <definedName name="Curve.FXFwd.Conventions.EUR" localSheetId="41">SEKCurve!$CM$46:$CN$50</definedName>
    <definedName name="Curve.FXFwd.Conventions.EUR" localSheetId="32">USDCurve!$CM$46:$CN$50</definedName>
    <definedName name="Curve.FXFwd.Conventions.EUR" localSheetId="42">ZARCurve!$CM$46:$CN$50</definedName>
    <definedName name="Curve.FXFwd.Conventions.GBP" localSheetId="33">AUDCurve!$CM$56:$CN$60</definedName>
    <definedName name="Curve.FXFwd.Conventions.GBP" localSheetId="34">CADCurve!$CM$56:$CN$60</definedName>
    <definedName name="Curve.FXFwd.Conventions.GBP" localSheetId="35">CHFCurve!$CM$56:$CN$60</definedName>
    <definedName name="Curve.FXFwd.Conventions.GBP" localSheetId="36">CNHCurve!$CM$56:$CN$60</definedName>
    <definedName name="Curve.FXFwd.Conventions.GBP" localSheetId="37">DKKCurve!$CM$56:$CN$60</definedName>
    <definedName name="Curve.FXFwd.Conventions.GBP" localSheetId="29">EURCurve!$CM$56:$CN$60</definedName>
    <definedName name="Curve.FXFwd.Conventions.GBP" localSheetId="30">GBPCurve!$CM$56:$CN$60</definedName>
    <definedName name="Curve.FXFwd.Conventions.GBP" localSheetId="38">HKDCurve!$CM$56:$CN$60</definedName>
    <definedName name="Curve.FXFwd.Conventions.GBP" localSheetId="31">JPYCurve!$CM$56:$CN$60</definedName>
    <definedName name="Curve.FXFwd.Conventions.GBP" localSheetId="39">NOKCurve!$CM$56:$CN$60</definedName>
    <definedName name="Curve.FXFwd.Conventions.GBP" localSheetId="40">NZDCurve!$CM$56:$CN$60</definedName>
    <definedName name="Curve.FXFwd.Conventions.GBP" localSheetId="41">SEKCurve!$CM$56:$CN$60</definedName>
    <definedName name="Curve.FXFwd.Conventions.GBP" localSheetId="32">USDCurve!$CM$56:$CN$60</definedName>
    <definedName name="Curve.FXFwd.Conventions.GBP" localSheetId="42">ZARCurve!$CM$56:$CN$60</definedName>
    <definedName name="Curve.FXFwd.Conventions.JPY" localSheetId="33">AUDCurve!$CM$66:$CN$70</definedName>
    <definedName name="Curve.FXFwd.Conventions.JPY" localSheetId="34">CADCurve!$CM$66:$CN$70</definedName>
    <definedName name="Curve.FXFwd.Conventions.JPY" localSheetId="35">CHFCurve!$CM$66:$CN$70</definedName>
    <definedName name="Curve.FXFwd.Conventions.JPY" localSheetId="36">CNHCurve!$CM$66:$CN$70</definedName>
    <definedName name="Curve.FXFwd.Conventions.JPY" localSheetId="37">DKKCurve!$CM$66:$CN$70</definedName>
    <definedName name="Curve.FXFwd.Conventions.JPY" localSheetId="29">EURCurve!$CM$66:$CN$70</definedName>
    <definedName name="Curve.FXFwd.Conventions.JPY" localSheetId="30">GBPCurve!$CM$66:$CN$70</definedName>
    <definedName name="Curve.FXFwd.Conventions.JPY" localSheetId="38">HKDCurve!$CM$66:$CN$70</definedName>
    <definedName name="Curve.FXFwd.Conventions.JPY" localSheetId="31">JPYCurve!$CM$66:$CN$70</definedName>
    <definedName name="Curve.FXFwd.Conventions.JPY" localSheetId="39">NOKCurve!$CM$66:$CN$70</definedName>
    <definedName name="Curve.FXFwd.Conventions.JPY" localSheetId="40">NZDCurve!$CM$66:$CN$70</definedName>
    <definedName name="Curve.FXFwd.Conventions.JPY" localSheetId="41">SEKCurve!$CM$66:$CN$70</definedName>
    <definedName name="Curve.FXFwd.Conventions.JPY" localSheetId="32">USDCurve!$CM$66:$CN$70</definedName>
    <definedName name="Curve.FXFwd.Conventions.JPY" localSheetId="42">ZARCurve!$CM$66:$CN$70</definedName>
    <definedName name="Curve.FXFwd.CurveCollection" localSheetId="33">AUDCurve!$CN$18</definedName>
    <definedName name="Curve.FXFwd.CurveCollection" localSheetId="34">CADCurve!$CN$18</definedName>
    <definedName name="Curve.FXFwd.CurveCollection" localSheetId="35">CHFCurve!$CN$18</definedName>
    <definedName name="Curve.FXFwd.CurveCollection" localSheetId="36">CNHCurve!$CN$18</definedName>
    <definedName name="Curve.FXFwd.CurveCollection" localSheetId="37">DKKCurve!$CN$18</definedName>
    <definedName name="Curve.FXFwd.CurveCollection" localSheetId="29">EURCurve!$CN$18</definedName>
    <definedName name="Curve.FXFwd.CurveCollection" localSheetId="30">GBPCurve!$CN$18</definedName>
    <definedName name="Curve.FXFwd.CurveCollection" localSheetId="38">HKDCurve!$CN$18</definedName>
    <definedName name="Curve.FXFwd.CurveCollection" localSheetId="31">JPYCurve!$CN$18</definedName>
    <definedName name="Curve.FXFwd.CurveCollection" localSheetId="39">NOKCurve!$CN$18</definedName>
    <definedName name="Curve.FXFwd.CurveCollection" localSheetId="40">NZDCurve!$CN$18</definedName>
    <definedName name="Curve.FXFwd.CurveCollection" localSheetId="41">SEKCurve!$CN$18</definedName>
    <definedName name="Curve.FXFwd.CurveCollection" localSheetId="32">USDCurve!$CN$18</definedName>
    <definedName name="Curve.FXFwd.CurveCollection" localSheetId="42">ZARCurve!$CN$18</definedName>
    <definedName name="Curve.FXFwd.CurveConventions" localSheetId="33">AUDCurve!$CM$27:$CN$37</definedName>
    <definedName name="Curve.FXFwd.CurveConventions" localSheetId="34">CADCurve!$CM$27:$CN$37</definedName>
    <definedName name="Curve.FXFwd.CurveConventions" localSheetId="35">CHFCurve!$CM$27:$CN$37</definedName>
    <definedName name="Curve.FXFwd.CurveConventions" localSheetId="36">CNHCurve!$CM$27:$CN$37</definedName>
    <definedName name="Curve.FXFwd.CurveConventions" localSheetId="37">DKKCurve!$CM$27:$CN$37</definedName>
    <definedName name="Curve.FXFwd.CurveConventions" localSheetId="29">EURCurve!$CM$27:$CN$37</definedName>
    <definedName name="Curve.FXFwd.CurveConventions" localSheetId="30">GBPCurve!$CM$27:$CN$37</definedName>
    <definedName name="Curve.FXFwd.CurveConventions" localSheetId="38">HKDCurve!$CM$27:$CN$37</definedName>
    <definedName name="Curve.FXFwd.CurveConventions" localSheetId="31">JPYCurve!$CM$27:$CN$37</definedName>
    <definedName name="Curve.FXFwd.CurveConventions" localSheetId="39">NOKCurve!$CM$27:$CN$37</definedName>
    <definedName name="Curve.FXFwd.CurveConventions" localSheetId="40">NZDCurve!$CM$27:$CN$37</definedName>
    <definedName name="Curve.FXFwd.CurveConventions" localSheetId="41">SEKCurve!$CM$27:$CN$37</definedName>
    <definedName name="Curve.FXFwd.CurveConventions" localSheetId="32">USDCurve!$CM$27:$CN$37</definedName>
    <definedName name="Curve.FXFwd.CurveConventions" localSheetId="42">ZARCurve!$CM$27:$CN$37</definedName>
    <definedName name="Curve.FXFwd.CurveConventions.EURCSA" localSheetId="33">AUDCurve!$CM$45:$CN$50</definedName>
    <definedName name="Curve.FXFwd.CurveConventions.EURCSA" localSheetId="34">CADCurve!$CM$45:$CN$50</definedName>
    <definedName name="Curve.FXFwd.CurveConventions.EURCSA" localSheetId="35">CHFCurve!$CM$45:$CN$50</definedName>
    <definedName name="Curve.FXFwd.CurveConventions.EURCSA" localSheetId="36">CNHCurve!$CM$45:$CN$50</definedName>
    <definedName name="Curve.FXFwd.CurveConventions.EURCSA" localSheetId="37">DKKCurve!$CM$45:$CN$50</definedName>
    <definedName name="Curve.FXFwd.CurveConventions.EURCSA" localSheetId="29">EURCurve!$CM$45:$CN$50</definedName>
    <definedName name="Curve.FXFwd.CurveConventions.EURCSA" localSheetId="30">GBPCurve!$CM$45:$CN$50</definedName>
    <definedName name="Curve.FXFwd.CurveConventions.EURCSA" localSheetId="38">HKDCurve!$CM$45:$CN$50</definedName>
    <definedName name="Curve.FXFwd.CurveConventions.EURCSA" localSheetId="31">JPYCurve!$CM$45:$CN$50</definedName>
    <definedName name="Curve.FXFwd.CurveConventions.EURCSA" localSheetId="39">NOKCurve!$CM$45:$CN$50</definedName>
    <definedName name="Curve.FXFwd.CurveConventions.EURCSA" localSheetId="40">NZDCurve!$CM$45:$CN$50</definedName>
    <definedName name="Curve.FXFwd.CurveConventions.EURCSA" localSheetId="41">SEKCurve!$CM$45:$CN$50</definedName>
    <definedName name="Curve.FXFwd.CurveConventions.EURCSA" localSheetId="32">USDCurve!$CM$45:$CN$50</definedName>
    <definedName name="Curve.FXFwd.CurveConventions.EURCSA" localSheetId="42">ZARCurve!$CM$45:$CN$50</definedName>
    <definedName name="Curve.FXFwd.CurveConventions.GBPCSA" localSheetId="33">AUDCurve!$CM$55:$CN$60</definedName>
    <definedName name="Curve.FXFwd.CurveConventions.GBPCSA" localSheetId="34">CADCurve!$CM$55:$CN$60</definedName>
    <definedName name="Curve.FXFwd.CurveConventions.GBPCSA" localSheetId="35">CHFCurve!$CM$55:$CN$60</definedName>
    <definedName name="Curve.FXFwd.CurveConventions.GBPCSA" localSheetId="36">CNHCurve!$CM$55:$CN$60</definedName>
    <definedName name="Curve.FXFwd.CurveConventions.GBPCSA" localSheetId="37">DKKCurve!$CM$55:$CN$60</definedName>
    <definedName name="Curve.FXFwd.CurveConventions.GBPCSA" localSheetId="29">EURCurve!$CM$55:$CN$60</definedName>
    <definedName name="Curve.FXFwd.CurveConventions.GBPCSA" localSheetId="30">GBPCurve!$CM$55:$CN$60</definedName>
    <definedName name="Curve.FXFwd.CurveConventions.GBPCSA" localSheetId="38">HKDCurve!$CM$55:$CN$60</definedName>
    <definedName name="Curve.FXFwd.CurveConventions.GBPCSA" localSheetId="31">JPYCurve!$CM$55:$CN$60</definedName>
    <definedName name="Curve.FXFwd.CurveConventions.GBPCSA" localSheetId="39">NOKCurve!$CM$55:$CN$60</definedName>
    <definedName name="Curve.FXFwd.CurveConventions.GBPCSA" localSheetId="40">NZDCurve!$CM$55:$CN$60</definedName>
    <definedName name="Curve.FXFwd.CurveConventions.GBPCSA" localSheetId="41">SEKCurve!$CM$55:$CN$60</definedName>
    <definedName name="Curve.FXFwd.CurveConventions.GBPCSA" localSheetId="32">USDCurve!$CM$55:$CN$60</definedName>
    <definedName name="Curve.FXFwd.CurveConventions.GBPCSA" localSheetId="42">ZARCurve!$CM$55:$CN$60</definedName>
    <definedName name="Curve.FXFwd.CurveConventions.JPYCSA" localSheetId="33">AUDCurve!$CM$65:$CN$70</definedName>
    <definedName name="Curve.FXFwd.CurveConventions.JPYCSA" localSheetId="34">CADCurve!$CM$65:$CN$70</definedName>
    <definedName name="Curve.FXFwd.CurveConventions.JPYCSA" localSheetId="35">CHFCurve!$CM$65:$CN$70</definedName>
    <definedName name="Curve.FXFwd.CurveConventions.JPYCSA" localSheetId="36">CNHCurve!$CM$65:$CN$70</definedName>
    <definedName name="Curve.FXFwd.CurveConventions.JPYCSA" localSheetId="37">DKKCurve!$CM$65:$CN$70</definedName>
    <definedName name="Curve.FXFwd.CurveConventions.JPYCSA" localSheetId="29">EURCurve!$CM$65:$CN$70</definedName>
    <definedName name="Curve.FXFwd.CurveConventions.JPYCSA" localSheetId="30">GBPCurve!$CM$65:$CN$70</definedName>
    <definedName name="Curve.FXFwd.CurveConventions.JPYCSA" localSheetId="38">HKDCurve!$CM$65:$CN$70</definedName>
    <definedName name="Curve.FXFwd.CurveConventions.JPYCSA" localSheetId="31">JPYCurve!$CM$65:$CN$70</definedName>
    <definedName name="Curve.FXFwd.CurveConventions.JPYCSA" localSheetId="39">NOKCurve!$CM$65:$CN$70</definedName>
    <definedName name="Curve.FXFwd.CurveConventions.JPYCSA" localSheetId="40">NZDCurve!$CM$65:$CN$70</definedName>
    <definedName name="Curve.FXFwd.CurveConventions.JPYCSA" localSheetId="41">SEKCurve!$CM$65:$CN$70</definedName>
    <definedName name="Curve.FXFwd.CurveConventions.JPYCSA" localSheetId="32">USDCurve!$CM$65:$CN$70</definedName>
    <definedName name="Curve.FXFwd.CurveConventions.JPYCSA" localSheetId="42">ZARCurve!$CM$65:$CN$70</definedName>
    <definedName name="Curve.FXFwd.CurveIndex.EUR" localSheetId="33">AUDCurve!$CN$45</definedName>
    <definedName name="Curve.FXFwd.CurveIndex.EUR" localSheetId="34">CADCurve!$CN$45</definedName>
    <definedName name="Curve.FXFwd.CurveIndex.EUR" localSheetId="35">CHFCurve!$CN$45</definedName>
    <definedName name="Curve.FXFwd.CurveIndex.EUR" localSheetId="36">CNHCurve!$CN$45</definedName>
    <definedName name="Curve.FXFwd.CurveIndex.EUR" localSheetId="37">DKKCurve!$CN$45</definedName>
    <definedName name="Curve.FXFwd.CurveIndex.EUR" localSheetId="29">EURCurve!$CN$45</definedName>
    <definedName name="Curve.FXFwd.CurveIndex.EUR" localSheetId="30">GBPCurve!$CN$45</definedName>
    <definedName name="Curve.FXFwd.CurveIndex.EUR" localSheetId="38">HKDCurve!$CN$45</definedName>
    <definedName name="Curve.FXFwd.CurveIndex.EUR" localSheetId="31">JPYCurve!$CN$45</definedName>
    <definedName name="Curve.FXFwd.CurveIndex.EUR" localSheetId="39">NOKCurve!$CN$45</definedName>
    <definedName name="Curve.FXFwd.CurveIndex.EUR" localSheetId="40">NZDCurve!$CN$45</definedName>
    <definedName name="Curve.FXFwd.CurveIndex.EUR" localSheetId="41">SEKCurve!$CN$45</definedName>
    <definedName name="Curve.FXFwd.CurveIndex.EUR" localSheetId="32">USDCurve!$CN$45</definedName>
    <definedName name="Curve.FXFwd.CurveIndex.EUR" localSheetId="42">ZARCurve!$CN$45</definedName>
    <definedName name="Curve.FXFwd.CurveIndex.GBP" localSheetId="33">AUDCurve!$CN$55</definedName>
    <definedName name="Curve.FXFwd.CurveIndex.GBP" localSheetId="34">CADCurve!$CN$55</definedName>
    <definedName name="Curve.FXFwd.CurveIndex.GBP" localSheetId="35">CHFCurve!$CN$55</definedName>
    <definedName name="Curve.FXFwd.CurveIndex.GBP" localSheetId="36">CNHCurve!$CN$55</definedName>
    <definedName name="Curve.FXFwd.CurveIndex.GBP" localSheetId="37">DKKCurve!$CN$55</definedName>
    <definedName name="Curve.FXFwd.CurveIndex.GBP" localSheetId="29">EURCurve!$CN$55</definedName>
    <definedName name="Curve.FXFwd.CurveIndex.GBP" localSheetId="30">GBPCurve!$CN$55</definedName>
    <definedName name="Curve.FXFwd.CurveIndex.GBP" localSheetId="38">HKDCurve!$CN$55</definedName>
    <definedName name="Curve.FXFwd.CurveIndex.GBP" localSheetId="31">JPYCurve!$CN$55</definedName>
    <definedName name="Curve.FXFwd.CurveIndex.GBP" localSheetId="39">NOKCurve!$CN$55</definedName>
    <definedName name="Curve.FXFwd.CurveIndex.GBP" localSheetId="40">NZDCurve!$CN$55</definedName>
    <definedName name="Curve.FXFwd.CurveIndex.GBP" localSheetId="41">SEKCurve!$CN$55</definedName>
    <definedName name="Curve.FXFwd.CurveIndex.GBP" localSheetId="32">USDCurve!$CN$55</definedName>
    <definedName name="Curve.FXFwd.CurveIndex.GBP" localSheetId="42">ZARCurve!$CN$55</definedName>
    <definedName name="Curve.FXFwd.CurveIndex.JPY" localSheetId="33">AUDCurve!$CN$65</definedName>
    <definedName name="Curve.FXFwd.CurveIndex.JPY" localSheetId="34">CADCurve!$CN$65</definedName>
    <definedName name="Curve.FXFwd.CurveIndex.JPY" localSheetId="35">CHFCurve!$CN$65</definedName>
    <definedName name="Curve.FXFwd.CurveIndex.JPY" localSheetId="36">CNHCurve!$CN$65</definedName>
    <definedName name="Curve.FXFwd.CurveIndex.JPY" localSheetId="37">DKKCurve!$CN$65</definedName>
    <definedName name="Curve.FXFwd.CurveIndex.JPY" localSheetId="29">EURCurve!$CN$65</definedName>
    <definedName name="Curve.FXFwd.CurveIndex.JPY" localSheetId="30">GBPCurve!$CN$65</definedName>
    <definedName name="Curve.FXFwd.CurveIndex.JPY" localSheetId="38">HKDCurve!$CN$65</definedName>
    <definedName name="Curve.FXFwd.CurveIndex.JPY" localSheetId="31">JPYCurve!$CN$65</definedName>
    <definedName name="Curve.FXFwd.CurveIndex.JPY" localSheetId="39">NOKCurve!$CN$65</definedName>
    <definedName name="Curve.FXFwd.CurveIndex.JPY" localSheetId="40">NZDCurve!$CN$65</definedName>
    <definedName name="Curve.FXFwd.CurveIndex.JPY" localSheetId="41">SEKCurve!$CN$65</definedName>
    <definedName name="Curve.FXFwd.CurveIndex.JPY" localSheetId="32">USDCurve!$CN$65</definedName>
    <definedName name="Curve.FXFwd.CurveIndex.JPY" localSheetId="42">ZARCurve!$CN$65</definedName>
    <definedName name="Curve.FXFwd.StaticDataTable.EUR" localSheetId="33">AUDCurve!$CN$44</definedName>
    <definedName name="Curve.FXFwd.StaticDataTable.EUR" localSheetId="34">CADCurve!$CN$44</definedName>
    <definedName name="Curve.FXFwd.StaticDataTable.EUR" localSheetId="35">CHFCurve!$CN$44</definedName>
    <definedName name="Curve.FXFwd.StaticDataTable.EUR" localSheetId="36">CNHCurve!$CN$44</definedName>
    <definedName name="Curve.FXFwd.StaticDataTable.EUR" localSheetId="37">DKKCurve!$CN$44</definedName>
    <definedName name="Curve.FXFwd.StaticDataTable.EUR" localSheetId="29">EURCurve!$CN$44</definedName>
    <definedName name="Curve.FXFwd.StaticDataTable.EUR" localSheetId="30">GBPCurve!$CN$44</definedName>
    <definedName name="Curve.FXFwd.StaticDataTable.EUR" localSheetId="38">HKDCurve!$CN$44</definedName>
    <definedName name="Curve.FXFwd.StaticDataTable.EUR" localSheetId="31">JPYCurve!$CN$44</definedName>
    <definedName name="Curve.FXFwd.StaticDataTable.EUR" localSheetId="39">NOKCurve!$CN$44</definedName>
    <definedName name="Curve.FXFwd.StaticDataTable.EUR" localSheetId="40">NZDCurve!$CN$44</definedName>
    <definedName name="Curve.FXFwd.StaticDataTable.EUR" localSheetId="41">SEKCurve!$CN$44</definedName>
    <definedName name="Curve.FXFwd.StaticDataTable.EUR" localSheetId="32">USDCurve!$CN$44</definedName>
    <definedName name="Curve.FXFwd.StaticDataTable.EUR" localSheetId="42">ZARCurve!$CN$44</definedName>
    <definedName name="Curve.FXFwd.StaticDataTable.GBP" localSheetId="33">AUDCurve!$CN$54</definedName>
    <definedName name="Curve.FXFwd.StaticDataTable.GBP" localSheetId="34">CADCurve!$CN$54</definedName>
    <definedName name="Curve.FXFwd.StaticDataTable.GBP" localSheetId="35">CHFCurve!$CN$54</definedName>
    <definedName name="Curve.FXFwd.StaticDataTable.GBP" localSheetId="36">CNHCurve!$CN$54</definedName>
    <definedName name="Curve.FXFwd.StaticDataTable.GBP" localSheetId="37">DKKCurve!$CN$54</definedName>
    <definedName name="Curve.FXFwd.StaticDataTable.GBP" localSheetId="29">EURCurve!$CN$54</definedName>
    <definedName name="Curve.FXFwd.StaticDataTable.GBP" localSheetId="30">GBPCurve!$CN$54</definedName>
    <definedName name="Curve.FXFwd.StaticDataTable.GBP" localSheetId="38">HKDCurve!$CN$54</definedName>
    <definedName name="Curve.FXFwd.StaticDataTable.GBP" localSheetId="31">JPYCurve!$CN$54</definedName>
    <definedName name="Curve.FXFwd.StaticDataTable.GBP" localSheetId="39">NOKCurve!$CN$54</definedName>
    <definedName name="Curve.FXFwd.StaticDataTable.GBP" localSheetId="40">NZDCurve!$CN$54</definedName>
    <definedName name="Curve.FXFwd.StaticDataTable.GBP" localSheetId="41">SEKCurve!$CN$54</definedName>
    <definedName name="Curve.FXFwd.StaticDataTable.GBP" localSheetId="32">USDCurve!$CN$54</definedName>
    <definedName name="Curve.FXFwd.StaticDataTable.GBP" localSheetId="42">ZARCurve!$CN$54</definedName>
    <definedName name="Curve.FXFwd.StaticDataTable.JPY" localSheetId="33">AUDCurve!$CN$64</definedName>
    <definedName name="Curve.FXFwd.StaticDataTable.JPY" localSheetId="34">CADCurve!$CN$64</definedName>
    <definedName name="Curve.FXFwd.StaticDataTable.JPY" localSheetId="35">CHFCurve!$CN$64</definedName>
    <definedName name="Curve.FXFwd.StaticDataTable.JPY" localSheetId="36">CNHCurve!$CN$64</definedName>
    <definedName name="Curve.FXFwd.StaticDataTable.JPY" localSheetId="37">DKKCurve!$CN$64</definedName>
    <definedName name="Curve.FXFwd.StaticDataTable.JPY" localSheetId="29">EURCurve!$CN$64</definedName>
    <definedName name="Curve.FXFwd.StaticDataTable.JPY" localSheetId="30">GBPCurve!$CN$64</definedName>
    <definedName name="Curve.FXFwd.StaticDataTable.JPY" localSheetId="38">HKDCurve!$CN$64</definedName>
    <definedName name="Curve.FXFwd.StaticDataTable.JPY" localSheetId="31">JPYCurve!$CN$64</definedName>
    <definedName name="Curve.FXFwd.StaticDataTable.JPY" localSheetId="39">NOKCurve!$CN$64</definedName>
    <definedName name="Curve.FXFwd.StaticDataTable.JPY" localSheetId="40">NZDCurve!$CN$64</definedName>
    <definedName name="Curve.FXFwd.StaticDataTable.JPY" localSheetId="41">SEKCurve!$CN$64</definedName>
    <definedName name="Curve.FXFwd.StaticDataTable.JPY" localSheetId="32">USDCurve!$CN$64</definedName>
    <definedName name="Curve.FXFwd.StaticDataTable.JPY" localSheetId="42">ZARCurve!$CN$64</definedName>
    <definedName name="Curve.FXFwd.Title" localSheetId="33">AUDCurve!$CK$7</definedName>
    <definedName name="Curve.FXFwd.Title" localSheetId="34">CADCurve!$CK$7</definedName>
    <definedName name="Curve.FXFwd.Title" localSheetId="35">CHFCurve!$CK$7</definedName>
    <definedName name="Curve.FXFwd.Title" localSheetId="36">CNHCurve!$CK$7</definedName>
    <definedName name="Curve.FXFwd.Title" localSheetId="37">DKKCurve!$CK$7</definedName>
    <definedName name="Curve.FXFwd.Title" localSheetId="29">EURCurve!$CK$7</definedName>
    <definedName name="Curve.FXFwd.Title" localSheetId="30">GBPCurve!$CK$7</definedName>
    <definedName name="Curve.FXFwd.Title" localSheetId="38">HKDCurve!$CK$7</definedName>
    <definedName name="Curve.FXFwd.Title" localSheetId="31">JPYCurve!$CK$7</definedName>
    <definedName name="Curve.FXFwd.Title" localSheetId="39">NOKCurve!$CK$7</definedName>
    <definedName name="Curve.FXFwd.Title" localSheetId="40">NZDCurve!$CK$7</definedName>
    <definedName name="Curve.FXFwd.Title" localSheetId="41">SEKCurve!$CK$7</definedName>
    <definedName name="Curve.FXFwd.Title" localSheetId="32">USDCurve!$CK$7</definedName>
    <definedName name="Curve.FXFwd.Title" localSheetId="42">ZARCurve!$CK$7</definedName>
    <definedName name="Curve.MarketDataSource" localSheetId="33">AUDCurve!$D$11</definedName>
    <definedName name="Curve.MarketDataSource" localSheetId="34">CADCurve!$D$11</definedName>
    <definedName name="Curve.MarketDataSource" localSheetId="35">CHFCurve!$D$11</definedName>
    <definedName name="Curve.MarketDataSource" localSheetId="36">CNHCurve!$D$11</definedName>
    <definedName name="Curve.MarketDataSource" localSheetId="37">DKKCurve!$D$11</definedName>
    <definedName name="Curve.MarketDataSource" localSheetId="29">EURCurve!$D$11</definedName>
    <definedName name="Curve.MarketDataSource" localSheetId="30">GBPCurve!$D$11</definedName>
    <definedName name="Curve.MarketDataSource" localSheetId="38">HKDCurve!$D$11</definedName>
    <definedName name="Curve.MarketDataSource" localSheetId="31">JPYCurve!$D$11</definedName>
    <definedName name="Curve.MarketDataSource" localSheetId="39">NOKCurve!$D$11</definedName>
    <definedName name="Curve.MarketDataSource" localSheetId="40">NZDCurve!$D$11</definedName>
    <definedName name="Curve.MarketDataSource" localSheetId="41">SEKCurve!$D$11</definedName>
    <definedName name="Curve.MarketDataSource" localSheetId="32">USDCurve!$D$11</definedName>
    <definedName name="Curve.MarketDataSource" localSheetId="42">ZARCurve!$D$11</definedName>
    <definedName name="Curve.OIS" localSheetId="33">AUDCurve!$A:$Q</definedName>
    <definedName name="Curve.OIS" localSheetId="34">CADCurve!$A:$Q</definedName>
    <definedName name="Curve.OIS" localSheetId="35">CHFCurve!$A:$Q</definedName>
    <definedName name="Curve.OIS" localSheetId="36">CNHCurve!$A:$Q</definedName>
    <definedName name="Curve.OIS" localSheetId="37">DKKCurve!$A:$Q</definedName>
    <definedName name="Curve.OIS" localSheetId="29">EURCurve!$A:$Q</definedName>
    <definedName name="Curve.OIS" localSheetId="30">GBPCurve!$A:$Q</definedName>
    <definedName name="Curve.OIS" localSheetId="38">HKDCurve!$A:$Q</definedName>
    <definedName name="Curve.OIS" localSheetId="31">JPYCurve!$A:$Q</definedName>
    <definedName name="Curve.OIS" localSheetId="39">NOKCurve!$A:$Q</definedName>
    <definedName name="Curve.OIS" localSheetId="40">NZDCurve!$A:$Q</definedName>
    <definedName name="Curve.OIS" localSheetId="41">SEKCurve!$A:$Q</definedName>
    <definedName name="Curve.OIS" localSheetId="32">USDCurve!$A:$Q</definedName>
    <definedName name="Curve.OIS" localSheetId="42">ZARCurve!$A:$Q</definedName>
    <definedName name="Curve.OIS.BasisConventions" localSheetId="33">AUDCurve!$D$77:$E$102</definedName>
    <definedName name="Curve.OIS.BasisConventions" localSheetId="34">CADCurve!$D$77:$E$102</definedName>
    <definedName name="Curve.OIS.BasisConventions" localSheetId="35">CHFCurve!$D$77:$E$102</definedName>
    <definedName name="Curve.OIS.BasisConventions" localSheetId="36">CNHCurve!$D$77:$E$102</definedName>
    <definedName name="Curve.OIS.BasisConventions" localSheetId="37">DKKCurve!$D$77:$E$102</definedName>
    <definedName name="Curve.OIS.BasisConventions" localSheetId="29">EURCurve!$D$77:$E$102</definedName>
    <definedName name="Curve.OIS.BasisConventions" localSheetId="30">GBPCurve!$D$77:$E$102</definedName>
    <definedName name="Curve.OIS.BasisConventions" localSheetId="38">HKDCurve!$D$77:$E$102</definedName>
    <definedName name="Curve.OIS.BasisConventions" localSheetId="31">JPYCurve!$D$77:$E$102</definedName>
    <definedName name="Curve.OIS.BasisConventions" localSheetId="39">NOKCurve!$D$77:$E$102</definedName>
    <definedName name="Curve.OIS.BasisConventions" localSheetId="40">NZDCurve!$D$77:$E$102</definedName>
    <definedName name="Curve.OIS.BasisConventions" localSheetId="41">SEKCurve!$D$77:$E$102</definedName>
    <definedName name="Curve.OIS.BasisConventions" localSheetId="32">USDCurve!$D$77:$E$102</definedName>
    <definedName name="Curve.OIS.BasisConventions" localSheetId="42">ZARCurve!$D$77:$E$102</definedName>
    <definedName name="Curve.OIS.BasisRates" localSheetId="33">AUDCurve!$I$78:$J$102</definedName>
    <definedName name="Curve.OIS.BasisRates" localSheetId="34">CADCurve!$I$78:$J$102</definedName>
    <definedName name="Curve.OIS.BasisRates" localSheetId="35">CHFCurve!$I$78:$J$102</definedName>
    <definedName name="Curve.OIS.BasisRates" localSheetId="36">CNHCurve!$I$78:$J$102</definedName>
    <definedName name="Curve.OIS.BasisRates" localSheetId="37">DKKCurve!$I$78:$J$102</definedName>
    <definedName name="Curve.OIS.BasisRates" localSheetId="29">EURCurve!$I$78:$J$102</definedName>
    <definedName name="Curve.OIS.BasisRates" localSheetId="30">GBPCurve!$I$78:$J$102</definedName>
    <definedName name="Curve.OIS.BasisRates" localSheetId="38">HKDCurve!$I$78:$J$102</definedName>
    <definedName name="Curve.OIS.BasisRates" localSheetId="31">JPYCurve!$I$78:$J$102</definedName>
    <definedName name="Curve.OIS.BasisRates" localSheetId="39">NOKCurve!$I$78:$J$102</definedName>
    <definedName name="Curve.OIS.BasisRates" localSheetId="40">NZDCurve!$I$78:$J$102</definedName>
    <definedName name="Curve.OIS.BasisRates" localSheetId="41">SEKCurve!$I$78:$J$102</definedName>
    <definedName name="Curve.OIS.BasisRates" localSheetId="32">USDCurve!$I$78:$J$102</definedName>
    <definedName name="Curve.OIS.BasisRates" localSheetId="42">ZARCurve!$I$78:$J$102</definedName>
    <definedName name="Curve.OIS.Comments" localSheetId="33">AUDCurve!$C:$C</definedName>
    <definedName name="Curve.OIS.Comments" localSheetId="34">CADCurve!$C:$C</definedName>
    <definedName name="Curve.OIS.Comments" localSheetId="35">CHFCurve!$C:$C</definedName>
    <definedName name="Curve.OIS.Comments" localSheetId="36">CNHCurve!$C:$C</definedName>
    <definedName name="Curve.OIS.Comments" localSheetId="37">DKKCurve!$C:$C</definedName>
    <definedName name="Curve.OIS.Comments" localSheetId="29">EURCurve!$C:$C</definedName>
    <definedName name="Curve.OIS.Comments" localSheetId="30">GBPCurve!$C:$C</definedName>
    <definedName name="Curve.OIS.Comments" localSheetId="38">HKDCurve!$C:$C</definedName>
    <definedName name="Curve.OIS.Comments" localSheetId="31">JPYCurve!$C:$C</definedName>
    <definedName name="Curve.OIS.Comments" localSheetId="39">NOKCurve!$C:$C</definedName>
    <definedName name="Curve.OIS.Comments" localSheetId="40">NZDCurve!$C:$C</definedName>
    <definedName name="Curve.OIS.Comments" localSheetId="41">SEKCurve!$C:$C</definedName>
    <definedName name="Curve.OIS.Comments" localSheetId="32">USDCurve!$C:$C</definedName>
    <definedName name="Curve.OIS.Comments" localSheetId="42">ZARCurve!$C:$C</definedName>
    <definedName name="Curve.OIS.CurveCollection" localSheetId="33">AUDCurve!$E$18</definedName>
    <definedName name="Curve.OIS.CurveCollection" localSheetId="34">CADCurve!$E$18</definedName>
    <definedName name="Curve.OIS.CurveCollection" localSheetId="35">CHFCurve!$E$18</definedName>
    <definedName name="Curve.OIS.CurveCollection" localSheetId="36">CNHCurve!$E$18</definedName>
    <definedName name="Curve.OIS.CurveCollection" localSheetId="37">DKKCurve!$E$18</definedName>
    <definedName name="Curve.OIS.CurveCollection" localSheetId="29">EURCurve!$E$18</definedName>
    <definedName name="Curve.OIS.CurveCollection" localSheetId="30">GBPCurve!$E$18</definedName>
    <definedName name="Curve.OIS.CurveCollection" localSheetId="38">HKDCurve!$E$18</definedName>
    <definedName name="Curve.OIS.CurveCollection" localSheetId="31">JPYCurve!$E$18</definedName>
    <definedName name="Curve.OIS.CurveCollection" localSheetId="39">NOKCurve!$E$18</definedName>
    <definedName name="Curve.OIS.CurveCollection" localSheetId="40">NZDCurve!$E$18</definedName>
    <definedName name="Curve.OIS.CurveCollection" localSheetId="41">SEKCurve!$E$18</definedName>
    <definedName name="Curve.OIS.CurveCollection" localSheetId="32">USDCurve!$E$18</definedName>
    <definedName name="Curve.OIS.CurveCollection" localSheetId="42">ZARCurve!$E$18</definedName>
    <definedName name="Curve.OIS.CurveConventions" localSheetId="33">AUDCurve!$D$27:$E$37</definedName>
    <definedName name="Curve.OIS.CurveConventions" localSheetId="34">CADCurve!$D$27:$E$37</definedName>
    <definedName name="Curve.OIS.CurveConventions" localSheetId="35">CHFCurve!$D$27:$E$37</definedName>
    <definedName name="Curve.OIS.CurveConventions" localSheetId="36">CNHCurve!$D$27:$E$37</definedName>
    <definedName name="Curve.OIS.CurveConventions" localSheetId="37">DKKCurve!$D$27:$E$37</definedName>
    <definedName name="Curve.OIS.CurveConventions" localSheetId="29">EURCurve!$D$27:$E$37</definedName>
    <definedName name="Curve.OIS.CurveConventions" localSheetId="30">GBPCurve!$D$27:$E$37</definedName>
    <definedName name="Curve.OIS.CurveConventions" localSheetId="38">HKDCurve!$D$27:$E$37</definedName>
    <definedName name="Curve.OIS.CurveConventions" localSheetId="31">JPYCurve!$D$27:$E$37</definedName>
    <definedName name="Curve.OIS.CurveConventions" localSheetId="39">NOKCurve!$D$27:$E$37</definedName>
    <definedName name="Curve.OIS.CurveConventions" localSheetId="40">NZDCurve!$D$27:$E$37</definedName>
    <definedName name="Curve.OIS.CurveConventions" localSheetId="41">SEKCurve!$D$27:$E$37</definedName>
    <definedName name="Curve.OIS.CurveConventions" localSheetId="32">USDCurve!$D$27:$E$37</definedName>
    <definedName name="Curve.OIS.CurveConventions" localSheetId="42">ZARCurve!$D$27:$E$37</definedName>
    <definedName name="Curve.OIS.CurveIndex" localSheetId="33">AUDCurve!$E$20</definedName>
    <definedName name="Curve.OIS.CurveIndex" localSheetId="34">CADCurve!$E$20</definedName>
    <definedName name="Curve.OIS.CurveIndex" localSheetId="35">CHFCurve!$E$20</definedName>
    <definedName name="Curve.OIS.CurveIndex" localSheetId="36">CNHCurve!$E$20</definedName>
    <definedName name="Curve.OIS.CurveIndex" localSheetId="37">DKKCurve!$E$20</definedName>
    <definedName name="Curve.OIS.CurveIndex" localSheetId="29">EURCurve!$E$20</definedName>
    <definedName name="Curve.OIS.CurveIndex" localSheetId="30">GBPCurve!$E$20</definedName>
    <definedName name="Curve.OIS.CurveIndex" localSheetId="38">HKDCurve!$E$20</definedName>
    <definedName name="Curve.OIS.CurveIndex" localSheetId="31">JPYCurve!$E$20</definedName>
    <definedName name="Curve.OIS.CurveIndex" localSheetId="39">NOKCurve!$E$20</definedName>
    <definedName name="Curve.OIS.CurveIndex" localSheetId="40">NZDCurve!$E$20</definedName>
    <definedName name="Curve.OIS.CurveIndex" localSheetId="41">SEKCurve!$E$20</definedName>
    <definedName name="Curve.OIS.CurveIndex" localSheetId="32">USDCurve!$E$20</definedName>
    <definedName name="Curve.OIS.CurveIndex" localSheetId="42">ZARCurve!$E$20</definedName>
    <definedName name="Curve.OIS.Data" localSheetId="33">AUDCurve!$G:$Q</definedName>
    <definedName name="Curve.OIS.Data" localSheetId="34">CADCurve!$G:$Q</definedName>
    <definedName name="Curve.OIS.Data" localSheetId="35">CHFCurve!$G:$Q</definedName>
    <definedName name="Curve.OIS.Data" localSheetId="36">CNHCurve!$G:$Q</definedName>
    <definedName name="Curve.OIS.Data" localSheetId="37">DKKCurve!$G:$Q</definedName>
    <definedName name="Curve.OIS.Data" localSheetId="29">EURCurve!$G:$Q</definedName>
    <definedName name="Curve.OIS.Data" localSheetId="30">GBPCurve!$G:$Q</definedName>
    <definedName name="Curve.OIS.Data" localSheetId="38">HKDCurve!$G:$Q</definedName>
    <definedName name="Curve.OIS.Data" localSheetId="31">JPYCurve!$G:$Q</definedName>
    <definedName name="Curve.OIS.Data" localSheetId="39">NOKCurve!$G:$Q</definedName>
    <definedName name="Curve.OIS.Data" localSheetId="40">NZDCurve!$G:$Q</definedName>
    <definedName name="Curve.OIS.Data" localSheetId="41">SEKCurve!$G:$Q</definedName>
    <definedName name="Curve.OIS.Data" localSheetId="32">USDCurve!$G:$Q</definedName>
    <definedName name="Curve.OIS.Data" localSheetId="42">ZARCurve!$G:$Q</definedName>
    <definedName name="Curve.OIS.FixingTable" localSheetId="33">AUDCurve!$O$45:$P$70</definedName>
    <definedName name="Curve.OIS.FixingTable" localSheetId="34">CADCurve!$O$45:$P$70</definedName>
    <definedName name="Curve.OIS.FixingTable" localSheetId="35">CHFCurve!$O$45:$P$70</definedName>
    <definedName name="Curve.OIS.FixingTable" localSheetId="36">CNHCurve!$O$45:$P$70</definedName>
    <definedName name="Curve.OIS.FixingTable" localSheetId="37">DKKCurve!$O$45:$P$70</definedName>
    <definedName name="Curve.OIS.FixingTable" localSheetId="29">EURCurve!$O$45:$P$70</definedName>
    <definedName name="Curve.OIS.FixingTable" localSheetId="30">GBPCurve!$O$45:$P$70</definedName>
    <definedName name="Curve.OIS.FixingTable" localSheetId="38">HKDCurve!$O$45:$P$70</definedName>
    <definedName name="Curve.OIS.FixingTable" localSheetId="31">JPYCurve!$O$45:$P$70</definedName>
    <definedName name="Curve.OIS.FixingTable" localSheetId="39">NOKCurve!$O$45:$P$70</definedName>
    <definedName name="Curve.OIS.FixingTable" localSheetId="40">NZDCurve!$O$45:$P$70</definedName>
    <definedName name="Curve.OIS.FixingTable" localSheetId="41">SEKCurve!$O$45:$P$70</definedName>
    <definedName name="Curve.OIS.FixingTable" localSheetId="32">USDCurve!$O$45:$P$70</definedName>
    <definedName name="Curve.OIS.FixingTable" localSheetId="42">ZARCurve!$O$45:$P$70</definedName>
    <definedName name="Curve.OIS.OISConventions" localSheetId="33">AUDCurve!$D$44:$E$70</definedName>
    <definedName name="Curve.OIS.OISConventions" localSheetId="34">CADCurve!$D$44:$E$70</definedName>
    <definedName name="Curve.OIS.OISConventions" localSheetId="35">CHFCurve!$D$44:$E$70</definedName>
    <definedName name="Curve.OIS.OISConventions" localSheetId="36">CNHCurve!$D$44:$E$70</definedName>
    <definedName name="Curve.OIS.OISConventions" localSheetId="37">DKKCurve!$D$44:$E$70</definedName>
    <definedName name="Curve.OIS.OISConventions" localSheetId="29">EURCurve!$D$44:$E$70</definedName>
    <definedName name="Curve.OIS.OISConventions" localSheetId="30">GBPCurve!$D$44:$E$70</definedName>
    <definedName name="Curve.OIS.OISConventions" localSheetId="38">HKDCurve!$D$44:$E$70</definedName>
    <definedName name="Curve.OIS.OISConventions" localSheetId="31">JPYCurve!$D$44:$E$70</definedName>
    <definedName name="Curve.OIS.OISConventions" localSheetId="39">NOKCurve!$D$44:$E$70</definedName>
    <definedName name="Curve.OIS.OISConventions" localSheetId="40">NZDCurve!$D$44:$E$70</definedName>
    <definedName name="Curve.OIS.OISConventions" localSheetId="41">SEKCurve!$D$44:$E$70</definedName>
    <definedName name="Curve.OIS.OISConventions" localSheetId="32">USDCurve!$D$44:$E$70</definedName>
    <definedName name="Curve.OIS.OISConventions" localSheetId="42">ZARCurve!$D$44:$E$70</definedName>
    <definedName name="Curve.OIS.OISRates" localSheetId="33">AUDCurve!$I$45:$M$70</definedName>
    <definedName name="Curve.OIS.OISRates" localSheetId="34">CADCurve!$I$45:$M$70</definedName>
    <definedName name="Curve.OIS.OISRates" localSheetId="35">CHFCurve!$I$45:$M$70</definedName>
    <definedName name="Curve.OIS.OISRates" localSheetId="36">CNHCurve!$I$45:$M$70</definedName>
    <definedName name="Curve.OIS.OISRates" localSheetId="37">DKKCurve!$I$45:$M$70</definedName>
    <definedName name="Curve.OIS.OISRates" localSheetId="29">EURCurve!$I$45:$M$70</definedName>
    <definedName name="Curve.OIS.OISRates" localSheetId="30">GBPCurve!$I$45:$M$70</definedName>
    <definedName name="Curve.OIS.OISRates" localSheetId="38">HKDCurve!$I$45:$M$70</definedName>
    <definedName name="Curve.OIS.OISRates" localSheetId="31">JPYCurve!$I$45:$M$70</definedName>
    <definedName name="Curve.OIS.OISRates" localSheetId="39">NOKCurve!$I$45:$M$70</definedName>
    <definedName name="Curve.OIS.OISRates" localSheetId="40">NZDCurve!$I$45:$M$70</definedName>
    <definedName name="Curve.OIS.OISRates" localSheetId="41">SEKCurve!$I$45:$M$70</definedName>
    <definedName name="Curve.OIS.OISRates" localSheetId="32">USDCurve!$I$45:$M$70</definedName>
    <definedName name="Curve.OIS.OISRates" localSheetId="42">ZARCurve!$I$45:$M$70</definedName>
    <definedName name="Curve.OIS.StaticDataTable" localSheetId="33">AUDCurve!$E$19</definedName>
    <definedName name="Curve.OIS.StaticDataTable" localSheetId="34">CADCurve!$E$19</definedName>
    <definedName name="Curve.OIS.StaticDataTable" localSheetId="35">CHFCurve!$E$19</definedName>
    <definedName name="Curve.OIS.StaticDataTable" localSheetId="36">CNHCurve!$E$19</definedName>
    <definedName name="Curve.OIS.StaticDataTable" localSheetId="37">DKKCurve!$E$19</definedName>
    <definedName name="Curve.OIS.StaticDataTable" localSheetId="29">EURCurve!$E$19</definedName>
    <definedName name="Curve.OIS.StaticDataTable" localSheetId="30">GBPCurve!$E$19</definedName>
    <definedName name="Curve.OIS.StaticDataTable" localSheetId="38">HKDCurve!$E$19</definedName>
    <definedName name="Curve.OIS.StaticDataTable" localSheetId="31">JPYCurve!$E$19</definedName>
    <definedName name="Curve.OIS.StaticDataTable" localSheetId="39">NOKCurve!$E$19</definedName>
    <definedName name="Curve.OIS.StaticDataTable" localSheetId="40">NZDCurve!$E$19</definedName>
    <definedName name="Curve.OIS.StaticDataTable" localSheetId="41">SEKCurve!$E$19</definedName>
    <definedName name="Curve.OIS.StaticDataTable" localSheetId="32">USDCurve!$E$19</definedName>
    <definedName name="Curve.OIS.StaticDataTable" localSheetId="42">ZARCurve!$E$19</definedName>
    <definedName name="Curve.OIS.SwapConventions" localSheetId="33">AUDCurve!$D$109:$E$134</definedName>
    <definedName name="Curve.OIS.SwapConventions" localSheetId="34">CADCurve!$D$109:$E$134</definedName>
    <definedName name="Curve.OIS.SwapConventions" localSheetId="35">CHFCurve!$D$109:$E$134</definedName>
    <definedName name="Curve.OIS.SwapConventions" localSheetId="36">CNHCurve!$D$109:$E$134</definedName>
    <definedName name="Curve.OIS.SwapConventions" localSheetId="37">DKKCurve!$D$109:$E$134</definedName>
    <definedName name="Curve.OIS.SwapConventions" localSheetId="29">EURCurve!$D$109:$E$134</definedName>
    <definedName name="Curve.OIS.SwapConventions" localSheetId="30">GBPCurve!$D$109:$E$134</definedName>
    <definedName name="Curve.OIS.SwapConventions" localSheetId="38">HKDCurve!$D$109:$E$134</definedName>
    <definedName name="Curve.OIS.SwapConventions" localSheetId="31">JPYCurve!$D$109:$E$134</definedName>
    <definedName name="Curve.OIS.SwapConventions" localSheetId="39">NOKCurve!$D$109:$E$134</definedName>
    <definedName name="Curve.OIS.SwapConventions" localSheetId="40">NZDCurve!$D$109:$E$134</definedName>
    <definedName name="Curve.OIS.SwapConventions" localSheetId="41">SEKCurve!$D$109:$E$134</definedName>
    <definedName name="Curve.OIS.SwapConventions" localSheetId="32">USDCurve!$D$109:$E$134</definedName>
    <definedName name="Curve.OIS.SwapConventions" localSheetId="42">ZARCurve!$D$109:$E$134</definedName>
    <definedName name="Curve.OIS.SwapRates" localSheetId="33">AUDCurve!$I$110:$J$134</definedName>
    <definedName name="Curve.OIS.SwapRates" localSheetId="34">CADCurve!$I$110:$J$134</definedName>
    <definedName name="Curve.OIS.SwapRates" localSheetId="35">CHFCurve!$I$110:$J$134</definedName>
    <definedName name="Curve.OIS.SwapRates" localSheetId="36">CNHCurve!$I$110:$J$134</definedName>
    <definedName name="Curve.OIS.SwapRates" localSheetId="37">DKKCurve!$I$110:$J$134</definedName>
    <definedName name="Curve.OIS.SwapRates" localSheetId="29">EURCurve!$I$110:$J$134</definedName>
    <definedName name="Curve.OIS.SwapRates" localSheetId="30">GBPCurve!$I$110:$J$134</definedName>
    <definedName name="Curve.OIS.SwapRates" localSheetId="38">HKDCurve!$I$110:$J$134</definedName>
    <definedName name="Curve.OIS.SwapRates" localSheetId="31">JPYCurve!$I$110:$J$134</definedName>
    <definedName name="Curve.OIS.SwapRates" localSheetId="39">NOKCurve!$I$110:$J$134</definedName>
    <definedName name="Curve.OIS.SwapRates" localSheetId="40">NZDCurve!$I$110:$J$134</definedName>
    <definedName name="Curve.OIS.SwapRates" localSheetId="41">SEKCurve!$I$110:$J$134</definedName>
    <definedName name="Curve.OIS.SwapRates" localSheetId="32">USDCurve!$I$110:$J$134</definedName>
    <definedName name="Curve.OIS.SwapRates" localSheetId="42">ZARCurve!$I$110:$J$134</definedName>
    <definedName name="Curve.OIS.Title" localSheetId="33">AUDCurve!$B$7</definedName>
    <definedName name="Curve.OIS.Title" localSheetId="34">CADCurve!$B$7</definedName>
    <definedName name="Curve.OIS.Title" localSheetId="35">CHFCurve!$B$7</definedName>
    <definedName name="Curve.OIS.Title" localSheetId="36">CNHCurve!$B$7</definedName>
    <definedName name="Curve.OIS.Title" localSheetId="37">DKKCurve!$B$7</definedName>
    <definedName name="Curve.OIS.Title" localSheetId="29">EURCurve!$B$7</definedName>
    <definedName name="Curve.OIS.Title" localSheetId="30">GBPCurve!$B$7</definedName>
    <definedName name="Curve.OIS.Title" localSheetId="38">HKDCurve!$B$7</definedName>
    <definedName name="Curve.OIS.Title" localSheetId="31">JPYCurve!$B$7</definedName>
    <definedName name="Curve.OIS.Title" localSheetId="39">NOKCurve!$B$7</definedName>
    <definedName name="Curve.OIS.Title" localSheetId="40">NZDCurve!$B$7</definedName>
    <definedName name="Curve.OIS.Title" localSheetId="41">SEKCurve!$B$7</definedName>
    <definedName name="Curve.OIS.Title" localSheetId="32">USDCurve!$B$7</definedName>
    <definedName name="Curve.OIS.Title" localSheetId="42">ZARCurve!$B$7</definedName>
    <definedName name="Curve.Swap" localSheetId="33">AUDCurve!$R:$AE</definedName>
    <definedName name="Curve.Swap" localSheetId="34">CADCurve!$R:$AE</definedName>
    <definedName name="Curve.Swap" localSheetId="35">CHFCurve!$R:$AE</definedName>
    <definedName name="Curve.Swap" localSheetId="36">CNHCurve!$R:$AE</definedName>
    <definedName name="Curve.Swap" localSheetId="37">DKKCurve!$R:$AE</definedName>
    <definedName name="Curve.Swap" localSheetId="29">EURCurve!$R:$AE</definedName>
    <definedName name="Curve.Swap" localSheetId="30">GBPCurve!$R:$AE</definedName>
    <definedName name="Curve.Swap" localSheetId="38">HKDCurve!$R:$AE</definedName>
    <definedName name="Curve.Swap" localSheetId="31">JPYCurve!$R:$AE</definedName>
    <definedName name="Curve.Swap" localSheetId="39">NOKCurve!$R:$AE</definedName>
    <definedName name="Curve.Swap" localSheetId="40">NZDCurve!$R:$AE</definedName>
    <definedName name="Curve.Swap" localSheetId="41">SEKCurve!$R:$AE</definedName>
    <definedName name="Curve.Swap" localSheetId="32">USDCurve!$R:$AE</definedName>
    <definedName name="Curve.Swap" localSheetId="42">ZARCurve!$R:$AE</definedName>
    <definedName name="Curve.Swap.Comments" localSheetId="33">AUDCurve!$T:$T</definedName>
    <definedName name="Curve.Swap.Comments" localSheetId="34">CADCurve!$T:$T</definedName>
    <definedName name="Curve.Swap.Comments" localSheetId="35">CHFCurve!$T:$T</definedName>
    <definedName name="Curve.Swap.Comments" localSheetId="36">CNHCurve!$T:$T</definedName>
    <definedName name="Curve.Swap.Comments" localSheetId="37">DKKCurve!$T:$T</definedName>
    <definedName name="Curve.Swap.Comments" localSheetId="29">EURCurve!$T:$T</definedName>
    <definedName name="Curve.Swap.Comments" localSheetId="30">GBPCurve!$T:$T</definedName>
    <definedName name="Curve.Swap.Comments" localSheetId="38">HKDCurve!$T:$T</definedName>
    <definedName name="Curve.Swap.Comments" localSheetId="31">JPYCurve!$T:$T</definedName>
    <definedName name="Curve.Swap.Comments" localSheetId="39">NOKCurve!$T:$T</definedName>
    <definedName name="Curve.Swap.Comments" localSheetId="40">NZDCurve!$T:$T</definedName>
    <definedName name="Curve.Swap.Comments" localSheetId="41">SEKCurve!$T:$T</definedName>
    <definedName name="Curve.Swap.Comments" localSheetId="32">USDCurve!$T:$T</definedName>
    <definedName name="Curve.Swap.Comments" localSheetId="42">ZARCurve!$T:$T</definedName>
    <definedName name="Curve.Swap.CurveCollection" localSheetId="33">AUDCurve!$V$18</definedName>
    <definedName name="Curve.Swap.CurveCollection" localSheetId="34">CADCurve!$V$18</definedName>
    <definedName name="Curve.Swap.CurveCollection" localSheetId="35">CHFCurve!$V$18</definedName>
    <definedName name="Curve.Swap.CurveCollection" localSheetId="36">CNHCurve!$V$18</definedName>
    <definedName name="Curve.Swap.CurveCollection" localSheetId="37">DKKCurve!$V$18</definedName>
    <definedName name="Curve.Swap.CurveCollection" localSheetId="29">EURCurve!$V$18</definedName>
    <definedName name="Curve.Swap.CurveCollection" localSheetId="30">GBPCurve!$V$18</definedName>
    <definedName name="Curve.Swap.CurveCollection" localSheetId="38">HKDCurve!$V$18</definedName>
    <definedName name="Curve.Swap.CurveCollection" localSheetId="31">JPYCurve!$V$18</definedName>
    <definedName name="Curve.Swap.CurveCollection" localSheetId="39">NOKCurve!$V$18</definedName>
    <definedName name="Curve.Swap.CurveCollection" localSheetId="40">NZDCurve!$V$18</definedName>
    <definedName name="Curve.Swap.CurveCollection" localSheetId="41">SEKCurve!$V$18</definedName>
    <definedName name="Curve.Swap.CurveCollection" localSheetId="32">USDCurve!$V$18</definedName>
    <definedName name="Curve.Swap.CurveCollection" localSheetId="42">ZARCurve!$V$18</definedName>
    <definedName name="Curve.Swap.CurveConventions" localSheetId="33">AUDCurve!$U$27:$V$37</definedName>
    <definedName name="Curve.Swap.CurveConventions" localSheetId="34">CADCurve!$U$27:$V$37</definedName>
    <definedName name="Curve.Swap.CurveConventions" localSheetId="35">CHFCurve!$U$27:$V$37</definedName>
    <definedName name="Curve.Swap.CurveConventions" localSheetId="36">CNHCurve!$U$27:$V$37</definedName>
    <definedName name="Curve.Swap.CurveConventions" localSheetId="37">DKKCurve!$U$27:$V$37</definedName>
    <definedName name="Curve.Swap.CurveConventions" localSheetId="29">EURCurve!$U$27:$V$37</definedName>
    <definedName name="Curve.Swap.CurveConventions" localSheetId="30">GBPCurve!$U$27:$V$37</definedName>
    <definedName name="Curve.Swap.CurveConventions" localSheetId="38">HKDCurve!$U$27:$V$37</definedName>
    <definedName name="Curve.Swap.CurveConventions" localSheetId="31">JPYCurve!$U$27:$V$37</definedName>
    <definedName name="Curve.Swap.CurveConventions" localSheetId="39">NOKCurve!$U$27:$V$37</definedName>
    <definedName name="Curve.Swap.CurveConventions" localSheetId="40">NZDCurve!$U$27:$V$37</definedName>
    <definedName name="Curve.Swap.CurveConventions" localSheetId="41">SEKCurve!$U$27:$V$37</definedName>
    <definedName name="Curve.Swap.CurveConventions" localSheetId="32">USDCurve!$U$27:$V$37</definedName>
    <definedName name="Curve.Swap.CurveConventions" localSheetId="42">ZARCurve!$U$27:$V$37</definedName>
    <definedName name="Curve.Swap.CurveIndex" localSheetId="33">AUDCurve!$V$20</definedName>
    <definedName name="Curve.Swap.CurveIndex" localSheetId="34">CADCurve!$V$20</definedName>
    <definedName name="Curve.Swap.CurveIndex" localSheetId="35">CHFCurve!$V$20</definedName>
    <definedName name="Curve.Swap.CurveIndex" localSheetId="36">CNHCurve!$V$20</definedName>
    <definedName name="Curve.Swap.CurveIndex" localSheetId="37">DKKCurve!$V$20</definedName>
    <definedName name="Curve.Swap.CurveIndex" localSheetId="29">EURCurve!$V$20</definedName>
    <definedName name="Curve.Swap.CurveIndex" localSheetId="30">GBPCurve!$V$20</definedName>
    <definedName name="Curve.Swap.CurveIndex" localSheetId="38">HKDCurve!$V$20</definedName>
    <definedName name="Curve.Swap.CurveIndex" localSheetId="31">JPYCurve!$V$20</definedName>
    <definedName name="Curve.Swap.CurveIndex" localSheetId="39">NOKCurve!$V$20</definedName>
    <definedName name="Curve.Swap.CurveIndex" localSheetId="40">NZDCurve!$V$20</definedName>
    <definedName name="Curve.Swap.CurveIndex" localSheetId="41">SEKCurve!$V$20</definedName>
    <definedName name="Curve.Swap.CurveIndex" localSheetId="32">USDCurve!$V$20</definedName>
    <definedName name="Curve.Swap.CurveIndex" localSheetId="42">ZARCurve!$V$20</definedName>
    <definedName name="Curve.Swap.Data" localSheetId="33">AUDCurve!$X:$AE</definedName>
    <definedName name="Curve.Swap.Data" localSheetId="34">CADCurve!$X:$AE</definedName>
    <definedName name="Curve.Swap.Data" localSheetId="35">CHFCurve!$X:$AE</definedName>
    <definedName name="Curve.Swap.Data" localSheetId="36">CNHCurve!$X:$AE</definedName>
    <definedName name="Curve.Swap.Data" localSheetId="37">DKKCurve!$X:$AE</definedName>
    <definedName name="Curve.Swap.Data" localSheetId="29">EURCurve!$X:$AE</definedName>
    <definedName name="Curve.Swap.Data" localSheetId="30">GBPCurve!$X:$AE</definedName>
    <definedName name="Curve.Swap.Data" localSheetId="38">HKDCurve!$X:$AE</definedName>
    <definedName name="Curve.Swap.Data" localSheetId="31">JPYCurve!$X:$AE</definedName>
    <definedName name="Curve.Swap.Data" localSheetId="39">NOKCurve!$X:$AE</definedName>
    <definedName name="Curve.Swap.Data" localSheetId="40">NZDCurve!$X:$AE</definedName>
    <definedName name="Curve.Swap.Data" localSheetId="41">SEKCurve!$X:$AE</definedName>
    <definedName name="Curve.Swap.Data" localSheetId="32">USDCurve!$X:$AE</definedName>
    <definedName name="Curve.Swap.Data" localSheetId="42">ZARCurve!$X:$AE</definedName>
    <definedName name="Curve.Swap.FraConventions" localSheetId="33">AUDCurve!$U$56:$V$69</definedName>
    <definedName name="Curve.Swap.FraConventions" localSheetId="34">CADCurve!$U$56:$V$69</definedName>
    <definedName name="Curve.Swap.FraConventions" localSheetId="35">CHFCurve!$U$56:$V$69</definedName>
    <definedName name="Curve.Swap.FraConventions" localSheetId="36">CNHCurve!$U$56:$V$69</definedName>
    <definedName name="Curve.Swap.FraConventions" localSheetId="37">DKKCurve!$U$56:$V$69</definedName>
    <definedName name="Curve.Swap.FraConventions" localSheetId="29">EURCurve!$U$56:$V$69</definedName>
    <definedName name="Curve.Swap.FraConventions" localSheetId="30">GBPCurve!$U$56:$V$69</definedName>
    <definedName name="Curve.Swap.FraConventions" localSheetId="38">HKDCurve!$U$56:$V$69</definedName>
    <definedName name="Curve.Swap.FraConventions" localSheetId="31">JPYCurve!$U$56:$V$69</definedName>
    <definedName name="Curve.Swap.FraConventions" localSheetId="39">NOKCurve!$U$56:$V$69</definedName>
    <definedName name="Curve.Swap.FraConventions" localSheetId="40">NZDCurve!$U$56:$V$69</definedName>
    <definedName name="Curve.Swap.FraConventions" localSheetId="41">SEKCurve!$U$56:$V$69</definedName>
    <definedName name="Curve.Swap.FraConventions" localSheetId="32">USDCurve!$U$56:$V$69</definedName>
    <definedName name="Curve.Swap.FraConventions" localSheetId="42">ZARCurve!$U$56:$V$69</definedName>
    <definedName name="Curve.Swap.FuturesConventions" localSheetId="33">AUDCurve!$U$77:$V$101</definedName>
    <definedName name="Curve.Swap.FuturesConventions" localSheetId="34">CADCurve!$U$77:$V$101</definedName>
    <definedName name="Curve.Swap.FuturesConventions" localSheetId="35">CHFCurve!$U$77:$V$101</definedName>
    <definedName name="Curve.Swap.FuturesConventions" localSheetId="36">CNHCurve!$U$77:$V$101</definedName>
    <definedName name="Curve.Swap.FuturesConventions" localSheetId="37">DKKCurve!$U$77:$V$101</definedName>
    <definedName name="Curve.Swap.FuturesConventions" localSheetId="29">EURCurve!$U$77:$V$101</definedName>
    <definedName name="Curve.Swap.FuturesConventions" localSheetId="30">GBPCurve!$U$77:$V$101</definedName>
    <definedName name="Curve.Swap.FuturesConventions" localSheetId="38">HKDCurve!$U$77:$V$101</definedName>
    <definedName name="Curve.Swap.FuturesConventions" localSheetId="31">JPYCurve!$U$77:$V$101</definedName>
    <definedName name="Curve.Swap.FuturesConventions" localSheetId="39">NOKCurve!$U$77:$V$101</definedName>
    <definedName name="Curve.Swap.FuturesConventions" localSheetId="40">NZDCurve!$U$77:$V$101</definedName>
    <definedName name="Curve.Swap.FuturesConventions" localSheetId="41">SEKCurve!$U$77:$V$101</definedName>
    <definedName name="Curve.Swap.FuturesConventions" localSheetId="32">USDCurve!$U$77:$V$101</definedName>
    <definedName name="Curve.Swap.FuturesConventions" localSheetId="42">ZARCurve!$U$77:$V$101</definedName>
    <definedName name="Curve.Swap.FuturesRates" localSheetId="33">AUDCurve!$Z$78:$AD$101</definedName>
    <definedName name="Curve.Swap.FuturesRates" localSheetId="34">CADCurve!$Z$78:$AD$101</definedName>
    <definedName name="Curve.Swap.FuturesRates" localSheetId="35">CHFCurve!$Z$78:$AD$101</definedName>
    <definedName name="Curve.Swap.FuturesRates" localSheetId="36">CNHCurve!$Z$78:$AD$101</definedName>
    <definedName name="Curve.Swap.FuturesRates" localSheetId="37">DKKCurve!$Z$78:$AD$101</definedName>
    <definedName name="Curve.Swap.FuturesRates" localSheetId="29">EURCurve!$Z$78:$AD$101</definedName>
    <definedName name="Curve.Swap.FuturesRates" localSheetId="30">GBPCurve!$Z$78:$AD$101</definedName>
    <definedName name="Curve.Swap.FuturesRates" localSheetId="38">HKDCurve!$Z$78:$AD$101</definedName>
    <definedName name="Curve.Swap.FuturesRates" localSheetId="31">JPYCurve!$Z$78:$AD$101</definedName>
    <definedName name="Curve.Swap.FuturesRates" localSheetId="39">NOKCurve!$Z$78:$AD$101</definedName>
    <definedName name="Curve.Swap.FuturesRates" localSheetId="40">NZDCurve!$Z$78:$AD$101</definedName>
    <definedName name="Curve.Swap.FuturesRates" localSheetId="41">SEKCurve!$Z$78:$AD$101</definedName>
    <definedName name="Curve.Swap.FuturesRates" localSheetId="32">USDCurve!$Z$78:$AD$101</definedName>
    <definedName name="Curve.Swap.FuturesRates" localSheetId="42">ZARCurve!$Z$78:$AD$101</definedName>
    <definedName name="Curve.Swap.LiborFixingConventions" localSheetId="33">AUDCurve!$Z$44:$AA$49</definedName>
    <definedName name="Curve.Swap.LiborFixingConventions" localSheetId="34">CADCurve!$Z$44:$AA$49</definedName>
    <definedName name="Curve.Swap.LiborFixingConventions" localSheetId="35">CHFCurve!$Z$44:$AA$49</definedName>
    <definedName name="Curve.Swap.LiborFixingConventions" localSheetId="36">CNHCurve!$Z$44:$AA$49</definedName>
    <definedName name="Curve.Swap.LiborFixingConventions" localSheetId="37">DKKCurve!$Z$44:$AA$49</definedName>
    <definedName name="Curve.Swap.LiborFixingConventions" localSheetId="29">EURCurve!$Z$44:$AA$49</definedName>
    <definedName name="Curve.Swap.LiborFixingConventions" localSheetId="30">GBPCurve!$Z$44:$AA$49</definedName>
    <definedName name="Curve.Swap.LiborFixingConventions" localSheetId="38">HKDCurve!$Z$44:$AA$49</definedName>
    <definedName name="Curve.Swap.LiborFixingConventions" localSheetId="31">JPYCurve!$Z$44:$AA$49</definedName>
    <definedName name="Curve.Swap.LiborFixingConventions" localSheetId="39">NOKCurve!$Z$44:$AA$49</definedName>
    <definedName name="Curve.Swap.LiborFixingConventions" localSheetId="40">NZDCurve!$Z$44:$AA$49</definedName>
    <definedName name="Curve.Swap.LiborFixingConventions" localSheetId="41">SEKCurve!$Z$44:$AA$49</definedName>
    <definedName name="Curve.Swap.LiborFixingConventions" localSheetId="32">USDCurve!$Z$44:$AA$49</definedName>
    <definedName name="Curve.Swap.LiborFixingConventions" localSheetId="42">ZARCurve!$Z$44:$AA$49</definedName>
    <definedName name="Curve.Swap.LiborFixingRates" localSheetId="33">AUDCurve!$AC$45:$AD$49</definedName>
    <definedName name="Curve.Swap.LiborFixingRates" localSheetId="34">CADCurve!$AC$45:$AD$49</definedName>
    <definedName name="Curve.Swap.LiborFixingRates" localSheetId="35">CHFCurve!$AC$45:$AD$49</definedName>
    <definedName name="Curve.Swap.LiborFixingRates" localSheetId="36">CNHCurve!$AC$45:$AD$49</definedName>
    <definedName name="Curve.Swap.LiborFixingRates" localSheetId="37">DKKCurve!$AC$45:$AD$49</definedName>
    <definedName name="Curve.Swap.LiborFixingRates" localSheetId="29">EURCurve!$AC$45:$AD$49</definedName>
    <definedName name="Curve.Swap.LiborFixingRates" localSheetId="30">GBPCurve!$AC$45:$AD$49</definedName>
    <definedName name="Curve.Swap.LiborFixingRates" localSheetId="38">HKDCurve!$AC$45:$AD$49</definedName>
    <definedName name="Curve.Swap.LiborFixingRates" localSheetId="31">JPYCurve!$AC$45:$AD$49</definedName>
    <definedName name="Curve.Swap.LiborFixingRates" localSheetId="39">NOKCurve!$AC$45:$AD$49</definedName>
    <definedName name="Curve.Swap.LiborFixingRates" localSheetId="40">NZDCurve!$AC$45:$AD$49</definedName>
    <definedName name="Curve.Swap.LiborFixingRates" localSheetId="41">SEKCurve!$AC$45:$AD$49</definedName>
    <definedName name="Curve.Swap.LiborFixingRates" localSheetId="32">USDCurve!$AC$45:$AD$49</definedName>
    <definedName name="Curve.Swap.LiborFixingRates" localSheetId="42">ZARCurve!$AC$45:$AD$49</definedName>
    <definedName name="Curve.Swap.MoneyMarketConvetions" localSheetId="33">AUDCurve!$U$44:$V$49</definedName>
    <definedName name="Curve.Swap.MoneyMarketConvetions" localSheetId="34">CADCurve!$U$44:$V$49</definedName>
    <definedName name="Curve.Swap.MoneyMarketConvetions" localSheetId="35">CHFCurve!$U$44:$V$49</definedName>
    <definedName name="Curve.Swap.MoneyMarketConvetions" localSheetId="36">CNHCurve!$U$44:$V$49</definedName>
    <definedName name="Curve.Swap.MoneyMarketConvetions" localSheetId="37">DKKCurve!$U$44:$V$49</definedName>
    <definedName name="Curve.Swap.MoneyMarketConvetions" localSheetId="29">EURCurve!$U$44:$V$49</definedName>
    <definedName name="Curve.Swap.MoneyMarketConvetions" localSheetId="30">GBPCurve!$U$44:$V$49</definedName>
    <definedName name="Curve.Swap.MoneyMarketConvetions" localSheetId="38">HKDCurve!$U$44:$V$49</definedName>
    <definedName name="Curve.Swap.MoneyMarketConvetions" localSheetId="31">JPYCurve!$U$44:$V$49</definedName>
    <definedName name="Curve.Swap.MoneyMarketConvetions" localSheetId="39">NOKCurve!$U$44:$V$49</definedName>
    <definedName name="Curve.Swap.MoneyMarketConvetions" localSheetId="40">NZDCurve!$U$44:$V$49</definedName>
    <definedName name="Curve.Swap.MoneyMarketConvetions" localSheetId="41">SEKCurve!$U$44:$V$49</definedName>
    <definedName name="Curve.Swap.MoneyMarketConvetions" localSheetId="32">USDCurve!$U$44:$V$49</definedName>
    <definedName name="Curve.Swap.MoneyMarketConvetions" localSheetId="42">ZARCurve!$U$44:$V$49</definedName>
    <definedName name="Curve.Swap.Rates.FRAX3" localSheetId="33">AUDCurve!$Z$57:$AA$69</definedName>
    <definedName name="Curve.Swap.Rates.FRAX3" localSheetId="34">CADCurve!$Z$57:$AA$69</definedName>
    <definedName name="Curve.Swap.Rates.FRAX3" localSheetId="35">CHFCurve!$Z$57:$AA$69</definedName>
    <definedName name="Curve.Swap.Rates.FRAX3" localSheetId="36">CNHCurve!$Z$57:$AA$69</definedName>
    <definedName name="Curve.Swap.Rates.FRAX3" localSheetId="37">DKKCurve!$Z$57:$AA$69</definedName>
    <definedName name="Curve.Swap.Rates.FRAX3" localSheetId="29">EURCurve!$Z$57:$AA$69</definedName>
    <definedName name="Curve.Swap.Rates.FRAX3" localSheetId="30">GBPCurve!$Z$57:$AA$69</definedName>
    <definedName name="Curve.Swap.Rates.FRAX3" localSheetId="38">HKDCurve!$Z$57:$AA$69</definedName>
    <definedName name="Curve.Swap.Rates.FRAX3" localSheetId="31">JPYCurve!$Z$57:$AA$69</definedName>
    <definedName name="Curve.Swap.Rates.FRAX3" localSheetId="39">NOKCurve!$Z$57:$AA$69</definedName>
    <definedName name="Curve.Swap.Rates.FRAX3" localSheetId="40">NZDCurve!$Z$57:$AA$69</definedName>
    <definedName name="Curve.Swap.Rates.FRAX3" localSheetId="41">SEKCurve!$Z$57:$AA$69</definedName>
    <definedName name="Curve.Swap.Rates.FRAX3" localSheetId="32">USDCurve!$Z$57:$AA$69</definedName>
    <definedName name="Curve.Swap.Rates.FRAX3" localSheetId="42">ZARCurve!$Z$57:$AA$69</definedName>
    <definedName name="Curve.Swap.Rates.FRAX6" localSheetId="33">AUDCurve!$AC$57:$AD$69</definedName>
    <definedName name="Curve.Swap.Rates.FRAX6" localSheetId="34">CADCurve!$AC$57:$AD$69</definedName>
    <definedName name="Curve.Swap.Rates.FRAX6" localSheetId="35">CHFCurve!$AC$57:$AD$69</definedName>
    <definedName name="Curve.Swap.Rates.FRAX6" localSheetId="36">CNHCurve!$AC$57:$AD$69</definedName>
    <definedName name="Curve.Swap.Rates.FRAX6" localSheetId="37">DKKCurve!$AC$57:$AD$69</definedName>
    <definedName name="Curve.Swap.Rates.FRAX6" localSheetId="29">EURCurve!$AC$57:$AD$69</definedName>
    <definedName name="Curve.Swap.Rates.FRAX6" localSheetId="30">GBPCurve!$AC$57:$AD$69</definedName>
    <definedName name="Curve.Swap.Rates.FRAX6" localSheetId="38">HKDCurve!$AC$57:$AD$69</definedName>
    <definedName name="Curve.Swap.Rates.FRAX6" localSheetId="31">JPYCurve!$AC$57:$AD$69</definedName>
    <definedName name="Curve.Swap.Rates.FRAX6" localSheetId="39">NOKCurve!$AC$57:$AD$69</definedName>
    <definedName name="Curve.Swap.Rates.FRAX6" localSheetId="40">NZDCurve!$AC$57:$AD$69</definedName>
    <definedName name="Curve.Swap.Rates.FRAX6" localSheetId="41">SEKCurve!$AC$57:$AD$69</definedName>
    <definedName name="Curve.Swap.Rates.FRAX6" localSheetId="32">USDCurve!$AC$57:$AD$69</definedName>
    <definedName name="Curve.Swap.Rates.FRAX6" localSheetId="42">ZARCurve!$AC$57:$AD$69</definedName>
    <definedName name="Curve.Swap.StaticDataTable" localSheetId="33">AUDCurve!$V$19</definedName>
    <definedName name="Curve.Swap.StaticDataTable" localSheetId="34">CADCurve!$V$19</definedName>
    <definedName name="Curve.Swap.StaticDataTable" localSheetId="35">CHFCurve!$V$19</definedName>
    <definedName name="Curve.Swap.StaticDataTable" localSheetId="36">CNHCurve!$V$19</definedName>
    <definedName name="Curve.Swap.StaticDataTable" localSheetId="37">DKKCurve!$V$19</definedName>
    <definedName name="Curve.Swap.StaticDataTable" localSheetId="29">EURCurve!$V$19</definedName>
    <definedName name="Curve.Swap.StaticDataTable" localSheetId="30">GBPCurve!$V$19</definedName>
    <definedName name="Curve.Swap.StaticDataTable" localSheetId="38">HKDCurve!$V$19</definedName>
    <definedName name="Curve.Swap.StaticDataTable" localSheetId="31">JPYCurve!$V$19</definedName>
    <definedName name="Curve.Swap.StaticDataTable" localSheetId="39">NOKCurve!$V$19</definedName>
    <definedName name="Curve.Swap.StaticDataTable" localSheetId="40">NZDCurve!$V$19</definedName>
    <definedName name="Curve.Swap.StaticDataTable" localSheetId="41">SEKCurve!$V$19</definedName>
    <definedName name="Curve.Swap.StaticDataTable" localSheetId="32">USDCurve!$V$19</definedName>
    <definedName name="Curve.Swap.StaticDataTable" localSheetId="42">ZARCurve!$V$19</definedName>
    <definedName name="Curve.Swap.SwapConventions" localSheetId="33">AUDCurve!$U$109:$V$134</definedName>
    <definedName name="Curve.Swap.SwapConventions" localSheetId="34">CADCurve!$U$109:$V$134</definedName>
    <definedName name="Curve.Swap.SwapConventions" localSheetId="35">CHFCurve!$U$109:$V$134</definedName>
    <definedName name="Curve.Swap.SwapConventions" localSheetId="36">CNHCurve!$U$109:$V$134</definedName>
    <definedName name="Curve.Swap.SwapConventions" localSheetId="37">DKKCurve!$U$109:$V$134</definedName>
    <definedName name="Curve.Swap.SwapConventions" localSheetId="29">EURCurve!$U$109:$V$134</definedName>
    <definedName name="Curve.Swap.SwapConventions" localSheetId="30">GBPCurve!$U$109:$V$134</definedName>
    <definedName name="Curve.Swap.SwapConventions" localSheetId="38">HKDCurve!$U$109:$V$134</definedName>
    <definedName name="Curve.Swap.SwapConventions" localSheetId="31">JPYCurve!$U$109:$V$134</definedName>
    <definedName name="Curve.Swap.SwapConventions" localSheetId="39">NOKCurve!$U$109:$V$134</definedName>
    <definedName name="Curve.Swap.SwapConventions" localSheetId="40">NZDCurve!$U$109:$V$134</definedName>
    <definedName name="Curve.Swap.SwapConventions" localSheetId="41">SEKCurve!$U$109:$V$134</definedName>
    <definedName name="Curve.Swap.SwapConventions" localSheetId="32">USDCurve!$U$109:$V$134</definedName>
    <definedName name="Curve.Swap.SwapConventions" localSheetId="42">ZARCurve!$U$109:$V$134</definedName>
    <definedName name="Curve.Swap.SwapRates" localSheetId="33">AUDCurve!$Z$110:$AB$134</definedName>
    <definedName name="Curve.Swap.SwapRates" localSheetId="34">CADCurve!$Z$110:$AB$134</definedName>
    <definedName name="Curve.Swap.SwapRates" localSheetId="35">CHFCurve!$Z$110:$AB$134</definedName>
    <definedName name="Curve.Swap.SwapRates" localSheetId="36">CNHCurve!$Z$110:$AB$134</definedName>
    <definedName name="Curve.Swap.SwapRates" localSheetId="37">DKKCurve!$Z$110:$AB$134</definedName>
    <definedName name="Curve.Swap.SwapRates" localSheetId="29">EURCurve!$Z$110:$AB$134</definedName>
    <definedName name="Curve.Swap.SwapRates" localSheetId="30">GBPCurve!$Z$110:$AB$134</definedName>
    <definedName name="Curve.Swap.SwapRates" localSheetId="38">HKDCurve!$Z$110:$AB$134</definedName>
    <definedName name="Curve.Swap.SwapRates" localSheetId="31">JPYCurve!$Z$110:$AB$134</definedName>
    <definedName name="Curve.Swap.SwapRates" localSheetId="39">NOKCurve!$Z$110:$AB$134</definedName>
    <definedName name="Curve.Swap.SwapRates" localSheetId="40">NZDCurve!$Z$110:$AB$134</definedName>
    <definedName name="Curve.Swap.SwapRates" localSheetId="41">SEKCurve!$Z$110:$AB$134</definedName>
    <definedName name="Curve.Swap.SwapRates" localSheetId="32">USDCurve!$Z$110:$AB$134</definedName>
    <definedName name="Curve.Swap.SwapRates" localSheetId="42">ZARCurve!$Z$110:$AB$134</definedName>
    <definedName name="Curve.Swap.Title" localSheetId="33">AUDCurve!$S$7</definedName>
    <definedName name="Curve.Swap.Title" localSheetId="34">CADCurve!$S$7</definedName>
    <definedName name="Curve.Swap.Title" localSheetId="35">CHFCurve!$S$7</definedName>
    <definedName name="Curve.Swap.Title" localSheetId="36">CNHCurve!$S$7</definedName>
    <definedName name="Curve.Swap.Title" localSheetId="37">DKKCurve!$S$7</definedName>
    <definedName name="Curve.Swap.Title" localSheetId="29">EURCurve!$S$7</definedName>
    <definedName name="Curve.Swap.Title" localSheetId="30">GBPCurve!$S$7</definedName>
    <definedName name="Curve.Swap.Title" localSheetId="38">HKDCurve!$S$7</definedName>
    <definedName name="Curve.Swap.Title" localSheetId="31">JPYCurve!$S$7</definedName>
    <definedName name="Curve.Swap.Title" localSheetId="39">NOKCurve!$S$7</definedName>
    <definedName name="Curve.Swap.Title" localSheetId="40">NZDCurve!$S$7</definedName>
    <definedName name="Curve.Swap.Title" localSheetId="41">SEKCurve!$S$7</definedName>
    <definedName name="Curve.Swap.Title" localSheetId="32">USDCurve!$S$7</definedName>
    <definedName name="Curve.Swap.Title" localSheetId="42">ZARCurve!$S$7</definedName>
    <definedName name="Curve.TenorBasis1" localSheetId="33">AUDCurve!$AF:$AS</definedName>
    <definedName name="Curve.TenorBasis1" localSheetId="34">CADCurve!$AF:$AS</definedName>
    <definedName name="Curve.TenorBasis1" localSheetId="35">CHFCurve!$AF:$AS</definedName>
    <definedName name="Curve.TenorBasis1" localSheetId="36">CNHCurve!$AF:$AS</definedName>
    <definedName name="Curve.TenorBasis1" localSheetId="37">DKKCurve!$AF:$AS</definedName>
    <definedName name="Curve.TenorBasis1" localSheetId="29">EURCurve!$AF:$AS</definedName>
    <definedName name="Curve.TenorBasis1" localSheetId="30">GBPCurve!$AF:$AS</definedName>
    <definedName name="Curve.TenorBasis1" localSheetId="38">HKDCurve!$AF:$AS</definedName>
    <definedName name="Curve.TenorBasis1" localSheetId="31">JPYCurve!$AF:$AS</definedName>
    <definedName name="Curve.TenorBasis1" localSheetId="39">NOKCurve!$AF:$AS</definedName>
    <definedName name="Curve.TenorBasis1" localSheetId="40">NZDCurve!$AF:$AS</definedName>
    <definedName name="Curve.TenorBasis1" localSheetId="41">SEKCurve!$AF:$AS</definedName>
    <definedName name="Curve.TenorBasis1" localSheetId="32">USDCurve!$AF:$AS</definedName>
    <definedName name="Curve.TenorBasis1" localSheetId="42">ZARCurve!$AF:$AS</definedName>
    <definedName name="Curve.TenorBasis1.BasisConventions" localSheetId="33">AUDCurve!$AI$44:$AJ$87</definedName>
    <definedName name="Curve.TenorBasis1.BasisConventions" localSheetId="34">CADCurve!$AI$44:$AJ$87</definedName>
    <definedName name="Curve.TenorBasis1.BasisConventions" localSheetId="35">CHFCurve!$AI$44:$AJ$87</definedName>
    <definedName name="Curve.TenorBasis1.BasisConventions" localSheetId="36">CNHCurve!$AI$44:$AJ$87</definedName>
    <definedName name="Curve.TenorBasis1.BasisConventions" localSheetId="37">DKKCurve!$AI$44:$AJ$87</definedName>
    <definedName name="Curve.TenorBasis1.BasisConventions" localSheetId="29">EURCurve!$AI$44:$AJ$87</definedName>
    <definedName name="Curve.TenorBasis1.BasisConventions" localSheetId="30">GBPCurve!$AI$44:$AJ$87</definedName>
    <definedName name="Curve.TenorBasis1.BasisConventions" localSheetId="38">HKDCurve!$AI$44:$AJ$87</definedName>
    <definedName name="Curve.TenorBasis1.BasisConventions" localSheetId="31">JPYCurve!$AI$44:$AJ$87</definedName>
    <definedName name="Curve.TenorBasis1.BasisConventions" localSheetId="39">NOKCurve!$AI$44:$AJ$87</definedName>
    <definedName name="Curve.TenorBasis1.BasisConventions" localSheetId="40">NZDCurve!$AI$44:$AJ$87</definedName>
    <definedName name="Curve.TenorBasis1.BasisConventions" localSheetId="41">SEKCurve!$AI$44:$AJ$87</definedName>
    <definedName name="Curve.TenorBasis1.BasisConventions" localSheetId="32">USDCurve!$AI$44:$AJ$86</definedName>
    <definedName name="Curve.TenorBasis1.BasisConventions" localSheetId="42">ZARCurve!$AI$44:$AJ$87</definedName>
    <definedName name="Curve.TenorBasis1.BasisRates" localSheetId="33">AUDCurve!$AN$45:$AO$86</definedName>
    <definedName name="Curve.TenorBasis1.BasisRates" localSheetId="34">CADCurve!$AN$45:$AO$86</definedName>
    <definedName name="Curve.TenorBasis1.BasisRates" localSheetId="35">CHFCurve!$AN$45:$AO$86</definedName>
    <definedName name="Curve.TenorBasis1.BasisRates" localSheetId="36">CNHCurve!$AN$45:$AO$86</definedName>
    <definedName name="Curve.TenorBasis1.BasisRates" localSheetId="37">DKKCurve!$AN$45:$AO$86</definedName>
    <definedName name="Curve.TenorBasis1.BasisRates" localSheetId="29">EURCurve!$AN$45:$AO$86</definedName>
    <definedName name="Curve.TenorBasis1.BasisRates" localSheetId="30">GBPCurve!$AN$45:$AO$86</definedName>
    <definedName name="Curve.TenorBasis1.BasisRates" localSheetId="38">HKDCurve!$AN$45:$AO$86</definedName>
    <definedName name="Curve.TenorBasis1.BasisRates" localSheetId="31">JPYCurve!$AN$45:$AO$86</definedName>
    <definedName name="Curve.TenorBasis1.BasisRates" localSheetId="39">NOKCurve!$AN$45:$AO$86</definedName>
    <definedName name="Curve.TenorBasis1.BasisRates" localSheetId="40">NZDCurve!$AN$45:$AO$86</definedName>
    <definedName name="Curve.TenorBasis1.BasisRates" localSheetId="41">SEKCurve!$AN$45:$AO$86</definedName>
    <definedName name="Curve.TenorBasis1.BasisRates" localSheetId="32">USDCurve!$AN$45:$AO$86</definedName>
    <definedName name="Curve.TenorBasis1.BasisRates" localSheetId="42">ZARCurve!$AN$45:$AO$86</definedName>
    <definedName name="Curve.TenorBasis1.Comments" localSheetId="33">AUDCurve!$AH:$AH</definedName>
    <definedName name="Curve.TenorBasis1.Comments" localSheetId="34">CADCurve!$AH:$AH</definedName>
    <definedName name="Curve.TenorBasis1.Comments" localSheetId="35">CHFCurve!$AH:$AH</definedName>
    <definedName name="Curve.TenorBasis1.Comments" localSheetId="36">CNHCurve!$AH:$AH</definedName>
    <definedName name="Curve.TenorBasis1.Comments" localSheetId="37">DKKCurve!$AH:$AH</definedName>
    <definedName name="Curve.TenorBasis1.Comments" localSheetId="29">EURCurve!$AH:$AH</definedName>
    <definedName name="Curve.TenorBasis1.Comments" localSheetId="30">GBPCurve!$AH:$AH</definedName>
    <definedName name="Curve.TenorBasis1.Comments" localSheetId="38">HKDCurve!$AH:$AH</definedName>
    <definedName name="Curve.TenorBasis1.Comments" localSheetId="31">JPYCurve!$AH:$AH</definedName>
    <definedName name="Curve.TenorBasis1.Comments" localSheetId="39">NOKCurve!$AH:$AH</definedName>
    <definedName name="Curve.TenorBasis1.Comments" localSheetId="40">NZDCurve!$AH:$AH</definedName>
    <definedName name="Curve.TenorBasis1.Comments" localSheetId="41">SEKCurve!$AH:$AH</definedName>
    <definedName name="Curve.TenorBasis1.Comments" localSheetId="32">USDCurve!$AH:$AH</definedName>
    <definedName name="Curve.TenorBasis1.Comments" localSheetId="42">ZARCurve!$AH:$AH</definedName>
    <definedName name="Curve.TenorBasis1.CurveCollection" localSheetId="33">AUDCurve!$AJ$18</definedName>
    <definedName name="Curve.TenorBasis1.CurveCollection" localSheetId="34">CADCurve!$AJ$18</definedName>
    <definedName name="Curve.TenorBasis1.CurveCollection" localSheetId="35">CHFCurve!$AJ$18</definedName>
    <definedName name="Curve.TenorBasis1.CurveCollection" localSheetId="36">CNHCurve!$AJ$18</definedName>
    <definedName name="Curve.TenorBasis1.CurveCollection" localSheetId="37">DKKCurve!$AJ$18</definedName>
    <definedName name="Curve.TenorBasis1.CurveCollection" localSheetId="29">EURCurve!$AJ$18</definedName>
    <definedName name="Curve.TenorBasis1.CurveCollection" localSheetId="30">GBPCurve!$AJ$18</definedName>
    <definedName name="Curve.TenorBasis1.CurveCollection" localSheetId="38">HKDCurve!$AJ$18</definedName>
    <definedName name="Curve.TenorBasis1.CurveCollection" localSheetId="31">JPYCurve!$AJ$18</definedName>
    <definedName name="Curve.TenorBasis1.CurveCollection" localSheetId="39">NOKCurve!$AJ$18</definedName>
    <definedName name="Curve.TenorBasis1.CurveCollection" localSheetId="40">NZDCurve!$AJ$18</definedName>
    <definedName name="Curve.TenorBasis1.CurveCollection" localSheetId="41">SEKCurve!$AJ$18</definedName>
    <definedName name="Curve.TenorBasis1.CurveCollection" localSheetId="32">USDCurve!$AJ$18</definedName>
    <definedName name="Curve.TenorBasis1.CurveCollection" localSheetId="42">ZARCurve!$AJ$18</definedName>
    <definedName name="Curve.TenorBasis1.CurveConventions" localSheetId="33">AUDCurve!$AI$27:$AJ$37</definedName>
    <definedName name="Curve.TenorBasis1.CurveConventions" localSheetId="34">CADCurve!$AI$27:$AJ$37</definedName>
    <definedName name="Curve.TenorBasis1.CurveConventions" localSheetId="35">CHFCurve!$AI$27:$AJ$37</definedName>
    <definedName name="Curve.TenorBasis1.CurveConventions" localSheetId="36">CNHCurve!$AI$27:$AJ$37</definedName>
    <definedName name="Curve.TenorBasis1.CurveConventions" localSheetId="37">DKKCurve!$AI$27:$AJ$37</definedName>
    <definedName name="Curve.TenorBasis1.CurveConventions" localSheetId="29">EURCurve!$AI$27:$AJ$37</definedName>
    <definedName name="Curve.TenorBasis1.CurveConventions" localSheetId="30">GBPCurve!$AI$27:$AJ$37</definedName>
    <definedName name="Curve.TenorBasis1.CurveConventions" localSheetId="38">HKDCurve!$AI$27:$AJ$37</definedName>
    <definedName name="Curve.TenorBasis1.CurveConventions" localSheetId="31">JPYCurve!$AI$27:$AJ$37</definedName>
    <definedName name="Curve.TenorBasis1.CurveConventions" localSheetId="39">NOKCurve!$AI$27:$AJ$37</definedName>
    <definedName name="Curve.TenorBasis1.CurveConventions" localSheetId="40">NZDCurve!$AI$27:$AJ$37</definedName>
    <definedName name="Curve.TenorBasis1.CurveConventions" localSheetId="41">SEKCurve!$AI$27:$AJ$37</definedName>
    <definedName name="Curve.TenorBasis1.CurveConventions" localSheetId="32">USDCurve!$AI$27:$AJ$37</definedName>
    <definedName name="Curve.TenorBasis1.CurveConventions" localSheetId="42">ZARCurve!$AI$27:$AJ$37</definedName>
    <definedName name="Curve.TenorBasis1.CurveIndex" localSheetId="33">AUDCurve!$AJ$20</definedName>
    <definedName name="Curve.TenorBasis1.CurveIndex" localSheetId="34">CADCurve!$AJ$20</definedName>
    <definedName name="Curve.TenorBasis1.CurveIndex" localSheetId="35">CHFCurve!$AJ$20</definedName>
    <definedName name="Curve.TenorBasis1.CurveIndex" localSheetId="36">CNHCurve!$AJ$20</definedName>
    <definedName name="Curve.TenorBasis1.CurveIndex" localSheetId="37">DKKCurve!$AJ$20</definedName>
    <definedName name="Curve.TenorBasis1.CurveIndex" localSheetId="29">EURCurve!$AJ$20</definedName>
    <definedName name="Curve.TenorBasis1.CurveIndex" localSheetId="30">GBPCurve!$AJ$20</definedName>
    <definedName name="Curve.TenorBasis1.CurveIndex" localSheetId="38">HKDCurve!$AJ$20</definedName>
    <definedName name="Curve.TenorBasis1.CurveIndex" localSheetId="31">JPYCurve!$AJ$20</definedName>
    <definedName name="Curve.TenorBasis1.CurveIndex" localSheetId="39">NOKCurve!$AJ$20</definedName>
    <definedName name="Curve.TenorBasis1.CurveIndex" localSheetId="40">NZDCurve!$AJ$20</definedName>
    <definedName name="Curve.TenorBasis1.CurveIndex" localSheetId="41">SEKCurve!$AJ$20</definedName>
    <definedName name="Curve.TenorBasis1.CurveIndex" localSheetId="32">USDCurve!$AJ$20</definedName>
    <definedName name="Curve.TenorBasis1.CurveIndex" localSheetId="42">ZARCurve!$AJ$20</definedName>
    <definedName name="Curve.TenorBasis1.Data" localSheetId="33">AUDCurve!$AM:$AS</definedName>
    <definedName name="Curve.TenorBasis1.Data" localSheetId="34">CADCurve!$AM:$AS</definedName>
    <definedName name="Curve.TenorBasis1.Data" localSheetId="35">CHFCurve!$AM:$AS</definedName>
    <definedName name="Curve.TenorBasis1.Data" localSheetId="36">CNHCurve!$AM:$AS</definedName>
    <definedName name="Curve.TenorBasis1.Data" localSheetId="37">DKKCurve!$AM:$AS</definedName>
    <definedName name="Curve.TenorBasis1.Data" localSheetId="29">EURCurve!$AM:$AS</definedName>
    <definedName name="Curve.TenorBasis1.Data" localSheetId="30">GBPCurve!$AM:$AS</definedName>
    <definedName name="Curve.TenorBasis1.Data" localSheetId="38">HKDCurve!$AM:$AS</definedName>
    <definedName name="Curve.TenorBasis1.Data" localSheetId="31">JPYCurve!$AM:$AS</definedName>
    <definedName name="Curve.TenorBasis1.Data" localSheetId="39">NOKCurve!$AM:$AS</definedName>
    <definedName name="Curve.TenorBasis1.Data" localSheetId="40">NZDCurve!$AM:$AS</definedName>
    <definedName name="Curve.TenorBasis1.Data" localSheetId="41">SEKCurve!$AM:$AS</definedName>
    <definedName name="Curve.TenorBasis1.Data" localSheetId="32">USDCurve!$AM:$AS</definedName>
    <definedName name="Curve.TenorBasis1.Data" localSheetId="42">ZARCurve!$AM:$AS</definedName>
    <definedName name="Curve.TenorBasis1.ForwardBasis" localSheetId="33">AUDCurve!$AJ$32</definedName>
    <definedName name="Curve.TenorBasis1.ForwardBasis" localSheetId="34">CADCurve!$AJ$32</definedName>
    <definedName name="Curve.TenorBasis1.ForwardBasis" localSheetId="35">CHFCurve!$AJ$32</definedName>
    <definedName name="Curve.TenorBasis1.ForwardBasis" localSheetId="36">CNHCurve!$AJ$32</definedName>
    <definedName name="Curve.TenorBasis1.ForwardBasis" localSheetId="37">DKKCurve!$AJ$32</definedName>
    <definedName name="Curve.TenorBasis1.ForwardBasis" localSheetId="29">EURCurve!$AJ$32</definedName>
    <definedName name="Curve.TenorBasis1.ForwardBasis" localSheetId="30">GBPCurve!$AJ$32</definedName>
    <definedName name="Curve.TenorBasis1.ForwardBasis" localSheetId="38">HKDCurve!$AJ$32</definedName>
    <definedName name="Curve.TenorBasis1.ForwardBasis" localSheetId="31">JPYCurve!$AJ$32</definedName>
    <definedName name="Curve.TenorBasis1.ForwardBasis" localSheetId="39">NOKCurve!$AJ$32</definedName>
    <definedName name="Curve.TenorBasis1.ForwardBasis" localSheetId="40">NZDCurve!$AJ$32</definedName>
    <definedName name="Curve.TenorBasis1.ForwardBasis" localSheetId="41">SEKCurve!$AJ$32</definedName>
    <definedName name="Curve.TenorBasis1.ForwardBasis" localSheetId="32">USDCurve!$AJ$32</definedName>
    <definedName name="Curve.TenorBasis1.ForwardBasis" localSheetId="42">ZARCurve!$AJ$32</definedName>
    <definedName name="Curve.TenorBasis1.ForwardBasisRates" localSheetId="33">AUDCurve!$AN$45:$AR$86</definedName>
    <definedName name="Curve.TenorBasis1.ForwardBasisRates" localSheetId="34">CADCurve!$AN$45:$AR$86</definedName>
    <definedName name="Curve.TenorBasis1.ForwardBasisRates" localSheetId="35">CHFCurve!$AN$45:$AR$86</definedName>
    <definedName name="Curve.TenorBasis1.ForwardBasisRates" localSheetId="36">CNHCurve!$AN$45:$AR$86</definedName>
    <definedName name="Curve.TenorBasis1.ForwardBasisRates" localSheetId="37">DKKCurve!$AN$45:$AR$86</definedName>
    <definedName name="Curve.TenorBasis1.ForwardBasisRates" localSheetId="29">EURCurve!$AN$45:$AR$86</definedName>
    <definedName name="Curve.TenorBasis1.ForwardBasisRates" localSheetId="30">GBPCurve!$AN$45:$AR$86</definedName>
    <definedName name="Curve.TenorBasis1.ForwardBasisRates" localSheetId="38">HKDCurve!$AN$45:$AR$86</definedName>
    <definedName name="Curve.TenorBasis1.ForwardBasisRates" localSheetId="31">JPYCurve!$AN$45:$AR$86</definedName>
    <definedName name="Curve.TenorBasis1.ForwardBasisRates" localSheetId="39">NOKCurve!$AN$45:$AR$86</definedName>
    <definedName name="Curve.TenorBasis1.ForwardBasisRates" localSheetId="40">NZDCurve!$AN$45:$AR$86</definedName>
    <definedName name="Curve.TenorBasis1.ForwardBasisRates" localSheetId="41">SEKCurve!$AN$45:$AR$86</definedName>
    <definedName name="Curve.TenorBasis1.ForwardBasisRates" localSheetId="32">USDCurve!$AN$45:$AR$86</definedName>
    <definedName name="Curve.TenorBasis1.ForwardBasisRates" localSheetId="42">ZARCurve!$AN$45:$AR$86</definedName>
    <definedName name="Curve.TenorBasis1.StaticDataTable" localSheetId="33">AUDCurve!$AJ$19</definedName>
    <definedName name="Curve.TenorBasis1.StaticDataTable" localSheetId="34">CADCurve!$AJ$19</definedName>
    <definedName name="Curve.TenorBasis1.StaticDataTable" localSheetId="35">CHFCurve!$AJ$19</definedName>
    <definedName name="Curve.TenorBasis1.StaticDataTable" localSheetId="36">CNHCurve!$AJ$19</definedName>
    <definedName name="Curve.TenorBasis1.StaticDataTable" localSheetId="37">DKKCurve!$AJ$19</definedName>
    <definedName name="Curve.TenorBasis1.StaticDataTable" localSheetId="29">EURCurve!$AJ$19</definedName>
    <definedName name="Curve.TenorBasis1.StaticDataTable" localSheetId="30">GBPCurve!$AJ$19</definedName>
    <definedName name="Curve.TenorBasis1.StaticDataTable" localSheetId="38">HKDCurve!$AJ$19</definedName>
    <definedName name="Curve.TenorBasis1.StaticDataTable" localSheetId="31">JPYCurve!$AJ$19</definedName>
    <definedName name="Curve.TenorBasis1.StaticDataTable" localSheetId="39">NOKCurve!$AJ$19</definedName>
    <definedName name="Curve.TenorBasis1.StaticDataTable" localSheetId="40">NZDCurve!$AJ$19</definedName>
    <definedName name="Curve.TenorBasis1.StaticDataTable" localSheetId="41">SEKCurve!$AJ$19</definedName>
    <definedName name="Curve.TenorBasis1.StaticDataTable" localSheetId="32">USDCurve!$AJ$19</definedName>
    <definedName name="Curve.TenorBasis1.StaticDataTable" localSheetId="42">ZARCurve!$AJ$19</definedName>
    <definedName name="Curve.TenorBasis1.Title" localSheetId="33">AUDCurve!$AG$7</definedName>
    <definedName name="Curve.TenorBasis1.Title" localSheetId="34">CADCurve!$AG$7</definedName>
    <definedName name="Curve.TenorBasis1.Title" localSheetId="35">CHFCurve!$AG$7</definedName>
    <definedName name="Curve.TenorBasis1.Title" localSheetId="36">CNHCurve!$AG$7</definedName>
    <definedName name="Curve.TenorBasis1.Title" localSheetId="37">DKKCurve!$AG$7</definedName>
    <definedName name="Curve.TenorBasis1.Title" localSheetId="29">EURCurve!$AG$7</definedName>
    <definedName name="Curve.TenorBasis1.Title" localSheetId="30">GBPCurve!$AG$7</definedName>
    <definedName name="Curve.TenorBasis1.Title" localSheetId="38">HKDCurve!$AG$7</definedName>
    <definedName name="Curve.TenorBasis1.Title" localSheetId="31">JPYCurve!$AG$7</definedName>
    <definedName name="Curve.TenorBasis1.Title" localSheetId="39">NOKCurve!$AG$7</definedName>
    <definedName name="Curve.TenorBasis1.Title" localSheetId="40">NZDCurve!$AG$7</definedName>
    <definedName name="Curve.TenorBasis1.Title" localSheetId="41">SEKCurve!$AG$7</definedName>
    <definedName name="Curve.TenorBasis1.Title" localSheetId="32">USDCurve!$AG$7</definedName>
    <definedName name="Curve.TenorBasis1.Title" localSheetId="42">ZARCurve!$AG$7</definedName>
    <definedName name="Curve.TenorBasis2" localSheetId="33">AUDCurve!$AT:$BG</definedName>
    <definedName name="Curve.TenorBasis2" localSheetId="34">CADCurve!$AT:$BG</definedName>
    <definedName name="Curve.TenorBasis2" localSheetId="35">CHFCurve!$AT:$BG</definedName>
    <definedName name="Curve.TenorBasis2" localSheetId="36">CNHCurve!$AT:$BG</definedName>
    <definedName name="Curve.TenorBasis2" localSheetId="37">DKKCurve!$AT:$BG</definedName>
    <definedName name="Curve.TenorBasis2" localSheetId="29">EURCurve!$AT:$BG</definedName>
    <definedName name="Curve.TenorBasis2" localSheetId="30">GBPCurve!$AT:$BG</definedName>
    <definedName name="Curve.TenorBasis2" localSheetId="38">HKDCurve!$AT:$BG</definedName>
    <definedName name="Curve.TenorBasis2" localSheetId="31">JPYCurve!$AT:$BG</definedName>
    <definedName name="Curve.TenorBasis2" localSheetId="39">NOKCurve!$AT:$BG</definedName>
    <definedName name="Curve.TenorBasis2" localSheetId="40">NZDCurve!$AT:$BG</definedName>
    <definedName name="Curve.TenorBasis2" localSheetId="41">SEKCurve!$AT:$BG</definedName>
    <definedName name="Curve.TenorBasis2" localSheetId="32">USDCurve!$AT:$BG</definedName>
    <definedName name="Curve.TenorBasis2" localSheetId="42">ZARCurve!$AT:$BG</definedName>
    <definedName name="Curve.TenorBasis2.BasisConventions" localSheetId="33">AUDCurve!$AW$44:$AX$87</definedName>
    <definedName name="Curve.TenorBasis2.BasisConventions" localSheetId="34">CADCurve!$AW$44:$AX$87</definedName>
    <definedName name="Curve.TenorBasis2.BasisConventions" localSheetId="35">CHFCurve!$AW$44:$AX$87</definedName>
    <definedName name="Curve.TenorBasis2.BasisConventions" localSheetId="36">CNHCurve!$AW$44:$AX$87</definedName>
    <definedName name="Curve.TenorBasis2.BasisConventions" localSheetId="37">DKKCurve!$AW$44:$AX$87</definedName>
    <definedName name="Curve.TenorBasis2.BasisConventions" localSheetId="29">EURCurve!$AW$44:$AX$87</definedName>
    <definedName name="Curve.TenorBasis2.BasisConventions" localSheetId="30">GBPCurve!$AW$44:$AX$87</definedName>
    <definedName name="Curve.TenorBasis2.BasisConventions" localSheetId="38">HKDCurve!$AW$44:$AX$87</definedName>
    <definedName name="Curve.TenorBasis2.BasisConventions" localSheetId="31">JPYCurve!$AW$44:$AX$87</definedName>
    <definedName name="Curve.TenorBasis2.BasisConventions" localSheetId="39">NOKCurve!$AW$44:$AX$87</definedName>
    <definedName name="Curve.TenorBasis2.BasisConventions" localSheetId="40">NZDCurve!$AW$44:$AX$87</definedName>
    <definedName name="Curve.TenorBasis2.BasisConventions" localSheetId="41">SEKCurve!$AW$44:$AX$87</definedName>
    <definedName name="Curve.TenorBasis2.BasisConventions" localSheetId="32">USDCurve!$AW$44:$AX$86</definedName>
    <definedName name="Curve.TenorBasis2.BasisConventions" localSheetId="42">ZARCurve!$AW$44:$AX$87</definedName>
    <definedName name="Curve.TenorBasis2.BasisRates" localSheetId="33">AUDCurve!$BB$45:$BC$86</definedName>
    <definedName name="Curve.TenorBasis2.BasisRates" localSheetId="34">CADCurve!$BB$45:$BC$86</definedName>
    <definedName name="Curve.TenorBasis2.BasisRates" localSheetId="35">CHFCurve!$BB$45:$BC$86</definedName>
    <definedName name="Curve.TenorBasis2.BasisRates" localSheetId="36">CNHCurve!$BB$45:$BC$86</definedName>
    <definedName name="Curve.TenorBasis2.BasisRates" localSheetId="37">DKKCurve!$BB$45:$BC$86</definedName>
    <definedName name="Curve.TenorBasis2.BasisRates" localSheetId="29">EURCurve!$BB$45:$BC$86</definedName>
    <definedName name="Curve.TenorBasis2.BasisRates" localSheetId="30">GBPCurve!$BB$45:$BC$86</definedName>
    <definedName name="Curve.TenorBasis2.BasisRates" localSheetId="38">HKDCurve!$BB$45:$BC$86</definedName>
    <definedName name="Curve.TenorBasis2.BasisRates" localSheetId="31">JPYCurve!$BB$45:$BC$86</definedName>
    <definedName name="Curve.TenorBasis2.BasisRates" localSheetId="39">NOKCurve!$BB$45:$BC$86</definedName>
    <definedName name="Curve.TenorBasis2.BasisRates" localSheetId="40">NZDCurve!$BB$45:$BC$86</definedName>
    <definedName name="Curve.TenorBasis2.BasisRates" localSheetId="41">SEKCurve!$BB$45:$BC$86</definedName>
    <definedName name="Curve.TenorBasis2.BasisRates" localSheetId="32">USDCurve!$BB$45:$BC$86</definedName>
    <definedName name="Curve.TenorBasis2.BasisRates" localSheetId="42">ZARCurve!$BB$45:$BC$86</definedName>
    <definedName name="Curve.TenorBasis2.Comments" localSheetId="33">AUDCurve!$AV:$AV</definedName>
    <definedName name="Curve.TenorBasis2.Comments" localSheetId="34">CADCurve!$AV:$AV</definedName>
    <definedName name="Curve.TenorBasis2.Comments" localSheetId="35">CHFCurve!$AV:$AV</definedName>
    <definedName name="Curve.TenorBasis2.Comments" localSheetId="36">CNHCurve!$AV:$AV</definedName>
    <definedName name="Curve.TenorBasis2.Comments" localSheetId="37">DKKCurve!$AV:$AV</definedName>
    <definedName name="Curve.TenorBasis2.Comments" localSheetId="29">EURCurve!$AV:$AV</definedName>
    <definedName name="Curve.TenorBasis2.Comments" localSheetId="30">GBPCurve!$AV:$AV</definedName>
    <definedName name="Curve.TenorBasis2.Comments" localSheetId="38">HKDCurve!$AV:$AV</definedName>
    <definedName name="Curve.TenorBasis2.Comments" localSheetId="31">JPYCurve!$AV:$AV</definedName>
    <definedName name="Curve.TenorBasis2.Comments" localSheetId="39">NOKCurve!$AV:$AV</definedName>
    <definedName name="Curve.TenorBasis2.Comments" localSheetId="40">NZDCurve!$AV:$AV</definedName>
    <definedName name="Curve.TenorBasis2.Comments" localSheetId="41">SEKCurve!$AV:$AV</definedName>
    <definedName name="Curve.TenorBasis2.Comments" localSheetId="32">USDCurve!$AV:$AV</definedName>
    <definedName name="Curve.TenorBasis2.Comments" localSheetId="42">ZARCurve!$AV:$AV</definedName>
    <definedName name="Curve.TenorBasis2.CurveCollection" localSheetId="33">AUDCurve!$AX$18</definedName>
    <definedName name="Curve.TenorBasis2.CurveCollection" localSheetId="34">CADCurve!$AX$18</definedName>
    <definedName name="Curve.TenorBasis2.CurveCollection" localSheetId="35">CHFCurve!$AX$18</definedName>
    <definedName name="Curve.TenorBasis2.CurveCollection" localSheetId="36">CNHCurve!$AX$18</definedName>
    <definedName name="Curve.TenorBasis2.CurveCollection" localSheetId="37">DKKCurve!$AX$18</definedName>
    <definedName name="Curve.TenorBasis2.CurveCollection" localSheetId="29">EURCurve!$AX$18</definedName>
    <definedName name="Curve.TenorBasis2.CurveCollection" localSheetId="30">GBPCurve!$AX$18</definedName>
    <definedName name="Curve.TenorBasis2.CurveCollection" localSheetId="38">HKDCurve!$AX$18</definedName>
    <definedName name="Curve.TenorBasis2.CurveCollection" localSheetId="31">JPYCurve!$AX$18</definedName>
    <definedName name="Curve.TenorBasis2.CurveCollection" localSheetId="39">NOKCurve!$AX$18</definedName>
    <definedName name="Curve.TenorBasis2.CurveCollection" localSheetId="40">NZDCurve!$AX$18</definedName>
    <definedName name="Curve.TenorBasis2.CurveCollection" localSheetId="41">SEKCurve!$AX$18</definedName>
    <definedName name="Curve.TenorBasis2.CurveCollection" localSheetId="32">USDCurve!$AX$18</definedName>
    <definedName name="Curve.TenorBasis2.CurveCollection" localSheetId="42">ZARCurve!$AX$18</definedName>
    <definedName name="Curve.TenorBasis2.CurveConventions" localSheetId="33">AUDCurve!$AW$27:$AX$37</definedName>
    <definedName name="Curve.TenorBasis2.CurveConventions" localSheetId="34">CADCurve!$AW$27:$AX$37</definedName>
    <definedName name="Curve.TenorBasis2.CurveConventions" localSheetId="35">CHFCurve!$AW$27:$AX$37</definedName>
    <definedName name="Curve.TenorBasis2.CurveConventions" localSheetId="36">CNHCurve!$AW$27:$AX$37</definedName>
    <definedName name="Curve.TenorBasis2.CurveConventions" localSheetId="37">DKKCurve!$AW$27:$AX$37</definedName>
    <definedName name="Curve.TenorBasis2.CurveConventions" localSheetId="29">EURCurve!$AW$27:$AX$37</definedName>
    <definedName name="Curve.TenorBasis2.CurveConventions" localSheetId="30">GBPCurve!$AW$27:$AX$37</definedName>
    <definedName name="Curve.TenorBasis2.CurveConventions" localSheetId="38">HKDCurve!$AW$27:$AX$37</definedName>
    <definedName name="Curve.TenorBasis2.CurveConventions" localSheetId="31">JPYCurve!$AW$27:$AX$37</definedName>
    <definedName name="Curve.TenorBasis2.CurveConventions" localSheetId="39">NOKCurve!$AW$27:$AX$37</definedName>
    <definedName name="Curve.TenorBasis2.CurveConventions" localSheetId="40">NZDCurve!$AW$27:$AX$37</definedName>
    <definedName name="Curve.TenorBasis2.CurveConventions" localSheetId="41">SEKCurve!$AW$27:$AX$37</definedName>
    <definedName name="Curve.TenorBasis2.CurveConventions" localSheetId="32">USDCurve!$AW$27:$AX$37</definedName>
    <definedName name="Curve.TenorBasis2.CurveConventions" localSheetId="42">ZARCurve!$AW$27:$AX$37</definedName>
    <definedName name="Curve.TenorBasis2.CurveIndex" localSheetId="33">AUDCurve!$AX$20</definedName>
    <definedName name="Curve.TenorBasis2.CurveIndex" localSheetId="34">CADCurve!$AX$20</definedName>
    <definedName name="Curve.TenorBasis2.CurveIndex" localSheetId="35">CHFCurve!$AX$20</definedName>
    <definedName name="Curve.TenorBasis2.CurveIndex" localSheetId="36">CNHCurve!$AX$20</definedName>
    <definedName name="Curve.TenorBasis2.CurveIndex" localSheetId="37">DKKCurve!$AX$20</definedName>
    <definedName name="Curve.TenorBasis2.CurveIndex" localSheetId="29">EURCurve!$AX$20</definedName>
    <definedName name="Curve.TenorBasis2.CurveIndex" localSheetId="30">GBPCurve!$AX$20</definedName>
    <definedName name="Curve.TenorBasis2.CurveIndex" localSheetId="38">HKDCurve!$AX$20</definedName>
    <definedName name="Curve.TenorBasis2.CurveIndex" localSheetId="31">JPYCurve!$AX$20</definedName>
    <definedName name="Curve.TenorBasis2.CurveIndex" localSheetId="39">NOKCurve!$AX$20</definedName>
    <definedName name="Curve.TenorBasis2.CurveIndex" localSheetId="40">NZDCurve!$AX$20</definedName>
    <definedName name="Curve.TenorBasis2.CurveIndex" localSheetId="41">SEKCurve!$AX$20</definedName>
    <definedName name="Curve.TenorBasis2.CurveIndex" localSheetId="32">USDCurve!$AX$20</definedName>
    <definedName name="Curve.TenorBasis2.CurveIndex" localSheetId="42">ZARCurve!$AX$20</definedName>
    <definedName name="Curve.TenorBasis2.Data" localSheetId="33">AUDCurve!$BA:$BG</definedName>
    <definedName name="Curve.TenorBasis2.Data" localSheetId="34">CADCurve!$BA:$BG</definedName>
    <definedName name="Curve.TenorBasis2.Data" localSheetId="35">CHFCurve!$BA:$BG</definedName>
    <definedName name="Curve.TenorBasis2.Data" localSheetId="36">CNHCurve!$BA:$BG</definedName>
    <definedName name="Curve.TenorBasis2.Data" localSheetId="37">DKKCurve!$BA:$BG</definedName>
    <definedName name="Curve.TenorBasis2.Data" localSheetId="29">EURCurve!$BA:$BG</definedName>
    <definedName name="Curve.TenorBasis2.Data" localSheetId="30">GBPCurve!$BA:$BG</definedName>
    <definedName name="Curve.TenorBasis2.Data" localSheetId="38">HKDCurve!$BA:$BG</definedName>
    <definedName name="Curve.TenorBasis2.Data" localSheetId="31">JPYCurve!$BA:$BG</definedName>
    <definedName name="Curve.TenorBasis2.Data" localSheetId="39">NOKCurve!$BA:$BG</definedName>
    <definedName name="Curve.TenorBasis2.Data" localSheetId="40">NZDCurve!$BA:$BG</definedName>
    <definedName name="Curve.TenorBasis2.Data" localSheetId="41">SEKCurve!$BA:$BG</definedName>
    <definedName name="Curve.TenorBasis2.Data" localSheetId="32">USDCurve!$BA:$BG</definedName>
    <definedName name="Curve.TenorBasis2.Data" localSheetId="42">ZARCurve!$BA:$BG</definedName>
    <definedName name="Curve.TenorBasis2.ForwardBasis" localSheetId="33">AUDCurve!$AX$32</definedName>
    <definedName name="Curve.TenorBasis2.ForwardBasis" localSheetId="34">CADCurve!$AX$32</definedName>
    <definedName name="Curve.TenorBasis2.ForwardBasis" localSheetId="35">CHFCurve!$AX$32</definedName>
    <definedName name="Curve.TenorBasis2.ForwardBasis" localSheetId="36">CNHCurve!$AX$32</definedName>
    <definedName name="Curve.TenorBasis2.ForwardBasis" localSheetId="37">DKKCurve!$AX$32</definedName>
    <definedName name="Curve.TenorBasis2.ForwardBasis" localSheetId="29">EURCurve!$AX$32</definedName>
    <definedName name="Curve.TenorBasis2.ForwardBasis" localSheetId="30">GBPCurve!$AX$32</definedName>
    <definedName name="Curve.TenorBasis2.ForwardBasis" localSheetId="38">HKDCurve!$AX$32</definedName>
    <definedName name="Curve.TenorBasis2.ForwardBasis" localSheetId="31">JPYCurve!$AX$32</definedName>
    <definedName name="Curve.TenorBasis2.ForwardBasis" localSheetId="39">NOKCurve!$AX$32</definedName>
    <definedName name="Curve.TenorBasis2.ForwardBasis" localSheetId="40">NZDCurve!$AX$32</definedName>
    <definedName name="Curve.TenorBasis2.ForwardBasis" localSheetId="41">SEKCurve!$AX$32</definedName>
    <definedName name="Curve.TenorBasis2.ForwardBasis" localSheetId="32">USDCurve!$AX$32</definedName>
    <definedName name="Curve.TenorBasis2.ForwardBasis" localSheetId="42">ZARCurve!$AX$32</definedName>
    <definedName name="Curve.TenorBasis2.ForwardBasisRates" localSheetId="33">AUDCurve!$BB$45:$BF$86</definedName>
    <definedName name="Curve.TenorBasis2.ForwardBasisRates" localSheetId="34">CADCurve!$BB$45:$BF$86</definedName>
    <definedName name="Curve.TenorBasis2.ForwardBasisRates" localSheetId="35">CHFCurve!$BB$45:$BF$86</definedName>
    <definedName name="Curve.TenorBasis2.ForwardBasisRates" localSheetId="36">CNHCurve!$BB$45:$BF$86</definedName>
    <definedName name="Curve.TenorBasis2.ForwardBasisRates" localSheetId="37">DKKCurve!$BB$45:$BF$86</definedName>
    <definedName name="Curve.TenorBasis2.ForwardBasisRates" localSheetId="29">EURCurve!$BB$45:$BF$86</definedName>
    <definedName name="Curve.TenorBasis2.ForwardBasisRates" localSheetId="30">GBPCurve!$BB$45:$BF$86</definedName>
    <definedName name="Curve.TenorBasis2.ForwardBasisRates" localSheetId="38">HKDCurve!$BB$45:$BF$86</definedName>
    <definedName name="Curve.TenorBasis2.ForwardBasisRates" localSheetId="31">JPYCurve!$BB$45:$BF$86</definedName>
    <definedName name="Curve.TenorBasis2.ForwardBasisRates" localSheetId="39">NOKCurve!$BB$45:$BF$86</definedName>
    <definedName name="Curve.TenorBasis2.ForwardBasisRates" localSheetId="40">NZDCurve!$BB$45:$BF$86</definedName>
    <definedName name="Curve.TenorBasis2.ForwardBasisRates" localSheetId="41">SEKCurve!$BB$45:$BF$86</definedName>
    <definedName name="Curve.TenorBasis2.ForwardBasisRates" localSheetId="32">USDCurve!$BB$45:$BF$86</definedName>
    <definedName name="Curve.TenorBasis2.ForwardBasisRates" localSheetId="42">ZARCurve!$BB$45:$BF$86</definedName>
    <definedName name="Curve.TenorBasis2.StaticDataTable" localSheetId="33">AUDCurve!$AX$19</definedName>
    <definedName name="Curve.TenorBasis2.StaticDataTable" localSheetId="34">CADCurve!$AX$19</definedName>
    <definedName name="Curve.TenorBasis2.StaticDataTable" localSheetId="35">CHFCurve!$AX$19</definedName>
    <definedName name="Curve.TenorBasis2.StaticDataTable" localSheetId="36">CNHCurve!$AX$19</definedName>
    <definedName name="Curve.TenorBasis2.StaticDataTable" localSheetId="37">DKKCurve!$AX$19</definedName>
    <definedName name="Curve.TenorBasis2.StaticDataTable" localSheetId="29">EURCurve!$AX$19</definedName>
    <definedName name="Curve.TenorBasis2.StaticDataTable" localSheetId="30">GBPCurve!$AX$19</definedName>
    <definedName name="Curve.TenorBasis2.StaticDataTable" localSheetId="38">HKDCurve!$AX$19</definedName>
    <definedName name="Curve.TenorBasis2.StaticDataTable" localSheetId="31">JPYCurve!$AX$19</definedName>
    <definedName name="Curve.TenorBasis2.StaticDataTable" localSheetId="39">NOKCurve!$AX$19</definedName>
    <definedName name="Curve.TenorBasis2.StaticDataTable" localSheetId="40">NZDCurve!$AX$19</definedName>
    <definedName name="Curve.TenorBasis2.StaticDataTable" localSheetId="41">SEKCurve!$AX$19</definedName>
    <definedName name="Curve.TenorBasis2.StaticDataTable" localSheetId="32">USDCurve!$AX$19</definedName>
    <definedName name="Curve.TenorBasis2.StaticDataTable" localSheetId="42">ZARCurve!$AX$19</definedName>
    <definedName name="Curve.TenorBasis2.Title" localSheetId="33">AUDCurve!$AU$7</definedName>
    <definedName name="Curve.TenorBasis2.Title" localSheetId="34">CADCurve!$AU$7</definedName>
    <definedName name="Curve.TenorBasis2.Title" localSheetId="35">CHFCurve!$AU$7</definedName>
    <definedName name="Curve.TenorBasis2.Title" localSheetId="36">CNHCurve!$AU$7</definedName>
    <definedName name="Curve.TenorBasis2.Title" localSheetId="37">DKKCurve!$AU$7</definedName>
    <definedName name="Curve.TenorBasis2.Title" localSheetId="29">EURCurve!$AU$7</definedName>
    <definedName name="Curve.TenorBasis2.Title" localSheetId="30">GBPCurve!$AU$7</definedName>
    <definedName name="Curve.TenorBasis2.Title" localSheetId="38">HKDCurve!$AU$7</definedName>
    <definedName name="Curve.TenorBasis2.Title" localSheetId="31">JPYCurve!$AU$7</definedName>
    <definedName name="Curve.TenorBasis2.Title" localSheetId="39">NOKCurve!$AU$7</definedName>
    <definedName name="Curve.TenorBasis2.Title" localSheetId="40">NZDCurve!$AU$7</definedName>
    <definedName name="Curve.TenorBasis2.Title" localSheetId="41">SEKCurve!$AU$7</definedName>
    <definedName name="Curve.TenorBasis2.Title" localSheetId="32">USDCurve!$AU$7</definedName>
    <definedName name="Curve.TenorBasis2.Title" localSheetId="42">ZARCurve!$AU$7</definedName>
    <definedName name="Curve.TenorBasis3" localSheetId="33">AUDCurve!$BH:$BU</definedName>
    <definedName name="Curve.TenorBasis3" localSheetId="34">CADCurve!$BH:$BU</definedName>
    <definedName name="Curve.TenorBasis3" localSheetId="35">CHFCurve!$BH:$BU</definedName>
    <definedName name="Curve.TenorBasis3" localSheetId="36">CNHCurve!$BH:$BU</definedName>
    <definedName name="Curve.TenorBasis3" localSheetId="37">DKKCurve!$BH:$BU</definedName>
    <definedName name="Curve.TenorBasis3" localSheetId="29">EURCurve!$BH:$BU</definedName>
    <definedName name="Curve.TenorBasis3" localSheetId="30">GBPCurve!$BH:$BU</definedName>
    <definedName name="Curve.TenorBasis3" localSheetId="38">HKDCurve!$BH:$BU</definedName>
    <definedName name="Curve.TenorBasis3" localSheetId="31">JPYCurve!$BH:$BU</definedName>
    <definedName name="Curve.TenorBasis3" localSheetId="39">NOKCurve!$BH:$BU</definedName>
    <definedName name="Curve.TenorBasis3" localSheetId="40">NZDCurve!$BH:$BU</definedName>
    <definedName name="Curve.TenorBasis3" localSheetId="41">SEKCurve!$BH:$BU</definedName>
    <definedName name="Curve.TenorBasis3" localSheetId="32">USDCurve!$BH:$BU</definedName>
    <definedName name="Curve.TenorBasis3" localSheetId="42">ZARCurve!$BH:$BU</definedName>
    <definedName name="Curve.TenorBasis3.BasisConventions" localSheetId="33">AUDCurve!$BK$44:$BL$87</definedName>
    <definedName name="Curve.TenorBasis3.BasisConventions" localSheetId="34">CADCurve!$BK$44:$BL$87</definedName>
    <definedName name="Curve.TenorBasis3.BasisConventions" localSheetId="35">CHFCurve!$BK$44:$BL$87</definedName>
    <definedName name="Curve.TenorBasis3.BasisConventions" localSheetId="36">CNHCurve!$BK$44:$BL$87</definedName>
    <definedName name="Curve.TenorBasis3.BasisConventions" localSheetId="37">DKKCurve!$BK$44:$BL$87</definedName>
    <definedName name="Curve.TenorBasis3.BasisConventions" localSheetId="29">EURCurve!$BK$44:$BL$87</definedName>
    <definedName name="Curve.TenorBasis3.BasisConventions" localSheetId="30">GBPCurve!$BK$44:$BL$87</definedName>
    <definedName name="Curve.TenorBasis3.BasisConventions" localSheetId="38">HKDCurve!$BK$44:$BL$87</definedName>
    <definedName name="Curve.TenorBasis3.BasisConventions" localSheetId="31">JPYCurve!$BK$44:$BL$87</definedName>
    <definedName name="Curve.TenorBasis3.BasisConventions" localSheetId="39">NOKCurve!$BK$44:$BL$87</definedName>
    <definedName name="Curve.TenorBasis3.BasisConventions" localSheetId="40">NZDCurve!$BK$44:$BL$87</definedName>
    <definedName name="Curve.TenorBasis3.BasisConventions" localSheetId="41">SEKCurve!$BK$44:$BL$87</definedName>
    <definedName name="Curve.TenorBasis3.BasisConventions" localSheetId="32">USDCurve!$BK$44:$BL$86</definedName>
    <definedName name="Curve.TenorBasis3.BasisConventions" localSheetId="42">ZARCurve!$BK$44:$BL$87</definedName>
    <definedName name="Curve.TenorBasis3.BasisRates" localSheetId="33">AUDCurve!$BP$45:$BQ$86</definedName>
    <definedName name="Curve.TenorBasis3.BasisRates" localSheetId="34">CADCurve!$BP$45:$BQ$86</definedName>
    <definedName name="Curve.TenorBasis3.BasisRates" localSheetId="35">CHFCurve!$BP$45:$BQ$86</definedName>
    <definedName name="Curve.TenorBasis3.BasisRates" localSheetId="36">CNHCurve!$BP$45:$BQ$86</definedName>
    <definedName name="Curve.TenorBasis3.BasisRates" localSheetId="37">DKKCurve!$BP$45:$BQ$86</definedName>
    <definedName name="Curve.TenorBasis3.BasisRates" localSheetId="29">EURCurve!$BP$45:$BQ$86</definedName>
    <definedName name="Curve.TenorBasis3.BasisRates" localSheetId="30">GBPCurve!$BP$45:$BQ$86</definedName>
    <definedName name="Curve.TenorBasis3.BasisRates" localSheetId="38">HKDCurve!$BP$45:$BQ$86</definedName>
    <definedName name="Curve.TenorBasis3.BasisRates" localSheetId="31">JPYCurve!$BP$45:$BQ$86</definedName>
    <definedName name="Curve.TenorBasis3.BasisRates" localSheetId="39">NOKCurve!$BP$45:$BQ$86</definedName>
    <definedName name="Curve.TenorBasis3.BasisRates" localSheetId="40">NZDCurve!$BP$45:$BQ$86</definedName>
    <definedName name="Curve.TenorBasis3.BasisRates" localSheetId="41">SEKCurve!$BP$45:$BQ$86</definedName>
    <definedName name="Curve.TenorBasis3.BasisRates" localSheetId="32">USDCurve!$BP$45:$BQ$86</definedName>
    <definedName name="Curve.TenorBasis3.BasisRates" localSheetId="42">ZARCurve!$BP$45:$BQ$86</definedName>
    <definedName name="Curve.TenorBasis3.Comments" localSheetId="33">AUDCurve!$BJ:$BJ</definedName>
    <definedName name="Curve.TenorBasis3.Comments" localSheetId="34">CADCurve!$BJ:$BJ</definedName>
    <definedName name="Curve.TenorBasis3.Comments" localSheetId="35">CHFCurve!$BJ:$BJ</definedName>
    <definedName name="Curve.TenorBasis3.Comments" localSheetId="36">CNHCurve!$BJ:$BJ</definedName>
    <definedName name="Curve.TenorBasis3.Comments" localSheetId="37">DKKCurve!$BJ:$BJ</definedName>
    <definedName name="Curve.TenorBasis3.Comments" localSheetId="29">EURCurve!$BJ:$BJ</definedName>
    <definedName name="Curve.TenorBasis3.Comments" localSheetId="30">GBPCurve!$BJ:$BJ</definedName>
    <definedName name="Curve.TenorBasis3.Comments" localSheetId="38">HKDCurve!$BJ:$BJ</definedName>
    <definedName name="Curve.TenorBasis3.Comments" localSheetId="31">JPYCurve!$BJ:$BJ</definedName>
    <definedName name="Curve.TenorBasis3.Comments" localSheetId="39">NOKCurve!$BJ:$BJ</definedName>
    <definedName name="Curve.TenorBasis3.Comments" localSheetId="40">NZDCurve!$BJ:$BJ</definedName>
    <definedName name="Curve.TenorBasis3.Comments" localSheetId="41">SEKCurve!$BJ:$BJ</definedName>
    <definedName name="Curve.TenorBasis3.Comments" localSheetId="32">USDCurve!$BJ:$BJ</definedName>
    <definedName name="Curve.TenorBasis3.Comments" localSheetId="42">ZARCurve!$BJ:$BJ</definedName>
    <definedName name="Curve.TenorBasis3.CurveCollection" localSheetId="33">AUDCurve!$BL$18</definedName>
    <definedName name="Curve.TenorBasis3.CurveCollection" localSheetId="34">CADCurve!$BL$18</definedName>
    <definedName name="Curve.TenorBasis3.CurveCollection" localSheetId="35">CHFCurve!$BL$18</definedName>
    <definedName name="Curve.TenorBasis3.CurveCollection" localSheetId="36">CNHCurve!$BL$18</definedName>
    <definedName name="Curve.TenorBasis3.CurveCollection" localSheetId="37">DKKCurve!$BL$18</definedName>
    <definedName name="Curve.TenorBasis3.CurveCollection" localSheetId="29">EURCurve!$BL$18</definedName>
    <definedName name="Curve.TenorBasis3.CurveCollection" localSheetId="30">GBPCurve!$BL$18</definedName>
    <definedName name="Curve.TenorBasis3.CurveCollection" localSheetId="38">HKDCurve!$BL$18</definedName>
    <definedName name="Curve.TenorBasis3.CurveCollection" localSheetId="31">JPYCurve!$BL$18</definedName>
    <definedName name="Curve.TenorBasis3.CurveCollection" localSheetId="39">NOKCurve!$BL$18</definedName>
    <definedName name="Curve.TenorBasis3.CurveCollection" localSheetId="40">NZDCurve!$BL$18</definedName>
    <definedName name="Curve.TenorBasis3.CurveCollection" localSheetId="41">SEKCurve!$BL$18</definedName>
    <definedName name="Curve.TenorBasis3.CurveCollection" localSheetId="32">USDCurve!$BL$18</definedName>
    <definedName name="Curve.TenorBasis3.CurveCollection" localSheetId="42">ZARCurve!$BL$18</definedName>
    <definedName name="Curve.TenorBasis3.CurveConventions" localSheetId="33">AUDCurve!$BK$27:$BL$37</definedName>
    <definedName name="Curve.TenorBasis3.CurveConventions" localSheetId="34">CADCurve!$BK$27:$BL$37</definedName>
    <definedName name="Curve.TenorBasis3.CurveConventions" localSheetId="35">CHFCurve!$BK$27:$BL$37</definedName>
    <definedName name="Curve.TenorBasis3.CurveConventions" localSheetId="36">CNHCurve!$BK$27:$BL$37</definedName>
    <definedName name="Curve.TenorBasis3.CurveConventions" localSheetId="37">DKKCurve!$BK$27:$BL$37</definedName>
    <definedName name="Curve.TenorBasis3.CurveConventions" localSheetId="29">EURCurve!$BK$27:$BL$37</definedName>
    <definedName name="Curve.TenorBasis3.CurveConventions" localSheetId="30">GBPCurve!$BK$27:$BL$37</definedName>
    <definedName name="Curve.TenorBasis3.CurveConventions" localSheetId="38">HKDCurve!$BK$27:$BL$37</definedName>
    <definedName name="Curve.TenorBasis3.CurveConventions" localSheetId="31">JPYCurve!$BK$27:$BL$37</definedName>
    <definedName name="Curve.TenorBasis3.CurveConventions" localSheetId="39">NOKCurve!$BK$27:$BL$37</definedName>
    <definedName name="Curve.TenorBasis3.CurveConventions" localSheetId="40">NZDCurve!$BK$27:$BL$37</definedName>
    <definedName name="Curve.TenorBasis3.CurveConventions" localSheetId="41">SEKCurve!$BK$27:$BL$37</definedName>
    <definedName name="Curve.TenorBasis3.CurveConventions" localSheetId="32">USDCurve!$BK$27:$BL$37</definedName>
    <definedName name="Curve.TenorBasis3.CurveConventions" localSheetId="42">ZARCurve!$BK$27:$BL$37</definedName>
    <definedName name="Curve.TenorBasis3.CurveIndex" localSheetId="33">AUDCurve!$BL$20</definedName>
    <definedName name="Curve.TenorBasis3.CurveIndex" localSheetId="34">CADCurve!$BL$20</definedName>
    <definedName name="Curve.TenorBasis3.CurveIndex" localSheetId="35">CHFCurve!$BL$20</definedName>
    <definedName name="Curve.TenorBasis3.CurveIndex" localSheetId="36">CNHCurve!$BL$20</definedName>
    <definedName name="Curve.TenorBasis3.CurveIndex" localSheetId="37">DKKCurve!$BL$20</definedName>
    <definedName name="Curve.TenorBasis3.CurveIndex" localSheetId="29">EURCurve!$BL$20</definedName>
    <definedName name="Curve.TenorBasis3.CurveIndex" localSheetId="30">GBPCurve!$BL$20</definedName>
    <definedName name="Curve.TenorBasis3.CurveIndex" localSheetId="38">HKDCurve!$BL$20</definedName>
    <definedName name="Curve.TenorBasis3.CurveIndex" localSheetId="31">JPYCurve!$BL$20</definedName>
    <definedName name="Curve.TenorBasis3.CurveIndex" localSheetId="39">NOKCurve!$BL$20</definedName>
    <definedName name="Curve.TenorBasis3.CurveIndex" localSheetId="40">NZDCurve!$BL$20</definedName>
    <definedName name="Curve.TenorBasis3.CurveIndex" localSheetId="41">SEKCurve!$BL$20</definedName>
    <definedName name="Curve.TenorBasis3.CurveIndex" localSheetId="32">USDCurve!$BL$20</definedName>
    <definedName name="Curve.TenorBasis3.CurveIndex" localSheetId="42">ZARCurve!$BL$20</definedName>
    <definedName name="Curve.TenorBasis3.Data" localSheetId="33">AUDCurve!$BO:$BU</definedName>
    <definedName name="Curve.TenorBasis3.Data" localSheetId="34">CADCurve!$BO:$BU</definedName>
    <definedName name="Curve.TenorBasis3.Data" localSheetId="35">CHFCurve!$BO:$BU</definedName>
    <definedName name="Curve.TenorBasis3.Data" localSheetId="36">CNHCurve!$BO:$BU</definedName>
    <definedName name="Curve.TenorBasis3.Data" localSheetId="37">DKKCurve!$BO:$BU</definedName>
    <definedName name="Curve.TenorBasis3.Data" localSheetId="29">EURCurve!$BO:$BU</definedName>
    <definedName name="Curve.TenorBasis3.Data" localSheetId="30">GBPCurve!$BO:$BU</definedName>
    <definedName name="Curve.TenorBasis3.Data" localSheetId="38">HKDCurve!$BO:$BU</definedName>
    <definedName name="Curve.TenorBasis3.Data" localSheetId="31">JPYCurve!$BO:$BU</definedName>
    <definedName name="Curve.TenorBasis3.Data" localSheetId="39">NOKCurve!$BO:$BU</definedName>
    <definedName name="Curve.TenorBasis3.Data" localSheetId="40">NZDCurve!$BO:$BU</definedName>
    <definedName name="Curve.TenorBasis3.Data" localSheetId="41">SEKCurve!$BO:$BU</definedName>
    <definedName name="Curve.TenorBasis3.Data" localSheetId="32">USDCurve!$BO:$BU</definedName>
    <definedName name="Curve.TenorBasis3.Data" localSheetId="42">ZARCurve!$BO:$BU</definedName>
    <definedName name="Curve.TenorBasis3.ForwardBasis" localSheetId="33">AUDCurve!$BL$32</definedName>
    <definedName name="Curve.TenorBasis3.ForwardBasis" localSheetId="34">CADCurve!$BL$32</definedName>
    <definedName name="Curve.TenorBasis3.ForwardBasis" localSheetId="35">CHFCurve!$BL$32</definedName>
    <definedName name="Curve.TenorBasis3.ForwardBasis" localSheetId="36">CNHCurve!$BL$32</definedName>
    <definedName name="Curve.TenorBasis3.ForwardBasis" localSheetId="37">DKKCurve!$BL$32</definedName>
    <definedName name="Curve.TenorBasis3.ForwardBasis" localSheetId="29">EURCurve!$BL$32</definedName>
    <definedName name="Curve.TenorBasis3.ForwardBasis" localSheetId="30">GBPCurve!$BL$32</definedName>
    <definedName name="Curve.TenorBasis3.ForwardBasis" localSheetId="38">HKDCurve!$BL$32</definedName>
    <definedName name="Curve.TenorBasis3.ForwardBasis" localSheetId="31">JPYCurve!$BL$32</definedName>
    <definedName name="Curve.TenorBasis3.ForwardBasis" localSheetId="39">NOKCurve!$BL$32</definedName>
    <definedName name="Curve.TenorBasis3.ForwardBasis" localSheetId="40">NZDCurve!$BL$32</definedName>
    <definedName name="Curve.TenorBasis3.ForwardBasis" localSheetId="41">SEKCurve!$BL$32</definedName>
    <definedName name="Curve.TenorBasis3.ForwardBasis" localSheetId="32">USDCurve!$BL$32</definedName>
    <definedName name="Curve.TenorBasis3.ForwardBasis" localSheetId="42">ZARCurve!$BL$32</definedName>
    <definedName name="Curve.TenorBasis3.ForwardBasisRates" localSheetId="33">AUDCurve!$BP$45:$BT$86</definedName>
    <definedName name="Curve.TenorBasis3.ForwardBasisRates" localSheetId="34">CADCurve!$BP$45:$BT$86</definedName>
    <definedName name="Curve.TenorBasis3.ForwardBasisRates" localSheetId="35">CHFCurve!$BP$45:$BT$86</definedName>
    <definedName name="Curve.TenorBasis3.ForwardBasisRates" localSheetId="36">CNHCurve!$BP$45:$BT$86</definedName>
    <definedName name="Curve.TenorBasis3.ForwardBasisRates" localSheetId="37">DKKCurve!$BP$45:$BT$86</definedName>
    <definedName name="Curve.TenorBasis3.ForwardBasisRates" localSheetId="29">EURCurve!$BP$45:$BT$86</definedName>
    <definedName name="Curve.TenorBasis3.ForwardBasisRates" localSheetId="30">GBPCurve!$BP$45:$BT$86</definedName>
    <definedName name="Curve.TenorBasis3.ForwardBasisRates" localSheetId="38">HKDCurve!$BP$45:$BT$86</definedName>
    <definedName name="Curve.TenorBasis3.ForwardBasisRates" localSheetId="31">JPYCurve!$BP$45:$BT$86</definedName>
    <definedName name="Curve.TenorBasis3.ForwardBasisRates" localSheetId="39">NOKCurve!$BP$45:$BT$86</definedName>
    <definedName name="Curve.TenorBasis3.ForwardBasisRates" localSheetId="40">NZDCurve!$BP$45:$BT$86</definedName>
    <definedName name="Curve.TenorBasis3.ForwardBasisRates" localSheetId="41">SEKCurve!$BP$45:$BT$86</definedName>
    <definedName name="Curve.TenorBasis3.ForwardBasisRates" localSheetId="32">USDCurve!$BP$45:$BT$86</definedName>
    <definedName name="Curve.TenorBasis3.ForwardBasisRates" localSheetId="42">ZARCurve!$BP$45:$BT$86</definedName>
    <definedName name="Curve.TenorBasis3.StaticDataTable" localSheetId="33">AUDCurve!$BL$19</definedName>
    <definedName name="Curve.TenorBasis3.StaticDataTable" localSheetId="34">CADCurve!$BL$19</definedName>
    <definedName name="Curve.TenorBasis3.StaticDataTable" localSheetId="35">CHFCurve!$BL$19</definedName>
    <definedName name="Curve.TenorBasis3.StaticDataTable" localSheetId="36">CNHCurve!$BL$19</definedName>
    <definedName name="Curve.TenorBasis3.StaticDataTable" localSheetId="37">DKKCurve!$BL$19</definedName>
    <definedName name="Curve.TenorBasis3.StaticDataTable" localSheetId="29">EURCurve!$BL$19</definedName>
    <definedName name="Curve.TenorBasis3.StaticDataTable" localSheetId="30">GBPCurve!$BL$19</definedName>
    <definedName name="Curve.TenorBasis3.StaticDataTable" localSheetId="38">HKDCurve!$BL$19</definedName>
    <definedName name="Curve.TenorBasis3.StaticDataTable" localSheetId="31">JPYCurve!$BL$19</definedName>
    <definedName name="Curve.TenorBasis3.StaticDataTable" localSheetId="39">NOKCurve!$BL$19</definedName>
    <definedName name="Curve.TenorBasis3.StaticDataTable" localSheetId="40">NZDCurve!$BL$19</definedName>
    <definedName name="Curve.TenorBasis3.StaticDataTable" localSheetId="41">SEKCurve!$BL$19</definedName>
    <definedName name="Curve.TenorBasis3.StaticDataTable" localSheetId="32">USDCurve!$BL$19</definedName>
    <definedName name="Curve.TenorBasis3.StaticDataTable" localSheetId="42">ZARCurve!$BL$19</definedName>
    <definedName name="Curve.TenorBasis3.Title" localSheetId="33">AUDCurve!$BI$7</definedName>
    <definedName name="Curve.TenorBasis3.Title" localSheetId="34">CADCurve!$BI$7</definedName>
    <definedName name="Curve.TenorBasis3.Title" localSheetId="35">CHFCurve!$BI$7</definedName>
    <definedName name="Curve.TenorBasis3.Title" localSheetId="36">CNHCurve!$BI$7</definedName>
    <definedName name="Curve.TenorBasis3.Title" localSheetId="37">DKKCurve!$BI$7</definedName>
    <definedName name="Curve.TenorBasis3.Title" localSheetId="29">EURCurve!$BI$7</definedName>
    <definedName name="Curve.TenorBasis3.Title" localSheetId="30">GBPCurve!$BI$7</definedName>
    <definedName name="Curve.TenorBasis3.Title" localSheetId="38">HKDCurve!$BI$7</definedName>
    <definedName name="Curve.TenorBasis3.Title" localSheetId="31">JPYCurve!$BI$7</definedName>
    <definedName name="Curve.TenorBasis3.Title" localSheetId="39">NOKCurve!$BI$7</definedName>
    <definedName name="Curve.TenorBasis3.Title" localSheetId="40">NZDCurve!$BI$7</definedName>
    <definedName name="Curve.TenorBasis3.Title" localSheetId="41">SEKCurve!$BI$7</definedName>
    <definedName name="Curve.TenorBasis3.Title" localSheetId="32">USDCurve!$BI$7</definedName>
    <definedName name="Curve.TenorBasis3.Title" localSheetId="42">ZARCurve!$BI$7</definedName>
    <definedName name="Curve.Xccy" localSheetId="33">AUDCurve!$BV:$CI</definedName>
    <definedName name="Curve.Xccy" localSheetId="34">CADCurve!$BV:$CI</definedName>
    <definedName name="Curve.Xccy" localSheetId="35">CHFCurve!$BV:$CI</definedName>
    <definedName name="Curve.Xccy" localSheetId="36">CNHCurve!$BV:$CI</definedName>
    <definedName name="Curve.Xccy" localSheetId="37">DKKCurve!$BV:$CI</definedName>
    <definedName name="Curve.Xccy" localSheetId="29">EURCurve!$BV:$CI</definedName>
    <definedName name="Curve.Xccy" localSheetId="30">GBPCurve!$BV:$CI</definedName>
    <definedName name="Curve.Xccy" localSheetId="38">HKDCurve!$BV:$CI</definedName>
    <definedName name="Curve.Xccy" localSheetId="31">JPYCurve!$BV:$CI</definedName>
    <definedName name="Curve.Xccy" localSheetId="39">NOKCurve!$BV:$CI</definedName>
    <definedName name="Curve.Xccy" localSheetId="40">NZDCurve!$BV:$CI</definedName>
    <definedName name="Curve.Xccy" localSheetId="41">SEKCurve!$BV:$CI</definedName>
    <definedName name="Curve.Xccy" localSheetId="32">USDCurve!$BV:$CI</definedName>
    <definedName name="Curve.Xccy" localSheetId="42">ZARCurve!$BV:$CI</definedName>
    <definedName name="Curve.Xccy.BasisConventions" localSheetId="33">AUDCurve!$BY$44:$BZ$86</definedName>
    <definedName name="Curve.Xccy.BasisConventions" localSheetId="34">CADCurve!$BY$44:$BZ$86</definedName>
    <definedName name="Curve.Xccy.BasisConventions" localSheetId="35">CHFCurve!$BY$44:$BZ$86</definedName>
    <definedName name="Curve.Xccy.BasisConventions" localSheetId="36">CNHCurve!$BY$44:$BZ$86</definedName>
    <definedName name="Curve.Xccy.BasisConventions" localSheetId="37">DKKCurve!$BY$44:$BZ$86</definedName>
    <definedName name="Curve.Xccy.BasisConventions" localSheetId="29">EURCurve!$BY$44:$BZ$86</definedName>
    <definedName name="Curve.Xccy.BasisConventions" localSheetId="30">GBPCurve!$BY$44:$BZ$86</definedName>
    <definedName name="Curve.Xccy.BasisConventions" localSheetId="38">HKDCurve!$BY$44:$BZ$86</definedName>
    <definedName name="Curve.Xccy.BasisConventions" localSheetId="31">JPYCurve!$BY$44:$BZ$86</definedName>
    <definedName name="Curve.Xccy.BasisConventions" localSheetId="39">NOKCurve!$BY$44:$BZ$86</definedName>
    <definedName name="Curve.Xccy.BasisConventions" localSheetId="40">NZDCurve!$BY$44:$BZ$86</definedName>
    <definedName name="Curve.Xccy.BasisConventions" localSheetId="41">SEKCurve!$BY$44:$BZ$86</definedName>
    <definedName name="Curve.Xccy.BasisConventions" localSheetId="32">USDCurve!$BY$44:$BZ$86</definedName>
    <definedName name="Curve.Xccy.BasisConventions" localSheetId="42">ZARCurve!$BY$44:$BZ$86</definedName>
    <definedName name="Curve.Xccy.BasisRates" localSheetId="33">AUDCurve!$CD$45:$CE$86</definedName>
    <definedName name="Curve.Xccy.BasisRates" localSheetId="34">CADCurve!$CD$45:$CE$86</definedName>
    <definedName name="Curve.Xccy.BasisRates" localSheetId="35">CHFCurve!$CD$45:$CE$86</definedName>
    <definedName name="Curve.Xccy.BasisRates" localSheetId="36">CNHCurve!$CD$45:$CE$86</definedName>
    <definedName name="Curve.Xccy.BasisRates" localSheetId="37">DKKCurve!$CD$45:$CE$86</definedName>
    <definedName name="Curve.Xccy.BasisRates" localSheetId="29">EURCurve!$CD$45:$CE$86</definedName>
    <definedName name="Curve.Xccy.BasisRates" localSheetId="30">GBPCurve!$CD$45:$CE$86</definedName>
    <definedName name="Curve.Xccy.BasisRates" localSheetId="38">HKDCurve!$CD$45:$CE$86</definedName>
    <definedName name="Curve.Xccy.BasisRates" localSheetId="31">JPYCurve!$CD$45:$CE$86</definedName>
    <definedName name="Curve.Xccy.BasisRates" localSheetId="39">NOKCurve!$CD$45:$CE$86</definedName>
    <definedName name="Curve.Xccy.BasisRates" localSheetId="40">NZDCurve!$CD$45:$CE$86</definedName>
    <definedName name="Curve.Xccy.BasisRates" localSheetId="41">SEKCurve!$CD$45:$CE$86</definedName>
    <definedName name="Curve.Xccy.BasisRates" localSheetId="32">USDCurve!$CD$45:$CE$86</definedName>
    <definedName name="Curve.Xccy.BasisRates" localSheetId="42">ZARCurve!$CD$45:$CE$86</definedName>
    <definedName name="Curve.Xccy.Comments" localSheetId="33">AUDCurve!$BX:$BX</definedName>
    <definedName name="Curve.Xccy.Comments" localSheetId="34">CADCurve!$BX:$BX</definedName>
    <definedName name="Curve.Xccy.Comments" localSheetId="35">CHFCurve!$BX:$BX</definedName>
    <definedName name="Curve.Xccy.Comments" localSheetId="36">CNHCurve!$BX:$BX</definedName>
    <definedName name="Curve.Xccy.Comments" localSheetId="37">DKKCurve!$BX:$BX</definedName>
    <definedName name="Curve.Xccy.Comments" localSheetId="29">EURCurve!$BX:$BX</definedName>
    <definedName name="Curve.Xccy.Comments" localSheetId="30">GBPCurve!$BX:$BX</definedName>
    <definedName name="Curve.Xccy.Comments" localSheetId="38">HKDCurve!$BX:$BX</definedName>
    <definedName name="Curve.Xccy.Comments" localSheetId="31">JPYCurve!$BX:$BX</definedName>
    <definedName name="Curve.Xccy.Comments" localSheetId="39">NOKCurve!$BX:$BX</definedName>
    <definedName name="Curve.Xccy.Comments" localSheetId="40">NZDCurve!$BX:$BX</definedName>
    <definedName name="Curve.Xccy.Comments" localSheetId="41">SEKCurve!$BX:$BX</definedName>
    <definedName name="Curve.Xccy.Comments" localSheetId="32">USDCurve!$BX:$BX</definedName>
    <definedName name="Curve.Xccy.Comments" localSheetId="42">ZARCurve!$BX:$BX</definedName>
    <definedName name="Curve.Xccy.CurveCollection" localSheetId="33">AUDCurve!$BZ$18</definedName>
    <definedName name="Curve.Xccy.CurveCollection" localSheetId="34">CADCurve!$BZ$18</definedName>
    <definedName name="Curve.Xccy.CurveCollection" localSheetId="35">CHFCurve!$BZ$18</definedName>
    <definedName name="Curve.Xccy.CurveCollection" localSheetId="36">CNHCurve!$BZ$18</definedName>
    <definedName name="Curve.Xccy.CurveCollection" localSheetId="37">DKKCurve!$BZ$18</definedName>
    <definedName name="Curve.Xccy.CurveCollection" localSheetId="29">EURCurve!$BZ$18</definedName>
    <definedName name="Curve.Xccy.CurveCollection" localSheetId="30">GBPCurve!$BZ$18</definedName>
    <definedName name="Curve.Xccy.CurveCollection" localSheetId="38">HKDCurve!$BZ$18</definedName>
    <definedName name="Curve.Xccy.CurveCollection" localSheetId="31">JPYCurve!$BZ$18</definedName>
    <definedName name="Curve.Xccy.CurveCollection" localSheetId="39">NOKCurve!$BZ$18</definedName>
    <definedName name="Curve.Xccy.CurveCollection" localSheetId="40">NZDCurve!$BZ$18</definedName>
    <definedName name="Curve.Xccy.CurveCollection" localSheetId="41">SEKCurve!$BZ$18</definedName>
    <definedName name="Curve.Xccy.CurveCollection" localSheetId="32">USDCurve!$BZ$18</definedName>
    <definedName name="Curve.Xccy.CurveCollection" localSheetId="42">ZARCurve!$BZ$18</definedName>
    <definedName name="Curve.Xccy.CurveConventions" localSheetId="33">AUDCurve!$BY$27:$BZ$37</definedName>
    <definedName name="Curve.Xccy.CurveConventions" localSheetId="34">CADCurve!$BY$27:$BZ$37</definedName>
    <definedName name="Curve.Xccy.CurveConventions" localSheetId="35">CHFCurve!$BY$27:$BZ$37</definedName>
    <definedName name="Curve.Xccy.CurveConventions" localSheetId="36">CNHCurve!$BY$27:$BZ$37</definedName>
    <definedName name="Curve.Xccy.CurveConventions" localSheetId="37">DKKCurve!$BY$27:$BZ$37</definedName>
    <definedName name="Curve.Xccy.CurveConventions" localSheetId="29">EURCurve!$BY$27:$BZ$37</definedName>
    <definedName name="Curve.Xccy.CurveConventions" localSheetId="30">GBPCurve!$BY$27:$BZ$37</definedName>
    <definedName name="Curve.Xccy.CurveConventions" localSheetId="38">HKDCurve!$BY$27:$BZ$37</definedName>
    <definedName name="Curve.Xccy.CurveConventions" localSheetId="31">JPYCurve!$BY$27:$BZ$37</definedName>
    <definedName name="Curve.Xccy.CurveConventions" localSheetId="39">NOKCurve!$BY$27:$BZ$37</definedName>
    <definedName name="Curve.Xccy.CurveConventions" localSheetId="40">NZDCurve!$BY$27:$BZ$37</definedName>
    <definedName name="Curve.Xccy.CurveConventions" localSheetId="41">SEKCurve!$BY$27:$BZ$37</definedName>
    <definedName name="Curve.Xccy.CurveConventions" localSheetId="32">USDCurve!$BY$27:$BZ$37</definedName>
    <definedName name="Curve.Xccy.CurveConventions" localSheetId="42">ZARCurve!$BY$27:$BZ$37</definedName>
    <definedName name="Curve.Xccy.CurveIndex" localSheetId="33">AUDCurve!$BZ$20</definedName>
    <definedName name="Curve.Xccy.CurveIndex" localSheetId="34">CADCurve!$BZ$20</definedName>
    <definedName name="Curve.Xccy.CurveIndex" localSheetId="35">CHFCurve!$BZ$20</definedName>
    <definedName name="Curve.Xccy.CurveIndex" localSheetId="36">CNHCurve!$BZ$20</definedName>
    <definedName name="Curve.Xccy.CurveIndex" localSheetId="37">DKKCurve!$BZ$20</definedName>
    <definedName name="Curve.Xccy.CurveIndex" localSheetId="29">EURCurve!$BZ$20</definedName>
    <definedName name="Curve.Xccy.CurveIndex" localSheetId="30">GBPCurve!$BZ$20</definedName>
    <definedName name="Curve.Xccy.CurveIndex" localSheetId="38">HKDCurve!$BZ$20</definedName>
    <definedName name="Curve.Xccy.CurveIndex" localSheetId="31">JPYCurve!$BZ$20</definedName>
    <definedName name="Curve.Xccy.CurveIndex" localSheetId="39">NOKCurve!$BZ$20</definedName>
    <definedName name="Curve.Xccy.CurveIndex" localSheetId="40">NZDCurve!$BZ$20</definedName>
    <definedName name="Curve.Xccy.CurveIndex" localSheetId="41">SEKCurve!$BZ$20</definedName>
    <definedName name="Curve.Xccy.CurveIndex" localSheetId="32">USDCurve!$BZ$20</definedName>
    <definedName name="Curve.Xccy.CurveIndex" localSheetId="42">ZARCurve!$BZ$20</definedName>
    <definedName name="Curve.Xccy.Data" localSheetId="33">AUDCurve!$CC:$CI</definedName>
    <definedName name="Curve.Xccy.Data" localSheetId="34">CADCurve!$CC:$CI</definedName>
    <definedName name="Curve.Xccy.Data" localSheetId="35">CHFCurve!$CC:$CI</definedName>
    <definedName name="Curve.Xccy.Data" localSheetId="36">CNHCurve!$CC:$CI</definedName>
    <definedName name="Curve.Xccy.Data" localSheetId="37">DKKCurve!$CC:$CI</definedName>
    <definedName name="Curve.Xccy.Data" localSheetId="29">EURCurve!$CC:$CI</definedName>
    <definedName name="Curve.Xccy.Data" localSheetId="30">GBPCurve!$CC:$CI</definedName>
    <definedName name="Curve.Xccy.Data" localSheetId="38">HKDCurve!$CC:$CI</definedName>
    <definedName name="Curve.Xccy.Data" localSheetId="31">JPYCurve!$CC:$CI</definedName>
    <definedName name="Curve.Xccy.Data" localSheetId="39">NOKCurve!$CC:$CI</definedName>
    <definedName name="Curve.Xccy.Data" localSheetId="40">NZDCurve!$CC:$CI</definedName>
    <definedName name="Curve.Xccy.Data" localSheetId="41">SEKCurve!$CC:$CI</definedName>
    <definedName name="Curve.Xccy.Data" localSheetId="32">USDCurve!$CC:$CI</definedName>
    <definedName name="Curve.Xccy.Data" localSheetId="42">ZARCurve!$CC:$CI</definedName>
    <definedName name="Curve.Xccy.ForwardBasis" localSheetId="33">AUDCurve!$BZ$32</definedName>
    <definedName name="Curve.Xccy.ForwardBasis" localSheetId="34">CADCurve!$BZ$32</definedName>
    <definedName name="Curve.Xccy.ForwardBasis" localSheetId="35">CHFCurve!$BZ$32</definedName>
    <definedName name="Curve.Xccy.ForwardBasis" localSheetId="36">CNHCurve!$BZ$32</definedName>
    <definedName name="Curve.Xccy.ForwardBasis" localSheetId="37">DKKCurve!$BZ$32</definedName>
    <definedName name="Curve.Xccy.ForwardBasis" localSheetId="29">EURCurve!$BZ$32</definedName>
    <definedName name="Curve.Xccy.ForwardBasis" localSheetId="30">GBPCurve!$BZ$32</definedName>
    <definedName name="Curve.Xccy.ForwardBasis" localSheetId="38">HKDCurve!$BZ$32</definedName>
    <definedName name="Curve.Xccy.ForwardBasis" localSheetId="31">JPYCurve!$BZ$32</definedName>
    <definedName name="Curve.Xccy.ForwardBasis" localSheetId="39">NOKCurve!$BZ$32</definedName>
    <definedName name="Curve.Xccy.ForwardBasis" localSheetId="40">NZDCurve!$BZ$32</definedName>
    <definedName name="Curve.Xccy.ForwardBasis" localSheetId="41">SEKCurve!$BZ$32</definedName>
    <definedName name="Curve.Xccy.ForwardBasis" localSheetId="32">USDCurve!$BZ$32</definedName>
    <definedName name="Curve.Xccy.ForwardBasis" localSheetId="42">ZARCurve!$BZ$32</definedName>
    <definedName name="Curve.Xccy.ForwardBasisRates" localSheetId="33">AUDCurve!$CD$45:$CH$86</definedName>
    <definedName name="Curve.Xccy.ForwardBasisRates" localSheetId="34">CADCurve!$CD$45:$CH$86</definedName>
    <definedName name="Curve.Xccy.ForwardBasisRates" localSheetId="35">CHFCurve!$CD$45:$CH$86</definedName>
    <definedName name="Curve.Xccy.ForwardBasisRates" localSheetId="36">CNHCurve!$CD$45:$CH$86</definedName>
    <definedName name="Curve.Xccy.ForwardBasisRates" localSheetId="37">DKKCurve!$CD$45:$CH$86</definedName>
    <definedName name="Curve.Xccy.ForwardBasisRates" localSheetId="29">EURCurve!$CD$45:$CH$86</definedName>
    <definedName name="Curve.Xccy.ForwardBasisRates" localSheetId="30">GBPCurve!$CD$45:$CH$86</definedName>
    <definedName name="Curve.Xccy.ForwardBasisRates" localSheetId="38">HKDCurve!$CD$45:$CH$86</definedName>
    <definedName name="Curve.Xccy.ForwardBasisRates" localSheetId="31">JPYCurve!$CD$45:$CH$86</definedName>
    <definedName name="Curve.Xccy.ForwardBasisRates" localSheetId="39">NOKCurve!$CD$45:$CH$86</definedName>
    <definedName name="Curve.Xccy.ForwardBasisRates" localSheetId="40">NZDCurve!$CD$45:$CH$86</definedName>
    <definedName name="Curve.Xccy.ForwardBasisRates" localSheetId="41">SEKCurve!$CD$45:$CH$86</definedName>
    <definedName name="Curve.Xccy.ForwardBasisRates" localSheetId="32">USDCurve!$CD$45:$CH$86</definedName>
    <definedName name="Curve.Xccy.ForwardBasisRates" localSheetId="42">ZARCurve!$CD$45:$CH$86</definedName>
    <definedName name="Curve.Xccy.StaticDataTable" localSheetId="33">AUDCurve!$BZ$19</definedName>
    <definedName name="Curve.Xccy.StaticDataTable" localSheetId="34">CADCurve!$BZ$19</definedName>
    <definedName name="Curve.Xccy.StaticDataTable" localSheetId="35">CHFCurve!$BZ$19</definedName>
    <definedName name="Curve.Xccy.StaticDataTable" localSheetId="36">CNHCurve!$BZ$19</definedName>
    <definedName name="Curve.Xccy.StaticDataTable" localSheetId="37">DKKCurve!$BZ$19</definedName>
    <definedName name="Curve.Xccy.StaticDataTable" localSheetId="29">EURCurve!$BZ$19</definedName>
    <definedName name="Curve.Xccy.StaticDataTable" localSheetId="30">GBPCurve!$BZ$19</definedName>
    <definedName name="Curve.Xccy.StaticDataTable" localSheetId="38">HKDCurve!$BZ$19</definedName>
    <definedName name="Curve.Xccy.StaticDataTable" localSheetId="31">JPYCurve!$BZ$19</definedName>
    <definedName name="Curve.Xccy.StaticDataTable" localSheetId="39">NOKCurve!$BZ$19</definedName>
    <definedName name="Curve.Xccy.StaticDataTable" localSheetId="40">NZDCurve!$BZ$19</definedName>
    <definedName name="Curve.Xccy.StaticDataTable" localSheetId="41">SEKCurve!$BZ$19</definedName>
    <definedName name="Curve.Xccy.StaticDataTable" localSheetId="32">USDCurve!$BZ$19</definedName>
    <definedName name="Curve.Xccy.StaticDataTable" localSheetId="42">ZARCurve!$BZ$19</definedName>
    <definedName name="Curve.Xccy.Title" localSheetId="33">AUDCurve!$BW$7</definedName>
    <definedName name="Curve.Xccy.Title" localSheetId="34">CADCurve!$BW$7</definedName>
    <definedName name="Curve.Xccy.Title" localSheetId="35">CHFCurve!$BW$7</definedName>
    <definedName name="Curve.Xccy.Title" localSheetId="36">CNHCurve!$BW$7</definedName>
    <definedName name="Curve.Xccy.Title" localSheetId="37">DKKCurve!$BW$7</definedName>
    <definedName name="Curve.Xccy.Title" localSheetId="29">EURCurve!$BW$7</definedName>
    <definedName name="Curve.Xccy.Title" localSheetId="30">GBPCurve!$BW$7</definedName>
    <definedName name="Curve.Xccy.Title" localSheetId="38">HKDCurve!$BW$7</definedName>
    <definedName name="Curve.Xccy.Title" localSheetId="31">JPYCurve!$BW$7</definedName>
    <definedName name="Curve.Xccy.Title" localSheetId="39">NOKCurve!$BW$7</definedName>
    <definedName name="Curve.Xccy.Title" localSheetId="40">NZDCurve!$BW$7</definedName>
    <definedName name="Curve.Xccy.Title" localSheetId="41">SEKCurve!$BW$7</definedName>
    <definedName name="Curve.Xccy.Title" localSheetId="32">USDCurve!$BW$7</definedName>
    <definedName name="Curve.Xccy.Title" localSheetId="42">ZARCurve!$BW$7</definedName>
    <definedName name="Instrument.BloombergRequest.OIS" localSheetId="5">AUDInstruments!$B$7</definedName>
    <definedName name="Instrument.BloombergRequest.OIS" localSheetId="6">CADInstruments!$B$7</definedName>
    <definedName name="Instrument.BloombergRequest.OIS" localSheetId="7">CHFInstruments!$B$7</definedName>
    <definedName name="Instrument.BloombergRequest.OIS" localSheetId="8">CNHInstruments!$B$7</definedName>
    <definedName name="Instrument.BloombergRequest.OIS" localSheetId="9">DKKInstruments!$B$7</definedName>
    <definedName name="Instrument.BloombergRequest.OIS" localSheetId="1">EURInstruments!$B$7</definedName>
    <definedName name="Instrument.BloombergRequest.OIS" localSheetId="2">GBPInstruments!$B$7</definedName>
    <definedName name="Instrument.BloombergRequest.OIS" localSheetId="10">HKDInstruments!$B$7</definedName>
    <definedName name="Instrument.BloombergRequest.OIS" localSheetId="3">JPYInstruments!$B$7</definedName>
    <definedName name="Instrument.BloombergRequest.OIS" localSheetId="11">NOKInstruments!$B$7</definedName>
    <definedName name="Instrument.BloombergRequest.OIS" localSheetId="12">NZDInstruments!$B$7</definedName>
    <definedName name="Instrument.BloombergRequest.OIS" localSheetId="13">SEKInstruments!$B$7</definedName>
    <definedName name="Instrument.BloombergRequest.OIS" localSheetId="4">USDInstruments!$B$7</definedName>
    <definedName name="Instrument.BloombergRequest.OIS" localSheetId="14">ZARInstruments!$B$7</definedName>
    <definedName name="Instrument.BloombergRequest.Swap" localSheetId="5">AUDInstruments!$K$7</definedName>
    <definedName name="Instrument.BloombergRequest.Swap" localSheetId="6">CADInstruments!$K$7</definedName>
    <definedName name="Instrument.BloombergRequest.Swap" localSheetId="7">CHFInstruments!$K$7</definedName>
    <definedName name="Instrument.BloombergRequest.Swap" localSheetId="8">CNHInstruments!$K$7</definedName>
    <definedName name="Instrument.BloombergRequest.Swap" localSheetId="9">DKKInstruments!$K$7</definedName>
    <definedName name="Instrument.BloombergRequest.Swap" localSheetId="1">EURInstruments!$K$7</definedName>
    <definedName name="Instrument.BloombergRequest.Swap" localSheetId="2">GBPInstruments!$K$7</definedName>
    <definedName name="Instrument.BloombergRequest.Swap" localSheetId="10">HKDInstruments!$K$7</definedName>
    <definedName name="Instrument.BloombergRequest.Swap" localSheetId="3">JPYInstruments!$K$7</definedName>
    <definedName name="Instrument.BloombergRequest.Swap" localSheetId="11">NOKInstruments!$K$7</definedName>
    <definedName name="Instrument.BloombergRequest.Swap" localSheetId="12">NZDInstruments!$K$7</definedName>
    <definedName name="Instrument.BloombergRequest.Swap" localSheetId="13">SEKInstruments!$K$7</definedName>
    <definedName name="Instrument.BloombergRequest.Swap" localSheetId="4">USDInstruments!$K$7</definedName>
    <definedName name="Instrument.BloombergRequest.Swap" localSheetId="14">ZARInstruments!$K$7</definedName>
    <definedName name="Instrument.BloombergRequest.TenorBasis1" localSheetId="5">AUDInstruments!$V$7</definedName>
    <definedName name="Instrument.BloombergRequest.TenorBasis1" localSheetId="6">CADInstruments!$V$7</definedName>
    <definedName name="Instrument.BloombergRequest.TenorBasis1" localSheetId="7">CHFInstruments!$V$7</definedName>
    <definedName name="Instrument.BloombergRequest.TenorBasis1" localSheetId="8">CNHInstruments!$V$7</definedName>
    <definedName name="Instrument.BloombergRequest.TenorBasis1" localSheetId="9">DKKInstruments!$V$7</definedName>
    <definedName name="Instrument.BloombergRequest.TenorBasis1" localSheetId="1">EURInstruments!$V$7</definedName>
    <definedName name="Instrument.BloombergRequest.TenorBasis1" localSheetId="2">GBPInstruments!$V$7</definedName>
    <definedName name="Instrument.BloombergRequest.TenorBasis1" localSheetId="10">HKDInstruments!$V$7</definedName>
    <definedName name="Instrument.BloombergRequest.TenorBasis1" localSheetId="3">JPYInstruments!$V$7</definedName>
    <definedName name="Instrument.BloombergRequest.TenorBasis1" localSheetId="11">NOKInstruments!$V$7</definedName>
    <definedName name="Instrument.BloombergRequest.TenorBasis1" localSheetId="12">NZDInstruments!$V$7</definedName>
    <definedName name="Instrument.BloombergRequest.TenorBasis1" localSheetId="13">SEKInstruments!$V$7</definedName>
    <definedName name="Instrument.BloombergRequest.TenorBasis1" localSheetId="4">USDInstruments!$V$7</definedName>
    <definedName name="Instrument.BloombergRequest.TenorBasis1" localSheetId="14">ZARInstruments!$V$7</definedName>
    <definedName name="Instrument.BloombergRequest.TenorBasis2" localSheetId="5">AUDInstruments!$AE$7</definedName>
    <definedName name="Instrument.BloombergRequest.TenorBasis2" localSheetId="6">CADInstruments!$AE$7</definedName>
    <definedName name="Instrument.BloombergRequest.TenorBasis2" localSheetId="7">CHFInstruments!$AE$7</definedName>
    <definedName name="Instrument.BloombergRequest.TenorBasis2" localSheetId="8">CNHInstruments!$AE$7</definedName>
    <definedName name="Instrument.BloombergRequest.TenorBasis2" localSheetId="9">DKKInstruments!$AE$7</definedName>
    <definedName name="Instrument.BloombergRequest.TenorBasis2" localSheetId="1">EURInstruments!$AE$7</definedName>
    <definedName name="Instrument.BloombergRequest.TenorBasis2" localSheetId="2">GBPInstruments!$AE$7</definedName>
    <definedName name="Instrument.BloombergRequest.TenorBasis2" localSheetId="10">HKDInstruments!$AE$7</definedName>
    <definedName name="Instrument.BloombergRequest.TenorBasis2" localSheetId="3">JPYInstruments!$AE$7</definedName>
    <definedName name="Instrument.BloombergRequest.TenorBasis2" localSheetId="11">NOKInstruments!$AE$7</definedName>
    <definedName name="Instrument.BloombergRequest.TenorBasis2" localSheetId="12">NZDInstruments!$AE$7</definedName>
    <definedName name="Instrument.BloombergRequest.TenorBasis2" localSheetId="13">SEKInstruments!$AE$7</definedName>
    <definedName name="Instrument.BloombergRequest.TenorBasis2" localSheetId="4">USDInstruments!$AE$7</definedName>
    <definedName name="Instrument.BloombergRequest.TenorBasis2" localSheetId="14">ZARInstruments!$AE$7</definedName>
    <definedName name="Instrument.BloombergRequest.TenorBasis3" localSheetId="5">AUDInstruments!$AN$7</definedName>
    <definedName name="Instrument.BloombergRequest.TenorBasis3" localSheetId="6">CADInstruments!$AN$7</definedName>
    <definedName name="Instrument.BloombergRequest.TenorBasis3" localSheetId="7">CHFInstruments!$AN$7</definedName>
    <definedName name="Instrument.BloombergRequest.TenorBasis3" localSheetId="8">CNHInstruments!$AN$7</definedName>
    <definedName name="Instrument.BloombergRequest.TenorBasis3" localSheetId="9">DKKInstruments!$AN$7</definedName>
    <definedName name="Instrument.BloombergRequest.TenorBasis3" localSheetId="1">EURInstruments!$AN$7</definedName>
    <definedName name="Instrument.BloombergRequest.TenorBasis3" localSheetId="2">GBPInstruments!$AN$7</definedName>
    <definedName name="Instrument.BloombergRequest.TenorBasis3" localSheetId="10">HKDInstruments!$AN$7</definedName>
    <definedName name="Instrument.BloombergRequest.TenorBasis3" localSheetId="3">JPYInstruments!$AN$7</definedName>
    <definedName name="Instrument.BloombergRequest.TenorBasis3" localSheetId="11">NOKInstruments!$AN$7</definedName>
    <definedName name="Instrument.BloombergRequest.TenorBasis3" localSheetId="12">NZDInstruments!$AN$7</definedName>
    <definedName name="Instrument.BloombergRequest.TenorBasis3" localSheetId="13">SEKInstruments!$AN$7</definedName>
    <definedName name="Instrument.BloombergRequest.TenorBasis3" localSheetId="4">USDInstruments!$AN$7</definedName>
    <definedName name="Instrument.BloombergRequest.TenorBasis3" localSheetId="14">ZARInstruments!$AN$7</definedName>
    <definedName name="Instrument.BloombergRequest.Xccy" localSheetId="5">AUDInstruments!$AW$7</definedName>
    <definedName name="Instrument.BloombergRequest.Xccy" localSheetId="6">CADInstruments!$AW$7</definedName>
    <definedName name="Instrument.BloombergRequest.Xccy" localSheetId="7">CHFInstruments!$AW$7</definedName>
    <definedName name="Instrument.BloombergRequest.Xccy" localSheetId="8">CNHInstruments!$AW$7</definedName>
    <definedName name="Instrument.BloombergRequest.Xccy" localSheetId="9">DKKInstruments!$AW$7</definedName>
    <definedName name="Instrument.BloombergRequest.Xccy" localSheetId="1">EURInstruments!$AW$7</definedName>
    <definedName name="Instrument.BloombergRequest.Xccy" localSheetId="2">GBPInstruments!$AW$7</definedName>
    <definedName name="Instrument.BloombergRequest.Xccy" localSheetId="10">HKDInstruments!$AW$7</definedName>
    <definedName name="Instrument.BloombergRequest.Xccy" localSheetId="3">JPYInstruments!$AW$7</definedName>
    <definedName name="Instrument.BloombergRequest.Xccy" localSheetId="11">NOKInstruments!$AW$7</definedName>
    <definedName name="Instrument.BloombergRequest.Xccy" localSheetId="12">NZDInstruments!$AW$7</definedName>
    <definedName name="Instrument.BloombergRequest.Xccy" localSheetId="13">SEKInstruments!$AW$7</definedName>
    <definedName name="Instrument.BloombergRequest.Xccy" localSheetId="4">USDInstruments!$AW$7</definedName>
    <definedName name="Instrument.BloombergRequest.Xccy" localSheetId="14">ZARInstruments!$AW$7</definedName>
    <definedName name="Instrument.Clear.OIS" localSheetId="5">AUDInstruments!$E$12:$H$111</definedName>
    <definedName name="Instrument.Clear.OIS" localSheetId="6">CADInstruments!$E$12:$H$111</definedName>
    <definedName name="Instrument.Clear.OIS" localSheetId="7">CHFInstruments!$E$12:$H$111</definedName>
    <definedName name="Instrument.Clear.OIS" localSheetId="8">CNHInstruments!$E$12:$H$111</definedName>
    <definedName name="Instrument.Clear.OIS" localSheetId="9">DKKInstruments!$E$12:$H$111</definedName>
    <definedName name="Instrument.Clear.OIS" localSheetId="1">EURInstruments!$E$12:$H$111</definedName>
    <definedName name="Instrument.Clear.OIS" localSheetId="2">GBPInstruments!$E$12:$H$111</definedName>
    <definedName name="Instrument.Clear.OIS" localSheetId="10">HKDInstruments!$E$12:$H$111</definedName>
    <definedName name="Instrument.Clear.OIS" localSheetId="3">JPYInstruments!$E$12:$H$111</definedName>
    <definedName name="Instrument.Clear.OIS" localSheetId="11">NOKInstruments!$E$12:$H$111</definedName>
    <definedName name="Instrument.Clear.OIS" localSheetId="12">NZDInstruments!$E$12:$H$111</definedName>
    <definedName name="Instrument.Clear.OIS" localSheetId="13">SEKInstruments!$E$12:$H$111</definedName>
    <definedName name="Instrument.Clear.OIS" localSheetId="4">USDInstruments!$E$12:$H$111</definedName>
    <definedName name="Instrument.Clear.OIS" localSheetId="14">ZARInstruments!$E$12:$H$111</definedName>
    <definedName name="Instrument.Clear.Swap" localSheetId="5">AUDInstruments!$N$12:$S$111</definedName>
    <definedName name="Instrument.Clear.Swap" localSheetId="6">CADInstruments!$N$12:$S$111</definedName>
    <definedName name="Instrument.Clear.Swap" localSheetId="7">CHFInstruments!$N$12:$S$111</definedName>
    <definedName name="Instrument.Clear.Swap" localSheetId="8">CNHInstruments!$N$12:$S$111</definedName>
    <definedName name="Instrument.Clear.Swap" localSheetId="9">DKKInstruments!$N$12:$S$111</definedName>
    <definedName name="Instrument.Clear.Swap" localSheetId="1">EURInstruments!$N$12:$S$111</definedName>
    <definedName name="Instrument.Clear.Swap" localSheetId="2">GBPInstruments!$N$12:$S$111</definedName>
    <definedName name="Instrument.Clear.Swap" localSheetId="10">HKDInstruments!$N$12:$S$111</definedName>
    <definedName name="Instrument.Clear.Swap" localSheetId="3">JPYInstruments!$N$12:$S$111</definedName>
    <definedName name="Instrument.Clear.Swap" localSheetId="11">NOKInstruments!$N$12:$S$111</definedName>
    <definedName name="Instrument.Clear.Swap" localSheetId="12">NZDInstruments!$N$12:$S$111</definedName>
    <definedName name="Instrument.Clear.Swap" localSheetId="13">SEKInstruments!$N$12:$S$111</definedName>
    <definedName name="Instrument.Clear.Swap" localSheetId="4">USDInstruments!$N$12:$S$111</definedName>
    <definedName name="Instrument.Clear.Swap" localSheetId="14">ZARInstruments!$N$12:$S$111</definedName>
    <definedName name="Instrument.Clear.TenorBasis1" localSheetId="5">AUDInstruments!$Y$12:$AB$111</definedName>
    <definedName name="Instrument.Clear.TenorBasis1" localSheetId="6">CADInstruments!$Y$12:$AB$111</definedName>
    <definedName name="Instrument.Clear.TenorBasis1" localSheetId="7">CHFInstruments!$Y$12:$AB$111</definedName>
    <definedName name="Instrument.Clear.TenorBasis1" localSheetId="8">CNHInstruments!$Y$12:$AB$111</definedName>
    <definedName name="Instrument.Clear.TenorBasis1" localSheetId="9">DKKInstruments!$Y$12:$AB$111</definedName>
    <definedName name="Instrument.Clear.TenorBasis1" localSheetId="1">EURInstruments!$Y$12:$AB$111</definedName>
    <definedName name="Instrument.Clear.TenorBasis1" localSheetId="2">GBPInstruments!$Y$12:$AB$111</definedName>
    <definedName name="Instrument.Clear.TenorBasis1" localSheetId="10">HKDInstruments!$Y$12:$AB$111</definedName>
    <definedName name="Instrument.Clear.TenorBasis1" localSheetId="3">JPYInstruments!$Y$12:$AB$111</definedName>
    <definedName name="Instrument.Clear.TenorBasis1" localSheetId="11">NOKInstruments!$Y$12:$AB$111</definedName>
    <definedName name="Instrument.Clear.TenorBasis1" localSheetId="12">NZDInstruments!$Y$12:$AB$111</definedName>
    <definedName name="Instrument.Clear.TenorBasis1" localSheetId="13">SEKInstruments!$Y$12:$AB$111</definedName>
    <definedName name="Instrument.Clear.TenorBasis1" localSheetId="4">USDInstruments!$Y$12:$AB$111</definedName>
    <definedName name="Instrument.Clear.TenorBasis1" localSheetId="14">ZARInstruments!$Y$12:$AB$111</definedName>
    <definedName name="Instrument.Clear.TenorBasis2" localSheetId="5">AUDInstruments!$AH$12:$AK$111</definedName>
    <definedName name="Instrument.Clear.TenorBasis2" localSheetId="6">CADInstruments!$AH$12:$AK$111</definedName>
    <definedName name="Instrument.Clear.TenorBasis2" localSheetId="7">CHFInstruments!$AH$12:$AK$111</definedName>
    <definedName name="Instrument.Clear.TenorBasis2" localSheetId="8">CNHInstruments!$AH$12:$AK$111</definedName>
    <definedName name="Instrument.Clear.TenorBasis2" localSheetId="9">DKKInstruments!$AH$12:$AK$111</definedName>
    <definedName name="Instrument.Clear.TenorBasis2" localSheetId="1">EURInstruments!$AH$12:$AK$111</definedName>
    <definedName name="Instrument.Clear.TenorBasis2" localSheetId="2">GBPInstruments!$AH$12:$AK$111</definedName>
    <definedName name="Instrument.Clear.TenorBasis2" localSheetId="10">HKDInstruments!$AH$12:$AK$111</definedName>
    <definedName name="Instrument.Clear.TenorBasis2" localSheetId="3">JPYInstruments!$AH$12:$AK$111</definedName>
    <definedName name="Instrument.Clear.TenorBasis2" localSheetId="11">NOKInstruments!$AH$12:$AK$111</definedName>
    <definedName name="Instrument.Clear.TenorBasis2" localSheetId="12">NZDInstruments!$AH$12:$AK$111</definedName>
    <definedName name="Instrument.Clear.TenorBasis2" localSheetId="13">SEKInstruments!$AH$12:$AK$111</definedName>
    <definedName name="Instrument.Clear.TenorBasis2" localSheetId="4">USDInstruments!$AH$12:$AK$111</definedName>
    <definedName name="Instrument.Clear.TenorBasis2" localSheetId="14">ZARInstruments!$AH$12:$AK$111</definedName>
    <definedName name="Instrument.Clear.TenorBasis3" localSheetId="5">AUDInstruments!$AQ$12:$AT$111</definedName>
    <definedName name="Instrument.Clear.TenorBasis3" localSheetId="6">CADInstruments!$AQ$12:$AT$111</definedName>
    <definedName name="Instrument.Clear.TenorBasis3" localSheetId="7">CHFInstruments!$AQ$12:$AT$111</definedName>
    <definedName name="Instrument.Clear.TenorBasis3" localSheetId="8">CNHInstruments!$AQ$12:$AT$111</definedName>
    <definedName name="Instrument.Clear.TenorBasis3" localSheetId="9">DKKInstruments!$AQ$12:$AT$111</definedName>
    <definedName name="Instrument.Clear.TenorBasis3" localSheetId="1">EURInstruments!$AQ$12:$AT$111</definedName>
    <definedName name="Instrument.Clear.TenorBasis3" localSheetId="2">GBPInstruments!$AQ$12:$AT$111</definedName>
    <definedName name="Instrument.Clear.TenorBasis3" localSheetId="10">HKDInstruments!$AQ$12:$AT$111</definedName>
    <definedName name="Instrument.Clear.TenorBasis3" localSheetId="3">JPYInstruments!$AQ$12:$AT$111</definedName>
    <definedName name="Instrument.Clear.TenorBasis3" localSheetId="11">NOKInstruments!$AQ$12:$AT$111</definedName>
    <definedName name="Instrument.Clear.TenorBasis3" localSheetId="12">NZDInstruments!$AQ$12:$AT$111</definedName>
    <definedName name="Instrument.Clear.TenorBasis3" localSheetId="13">SEKInstruments!$AQ$12:$AT$111</definedName>
    <definedName name="Instrument.Clear.TenorBasis3" localSheetId="4">USDInstruments!$AQ$12:$AT$111</definedName>
    <definedName name="Instrument.Clear.TenorBasis3" localSheetId="14">ZARInstruments!$AQ$12:$AT$111</definedName>
    <definedName name="Instrument.Clear.Xccy" localSheetId="5">AUDInstruments!$AZ$12:$BC$111</definedName>
    <definedName name="Instrument.Clear.Xccy" localSheetId="6">CADInstruments!$AZ$12:$BC$111</definedName>
    <definedName name="Instrument.Clear.Xccy" localSheetId="7">CHFInstruments!$AZ$12:$BC$111</definedName>
    <definedName name="Instrument.Clear.Xccy" localSheetId="8">CNHInstruments!$AZ$12:$BC$111</definedName>
    <definedName name="Instrument.Clear.Xccy" localSheetId="9">DKKInstruments!$AZ$12:$BC$111</definedName>
    <definedName name="Instrument.Clear.Xccy" localSheetId="1">EURInstruments!$AZ$12:$BC$111</definedName>
    <definedName name="Instrument.Clear.Xccy" localSheetId="2">GBPInstruments!$AZ$12:$BC$111</definedName>
    <definedName name="Instrument.Clear.Xccy" localSheetId="10">HKDInstruments!$AZ$12:$BC$111</definedName>
    <definedName name="Instrument.Clear.Xccy" localSheetId="3">JPYInstruments!$AZ$12:$BC$111</definedName>
    <definedName name="Instrument.Clear.Xccy" localSheetId="11">NOKInstruments!$AZ$12:$BC$111</definedName>
    <definedName name="Instrument.Clear.Xccy" localSheetId="12">NZDInstruments!$AZ$12:$BC$111</definedName>
    <definedName name="Instrument.Clear.Xccy" localSheetId="13">SEKInstruments!$AZ$12:$BC$111</definedName>
    <definedName name="Instrument.Clear.Xccy" localSheetId="4">USDInstruments!$AZ$12:$BC$111</definedName>
    <definedName name="Instrument.Clear.Xccy" localSheetId="14">ZARInstruments!$AZ$12:$BC$111</definedName>
    <definedName name="Instrument.CorrelationID.OIS" localSheetId="5">AUDInstruments!$E$7</definedName>
    <definedName name="Instrument.CorrelationID.OIS" localSheetId="6">CADInstruments!$E$7</definedName>
    <definedName name="Instrument.CorrelationID.OIS" localSheetId="7">CHFInstruments!$E$7</definedName>
    <definedName name="Instrument.CorrelationID.OIS" localSheetId="8">CNHInstruments!$E$7</definedName>
    <definedName name="Instrument.CorrelationID.OIS" localSheetId="9">DKKInstruments!$E$7</definedName>
    <definedName name="Instrument.CorrelationID.OIS" localSheetId="1">EURInstruments!$E$7</definedName>
    <definedName name="Instrument.CorrelationID.OIS" localSheetId="2">GBPInstruments!$E$7</definedName>
    <definedName name="Instrument.CorrelationID.OIS" localSheetId="10">HKDInstruments!$E$7</definedName>
    <definedName name="Instrument.CorrelationID.OIS" localSheetId="3">JPYInstruments!$E$7</definedName>
    <definedName name="Instrument.CorrelationID.OIS" localSheetId="11">NOKInstruments!$E$7</definedName>
    <definedName name="Instrument.CorrelationID.OIS" localSheetId="12">NZDInstruments!$E$7</definedName>
    <definedName name="Instrument.CorrelationID.OIS" localSheetId="13">SEKInstruments!$E$7</definedName>
    <definedName name="Instrument.CorrelationID.OIS" localSheetId="4">USDInstruments!$E$7</definedName>
    <definedName name="Instrument.CorrelationID.OIS" localSheetId="14">ZARInstruments!$E$7</definedName>
    <definedName name="Instrument.CorrelationID.Swap" localSheetId="5">AUDInstruments!$N$7</definedName>
    <definedName name="Instrument.CorrelationID.Swap" localSheetId="6">CADInstruments!$N$7</definedName>
    <definedName name="Instrument.CorrelationID.Swap" localSheetId="7">CHFInstruments!$N$7</definedName>
    <definedName name="Instrument.CorrelationID.Swap" localSheetId="8">CNHInstruments!$N$7</definedName>
    <definedName name="Instrument.CorrelationID.Swap" localSheetId="9">DKKInstruments!$N$7</definedName>
    <definedName name="Instrument.CorrelationID.Swap" localSheetId="1">EURInstruments!$N$7</definedName>
    <definedName name="Instrument.CorrelationID.Swap" localSheetId="2">GBPInstruments!$N$7</definedName>
    <definedName name="Instrument.CorrelationID.Swap" localSheetId="10">HKDInstruments!$N$7</definedName>
    <definedName name="Instrument.CorrelationID.Swap" localSheetId="3">JPYInstruments!$N$7</definedName>
    <definedName name="Instrument.CorrelationID.Swap" localSheetId="11">NOKInstruments!$N$7</definedName>
    <definedName name="Instrument.CorrelationID.Swap" localSheetId="12">NZDInstruments!$N$7</definedName>
    <definedName name="Instrument.CorrelationID.Swap" localSheetId="13">SEKInstruments!$N$7</definedName>
    <definedName name="Instrument.CorrelationID.Swap" localSheetId="4">USDInstruments!$N$7</definedName>
    <definedName name="Instrument.CorrelationID.Swap" localSheetId="14">ZARInstruments!$N$7</definedName>
    <definedName name="Instrument.CorrelationID.TenorBasis1" localSheetId="5">AUDInstruments!$Y$7</definedName>
    <definedName name="Instrument.CorrelationID.TenorBasis1" localSheetId="6">CADInstruments!$Y$7</definedName>
    <definedName name="Instrument.CorrelationID.TenorBasis1" localSheetId="7">CHFInstruments!$Y$7</definedName>
    <definedName name="Instrument.CorrelationID.TenorBasis1" localSheetId="8">CNHInstruments!$Y$7</definedName>
    <definedName name="Instrument.CorrelationID.TenorBasis1" localSheetId="9">DKKInstruments!$Y$7</definedName>
    <definedName name="Instrument.CorrelationID.TenorBasis1" localSheetId="1">EURInstruments!$Y$7</definedName>
    <definedName name="Instrument.CorrelationID.TenorBasis1" localSheetId="2">GBPInstruments!$Y$7</definedName>
    <definedName name="Instrument.CorrelationID.TenorBasis1" localSheetId="10">HKDInstruments!$Y$7</definedName>
    <definedName name="Instrument.CorrelationID.TenorBasis1" localSheetId="3">JPYInstruments!$Y$7</definedName>
    <definedName name="Instrument.CorrelationID.TenorBasis1" localSheetId="11">NOKInstruments!$Y$7</definedName>
    <definedName name="Instrument.CorrelationID.TenorBasis1" localSheetId="12">NZDInstruments!$Y$7</definedName>
    <definedName name="Instrument.CorrelationID.TenorBasis1" localSheetId="13">SEKInstruments!$Y$7</definedName>
    <definedName name="Instrument.CorrelationID.TenorBasis1" localSheetId="4">USDInstruments!$Y$7</definedName>
    <definedName name="Instrument.CorrelationID.TenorBasis1" localSheetId="14">ZARInstruments!$Y$7</definedName>
    <definedName name="Instrument.CorrelationID.TenorBasis2" localSheetId="5">AUDInstruments!$AH$7</definedName>
    <definedName name="Instrument.CorrelationID.TenorBasis2" localSheetId="6">CADInstruments!$AH$7</definedName>
    <definedName name="Instrument.CorrelationID.TenorBasis2" localSheetId="7">CHFInstruments!$AH$7</definedName>
    <definedName name="Instrument.CorrelationID.TenorBasis2" localSheetId="8">CNHInstruments!$AH$7</definedName>
    <definedName name="Instrument.CorrelationID.TenorBasis2" localSheetId="9">DKKInstruments!$AH$7</definedName>
    <definedName name="Instrument.CorrelationID.TenorBasis2" localSheetId="1">EURInstruments!$AH$7</definedName>
    <definedName name="Instrument.CorrelationID.TenorBasis2" localSheetId="2">GBPInstruments!$AH$7</definedName>
    <definedName name="Instrument.CorrelationID.TenorBasis2" localSheetId="10">HKDInstruments!$AH$7</definedName>
    <definedName name="Instrument.CorrelationID.TenorBasis2" localSheetId="3">JPYInstruments!$AH$7</definedName>
    <definedName name="Instrument.CorrelationID.TenorBasis2" localSheetId="11">NOKInstruments!$AH$7</definedName>
    <definedName name="Instrument.CorrelationID.TenorBasis2" localSheetId="12">NZDInstruments!$AH$7</definedName>
    <definedName name="Instrument.CorrelationID.TenorBasis2" localSheetId="13">SEKInstruments!$AH$7</definedName>
    <definedName name="Instrument.CorrelationID.TenorBasis2" localSheetId="4">USDInstruments!$AH$7</definedName>
    <definedName name="Instrument.CorrelationID.TenorBasis2" localSheetId="14">ZARInstruments!$AH$7</definedName>
    <definedName name="Instrument.CorrelationID.TenorBasis3" localSheetId="5">AUDInstruments!$AQ$7</definedName>
    <definedName name="Instrument.CorrelationID.TenorBasis3" localSheetId="6">CADInstruments!$AQ$7</definedName>
    <definedName name="Instrument.CorrelationID.TenorBasis3" localSheetId="7">CHFInstruments!$AQ$7</definedName>
    <definedName name="Instrument.CorrelationID.TenorBasis3" localSheetId="8">CNHInstruments!$AQ$7</definedName>
    <definedName name="Instrument.CorrelationID.TenorBasis3" localSheetId="9">DKKInstruments!$AQ$7</definedName>
    <definedName name="Instrument.CorrelationID.TenorBasis3" localSheetId="1">EURInstruments!$AQ$7</definedName>
    <definedName name="Instrument.CorrelationID.TenorBasis3" localSheetId="2">GBPInstruments!$AQ$7</definedName>
    <definedName name="Instrument.CorrelationID.TenorBasis3" localSheetId="10">HKDInstruments!$AQ$7</definedName>
    <definedName name="Instrument.CorrelationID.TenorBasis3" localSheetId="3">JPYInstruments!$AQ$7</definedName>
    <definedName name="Instrument.CorrelationID.TenorBasis3" localSheetId="11">NOKInstruments!$AQ$7</definedName>
    <definedName name="Instrument.CorrelationID.TenorBasis3" localSheetId="12">NZDInstruments!$AQ$7</definedName>
    <definedName name="Instrument.CorrelationID.TenorBasis3" localSheetId="13">SEKInstruments!$AQ$7</definedName>
    <definedName name="Instrument.CorrelationID.TenorBasis3" localSheetId="4">USDInstruments!$AQ$7</definedName>
    <definedName name="Instrument.CorrelationID.TenorBasis3" localSheetId="14">ZARInstruments!$AQ$7</definedName>
    <definedName name="Instrument.CorrelationID.Xccy" localSheetId="5">AUDInstruments!$AZ$7</definedName>
    <definedName name="Instrument.CorrelationID.Xccy" localSheetId="6">CADInstruments!$AZ$7</definedName>
    <definedName name="Instrument.CorrelationID.Xccy" localSheetId="7">CHFInstruments!$AZ$7</definedName>
    <definedName name="Instrument.CorrelationID.Xccy" localSheetId="8">CNHInstruments!$AZ$7</definedName>
    <definedName name="Instrument.CorrelationID.Xccy" localSheetId="9">DKKInstruments!$AZ$7</definedName>
    <definedName name="Instrument.CorrelationID.Xccy" localSheetId="1">EURInstruments!$AZ$7</definedName>
    <definedName name="Instrument.CorrelationID.Xccy" localSheetId="2">GBPInstruments!$AZ$7</definedName>
    <definedName name="Instrument.CorrelationID.Xccy" localSheetId="10">HKDInstruments!$AZ$7</definedName>
    <definedName name="Instrument.CorrelationID.Xccy" localSheetId="3">JPYInstruments!$AZ$7</definedName>
    <definedName name="Instrument.CorrelationID.Xccy" localSheetId="11">NOKInstruments!$AZ$7</definedName>
    <definedName name="Instrument.CorrelationID.Xccy" localSheetId="12">NZDInstruments!$AZ$7</definedName>
    <definedName name="Instrument.CorrelationID.Xccy" localSheetId="13">SEKInstruments!$AZ$7</definedName>
    <definedName name="Instrument.CorrelationID.Xccy" localSheetId="4">USDInstruments!$AZ$7</definedName>
    <definedName name="Instrument.CorrelationID.Xccy" localSheetId="14">ZARInstruments!$AZ$7</definedName>
    <definedName name="Instrument.Fields.OIS" localSheetId="5">AUDInstruments!$D$12:$D$14</definedName>
    <definedName name="Instrument.Fields.OIS" localSheetId="6">CADInstruments!$D$12:$D$14</definedName>
    <definedName name="Instrument.Fields.OIS" localSheetId="7">CHFInstruments!$D$12:$D$14</definedName>
    <definedName name="Instrument.Fields.OIS" localSheetId="8">CNHInstruments!$D$12:$D$14</definedName>
    <definedName name="Instrument.Fields.OIS" localSheetId="9">DKKInstruments!$D$12:$D$14</definedName>
    <definedName name="Instrument.Fields.OIS" localSheetId="1">EURInstruments!$D$12:$D$14</definedName>
    <definedName name="Instrument.Fields.OIS" localSheetId="2">GBPInstruments!$D$12:$D$14</definedName>
    <definedName name="Instrument.Fields.OIS" localSheetId="10">HKDInstruments!$D$12:$D$14</definedName>
    <definedName name="Instrument.Fields.OIS" localSheetId="3">JPYInstruments!$D$12:$D$14</definedName>
    <definedName name="Instrument.Fields.OIS" localSheetId="11">NOKInstruments!$D$12:$D$14</definedName>
    <definedName name="Instrument.Fields.OIS" localSheetId="12">NZDInstruments!$D$12:$D$14</definedName>
    <definedName name="Instrument.Fields.OIS" localSheetId="13">SEKInstruments!$D$12:$D$14</definedName>
    <definedName name="Instrument.Fields.OIS" localSheetId="4">USDInstruments!$D$12:$D$14</definedName>
    <definedName name="Instrument.Fields.OIS" localSheetId="14">ZARInstruments!$D$12:$D$14</definedName>
    <definedName name="Instrument.Fields.Swap" localSheetId="5">AUDInstruments!$M$12:$M$16</definedName>
    <definedName name="Instrument.Fields.Swap" localSheetId="6">CADInstruments!$M$12:$M$16</definedName>
    <definedName name="Instrument.Fields.Swap" localSheetId="7">CHFInstruments!$M$12:$M$16</definedName>
    <definedName name="Instrument.Fields.Swap" localSheetId="8">CNHInstruments!$M$12:$M$16</definedName>
    <definedName name="Instrument.Fields.Swap" localSheetId="9">DKKInstruments!$M$12:$M$16</definedName>
    <definedName name="Instrument.Fields.Swap" localSheetId="1">EURInstruments!$M$12:$M$16</definedName>
    <definedName name="Instrument.Fields.Swap" localSheetId="2">GBPInstruments!$M$12:$M$16</definedName>
    <definedName name="Instrument.Fields.Swap" localSheetId="10">HKDInstruments!$M$12:$M$16</definedName>
    <definedName name="Instrument.Fields.Swap" localSheetId="3">JPYInstruments!$M$12:$M$16</definedName>
    <definedName name="Instrument.Fields.Swap" localSheetId="11">NOKInstruments!$M$12:$M$16</definedName>
    <definedName name="Instrument.Fields.Swap" localSheetId="12">NZDInstruments!$M$12:$M$16</definedName>
    <definedName name="Instrument.Fields.Swap" localSheetId="13">SEKInstruments!$M$12:$M$16</definedName>
    <definedName name="Instrument.Fields.Swap" localSheetId="4">USDInstruments!$M$12:$M$16</definedName>
    <definedName name="Instrument.Fields.Swap" localSheetId="14">ZARInstruments!$M$12:$M$16</definedName>
    <definedName name="Instrument.Fields.TenorBasis1" localSheetId="5">AUDInstruments!$X$12:$X$14</definedName>
    <definedName name="Instrument.Fields.TenorBasis1" localSheetId="6">CADInstruments!$X$12:$X$14</definedName>
    <definedName name="Instrument.Fields.TenorBasis1" localSheetId="7">CHFInstruments!$X$12:$X$14</definedName>
    <definedName name="Instrument.Fields.TenorBasis1" localSheetId="8">CNHInstruments!$X$12:$X$14</definedName>
    <definedName name="Instrument.Fields.TenorBasis1" localSheetId="9">DKKInstruments!$X$12:$X$14</definedName>
    <definedName name="Instrument.Fields.TenorBasis1" localSheetId="1">EURInstruments!$X$12:$X$14</definedName>
    <definedName name="Instrument.Fields.TenorBasis1" localSheetId="2">GBPInstruments!$X$12:$X$14</definedName>
    <definedName name="Instrument.Fields.TenorBasis1" localSheetId="10">HKDInstruments!$X$12:$X$14</definedName>
    <definedName name="Instrument.Fields.TenorBasis1" localSheetId="3">JPYInstruments!$X$12:$X$14</definedName>
    <definedName name="Instrument.Fields.TenorBasis1" localSheetId="11">NOKInstruments!$X$12:$X$14</definedName>
    <definedName name="Instrument.Fields.TenorBasis1" localSheetId="12">NZDInstruments!$X$12:$X$14</definedName>
    <definedName name="Instrument.Fields.TenorBasis1" localSheetId="13">SEKInstruments!$X$12:$X$14</definedName>
    <definedName name="Instrument.Fields.TenorBasis1" localSheetId="4">USDInstruments!$X$12:$X$14</definedName>
    <definedName name="Instrument.Fields.TenorBasis1" localSheetId="14">ZARInstruments!$X$12:$X$14</definedName>
    <definedName name="Instrument.Fields.TenorBasis2" localSheetId="5">AUDInstruments!$AG$12:$AG$14</definedName>
    <definedName name="Instrument.Fields.TenorBasis2" localSheetId="6">CADInstruments!$AG$12:$AG$14</definedName>
    <definedName name="Instrument.Fields.TenorBasis2" localSheetId="7">CHFInstruments!$AG$12:$AG$14</definedName>
    <definedName name="Instrument.Fields.TenorBasis2" localSheetId="8">CNHInstruments!$AG$12:$AG$14</definedName>
    <definedName name="Instrument.Fields.TenorBasis2" localSheetId="9">DKKInstruments!$AG$12:$AG$14</definedName>
    <definedName name="Instrument.Fields.TenorBasis2" localSheetId="1">EURInstruments!$AG$12:$AG$14</definedName>
    <definedName name="Instrument.Fields.TenorBasis2" localSheetId="2">GBPInstruments!$AG$12:$AG$14</definedName>
    <definedName name="Instrument.Fields.TenorBasis2" localSheetId="10">HKDInstruments!$AG$12:$AG$14</definedName>
    <definedName name="Instrument.Fields.TenorBasis2" localSheetId="3">JPYInstruments!$AG$12:$AG$14</definedName>
    <definedName name="Instrument.Fields.TenorBasis2" localSheetId="11">NOKInstruments!$AG$12:$AG$14</definedName>
    <definedName name="Instrument.Fields.TenorBasis2" localSheetId="12">NZDInstruments!$AG$12:$AG$14</definedName>
    <definedName name="Instrument.Fields.TenorBasis2" localSheetId="13">SEKInstruments!$AG$12:$AG$14</definedName>
    <definedName name="Instrument.Fields.TenorBasis2" localSheetId="4">USDInstruments!$AG$12:$AG$14</definedName>
    <definedName name="Instrument.Fields.TenorBasis2" localSheetId="14">ZARInstruments!$AG$12:$AG$14</definedName>
    <definedName name="Instrument.Fields.TenorBasis3" localSheetId="5">AUDInstruments!$AP$12:$AP$14</definedName>
    <definedName name="Instrument.Fields.TenorBasis3" localSheetId="6">CADInstruments!$AP$12:$AP$14</definedName>
    <definedName name="Instrument.Fields.TenorBasis3" localSheetId="7">CHFInstruments!$AP$12:$AP$14</definedName>
    <definedName name="Instrument.Fields.TenorBasis3" localSheetId="8">CNHInstruments!$AP$12:$AP$14</definedName>
    <definedName name="Instrument.Fields.TenorBasis3" localSheetId="9">DKKInstruments!$AP$12:$AP$14</definedName>
    <definedName name="Instrument.Fields.TenorBasis3" localSheetId="1">EURInstruments!$AP$12:$AP$14</definedName>
    <definedName name="Instrument.Fields.TenorBasis3" localSheetId="2">GBPInstruments!$AP$12:$AP$14</definedName>
    <definedName name="Instrument.Fields.TenorBasis3" localSheetId="10">HKDInstruments!$AP$12:$AP$14</definedName>
    <definedName name="Instrument.Fields.TenorBasis3" localSheetId="3">JPYInstruments!$AP$12:$AP$14</definedName>
    <definedName name="Instrument.Fields.TenorBasis3" localSheetId="11">NOKInstruments!$AP$12:$AP$14</definedName>
    <definedName name="Instrument.Fields.TenorBasis3" localSheetId="12">NZDInstruments!$AP$12:$AP$14</definedName>
    <definedName name="Instrument.Fields.TenorBasis3" localSheetId="13">SEKInstruments!$AP$12:$AP$14</definedName>
    <definedName name="Instrument.Fields.TenorBasis3" localSheetId="4">USDInstruments!$AP$12:$AP$14</definedName>
    <definedName name="Instrument.Fields.TenorBasis3" localSheetId="14">ZARInstruments!$AP$12:$AP$14</definedName>
    <definedName name="Instrument.Fields.Xccy" localSheetId="5">AUDInstruments!$AY$12:$AY$14</definedName>
    <definedName name="Instrument.Fields.Xccy" localSheetId="6">CADInstruments!$AY$12:$AY$14</definedName>
    <definedName name="Instrument.Fields.Xccy" localSheetId="7">CHFInstruments!$AY$12:$AY$14</definedName>
    <definedName name="Instrument.Fields.Xccy" localSheetId="8">CNHInstruments!$AY$12:$AY$14</definedName>
    <definedName name="Instrument.Fields.Xccy" localSheetId="9">DKKInstruments!$AY$12:$AY$14</definedName>
    <definedName name="Instrument.Fields.Xccy" localSheetId="1">EURInstruments!$AY$12:$AY$14</definedName>
    <definedName name="Instrument.Fields.Xccy" localSheetId="2">GBPInstruments!$AY$12:$AY$14</definedName>
    <definedName name="Instrument.Fields.Xccy" localSheetId="10">HKDInstruments!$AY$12:$AY$14</definedName>
    <definedName name="Instrument.Fields.Xccy" localSheetId="3">JPYInstruments!$AY$12:$AY$14</definedName>
    <definedName name="Instrument.Fields.Xccy" localSheetId="11">NOKInstruments!$AY$12:$AY$14</definedName>
    <definedName name="Instrument.Fields.Xccy" localSheetId="12">NZDInstruments!$AY$12:$AY$14</definedName>
    <definedName name="Instrument.Fields.Xccy" localSheetId="13">SEKInstruments!$AY$12:$AY$14</definedName>
    <definedName name="Instrument.Fields.Xccy" localSheetId="4">USDInstruments!$AY$12:$AY$14</definedName>
    <definedName name="Instrument.Fields.Xccy" localSheetId="14">ZARInstruments!$AY$12:$AY$14</definedName>
    <definedName name="Instrument.OIS" localSheetId="5">AUDInstruments!$E$12:$I$111</definedName>
    <definedName name="Instrument.OIS" localSheetId="6">CADInstruments!$E$12:$I$111</definedName>
    <definedName name="Instrument.OIS" localSheetId="7">CHFInstruments!$E$12:$I$111</definedName>
    <definedName name="Instrument.OIS" localSheetId="8">CNHInstruments!$E$12:$I$111</definedName>
    <definedName name="Instrument.OIS" localSheetId="9">DKKInstruments!$E$12:$I$111</definedName>
    <definedName name="Instrument.OIS" localSheetId="1">EURInstruments!$E$12:$I$111</definedName>
    <definedName name="Instrument.OIS" localSheetId="2">GBPInstruments!$E$12:$I$111</definedName>
    <definedName name="Instrument.OIS" localSheetId="10">HKDInstruments!$E$12:$I$111</definedName>
    <definedName name="Instrument.OIS" localSheetId="3">JPYInstruments!$E$12:$I$111</definedName>
    <definedName name="Instrument.OIS" localSheetId="11">NOKInstruments!$E$12:$I$111</definedName>
    <definedName name="Instrument.OIS" localSheetId="12">NZDInstruments!$E$12:$I$111</definedName>
    <definedName name="Instrument.OIS" localSheetId="13">SEKInstruments!$E$12:$I$111</definedName>
    <definedName name="Instrument.OIS" localSheetId="4">USDInstruments!$E$12:$I$111</definedName>
    <definedName name="Instrument.OIS" localSheetId="14">ZARInstruments!$E$12:$I$111</definedName>
    <definedName name="Instrument.Output.Topleft.OIS" localSheetId="5">AUDInstruments!$E$12</definedName>
    <definedName name="Instrument.Output.Topleft.OIS" localSheetId="6">CADInstruments!$E$12</definedName>
    <definedName name="Instrument.Output.Topleft.OIS" localSheetId="7">CHFInstruments!$E$12</definedName>
    <definedName name="Instrument.Output.Topleft.OIS" localSheetId="8">CNHInstruments!$E$12</definedName>
    <definedName name="Instrument.Output.Topleft.OIS" localSheetId="9">DKKInstruments!$E$12</definedName>
    <definedName name="Instrument.Output.Topleft.OIS" localSheetId="1">EURInstruments!$E$12</definedName>
    <definedName name="Instrument.Output.Topleft.OIS" localSheetId="2">GBPInstruments!$E$12</definedName>
    <definedName name="Instrument.Output.Topleft.OIS" localSheetId="10">HKDInstruments!$E$12</definedName>
    <definedName name="Instrument.Output.Topleft.OIS" localSheetId="3">JPYInstruments!$E$12</definedName>
    <definedName name="Instrument.Output.Topleft.OIS" localSheetId="11">NOKInstruments!$E$12</definedName>
    <definedName name="Instrument.Output.Topleft.OIS" localSheetId="12">NZDInstruments!$E$12</definedName>
    <definedName name="Instrument.Output.Topleft.OIS" localSheetId="13">SEKInstruments!$E$12</definedName>
    <definedName name="Instrument.Output.Topleft.OIS" localSheetId="4">USDInstruments!$E$12</definedName>
    <definedName name="Instrument.Output.Topleft.OIS" localSheetId="14">ZARInstruments!$E$12</definedName>
    <definedName name="Instrument.Output.Topleft.Swap" localSheetId="5">AUDInstruments!$N$12</definedName>
    <definedName name="Instrument.Output.Topleft.Swap" localSheetId="6">CADInstruments!$N$12</definedName>
    <definedName name="Instrument.Output.Topleft.Swap" localSheetId="7">CHFInstruments!$N$12</definedName>
    <definedName name="Instrument.Output.Topleft.Swap" localSheetId="8">CNHInstruments!$N$12</definedName>
    <definedName name="Instrument.Output.Topleft.Swap" localSheetId="9">DKKInstruments!$N$12</definedName>
    <definedName name="Instrument.Output.Topleft.Swap" localSheetId="1">EURInstruments!$N$12</definedName>
    <definedName name="Instrument.Output.Topleft.Swap" localSheetId="2">GBPInstruments!$N$12</definedName>
    <definedName name="Instrument.Output.Topleft.Swap" localSheetId="10">HKDInstruments!$N$12</definedName>
    <definedName name="Instrument.Output.Topleft.Swap" localSheetId="3">JPYInstruments!$N$12</definedName>
    <definedName name="Instrument.Output.Topleft.Swap" localSheetId="11">NOKInstruments!$N$12</definedName>
    <definedName name="Instrument.Output.Topleft.Swap" localSheetId="12">NZDInstruments!$N$12</definedName>
    <definedName name="Instrument.Output.Topleft.Swap" localSheetId="13">SEKInstruments!$N$12</definedName>
    <definedName name="Instrument.Output.Topleft.Swap" localSheetId="4">USDInstruments!$N$12</definedName>
    <definedName name="Instrument.Output.Topleft.Swap" localSheetId="14">ZARInstruments!$N$12</definedName>
    <definedName name="Instrument.Output.Topleft.TenorBasis1" localSheetId="5">AUDInstruments!$Y$12</definedName>
    <definedName name="Instrument.Output.Topleft.TenorBasis1" localSheetId="6">CADInstruments!$Y$12</definedName>
    <definedName name="Instrument.Output.Topleft.TenorBasis1" localSheetId="7">CHFInstruments!$Y$12</definedName>
    <definedName name="Instrument.Output.Topleft.TenorBasis1" localSheetId="8">CNHInstruments!$Y$12</definedName>
    <definedName name="Instrument.Output.Topleft.TenorBasis1" localSheetId="9">DKKInstruments!$Y$12</definedName>
    <definedName name="Instrument.Output.Topleft.TenorBasis1" localSheetId="1">EURInstruments!$Y$12</definedName>
    <definedName name="Instrument.Output.Topleft.TenorBasis1" localSheetId="2">GBPInstruments!$Y$12</definedName>
    <definedName name="Instrument.Output.Topleft.TenorBasis1" localSheetId="10">HKDInstruments!$Y$12</definedName>
    <definedName name="Instrument.Output.Topleft.TenorBasis1" localSheetId="3">JPYInstruments!$Y$12</definedName>
    <definedName name="Instrument.Output.Topleft.TenorBasis1" localSheetId="11">NOKInstruments!$Y$12</definedName>
    <definedName name="Instrument.Output.Topleft.TenorBasis1" localSheetId="12">NZDInstruments!$Y$12</definedName>
    <definedName name="Instrument.Output.Topleft.TenorBasis1" localSheetId="13">SEKInstruments!$Y$12</definedName>
    <definedName name="Instrument.Output.Topleft.TenorBasis1" localSheetId="4">USDInstruments!$Y$12</definedName>
    <definedName name="Instrument.Output.Topleft.TenorBasis1" localSheetId="14">ZARInstruments!$Y$12</definedName>
    <definedName name="Instrument.Output.Topleft.TenorBasis2" localSheetId="5">AUDInstruments!$AH$12</definedName>
    <definedName name="Instrument.Output.Topleft.TenorBasis2" localSheetId="6">CADInstruments!$AH$12</definedName>
    <definedName name="Instrument.Output.Topleft.TenorBasis2" localSheetId="7">CHFInstruments!$AH$12</definedName>
    <definedName name="Instrument.Output.Topleft.TenorBasis2" localSheetId="8">CNHInstruments!$AH$12</definedName>
    <definedName name="Instrument.Output.Topleft.TenorBasis2" localSheetId="9">DKKInstruments!$AH$12</definedName>
    <definedName name="Instrument.Output.Topleft.TenorBasis2" localSheetId="1">EURInstruments!$AH$12</definedName>
    <definedName name="Instrument.Output.Topleft.TenorBasis2" localSheetId="2">GBPInstruments!$AH$12</definedName>
    <definedName name="Instrument.Output.Topleft.TenorBasis2" localSheetId="10">HKDInstruments!$AH$12</definedName>
    <definedName name="Instrument.Output.Topleft.TenorBasis2" localSheetId="3">JPYInstruments!$AH$12</definedName>
    <definedName name="Instrument.Output.Topleft.TenorBasis2" localSheetId="11">NOKInstruments!$AH$12</definedName>
    <definedName name="Instrument.Output.Topleft.TenorBasis2" localSheetId="12">NZDInstruments!$AH$12</definedName>
    <definedName name="Instrument.Output.Topleft.TenorBasis2" localSheetId="13">SEKInstruments!$AH$12</definedName>
    <definedName name="Instrument.Output.Topleft.TenorBasis2" localSheetId="4">USDInstruments!$AH$12</definedName>
    <definedName name="Instrument.Output.Topleft.TenorBasis2" localSheetId="14">ZARInstruments!$AH$12</definedName>
    <definedName name="Instrument.Output.Topleft.TenorBasis3" localSheetId="5">AUDInstruments!$AQ$12</definedName>
    <definedName name="Instrument.Output.Topleft.TenorBasis3" localSheetId="6">CADInstruments!$AQ$12</definedName>
    <definedName name="Instrument.Output.Topleft.TenorBasis3" localSheetId="7">CHFInstruments!$AQ$12</definedName>
    <definedName name="Instrument.Output.Topleft.TenorBasis3" localSheetId="8">CNHInstruments!$AQ$12</definedName>
    <definedName name="Instrument.Output.Topleft.TenorBasis3" localSheetId="9">DKKInstruments!$AQ$12</definedName>
    <definedName name="Instrument.Output.Topleft.TenorBasis3" localSheetId="1">EURInstruments!$AQ$12</definedName>
    <definedName name="Instrument.Output.Topleft.TenorBasis3" localSheetId="2">GBPInstruments!$AQ$12</definedName>
    <definedName name="Instrument.Output.Topleft.TenorBasis3" localSheetId="10">HKDInstruments!$AQ$12</definedName>
    <definedName name="Instrument.Output.Topleft.TenorBasis3" localSheetId="3">JPYInstruments!$AQ$12</definedName>
    <definedName name="Instrument.Output.Topleft.TenorBasis3" localSheetId="11">NOKInstruments!$AQ$12</definedName>
    <definedName name="Instrument.Output.Topleft.TenorBasis3" localSheetId="12">NZDInstruments!$AQ$12</definedName>
    <definedName name="Instrument.Output.Topleft.TenorBasis3" localSheetId="13">SEKInstruments!$AQ$12</definedName>
    <definedName name="Instrument.Output.Topleft.TenorBasis3" localSheetId="4">USDInstruments!$AQ$12</definedName>
    <definedName name="Instrument.Output.Topleft.TenorBasis3" localSheetId="14">ZARInstruments!$AQ$12</definedName>
    <definedName name="Instrument.Output.Topleft.Xccy" localSheetId="5">AUDInstruments!$AZ$12</definedName>
    <definedName name="Instrument.Output.Topleft.Xccy" localSheetId="6">CADInstruments!$AZ$12</definedName>
    <definedName name="Instrument.Output.Topleft.Xccy" localSheetId="7">CHFInstruments!$AZ$12</definedName>
    <definedName name="Instrument.Output.Topleft.Xccy" localSheetId="8">CNHInstruments!$AZ$12</definedName>
    <definedName name="Instrument.Output.Topleft.Xccy" localSheetId="9">DKKInstruments!$AZ$12</definedName>
    <definedName name="Instrument.Output.Topleft.Xccy" localSheetId="1">EURInstruments!$AZ$12</definedName>
    <definedName name="Instrument.Output.Topleft.Xccy" localSheetId="2">GBPInstruments!$AZ$12</definedName>
    <definedName name="Instrument.Output.Topleft.Xccy" localSheetId="10">HKDInstruments!$AZ$12</definedName>
    <definedName name="Instrument.Output.Topleft.Xccy" localSheetId="3">JPYInstruments!$AZ$12</definedName>
    <definedName name="Instrument.Output.Topleft.Xccy" localSheetId="11">NOKInstruments!$AZ$12</definedName>
    <definedName name="Instrument.Output.Topleft.Xccy" localSheetId="12">NZDInstruments!$AZ$12</definedName>
    <definedName name="Instrument.Output.Topleft.Xccy" localSheetId="13">SEKInstruments!$AZ$12</definedName>
    <definedName name="Instrument.Output.Topleft.Xccy" localSheetId="4">USDInstruments!$AZ$12</definedName>
    <definedName name="Instrument.Output.Topleft.Xccy" localSheetId="14">ZARInstruments!$AZ$12</definedName>
    <definedName name="Instrument.Swap" localSheetId="5">AUDInstruments!$N$12:$T$111</definedName>
    <definedName name="Instrument.Swap" localSheetId="6">CADInstruments!$N$12:$T$111</definedName>
    <definedName name="Instrument.Swap" localSheetId="7">CHFInstruments!$N$12:$T$111</definedName>
    <definedName name="Instrument.Swap" localSheetId="8">CNHInstruments!$N$12:$T$111</definedName>
    <definedName name="Instrument.Swap" localSheetId="9">DKKInstruments!$N$12:$T$111</definedName>
    <definedName name="Instrument.Swap" localSheetId="1">EURInstruments!$N$12:$T$111</definedName>
    <definedName name="Instrument.Swap" localSheetId="2">GBPInstruments!$N$12:$T$111</definedName>
    <definedName name="Instrument.Swap" localSheetId="10">HKDInstruments!$N$12:$T$111</definedName>
    <definedName name="Instrument.Swap" localSheetId="3">JPYInstruments!$N$12:$T$111</definedName>
    <definedName name="Instrument.Swap" localSheetId="11">NOKInstruments!$N$12:$T$111</definedName>
    <definedName name="Instrument.Swap" localSheetId="12">NZDInstruments!$N$12:$T$111</definedName>
    <definedName name="Instrument.Swap" localSheetId="13">SEKInstruments!$N$12:$T$111</definedName>
    <definedName name="Instrument.Swap" localSheetId="4">USDInstruments!$N$12:$T$111</definedName>
    <definedName name="Instrument.Swap" localSheetId="14">ZARInstruments!$N$12:$T$111</definedName>
    <definedName name="Instrument.TenorBasis1" localSheetId="5">AUDInstruments!$Y$12:$AC$111</definedName>
    <definedName name="Instrument.TenorBasis1" localSheetId="6">CADInstruments!$Y$12:$AC$111</definedName>
    <definedName name="Instrument.TenorBasis1" localSheetId="7">CHFInstruments!$Y$12:$AC$111</definedName>
    <definedName name="Instrument.TenorBasis1" localSheetId="8">CNHInstruments!$Y$12:$AC$111</definedName>
    <definedName name="Instrument.TenorBasis1" localSheetId="9">DKKInstruments!$Y$12:$AC$111</definedName>
    <definedName name="Instrument.TenorBasis1" localSheetId="1">EURInstruments!$Y$12:$AC$111</definedName>
    <definedName name="Instrument.TenorBasis1" localSheetId="2">GBPInstruments!$Y$12:$AC$111</definedName>
    <definedName name="Instrument.TenorBasis1" localSheetId="10">HKDInstruments!$Y$12:$AC$111</definedName>
    <definedName name="Instrument.TenorBasis1" localSheetId="3">JPYInstruments!$Y$12:$AC$111</definedName>
    <definedName name="Instrument.TenorBasis1" localSheetId="11">NOKInstruments!$Y$12:$AC$111</definedName>
    <definedName name="Instrument.TenorBasis1" localSheetId="12">NZDInstruments!$Y$12:$AC$111</definedName>
    <definedName name="Instrument.TenorBasis1" localSheetId="13">SEKInstruments!$Y$12:$AC$111</definedName>
    <definedName name="Instrument.TenorBasis1" localSheetId="4">USDInstruments!$Y$12:$AC$111</definedName>
    <definedName name="Instrument.TenorBasis1" localSheetId="14">ZARInstruments!$Y$12:$AC$111</definedName>
    <definedName name="Instrument.TenorBasis2" localSheetId="5">AUDInstruments!$AH$12:$AL$111</definedName>
    <definedName name="Instrument.TenorBasis2" localSheetId="6">CADInstruments!$AH$12:$AL$111</definedName>
    <definedName name="Instrument.TenorBasis2" localSheetId="7">CHFInstruments!$AH$12:$AL$111</definedName>
    <definedName name="Instrument.TenorBasis2" localSheetId="8">CNHInstruments!$AH$12:$AL$111</definedName>
    <definedName name="Instrument.TenorBasis2" localSheetId="9">DKKInstruments!$AH$12:$AL$111</definedName>
    <definedName name="Instrument.TenorBasis2" localSheetId="1">EURInstruments!$AH$12:$AL$111</definedName>
    <definedName name="Instrument.TenorBasis2" localSheetId="2">GBPInstruments!$AH$12:$AL$111</definedName>
    <definedName name="Instrument.TenorBasis2" localSheetId="10">HKDInstruments!$AH$12:$AL$111</definedName>
    <definedName name="Instrument.TenorBasis2" localSheetId="3">JPYInstruments!$AH$12:$AL$111</definedName>
    <definedName name="Instrument.TenorBasis2" localSheetId="11">NOKInstruments!$AH$12:$AL$111</definedName>
    <definedName name="Instrument.TenorBasis2" localSheetId="12">NZDInstruments!$AH$12:$AL$111</definedName>
    <definedName name="Instrument.TenorBasis2" localSheetId="13">SEKInstruments!$AH$12:$AL$111</definedName>
    <definedName name="Instrument.TenorBasis2" localSheetId="4">USDInstruments!$AH$12:$AL$111</definedName>
    <definedName name="Instrument.TenorBasis2" localSheetId="14">ZARInstruments!$AH$12:$AL$111</definedName>
    <definedName name="Instrument.TenorBasis3" localSheetId="5">AUDInstruments!$AQ$12:$AU$111</definedName>
    <definedName name="Instrument.TenorBasis3" localSheetId="6">CADInstruments!$AQ$12:$AU$111</definedName>
    <definedName name="Instrument.TenorBasis3" localSheetId="7">CHFInstruments!$AQ$12:$AU$111</definedName>
    <definedName name="Instrument.TenorBasis3" localSheetId="8">CNHInstruments!$AQ$12:$AU$111</definedName>
    <definedName name="Instrument.TenorBasis3" localSheetId="9">DKKInstruments!$AQ$12:$AU$111</definedName>
    <definedName name="Instrument.TenorBasis3" localSheetId="1">EURInstruments!$AQ$12:$AU$111</definedName>
    <definedName name="Instrument.TenorBasis3" localSheetId="2">GBPInstruments!$AQ$12:$AU$111</definedName>
    <definedName name="Instrument.TenorBasis3" localSheetId="10">HKDInstruments!$AQ$12:$AU$111</definedName>
    <definedName name="Instrument.TenorBasis3" localSheetId="3">JPYInstruments!$AQ$12:$AU$111</definedName>
    <definedName name="Instrument.TenorBasis3" localSheetId="11">NOKInstruments!$AQ$12:$AU$111</definedName>
    <definedName name="Instrument.TenorBasis3" localSheetId="12">NZDInstruments!$AQ$12:$AU$111</definedName>
    <definedName name="Instrument.TenorBasis3" localSheetId="13">SEKInstruments!$AQ$12:$AU$111</definedName>
    <definedName name="Instrument.TenorBasis3" localSheetId="4">USDInstruments!$AQ$12:$AU$111</definedName>
    <definedName name="Instrument.TenorBasis3" localSheetId="14">ZARInstruments!$AQ$12:$AU$111</definedName>
    <definedName name="Instrument.TenorLookup.OIS" localSheetId="5">AUDInstruments!$B$12:$C$111</definedName>
    <definedName name="Instrument.TenorLookup.OIS" localSheetId="6">CADInstruments!$B$12:$C$111</definedName>
    <definedName name="Instrument.TenorLookup.OIS" localSheetId="7">CHFInstruments!$B$12:$C$111</definedName>
    <definedName name="Instrument.TenorLookup.OIS" localSheetId="8">CNHInstruments!$B$12:$C$111</definedName>
    <definedName name="Instrument.TenorLookup.OIS" localSheetId="9">DKKInstruments!$B$12:$C$111</definedName>
    <definedName name="Instrument.TenorLookup.OIS" localSheetId="1">EURInstruments!$B$12:$C$111</definedName>
    <definedName name="Instrument.TenorLookup.OIS" localSheetId="2">GBPInstruments!$B$12:$C$111</definedName>
    <definedName name="Instrument.TenorLookup.OIS" localSheetId="10">HKDInstruments!$B$12:$C$111</definedName>
    <definedName name="Instrument.TenorLookup.OIS" localSheetId="3">JPYInstruments!$B$12:$C$111</definedName>
    <definedName name="Instrument.TenorLookup.OIS" localSheetId="11">NOKInstruments!$B$12:$C$111</definedName>
    <definedName name="Instrument.TenorLookup.OIS" localSheetId="12">NZDInstruments!$B$12:$C$111</definedName>
    <definedName name="Instrument.TenorLookup.OIS" localSheetId="13">SEKInstruments!$B$12:$C$111</definedName>
    <definedName name="Instrument.TenorLookup.OIS" localSheetId="4">USDInstruments!$B$12:$C$111</definedName>
    <definedName name="Instrument.TenorLookup.OIS" localSheetId="14">ZARInstruments!$B$12:$C$111</definedName>
    <definedName name="Instrument.TenorLookup.Swap" localSheetId="5">AUDInstruments!$K$12:$L$111</definedName>
    <definedName name="Instrument.TenorLookup.Swap" localSheetId="6">CADInstruments!$K$12:$L$111</definedName>
    <definedName name="Instrument.TenorLookup.Swap" localSheetId="7">CHFInstruments!$K$12:$L$111</definedName>
    <definedName name="Instrument.TenorLookup.Swap" localSheetId="8">CNHInstruments!$K$12:$L$111</definedName>
    <definedName name="Instrument.TenorLookup.Swap" localSheetId="9">DKKInstruments!$K$12:$L$111</definedName>
    <definedName name="Instrument.TenorLookup.Swap" localSheetId="1">EURInstruments!$K$12:$L$111</definedName>
    <definedName name="Instrument.TenorLookup.Swap" localSheetId="2">GBPInstruments!$K$12:$L$111</definedName>
    <definedName name="Instrument.TenorLookup.Swap" localSheetId="10">HKDInstruments!$K$12:$L$111</definedName>
    <definedName name="Instrument.TenorLookup.Swap" localSheetId="3">JPYInstruments!$K$12:$L$111</definedName>
    <definedName name="Instrument.TenorLookup.Swap" localSheetId="11">NOKInstruments!$K$12:$L$111</definedName>
    <definedName name="Instrument.TenorLookup.Swap" localSheetId="12">NZDInstruments!$K$12:$L$111</definedName>
    <definedName name="Instrument.TenorLookup.Swap" localSheetId="13">SEKInstruments!$K$12:$L$111</definedName>
    <definedName name="Instrument.TenorLookup.Swap" localSheetId="4">USDInstruments!$K$12:$L$111</definedName>
    <definedName name="Instrument.TenorLookup.Swap" localSheetId="14">ZARInstruments!$K$12:$L$111</definedName>
    <definedName name="Instrument.TenorLookup.TenorBasis1" localSheetId="5">AUDInstruments!$V$12:$W$111</definedName>
    <definedName name="Instrument.TenorLookup.TenorBasis1" localSheetId="6">CADInstruments!$V$12:$W$111</definedName>
    <definedName name="Instrument.TenorLookup.TenorBasis1" localSheetId="7">CHFInstruments!$V$12:$W$111</definedName>
    <definedName name="Instrument.TenorLookup.TenorBasis1" localSheetId="8">CNHInstruments!$V$12:$W$111</definedName>
    <definedName name="Instrument.TenorLookup.TenorBasis1" localSheetId="9">DKKInstruments!$V$12:$W$111</definedName>
    <definedName name="Instrument.TenorLookup.TenorBasis1" localSheetId="1">EURInstruments!$V$12:$W$111</definedName>
    <definedName name="Instrument.TenorLookup.TenorBasis1" localSheetId="2">GBPInstruments!$V$12:$W$111</definedName>
    <definedName name="Instrument.TenorLookup.TenorBasis1" localSheetId="10">HKDInstruments!$V$12:$W$111</definedName>
    <definedName name="Instrument.TenorLookup.TenorBasis1" localSheetId="3">JPYInstruments!$V$12:$W$111</definedName>
    <definedName name="Instrument.TenorLookup.TenorBasis1" localSheetId="11">NOKInstruments!$V$12:$W$111</definedName>
    <definedName name="Instrument.TenorLookup.TenorBasis1" localSheetId="12">NZDInstruments!$V$12:$W$111</definedName>
    <definedName name="Instrument.TenorLookup.TenorBasis1" localSheetId="13">SEKInstruments!$V$12:$W$111</definedName>
    <definedName name="Instrument.TenorLookup.TenorBasis1" localSheetId="4">USDInstruments!$V$12:$W$111</definedName>
    <definedName name="Instrument.TenorLookup.TenorBasis1" localSheetId="14">ZARInstruments!$V$12:$W$111</definedName>
    <definedName name="Instrument.TenorLookup.TenorBasis2" localSheetId="5">AUDInstruments!$AE$12:$AF$111</definedName>
    <definedName name="Instrument.TenorLookup.TenorBasis2" localSheetId="6">CADInstruments!$AE$12:$AF$111</definedName>
    <definedName name="Instrument.TenorLookup.TenorBasis2" localSheetId="7">CHFInstruments!$AE$12:$AF$111</definedName>
    <definedName name="Instrument.TenorLookup.TenorBasis2" localSheetId="8">CNHInstruments!$AE$12:$AF$111</definedName>
    <definedName name="Instrument.TenorLookup.TenorBasis2" localSheetId="9">DKKInstruments!$AE$12:$AF$111</definedName>
    <definedName name="Instrument.TenorLookup.TenorBasis2" localSheetId="1">EURInstruments!$AE$12:$AF$111</definedName>
    <definedName name="Instrument.TenorLookup.TenorBasis2" localSheetId="2">GBPInstruments!$AE$12:$AF$111</definedName>
    <definedName name="Instrument.TenorLookup.TenorBasis2" localSheetId="10">HKDInstruments!$AE$12:$AF$111</definedName>
    <definedName name="Instrument.TenorLookup.TenorBasis2" localSheetId="3">JPYInstruments!$AE$12:$AF$111</definedName>
    <definedName name="Instrument.TenorLookup.TenorBasis2" localSheetId="11">NOKInstruments!$AE$12:$AF$111</definedName>
    <definedName name="Instrument.TenorLookup.TenorBasis2" localSheetId="12">NZDInstruments!$AE$12:$AF$111</definedName>
    <definedName name="Instrument.TenorLookup.TenorBasis2" localSheetId="13">SEKInstruments!$AE$12:$AF$111</definedName>
    <definedName name="Instrument.TenorLookup.TenorBasis2" localSheetId="4">USDInstruments!$AE$12:$AF$111</definedName>
    <definedName name="Instrument.TenorLookup.TenorBasis2" localSheetId="14">ZARInstruments!$AE$12:$AF$111</definedName>
    <definedName name="Instrument.TenorLookup.TenorBasis3" localSheetId="5">AUDInstruments!$AN$12:$AO$111</definedName>
    <definedName name="Instrument.TenorLookup.TenorBasis3" localSheetId="6">CADInstruments!$AN$12:$AO$111</definedName>
    <definedName name="Instrument.TenorLookup.TenorBasis3" localSheetId="7">CHFInstruments!$AN$12:$AO$111</definedName>
    <definedName name="Instrument.TenorLookup.TenorBasis3" localSheetId="8">CNHInstruments!$AN$12:$AO$111</definedName>
    <definedName name="Instrument.TenorLookup.TenorBasis3" localSheetId="9">DKKInstruments!$AN$12:$AO$111</definedName>
    <definedName name="Instrument.TenorLookup.TenorBasis3" localSheetId="1">EURInstruments!$AN$12:$AO$111</definedName>
    <definedName name="Instrument.TenorLookup.TenorBasis3" localSheetId="2">GBPInstruments!$AN$12:$AO$111</definedName>
    <definedName name="Instrument.TenorLookup.TenorBasis3" localSheetId="10">HKDInstruments!$AN$12:$AO$111</definedName>
    <definedName name="Instrument.TenorLookup.TenorBasis3" localSheetId="3">JPYInstruments!$AN$12:$AO$111</definedName>
    <definedName name="Instrument.TenorLookup.TenorBasis3" localSheetId="11">NOKInstruments!$AN$12:$AO$111</definedName>
    <definedName name="Instrument.TenorLookup.TenorBasis3" localSheetId="12">NZDInstruments!$AN$12:$AO$111</definedName>
    <definedName name="Instrument.TenorLookup.TenorBasis3" localSheetId="13">SEKInstruments!$AN$12:$AO$111</definedName>
    <definedName name="Instrument.TenorLookup.TenorBasis3" localSheetId="4">USDInstruments!$AN$12:$AO$111</definedName>
    <definedName name="Instrument.TenorLookup.TenorBasis3" localSheetId="14">ZARInstruments!$AN$12:$AO$111</definedName>
    <definedName name="Instrument.TenorLookup.Xccy" localSheetId="5">AUDInstruments!$AW$12:$AX$111</definedName>
    <definedName name="Instrument.TenorLookup.Xccy" localSheetId="6">CADInstruments!$AW$12:$AX$111</definedName>
    <definedName name="Instrument.TenorLookup.Xccy" localSheetId="7">CHFInstruments!$AW$12:$AX$111</definedName>
    <definedName name="Instrument.TenorLookup.Xccy" localSheetId="8">CNHInstruments!$AW$12:$AX$111</definedName>
    <definedName name="Instrument.TenorLookup.Xccy" localSheetId="9">DKKInstruments!$AW$12:$AX$111</definedName>
    <definedName name="Instrument.TenorLookup.Xccy" localSheetId="1">EURInstruments!$AW$12:$AX$111</definedName>
    <definedName name="Instrument.TenorLookup.Xccy" localSheetId="2">GBPInstruments!$AW$12:$AX$111</definedName>
    <definedName name="Instrument.TenorLookup.Xccy" localSheetId="10">HKDInstruments!$AW$12:$AX$111</definedName>
    <definedName name="Instrument.TenorLookup.Xccy" localSheetId="3">JPYInstruments!$AW$12:$AX$111</definedName>
    <definedName name="Instrument.TenorLookup.Xccy" localSheetId="11">NOKInstruments!$AW$12:$AX$111</definedName>
    <definedName name="Instrument.TenorLookup.Xccy" localSheetId="12">NZDInstruments!$AW$12:$AX$111</definedName>
    <definedName name="Instrument.TenorLookup.Xccy" localSheetId="13">SEKInstruments!$AW$12:$AX$111</definedName>
    <definedName name="Instrument.TenorLookup.Xccy" localSheetId="4">USDInstruments!$AW$12:$AX$111</definedName>
    <definedName name="Instrument.TenorLookup.Xccy" localSheetId="14">ZARInstruments!$AW$12:$AX$111</definedName>
    <definedName name="Instrument.Tickers.OIS" localSheetId="5">AUDInstruments!$B$12:$B$111</definedName>
    <definedName name="Instrument.Tickers.OIS" localSheetId="6">CADInstruments!$B$12:$B$111</definedName>
    <definedName name="Instrument.Tickers.OIS" localSheetId="7">CHFInstruments!$B$12:$B$111</definedName>
    <definedName name="Instrument.Tickers.OIS" localSheetId="8">CNHInstruments!$B$12:$B$111</definedName>
    <definedName name="Instrument.Tickers.OIS" localSheetId="9">DKKInstruments!$B$12:$B$111</definedName>
    <definedName name="Instrument.Tickers.OIS" localSheetId="1">EURInstruments!$B$12:$B$111</definedName>
    <definedName name="Instrument.Tickers.OIS" localSheetId="2">GBPInstruments!$B$12:$B$111</definedName>
    <definedName name="Instrument.Tickers.OIS" localSheetId="10">HKDInstruments!$B$12:$B$111</definedName>
    <definedName name="Instrument.Tickers.OIS" localSheetId="3">JPYInstruments!$B$12:$B$111</definedName>
    <definedName name="Instrument.Tickers.OIS" localSheetId="11">NOKInstruments!$B$12:$B$111</definedName>
    <definedName name="Instrument.Tickers.OIS" localSheetId="12">NZDInstruments!$B$12:$B$111</definedName>
    <definedName name="Instrument.Tickers.OIS" localSheetId="13">SEKInstruments!$B$12:$B$111</definedName>
    <definedName name="Instrument.Tickers.OIS" localSheetId="4">USDInstruments!$B$12:$B$111</definedName>
    <definedName name="Instrument.Tickers.OIS" localSheetId="14">ZARInstruments!$B$12:$B$111</definedName>
    <definedName name="Instrument.Tickers.Swap" localSheetId="5">AUDInstruments!$K$12:$K$111</definedName>
    <definedName name="Instrument.Tickers.Swap" localSheetId="6">CADInstruments!$K$12:$K$111</definedName>
    <definedName name="Instrument.Tickers.Swap" localSheetId="7">CHFInstruments!$K$12:$K$111</definedName>
    <definedName name="Instrument.Tickers.Swap" localSheetId="8">CNHInstruments!$K$12:$K$111</definedName>
    <definedName name="Instrument.Tickers.Swap" localSheetId="9">DKKInstruments!$K$12:$K$111</definedName>
    <definedName name="Instrument.Tickers.Swap" localSheetId="1">EURInstruments!$K$12:$K$111</definedName>
    <definedName name="Instrument.Tickers.Swap" localSheetId="2">GBPInstruments!$K$12:$K$111</definedName>
    <definedName name="Instrument.Tickers.Swap" localSheetId="10">HKDInstruments!$K$12:$K$111</definedName>
    <definedName name="Instrument.Tickers.Swap" localSheetId="3">JPYInstruments!$K$12:$K$111</definedName>
    <definedName name="Instrument.Tickers.Swap" localSheetId="11">NOKInstruments!$K$12:$K$111</definedName>
    <definedName name="Instrument.Tickers.Swap" localSheetId="12">NZDInstruments!$K$12:$K$111</definedName>
    <definedName name="Instrument.Tickers.Swap" localSheetId="13">SEKInstruments!$K$12:$K$111</definedName>
    <definedName name="Instrument.Tickers.Swap" localSheetId="4">USDInstruments!$K$12:$K$111</definedName>
    <definedName name="Instrument.Tickers.Swap" localSheetId="14">ZARInstruments!$K$12:$K$111</definedName>
    <definedName name="Instrument.Tickers.TenorBasis1" localSheetId="5">AUDInstruments!$V$12:$V$111</definedName>
    <definedName name="Instrument.Tickers.TenorBasis1" localSheetId="6">CADInstruments!$V$12:$V$111</definedName>
    <definedName name="Instrument.Tickers.TenorBasis1" localSheetId="7">CHFInstruments!$V$12:$V$111</definedName>
    <definedName name="Instrument.Tickers.TenorBasis1" localSheetId="8">CNHInstruments!$V$12:$V$111</definedName>
    <definedName name="Instrument.Tickers.TenorBasis1" localSheetId="9">DKKInstruments!$V$12:$V$111</definedName>
    <definedName name="Instrument.Tickers.TenorBasis1" localSheetId="1">EURInstruments!$V$12:$V$111</definedName>
    <definedName name="Instrument.Tickers.TenorBasis1" localSheetId="2">GBPInstruments!$V$12:$V$111</definedName>
    <definedName name="Instrument.Tickers.TenorBasis1" localSheetId="10">HKDInstruments!$V$12:$V$111</definedName>
    <definedName name="Instrument.Tickers.TenorBasis1" localSheetId="3">JPYInstruments!$V$12:$V$111</definedName>
    <definedName name="Instrument.Tickers.TenorBasis1" localSheetId="11">NOKInstruments!$V$12:$V$111</definedName>
    <definedName name="Instrument.Tickers.TenorBasis1" localSheetId="12">NZDInstruments!$V$12:$V$111</definedName>
    <definedName name="Instrument.Tickers.TenorBasis1" localSheetId="13">SEKInstruments!$V$12:$V$111</definedName>
    <definedName name="Instrument.Tickers.TenorBasis1" localSheetId="4">USDInstruments!$V$12:$V$111</definedName>
    <definedName name="Instrument.Tickers.TenorBasis1" localSheetId="14">ZARInstruments!$V$12:$V$111</definedName>
    <definedName name="Instrument.Tickers.TenorBasis2" localSheetId="5">AUDInstruments!$AE$12:$AE$111</definedName>
    <definedName name="Instrument.Tickers.TenorBasis2" localSheetId="6">CADInstruments!$AE$12:$AE$111</definedName>
    <definedName name="Instrument.Tickers.TenorBasis2" localSheetId="7">CHFInstruments!$AE$12:$AE$111</definedName>
    <definedName name="Instrument.Tickers.TenorBasis2" localSheetId="8">CNHInstruments!$AE$12:$AE$111</definedName>
    <definedName name="Instrument.Tickers.TenorBasis2" localSheetId="9">DKKInstruments!$AE$12:$AE$111</definedName>
    <definedName name="Instrument.Tickers.TenorBasis2" localSheetId="1">EURInstruments!$AE$12:$AE$111</definedName>
    <definedName name="Instrument.Tickers.TenorBasis2" localSheetId="2">GBPInstruments!$AE$12:$AE$111</definedName>
    <definedName name="Instrument.Tickers.TenorBasis2" localSheetId="10">HKDInstruments!$AE$12:$AE$111</definedName>
    <definedName name="Instrument.Tickers.TenorBasis2" localSheetId="3">JPYInstruments!$AE$12:$AE$111</definedName>
    <definedName name="Instrument.Tickers.TenorBasis2" localSheetId="11">NOKInstruments!$AE$12:$AE$111</definedName>
    <definedName name="Instrument.Tickers.TenorBasis2" localSheetId="12">NZDInstruments!$AE$12:$AE$111</definedName>
    <definedName name="Instrument.Tickers.TenorBasis2" localSheetId="13">SEKInstruments!$AE$12:$AE$111</definedName>
    <definedName name="Instrument.Tickers.TenorBasis2" localSheetId="4">USDInstruments!$AE$12:$AE$111</definedName>
    <definedName name="Instrument.Tickers.TenorBasis2" localSheetId="14">ZARInstruments!$AE$12:$AE$111</definedName>
    <definedName name="Instrument.Tickers.TenorBasis3" localSheetId="5">AUDInstruments!$AN$12:$AN$111</definedName>
    <definedName name="Instrument.Tickers.TenorBasis3" localSheetId="6">CADInstruments!$AN$12:$AN$111</definedName>
    <definedName name="Instrument.Tickers.TenorBasis3" localSheetId="7">CHFInstruments!$AN$12:$AN$111</definedName>
    <definedName name="Instrument.Tickers.TenorBasis3" localSheetId="8">CNHInstruments!$AN$12:$AN$111</definedName>
    <definedName name="Instrument.Tickers.TenorBasis3" localSheetId="9">DKKInstruments!$AN$12:$AN$111</definedName>
    <definedName name="Instrument.Tickers.TenorBasis3" localSheetId="1">EURInstruments!$AN$12:$AN$111</definedName>
    <definedName name="Instrument.Tickers.TenorBasis3" localSheetId="2">GBPInstruments!$AN$12:$AN$111</definedName>
    <definedName name="Instrument.Tickers.TenorBasis3" localSheetId="10">HKDInstruments!$AN$12:$AN$111</definedName>
    <definedName name="Instrument.Tickers.TenorBasis3" localSheetId="3">JPYInstruments!$AN$12:$AN$111</definedName>
    <definedName name="Instrument.Tickers.TenorBasis3" localSheetId="11">NOKInstruments!$AN$12:$AN$111</definedName>
    <definedName name="Instrument.Tickers.TenorBasis3" localSheetId="12">NZDInstruments!$AN$12:$AN$111</definedName>
    <definedName name="Instrument.Tickers.TenorBasis3" localSheetId="13">SEKInstruments!$AN$12:$AN$111</definedName>
    <definedName name="Instrument.Tickers.TenorBasis3" localSheetId="4">USDInstruments!$AN$12:$AN$111</definedName>
    <definedName name="Instrument.Tickers.TenorBasis3" localSheetId="14">ZARInstruments!$AN$12:$AN$111</definedName>
    <definedName name="Instrument.Tickers.Xccy" localSheetId="5">AUDInstruments!$AW$12:$AW$111</definedName>
    <definedName name="Instrument.Tickers.Xccy" localSheetId="6">CADInstruments!$AW$12:$AW$111</definedName>
    <definedName name="Instrument.Tickers.Xccy" localSheetId="7">CHFInstruments!$AW$12:$AW$111</definedName>
    <definedName name="Instrument.Tickers.Xccy" localSheetId="8">CNHInstruments!$AW$12:$AW$111</definedName>
    <definedName name="Instrument.Tickers.Xccy" localSheetId="9">DKKInstruments!$AW$12:$AW$111</definedName>
    <definedName name="Instrument.Tickers.Xccy" localSheetId="1">EURInstruments!$AW$12:$AW$111</definedName>
    <definedName name="Instrument.Tickers.Xccy" localSheetId="2">GBPInstruments!$AW$12:$AW$111</definedName>
    <definedName name="Instrument.Tickers.Xccy" localSheetId="10">HKDInstruments!$AW$12:$AW$111</definedName>
    <definedName name="Instrument.Tickers.Xccy" localSheetId="3">JPYInstruments!$AW$12:$AW$111</definedName>
    <definedName name="Instrument.Tickers.Xccy" localSheetId="11">NOKInstruments!$AW$12:$AW$111</definedName>
    <definedName name="Instrument.Tickers.Xccy" localSheetId="12">NZDInstruments!$AW$12:$AW$111</definedName>
    <definedName name="Instrument.Tickers.Xccy" localSheetId="13">SEKInstruments!$AW$12:$AW$111</definedName>
    <definedName name="Instrument.Tickers.Xccy" localSheetId="4">USDInstruments!$AW$12:$AW$111</definedName>
    <definedName name="Instrument.Tickers.Xccy" localSheetId="14">ZARInstruments!$AW$12:$AW$111</definedName>
    <definedName name="Instrument.Xccy" localSheetId="5">AUDInstruments!$AZ$12:$BD$111</definedName>
    <definedName name="Instrument.Xccy" localSheetId="6">CADInstruments!$AZ$12:$BD$111</definedName>
    <definedName name="Instrument.Xccy" localSheetId="7">CHFInstruments!$AZ$12:$BD$111</definedName>
    <definedName name="Instrument.Xccy" localSheetId="8">CNHInstruments!$AZ$12:$BD$111</definedName>
    <definedName name="Instrument.Xccy" localSheetId="9">DKKInstruments!$AZ$12:$BD$111</definedName>
    <definedName name="Instrument.Xccy" localSheetId="1">EURInstruments!$AZ$12:$BD$111</definedName>
    <definedName name="Instrument.Xccy" localSheetId="2">GBPInstruments!$AZ$12:$BD$111</definedName>
    <definedName name="Instrument.Xccy" localSheetId="10">HKDInstruments!$AZ$12:$BD$111</definedName>
    <definedName name="Instrument.Xccy" localSheetId="3">JPYInstruments!$AZ$12:$BD$111</definedName>
    <definedName name="Instrument.Xccy" localSheetId="11">NOKInstruments!$AZ$12:$BD$111</definedName>
    <definedName name="Instrument.Xccy" localSheetId="12">NZDInstruments!$AZ$12:$BD$111</definedName>
    <definedName name="Instrument.Xccy" localSheetId="13">SEKInstruments!$AZ$12:$BD$111</definedName>
    <definedName name="Instrument.Xccy" localSheetId="4">USDInstruments!$AZ$12:$BD$111</definedName>
    <definedName name="Instrument.Xccy" localSheetId="14">ZARInstruments!$AZ$12:$BD$111</definedName>
    <definedName name="leg1forecast" localSheetId="36">CNHCurve!$CM$66:$CN$70</definedName>
    <definedName name="MarketData.Bump.OIS" localSheetId="19">AUDMarketData!$B$11</definedName>
    <definedName name="MarketData.Bump.OIS" localSheetId="20">CADMarketData!$B$11</definedName>
    <definedName name="MarketData.Bump.OIS" localSheetId="21">CHFMarketData!$B$11</definedName>
    <definedName name="MarketData.Bump.OIS" localSheetId="22">CNHMarketData!$B$11</definedName>
    <definedName name="MarketData.Bump.OIS" localSheetId="23">DKKMarketData!$B$11</definedName>
    <definedName name="MarketData.Bump.OIS" localSheetId="15">EURMarketData!$B$11</definedName>
    <definedName name="MarketData.Bump.OIS" localSheetId="16">GBPMarketData!$B$11</definedName>
    <definedName name="MarketData.Bump.OIS" localSheetId="24">HKDMarketData!$B$11</definedName>
    <definedName name="MarketData.Bump.OIS" localSheetId="17">JPYMarketData!$B$11</definedName>
    <definedName name="MarketData.Bump.OIS" localSheetId="25">NOKMarketData!$B$11</definedName>
    <definedName name="MarketData.Bump.OIS" localSheetId="26">NZDMarketData!$B$11</definedName>
    <definedName name="MarketData.Bump.OIS" localSheetId="27">SEKMarketData!$B$11</definedName>
    <definedName name="MarketData.Bump.OIS" localSheetId="18">USDMarketData!$B$11</definedName>
    <definedName name="MarketData.Bump.OIS" localSheetId="28">ZARMarketData!$B$11</definedName>
    <definedName name="MarketData.Bump.Swap" localSheetId="19">AUDMarketData!$T$11</definedName>
    <definedName name="MarketData.Bump.Swap" localSheetId="20">CADMarketData!$T$11</definedName>
    <definedName name="MarketData.Bump.Swap" localSheetId="21">CHFMarketData!$T$11</definedName>
    <definedName name="MarketData.Bump.Swap" localSheetId="22">CNHMarketData!$T$11</definedName>
    <definedName name="MarketData.Bump.Swap" localSheetId="23">DKKMarketData!$T$11</definedName>
    <definedName name="MarketData.Bump.Swap" localSheetId="15">EURMarketData!$T$11</definedName>
    <definedName name="MarketData.Bump.Swap" localSheetId="16">GBPMarketData!$T$11</definedName>
    <definedName name="MarketData.Bump.Swap" localSheetId="24">HKDMarketData!$T$11</definedName>
    <definedName name="MarketData.Bump.Swap" localSheetId="17">JPYMarketData!$T$11</definedName>
    <definedName name="MarketData.Bump.Swap" localSheetId="25">NOKMarketData!$T$11</definedName>
    <definedName name="MarketData.Bump.Swap" localSheetId="26">NZDMarketData!$T$11</definedName>
    <definedName name="MarketData.Bump.Swap" localSheetId="27">SEKMarketData!$T$11</definedName>
    <definedName name="MarketData.Bump.Swap" localSheetId="18">USDMarketData!$T$11</definedName>
    <definedName name="MarketData.Bump.Swap" localSheetId="28">ZARMarketData!$T$11</definedName>
    <definedName name="MarketData.Bump.TenorBasis1" localSheetId="19">AUDMarketData!$AX$11</definedName>
    <definedName name="MarketData.Bump.TenorBasis1" localSheetId="20">CADMarketData!$AX$11</definedName>
    <definedName name="MarketData.Bump.TenorBasis1" localSheetId="21">CHFMarketData!$AX$11</definedName>
    <definedName name="MarketData.Bump.TenorBasis1" localSheetId="22">CNHMarketData!$AX$11</definedName>
    <definedName name="MarketData.Bump.TenorBasis1" localSheetId="23">DKKMarketData!$AX$11</definedName>
    <definedName name="MarketData.Bump.TenorBasis1" localSheetId="15">EURMarketData!$AX$11</definedName>
    <definedName name="MarketData.Bump.TenorBasis1" localSheetId="16">GBPMarketData!$AX$11</definedName>
    <definedName name="MarketData.Bump.TenorBasis1" localSheetId="24">HKDMarketData!$AX$11</definedName>
    <definedName name="MarketData.Bump.TenorBasis1" localSheetId="17">JPYMarketData!$AX$11</definedName>
    <definedName name="MarketData.Bump.TenorBasis1" localSheetId="25">NOKMarketData!$AX$11</definedName>
    <definedName name="MarketData.Bump.TenorBasis1" localSheetId="26">NZDMarketData!$AX$11</definedName>
    <definedName name="MarketData.Bump.TenorBasis1" localSheetId="27">SEKMarketData!$AX$11</definedName>
    <definedName name="MarketData.Bump.TenorBasis1" localSheetId="18">USDMarketData!$AX$11</definedName>
    <definedName name="MarketData.Bump.TenorBasis1" localSheetId="28">ZARMarketData!$AX$11</definedName>
    <definedName name="MarketData.Bump.TenorBasis2" localSheetId="19">AUDMarketData!$BD$11</definedName>
    <definedName name="MarketData.Bump.TenorBasis2" localSheetId="20">CADMarketData!$BD$11</definedName>
    <definedName name="MarketData.Bump.TenorBasis2" localSheetId="21">CHFMarketData!$BD$11</definedName>
    <definedName name="MarketData.Bump.TenorBasis2" localSheetId="22">CNHMarketData!$BD$11</definedName>
    <definedName name="MarketData.Bump.TenorBasis2" localSheetId="23">DKKMarketData!$BD$11</definedName>
    <definedName name="MarketData.Bump.TenorBasis2" localSheetId="15">EURMarketData!$BD$11</definedName>
    <definedName name="MarketData.Bump.TenorBasis2" localSheetId="16">GBPMarketData!$BD$11</definedName>
    <definedName name="MarketData.Bump.TenorBasis2" localSheetId="24">HKDMarketData!$BD$11</definedName>
    <definedName name="MarketData.Bump.TenorBasis2" localSheetId="17">JPYMarketData!$BD$11</definedName>
    <definedName name="MarketData.Bump.TenorBasis2" localSheetId="25">NOKMarketData!$BD$11</definedName>
    <definedName name="MarketData.Bump.TenorBasis2" localSheetId="26">NZDMarketData!$BD$11</definedName>
    <definedName name="MarketData.Bump.TenorBasis2" localSheetId="27">SEKMarketData!$BD$11</definedName>
    <definedName name="MarketData.Bump.TenorBasis2" localSheetId="18">USDMarketData!$BD$11</definedName>
    <definedName name="MarketData.Bump.TenorBasis2" localSheetId="28">ZARMarketData!$BD$11</definedName>
    <definedName name="MarketData.Bump.TenorBasis3" localSheetId="19">AUDMarketData!$BJ$11</definedName>
    <definedName name="MarketData.Bump.TenorBasis3" localSheetId="20">CADMarketData!$BJ$11</definedName>
    <definedName name="MarketData.Bump.TenorBasis3" localSheetId="21">CHFMarketData!$BJ$11</definedName>
    <definedName name="MarketData.Bump.TenorBasis3" localSheetId="22">CNHMarketData!$BJ$11</definedName>
    <definedName name="MarketData.Bump.TenorBasis3" localSheetId="23">DKKMarketData!$BJ$11</definedName>
    <definedName name="MarketData.Bump.TenorBasis3" localSheetId="15">EURMarketData!$BJ$11</definedName>
    <definedName name="MarketData.Bump.TenorBasis3" localSheetId="16">GBPMarketData!$BJ$11</definedName>
    <definedName name="MarketData.Bump.TenorBasis3" localSheetId="24">HKDMarketData!$BJ$11</definedName>
    <definedName name="MarketData.Bump.TenorBasis3" localSheetId="17">JPYMarketData!$BJ$11</definedName>
    <definedName name="MarketData.Bump.TenorBasis3" localSheetId="25">NOKMarketData!$BJ$11</definedName>
    <definedName name="MarketData.Bump.TenorBasis3" localSheetId="26">NZDMarketData!$BJ$11</definedName>
    <definedName name="MarketData.Bump.TenorBasis3" localSheetId="27">SEKMarketData!$BJ$11</definedName>
    <definedName name="MarketData.Bump.TenorBasis3" localSheetId="18">USDMarketData!$BJ$11</definedName>
    <definedName name="MarketData.Bump.TenorBasis3" localSheetId="28">ZARMarketData!$BJ$11</definedName>
    <definedName name="MarketData.Bump.Xccy" localSheetId="19">AUDMarketData!$BP$11</definedName>
    <definedName name="MarketData.Bump.Xccy" localSheetId="20">CADMarketData!$BP$11</definedName>
    <definedName name="MarketData.Bump.Xccy" localSheetId="21">CHFMarketData!$BP$11</definedName>
    <definedName name="MarketData.Bump.Xccy" localSheetId="22">CNHMarketData!$BP$11</definedName>
    <definedName name="MarketData.Bump.Xccy" localSheetId="23">DKKMarketData!$BP$11</definedName>
    <definedName name="MarketData.Bump.Xccy" localSheetId="15">EURMarketData!$BP$11</definedName>
    <definedName name="MarketData.Bump.Xccy" localSheetId="16">GBPMarketData!$BP$11</definedName>
    <definedName name="MarketData.Bump.Xccy" localSheetId="24">HKDMarketData!$BP$11</definedName>
    <definedName name="MarketData.Bump.Xccy" localSheetId="17">JPYMarketData!$BP$11</definedName>
    <definedName name="MarketData.Bump.Xccy" localSheetId="25">NOKMarketData!$BP$11</definedName>
    <definedName name="MarketData.Bump.Xccy" localSheetId="26">NZDMarketData!$BP$11</definedName>
    <definedName name="MarketData.Bump.Xccy" localSheetId="27">SEKMarketData!$BP$11</definedName>
    <definedName name="MarketData.Bump.Xccy" localSheetId="18">USDMarketData!$BP$11</definedName>
    <definedName name="MarketData.Bump.Xccy" localSheetId="28">ZARMarketData!$BP$11</definedName>
    <definedName name="MarketData.OIS" localSheetId="19">AUDMarketData!$A:$R</definedName>
    <definedName name="MarketData.OIS" localSheetId="20">CADMarketData!$A:$R</definedName>
    <definedName name="MarketData.OIS" localSheetId="21">CHFMarketData!$A:$R</definedName>
    <definedName name="MarketData.OIS" localSheetId="22">CNHMarketData!$A:$R</definedName>
    <definedName name="MarketData.OIS" localSheetId="23">DKKMarketData!$A:$R</definedName>
    <definedName name="MarketData.OIS" localSheetId="15">EURMarketData!$A:$R</definedName>
    <definedName name="MarketData.OIS" localSheetId="16">GBPMarketData!$A:$R</definedName>
    <definedName name="MarketData.OIS" localSheetId="24">HKDMarketData!$A:$R</definedName>
    <definedName name="MarketData.OIS" localSheetId="17">JPYMarketData!$A:$R</definedName>
    <definedName name="MarketData.OIS" localSheetId="25">NOKMarketData!$A:$R</definedName>
    <definedName name="MarketData.OIS" localSheetId="26">NZDMarketData!$A:$R</definedName>
    <definedName name="MarketData.OIS" localSheetId="27">SEKMarketData!$A:$R</definedName>
    <definedName name="MarketData.OIS" localSheetId="18">USDMarketData!$A:$R</definedName>
    <definedName name="MarketData.OIS" localSheetId="28">ZARMarketData!$A:$R</definedName>
    <definedName name="MarketData.Quote.OIS.Basis" localSheetId="19">AUDMarketData!$K$17:$K$116</definedName>
    <definedName name="MarketData.Quote.OIS.Basis" localSheetId="20">CADMarketData!$K$17:$K$116</definedName>
    <definedName name="MarketData.Quote.OIS.Basis" localSheetId="21">CHFMarketData!$K$17:$K$116</definedName>
    <definedName name="MarketData.Quote.OIS.Basis" localSheetId="22">CNHMarketData!$K$17:$K$116</definedName>
    <definedName name="MarketData.Quote.OIS.Basis" localSheetId="23">DKKMarketData!$K$17:$K$116</definedName>
    <definedName name="MarketData.Quote.OIS.Basis" localSheetId="15">EURMarketData!$K$17:$K$116</definedName>
    <definedName name="MarketData.Quote.OIS.Basis" localSheetId="16">GBPMarketData!$K$17:$K$116</definedName>
    <definedName name="MarketData.Quote.OIS.Basis" localSheetId="24">HKDMarketData!$K$17:$K$116</definedName>
    <definedName name="MarketData.Quote.OIS.Basis" localSheetId="17">JPYMarketData!$K$17:$K$116</definedName>
    <definedName name="MarketData.Quote.OIS.Basis" localSheetId="25">NOKMarketData!$K$17:$K$116</definedName>
    <definedName name="MarketData.Quote.OIS.Basis" localSheetId="26">NZDMarketData!$K$17:$K$116</definedName>
    <definedName name="MarketData.Quote.OIS.Basis" localSheetId="27">SEKMarketData!$K$17:$K$116</definedName>
    <definedName name="MarketData.Quote.OIS.Basis" localSheetId="18">USDMarketData!$K$17:$K$116</definedName>
    <definedName name="MarketData.Quote.OIS.Basis" localSheetId="28">ZARMarketData!$K$17:$K$116</definedName>
    <definedName name="MarketData.Quote.OIS.Outrights" localSheetId="19">AUDMarketData!$E$17:$E$116</definedName>
    <definedName name="MarketData.Quote.OIS.Outrights" localSheetId="20">CADMarketData!$E$17:$E$116</definedName>
    <definedName name="MarketData.Quote.OIS.Outrights" localSheetId="21">CHFMarketData!$E$17:$E$116</definedName>
    <definedName name="MarketData.Quote.OIS.Outrights" localSheetId="22">CNHMarketData!$E$17:$E$116</definedName>
    <definedName name="MarketData.Quote.OIS.Outrights" localSheetId="23">DKKMarketData!$E$17:$E$116</definedName>
    <definedName name="MarketData.Quote.OIS.Outrights" localSheetId="15">EURMarketData!$E$17:$E$116</definedName>
    <definedName name="MarketData.Quote.OIS.Outrights" localSheetId="16">GBPMarketData!$E$17:$E$116</definedName>
    <definedName name="MarketData.Quote.OIS.Outrights" localSheetId="24">HKDMarketData!$E$17:$E$116</definedName>
    <definedName name="MarketData.Quote.OIS.Outrights" localSheetId="17">JPYMarketData!$E$17:$E$116</definedName>
    <definedName name="MarketData.Quote.OIS.Outrights" localSheetId="25">NOKMarketData!$E$17:$E$116</definedName>
    <definedName name="MarketData.Quote.OIS.Outrights" localSheetId="26">NZDMarketData!$E$17:$E$116</definedName>
    <definedName name="MarketData.Quote.OIS.Outrights" localSheetId="27">SEKMarketData!$E$17:$E$116</definedName>
    <definedName name="MarketData.Quote.OIS.Outrights" localSheetId="18">USDMarketData!$E$17:$E$116</definedName>
    <definedName name="MarketData.Quote.OIS.Outrights" localSheetId="28">ZARMarketData!$E$17:$E$116</definedName>
    <definedName name="MarketData.Quote.OIS.Swaps" localSheetId="19">AUDMarketData!$Q$17:$Q$116</definedName>
    <definedName name="MarketData.Quote.OIS.Swaps" localSheetId="20">CADMarketData!$Q$17:$Q$116</definedName>
    <definedName name="MarketData.Quote.OIS.Swaps" localSheetId="21">CHFMarketData!$Q$17:$Q$116</definedName>
    <definedName name="MarketData.Quote.OIS.Swaps" localSheetId="22">CNHMarketData!$Q$17:$Q$116</definedName>
    <definedName name="MarketData.Quote.OIS.Swaps" localSheetId="23">DKKMarketData!$Q$17:$Q$116</definedName>
    <definedName name="MarketData.Quote.OIS.Swaps" localSheetId="15">EURMarketData!$Q$17:$Q$116</definedName>
    <definedName name="MarketData.Quote.OIS.Swaps" localSheetId="16">GBPMarketData!$Q$17:$Q$116</definedName>
    <definedName name="MarketData.Quote.OIS.Swaps" localSheetId="24">HKDMarketData!$Q$17:$Q$116</definedName>
    <definedName name="MarketData.Quote.OIS.Swaps" localSheetId="17">JPYMarketData!$Q$17:$Q$116</definedName>
    <definedName name="MarketData.Quote.OIS.Swaps" localSheetId="25">NOKMarketData!$Q$17:$Q$116</definedName>
    <definedName name="MarketData.Quote.OIS.Swaps" localSheetId="26">NZDMarketData!$Q$17:$Q$116</definedName>
    <definedName name="MarketData.Quote.OIS.Swaps" localSheetId="27">SEKMarketData!$Q$17:$Q$116</definedName>
    <definedName name="MarketData.Quote.OIS.Swaps" localSheetId="18">USDMarketData!$Q$17:$Q$116</definedName>
    <definedName name="MarketData.Quote.OIS.Swaps" localSheetId="28">ZARMarketData!$Q$17:$Q$116</definedName>
    <definedName name="MarketData.Quote.Swap.Cash" localSheetId="19">AUDMarketData!$W$17:$W$116</definedName>
    <definedName name="MarketData.Quote.Swap.Cash" localSheetId="20">CADMarketData!$W$17:$W$116</definedName>
    <definedName name="MarketData.Quote.Swap.Cash" localSheetId="21">CHFMarketData!$W$17:$W$116</definedName>
    <definedName name="MarketData.Quote.Swap.Cash" localSheetId="22">CNHMarketData!$W$17:$W$116</definedName>
    <definedName name="MarketData.Quote.Swap.Cash" localSheetId="23">DKKMarketData!$W$17:$W$116</definedName>
    <definedName name="MarketData.Quote.Swap.Cash" localSheetId="15">EURMarketData!$W$17:$W$116</definedName>
    <definedName name="MarketData.Quote.Swap.Cash" localSheetId="16">GBPMarketData!$W$17:$W$116</definedName>
    <definedName name="MarketData.Quote.Swap.Cash" localSheetId="24">HKDMarketData!$W$17:$W$116</definedName>
    <definedName name="MarketData.Quote.Swap.Cash" localSheetId="17">JPYMarketData!$W$17:$W$116</definedName>
    <definedName name="MarketData.Quote.Swap.Cash" localSheetId="25">NOKMarketData!$W$17:$W$116</definedName>
    <definedName name="MarketData.Quote.Swap.Cash" localSheetId="26">NZDMarketData!$W$17:$W$116</definedName>
    <definedName name="MarketData.Quote.Swap.Cash" localSheetId="27">SEKMarketData!$W$17:$W$116</definedName>
    <definedName name="MarketData.Quote.Swap.Cash" localSheetId="18">USDMarketData!$W$17:$W$116</definedName>
    <definedName name="MarketData.Quote.Swap.Cash" localSheetId="28">ZARMarketData!$W$17:$W$116</definedName>
    <definedName name="MarketData.Quote.Swap.FRAX3" localSheetId="19">AUDMarketData!$AC$17:$AC$116</definedName>
    <definedName name="MarketData.Quote.Swap.FRAX3" localSheetId="20">CADMarketData!$AC$17:$AC$116</definedName>
    <definedName name="MarketData.Quote.Swap.FRAX3" localSheetId="21">CHFMarketData!$AC$17:$AC$116</definedName>
    <definedName name="MarketData.Quote.Swap.FRAX3" localSheetId="22">CNHMarketData!$AC$17:$AC$116</definedName>
    <definedName name="MarketData.Quote.Swap.FRAX3" localSheetId="23">DKKMarketData!$AC$17:$AC$116</definedName>
    <definedName name="MarketData.Quote.Swap.FRAX3" localSheetId="15">EURMarketData!$AC$17:$AC$116</definedName>
    <definedName name="MarketData.Quote.Swap.FRAX3" localSheetId="16">GBPMarketData!$AC$17:$AC$116</definedName>
    <definedName name="MarketData.Quote.Swap.FRAX3" localSheetId="24">HKDMarketData!$AC$17:$AC$116</definedName>
    <definedName name="MarketData.Quote.Swap.FRAX3" localSheetId="17">JPYMarketData!$AC$17:$AC$116</definedName>
    <definedName name="MarketData.Quote.Swap.FRAX3" localSheetId="25">NOKMarketData!$AC$17:$AC$116</definedName>
    <definedName name="MarketData.Quote.Swap.FRAX3" localSheetId="26">NZDMarketData!$AC$17:$AC$116</definedName>
    <definedName name="MarketData.Quote.Swap.FRAX3" localSheetId="27">SEKMarketData!$AC$17:$AC$116</definedName>
    <definedName name="MarketData.Quote.Swap.FRAX3" localSheetId="18">USDMarketData!$AC$17:$AC$116</definedName>
    <definedName name="MarketData.Quote.Swap.FRAX3" localSheetId="28">ZARMarketData!$AC$17:$AC$116</definedName>
    <definedName name="MarketData.Quote.Swap.FRAX6" localSheetId="19">AUDMarketData!$AI$17:$AI$116</definedName>
    <definedName name="MarketData.Quote.Swap.FRAX6" localSheetId="20">CADMarketData!$AI$17:$AI$116</definedName>
    <definedName name="MarketData.Quote.Swap.FRAX6" localSheetId="21">CHFMarketData!$AI$17:$AI$116</definedName>
    <definedName name="MarketData.Quote.Swap.FRAX6" localSheetId="22">CNHMarketData!$AI$17:$AI$116</definedName>
    <definedName name="MarketData.Quote.Swap.FRAX6" localSheetId="23">DKKMarketData!$AI$17:$AI$116</definedName>
    <definedName name="MarketData.Quote.Swap.FRAX6" localSheetId="15">EURMarketData!$AI$17:$AI$116</definedName>
    <definedName name="MarketData.Quote.Swap.FRAX6" localSheetId="16">GBPMarketData!$AI$17:$AI$116</definedName>
    <definedName name="MarketData.Quote.Swap.FRAX6" localSheetId="24">HKDMarketData!$AI$17:$AI$116</definedName>
    <definedName name="MarketData.Quote.Swap.FRAX6" localSheetId="17">JPYMarketData!$AI$17:$AI$116</definedName>
    <definedName name="MarketData.Quote.Swap.FRAX6" localSheetId="25">NOKMarketData!$AI$17:$AI$116</definedName>
    <definedName name="MarketData.Quote.Swap.FRAX6" localSheetId="26">NZDMarketData!$AI$17:$AI$116</definedName>
    <definedName name="MarketData.Quote.Swap.FRAX6" localSheetId="27">SEKMarketData!$AI$17:$AI$116</definedName>
    <definedName name="MarketData.Quote.Swap.FRAX6" localSheetId="18">USDMarketData!$AI$17:$AI$116</definedName>
    <definedName name="MarketData.Quote.Swap.FRAX6" localSheetId="28">ZARMarketData!$AI$17:$AI$116</definedName>
    <definedName name="MarketData.Quote.Swap.Futures" localSheetId="19">AUDMarketData!$AO$17:$AO$116</definedName>
    <definedName name="MarketData.Quote.Swap.Futures" localSheetId="20">CADMarketData!$AO$17:$AO$116</definedName>
    <definedName name="MarketData.Quote.Swap.Futures" localSheetId="21">CHFMarketData!$AO$17:$AO$116</definedName>
    <definedName name="MarketData.Quote.Swap.Futures" localSheetId="22">CNHMarketData!$AO$17:$AO$116</definedName>
    <definedName name="MarketData.Quote.Swap.Futures" localSheetId="23">DKKMarketData!$AO$17:$AO$116</definedName>
    <definedName name="MarketData.Quote.Swap.Futures" localSheetId="15">EURMarketData!$AO$17:$AO$116</definedName>
    <definedName name="MarketData.Quote.Swap.Futures" localSheetId="16">GBPMarketData!$AO$17:$AO$116</definedName>
    <definedName name="MarketData.Quote.Swap.Futures" localSheetId="24">HKDMarketData!$AO$17:$AO$116</definedName>
    <definedName name="MarketData.Quote.Swap.Futures" localSheetId="17">JPYMarketData!$AO$17:$AO$116</definedName>
    <definedName name="MarketData.Quote.Swap.Futures" localSheetId="25">NOKMarketData!$AO$17:$AO$116</definedName>
    <definedName name="MarketData.Quote.Swap.Futures" localSheetId="26">NZDMarketData!$AO$17:$AO$116</definedName>
    <definedName name="MarketData.Quote.Swap.Futures" localSheetId="27">SEKMarketData!$AO$17:$AO$116</definedName>
    <definedName name="MarketData.Quote.Swap.Futures" localSheetId="18">USDMarketData!$AO$17:$AO$116</definedName>
    <definedName name="MarketData.Quote.Swap.Futures" localSheetId="28">ZARMarketData!$AO$17:$AO$116</definedName>
    <definedName name="MarketData.Quote.Swap.Swaps" localSheetId="19">AUDMarketData!$AU$17:$AU$116</definedName>
    <definedName name="MarketData.Quote.Swap.Swaps" localSheetId="20">CADMarketData!$AU$17:$AU$116</definedName>
    <definedName name="MarketData.Quote.Swap.Swaps" localSheetId="21">CHFMarketData!$AU$17:$AU$116</definedName>
    <definedName name="MarketData.Quote.Swap.Swaps" localSheetId="22">CNHMarketData!$AU$17:$AU$116</definedName>
    <definedName name="MarketData.Quote.Swap.Swaps" localSheetId="23">DKKMarketData!$AU$17:$AU$116</definedName>
    <definedName name="MarketData.Quote.Swap.Swaps" localSheetId="15">EURMarketData!$AU$17:$AU$116</definedName>
    <definedName name="MarketData.Quote.Swap.Swaps" localSheetId="16">GBPMarketData!$AU$17:$AU$116</definedName>
    <definedName name="MarketData.Quote.Swap.Swaps" localSheetId="24">HKDMarketData!$AU$17:$AU$116</definedName>
    <definedName name="MarketData.Quote.Swap.Swaps" localSheetId="17">JPYMarketData!$AU$17:$AU$116</definedName>
    <definedName name="MarketData.Quote.Swap.Swaps" localSheetId="25">NOKMarketData!$AU$17:$AU$116</definedName>
    <definedName name="MarketData.Quote.Swap.Swaps" localSheetId="26">NZDMarketData!$AU$17:$AU$116</definedName>
    <definedName name="MarketData.Quote.Swap.Swaps" localSheetId="27">SEKMarketData!$AU$17:$AU$116</definedName>
    <definedName name="MarketData.Quote.Swap.Swaps" localSheetId="18">USDMarketData!$AU$17:$AU$116</definedName>
    <definedName name="MarketData.Quote.Swap.Swaps" localSheetId="28">ZARMarketData!$AU$17:$AU$116</definedName>
    <definedName name="MarketData.Quote.TenorBasis1" localSheetId="19">AUDMarketData!$BA$17:$BA$116</definedName>
    <definedName name="MarketData.Quote.TenorBasis1" localSheetId="20">CADMarketData!$BA$17:$BA$116</definedName>
    <definedName name="MarketData.Quote.TenorBasis1" localSheetId="21">CHFMarketData!$BA$17:$BA$116</definedName>
    <definedName name="MarketData.Quote.TenorBasis1" localSheetId="22">CNHMarketData!$BA$17:$BA$116</definedName>
    <definedName name="MarketData.Quote.TenorBasis1" localSheetId="23">DKKMarketData!$BA$17:$BA$116</definedName>
    <definedName name="MarketData.Quote.TenorBasis1" localSheetId="15">EURMarketData!$BA$17:$BA$116</definedName>
    <definedName name="MarketData.Quote.TenorBasis1" localSheetId="16">GBPMarketData!$BA$17:$BA$116</definedName>
    <definedName name="MarketData.Quote.TenorBasis1" localSheetId="24">HKDMarketData!$BA$17:$BA$116</definedName>
    <definedName name="MarketData.Quote.TenorBasis1" localSheetId="17">JPYMarketData!$BA$17:$BA$116</definedName>
    <definedName name="MarketData.Quote.TenorBasis1" localSheetId="25">NOKMarketData!$BA$17:$BA$116</definedName>
    <definedName name="MarketData.Quote.TenorBasis1" localSheetId="26">NZDMarketData!$BA$17:$BA$116</definedName>
    <definedName name="MarketData.Quote.TenorBasis1" localSheetId="27">SEKMarketData!$BA$17:$BA$116</definedName>
    <definedName name="MarketData.Quote.TenorBasis1" localSheetId="18">USDMarketData!$BA$17:$BA$116</definedName>
    <definedName name="MarketData.Quote.TenorBasis1" localSheetId="28">ZARMarketData!$BA$17:$BA$116</definedName>
    <definedName name="MarketData.Quote.TenorBasis2" localSheetId="19">AUDMarketData!$BG$17:$BG$116</definedName>
    <definedName name="MarketData.Quote.TenorBasis2" localSheetId="20">CADMarketData!$BG$17:$BG$116</definedName>
    <definedName name="MarketData.Quote.TenorBasis2" localSheetId="21">CHFMarketData!$BG$17:$BG$116</definedName>
    <definedName name="MarketData.Quote.TenorBasis2" localSheetId="22">CNHMarketData!$BG$17:$BG$116</definedName>
    <definedName name="MarketData.Quote.TenorBasis2" localSheetId="23">DKKMarketData!$BG$17:$BG$116</definedName>
    <definedName name="MarketData.Quote.TenorBasis2" localSheetId="15">EURMarketData!$BG$17:$BG$116</definedName>
    <definedName name="MarketData.Quote.TenorBasis2" localSheetId="16">GBPMarketData!$BG$17:$BG$116</definedName>
    <definedName name="MarketData.Quote.TenorBasis2" localSheetId="24">HKDMarketData!$BG$17:$BG$116</definedName>
    <definedName name="MarketData.Quote.TenorBasis2" localSheetId="17">JPYMarketData!$BG$17:$BG$116</definedName>
    <definedName name="MarketData.Quote.TenorBasis2" localSheetId="25">NOKMarketData!$BG$17:$BG$116</definedName>
    <definedName name="MarketData.Quote.TenorBasis2" localSheetId="26">NZDMarketData!$BG$17:$BG$116</definedName>
    <definedName name="MarketData.Quote.TenorBasis2" localSheetId="27">SEKMarketData!$BG$17:$BG$116</definedName>
    <definedName name="MarketData.Quote.TenorBasis2" localSheetId="18">USDMarketData!$BG$17:$BG$116</definedName>
    <definedName name="MarketData.Quote.TenorBasis2" localSheetId="28">ZARMarketData!$BG$17:$BG$116</definedName>
    <definedName name="MarketData.Quote.TenorBasis3" localSheetId="19">AUDMarketData!$BM$17:$BM$116</definedName>
    <definedName name="MarketData.Quote.TenorBasis3" localSheetId="20">CADMarketData!$BM$17:$BM$116</definedName>
    <definedName name="MarketData.Quote.TenorBasis3" localSheetId="21">CHFMarketData!$BM$17:$BM$116</definedName>
    <definedName name="MarketData.Quote.TenorBasis3" localSheetId="22">CNHMarketData!$BM$17:$BM$116</definedName>
    <definedName name="MarketData.Quote.TenorBasis3" localSheetId="23">DKKMarketData!$BM$17:$BM$116</definedName>
    <definedName name="MarketData.Quote.TenorBasis3" localSheetId="15">EURMarketData!$BM$17:$BM$116</definedName>
    <definedName name="MarketData.Quote.TenorBasis3" localSheetId="16">GBPMarketData!$BM$17:$BM$116</definedName>
    <definedName name="MarketData.Quote.TenorBasis3" localSheetId="24">HKDMarketData!$BM$17:$BM$116</definedName>
    <definedName name="MarketData.Quote.TenorBasis3" localSheetId="17">JPYMarketData!$BM$17:$BM$116</definedName>
    <definedName name="MarketData.Quote.TenorBasis3" localSheetId="25">NOKMarketData!$BM$17:$BM$116</definedName>
    <definedName name="MarketData.Quote.TenorBasis3" localSheetId="26">NZDMarketData!$BM$17:$BM$116</definedName>
    <definedName name="MarketData.Quote.TenorBasis3" localSheetId="27">SEKMarketData!$BM$17:$BM$116</definedName>
    <definedName name="MarketData.Quote.TenorBasis3" localSheetId="18">USDMarketData!$BM$17:$BM$116</definedName>
    <definedName name="MarketData.Quote.TenorBasis3" localSheetId="28">ZARMarketData!$BM$17:$BM$116</definedName>
    <definedName name="MarketData.Quote.Xccy" localSheetId="19">AUDMarketData!$BS$17:$BS$116</definedName>
    <definedName name="MarketData.Quote.Xccy" localSheetId="20">CADMarketData!$BS$17:$BS$116</definedName>
    <definedName name="MarketData.Quote.Xccy" localSheetId="21">CHFMarketData!$BS$17:$BS$116</definedName>
    <definedName name="MarketData.Quote.Xccy" localSheetId="22">CNHMarketData!$BS$17:$BS$116</definedName>
    <definedName name="MarketData.Quote.Xccy" localSheetId="23">DKKMarketData!$BS$17:$BS$116</definedName>
    <definedName name="MarketData.Quote.Xccy" localSheetId="15">EURMarketData!$BS$17:$BS$116</definedName>
    <definedName name="MarketData.Quote.Xccy" localSheetId="16">GBPMarketData!$BS$17:$BS$116</definedName>
    <definedName name="MarketData.Quote.Xccy" localSheetId="24">HKDMarketData!$BS$17:$BS$116</definedName>
    <definedName name="MarketData.Quote.Xccy" localSheetId="17">JPYMarketData!$BS$17:$BS$116</definedName>
    <definedName name="MarketData.Quote.Xccy" localSheetId="25">NOKMarketData!$BS$17:$BS$116</definedName>
    <definedName name="MarketData.Quote.Xccy" localSheetId="26">NZDMarketData!$BS$17:$BS$116</definedName>
    <definedName name="MarketData.Quote.Xccy" localSheetId="27">SEKMarketData!$BS$17:$BS$116</definedName>
    <definedName name="MarketData.Quote.Xccy" localSheetId="18">USDMarketData!$BS$17:$BS$116</definedName>
    <definedName name="MarketData.Quote.Xccy" localSheetId="28">ZARMarketData!$BS$17:$BS$116</definedName>
    <definedName name="MarketData.Swap" localSheetId="19">AUDMarketData!$S:$AV</definedName>
    <definedName name="MarketData.Swap" localSheetId="20">CADMarketData!$S:$AV</definedName>
    <definedName name="MarketData.Swap" localSheetId="21">CHFMarketData!$S:$AV</definedName>
    <definedName name="MarketData.Swap" localSheetId="22">CNHMarketData!$S:$AV</definedName>
    <definedName name="MarketData.Swap" localSheetId="23">DKKMarketData!$S:$AV</definedName>
    <definedName name="MarketData.Swap" localSheetId="15">EURMarketData!$S:$AV</definedName>
    <definedName name="MarketData.Swap" localSheetId="16">GBPMarketData!$S:$AV</definedName>
    <definedName name="MarketData.Swap" localSheetId="24">HKDMarketData!$S:$AV</definedName>
    <definedName name="MarketData.Swap" localSheetId="17">JPYMarketData!$S:$AV</definedName>
    <definedName name="MarketData.Swap" localSheetId="25">NOKMarketData!$S:$AV</definedName>
    <definedName name="MarketData.Swap" localSheetId="26">NZDMarketData!$S:$AV</definedName>
    <definedName name="MarketData.Swap" localSheetId="27">SEKMarketData!$S:$AV</definedName>
    <definedName name="MarketData.Swap" localSheetId="18">USDMarketData!$S:$AV</definedName>
    <definedName name="MarketData.Swap" localSheetId="28">ZARMarketData!$S:$AV</definedName>
    <definedName name="MarketData.Tenor.OIS.Basis" localSheetId="19">AUDMarketData!$H$17:$H$116</definedName>
    <definedName name="MarketData.Tenor.OIS.Basis" localSheetId="20">CADMarketData!$H$17:$H$116</definedName>
    <definedName name="MarketData.Tenor.OIS.Basis" localSheetId="21">CHFMarketData!$H$17:$H$116</definedName>
    <definedName name="MarketData.Tenor.OIS.Basis" localSheetId="22">CNHMarketData!$H$17:$H$116</definedName>
    <definedName name="MarketData.Tenor.OIS.Basis" localSheetId="23">DKKMarketData!$H$17:$H$116</definedName>
    <definedName name="MarketData.Tenor.OIS.Basis" localSheetId="15">EURMarketData!$H$17:$H$116</definedName>
    <definedName name="MarketData.Tenor.OIS.Basis" localSheetId="16">GBPMarketData!$H$17:$H$116</definedName>
    <definedName name="MarketData.Tenor.OIS.Basis" localSheetId="24">HKDMarketData!$H$17:$H$116</definedName>
    <definedName name="MarketData.Tenor.OIS.Basis" localSheetId="17">JPYMarketData!$H$17:$H$116</definedName>
    <definedName name="MarketData.Tenor.OIS.Basis" localSheetId="25">NOKMarketData!$H$17:$H$116</definedName>
    <definedName name="MarketData.Tenor.OIS.Basis" localSheetId="26">NZDMarketData!$H$17:$H$116</definedName>
    <definedName name="MarketData.Tenor.OIS.Basis" localSheetId="27">SEKMarketData!$H$17:$H$116</definedName>
    <definedName name="MarketData.Tenor.OIS.Basis" localSheetId="18">USDMarketData!$H$17:$H$116</definedName>
    <definedName name="MarketData.Tenor.OIS.Basis" localSheetId="28">ZARMarketData!$H$17:$H$116</definedName>
    <definedName name="MarketData.Tenor.OIS.Outrights" localSheetId="19">AUDMarketData!$B$17:$B$116</definedName>
    <definedName name="MarketData.Tenor.OIS.Outrights" localSheetId="20">CADMarketData!$B$17:$B$116</definedName>
    <definedName name="MarketData.Tenor.OIS.Outrights" localSheetId="21">CHFMarketData!$B$17:$B$116</definedName>
    <definedName name="MarketData.Tenor.OIS.Outrights" localSheetId="22">CNHMarketData!$B$17:$B$116</definedName>
    <definedName name="MarketData.Tenor.OIS.Outrights" localSheetId="23">DKKMarketData!$B$17:$B$116</definedName>
    <definedName name="MarketData.Tenor.OIS.Outrights" localSheetId="15">EURMarketData!$B$17:$B$116</definedName>
    <definedName name="MarketData.Tenor.OIS.Outrights" localSheetId="16">GBPMarketData!$B$17:$B$116</definedName>
    <definedName name="MarketData.Tenor.OIS.Outrights" localSheetId="24">HKDMarketData!$B$17:$B$116</definedName>
    <definedName name="MarketData.Tenor.OIS.Outrights" localSheetId="17">JPYMarketData!$B$17:$B$116</definedName>
    <definedName name="MarketData.Tenor.OIS.Outrights" localSheetId="25">NOKMarketData!$B$17:$B$116</definedName>
    <definedName name="MarketData.Tenor.OIS.Outrights" localSheetId="26">NZDMarketData!$B$17:$B$116</definedName>
    <definedName name="MarketData.Tenor.OIS.Outrights" localSheetId="27">SEKMarketData!$B$17:$B$116</definedName>
    <definedName name="MarketData.Tenor.OIS.Outrights" localSheetId="18">USDMarketData!$B$17:$B$116</definedName>
    <definedName name="MarketData.Tenor.OIS.Outrights" localSheetId="28">ZARMarketData!$B$17:$B$116</definedName>
    <definedName name="MarketData.Tenor.OIS.Swaps" localSheetId="19">AUDMarketData!$N$17:$N$116</definedName>
    <definedName name="MarketData.Tenor.OIS.Swaps" localSheetId="20">CADMarketData!$N$17:$N$116</definedName>
    <definedName name="MarketData.Tenor.OIS.Swaps" localSheetId="21">CHFMarketData!$N$17:$N$116</definedName>
    <definedName name="MarketData.Tenor.OIS.Swaps" localSheetId="22">CNHMarketData!$N$17:$N$116</definedName>
    <definedName name="MarketData.Tenor.OIS.Swaps" localSheetId="23">DKKMarketData!$N$17:$N$116</definedName>
    <definedName name="MarketData.Tenor.OIS.Swaps" localSheetId="15">EURMarketData!$N$17:$N$116</definedName>
    <definedName name="MarketData.Tenor.OIS.Swaps" localSheetId="16">GBPMarketData!$N$17:$N$116</definedName>
    <definedName name="MarketData.Tenor.OIS.Swaps" localSheetId="24">HKDMarketData!$N$17:$N$116</definedName>
    <definedName name="MarketData.Tenor.OIS.Swaps" localSheetId="17">JPYMarketData!$N$17:$N$116</definedName>
    <definedName name="MarketData.Tenor.OIS.Swaps" localSheetId="25">NOKMarketData!$N$17:$N$116</definedName>
    <definedName name="MarketData.Tenor.OIS.Swaps" localSheetId="26">NZDMarketData!$N$17:$N$116</definedName>
    <definedName name="MarketData.Tenor.OIS.Swaps" localSheetId="27">SEKMarketData!$N$17:$N$116</definedName>
    <definedName name="MarketData.Tenor.OIS.Swaps" localSheetId="18">USDMarketData!$N$17:$N$116</definedName>
    <definedName name="MarketData.Tenor.OIS.Swaps" localSheetId="28">ZARMarketData!$N$17:$N$116</definedName>
    <definedName name="MarketData.Tenor.Swap.Cash" localSheetId="19">AUDMarketData!$T$17:$T$116</definedName>
    <definedName name="MarketData.Tenor.Swap.Cash" localSheetId="20">CADMarketData!$T$17:$T$116</definedName>
    <definedName name="MarketData.Tenor.Swap.Cash" localSheetId="21">CHFMarketData!$T$17:$T$116</definedName>
    <definedName name="MarketData.Tenor.Swap.Cash" localSheetId="22">CNHMarketData!$T$17:$T$116</definedName>
    <definedName name="MarketData.Tenor.Swap.Cash" localSheetId="23">DKKMarketData!$T$17:$T$116</definedName>
    <definedName name="MarketData.Tenor.Swap.Cash" localSheetId="15">EURMarketData!$T$17:$T$116</definedName>
    <definedName name="MarketData.Tenor.Swap.Cash" localSheetId="16">GBPMarketData!$T$17:$T$116</definedName>
    <definedName name="MarketData.Tenor.Swap.Cash" localSheetId="24">HKDMarketData!$T$17:$T$116</definedName>
    <definedName name="MarketData.Tenor.Swap.Cash" localSheetId="17">JPYMarketData!$T$17:$T$116</definedName>
    <definedName name="MarketData.Tenor.Swap.Cash" localSheetId="25">NOKMarketData!$T$17:$T$116</definedName>
    <definedName name="MarketData.Tenor.Swap.Cash" localSheetId="26">NZDMarketData!$T$17:$T$116</definedName>
    <definedName name="MarketData.Tenor.Swap.Cash" localSheetId="27">SEKMarketData!$T$17:$T$116</definedName>
    <definedName name="MarketData.Tenor.Swap.Cash" localSheetId="18">USDMarketData!$T$17:$T$116</definedName>
    <definedName name="MarketData.Tenor.Swap.Cash" localSheetId="28">ZARMarketData!$T$17:$T$116</definedName>
    <definedName name="MarketData.Tenor.Swap.FRAX3" localSheetId="19">AUDMarketData!$Z$17:$Z$116</definedName>
    <definedName name="MarketData.Tenor.Swap.FRAX3" localSheetId="20">CADMarketData!$Z$17:$Z$116</definedName>
    <definedName name="MarketData.Tenor.Swap.FRAX3" localSheetId="21">CHFMarketData!$Z$17:$Z$116</definedName>
    <definedName name="MarketData.Tenor.Swap.FRAX3" localSheetId="22">CNHMarketData!$Z$17:$Z$116</definedName>
    <definedName name="MarketData.Tenor.Swap.FRAX3" localSheetId="23">DKKMarketData!$Z$17:$Z$116</definedName>
    <definedName name="MarketData.Tenor.Swap.FRAX3" localSheetId="15">EURMarketData!$Z$17:$Z$116</definedName>
    <definedName name="MarketData.Tenor.Swap.FRAX3" localSheetId="16">GBPMarketData!$Z$17:$Z$116</definedName>
    <definedName name="MarketData.Tenor.Swap.FRAX3" localSheetId="24">HKDMarketData!$Z$17:$Z$116</definedName>
    <definedName name="MarketData.Tenor.Swap.FRAX3" localSheetId="17">JPYMarketData!$Z$17:$Z$116</definedName>
    <definedName name="MarketData.Tenor.Swap.FRAX3" localSheetId="25">NOKMarketData!$Z$17:$Z$116</definedName>
    <definedName name="MarketData.Tenor.Swap.FRAX3" localSheetId="26">NZDMarketData!$Z$17:$Z$116</definedName>
    <definedName name="MarketData.Tenor.Swap.FRAX3" localSheetId="27">SEKMarketData!$Z$17:$Z$116</definedName>
    <definedName name="MarketData.Tenor.Swap.FRAX3" localSheetId="18">USDMarketData!$Z$17:$Z$116</definedName>
    <definedName name="MarketData.Tenor.Swap.FRAX3" localSheetId="28">ZARMarketData!$Z$17:$Z$116</definedName>
    <definedName name="MarketData.Tenor.Swap.FRAX6" localSheetId="19">AUDMarketData!$AF$17:$AF$116</definedName>
    <definedName name="MarketData.Tenor.Swap.FRAX6" localSheetId="20">CADMarketData!$AF$17:$AF$116</definedName>
    <definedName name="MarketData.Tenor.Swap.FRAX6" localSheetId="21">CHFMarketData!$AF$17:$AF$116</definedName>
    <definedName name="MarketData.Tenor.Swap.FRAX6" localSheetId="22">CNHMarketData!$AF$17:$AF$116</definedName>
    <definedName name="MarketData.Tenor.Swap.FRAX6" localSheetId="23">DKKMarketData!$AF$17:$AF$116</definedName>
    <definedName name="MarketData.Tenor.Swap.FRAX6" localSheetId="15">EURMarketData!$AF$17:$AF$116</definedName>
    <definedName name="MarketData.Tenor.Swap.FRAX6" localSheetId="16">GBPMarketData!$AF$17:$AF$116</definedName>
    <definedName name="MarketData.Tenor.Swap.FRAX6" localSheetId="24">HKDMarketData!$AF$17:$AF$116</definedName>
    <definedName name="MarketData.Tenor.Swap.FRAX6" localSheetId="17">JPYMarketData!$AF$17:$AF$116</definedName>
    <definedName name="MarketData.Tenor.Swap.FRAX6" localSheetId="25">NOKMarketData!$AF$17:$AF$116</definedName>
    <definedName name="MarketData.Tenor.Swap.FRAX6" localSheetId="26">NZDMarketData!$AF$17:$AF$116</definedName>
    <definedName name="MarketData.Tenor.Swap.FRAX6" localSheetId="27">SEKMarketData!$AF$17:$AF$116</definedName>
    <definedName name="MarketData.Tenor.Swap.FRAX6" localSheetId="18">USDMarketData!$AF$17:$AF$116</definedName>
    <definedName name="MarketData.Tenor.Swap.FRAX6" localSheetId="28">ZARMarketData!$AF$17:$AF$116</definedName>
    <definedName name="MarketData.Tenor.Swap.Futures" localSheetId="19">AUDMarketData!$AM$17:$AM$116</definedName>
    <definedName name="MarketData.Tenor.Swap.Futures" localSheetId="20">CADMarketData!$AM$17:$AM$116</definedName>
    <definedName name="MarketData.Tenor.Swap.Futures" localSheetId="21">CHFMarketData!$AM$17:$AM$116</definedName>
    <definedName name="MarketData.Tenor.Swap.Futures" localSheetId="22">CNHMarketData!$AM$17:$AM$116</definedName>
    <definedName name="MarketData.Tenor.Swap.Futures" localSheetId="23">DKKMarketData!$AM$17:$AM$116</definedName>
    <definedName name="MarketData.Tenor.Swap.Futures" localSheetId="15">EURMarketData!$AM$17:$AM$116</definedName>
    <definedName name="MarketData.Tenor.Swap.Futures" localSheetId="16">GBPMarketData!$AM$17:$AM$116</definedName>
    <definedName name="MarketData.Tenor.Swap.Futures" localSheetId="24">HKDMarketData!$AM$17:$AM$116</definedName>
    <definedName name="MarketData.Tenor.Swap.Futures" localSheetId="17">JPYMarketData!$AM$17:$AM$116</definedName>
    <definedName name="MarketData.Tenor.Swap.Futures" localSheetId="25">NOKMarketData!$AM$17:$AM$116</definedName>
    <definedName name="MarketData.Tenor.Swap.Futures" localSheetId="26">NZDMarketData!$AM$17:$AM$116</definedName>
    <definedName name="MarketData.Tenor.Swap.Futures" localSheetId="27">SEKMarketData!$AM$17:$AM$116</definedName>
    <definedName name="MarketData.Tenor.Swap.Futures" localSheetId="18">USDMarketData!$AM$17:$AM$116</definedName>
    <definedName name="MarketData.Tenor.Swap.Futures" localSheetId="28">ZARMarketData!$AM$17:$AM$116</definedName>
    <definedName name="MarketData.Tenor.Swap.Swaps" localSheetId="19">AUDMarketData!$AR$17:$AR$116</definedName>
    <definedName name="MarketData.Tenor.Swap.Swaps" localSheetId="20">CADMarketData!$AR$17:$AR$116</definedName>
    <definedName name="MarketData.Tenor.Swap.Swaps" localSheetId="21">CHFMarketData!$AR$17:$AR$116</definedName>
    <definedName name="MarketData.Tenor.Swap.Swaps" localSheetId="22">CNHMarketData!$AR$17:$AR$116</definedName>
    <definedName name="MarketData.Tenor.Swap.Swaps" localSheetId="23">DKKMarketData!$AR$17:$AR$116</definedName>
    <definedName name="MarketData.Tenor.Swap.Swaps" localSheetId="15">EURMarketData!$AR$17:$AR$116</definedName>
    <definedName name="MarketData.Tenor.Swap.Swaps" localSheetId="16">GBPMarketData!$AR$17:$AR$116</definedName>
    <definedName name="MarketData.Tenor.Swap.Swaps" localSheetId="24">HKDMarketData!$AR$17:$AR$116</definedName>
    <definedName name="MarketData.Tenor.Swap.Swaps" localSheetId="17">JPYMarketData!$AR$17:$AR$116</definedName>
    <definedName name="MarketData.Tenor.Swap.Swaps" localSheetId="25">NOKMarketData!$AR$17:$AR$116</definedName>
    <definedName name="MarketData.Tenor.Swap.Swaps" localSheetId="26">NZDMarketData!$AR$17:$AR$116</definedName>
    <definedName name="MarketData.Tenor.Swap.Swaps" localSheetId="27">SEKMarketData!$AR$17:$AR$116</definedName>
    <definedName name="MarketData.Tenor.Swap.Swaps" localSheetId="18">USDMarketData!$AR$17:$AR$116</definedName>
    <definedName name="MarketData.Tenor.Swap.Swaps" localSheetId="28">ZARMarketData!$AR$17:$AR$116</definedName>
    <definedName name="MarketData.Tenor.TenorBasis1" localSheetId="19">AUDMarketData!$AX$17:$AX$116</definedName>
    <definedName name="MarketData.Tenor.TenorBasis1" localSheetId="20">CADMarketData!$AX$17:$AX$116</definedName>
    <definedName name="MarketData.Tenor.TenorBasis1" localSheetId="21">CHFMarketData!$AX$17:$AX$116</definedName>
    <definedName name="MarketData.Tenor.TenorBasis1" localSheetId="22">CNHMarketData!$AX$17:$AX$116</definedName>
    <definedName name="MarketData.Tenor.TenorBasis1" localSheetId="23">DKKMarketData!$AX$17:$AX$116</definedName>
    <definedName name="MarketData.Tenor.TenorBasis1" localSheetId="15">EURMarketData!$AX$17:$AX$116</definedName>
    <definedName name="MarketData.Tenor.TenorBasis1" localSheetId="16">GBPMarketData!$AX$17:$AX$116</definedName>
    <definedName name="MarketData.Tenor.TenorBasis1" localSheetId="24">HKDMarketData!$AX$17:$AX$116</definedName>
    <definedName name="MarketData.Tenor.TenorBasis1" localSheetId="17">JPYMarketData!$AX$17:$AX$116</definedName>
    <definedName name="MarketData.Tenor.TenorBasis1" localSheetId="25">NOKMarketData!$AX$17:$AX$116</definedName>
    <definedName name="MarketData.Tenor.TenorBasis1" localSheetId="26">NZDMarketData!$AX$17:$AX$116</definedName>
    <definedName name="MarketData.Tenor.TenorBasis1" localSheetId="27">SEKMarketData!$AX$17:$AX$116</definedName>
    <definedName name="MarketData.Tenor.TenorBasis1" localSheetId="18">USDMarketData!$AX$17:$AX$116</definedName>
    <definedName name="MarketData.Tenor.TenorBasis1" localSheetId="28">ZARMarketData!$AX$17:$AX$116</definedName>
    <definedName name="MarketData.Tenor.TenorBasis2" localSheetId="19">AUDMarketData!$BD$17:$BD$116</definedName>
    <definedName name="MarketData.Tenor.TenorBasis2" localSheetId="20">CADMarketData!$BD$17:$BD$116</definedName>
    <definedName name="MarketData.Tenor.TenorBasis2" localSheetId="21">CHFMarketData!$BD$17:$BD$116</definedName>
    <definedName name="MarketData.Tenor.TenorBasis2" localSheetId="22">CNHMarketData!$BD$17:$BD$116</definedName>
    <definedName name="MarketData.Tenor.TenorBasis2" localSheetId="23">DKKMarketData!$BD$17:$BD$116</definedName>
    <definedName name="MarketData.Tenor.TenorBasis2" localSheetId="15">EURMarketData!$BD$17:$BD$116</definedName>
    <definedName name="MarketData.Tenor.TenorBasis2" localSheetId="16">GBPMarketData!$BD$17:$BD$116</definedName>
    <definedName name="MarketData.Tenor.TenorBasis2" localSheetId="24">HKDMarketData!$BD$17:$BD$116</definedName>
    <definedName name="MarketData.Tenor.TenorBasis2" localSheetId="17">JPYMarketData!$BD$17:$BD$116</definedName>
    <definedName name="MarketData.Tenor.TenorBasis2" localSheetId="25">NOKMarketData!$BD$17:$BD$116</definedName>
    <definedName name="MarketData.Tenor.TenorBasis2" localSheetId="26">NZDMarketData!$BD$17:$BD$116</definedName>
    <definedName name="MarketData.Tenor.TenorBasis2" localSheetId="27">SEKMarketData!$BD$17:$BD$116</definedName>
    <definedName name="MarketData.Tenor.TenorBasis2" localSheetId="18">USDMarketData!$BD$17:$BD$116</definedName>
    <definedName name="MarketData.Tenor.TenorBasis2" localSheetId="28">ZARMarketData!$BD$17:$BD$116</definedName>
    <definedName name="MarketData.Tenor.TenorBasis3" localSheetId="19">AUDMarketData!$BJ$17:$BJ$116</definedName>
    <definedName name="MarketData.Tenor.TenorBasis3" localSheetId="20">CADMarketData!$BJ$17:$BJ$116</definedName>
    <definedName name="MarketData.Tenor.TenorBasis3" localSheetId="21">CHFMarketData!$BJ$17:$BJ$116</definedName>
    <definedName name="MarketData.Tenor.TenorBasis3" localSheetId="22">CNHMarketData!$BJ$17:$BJ$116</definedName>
    <definedName name="MarketData.Tenor.TenorBasis3" localSheetId="23">DKKMarketData!$BJ$17:$BJ$116</definedName>
    <definedName name="MarketData.Tenor.TenorBasis3" localSheetId="15">EURMarketData!$BJ$17:$BJ$116</definedName>
    <definedName name="MarketData.Tenor.TenorBasis3" localSheetId="16">GBPMarketData!$BJ$17:$BJ$116</definedName>
    <definedName name="MarketData.Tenor.TenorBasis3" localSheetId="24">HKDMarketData!$BJ$17:$BJ$116</definedName>
    <definedName name="MarketData.Tenor.TenorBasis3" localSheetId="17">JPYMarketData!$BJ$17:$BJ$116</definedName>
    <definedName name="MarketData.Tenor.TenorBasis3" localSheetId="25">NOKMarketData!$BJ$17:$BJ$116</definedName>
    <definedName name="MarketData.Tenor.TenorBasis3" localSheetId="26">NZDMarketData!$BJ$17:$BJ$116</definedName>
    <definedName name="MarketData.Tenor.TenorBasis3" localSheetId="27">SEKMarketData!$BJ$17:$BJ$116</definedName>
    <definedName name="MarketData.Tenor.TenorBasis3" localSheetId="18">USDMarketData!$BJ$17:$BJ$116</definedName>
    <definedName name="MarketData.Tenor.TenorBasis3" localSheetId="28">ZARMarketData!$BJ$17:$BJ$116</definedName>
    <definedName name="MarketData.Tenor.Xccy" localSheetId="19">AUDMarketData!$BP$17:$BP$116</definedName>
    <definedName name="MarketData.Tenor.Xccy" localSheetId="20">CADMarketData!$BP$17:$BP$116</definedName>
    <definedName name="MarketData.Tenor.Xccy" localSheetId="21">CHFMarketData!$BP$17:$BP$116</definedName>
    <definedName name="MarketData.Tenor.Xccy" localSheetId="22">CNHMarketData!$BP$17:$BP$116</definedName>
    <definedName name="MarketData.Tenor.Xccy" localSheetId="23">DKKMarketData!$BP$17:$BP$116</definedName>
    <definedName name="MarketData.Tenor.Xccy" localSheetId="15">EURMarketData!$BP$17:$BP$116</definedName>
    <definedName name="MarketData.Tenor.Xccy" localSheetId="16">GBPMarketData!$BP$17:$BP$116</definedName>
    <definedName name="MarketData.Tenor.Xccy" localSheetId="24">HKDMarketData!$BP$17:$BP$116</definedName>
    <definedName name="MarketData.Tenor.Xccy" localSheetId="17">JPYMarketData!$BP$17:$BP$116</definedName>
    <definedName name="MarketData.Tenor.Xccy" localSheetId="25">NOKMarketData!$BP$17:$BP$116</definedName>
    <definedName name="MarketData.Tenor.Xccy" localSheetId="26">NZDMarketData!$BP$17:$BP$116</definedName>
    <definedName name="MarketData.Tenor.Xccy" localSheetId="27">SEKMarketData!$BP$17:$BP$116</definedName>
    <definedName name="MarketData.Tenor.Xccy" localSheetId="18">USDMarketData!$BP$17:$BP$116</definedName>
    <definedName name="MarketData.Tenor.Xccy" localSheetId="28">ZARMarketData!$BP$17:$BP$116</definedName>
    <definedName name="MarketData.TenorBasis1" localSheetId="19">AUDMarketData!$AW:$BB</definedName>
    <definedName name="MarketData.TenorBasis1" localSheetId="20">CADMarketData!$AW:$BB</definedName>
    <definedName name="MarketData.TenorBasis1" localSheetId="21">CHFMarketData!$AW:$BB</definedName>
    <definedName name="MarketData.TenorBasis1" localSheetId="22">CNHMarketData!$AW:$BB</definedName>
    <definedName name="MarketData.TenorBasis1" localSheetId="23">DKKMarketData!$AW:$BB</definedName>
    <definedName name="MarketData.TenorBasis1" localSheetId="15">EURMarketData!$AW:$BB</definedName>
    <definedName name="MarketData.TenorBasis1" localSheetId="16">GBPMarketData!$AW:$BB</definedName>
    <definedName name="MarketData.TenorBasis1" localSheetId="24">HKDMarketData!$AW:$BB</definedName>
    <definedName name="MarketData.TenorBasis1" localSheetId="17">JPYMarketData!$AW:$BB</definedName>
    <definedName name="MarketData.TenorBasis1" localSheetId="25">NOKMarketData!$AW:$BB</definedName>
    <definedName name="MarketData.TenorBasis1" localSheetId="26">NZDMarketData!$AW:$BB</definedName>
    <definedName name="MarketData.TenorBasis1" localSheetId="27">SEKMarketData!$AW:$BB</definedName>
    <definedName name="MarketData.TenorBasis1" localSheetId="18">USDMarketData!$AW:$BB</definedName>
    <definedName name="MarketData.TenorBasis1" localSheetId="28">ZARMarketData!$AW:$BB</definedName>
    <definedName name="MarketData.TenorBasis2" localSheetId="19">AUDMarketData!$BC:$BH</definedName>
    <definedName name="MarketData.TenorBasis2" localSheetId="20">CADMarketData!$BC:$BH</definedName>
    <definedName name="MarketData.TenorBasis2" localSheetId="21">CHFMarketData!$BC:$BH</definedName>
    <definedName name="MarketData.TenorBasis2" localSheetId="22">CNHMarketData!$BC:$BH</definedName>
    <definedName name="MarketData.TenorBasis2" localSheetId="23">DKKMarketData!$BC:$BH</definedName>
    <definedName name="MarketData.TenorBasis2" localSheetId="15">EURMarketData!$BC:$BH</definedName>
    <definedName name="MarketData.TenorBasis2" localSheetId="16">GBPMarketData!$BC:$BH</definedName>
    <definedName name="MarketData.TenorBasis2" localSheetId="24">HKDMarketData!$BC:$BH</definedName>
    <definedName name="MarketData.TenorBasis2" localSheetId="17">JPYMarketData!$BC:$BH</definedName>
    <definedName name="MarketData.TenorBasis2" localSheetId="25">NOKMarketData!$BC:$BH</definedName>
    <definedName name="MarketData.TenorBasis2" localSheetId="26">NZDMarketData!$BC:$BH</definedName>
    <definedName name="MarketData.TenorBasis2" localSheetId="27">SEKMarketData!$BC:$BH</definedName>
    <definedName name="MarketData.TenorBasis2" localSheetId="18">USDMarketData!$BC:$BH</definedName>
    <definedName name="MarketData.TenorBasis2" localSheetId="28">ZARMarketData!$BC:$BH</definedName>
    <definedName name="MarketData.TenorBasis3" localSheetId="19">AUDMarketData!$BI:$BN</definedName>
    <definedName name="MarketData.TenorBasis3" localSheetId="20">CADMarketData!$BI:$BN</definedName>
    <definedName name="MarketData.TenorBasis3" localSheetId="21">CHFMarketData!$BI:$BN</definedName>
    <definedName name="MarketData.TenorBasis3" localSheetId="22">CNHMarketData!$BI:$BN</definedName>
    <definedName name="MarketData.TenorBasis3" localSheetId="23">DKKMarketData!$BI:$BN</definedName>
    <definedName name="MarketData.TenorBasis3" localSheetId="15">EURMarketData!$BI:$BN</definedName>
    <definedName name="MarketData.TenorBasis3" localSheetId="16">GBPMarketData!$BI:$BN</definedName>
    <definedName name="MarketData.TenorBasis3" localSheetId="24">HKDMarketData!$BI:$BN</definedName>
    <definedName name="MarketData.TenorBasis3" localSheetId="17">JPYMarketData!$BI:$BN</definedName>
    <definedName name="MarketData.TenorBasis3" localSheetId="25">NOKMarketData!$BI:$BN</definedName>
    <definedName name="MarketData.TenorBasis3" localSheetId="26">NZDMarketData!$BI:$BN</definedName>
    <definedName name="MarketData.TenorBasis3" localSheetId="27">SEKMarketData!$BI:$BN</definedName>
    <definedName name="MarketData.TenorBasis3" localSheetId="18">USDMarketData!$BI:$BN</definedName>
    <definedName name="MarketData.TenorBasis3" localSheetId="28">ZARMarketData!$BI:$BN</definedName>
    <definedName name="MarketData.Title.OIS" localSheetId="19">AUDMarketData!$B$7</definedName>
    <definedName name="MarketData.Title.OIS" localSheetId="20">CADMarketData!$B$7</definedName>
    <definedName name="MarketData.Title.OIS" localSheetId="21">CHFMarketData!$B$7</definedName>
    <definedName name="MarketData.Title.OIS" localSheetId="22">CNHMarketData!$B$7</definedName>
    <definedName name="MarketData.Title.OIS" localSheetId="23">DKKMarketData!$B$7</definedName>
    <definedName name="MarketData.Title.OIS" localSheetId="15">EURMarketData!$B$7</definedName>
    <definedName name="MarketData.Title.OIS" localSheetId="16">GBPMarketData!$B$7</definedName>
    <definedName name="MarketData.Title.OIS" localSheetId="24">HKDMarketData!$B$7</definedName>
    <definedName name="MarketData.Title.OIS" localSheetId="17">JPYMarketData!$B$7</definedName>
    <definedName name="MarketData.Title.OIS" localSheetId="25">NOKMarketData!$B$7</definedName>
    <definedName name="MarketData.Title.OIS" localSheetId="26">NZDMarketData!$B$7</definedName>
    <definedName name="MarketData.Title.OIS" localSheetId="27">SEKMarketData!$B$7</definedName>
    <definedName name="MarketData.Title.OIS" localSheetId="18">USDMarketData!$B$7</definedName>
    <definedName name="MarketData.Title.OIS" localSheetId="28">ZARMarketData!$B$7</definedName>
    <definedName name="MarketData.Title.Swap" localSheetId="19">AUDMarketData!$T$7</definedName>
    <definedName name="MarketData.Title.Swap" localSheetId="20">CADMarketData!$T$7</definedName>
    <definedName name="MarketData.Title.Swap" localSheetId="21">CHFMarketData!$T$7</definedName>
    <definedName name="MarketData.Title.Swap" localSheetId="22">CNHMarketData!$T$7</definedName>
    <definedName name="MarketData.Title.Swap" localSheetId="23">DKKMarketData!$T$7</definedName>
    <definedName name="MarketData.Title.Swap" localSheetId="15">EURMarketData!$T$7</definedName>
    <definedName name="MarketData.Title.Swap" localSheetId="16">GBPMarketData!$T$7</definedName>
    <definedName name="MarketData.Title.Swap" localSheetId="24">HKDMarketData!$T$7</definedName>
    <definedName name="MarketData.Title.Swap" localSheetId="17">JPYMarketData!$T$7</definedName>
    <definedName name="MarketData.Title.Swap" localSheetId="25">NOKMarketData!$T$7</definedName>
    <definedName name="MarketData.Title.Swap" localSheetId="26">NZDMarketData!$T$7</definedName>
    <definedName name="MarketData.Title.Swap" localSheetId="27">SEKMarketData!$T$7</definedName>
    <definedName name="MarketData.Title.Swap" localSheetId="18">USDMarketData!$T$7</definedName>
    <definedName name="MarketData.Title.Swap" localSheetId="28">ZARMarketData!$T$7</definedName>
    <definedName name="MarketData.Title.TenorBasis1" localSheetId="19">AUDMarketData!$AX$7</definedName>
    <definedName name="MarketData.Title.TenorBasis1" localSheetId="20">CADMarketData!$AX$7</definedName>
    <definedName name="MarketData.Title.TenorBasis1" localSheetId="21">CHFMarketData!$AX$7</definedName>
    <definedName name="MarketData.Title.TenorBasis1" localSheetId="22">CNHMarketData!$AX$7</definedName>
    <definedName name="MarketData.Title.TenorBasis1" localSheetId="23">DKKMarketData!$AX$7</definedName>
    <definedName name="MarketData.Title.TenorBasis1" localSheetId="15">EURMarketData!$AX$7</definedName>
    <definedName name="MarketData.Title.TenorBasis1" localSheetId="16">GBPMarketData!$AX$7</definedName>
    <definedName name="MarketData.Title.TenorBasis1" localSheetId="24">HKDMarketData!$AX$7</definedName>
    <definedName name="MarketData.Title.TenorBasis1" localSheetId="17">JPYMarketData!$AX$7</definedName>
    <definedName name="MarketData.Title.TenorBasis1" localSheetId="25">NOKMarketData!$AX$7</definedName>
    <definedName name="MarketData.Title.TenorBasis1" localSheetId="26">NZDMarketData!$AX$7</definedName>
    <definedName name="MarketData.Title.TenorBasis1" localSheetId="27">SEKMarketData!$AX$7</definedName>
    <definedName name="MarketData.Title.TenorBasis1" localSheetId="18">USDMarketData!$AX$7</definedName>
    <definedName name="MarketData.Title.TenorBasis1" localSheetId="28">ZARMarketData!$AX$7</definedName>
    <definedName name="MarketData.Title.TenorBasis2" localSheetId="19">AUDMarketData!$BD$7</definedName>
    <definedName name="MarketData.Title.TenorBasis2" localSheetId="20">CADMarketData!$BD$7</definedName>
    <definedName name="MarketData.Title.TenorBasis2" localSheetId="21">CHFMarketData!$BD$7</definedName>
    <definedName name="MarketData.Title.TenorBasis2" localSheetId="22">CNHMarketData!$BD$7</definedName>
    <definedName name="MarketData.Title.TenorBasis2" localSheetId="23">DKKMarketData!$BD$7</definedName>
    <definedName name="MarketData.Title.TenorBasis2" localSheetId="15">EURMarketData!$BD$7</definedName>
    <definedName name="MarketData.Title.TenorBasis2" localSheetId="16">GBPMarketData!$BD$7</definedName>
    <definedName name="MarketData.Title.TenorBasis2" localSheetId="24">HKDMarketData!$BD$7</definedName>
    <definedName name="MarketData.Title.TenorBasis2" localSheetId="17">JPYMarketData!$BD$7</definedName>
    <definedName name="MarketData.Title.TenorBasis2" localSheetId="25">NOKMarketData!$BD$7</definedName>
    <definedName name="MarketData.Title.TenorBasis2" localSheetId="26">NZDMarketData!$BD$7</definedName>
    <definedName name="MarketData.Title.TenorBasis2" localSheetId="27">SEKMarketData!$BD$7</definedName>
    <definedName name="MarketData.Title.TenorBasis2" localSheetId="18">USDMarketData!$BD$7</definedName>
    <definedName name="MarketData.Title.TenorBasis2" localSheetId="28">ZARMarketData!$BD$7</definedName>
    <definedName name="MarketData.Title.TenorBasis3" localSheetId="19">AUDMarketData!$BJ$7</definedName>
    <definedName name="MarketData.Title.TenorBasis3" localSheetId="20">CADMarketData!$BJ$7</definedName>
    <definedName name="MarketData.Title.TenorBasis3" localSheetId="21">CHFMarketData!$BJ$7</definedName>
    <definedName name="MarketData.Title.TenorBasis3" localSheetId="22">CNHMarketData!$BJ$7</definedName>
    <definedName name="MarketData.Title.TenorBasis3" localSheetId="23">DKKMarketData!$BJ$7</definedName>
    <definedName name="MarketData.Title.TenorBasis3" localSheetId="15">EURMarketData!$BJ$7</definedName>
    <definedName name="MarketData.Title.TenorBasis3" localSheetId="16">GBPMarketData!$BJ$7</definedName>
    <definedName name="MarketData.Title.TenorBasis3" localSheetId="24">HKDMarketData!$BJ$7</definedName>
    <definedName name="MarketData.Title.TenorBasis3" localSheetId="17">JPYMarketData!$BJ$7</definedName>
    <definedName name="MarketData.Title.TenorBasis3" localSheetId="25">NOKMarketData!$BJ$7</definedName>
    <definedName name="MarketData.Title.TenorBasis3" localSheetId="26">NZDMarketData!$BJ$7</definedName>
    <definedName name="MarketData.Title.TenorBasis3" localSheetId="27">SEKMarketData!$BJ$7</definedName>
    <definedName name="MarketData.Title.TenorBasis3" localSheetId="18">USDMarketData!$BJ$7</definedName>
    <definedName name="MarketData.Title.TenorBasis3" localSheetId="28">ZARMarketData!$BJ$7</definedName>
    <definedName name="MarketData.Title.Xccy" localSheetId="19">AUDMarketData!$BP$7</definedName>
    <definedName name="MarketData.Title.Xccy" localSheetId="20">CADMarketData!$BP$7</definedName>
    <definedName name="MarketData.Title.Xccy" localSheetId="21">CHFMarketData!$BP$7</definedName>
    <definedName name="MarketData.Title.Xccy" localSheetId="22">CNHMarketData!$BP$7</definedName>
    <definedName name="MarketData.Title.Xccy" localSheetId="23">DKKMarketData!$BP$7</definedName>
    <definedName name="MarketData.Title.Xccy" localSheetId="15">EURMarketData!$BP$7</definedName>
    <definedName name="MarketData.Title.Xccy" localSheetId="16">GBPMarketData!$BP$7</definedName>
    <definedName name="MarketData.Title.Xccy" localSheetId="24">HKDMarketData!$BP$7</definedName>
    <definedName name="MarketData.Title.Xccy" localSheetId="17">JPYMarketData!$BP$7</definedName>
    <definedName name="MarketData.Title.Xccy" localSheetId="25">NOKMarketData!$BP$7</definedName>
    <definedName name="MarketData.Title.Xccy" localSheetId="26">NZDMarketData!$BP$7</definedName>
    <definedName name="MarketData.Title.Xccy" localSheetId="27">SEKMarketData!$BP$7</definedName>
    <definedName name="MarketData.Title.Xccy" localSheetId="18">USDMarketData!$BP$7</definedName>
    <definedName name="MarketData.Title.Xccy" localSheetId="28">ZARMarketData!$BP$7</definedName>
    <definedName name="MarketData.Xccy" localSheetId="19">AUDMarketData!$BO:$BT</definedName>
    <definedName name="MarketData.Xccy" localSheetId="20">CADMarketData!$BO:$BT</definedName>
    <definedName name="MarketData.Xccy" localSheetId="21">CHFMarketData!$BO:$BT</definedName>
    <definedName name="MarketData.Xccy" localSheetId="22">CNHMarketData!$BO:$BT</definedName>
    <definedName name="MarketData.Xccy" localSheetId="23">DKKMarketData!$BO:$BT</definedName>
    <definedName name="MarketData.Xccy" localSheetId="15">EURMarketData!$BO:$BT</definedName>
    <definedName name="MarketData.Xccy" localSheetId="16">GBPMarketData!$BO:$BT</definedName>
    <definedName name="MarketData.Xccy" localSheetId="24">HKDMarketData!$BO:$BT</definedName>
    <definedName name="MarketData.Xccy" localSheetId="17">JPYMarketData!$BO:$BT</definedName>
    <definedName name="MarketData.Xccy" localSheetId="25">NOKMarketData!$BO:$BT</definedName>
    <definedName name="MarketData.Xccy" localSheetId="26">NZDMarketData!$BO:$BT</definedName>
    <definedName name="MarketData.Xccy" localSheetId="27">SEKMarketData!$BO:$BT</definedName>
    <definedName name="MarketData.Xccy" localSheetId="18">USDMarketData!$BO:$BT</definedName>
    <definedName name="MarketData.Xccy" localSheetId="28">ZARMarketData!$BO:$BT</definedName>
    <definedName name="Periodicity" localSheetId="44">CurveDisplay!$D$3</definedName>
    <definedName name="Settings.AutoCalc">Settings!$E$3</definedName>
    <definedName name="Settings.BuildCurvesUsingForwards">Settings!$J$3</definedName>
    <definedName name="Settings.BuildCurvesUsingForwards.Result">Settings!$J$4</definedName>
    <definedName name="Settings.COB">Settings!$B$3</definedName>
    <definedName name="Settings.EnableBloomberg">Settings!$G$3</definedName>
    <definedName name="Settings.OIS.Interpolation.AUD">Settings!$J$18</definedName>
    <definedName name="Settings.OIS.Interpolation.CAD">Settings!$K$18</definedName>
    <definedName name="Settings.OIS.Interpolation.CHF">Settings!$L$18</definedName>
    <definedName name="Settings.OIS.Interpolation.CNH">Settings!$M$18</definedName>
    <definedName name="Settings.OIS.Interpolation.DKK">Settings!$N$18</definedName>
    <definedName name="Settings.OIS.Interpolation.EUR">Settings!$E$18</definedName>
    <definedName name="Settings.OIS.Interpolation.GBP">Settings!$F$18</definedName>
    <definedName name="Settings.OIS.Interpolation.HKD">Settings!$O$18</definedName>
    <definedName name="Settings.OIS.Interpolation.JPY">Settings!$G$18</definedName>
    <definedName name="Settings.OIS.Interpolation.NOK">Settings!$P$18</definedName>
    <definedName name="Settings.OIS.Interpolation.NZD">Settings!$Q$18</definedName>
    <definedName name="Settings.OIS.Interpolation.SEK">Settings!$R$18</definedName>
    <definedName name="Settings.OIS.Interpolation.USD">Settings!$H$18</definedName>
    <definedName name="Settings.OIS.Interpolation.ZAR">Settings!$S$18</definedName>
    <definedName name="Settings.OIS.StartingPointBasis.AUD">Settings!$J$20</definedName>
    <definedName name="Settings.OIS.StartingPointBasis.CAD">Settings!$K$20</definedName>
    <definedName name="Settings.OIS.StartingPointBasis.CHF">Settings!$L$20</definedName>
    <definedName name="Settings.OIS.StartingPointBasis.CNH">Settings!$M$20</definedName>
    <definedName name="Settings.OIS.StartingPointBasis.DKK">Settings!$N$20</definedName>
    <definedName name="Settings.OIS.StartingPointBasis.EUR">Settings!$E$20</definedName>
    <definedName name="Settings.OIS.StartingPointBasis.GBP">Settings!$F$20</definedName>
    <definedName name="Settings.OIS.StartingPointBasis.HKD">Settings!$O$20</definedName>
    <definedName name="Settings.OIS.StartingPointBasis.JPY">Settings!$G$20</definedName>
    <definedName name="Settings.OIS.StartingPointBasis.NOK">Settings!$P$20</definedName>
    <definedName name="Settings.OIS.StartingPointBasis.NZD">Settings!$Q$20</definedName>
    <definedName name="Settings.OIS.StartingPointBasis.SEK">Settings!$R$20</definedName>
    <definedName name="Settings.OIS.StartingPointBasis.USD">Settings!$H$20</definedName>
    <definedName name="Settings.OIS.StartingPointBasis.ZAR">Settings!$S$20</definedName>
    <definedName name="Settings.OIS.UseLiborOISBasis.AUD">Settings!$J$19</definedName>
    <definedName name="Settings.OIS.UseLiborOISBasis.CAD">Settings!$K$19</definedName>
    <definedName name="Settings.OIS.UseLiborOISBasis.CHF">Settings!$L$19</definedName>
    <definedName name="Settings.OIS.UseLiborOISBasis.CNH">Settings!$M$19</definedName>
    <definedName name="Settings.OIS.UseLiborOISBasis.DKK">Settings!$N$19</definedName>
    <definedName name="Settings.OIS.UseLiborOISBasis.EUR">Settings!$E$19</definedName>
    <definedName name="Settings.OIS.UseLiborOISBasis.GBP">Settings!$F$19</definedName>
    <definedName name="Settings.OIS.UseLiborOISBasis.HKD">Settings!$O$19</definedName>
    <definedName name="Settings.OIS.UseLiborOISBasis.JPY">Settings!$G$19</definedName>
    <definedName name="Settings.OIS.UseLiborOISBasis.NOK">Settings!$P$19</definedName>
    <definedName name="Settings.OIS.UseLiborOISBasis.NZD">Settings!$Q$19</definedName>
    <definedName name="Settings.OIS.UseLiborOISBasis.SEK">Settings!$R$19</definedName>
    <definedName name="Settings.OIS.UseLiborOISBasis.USD">Settings!$H$19</definedName>
    <definedName name="Settings.OIS.UseLiborOISBasis.ZAR">Settings!$S$19</definedName>
    <definedName name="Settings.RequestAUD">Settings!$J$15</definedName>
    <definedName name="Settings.RequestCAD">Settings!$K$15</definedName>
    <definedName name="Settings.RequestCHF">Settings!$L$15</definedName>
    <definedName name="Settings.RequestCNH">Settings!$M$15</definedName>
    <definedName name="Settings.RequestDKK">Settings!$N$15</definedName>
    <definedName name="Settings.RequestEUR">Settings!$E$15</definedName>
    <definedName name="Settings.RequestGBP">Settings!$F$15</definedName>
    <definedName name="Settings.RequestHKD">Settings!$O$15</definedName>
    <definedName name="Settings.RequestJPY">Settings!$G$15</definedName>
    <definedName name="Settings.RequestNOK">Settings!$P$15</definedName>
    <definedName name="Settings.RequestNZD">Settings!$Q$15</definedName>
    <definedName name="Settings.RequestSEK">Settings!$R$15</definedName>
    <definedName name="Settings.RequestUSD">Settings!$H$15</definedName>
    <definedName name="Settings.RequestZAR">Settings!$S$15</definedName>
    <definedName name="Settings.ShowCurveConfig">Settings!$G$9</definedName>
    <definedName name="Settings.ShowInstruments">Settings!$E$9</definedName>
    <definedName name="Settings.ShowMarketData">Settings!$F$9</definedName>
    <definedName name="Settings.Swap.ApplyTension.AUD">Settings!$J$27</definedName>
    <definedName name="Settings.Swap.ApplyTension.CAD">Settings!$K$27</definedName>
    <definedName name="Settings.Swap.ApplyTension.CHF">Settings!$L$27</definedName>
    <definedName name="Settings.Swap.ApplyTension.CNH">Settings!$M$27</definedName>
    <definedName name="Settings.Swap.ApplyTension.DKK">Settings!$N$27</definedName>
    <definedName name="Settings.Swap.ApplyTension.EUR">Settings!$E$27</definedName>
    <definedName name="Settings.Swap.ApplyTension.GBP">Settings!$F$27</definedName>
    <definedName name="Settings.Swap.ApplyTension.HKD">Settings!$O$27</definedName>
    <definedName name="Settings.Swap.ApplyTension.JPY">Settings!$G$27</definedName>
    <definedName name="Settings.Swap.ApplyTension.NOK">Settings!$P$27</definedName>
    <definedName name="Settings.Swap.ApplyTension.NZD">Settings!$Q$27</definedName>
    <definedName name="Settings.Swap.ApplyTension.SEK">Settings!$R$27</definedName>
    <definedName name="Settings.Swap.ApplyTension.USD">Settings!$H$27</definedName>
    <definedName name="Settings.Swap.ApplyTension.ZAR">Settings!$S$27</definedName>
    <definedName name="Settings.Swap.FrequencyFRA.AUD">Settings!$J$22</definedName>
    <definedName name="Settings.Swap.FrequencyFRA.CAD">Settings!$K$22</definedName>
    <definedName name="Settings.Swap.FrequencyFRA.CHF">Settings!$L$22</definedName>
    <definedName name="Settings.Swap.FrequencyFRA.CNH">Settings!$M$22</definedName>
    <definedName name="Settings.Swap.FrequencyFRA.DKK">Settings!$N$22</definedName>
    <definedName name="Settings.Swap.FrequencyFRA.EUR">Settings!$E$22</definedName>
    <definedName name="Settings.Swap.FrequencyFRA.GBP">Settings!$F$22</definedName>
    <definedName name="Settings.Swap.FrequencyFRA.HKD">Settings!$O$22</definedName>
    <definedName name="Settings.Swap.FrequencyFRA.JPY">Settings!$G$22</definedName>
    <definedName name="Settings.Swap.FrequencyFRA.NOK">Settings!$P$22</definedName>
    <definedName name="Settings.Swap.FrequencyFRA.NZD">Settings!$Q$22</definedName>
    <definedName name="Settings.Swap.FrequencyFRA.SEK">Settings!$R$22</definedName>
    <definedName name="Settings.Swap.FrequencyFRA.USD">Settings!$H$22</definedName>
    <definedName name="Settings.Swap.FrequencyFRA.ZAR">Settings!$S$22</definedName>
    <definedName name="Settings.Swap.Futures.MeanReversion.AUD">Settings!$J$25</definedName>
    <definedName name="Settings.Swap.Futures.MeanReversion.CAD">Settings!$K$25</definedName>
    <definedName name="Settings.Swap.Futures.MeanReversion.CHF">Settings!$L$25</definedName>
    <definedName name="Settings.Swap.Futures.MeanReversion.CNH">Settings!$M$25</definedName>
    <definedName name="Settings.Swap.Futures.MeanReversion.DKK">Settings!$N$25</definedName>
    <definedName name="Settings.Swap.Futures.MeanReversion.EUR">Settings!$E$25</definedName>
    <definedName name="Settings.Swap.Futures.MeanReversion.GBP">Settings!$F$25</definedName>
    <definedName name="Settings.Swap.Futures.MeanReversion.HKD">Settings!$O$25</definedName>
    <definedName name="Settings.Swap.Futures.MeanReversion.JPY">Settings!$G$25</definedName>
    <definedName name="Settings.Swap.Futures.MeanReversion.NOK">Settings!$P$25</definedName>
    <definedName name="Settings.Swap.Futures.MeanReversion.NZD">Settings!$Q$25</definedName>
    <definedName name="Settings.Swap.Futures.MeanReversion.SEK">Settings!$R$25</definedName>
    <definedName name="Settings.Swap.Futures.MeanReversion.USD">Settings!$H$25</definedName>
    <definedName name="Settings.Swap.Futures.MeanReversion.ZAR">Settings!$S$25</definedName>
    <definedName name="Settings.Swap.Futures.Volatility.AUD">Settings!$J$26</definedName>
    <definedName name="Settings.Swap.Futures.Volatility.CAD">Settings!$K$26</definedName>
    <definedName name="Settings.Swap.Futures.Volatility.CHF">Settings!$L$26</definedName>
    <definedName name="Settings.Swap.Futures.Volatility.CNH">Settings!$M$26</definedName>
    <definedName name="Settings.Swap.Futures.Volatility.DKK">Settings!$N$26</definedName>
    <definedName name="Settings.Swap.Futures.Volatility.EUR">Settings!$E$26</definedName>
    <definedName name="Settings.Swap.Futures.Volatility.GBP">Settings!$F$26</definedName>
    <definedName name="Settings.Swap.Futures.Volatility.HKD">Settings!$O$26</definedName>
    <definedName name="Settings.Swap.Futures.Volatility.JPY">Settings!$G$26</definedName>
    <definedName name="Settings.Swap.Futures.Volatility.NOK">Settings!$P$26</definedName>
    <definedName name="Settings.Swap.Futures.Volatility.NZD">Settings!$Q$26</definedName>
    <definedName name="Settings.Swap.Futures.Volatility.SEK">Settings!$R$26</definedName>
    <definedName name="Settings.Swap.Futures.Volatility.USD">Settings!$H$26</definedName>
    <definedName name="Settings.Swap.Futures.Volatility.ZAR">Settings!$S$26</definedName>
    <definedName name="Settings.Swap.Interpolation.FuturesFRAs.AUD">Settings!$J$23</definedName>
    <definedName name="Settings.Swap.Interpolation.FuturesFRAs.CAD">Settings!$K$23</definedName>
    <definedName name="Settings.Swap.Interpolation.FuturesFRAs.CHF">Settings!$L$23</definedName>
    <definedName name="Settings.Swap.Interpolation.FuturesFRAs.CNH">Settings!$M$23</definedName>
    <definedName name="Settings.Swap.Interpolation.FuturesFRAs.DKK">Settings!$N$23</definedName>
    <definedName name="Settings.Swap.Interpolation.FuturesFRAs.EUR">Settings!$E$23</definedName>
    <definedName name="Settings.Swap.Interpolation.FuturesFRAs.GBP">Settings!$F$23</definedName>
    <definedName name="Settings.Swap.Interpolation.FuturesFRAs.HKD">Settings!$O$23</definedName>
    <definedName name="Settings.Swap.Interpolation.FuturesFRAs.JPY">Settings!$G$23</definedName>
    <definedName name="Settings.Swap.Interpolation.FuturesFRAs.NOK">Settings!$P$23</definedName>
    <definedName name="Settings.Swap.Interpolation.FuturesFRAs.NZD">Settings!$Q$23</definedName>
    <definedName name="Settings.Swap.Interpolation.FuturesFRAs.SEK">Settings!$R$23</definedName>
    <definedName name="Settings.Swap.Interpolation.FuturesFRAs.USD">Settings!$H$23</definedName>
    <definedName name="Settings.Swap.Interpolation.FuturesFRAs.ZAR">Settings!$S$23</definedName>
    <definedName name="Settings.Swap.Interpolation.Swaps.AUD">Settings!$J$24</definedName>
    <definedName name="Settings.Swap.Interpolation.Swaps.CAD">Settings!$K$24</definedName>
    <definedName name="Settings.Swap.Interpolation.Swaps.CHF">Settings!$L$24</definedName>
    <definedName name="Settings.Swap.Interpolation.Swaps.CNH">Settings!$M$24</definedName>
    <definedName name="Settings.Swap.Interpolation.Swaps.DKK">Settings!$N$24</definedName>
    <definedName name="Settings.Swap.Interpolation.Swaps.EUR">Settings!$E$24</definedName>
    <definedName name="Settings.Swap.Interpolation.Swaps.GBP">Settings!$F$24</definedName>
    <definedName name="Settings.Swap.Interpolation.Swaps.HKD">Settings!$O$24</definedName>
    <definedName name="Settings.Swap.Interpolation.Swaps.JPY">Settings!$G$24</definedName>
    <definedName name="Settings.Swap.Interpolation.Swaps.NOK">Settings!$P$24</definedName>
    <definedName name="Settings.Swap.Interpolation.Swaps.NZD">Settings!$Q$24</definedName>
    <definedName name="Settings.Swap.Interpolation.Swaps.SEK">Settings!$R$24</definedName>
    <definedName name="Settings.Swap.Interpolation.Swaps.USD">Settings!$H$24</definedName>
    <definedName name="Settings.Swap.Interpolation.Swaps.ZAR">Settings!$S$24</definedName>
    <definedName name="Settings.Swap.TensionGap.AUD">Settings!$J$28</definedName>
    <definedName name="Settings.Swap.TensionGap.CAD">Settings!$K$28</definedName>
    <definedName name="Settings.Swap.TensionGap.CHF">Settings!$L$28</definedName>
    <definedName name="Settings.Swap.TensionGap.CNH">Settings!$M$28</definedName>
    <definedName name="Settings.Swap.TensionGap.DKK">Settings!$N$28</definedName>
    <definedName name="Settings.Swap.TensionGap.EUR">Settings!$E$28</definedName>
    <definedName name="Settings.Swap.TensionGap.GBP">Settings!$F$28</definedName>
    <definedName name="Settings.Swap.TensionGap.HKD">Settings!$O$28</definedName>
    <definedName name="Settings.Swap.TensionGap.JPY">Settings!$G$28</definedName>
    <definedName name="Settings.Swap.TensionGap.NOK">Settings!$P$28</definedName>
    <definedName name="Settings.Swap.TensionGap.NZD">Settings!$Q$28</definedName>
    <definedName name="Settings.Swap.TensionGap.SEK">Settings!$R$28</definedName>
    <definedName name="Settings.Swap.TensionGap.USD">Settings!$H$28</definedName>
    <definedName name="Settings.Swap.TensionGap.ZAR">Settings!$S$28</definedName>
    <definedName name="Settings.TenorBasis.Interpolation.AUD">Settings!$J$30</definedName>
    <definedName name="Settings.TenorBasis.Interpolation.CAD">Settings!$K$30</definedName>
    <definedName name="Settings.TenorBasis.Interpolation.CHF">Settings!$L$30</definedName>
    <definedName name="Settings.TenorBasis.Interpolation.CNH">Settings!$M$30</definedName>
    <definedName name="Settings.TenorBasis.Interpolation.DKK">Settings!$N$30</definedName>
    <definedName name="Settings.TenorBasis.Interpolation.EUR">Settings!$E$30</definedName>
    <definedName name="Settings.TenorBasis.Interpolation.GBP">Settings!$F$30</definedName>
    <definedName name="Settings.TenorBasis.Interpolation.HKD">Settings!$O$30</definedName>
    <definedName name="Settings.TenorBasis.Interpolation.JPY">Settings!$G$30</definedName>
    <definedName name="Settings.TenorBasis.Interpolation.NOK">Settings!$P$30</definedName>
    <definedName name="Settings.TenorBasis.Interpolation.NZD">Settings!$Q$30</definedName>
    <definedName name="Settings.TenorBasis.Interpolation.SEK">Settings!$R$30</definedName>
    <definedName name="Settings.TenorBasis.Interpolation.USD">Settings!$H$30</definedName>
    <definedName name="Settings.TenorBasis.Interpolation.ZAR">Settings!$S$30</definedName>
    <definedName name="Settings.Xccy.Interpolation.AUD">Settings!$J$32</definedName>
    <definedName name="Settings.Xccy.Interpolation.CAD">Settings!$K$32</definedName>
    <definedName name="Settings.Xccy.Interpolation.CHF">Settings!$L$32</definedName>
    <definedName name="Settings.Xccy.Interpolation.CNH">Settings!$M$32</definedName>
    <definedName name="Settings.Xccy.Interpolation.DKK">Settings!$N$32</definedName>
    <definedName name="Settings.Xccy.Interpolation.EUR">Settings!$E$32</definedName>
    <definedName name="Settings.Xccy.Interpolation.GBP">Settings!$F$32</definedName>
    <definedName name="Settings.Xccy.Interpolation.HKD">Settings!$O$32</definedName>
    <definedName name="Settings.Xccy.Interpolation.JPY">Settings!$G$32</definedName>
    <definedName name="Settings.Xccy.Interpolation.NOK">Settings!$P$32</definedName>
    <definedName name="Settings.Xccy.Interpolation.NZD">Settings!$Q$32</definedName>
    <definedName name="Settings.Xccy.Interpolation.SEK">Settings!$R$32</definedName>
    <definedName name="Settings.Xccy.Interpolation.USD">Settings!$H$32</definedName>
    <definedName name="Settings.Xccy.Interpolation.ZAR">Settings!$S$32</definedName>
  </definedNames>
  <calcPr calcId="145621" calcMode="manual" calcCompleted="0" calcOnSave="0"/>
</workbook>
</file>

<file path=xl/calcChain.xml><?xml version="1.0" encoding="utf-8"?>
<calcChain xmlns="http://schemas.openxmlformats.org/spreadsheetml/2006/main">
  <c r="W8" i="53" l="1"/>
  <c r="E13" i="53" l="1"/>
  <c r="E14" i="53" s="1"/>
  <c r="E15" i="53" s="1"/>
  <c r="E16" i="53" s="1"/>
  <c r="E17" i="53" s="1"/>
  <c r="E18" i="53" s="1"/>
  <c r="E19" i="53" s="1"/>
  <c r="E20" i="53" s="1"/>
  <c r="E21" i="53" s="1"/>
  <c r="E22" i="53" s="1"/>
  <c r="E23" i="53" s="1"/>
  <c r="E24" i="53" s="1"/>
  <c r="E25" i="53" s="1"/>
  <c r="E26" i="53" s="1"/>
  <c r="E27" i="53" s="1"/>
  <c r="E28" i="53" s="1"/>
  <c r="E29" i="53" s="1"/>
  <c r="E30" i="53" s="1"/>
  <c r="E31" i="53" s="1"/>
  <c r="E32" i="53" s="1"/>
  <c r="E33" i="53" s="1"/>
  <c r="E34" i="53" s="1"/>
  <c r="E35" i="53" s="1"/>
  <c r="E36" i="53" s="1"/>
  <c r="E37" i="53" s="1"/>
  <c r="E38" i="53" s="1"/>
  <c r="E39" i="53" s="1"/>
  <c r="E40" i="53" s="1"/>
  <c r="E41" i="53" s="1"/>
  <c r="E42" i="53" s="1"/>
  <c r="E43" i="53" s="1"/>
  <c r="E44" i="53" s="1"/>
  <c r="B7" i="53" a="1"/>
  <c r="M8" i="53"/>
  <c r="B9" i="53" l="1"/>
  <c r="B17" i="53"/>
  <c r="B25" i="53"/>
  <c r="B33" i="53"/>
  <c r="B41" i="53"/>
  <c r="B10" i="53"/>
  <c r="B18" i="53"/>
  <c r="B26" i="53"/>
  <c r="B34" i="53"/>
  <c r="B42" i="53"/>
  <c r="B11" i="53"/>
  <c r="B19" i="53"/>
  <c r="B27" i="53"/>
  <c r="B35" i="53"/>
  <c r="B43" i="53"/>
  <c r="B14" i="53"/>
  <c r="B22" i="53"/>
  <c r="B30" i="53"/>
  <c r="B38" i="53"/>
  <c r="B15" i="53"/>
  <c r="B31" i="53"/>
  <c r="B8" i="53"/>
  <c r="B16" i="53"/>
  <c r="B24" i="53"/>
  <c r="B32" i="53"/>
  <c r="B40" i="53"/>
  <c r="B12" i="53"/>
  <c r="B20" i="53"/>
  <c r="B28" i="53"/>
  <c r="B36" i="53"/>
  <c r="B44" i="53"/>
  <c r="B13" i="53"/>
  <c r="B21" i="53"/>
  <c r="B29" i="53"/>
  <c r="B37" i="53"/>
  <c r="B7" i="53"/>
  <c r="B23" i="53"/>
  <c r="B39" i="53"/>
  <c r="E27" i="18"/>
  <c r="E28" i="18"/>
  <c r="E27" i="9"/>
  <c r="D13" i="9"/>
  <c r="E27" i="42"/>
  <c r="E28" i="42"/>
  <c r="E27" i="41"/>
  <c r="E28" i="41"/>
  <c r="BM75" i="52"/>
  <c r="AY75" i="52"/>
  <c r="AK75" i="52"/>
  <c r="CA74" i="52"/>
  <c r="D13" i="52"/>
  <c r="BM75" i="51"/>
  <c r="AY75" i="51"/>
  <c r="AK75" i="51"/>
  <c r="CA74" i="51"/>
  <c r="D13" i="51"/>
  <c r="BM75" i="50"/>
  <c r="AY75" i="50"/>
  <c r="AK75" i="50"/>
  <c r="CA74" i="50"/>
  <c r="D13" i="50"/>
  <c r="BM75" i="49"/>
  <c r="AY75" i="49"/>
  <c r="AK75" i="49"/>
  <c r="CA74" i="49"/>
  <c r="D13" i="49"/>
  <c r="BM75" i="48"/>
  <c r="AY75" i="48"/>
  <c r="AK75" i="48"/>
  <c r="CA74" i="48"/>
  <c r="D13" i="48"/>
  <c r="BM75" i="47"/>
  <c r="AY75" i="47"/>
  <c r="AK75" i="47"/>
  <c r="CA74" i="47"/>
  <c r="D13" i="47"/>
  <c r="BM75" i="46"/>
  <c r="AY75" i="46"/>
  <c r="AK75" i="46"/>
  <c r="CA74" i="46"/>
  <c r="D13" i="46"/>
  <c r="BL28" i="46" s="1"/>
  <c r="BM75" i="45"/>
  <c r="AY75" i="45"/>
  <c r="AK75" i="45"/>
  <c r="CA74" i="45"/>
  <c r="D13" i="45"/>
  <c r="BM75" i="44"/>
  <c r="AY75" i="44"/>
  <c r="AK75" i="44"/>
  <c r="CA74" i="44"/>
  <c r="D13" i="44"/>
  <c r="BM75" i="43"/>
  <c r="AY75" i="43"/>
  <c r="AK75" i="43"/>
  <c r="CA74" i="43"/>
  <c r="CN28" i="43"/>
  <c r="BZ28" i="43"/>
  <c r="BL28" i="43"/>
  <c r="AX28" i="43"/>
  <c r="AJ28" i="43"/>
  <c r="V28" i="43"/>
  <c r="E28" i="43"/>
  <c r="AX28" i="51"/>
  <c r="AJ28" i="46"/>
  <c r="CN28" i="48"/>
  <c r="E28" i="51"/>
  <c r="L6" i="8"/>
  <c r="BM75" i="42"/>
  <c r="AY75" i="42"/>
  <c r="AK75" i="42"/>
  <c r="CA74" i="42"/>
  <c r="CN28" i="42"/>
  <c r="BZ28" i="42"/>
  <c r="BL28" i="42"/>
  <c r="AX28" i="42"/>
  <c r="AJ28" i="42"/>
  <c r="V28" i="42"/>
  <c r="BM75" i="41"/>
  <c r="AY75" i="41"/>
  <c r="AK75" i="41"/>
  <c r="CA74" i="41"/>
  <c r="CN28" i="41"/>
  <c r="BZ28" i="41"/>
  <c r="BL28" i="41"/>
  <c r="AX28" i="41"/>
  <c r="AJ28" i="41"/>
  <c r="V28" i="41"/>
  <c r="AZ7" i="28"/>
  <c r="AQ7" i="28"/>
  <c r="AH7" i="28"/>
  <c r="Y7" i="28"/>
  <c r="N7" i="28"/>
  <c r="E7" i="28"/>
  <c r="AZ7" i="27"/>
  <c r="AQ7" i="27"/>
  <c r="AH7" i="27"/>
  <c r="Y7" i="27"/>
  <c r="N7" i="27"/>
  <c r="E7" i="27"/>
  <c r="AZ7" i="26"/>
  <c r="AQ7" i="26"/>
  <c r="AH7" i="26"/>
  <c r="Y7" i="26"/>
  <c r="N7" i="26"/>
  <c r="E7" i="26"/>
  <c r="AZ7" i="25"/>
  <c r="AQ7" i="25"/>
  <c r="AH7" i="25"/>
  <c r="Y7" i="25"/>
  <c r="N7" i="25"/>
  <c r="E7" i="25"/>
  <c r="AZ7" i="24"/>
  <c r="AQ7" i="24"/>
  <c r="AH7" i="24"/>
  <c r="Y7" i="24"/>
  <c r="N7" i="24"/>
  <c r="E7" i="24"/>
  <c r="AZ7" i="23"/>
  <c r="AQ7" i="23"/>
  <c r="AH7" i="23"/>
  <c r="Y7" i="23"/>
  <c r="N7" i="23"/>
  <c r="E7" i="23"/>
  <c r="AZ7" i="22"/>
  <c r="AQ7" i="22"/>
  <c r="AH7" i="22"/>
  <c r="Y7" i="22"/>
  <c r="N7" i="22"/>
  <c r="E7" i="22"/>
  <c r="AZ7" i="21"/>
  <c r="AQ7" i="21"/>
  <c r="AH7" i="21"/>
  <c r="Y7" i="21"/>
  <c r="N7" i="21"/>
  <c r="E7" i="21"/>
  <c r="AZ7" i="20"/>
  <c r="AQ7" i="20"/>
  <c r="AH7" i="20"/>
  <c r="Y7" i="20"/>
  <c r="N7" i="20"/>
  <c r="E7" i="20"/>
  <c r="AZ7" i="19"/>
  <c r="AQ7" i="19"/>
  <c r="AH7" i="19"/>
  <c r="Y7" i="19"/>
  <c r="N7" i="19"/>
  <c r="E7" i="19"/>
  <c r="BM75" i="18"/>
  <c r="AY75" i="18"/>
  <c r="AK75" i="18"/>
  <c r="BM75" i="9"/>
  <c r="AY75" i="9"/>
  <c r="CA74" i="18"/>
  <c r="CN28" i="18"/>
  <c r="BL28" i="18"/>
  <c r="AX28" i="18"/>
  <c r="AJ28" i="18"/>
  <c r="V28" i="18"/>
  <c r="CA74" i="9"/>
  <c r="AK75" i="9"/>
  <c r="H6" i="8"/>
  <c r="F6" i="8"/>
  <c r="J6" i="8"/>
  <c r="D6" i="8"/>
  <c r="E7" i="11"/>
  <c r="AZ7" i="12"/>
  <c r="AQ7" i="12"/>
  <c r="AH7" i="12"/>
  <c r="Y7" i="12"/>
  <c r="N7" i="12"/>
  <c r="E7" i="12"/>
  <c r="AZ7" i="11"/>
  <c r="AQ7" i="11"/>
  <c r="AH7" i="11"/>
  <c r="Y7" i="11"/>
  <c r="N7" i="11"/>
  <c r="AZ7" i="10"/>
  <c r="AQ7" i="10"/>
  <c r="AH7" i="10"/>
  <c r="Y7" i="10"/>
  <c r="N7" i="10"/>
  <c r="E7" i="10"/>
  <c r="AQ7" i="4"/>
  <c r="AH7" i="4"/>
  <c r="Y7" i="4"/>
  <c r="AZ7" i="4"/>
  <c r="N7" i="4"/>
  <c r="E7" i="4"/>
  <c r="AJ27" i="52"/>
  <c r="CN27" i="51"/>
  <c r="BL27" i="50"/>
  <c r="E27" i="49"/>
  <c r="CN27" i="48"/>
  <c r="CN27" i="47"/>
  <c r="BZ27" i="46"/>
  <c r="CN27" i="45"/>
  <c r="AJ27" i="44"/>
  <c r="BZ27" i="43"/>
  <c r="E27" i="52"/>
  <c r="BL27" i="51"/>
  <c r="BL27" i="48"/>
  <c r="BL27" i="47"/>
  <c r="AX27" i="46"/>
  <c r="E27" i="44"/>
  <c r="BZ27" i="49"/>
  <c r="AX27" i="48"/>
  <c r="AJ27" i="43"/>
  <c r="V27" i="52"/>
  <c r="BZ27" i="51"/>
  <c r="AX27" i="50"/>
  <c r="BZ27" i="48"/>
  <c r="BZ27" i="47"/>
  <c r="BL27" i="46"/>
  <c r="BZ27" i="45"/>
  <c r="V27" i="44"/>
  <c r="BL27" i="43"/>
  <c r="AJ27" i="50"/>
  <c r="CN27" i="49"/>
  <c r="BL27" i="45"/>
  <c r="AX27" i="43"/>
  <c r="AX27" i="51"/>
  <c r="V27" i="50"/>
  <c r="AX27" i="47"/>
  <c r="CN27" i="52"/>
  <c r="AJ27" i="51"/>
  <c r="E27" i="50"/>
  <c r="BL27" i="49"/>
  <c r="AJ27" i="48"/>
  <c r="AJ27" i="47"/>
  <c r="V27" i="46"/>
  <c r="AJ27" i="45"/>
  <c r="CN27" i="44"/>
  <c r="V27" i="43"/>
  <c r="BZ27" i="52"/>
  <c r="V27" i="51"/>
  <c r="AX27" i="49"/>
  <c r="V27" i="48"/>
  <c r="V27" i="47"/>
  <c r="E27" i="46"/>
  <c r="V27" i="45"/>
  <c r="BZ27" i="44"/>
  <c r="E27" i="43"/>
  <c r="AX27" i="44"/>
  <c r="AJ27" i="46"/>
  <c r="BL27" i="52"/>
  <c r="E27" i="51"/>
  <c r="CN27" i="50"/>
  <c r="AJ27" i="49"/>
  <c r="E27" i="48"/>
  <c r="E27" i="47"/>
  <c r="E27" i="45"/>
  <c r="BL27" i="44"/>
  <c r="AX27" i="52"/>
  <c r="BZ27" i="50"/>
  <c r="V27" i="49"/>
  <c r="CN27" i="46"/>
  <c r="CN27" i="43"/>
  <c r="AX27" i="45"/>
  <c r="AX28" i="9"/>
  <c r="CN27" i="18"/>
  <c r="AX27" i="9"/>
  <c r="BL27" i="42"/>
  <c r="AJ27" i="9"/>
  <c r="CN27" i="9"/>
  <c r="AX27" i="18"/>
  <c r="CN27" i="42"/>
  <c r="BL27" i="9"/>
  <c r="AX27" i="42"/>
  <c r="AJ27" i="41"/>
  <c r="V27" i="9"/>
  <c r="BZ27" i="9"/>
  <c r="CN27" i="41"/>
  <c r="C7" i="8"/>
  <c r="C8" i="8"/>
  <c r="C9" i="8" s="1"/>
  <c r="C10" i="8" s="1"/>
  <c r="C11" i="8" s="1"/>
  <c r="C12" i="8" s="1"/>
  <c r="C13" i="8" s="1"/>
  <c r="C14" i="8" s="1"/>
  <c r="C15" i="8" s="1"/>
  <c r="C16" i="8" s="1"/>
  <c r="C17" i="8" s="1"/>
  <c r="C18" i="8" s="1"/>
  <c r="C19" i="8" s="1"/>
  <c r="C20" i="8" s="1"/>
  <c r="C21" i="8" s="1"/>
  <c r="C22" i="8" s="1"/>
  <c r="C23" i="8" s="1"/>
  <c r="C24" i="8" s="1"/>
  <c r="C25" i="8" s="1"/>
  <c r="C26" i="8" s="1"/>
  <c r="C27" i="8" s="1"/>
  <c r="C28" i="8" s="1"/>
  <c r="C29" i="8" s="1"/>
  <c r="C30" i="8" s="1"/>
  <c r="C31" i="8" s="1"/>
  <c r="C32" i="8" s="1"/>
  <c r="C33" i="8" s="1"/>
  <c r="C34" i="8" s="1"/>
  <c r="C35" i="8" s="1"/>
  <c r="C36" i="8" s="1"/>
  <c r="C37" i="8" s="1"/>
  <c r="C38" i="8" s="1"/>
  <c r="C39" i="8" s="1"/>
  <c r="C40" i="8" s="1"/>
  <c r="C41" i="8" s="1"/>
  <c r="C42" i="8" s="1"/>
  <c r="C43" i="8" s="1"/>
  <c r="C44" i="8" s="1"/>
  <c r="C45" i="8" s="1"/>
  <c r="C46" i="8" s="1"/>
  <c r="C47" i="8" s="1"/>
  <c r="C48" i="8" s="1"/>
  <c r="C49" i="8" s="1"/>
  <c r="C50" i="8" s="1"/>
  <c r="C51" i="8" s="1"/>
  <c r="C52" i="8" s="1"/>
  <c r="C53" i="8" s="1"/>
  <c r="C54" i="8" s="1"/>
  <c r="C55" i="8" s="1"/>
  <c r="C56" i="8" s="1"/>
  <c r="C57" i="8" s="1"/>
  <c r="C58" i="8" s="1"/>
  <c r="C59" i="8" s="1"/>
  <c r="C60" i="8" s="1"/>
  <c r="C61" i="8" s="1"/>
  <c r="C62" i="8" s="1"/>
  <c r="C63" i="8" s="1"/>
  <c r="C64" i="8" s="1"/>
  <c r="C65" i="8" s="1"/>
  <c r="C66" i="8" s="1"/>
  <c r="C67" i="8" s="1"/>
  <c r="C68" i="8" s="1"/>
  <c r="C69" i="8" s="1"/>
  <c r="C70" i="8" s="1"/>
  <c r="C71" i="8" s="1"/>
  <c r="C72" i="8" s="1"/>
  <c r="C73" i="8" s="1"/>
  <c r="C74" i="8" s="1"/>
  <c r="C75" i="8" s="1"/>
  <c r="C76" i="8" s="1"/>
  <c r="C77" i="8" s="1"/>
  <c r="C78" i="8" s="1"/>
  <c r="C79" i="8" s="1"/>
  <c r="C80" i="8" s="1"/>
  <c r="C81" i="8" s="1"/>
  <c r="C82" i="8" s="1"/>
  <c r="C83" i="8" s="1"/>
  <c r="C84" i="8" s="1"/>
  <c r="C85" i="8" s="1"/>
  <c r="C86" i="8" s="1"/>
  <c r="C87" i="8" s="1"/>
  <c r="C88" i="8" s="1"/>
  <c r="C89" i="8" s="1"/>
  <c r="C90" i="8" s="1"/>
  <c r="C91" i="8" s="1"/>
  <c r="C92" i="8" s="1"/>
  <c r="C93" i="8" s="1"/>
  <c r="C94" i="8" s="1"/>
  <c r="C95" i="8" s="1"/>
  <c r="C96" i="8" s="1"/>
  <c r="C97" i="8" s="1"/>
  <c r="C98" i="8" s="1"/>
  <c r="C99" i="8" s="1"/>
  <c r="C100" i="8" s="1"/>
  <c r="C101" i="8" s="1"/>
  <c r="C102" i="8" s="1"/>
  <c r="C103" i="8" s="1"/>
  <c r="C104" i="8" s="1"/>
  <c r="C105" i="8" s="1"/>
  <c r="C106" i="8" s="1"/>
  <c r="C107" i="8" s="1"/>
  <c r="C108" i="8" s="1"/>
  <c r="C109" i="8" s="1"/>
  <c r="C110" i="8" s="1"/>
  <c r="C111" i="8" s="1"/>
  <c r="C112" i="8" s="1"/>
  <c r="C113" i="8" s="1"/>
  <c r="C114" i="8" s="1"/>
  <c r="C115" i="8" s="1"/>
  <c r="C116" i="8" s="1"/>
  <c r="C117" i="8" s="1"/>
  <c r="C118" i="8" s="1"/>
  <c r="C119" i="8" s="1"/>
  <c r="C120" i="8" s="1"/>
  <c r="C121" i="8" s="1"/>
  <c r="C122" i="8" s="1"/>
  <c r="C123" i="8" s="1"/>
  <c r="C124" i="8" s="1"/>
  <c r="C125" i="8" s="1"/>
  <c r="C126" i="8" s="1"/>
  <c r="C127" i="8" s="1"/>
  <c r="C128" i="8" s="1"/>
  <c r="C129" i="8" s="1"/>
  <c r="C130" i="8" s="1"/>
  <c r="C131" i="8" s="1"/>
  <c r="C132" i="8" s="1"/>
  <c r="C133" i="8" s="1"/>
  <c r="C134" i="8" s="1"/>
  <c r="C135" i="8" s="1"/>
  <c r="C136" i="8" s="1"/>
  <c r="C137" i="8" s="1"/>
  <c r="C138" i="8" s="1"/>
  <c r="C139" i="8" s="1"/>
  <c r="C140" i="8" s="1"/>
  <c r="C141" i="8" s="1"/>
  <c r="C142" i="8" s="1"/>
  <c r="C143" i="8" s="1"/>
  <c r="C144" i="8" s="1"/>
  <c r="C145" i="8" s="1"/>
  <c r="C146" i="8" s="1"/>
  <c r="C147" i="8" s="1"/>
  <c r="C148" i="8" s="1"/>
  <c r="C149" i="8" s="1"/>
  <c r="C150" i="8" s="1"/>
  <c r="C151" i="8" s="1"/>
  <c r="C152" i="8" s="1"/>
  <c r="C153" i="8" s="1"/>
  <c r="C154" i="8" s="1"/>
  <c r="C155" i="8" s="1"/>
  <c r="C156" i="8" s="1"/>
  <c r="C157" i="8" s="1"/>
  <c r="C158" i="8" s="1"/>
  <c r="C159" i="8" s="1"/>
  <c r="C160" i="8" s="1"/>
  <c r="C161" i="8" s="1"/>
  <c r="C162" i="8" s="1"/>
  <c r="C163" i="8" s="1"/>
  <c r="C164" i="8" s="1"/>
  <c r="C165" i="8" s="1"/>
  <c r="C166" i="8" s="1"/>
  <c r="C167" i="8" s="1"/>
  <c r="C168" i="8" s="1"/>
  <c r="C169" i="8" s="1"/>
  <c r="C170" i="8" s="1"/>
  <c r="C171" i="8" s="1"/>
  <c r="C172" i="8" s="1"/>
  <c r="C173" i="8" s="1"/>
  <c r="C174" i="8" s="1"/>
  <c r="C175" i="8" s="1"/>
  <c r="C176" i="8" s="1"/>
  <c r="C177" i="8" s="1"/>
  <c r="C178" i="8" s="1"/>
  <c r="C179" i="8" s="1"/>
  <c r="C180" i="8" s="1"/>
  <c r="C181" i="8" s="1"/>
  <c r="C182" i="8" s="1"/>
  <c r="C183" i="8" s="1"/>
  <c r="C184" i="8" s="1"/>
  <c r="C185" i="8" s="1"/>
  <c r="C186" i="8" s="1"/>
  <c r="C187" i="8" s="1"/>
  <c r="C188" i="8" s="1"/>
  <c r="C189" i="8" s="1"/>
  <c r="C190" i="8" s="1"/>
  <c r="C191" i="8" s="1"/>
  <c r="C192" i="8" s="1"/>
  <c r="C193" i="8" s="1"/>
  <c r="C194" i="8" s="1"/>
  <c r="C195" i="8" s="1"/>
  <c r="C196" i="8" s="1"/>
  <c r="C197" i="8" s="1"/>
  <c r="C198" i="8" s="1"/>
  <c r="C199" i="8" s="1"/>
  <c r="C200" i="8" s="1"/>
  <c r="C201" i="8" s="1"/>
  <c r="C202" i="8" s="1"/>
  <c r="C203" i="8" s="1"/>
  <c r="C204" i="8" s="1"/>
  <c r="C205" i="8" s="1"/>
  <c r="C206" i="8" s="1"/>
  <c r="C207" i="8" s="1"/>
  <c r="C208" i="8" s="1"/>
  <c r="C209" i="8" s="1"/>
  <c r="C210" i="8" s="1"/>
  <c r="C211" i="8" s="1"/>
  <c r="C212" i="8" s="1"/>
  <c r="C213" i="8" s="1"/>
  <c r="C214" i="8" s="1"/>
  <c r="C215" i="8" s="1"/>
  <c r="C216" i="8" s="1"/>
  <c r="C217" i="8" s="1"/>
  <c r="C218" i="8" s="1"/>
  <c r="C219" i="8" s="1"/>
  <c r="C220" i="8" s="1"/>
  <c r="C221" i="8" s="1"/>
  <c r="C222" i="8" s="1"/>
  <c r="C223" i="8" s="1"/>
  <c r="C224" i="8" s="1"/>
  <c r="C225" i="8" s="1"/>
  <c r="C226" i="8" s="1"/>
  <c r="C227" i="8" s="1"/>
  <c r="C228" i="8" s="1"/>
  <c r="C229" i="8" s="1"/>
  <c r="C230" i="8" s="1"/>
  <c r="C231" i="8" s="1"/>
  <c r="C232" i="8" s="1"/>
  <c r="C233" i="8" s="1"/>
  <c r="C234" i="8" s="1"/>
  <c r="C235" i="8" s="1"/>
  <c r="C236" i="8" s="1"/>
  <c r="C237" i="8" s="1"/>
  <c r="C238" i="8" s="1"/>
  <c r="C239" i="8" s="1"/>
  <c r="C240" i="8" s="1"/>
  <c r="C241" i="8" s="1"/>
  <c r="C242" i="8" s="1"/>
  <c r="C243" i="8" s="1"/>
  <c r="C244" i="8" s="1"/>
  <c r="C245" i="8" s="1"/>
  <c r="C246" i="8" s="1"/>
  <c r="C247" i="8" s="1"/>
  <c r="C248" i="8" s="1"/>
  <c r="C249" i="8" s="1"/>
  <c r="C250" i="8" s="1"/>
  <c r="C251" i="8" s="1"/>
  <c r="C252" i="8" s="1"/>
  <c r="C253" i="8" s="1"/>
  <c r="C254" i="8" s="1"/>
  <c r="C255" i="8" s="1"/>
  <c r="C256" i="8" s="1"/>
  <c r="C257" i="8" s="1"/>
  <c r="C258" i="8" s="1"/>
  <c r="C259" i="8" s="1"/>
  <c r="C260" i="8" s="1"/>
  <c r="C261" i="8" s="1"/>
  <c r="C262" i="8" s="1"/>
  <c r="C263" i="8" s="1"/>
  <c r="C264" i="8" s="1"/>
  <c r="C265" i="8" s="1"/>
  <c r="C266" i="8" s="1"/>
  <c r="C267" i="8" s="1"/>
  <c r="C268" i="8" s="1"/>
  <c r="C269" i="8" s="1"/>
  <c r="C270" i="8" s="1"/>
  <c r="C271" i="8" s="1"/>
  <c r="C272" i="8" s="1"/>
  <c r="C273" i="8" s="1"/>
  <c r="C274" i="8" s="1"/>
  <c r="C275" i="8" s="1"/>
  <c r="C276" i="8" s="1"/>
  <c r="C277" i="8" s="1"/>
  <c r="C278" i="8" s="1"/>
  <c r="C279" i="8" s="1"/>
  <c r="C280" i="8" s="1"/>
  <c r="C281" i="8" s="1"/>
  <c r="C282" i="8" s="1"/>
  <c r="C283" i="8" s="1"/>
  <c r="C284" i="8" s="1"/>
  <c r="C285" i="8" s="1"/>
  <c r="C286" i="8" s="1"/>
  <c r="C287" i="8" s="1"/>
  <c r="C288" i="8" s="1"/>
  <c r="C289" i="8" s="1"/>
  <c r="C290" i="8" s="1"/>
  <c r="C291" i="8" s="1"/>
  <c r="C292" i="8" s="1"/>
  <c r="C293" i="8" s="1"/>
  <c r="C294" i="8" s="1"/>
  <c r="C295" i="8" s="1"/>
  <c r="C296" i="8" s="1"/>
  <c r="C297" i="8" s="1"/>
  <c r="C298" i="8" s="1"/>
  <c r="C299" i="8" s="1"/>
  <c r="C300" i="8" s="1"/>
  <c r="C301" i="8" s="1"/>
  <c r="C302" i="8" s="1"/>
  <c r="C303" i="8" s="1"/>
  <c r="C304" i="8" s="1"/>
  <c r="C305" i="8" s="1"/>
  <c r="C306" i="8" s="1"/>
  <c r="C307" i="8" s="1"/>
  <c r="C308" i="8" s="1"/>
  <c r="C309" i="8" s="1"/>
  <c r="C310" i="8" s="1"/>
  <c r="C311" i="8" s="1"/>
  <c r="C312" i="8" s="1"/>
  <c r="C313" i="8" s="1"/>
  <c r="C314" i="8" s="1"/>
  <c r="C315" i="8" s="1"/>
  <c r="C316" i="8" s="1"/>
  <c r="C317" i="8" s="1"/>
  <c r="C318" i="8" s="1"/>
  <c r="C319" i="8" s="1"/>
  <c r="C320" i="8" s="1"/>
  <c r="C321" i="8" s="1"/>
  <c r="C322" i="8" s="1"/>
  <c r="C323" i="8" s="1"/>
  <c r="C324" i="8" s="1"/>
  <c r="C325" i="8" s="1"/>
  <c r="C326" i="8" s="1"/>
  <c r="C327" i="8" s="1"/>
  <c r="C328" i="8" s="1"/>
  <c r="C329" i="8" s="1"/>
  <c r="C330" i="8" s="1"/>
  <c r="C331" i="8" s="1"/>
  <c r="C332" i="8" s="1"/>
  <c r="C333" i="8" s="1"/>
  <c r="C334" i="8" s="1"/>
  <c r="C335" i="8" s="1"/>
  <c r="C336" i="8" s="1"/>
  <c r="C337" i="8" s="1"/>
  <c r="C338" i="8" s="1"/>
  <c r="C339" i="8" s="1"/>
  <c r="C340" i="8" s="1"/>
  <c r="C341" i="8" s="1"/>
  <c r="C342" i="8" s="1"/>
  <c r="C343" i="8" s="1"/>
  <c r="C344" i="8" s="1"/>
  <c r="C345" i="8" s="1"/>
  <c r="C346" i="8" s="1"/>
  <c r="C347" i="8" s="1"/>
  <c r="C348" i="8" s="1"/>
  <c r="C349" i="8" s="1"/>
  <c r="C350" i="8" s="1"/>
  <c r="C351" i="8" s="1"/>
  <c r="C352" i="8" s="1"/>
  <c r="C353" i="8" s="1"/>
  <c r="C354" i="8" s="1"/>
  <c r="C355" i="8" s="1"/>
  <c r="C356" i="8" s="1"/>
  <c r="C357" i="8" s="1"/>
  <c r="C358" i="8" s="1"/>
  <c r="C359" i="8" s="1"/>
  <c r="C360" i="8" s="1"/>
  <c r="C361" i="8" s="1"/>
  <c r="C362" i="8" s="1"/>
  <c r="C363" i="8" s="1"/>
  <c r="C364" i="8" s="1"/>
  <c r="C365" i="8" s="1"/>
  <c r="C366" i="8" s="1"/>
  <c r="C367" i="8" s="1"/>
  <c r="C368" i="8" s="1"/>
  <c r="C369" i="8" s="1"/>
  <c r="C370" i="8" s="1"/>
  <c r="C371" i="8" s="1"/>
  <c r="C372" i="8" s="1"/>
  <c r="C373" i="8" s="1"/>
  <c r="C374" i="8" s="1"/>
  <c r="C375" i="8" s="1"/>
  <c r="C376" i="8" s="1"/>
  <c r="C377" i="8" s="1"/>
  <c r="C378" i="8" s="1"/>
  <c r="C379" i="8" s="1"/>
  <c r="C380" i="8" s="1"/>
  <c r="C381" i="8" s="1"/>
  <c r="C382" i="8" s="1"/>
  <c r="C383" i="8" s="1"/>
  <c r="C384" i="8" s="1"/>
  <c r="C385" i="8" s="1"/>
  <c r="C386" i="8" s="1"/>
  <c r="C387" i="8" s="1"/>
  <c r="C388" i="8" s="1"/>
  <c r="C389" i="8" s="1"/>
  <c r="C390" i="8" s="1"/>
  <c r="C391" i="8" s="1"/>
  <c r="C392" i="8" s="1"/>
  <c r="C393" i="8" s="1"/>
  <c r="C394" i="8" s="1"/>
  <c r="C395" i="8" s="1"/>
  <c r="C396" i="8" s="1"/>
  <c r="C397" i="8" s="1"/>
  <c r="C398" i="8" s="1"/>
  <c r="C399" i="8" s="1"/>
  <c r="C400" i="8" s="1"/>
  <c r="C401" i="8" s="1"/>
  <c r="C402" i="8" s="1"/>
  <c r="C403" i="8" s="1"/>
  <c r="C404" i="8" s="1"/>
  <c r="C405" i="8" s="1"/>
  <c r="C406" i="8" s="1"/>
  <c r="C407" i="8" s="1"/>
  <c r="C408" i="8" s="1"/>
  <c r="C409" i="8" s="1"/>
  <c r="C410" i="8" s="1"/>
  <c r="C411" i="8" s="1"/>
  <c r="C412" i="8" s="1"/>
  <c r="C413" i="8" s="1"/>
  <c r="C414" i="8" s="1"/>
  <c r="C415" i="8" s="1"/>
  <c r="C416" i="8" s="1"/>
  <c r="C417" i="8" s="1"/>
  <c r="C418" i="8" s="1"/>
  <c r="C419" i="8" s="1"/>
  <c r="C420" i="8" s="1"/>
  <c r="C421" i="8" s="1"/>
  <c r="C422" i="8" s="1"/>
  <c r="C423" i="8" s="1"/>
  <c r="C424" i="8" s="1"/>
  <c r="C425" i="8" s="1"/>
  <c r="C426" i="8" s="1"/>
  <c r="C427" i="8" s="1"/>
  <c r="C428" i="8" s="1"/>
  <c r="C429" i="8" s="1"/>
  <c r="C430" i="8" s="1"/>
  <c r="C431" i="8" s="1"/>
  <c r="C432" i="8" s="1"/>
  <c r="C433" i="8" s="1"/>
  <c r="C434" i="8" s="1"/>
  <c r="C435" i="8" s="1"/>
  <c r="C436" i="8" s="1"/>
  <c r="C437" i="8" s="1"/>
  <c r="C438" i="8" s="1"/>
  <c r="C439" i="8" s="1"/>
  <c r="C440" i="8" s="1"/>
  <c r="C441" i="8" s="1"/>
  <c r="C442" i="8" s="1"/>
  <c r="C443" i="8" s="1"/>
  <c r="C444" i="8" s="1"/>
  <c r="C445" i="8" s="1"/>
  <c r="C446" i="8" s="1"/>
  <c r="C447" i="8" s="1"/>
  <c r="C448" i="8" s="1"/>
  <c r="C449" i="8" s="1"/>
  <c r="C450" i="8" s="1"/>
  <c r="C451" i="8" s="1"/>
  <c r="C452" i="8" s="1"/>
  <c r="C453" i="8" s="1"/>
  <c r="C454" i="8" s="1"/>
  <c r="C455" i="8" s="1"/>
  <c r="C456" i="8" s="1"/>
  <c r="C457" i="8" s="1"/>
  <c r="C458" i="8" s="1"/>
  <c r="C459" i="8" s="1"/>
  <c r="C460" i="8" s="1"/>
  <c r="C461" i="8" s="1"/>
  <c r="C462" i="8" s="1"/>
  <c r="C463" i="8" s="1"/>
  <c r="C464" i="8" s="1"/>
  <c r="C465" i="8" s="1"/>
  <c r="C466" i="8" s="1"/>
  <c r="C467" i="8" s="1"/>
  <c r="C468" i="8" s="1"/>
  <c r="C469" i="8" s="1"/>
  <c r="C470" i="8" s="1"/>
  <c r="C471" i="8" s="1"/>
  <c r="C472" i="8" s="1"/>
  <c r="C473" i="8" s="1"/>
  <c r="C474" i="8" s="1"/>
  <c r="C475" i="8" s="1"/>
  <c r="C476" i="8" s="1"/>
  <c r="C477" i="8" s="1"/>
  <c r="C478" i="8" s="1"/>
  <c r="C479" i="8" s="1"/>
  <c r="C480" i="8" s="1"/>
  <c r="C481" i="8" s="1"/>
  <c r="C482" i="8" s="1"/>
  <c r="C483" i="8" s="1"/>
  <c r="C484" i="8" s="1"/>
  <c r="C485" i="8" s="1"/>
  <c r="C486" i="8" s="1"/>
  <c r="C487" i="8" s="1"/>
  <c r="C488" i="8" s="1"/>
  <c r="C489" i="8" s="1"/>
  <c r="C490" i="8" s="1"/>
  <c r="C491" i="8" s="1"/>
  <c r="C492" i="8" s="1"/>
  <c r="C493" i="8" s="1"/>
  <c r="C494" i="8" s="1"/>
  <c r="C495" i="8" s="1"/>
  <c r="C496" i="8" s="1"/>
  <c r="C497" i="8" s="1"/>
  <c r="C498" i="8" s="1"/>
  <c r="C499" i="8" s="1"/>
  <c r="C500" i="8" s="1"/>
  <c r="C501" i="8" s="1"/>
  <c r="C502" i="8" s="1"/>
  <c r="C503" i="8" s="1"/>
  <c r="C504" i="8" s="1"/>
  <c r="C505" i="8" s="1"/>
  <c r="C506" i="8" s="1"/>
  <c r="C507" i="8" s="1"/>
  <c r="C508" i="8" s="1"/>
  <c r="C509" i="8" s="1"/>
  <c r="C510" i="8" s="1"/>
  <c r="C511" i="8" s="1"/>
  <c r="C512" i="8" s="1"/>
  <c r="C513" i="8" s="1"/>
  <c r="C514" i="8" s="1"/>
  <c r="C515" i="8" s="1"/>
  <c r="C516" i="8" s="1"/>
  <c r="C517" i="8" s="1"/>
  <c r="C518" i="8" s="1"/>
  <c r="C519" i="8" s="1"/>
  <c r="C520" i="8" s="1"/>
  <c r="C521" i="8" s="1"/>
  <c r="C522" i="8" s="1"/>
  <c r="C523" i="8" s="1"/>
  <c r="C524" i="8" s="1"/>
  <c r="C525" i="8" s="1"/>
  <c r="C526" i="8" s="1"/>
  <c r="C527" i="8" s="1"/>
  <c r="C528" i="8" s="1"/>
  <c r="C529" i="8" s="1"/>
  <c r="C530" i="8" s="1"/>
  <c r="C531" i="8" s="1"/>
  <c r="C532" i="8" s="1"/>
  <c r="C533" i="8" s="1"/>
  <c r="C534" i="8" s="1"/>
  <c r="C535" i="8" s="1"/>
  <c r="C536" i="8" s="1"/>
  <c r="C537" i="8" s="1"/>
  <c r="C538" i="8" s="1"/>
  <c r="C539" i="8" s="1"/>
  <c r="C540" i="8" s="1"/>
  <c r="C541" i="8" s="1"/>
  <c r="C542" i="8" s="1"/>
  <c r="C543" i="8" s="1"/>
  <c r="C544" i="8" s="1"/>
  <c r="C545" i="8" s="1"/>
  <c r="C546" i="8" s="1"/>
  <c r="C547" i="8" s="1"/>
  <c r="C548" i="8" s="1"/>
  <c r="C549" i="8" s="1"/>
  <c r="C550" i="8" s="1"/>
  <c r="C551" i="8" s="1"/>
  <c r="C552" i="8" s="1"/>
  <c r="C553" i="8" s="1"/>
  <c r="C554" i="8" s="1"/>
  <c r="C555" i="8" s="1"/>
  <c r="C556" i="8" s="1"/>
  <c r="C557" i="8" s="1"/>
  <c r="C558" i="8" s="1"/>
  <c r="C559" i="8" s="1"/>
  <c r="C560" i="8" s="1"/>
  <c r="C561" i="8" s="1"/>
  <c r="C562" i="8" s="1"/>
  <c r="C563" i="8" s="1"/>
  <c r="C564" i="8" s="1"/>
  <c r="C565" i="8" s="1"/>
  <c r="C566" i="8" s="1"/>
  <c r="C567" i="8" s="1"/>
  <c r="C568" i="8" s="1"/>
  <c r="C569" i="8" s="1"/>
  <c r="C570" i="8" s="1"/>
  <c r="C571" i="8" s="1"/>
  <c r="C572" i="8" s="1"/>
  <c r="C573" i="8" s="1"/>
  <c r="C574" i="8" s="1"/>
  <c r="C575" i="8" s="1"/>
  <c r="C576" i="8" s="1"/>
  <c r="C577" i="8" s="1"/>
  <c r="C578" i="8" s="1"/>
  <c r="C579" i="8" s="1"/>
  <c r="C580" i="8" s="1"/>
  <c r="C581" i="8" s="1"/>
  <c r="C582" i="8" s="1"/>
  <c r="C583" i="8" s="1"/>
  <c r="C584" i="8" s="1"/>
  <c r="C585" i="8" s="1"/>
  <c r="C586" i="8" s="1"/>
  <c r="C587" i="8" s="1"/>
  <c r="C588" i="8" s="1"/>
  <c r="C589" i="8" s="1"/>
  <c r="C590" i="8" s="1"/>
  <c r="C591" i="8" s="1"/>
  <c r="C592" i="8" s="1"/>
  <c r="C593" i="8" s="1"/>
  <c r="C594" i="8" s="1"/>
  <c r="C595" i="8" s="1"/>
  <c r="C596" i="8" s="1"/>
  <c r="C597" i="8" s="1"/>
  <c r="C598" i="8" s="1"/>
  <c r="C599" i="8" s="1"/>
  <c r="C600" i="8" s="1"/>
  <c r="C601" i="8" s="1"/>
  <c r="C602" i="8" s="1"/>
  <c r="C603" i="8" s="1"/>
  <c r="C604" i="8" s="1"/>
  <c r="C605" i="8" s="1"/>
  <c r="C606" i="8" s="1"/>
  <c r="C607" i="8" s="1"/>
  <c r="C608" i="8" s="1"/>
  <c r="C609" i="8" s="1"/>
  <c r="C610" i="8" s="1"/>
  <c r="C611" i="8" s="1"/>
  <c r="C612" i="8" s="1"/>
  <c r="C613" i="8" s="1"/>
  <c r="C614" i="8" s="1"/>
  <c r="C615" i="8" s="1"/>
  <c r="C616" i="8" s="1"/>
  <c r="C617" i="8" s="1"/>
  <c r="C618" i="8" s="1"/>
  <c r="C619" i="8" s="1"/>
  <c r="C620" i="8" s="1"/>
  <c r="C621" i="8" s="1"/>
  <c r="C622" i="8" s="1"/>
  <c r="C623" i="8" s="1"/>
  <c r="C624" i="8" s="1"/>
  <c r="C625" i="8" s="1"/>
  <c r="C626" i="8" s="1"/>
  <c r="C627" i="8" s="1"/>
  <c r="C628" i="8" s="1"/>
  <c r="C629" i="8" s="1"/>
  <c r="C630" i="8" s="1"/>
  <c r="C631" i="8" s="1"/>
  <c r="C632" i="8" s="1"/>
  <c r="C633" i="8" s="1"/>
  <c r="C634" i="8" s="1"/>
  <c r="C635" i="8" s="1"/>
  <c r="C636" i="8" s="1"/>
  <c r="C637" i="8" s="1"/>
  <c r="C638" i="8" s="1"/>
  <c r="C639" i="8" s="1"/>
  <c r="C640" i="8" s="1"/>
  <c r="C641" i="8" s="1"/>
  <c r="C642" i="8" s="1"/>
  <c r="C643" i="8" s="1"/>
  <c r="C644" i="8" s="1"/>
  <c r="C645" i="8" s="1"/>
  <c r="C646" i="8" s="1"/>
  <c r="C647" i="8" s="1"/>
  <c r="C648" i="8" s="1"/>
  <c r="C649" i="8" s="1"/>
  <c r="C650" i="8" s="1"/>
  <c r="C651" i="8" s="1"/>
  <c r="C652" i="8" s="1"/>
  <c r="C653" i="8" s="1"/>
  <c r="C654" i="8" s="1"/>
  <c r="C655" i="8" s="1"/>
  <c r="C656" i="8" s="1"/>
  <c r="C657" i="8" s="1"/>
  <c r="C658" i="8" s="1"/>
  <c r="C659" i="8" s="1"/>
  <c r="C660" i="8" s="1"/>
  <c r="C661" i="8" s="1"/>
  <c r="C662" i="8" s="1"/>
  <c r="C663" i="8" s="1"/>
  <c r="C664" i="8" s="1"/>
  <c r="C665" i="8" s="1"/>
  <c r="C666" i="8" s="1"/>
  <c r="C667" i="8" s="1"/>
  <c r="C668" i="8" s="1"/>
  <c r="C669" i="8" s="1"/>
  <c r="C670" i="8" s="1"/>
  <c r="C671" i="8" s="1"/>
  <c r="C672" i="8" s="1"/>
  <c r="C673" i="8" s="1"/>
  <c r="C674" i="8" s="1"/>
  <c r="C675" i="8" s="1"/>
  <c r="C676" i="8" s="1"/>
  <c r="C677" i="8" s="1"/>
  <c r="C678" i="8" s="1"/>
  <c r="C679" i="8" s="1"/>
  <c r="C680" i="8" s="1"/>
  <c r="C681" i="8" s="1"/>
  <c r="C682" i="8" s="1"/>
  <c r="C683" i="8" s="1"/>
  <c r="C684" i="8" s="1"/>
  <c r="C685" i="8" s="1"/>
  <c r="C686" i="8" s="1"/>
  <c r="C687" i="8" s="1"/>
  <c r="C688" i="8" s="1"/>
  <c r="C689" i="8" s="1"/>
  <c r="C690" i="8" s="1"/>
  <c r="C691" i="8" s="1"/>
  <c r="C692" i="8" s="1"/>
  <c r="C693" i="8" s="1"/>
  <c r="C694" i="8" s="1"/>
  <c r="C695" i="8" s="1"/>
  <c r="C696" i="8" s="1"/>
  <c r="C697" i="8" s="1"/>
  <c r="C698" i="8" s="1"/>
  <c r="C699" i="8" s="1"/>
  <c r="C700" i="8" s="1"/>
  <c r="C701" i="8" s="1"/>
  <c r="C702" i="8" s="1"/>
  <c r="C703" i="8" s="1"/>
  <c r="C704" i="8" s="1"/>
  <c r="C705" i="8" s="1"/>
  <c r="C706" i="8" s="1"/>
  <c r="C707" i="8" s="1"/>
  <c r="C708" i="8" s="1"/>
  <c r="C709" i="8" s="1"/>
  <c r="C710" i="8" s="1"/>
  <c r="C711" i="8" s="1"/>
  <c r="C712" i="8" s="1"/>
  <c r="C713" i="8" s="1"/>
  <c r="C714" i="8" s="1"/>
  <c r="C715" i="8" s="1"/>
  <c r="C716" i="8" s="1"/>
  <c r="C717" i="8" s="1"/>
  <c r="C718" i="8" s="1"/>
  <c r="C719" i="8" s="1"/>
  <c r="C720" i="8" s="1"/>
  <c r="C721" i="8" s="1"/>
  <c r="C722" i="8" s="1"/>
  <c r="C723" i="8" s="1"/>
  <c r="C724" i="8" s="1"/>
  <c r="C725" i="8" s="1"/>
  <c r="C726" i="8" s="1"/>
  <c r="C727" i="8" s="1"/>
  <c r="C728" i="8" s="1"/>
  <c r="C729" i="8" s="1"/>
  <c r="C730" i="8" s="1"/>
  <c r="C731" i="8" s="1"/>
  <c r="C732" i="8" s="1"/>
  <c r="C733" i="8" s="1"/>
  <c r="C734" i="8" s="1"/>
  <c r="C735" i="8" s="1"/>
  <c r="C736" i="8" s="1"/>
  <c r="C737" i="8" s="1"/>
  <c r="C738" i="8" s="1"/>
  <c r="C739" i="8" s="1"/>
  <c r="C740" i="8" s="1"/>
  <c r="C741" i="8" s="1"/>
  <c r="C742" i="8" s="1"/>
  <c r="C743" i="8" s="1"/>
  <c r="C744" i="8" s="1"/>
  <c r="C745" i="8" s="1"/>
  <c r="C746" i="8" s="1"/>
  <c r="C747" i="8" s="1"/>
  <c r="C748" i="8" s="1"/>
  <c r="C749" i="8" s="1"/>
  <c r="C750" i="8" s="1"/>
  <c r="C751" i="8" s="1"/>
  <c r="C752" i="8" s="1"/>
  <c r="C753" i="8" s="1"/>
  <c r="C754" i="8" s="1"/>
  <c r="C755" i="8" s="1"/>
  <c r="C756" i="8" s="1"/>
  <c r="C757" i="8" s="1"/>
  <c r="C758" i="8" s="1"/>
  <c r="C759" i="8" s="1"/>
  <c r="C760" i="8" s="1"/>
  <c r="C761" i="8" s="1"/>
  <c r="C762" i="8" s="1"/>
  <c r="C763" i="8" s="1"/>
  <c r="C764" i="8" s="1"/>
  <c r="C765" i="8" s="1"/>
  <c r="C766" i="8" s="1"/>
  <c r="C767" i="8" s="1"/>
  <c r="C768" i="8" s="1"/>
  <c r="C769" i="8" s="1"/>
  <c r="C770" i="8" s="1"/>
  <c r="C771" i="8" s="1"/>
  <c r="C772" i="8" s="1"/>
  <c r="C773" i="8" s="1"/>
  <c r="C774" i="8" s="1"/>
  <c r="C775" i="8" s="1"/>
  <c r="C776" i="8" s="1"/>
  <c r="C777" i="8" s="1"/>
  <c r="C778" i="8" s="1"/>
  <c r="C779" i="8" s="1"/>
  <c r="C780" i="8" s="1"/>
  <c r="C781" i="8" s="1"/>
  <c r="C782" i="8" s="1"/>
  <c r="C783" i="8" s="1"/>
  <c r="C784" i="8" s="1"/>
  <c r="C785" i="8" s="1"/>
  <c r="C786" i="8" s="1"/>
  <c r="C787" i="8" s="1"/>
  <c r="C788" i="8" s="1"/>
  <c r="C789" i="8" s="1"/>
  <c r="C790" i="8" s="1"/>
  <c r="C791" i="8" s="1"/>
  <c r="C792" i="8" s="1"/>
  <c r="C793" i="8" s="1"/>
  <c r="C794" i="8" s="1"/>
  <c r="C795" i="8" s="1"/>
  <c r="C796" i="8" s="1"/>
  <c r="C797" i="8" s="1"/>
  <c r="C798" i="8" s="1"/>
  <c r="C799" i="8" s="1"/>
  <c r="C800" i="8" s="1"/>
  <c r="C801" i="8" s="1"/>
  <c r="C802" i="8" s="1"/>
  <c r="C803" i="8" s="1"/>
  <c r="C804" i="8" s="1"/>
  <c r="C805" i="8" s="1"/>
  <c r="C806" i="8" s="1"/>
  <c r="C807" i="8" s="1"/>
  <c r="C808" i="8" s="1"/>
  <c r="C809" i="8" s="1"/>
  <c r="C810" i="8" s="1"/>
  <c r="C811" i="8" s="1"/>
  <c r="C812" i="8" s="1"/>
  <c r="C813" i="8" s="1"/>
  <c r="C814" i="8" s="1"/>
  <c r="C815" i="8" s="1"/>
  <c r="C816" i="8" s="1"/>
  <c r="C817" i="8" s="1"/>
  <c r="C818" i="8" s="1"/>
  <c r="C819" i="8" s="1"/>
  <c r="C820" i="8" s="1"/>
  <c r="C821" i="8" s="1"/>
  <c r="C822" i="8" s="1"/>
  <c r="C823" i="8" s="1"/>
  <c r="C824" i="8" s="1"/>
  <c r="C825" i="8" s="1"/>
  <c r="C826" i="8" s="1"/>
  <c r="C827" i="8" s="1"/>
  <c r="C828" i="8" s="1"/>
  <c r="C829" i="8" s="1"/>
  <c r="C830" i="8" s="1"/>
  <c r="C831" i="8" s="1"/>
  <c r="C832" i="8" s="1"/>
  <c r="C833" i="8" s="1"/>
  <c r="C834" i="8" s="1"/>
  <c r="C835" i="8" s="1"/>
  <c r="C836" i="8" s="1"/>
  <c r="C837" i="8" s="1"/>
  <c r="C838" i="8" s="1"/>
  <c r="C839" i="8" s="1"/>
  <c r="C840" i="8" s="1"/>
  <c r="C841" i="8" s="1"/>
  <c r="C842" i="8" s="1"/>
  <c r="C843" i="8" s="1"/>
  <c r="C844" i="8" s="1"/>
  <c r="C845" i="8" s="1"/>
  <c r="C846" i="8" s="1"/>
  <c r="C847" i="8" s="1"/>
  <c r="C848" i="8" s="1"/>
  <c r="C849" i="8" s="1"/>
  <c r="C850" i="8" s="1"/>
  <c r="C851" i="8" s="1"/>
  <c r="C852" i="8" s="1"/>
  <c r="C853" i="8" s="1"/>
  <c r="C854" i="8" s="1"/>
  <c r="C855" i="8" s="1"/>
  <c r="C856" i="8" s="1"/>
  <c r="C857" i="8" s="1"/>
  <c r="C858" i="8" s="1"/>
  <c r="C859" i="8" s="1"/>
  <c r="C860" i="8" s="1"/>
  <c r="C861" i="8" s="1"/>
  <c r="C862" i="8" s="1"/>
  <c r="C863" i="8" s="1"/>
  <c r="C864" i="8" s="1"/>
  <c r="C865" i="8" s="1"/>
  <c r="C866" i="8" s="1"/>
  <c r="C867" i="8" s="1"/>
  <c r="C868" i="8" s="1"/>
  <c r="C869" i="8" s="1"/>
  <c r="C870" i="8" s="1"/>
  <c r="C871" i="8" s="1"/>
  <c r="C872" i="8" s="1"/>
  <c r="C873" i="8" s="1"/>
  <c r="C874" i="8" s="1"/>
  <c r="C875" i="8" s="1"/>
  <c r="C876" i="8" s="1"/>
  <c r="C877" i="8" s="1"/>
  <c r="C878" i="8" s="1"/>
  <c r="C879" i="8" s="1"/>
  <c r="C880" i="8" s="1"/>
  <c r="C881" i="8" s="1"/>
  <c r="C882" i="8" s="1"/>
  <c r="C883" i="8" s="1"/>
  <c r="C884" i="8" s="1"/>
  <c r="C885" i="8" s="1"/>
  <c r="C886" i="8" s="1"/>
  <c r="C887" i="8" s="1"/>
  <c r="C888" i="8" s="1"/>
  <c r="C889" i="8" s="1"/>
  <c r="C890" i="8" s="1"/>
  <c r="C891" i="8" s="1"/>
  <c r="C892" i="8" s="1"/>
  <c r="C893" i="8" s="1"/>
  <c r="C894" i="8" s="1"/>
  <c r="C895" i="8" s="1"/>
  <c r="C896" i="8" s="1"/>
  <c r="C897" i="8" s="1"/>
  <c r="C898" i="8" s="1"/>
  <c r="C899" i="8" s="1"/>
  <c r="C900" i="8" s="1"/>
  <c r="C901" i="8" s="1"/>
  <c r="C902" i="8" s="1"/>
  <c r="C903" i="8" s="1"/>
  <c r="C904" i="8" s="1"/>
  <c r="C905" i="8" s="1"/>
  <c r="C906" i="8" s="1"/>
  <c r="C907" i="8" s="1"/>
  <c r="C908" i="8" s="1"/>
  <c r="C909" i="8" s="1"/>
  <c r="C910" i="8" s="1"/>
  <c r="C911" i="8" s="1"/>
  <c r="C912" i="8" s="1"/>
  <c r="C913" i="8" s="1"/>
  <c r="C914" i="8" s="1"/>
  <c r="C915" i="8" s="1"/>
  <c r="C916" i="8" s="1"/>
  <c r="C917" i="8" s="1"/>
  <c r="C918" i="8" s="1"/>
  <c r="C919" i="8" s="1"/>
  <c r="C920" i="8" s="1"/>
  <c r="C921" i="8" s="1"/>
  <c r="C922" i="8" s="1"/>
  <c r="C923" i="8" s="1"/>
  <c r="C924" i="8" s="1"/>
  <c r="C925" i="8" s="1"/>
  <c r="C926" i="8" s="1"/>
  <c r="C927" i="8" s="1"/>
  <c r="C928" i="8" s="1"/>
  <c r="C929" i="8" s="1"/>
  <c r="C930" i="8" s="1"/>
  <c r="C931" i="8" s="1"/>
  <c r="C932" i="8" s="1"/>
  <c r="C933" i="8" s="1"/>
  <c r="C934" i="8" s="1"/>
  <c r="C935" i="8" s="1"/>
  <c r="C936" i="8" s="1"/>
  <c r="C937" i="8" s="1"/>
  <c r="C938" i="8" s="1"/>
  <c r="C939" i="8" s="1"/>
  <c r="C940" i="8" s="1"/>
  <c r="C941" i="8" s="1"/>
  <c r="C942" i="8" s="1"/>
  <c r="C943" i="8" s="1"/>
  <c r="C944" i="8" s="1"/>
  <c r="C945" i="8" s="1"/>
  <c r="C946" i="8" s="1"/>
  <c r="C947" i="8" s="1"/>
  <c r="C948" i="8" s="1"/>
  <c r="C949" i="8" s="1"/>
  <c r="C950" i="8" s="1"/>
  <c r="C951" i="8" s="1"/>
  <c r="C952" i="8" s="1"/>
  <c r="C953" i="8" s="1"/>
  <c r="C954" i="8" s="1"/>
  <c r="C955" i="8" s="1"/>
  <c r="C956" i="8" s="1"/>
  <c r="C957" i="8" s="1"/>
  <c r="C958" i="8" s="1"/>
  <c r="C959" i="8" s="1"/>
  <c r="C960" i="8" s="1"/>
  <c r="C961" i="8" s="1"/>
  <c r="C962" i="8" s="1"/>
  <c r="C963" i="8" s="1"/>
  <c r="C964" i="8" s="1"/>
  <c r="C965" i="8" s="1"/>
  <c r="C966" i="8" s="1"/>
  <c r="C967" i="8" s="1"/>
  <c r="C968" i="8" s="1"/>
  <c r="C969" i="8" s="1"/>
  <c r="C970" i="8" s="1"/>
  <c r="C971" i="8" s="1"/>
  <c r="C972" i="8" s="1"/>
  <c r="C973" i="8" s="1"/>
  <c r="C974" i="8" s="1"/>
  <c r="C975" i="8" s="1"/>
  <c r="C976" i="8" s="1"/>
  <c r="C977" i="8" s="1"/>
  <c r="C978" i="8" s="1"/>
  <c r="C979" i="8" s="1"/>
  <c r="C980" i="8" s="1"/>
  <c r="C981" i="8" s="1"/>
  <c r="C982" i="8" s="1"/>
  <c r="C983" i="8" s="1"/>
  <c r="C984" i="8" s="1"/>
  <c r="C985" i="8" s="1"/>
  <c r="C986" i="8" s="1"/>
  <c r="C987" i="8" s="1"/>
  <c r="C988" i="8" s="1"/>
  <c r="C989" i="8" s="1"/>
  <c r="C990" i="8" s="1"/>
  <c r="C991" i="8" s="1"/>
  <c r="C992" i="8" s="1"/>
  <c r="C993" i="8" s="1"/>
  <c r="C994" i="8" s="1"/>
  <c r="C995" i="8" s="1"/>
  <c r="C996" i="8" s="1"/>
  <c r="C997" i="8" s="1"/>
  <c r="C998" i="8" s="1"/>
  <c r="C999" i="8" s="1"/>
  <c r="C1000" i="8" s="1"/>
  <c r="C1001" i="8" s="1"/>
  <c r="C1002" i="8" s="1"/>
  <c r="C1003" i="8" s="1"/>
  <c r="C1004" i="8" s="1"/>
  <c r="V27" i="18"/>
  <c r="V27" i="41"/>
  <c r="AJ27" i="42"/>
  <c r="AX27" i="41"/>
  <c r="V27" i="42"/>
  <c r="AJ27" i="18"/>
  <c r="BL27" i="41"/>
  <c r="BL27" i="18"/>
  <c r="BZ27" i="41"/>
  <c r="BZ27" i="42"/>
  <c r="G8" i="53"/>
  <c r="D58" i="42"/>
  <c r="E57" i="42"/>
  <c r="AG17" i="13" a="1"/>
  <c r="BD67" i="22"/>
  <c r="AU23" i="23"/>
  <c r="AL84" i="20"/>
  <c r="I70" i="12"/>
  <c r="AL87" i="27"/>
  <c r="AL29" i="28"/>
  <c r="AC25" i="11"/>
  <c r="AL97" i="26"/>
  <c r="AU25" i="19"/>
  <c r="T42" i="22"/>
  <c r="O17" i="36" a="1"/>
  <c r="AA17" i="36" a="1"/>
  <c r="T69" i="25"/>
  <c r="AL110" i="27"/>
  <c r="AL35" i="26"/>
  <c r="AL56" i="27"/>
  <c r="AL72" i="28"/>
  <c r="AU88" i="11"/>
  <c r="I102" i="19"/>
  <c r="AU98" i="28"/>
  <c r="I106" i="21"/>
  <c r="BD28" i="10"/>
  <c r="AG17" i="34" a="1"/>
  <c r="AG17" i="29" a="1"/>
  <c r="AK31" i="46"/>
  <c r="I30" i="26"/>
  <c r="AU101" i="25"/>
  <c r="T81" i="28"/>
  <c r="AL60" i="26"/>
  <c r="BD31" i="12"/>
  <c r="I23" i="19"/>
  <c r="I34" i="11"/>
  <c r="AU36" i="23"/>
  <c r="BD71" i="10"/>
  <c r="BD107" i="23"/>
  <c r="V82" i="43"/>
  <c r="CA29" i="43"/>
  <c r="M30" i="7"/>
  <c r="I12" i="23"/>
  <c r="CO30" i="42"/>
  <c r="BD91" i="22"/>
  <c r="AL100" i="28"/>
  <c r="I68" i="20"/>
  <c r="AU82" i="21"/>
  <c r="AU15" i="24"/>
  <c r="BD87" i="25"/>
  <c r="T50" i="23"/>
  <c r="I63" i="11"/>
  <c r="J9" i="7"/>
  <c r="AL89" i="26"/>
  <c r="AC34" i="27"/>
  <c r="AU22" i="20"/>
  <c r="T24" i="24"/>
  <c r="AU51" i="20"/>
  <c r="AL78" i="4"/>
  <c r="AL38" i="11"/>
  <c r="T12" i="21"/>
  <c r="AC22" i="11"/>
  <c r="I86" i="11"/>
  <c r="E56" i="41"/>
  <c r="W33" i="51"/>
  <c r="BD111" i="12"/>
  <c r="T35" i="21"/>
  <c r="I44" i="28"/>
  <c r="AL13" i="12"/>
  <c r="AL62" i="25"/>
  <c r="BD62" i="19"/>
  <c r="F29" i="41"/>
  <c r="AC36" i="19"/>
  <c r="AL72" i="25"/>
  <c r="CA30" i="45"/>
  <c r="I35" i="4"/>
  <c r="AC94" i="23"/>
  <c r="AL97" i="10"/>
  <c r="BD46" i="19"/>
  <c r="I48" i="25"/>
  <c r="BD86" i="21"/>
  <c r="AC81" i="11"/>
  <c r="BD22" i="4"/>
  <c r="I96" i="4"/>
  <c r="I41" i="20"/>
  <c r="I42" i="24"/>
  <c r="AS17" i="32" a="1"/>
  <c r="AL20" i="23"/>
  <c r="AC31" i="25"/>
  <c r="I101" i="27"/>
  <c r="AU20" i="25"/>
  <c r="T80" i="20"/>
  <c r="BD85" i="10"/>
  <c r="I103" i="4"/>
  <c r="I65" i="21"/>
  <c r="BD111" i="11"/>
  <c r="T105" i="22"/>
  <c r="AL30" i="10"/>
  <c r="AL107" i="26"/>
  <c r="I24" i="19"/>
  <c r="AL49" i="10"/>
  <c r="BD18" i="19"/>
  <c r="AC106" i="20"/>
  <c r="AU106" i="23"/>
  <c r="AL65" i="21"/>
  <c r="AL33" i="21"/>
  <c r="AC85" i="24"/>
  <c r="AU13" i="19"/>
  <c r="I42" i="10"/>
  <c r="AU36" i="20"/>
  <c r="I111" i="4"/>
  <c r="AY31" i="18"/>
  <c r="I101" i="24"/>
  <c r="BD50" i="23"/>
  <c r="W34" i="43"/>
  <c r="AG17" i="31" a="1"/>
  <c r="O17" i="13" a="1"/>
  <c r="T22" i="28"/>
  <c r="T41" i="19"/>
  <c r="AC93" i="24"/>
  <c r="I49" i="27"/>
  <c r="AC87" i="27"/>
  <c r="AL65" i="11"/>
  <c r="BD104" i="11"/>
  <c r="I77" i="28"/>
  <c r="BD40" i="20"/>
  <c r="AL70" i="26"/>
  <c r="AA17" i="30" a="1"/>
  <c r="AU13" i="23"/>
  <c r="T70" i="25"/>
  <c r="BD60" i="21"/>
  <c r="BD23" i="21"/>
  <c r="AL100" i="22"/>
  <c r="AL93" i="23"/>
  <c r="AL38" i="21"/>
  <c r="BD75" i="10"/>
  <c r="BD44" i="11"/>
  <c r="AL93" i="20"/>
  <c r="U17" i="31" a="1"/>
  <c r="D58" i="18"/>
  <c r="AU83" i="26"/>
  <c r="BD54" i="25"/>
  <c r="AU72" i="19"/>
  <c r="AU69" i="20"/>
  <c r="AU100" i="12"/>
  <c r="T83" i="26"/>
  <c r="AC67" i="11"/>
  <c r="I86" i="27"/>
  <c r="AL49" i="20"/>
  <c r="AC19" i="11"/>
  <c r="AL48" i="20"/>
  <c r="AA17" i="34" a="1"/>
  <c r="AS17" i="33" a="1"/>
  <c r="AG17" i="32" a="1"/>
  <c r="BD56" i="20"/>
  <c r="I110" i="24"/>
  <c r="I43" i="21"/>
  <c r="T74" i="24"/>
  <c r="T101" i="25"/>
  <c r="BD19" i="10"/>
  <c r="AL29" i="20"/>
  <c r="AC49" i="23"/>
  <c r="AC76" i="21"/>
  <c r="I17" i="35" a="1"/>
  <c r="V83" i="51"/>
  <c r="AL80" i="21"/>
  <c r="BD107" i="22"/>
  <c r="AU25" i="21"/>
  <c r="V60" i="41"/>
  <c r="I55" i="28"/>
  <c r="T23" i="19"/>
  <c r="AC68" i="28"/>
  <c r="T55" i="12"/>
  <c r="T88" i="23"/>
  <c r="BD45" i="12"/>
  <c r="AC76" i="23"/>
  <c r="AU69" i="22"/>
  <c r="T54" i="28"/>
  <c r="AL69" i="26"/>
  <c r="BD87" i="12"/>
  <c r="BD53" i="20"/>
  <c r="BD94" i="11"/>
  <c r="AM17" i="35" a="1"/>
  <c r="AL109" i="27"/>
  <c r="I80" i="19"/>
  <c r="AC34" i="28"/>
  <c r="AU73" i="23"/>
  <c r="I85" i="11"/>
  <c r="AL57" i="26"/>
  <c r="BD106" i="23"/>
  <c r="T103" i="10"/>
  <c r="T25" i="12"/>
  <c r="I56" i="28"/>
  <c r="BD33" i="25"/>
  <c r="BD49" i="25"/>
  <c r="AC71" i="26"/>
  <c r="I92" i="26"/>
  <c r="AM17" i="14" a="1"/>
  <c r="T40" i="21"/>
  <c r="AC83" i="28"/>
  <c r="I32" i="19"/>
  <c r="AL102" i="23"/>
  <c r="I45" i="28"/>
  <c r="AC69" i="12"/>
  <c r="AC94" i="11"/>
  <c r="AC31" i="24"/>
  <c r="AC30" i="10"/>
  <c r="AL41" i="20"/>
  <c r="AC51" i="12"/>
  <c r="AL70" i="10"/>
  <c r="AL38" i="22"/>
  <c r="K18" i="7"/>
  <c r="AL40" i="20"/>
  <c r="AC46" i="28"/>
  <c r="J10" i="7"/>
  <c r="T110" i="26"/>
  <c r="BD85" i="27"/>
  <c r="BD78" i="21"/>
  <c r="T41" i="28"/>
  <c r="AC33" i="25"/>
  <c r="AU37" i="24"/>
  <c r="AC107" i="12"/>
  <c r="I59" i="22"/>
  <c r="T73" i="25"/>
  <c r="BD110" i="26"/>
  <c r="BD88" i="19"/>
  <c r="D57" i="18"/>
  <c r="AK31" i="43"/>
  <c r="I65" i="10"/>
  <c r="I42" i="23"/>
  <c r="I66" i="28"/>
  <c r="AU99" i="24"/>
  <c r="BD38" i="23"/>
  <c r="AU75" i="27"/>
  <c r="BD28" i="20"/>
  <c r="BD33" i="23"/>
  <c r="T100" i="12"/>
  <c r="AU79" i="20"/>
  <c r="U17" i="13" a="1"/>
  <c r="AA17" i="32" a="1"/>
  <c r="U17" i="29" a="1"/>
  <c r="T110" i="4"/>
  <c r="T52" i="22"/>
  <c r="T29" i="23"/>
  <c r="AU84" i="25"/>
  <c r="AC33" i="21"/>
  <c r="T19" i="26"/>
  <c r="I79" i="11"/>
  <c r="AC48" i="20"/>
  <c r="I54" i="26"/>
  <c r="AG17" i="35" a="1"/>
  <c r="U17" i="33" a="1"/>
  <c r="CO30" i="43"/>
  <c r="I79" i="26"/>
  <c r="AC19" i="20"/>
  <c r="BD68" i="27"/>
  <c r="AL19" i="22"/>
  <c r="AC14" i="20"/>
  <c r="BD23" i="22"/>
  <c r="AC67" i="21"/>
  <c r="BD72" i="28"/>
  <c r="T26" i="11"/>
  <c r="T85" i="23"/>
  <c r="I27" i="26"/>
  <c r="AA17" i="35" a="1"/>
  <c r="AA17" i="29" a="1"/>
  <c r="AU65" i="22"/>
  <c r="AC52" i="19"/>
  <c r="AC105" i="24"/>
  <c r="I48" i="28"/>
  <c r="AC72" i="26"/>
  <c r="T48" i="21"/>
  <c r="BD102" i="11"/>
  <c r="BD107" i="19"/>
  <c r="I72" i="20"/>
  <c r="BD36" i="12"/>
  <c r="E57" i="43"/>
  <c r="AC24" i="19"/>
  <c r="AC90" i="21"/>
  <c r="BD64" i="23"/>
  <c r="AU87" i="4"/>
  <c r="AC41" i="12"/>
  <c r="BD86" i="28"/>
  <c r="T108" i="11"/>
  <c r="T92" i="10"/>
  <c r="BD88" i="20"/>
  <c r="AC57" i="22"/>
  <c r="U17" i="30" a="1"/>
  <c r="AC58" i="24"/>
  <c r="I33" i="20"/>
  <c r="T90" i="22"/>
  <c r="BD26" i="20"/>
  <c r="AC21" i="4"/>
  <c r="AL100" i="4"/>
  <c r="AM17" i="30" a="1"/>
  <c r="T40" i="23"/>
  <c r="I24" i="28"/>
  <c r="T33" i="11"/>
  <c r="T83" i="21"/>
  <c r="T28" i="25"/>
  <c r="AU93" i="19"/>
  <c r="AL94" i="11"/>
  <c r="T32" i="23"/>
  <c r="AC36" i="4"/>
  <c r="I93" i="10"/>
  <c r="I105" i="11"/>
  <c r="T49" i="27"/>
  <c r="AL51" i="27"/>
  <c r="BD57" i="26"/>
  <c r="I27" i="11"/>
  <c r="I82" i="21"/>
  <c r="BD71" i="23"/>
  <c r="BD13" i="28"/>
  <c r="BD76" i="21"/>
  <c r="T13" i="27"/>
  <c r="AL14" i="27"/>
  <c r="AC54" i="25"/>
  <c r="AC91" i="10"/>
  <c r="AC22" i="21"/>
  <c r="AL110" i="24"/>
  <c r="T107" i="26"/>
  <c r="T88" i="28"/>
  <c r="AC87" i="19"/>
  <c r="AC51" i="27"/>
  <c r="AL31" i="23"/>
  <c r="BD103" i="22"/>
  <c r="V60" i="43"/>
  <c r="AL56" i="28"/>
  <c r="AU17" i="12"/>
  <c r="AL61" i="25"/>
  <c r="AU32" i="28"/>
  <c r="AC35" i="26"/>
  <c r="BD40" i="25"/>
  <c r="AU49" i="26"/>
  <c r="AC84" i="25"/>
  <c r="T83" i="27"/>
  <c r="T103" i="27"/>
  <c r="AC93" i="25"/>
  <c r="AC78" i="20"/>
  <c r="AU91" i="28"/>
  <c r="I17" i="33" a="1"/>
  <c r="AU39" i="11"/>
  <c r="AU41" i="23"/>
  <c r="AL23" i="21"/>
  <c r="AL100" i="20"/>
  <c r="AC14" i="12"/>
  <c r="BQ17" i="30" a="1"/>
  <c r="V83" i="42"/>
  <c r="AY30" i="43"/>
  <c r="F6" i="7"/>
  <c r="BD22" i="26"/>
  <c r="AU92" i="28"/>
  <c r="AL31" i="28"/>
  <c r="AU31" i="22"/>
  <c r="T50" i="28"/>
  <c r="AL58" i="20"/>
  <c r="D58" i="43"/>
  <c r="I19" i="26"/>
  <c r="T78" i="11"/>
  <c r="BD80" i="24"/>
  <c r="T54" i="24"/>
  <c r="BD99" i="23"/>
  <c r="BD90" i="4"/>
  <c r="F30" i="18"/>
  <c r="E56" i="42"/>
  <c r="I34" i="28"/>
  <c r="I24" i="12"/>
  <c r="AL66" i="10"/>
  <c r="AL69" i="21"/>
  <c r="T58" i="22"/>
  <c r="BD36" i="23"/>
  <c r="AC110" i="10"/>
  <c r="D56" i="18"/>
  <c r="BD69" i="25"/>
  <c r="BD36" i="21"/>
  <c r="AU76" i="22"/>
  <c r="AC49" i="27"/>
  <c r="I27" i="19"/>
  <c r="AC94" i="24"/>
  <c r="U17" i="38" a="1"/>
  <c r="T107" i="27"/>
  <c r="AL50" i="28"/>
  <c r="AC38" i="23"/>
  <c r="I109" i="10"/>
  <c r="I65" i="11"/>
  <c r="AC44" i="24"/>
  <c r="I39" i="26"/>
  <c r="AC13" i="19"/>
  <c r="I19" i="28"/>
  <c r="AC96" i="11"/>
  <c r="I17" i="30" a="1"/>
  <c r="T58" i="25"/>
  <c r="T64" i="27"/>
  <c r="I36" i="20"/>
  <c r="AL16" i="22"/>
  <c r="AL17" i="22"/>
  <c r="I73" i="11"/>
  <c r="AL44" i="21"/>
  <c r="I75" i="24"/>
  <c r="T80" i="27"/>
  <c r="AY31" i="51"/>
  <c r="I64" i="26"/>
  <c r="AU82" i="28"/>
  <c r="T17" i="27"/>
  <c r="I66" i="12"/>
  <c r="AC69" i="21"/>
  <c r="AC61" i="24"/>
  <c r="I46" i="26"/>
  <c r="AL61" i="24"/>
  <c r="AU97" i="22"/>
  <c r="I106" i="28"/>
  <c r="AU56" i="20"/>
  <c r="AU65" i="19"/>
  <c r="I92" i="27"/>
  <c r="AU32" i="19"/>
  <c r="AL30" i="4"/>
  <c r="I67" i="19"/>
  <c r="AC16" i="26"/>
  <c r="BD97" i="4"/>
  <c r="I61" i="27"/>
  <c r="T57" i="22"/>
  <c r="AC50" i="25"/>
  <c r="AL24" i="19"/>
  <c r="AU48" i="25"/>
  <c r="I33" i="24"/>
  <c r="BD94" i="12"/>
  <c r="BD38" i="19"/>
  <c r="AU61" i="27"/>
  <c r="I61" i="23"/>
  <c r="AU106" i="24"/>
  <c r="T56" i="28"/>
  <c r="AC45" i="24"/>
  <c r="BD16" i="23"/>
  <c r="AU88" i="22"/>
  <c r="BD64" i="4"/>
  <c r="AS17" i="35" a="1"/>
  <c r="I81" i="27"/>
  <c r="AU51" i="27"/>
  <c r="AC82" i="12"/>
  <c r="AL72" i="19"/>
  <c r="AU100" i="23"/>
  <c r="BD96" i="4"/>
  <c r="BD29" i="20"/>
  <c r="W34" i="41"/>
  <c r="I56" i="25"/>
  <c r="AU53" i="19"/>
  <c r="I84" i="23"/>
  <c r="AC100" i="23"/>
  <c r="BD33" i="11"/>
  <c r="AL74" i="20"/>
  <c r="BD45" i="21"/>
  <c r="O17" i="38" a="1"/>
  <c r="T87" i="11"/>
  <c r="T94" i="11"/>
  <c r="AL71" i="4"/>
  <c r="BE17" i="35" a="1"/>
  <c r="V81" i="48"/>
  <c r="D57" i="48"/>
  <c r="I102" i="24"/>
  <c r="I56" i="22"/>
  <c r="AU108" i="19"/>
  <c r="I45" i="27"/>
  <c r="AC90" i="27"/>
  <c r="BD30" i="4"/>
  <c r="BD76" i="20"/>
  <c r="AU77" i="23"/>
  <c r="BD65" i="26"/>
  <c r="AL20" i="28"/>
  <c r="T87" i="22"/>
  <c r="I48" i="23"/>
  <c r="AC52" i="24"/>
  <c r="I106" i="26"/>
  <c r="T13" i="26"/>
  <c r="BD27" i="11"/>
  <c r="AA17" i="13" a="1"/>
  <c r="AM17" i="15" a="1"/>
  <c r="AU54" i="28"/>
  <c r="AU96" i="28"/>
  <c r="AC36" i="22"/>
  <c r="AC103" i="21"/>
  <c r="BD43" i="24"/>
  <c r="AU42" i="19"/>
  <c r="AG17" i="36" a="1"/>
  <c r="U17" i="34" a="1"/>
  <c r="AU52" i="22"/>
  <c r="AU60" i="22"/>
  <c r="T18" i="24"/>
  <c r="BD58" i="25"/>
  <c r="CO29" i="9"/>
  <c r="U17" i="35" a="1"/>
  <c r="E58" i="41"/>
  <c r="AU84" i="24"/>
  <c r="T24" i="21"/>
  <c r="AC84" i="24"/>
  <c r="AL101" i="24"/>
  <c r="AC45" i="28"/>
  <c r="AU106" i="11"/>
  <c r="BD32" i="10"/>
  <c r="I17" i="29" a="1"/>
  <c r="AG17" i="38" a="1"/>
  <c r="BD108" i="20"/>
  <c r="AC55" i="12"/>
  <c r="AL65" i="20"/>
  <c r="BD26" i="10"/>
  <c r="AC39" i="27"/>
  <c r="I56" i="27"/>
  <c r="T100" i="19"/>
  <c r="W29" i="41"/>
  <c r="AL61" i="10"/>
  <c r="AU29" i="24"/>
  <c r="T65" i="19"/>
  <c r="T85" i="28"/>
  <c r="I17" i="34" a="1"/>
  <c r="AC89" i="4"/>
  <c r="I16" i="19"/>
  <c r="T40" i="26"/>
  <c r="AU67" i="19"/>
  <c r="V81" i="51"/>
  <c r="T70" i="11"/>
  <c r="BD101" i="28"/>
  <c r="T81" i="22"/>
  <c r="AC50" i="23"/>
  <c r="T38" i="10"/>
  <c r="T80" i="28"/>
  <c r="T99" i="26"/>
  <c r="AU40" i="22"/>
  <c r="AS17" i="15" a="1"/>
  <c r="BD81" i="25"/>
  <c r="T82" i="21"/>
  <c r="AL57" i="12"/>
  <c r="BD13" i="20"/>
  <c r="BD13" i="24"/>
  <c r="T68" i="25"/>
  <c r="AC50" i="28"/>
  <c r="I75" i="27"/>
  <c r="AC106" i="21"/>
  <c r="I29" i="19"/>
  <c r="AS17" i="34" a="1"/>
  <c r="AC47" i="26"/>
  <c r="T89" i="24"/>
  <c r="T38" i="12"/>
  <c r="AC51" i="23"/>
  <c r="M6" i="7"/>
  <c r="AL42" i="20"/>
  <c r="I105" i="28"/>
  <c r="T73" i="19"/>
  <c r="AC96" i="28"/>
  <c r="E57" i="41"/>
  <c r="T32" i="19"/>
  <c r="BD102" i="12"/>
  <c r="T77" i="20"/>
  <c r="I52" i="12"/>
  <c r="AL108" i="11"/>
  <c r="BD23" i="12"/>
  <c r="T78" i="19"/>
  <c r="I62" i="12"/>
  <c r="AU52" i="23"/>
  <c r="I106" i="22"/>
  <c r="BD15" i="27"/>
  <c r="T103" i="26"/>
  <c r="I109" i="11"/>
  <c r="AG17" i="30" a="1"/>
  <c r="AU68" i="23"/>
  <c r="BD49" i="20"/>
  <c r="AC26" i="4"/>
  <c r="I65" i="27"/>
  <c r="AL39" i="11"/>
  <c r="T96" i="28"/>
  <c r="BD13" i="10"/>
  <c r="I107" i="4"/>
  <c r="AL13" i="28"/>
  <c r="AL103" i="26"/>
  <c r="BD27" i="24"/>
  <c r="AC31" i="28"/>
  <c r="AC63" i="26"/>
  <c r="BD106" i="10"/>
  <c r="AL44" i="22"/>
  <c r="AS17" i="14" a="1"/>
  <c r="BD26" i="11"/>
  <c r="T20" i="4"/>
  <c r="I46" i="19"/>
  <c r="AL33" i="12"/>
  <c r="I48" i="26"/>
  <c r="AU23" i="27"/>
  <c r="T34" i="4"/>
  <c r="AC111" i="4"/>
  <c r="AU94" i="11"/>
  <c r="I73" i="26"/>
  <c r="T93" i="11"/>
  <c r="I17" i="22"/>
  <c r="I59" i="25"/>
  <c r="AC80" i="23"/>
  <c r="AU85" i="22"/>
  <c r="W33" i="43"/>
  <c r="AU26" i="19"/>
  <c r="AL27" i="24"/>
  <c r="T73" i="23"/>
  <c r="AU59" i="26"/>
  <c r="I31" i="26"/>
  <c r="I47" i="21"/>
  <c r="AU59" i="19"/>
  <c r="AU88" i="24"/>
  <c r="AL80" i="19"/>
  <c r="AU38" i="24"/>
  <c r="AL29" i="11"/>
  <c r="AC21" i="28"/>
  <c r="I33" i="21"/>
  <c r="AU97" i="11"/>
  <c r="AC49" i="25"/>
  <c r="BD54" i="23"/>
  <c r="E56" i="46"/>
  <c r="T18" i="19"/>
  <c r="AC71" i="11"/>
  <c r="AU85" i="24"/>
  <c r="BD87" i="23"/>
  <c r="T75" i="11"/>
  <c r="AL108" i="19"/>
  <c r="AC66" i="21"/>
  <c r="AL33" i="25"/>
  <c r="I18" i="21"/>
  <c r="AU101" i="4"/>
  <c r="BD32" i="19"/>
  <c r="AC30" i="22"/>
  <c r="AU32" i="22"/>
  <c r="AY29" i="43"/>
  <c r="AC105" i="25"/>
  <c r="AL22" i="25"/>
  <c r="I53" i="12"/>
  <c r="AC47" i="4"/>
  <c r="I44" i="19"/>
  <c r="AU60" i="27"/>
  <c r="I54" i="11"/>
  <c r="BD32" i="12"/>
  <c r="I37" i="26"/>
  <c r="AL15" i="12"/>
  <c r="BD100" i="24"/>
  <c r="BD57" i="21"/>
  <c r="T15" i="27"/>
  <c r="I23" i="24"/>
  <c r="T110" i="12"/>
  <c r="I48" i="19"/>
  <c r="AC71" i="4"/>
  <c r="AU88" i="25"/>
  <c r="AL82" i="23"/>
  <c r="T53" i="26"/>
  <c r="I70" i="23"/>
  <c r="BD14" i="28"/>
  <c r="AU31" i="19"/>
  <c r="I30" i="28"/>
  <c r="AL81" i="12"/>
  <c r="AU45" i="20"/>
  <c r="AC46" i="10"/>
  <c r="T107" i="11"/>
  <c r="I109" i="12"/>
  <c r="AC24" i="24"/>
  <c r="I109" i="28"/>
  <c r="AU33" i="23"/>
  <c r="AU47" i="21"/>
  <c r="I78" i="28"/>
  <c r="AL57" i="23"/>
  <c r="AL53" i="20"/>
  <c r="BD81" i="19"/>
  <c r="AL69" i="23"/>
  <c r="AU25" i="27"/>
  <c r="AC12" i="12"/>
  <c r="AU59" i="23"/>
  <c r="T63" i="4"/>
  <c r="AL24" i="23"/>
  <c r="AC67" i="28"/>
  <c r="AL85" i="21"/>
  <c r="I58" i="23"/>
  <c r="T109" i="10"/>
  <c r="AC86" i="25"/>
  <c r="AL64" i="10"/>
  <c r="AC36" i="28"/>
  <c r="T28" i="20"/>
  <c r="BD111" i="26"/>
  <c r="T78" i="20"/>
  <c r="I80" i="12"/>
  <c r="AU77" i="25"/>
  <c r="AU87" i="23"/>
  <c r="AU86" i="4"/>
  <c r="I66" i="20"/>
  <c r="AU106" i="22"/>
  <c r="AL84" i="28"/>
  <c r="CO29" i="43"/>
  <c r="AU26" i="11"/>
  <c r="AU62" i="23"/>
  <c r="BD90" i="12"/>
  <c r="AL92" i="22"/>
  <c r="T24" i="11"/>
  <c r="O17" i="30" a="1"/>
  <c r="I48" i="4"/>
  <c r="AU28" i="4"/>
  <c r="AC108" i="25"/>
  <c r="AU47" i="20"/>
  <c r="I17" i="36" a="1"/>
  <c r="O17" i="29" a="1"/>
  <c r="I87" i="27"/>
  <c r="AC73" i="22"/>
  <c r="I73" i="12"/>
  <c r="AL54" i="28"/>
  <c r="AC103" i="19"/>
  <c r="O17" i="33" a="1"/>
  <c r="AL77" i="23"/>
  <c r="I36" i="24"/>
  <c r="I57" i="20"/>
  <c r="I56" i="23"/>
  <c r="J8" i="7"/>
  <c r="C8" i="7" s="1"/>
  <c r="D58" i="46"/>
  <c r="AU39" i="26"/>
  <c r="BD29" i="23"/>
  <c r="I51" i="11"/>
  <c r="AL110" i="12"/>
  <c r="J7" i="7"/>
  <c r="AL73" i="28"/>
  <c r="AC48" i="22"/>
  <c r="CA29" i="51"/>
  <c r="W29" i="44"/>
  <c r="AU17" i="22"/>
  <c r="T37" i="26"/>
  <c r="T107" i="22"/>
  <c r="BD81" i="22"/>
  <c r="AC88" i="22"/>
  <c r="CA30" i="43"/>
  <c r="I111" i="27"/>
  <c r="BD54" i="24"/>
  <c r="I25" i="4"/>
  <c r="AL41" i="26"/>
  <c r="AC111" i="12"/>
  <c r="AL110" i="28"/>
  <c r="I52" i="21"/>
  <c r="AL59" i="24"/>
  <c r="AC93" i="27"/>
  <c r="AC56" i="12"/>
  <c r="T42" i="24"/>
  <c r="AC103" i="24"/>
  <c r="AC34" i="25"/>
  <c r="AU69" i="27"/>
  <c r="BD67" i="23"/>
  <c r="U17" i="36" a="1"/>
  <c r="I72" i="27"/>
  <c r="BD41" i="22"/>
  <c r="BD84" i="22"/>
  <c r="AC77" i="4"/>
  <c r="I84" i="21"/>
  <c r="T50" i="20"/>
  <c r="BD86" i="25"/>
  <c r="T111" i="28"/>
  <c r="BD15" i="10"/>
  <c r="AC86" i="20"/>
  <c r="AU95" i="21"/>
  <c r="AL97" i="24"/>
  <c r="I21" i="26"/>
  <c r="BD85" i="11"/>
  <c r="I59" i="4"/>
  <c r="AU39" i="21"/>
  <c r="AL33" i="11"/>
  <c r="T26" i="20"/>
  <c r="AU53" i="27"/>
  <c r="BD23" i="4"/>
  <c r="AU66" i="26"/>
  <c r="BD109" i="25"/>
  <c r="AL79" i="12"/>
  <c r="BD23" i="19"/>
  <c r="T51" i="23"/>
  <c r="AU90" i="24"/>
  <c r="I97" i="10"/>
  <c r="V83" i="44"/>
  <c r="AC65" i="11"/>
  <c r="AC12" i="25"/>
  <c r="I54" i="25"/>
  <c r="T47" i="25"/>
  <c r="T37" i="12"/>
  <c r="T41" i="27"/>
  <c r="T97" i="27"/>
  <c r="BD74" i="12"/>
  <c r="AL29" i="10"/>
  <c r="AL92" i="21"/>
  <c r="BD17" i="27"/>
  <c r="T34" i="28"/>
  <c r="AC42" i="26"/>
  <c r="AU50" i="22"/>
  <c r="AU23" i="11"/>
  <c r="I57" i="24"/>
  <c r="AU72" i="25"/>
  <c r="AU77" i="27"/>
  <c r="AU58" i="19"/>
  <c r="T43" i="25"/>
  <c r="I98" i="20"/>
  <c r="T48" i="11"/>
  <c r="AU110" i="24"/>
  <c r="E56" i="44"/>
  <c r="AL55" i="23"/>
  <c r="I93" i="25"/>
  <c r="AU31" i="21"/>
  <c r="AL77" i="4"/>
  <c r="T50" i="12"/>
  <c r="BD41" i="10"/>
  <c r="T53" i="11"/>
  <c r="T30" i="27"/>
  <c r="T21" i="4"/>
  <c r="AL61" i="28"/>
  <c r="BD101" i="27"/>
  <c r="BD65" i="4"/>
  <c r="BD52" i="10"/>
  <c r="AU13" i="22"/>
  <c r="AU42" i="25"/>
  <c r="AC105" i="4"/>
  <c r="AL96" i="4"/>
  <c r="I67" i="20"/>
  <c r="AL73" i="24"/>
  <c r="AU51" i="22"/>
  <c r="AS17" i="30" a="1"/>
  <c r="AL68" i="24"/>
  <c r="AL56" i="19"/>
  <c r="BD68" i="21"/>
  <c r="I67" i="11"/>
  <c r="W114" i="43"/>
  <c r="E56" i="18"/>
  <c r="AU30" i="19"/>
  <c r="T14" i="28"/>
  <c r="AU33" i="27"/>
  <c r="I78" i="25"/>
  <c r="F30" i="41"/>
  <c r="AC81" i="28"/>
  <c r="T105" i="25"/>
  <c r="AC16" i="21"/>
  <c r="T76" i="20"/>
  <c r="I108" i="11"/>
  <c r="I82" i="19"/>
  <c r="AG17" i="33" a="1"/>
  <c r="AL68" i="25"/>
  <c r="AC47" i="11"/>
  <c r="AU43" i="26"/>
  <c r="AU36" i="27"/>
  <c r="D57" i="43"/>
  <c r="AL74" i="26"/>
  <c r="AU63" i="26"/>
  <c r="AU65" i="25"/>
  <c r="AC48" i="10"/>
  <c r="AU32" i="26"/>
  <c r="AC35" i="24"/>
  <c r="I71" i="23"/>
  <c r="AC58" i="23"/>
  <c r="AM17" i="33" a="1"/>
  <c r="AL30" i="23"/>
  <c r="AL96" i="26"/>
  <c r="I25" i="21"/>
  <c r="V60" i="44"/>
  <c r="I55" i="4"/>
  <c r="I25" i="22"/>
  <c r="AM17" i="32" a="1"/>
  <c r="I93" i="27"/>
  <c r="T102" i="4"/>
  <c r="AC39" i="12"/>
  <c r="AU38" i="12"/>
  <c r="I78" i="10"/>
  <c r="AU27" i="28"/>
  <c r="BD20" i="21"/>
  <c r="BD100" i="28"/>
  <c r="I98" i="4"/>
  <c r="AC88" i="21"/>
  <c r="I102" i="27"/>
  <c r="T67" i="23"/>
  <c r="BD20" i="24"/>
  <c r="BD83" i="19"/>
  <c r="AC39" i="22"/>
  <c r="AM17" i="34" a="1"/>
  <c r="AU71" i="21"/>
  <c r="T61" i="25"/>
  <c r="T70" i="24"/>
  <c r="T57" i="11"/>
  <c r="BD68" i="23"/>
  <c r="AU80" i="20"/>
  <c r="AC32" i="23"/>
  <c r="BD74" i="25"/>
  <c r="AC109" i="24"/>
  <c r="AL31" i="11"/>
  <c r="T14" i="25"/>
  <c r="AC111" i="19"/>
  <c r="T57" i="28"/>
  <c r="AC78" i="24"/>
  <c r="T36" i="22"/>
  <c r="AC79" i="26"/>
  <c r="AL21" i="25"/>
  <c r="AL16" i="23"/>
  <c r="AL17" i="24"/>
  <c r="BD67" i="12"/>
  <c r="AU43" i="22"/>
  <c r="I51" i="4"/>
  <c r="AC111" i="20"/>
  <c r="AL94" i="25"/>
  <c r="AC51" i="21"/>
  <c r="BD73" i="10"/>
  <c r="BD82" i="21"/>
  <c r="AC51" i="24"/>
  <c r="AC52" i="21"/>
  <c r="AU93" i="21"/>
  <c r="AC59" i="20"/>
  <c r="T78" i="12"/>
  <c r="BD110" i="21"/>
  <c r="AU24" i="27"/>
  <c r="AU91" i="21"/>
  <c r="I47" i="4"/>
  <c r="T61" i="24"/>
  <c r="T47" i="26"/>
  <c r="T109" i="25"/>
  <c r="T30" i="26"/>
  <c r="BD21" i="10"/>
  <c r="AU81" i="20"/>
  <c r="CO30" i="18"/>
  <c r="AC94" i="27"/>
  <c r="I15" i="22"/>
  <c r="T23" i="10"/>
  <c r="AC109" i="4"/>
  <c r="I37" i="23"/>
  <c r="I38" i="28"/>
  <c r="AL53" i="27"/>
  <c r="AC16" i="10"/>
  <c r="AC94" i="19"/>
  <c r="I111" i="22"/>
  <c r="BD23" i="20"/>
  <c r="I102" i="22"/>
  <c r="T66" i="4"/>
  <c r="T107" i="12"/>
  <c r="T78" i="26"/>
  <c r="AC13" i="25"/>
  <c r="BD28" i="11"/>
  <c r="T53" i="24"/>
  <c r="BD22" i="21"/>
  <c r="T25" i="26"/>
  <c r="BD103" i="11"/>
  <c r="T96" i="23"/>
  <c r="AU38" i="20"/>
  <c r="AC68" i="21"/>
  <c r="AU75" i="20"/>
  <c r="AL83" i="23"/>
  <c r="AL54" i="21"/>
  <c r="AC60" i="11"/>
  <c r="D57" i="41"/>
  <c r="W33" i="41"/>
  <c r="AL63" i="28"/>
  <c r="AC110" i="22"/>
  <c r="I81" i="21"/>
  <c r="AC68" i="26"/>
  <c r="D58" i="41"/>
  <c r="I68" i="19"/>
  <c r="T18" i="22"/>
  <c r="AU87" i="10"/>
  <c r="AU37" i="11"/>
  <c r="AC21" i="19"/>
  <c r="AA17" i="33" a="1"/>
  <c r="T73" i="24"/>
  <c r="AC80" i="19"/>
  <c r="AU67" i="28"/>
  <c r="BD54" i="12"/>
  <c r="BD77" i="19"/>
  <c r="O17" i="15" a="1"/>
  <c r="I95" i="26"/>
  <c r="AC12" i="4"/>
  <c r="AC25" i="25"/>
  <c r="AC39" i="21"/>
  <c r="AC43" i="22"/>
  <c r="AC60" i="28"/>
  <c r="T44" i="11"/>
  <c r="AC20" i="27"/>
  <c r="BD106" i="26"/>
  <c r="AL24" i="12"/>
  <c r="AK30" i="43"/>
  <c r="AL76" i="21"/>
  <c r="BD94" i="22"/>
  <c r="AU105" i="24"/>
  <c r="I48" i="27"/>
  <c r="AL31" i="22"/>
  <c r="T23" i="22"/>
  <c r="AU98" i="12"/>
  <c r="T37" i="20"/>
  <c r="AC38" i="10"/>
  <c r="AU49" i="12"/>
  <c r="T53" i="25"/>
  <c r="AC93" i="26"/>
  <c r="AU56" i="12"/>
  <c r="T104" i="20"/>
  <c r="I25" i="24"/>
  <c r="AC47" i="19"/>
  <c r="T44" i="24"/>
  <c r="AU49" i="25"/>
  <c r="BD28" i="23"/>
  <c r="BD100" i="21"/>
  <c r="BD46" i="10"/>
  <c r="AY17" i="37" a="1"/>
  <c r="AC48" i="26"/>
  <c r="AU54" i="23"/>
  <c r="T59" i="26"/>
  <c r="CA29" i="45"/>
  <c r="I40" i="20"/>
  <c r="AL64" i="27"/>
  <c r="AC91" i="12"/>
  <c r="AC81" i="26"/>
  <c r="T41" i="20"/>
  <c r="BD35" i="28"/>
  <c r="AU40" i="19"/>
  <c r="AL21" i="22"/>
  <c r="I42" i="11"/>
  <c r="BD103" i="26"/>
  <c r="I17" i="14" a="1"/>
  <c r="BD93" i="27"/>
  <c r="BD93" i="22"/>
  <c r="AL96" i="22"/>
  <c r="T100" i="25"/>
  <c r="AU72" i="20"/>
  <c r="AC84" i="10"/>
  <c r="T19" i="20"/>
  <c r="AL80" i="27"/>
  <c r="AL77" i="21"/>
  <c r="T46" i="21"/>
  <c r="AL84" i="4"/>
  <c r="D56" i="42"/>
  <c r="I61" i="10"/>
  <c r="I25" i="28"/>
  <c r="AU64" i="10"/>
  <c r="AC43" i="28"/>
  <c r="BD24" i="28"/>
  <c r="AC86" i="10"/>
  <c r="AL12" i="26"/>
  <c r="AU38" i="11"/>
  <c r="AU39" i="20"/>
  <c r="T63" i="23"/>
  <c r="BD79" i="4"/>
  <c r="C6" i="7"/>
  <c r="AC78" i="27"/>
  <c r="I27" i="21"/>
  <c r="AU85" i="20"/>
  <c r="BM30" i="45"/>
  <c r="T56" i="24"/>
  <c r="F30" i="45"/>
  <c r="AU107" i="12"/>
  <c r="AU74" i="12"/>
  <c r="T91" i="27"/>
  <c r="AL14" i="28"/>
  <c r="BD77" i="11"/>
  <c r="T62" i="10"/>
  <c r="AM17" i="37" a="1"/>
  <c r="AU51" i="12"/>
  <c r="AC111" i="28"/>
  <c r="AL83" i="20"/>
  <c r="BD64" i="11"/>
  <c r="AU85" i="23"/>
  <c r="AL77" i="26"/>
  <c r="I101" i="22"/>
  <c r="T101" i="12"/>
  <c r="T43" i="11"/>
  <c r="I104" i="22"/>
  <c r="I45" i="11"/>
  <c r="T104" i="28"/>
  <c r="AC56" i="25"/>
  <c r="O17" i="31" a="1"/>
  <c r="I46" i="23"/>
  <c r="T42" i="10"/>
  <c r="T40" i="27"/>
  <c r="I40" i="28"/>
  <c r="I111" i="20"/>
  <c r="I32" i="20"/>
  <c r="T104" i="24"/>
  <c r="T30" i="20"/>
  <c r="AU31" i="27"/>
  <c r="BD36" i="4"/>
  <c r="T31" i="26"/>
  <c r="I56" i="12"/>
  <c r="AU13" i="24"/>
  <c r="AL102" i="28"/>
  <c r="T74" i="20"/>
  <c r="BD62" i="23"/>
  <c r="AU101" i="24"/>
  <c r="I19" i="20"/>
  <c r="BD30" i="20"/>
  <c r="AC46" i="20"/>
  <c r="AU97" i="21"/>
  <c r="AC93" i="4"/>
  <c r="AC99" i="24"/>
  <c r="I92" i="28"/>
  <c r="AL33" i="10"/>
  <c r="BE17" i="33" a="1"/>
  <c r="AL43" i="20"/>
  <c r="I95" i="19"/>
  <c r="AC40" i="12"/>
  <c r="I71" i="22"/>
  <c r="AL42" i="4"/>
  <c r="I105" i="24"/>
  <c r="BD96" i="20"/>
  <c r="AU36" i="12"/>
  <c r="AL35" i="12"/>
  <c r="BD74" i="4"/>
  <c r="BD31" i="27"/>
  <c r="BD99" i="25"/>
  <c r="BD108" i="25"/>
  <c r="AL36" i="19"/>
  <c r="BD14" i="12"/>
  <c r="AU30" i="26"/>
  <c r="I45" i="21"/>
  <c r="BD95" i="10"/>
  <c r="I23" i="26"/>
  <c r="AL97" i="4"/>
  <c r="T86" i="23"/>
  <c r="BD85" i="4"/>
  <c r="W33" i="48"/>
  <c r="AL30" i="19"/>
  <c r="I94" i="27"/>
  <c r="BD71" i="11"/>
  <c r="I110" i="21"/>
  <c r="AC17" i="26"/>
  <c r="AC87" i="25"/>
  <c r="AC46" i="4"/>
  <c r="BD111" i="22"/>
  <c r="AU19" i="21"/>
  <c r="AC67" i="12"/>
  <c r="AC50" i="4"/>
  <c r="T107" i="23"/>
  <c r="I58" i="25"/>
  <c r="V83" i="45"/>
  <c r="AU36" i="11"/>
  <c r="AC48" i="21"/>
  <c r="I63" i="22"/>
  <c r="AL62" i="19"/>
  <c r="AU69" i="12"/>
  <c r="BD17" i="19"/>
  <c r="AL39" i="4"/>
  <c r="AC99" i="23"/>
  <c r="W30" i="41"/>
  <c r="I76" i="20"/>
  <c r="BD45" i="10"/>
  <c r="U17" i="5" a="1"/>
  <c r="T105" i="23"/>
  <c r="AC35" i="25"/>
  <c r="AL30" i="11"/>
  <c r="AC15" i="25"/>
  <c r="I77" i="4"/>
  <c r="AL34" i="11"/>
  <c r="AC35" i="23"/>
  <c r="AC39" i="25"/>
  <c r="I70" i="24"/>
  <c r="I36" i="23"/>
  <c r="BD74" i="26"/>
  <c r="AL36" i="21"/>
  <c r="I48" i="10"/>
  <c r="BD59" i="23"/>
  <c r="AL87" i="23"/>
  <c r="T102" i="19"/>
  <c r="AC53" i="26"/>
  <c r="T101" i="23"/>
  <c r="AL35" i="21"/>
  <c r="T29" i="27"/>
  <c r="BD42" i="27"/>
  <c r="AL109" i="19"/>
  <c r="AL50" i="22"/>
  <c r="T110" i="21"/>
  <c r="AU67" i="21"/>
  <c r="I94" i="24"/>
  <c r="I24" i="22"/>
  <c r="AU27" i="11"/>
  <c r="AU61" i="12"/>
  <c r="BD45" i="19"/>
  <c r="I32" i="28"/>
  <c r="T102" i="22"/>
  <c r="I27" i="25"/>
  <c r="T33" i="20"/>
  <c r="BD22" i="23"/>
  <c r="BD42" i="26"/>
  <c r="AU68" i="20"/>
  <c r="T94" i="20"/>
  <c r="I62" i="24"/>
  <c r="AU28" i="26"/>
  <c r="D56" i="43"/>
  <c r="BD100" i="23"/>
  <c r="BD16" i="11"/>
  <c r="T24" i="10"/>
  <c r="AL81" i="10"/>
  <c r="AC39" i="19"/>
  <c r="AL54" i="26"/>
  <c r="AU82" i="11"/>
  <c r="I48" i="20"/>
  <c r="AL105" i="20"/>
  <c r="BD74" i="24"/>
  <c r="D56" i="9"/>
  <c r="BD93" i="25"/>
  <c r="T67" i="27"/>
  <c r="CA30" i="9"/>
  <c r="I100" i="28"/>
  <c r="AU42" i="23"/>
  <c r="I77" i="20"/>
  <c r="AU21" i="10"/>
  <c r="BD62" i="26"/>
  <c r="AU74" i="4"/>
  <c r="AS17" i="29" a="1"/>
  <c r="AU65" i="11"/>
  <c r="AU33" i="11"/>
  <c r="BD106" i="22"/>
  <c r="BD25" i="22"/>
  <c r="AA17" i="15" a="1"/>
  <c r="AL60" i="4"/>
  <c r="T21" i="23"/>
  <c r="AL85" i="25"/>
  <c r="BD86" i="12"/>
  <c r="AY29" i="48"/>
  <c r="AU65" i="12"/>
  <c r="BD70" i="25"/>
  <c r="BD99" i="22"/>
  <c r="T32" i="27"/>
  <c r="AL66" i="23"/>
  <c r="AC100" i="11"/>
  <c r="AU86" i="20"/>
  <c r="AC70" i="26"/>
  <c r="BD83" i="28"/>
  <c r="B3" i="53"/>
  <c r="AU17" i="19"/>
  <c r="AL82" i="25"/>
  <c r="T26" i="22"/>
  <c r="AM17" i="13" a="1"/>
  <c r="T55" i="19"/>
  <c r="I78" i="27"/>
  <c r="AU71" i="22"/>
  <c r="AC46" i="22"/>
  <c r="AC78" i="26"/>
  <c r="AU54" i="4"/>
  <c r="I46" i="20"/>
  <c r="AU67" i="25"/>
  <c r="AC97" i="11"/>
  <c r="AU52" i="10"/>
  <c r="I17" i="32" a="1"/>
  <c r="I82" i="12"/>
  <c r="BD56" i="12"/>
  <c r="AU24" i="10"/>
  <c r="I60" i="19"/>
  <c r="AC20" i="4"/>
  <c r="AL29" i="22"/>
  <c r="BD109" i="4"/>
  <c r="BD53" i="22"/>
  <c r="I82" i="22"/>
  <c r="E57" i="18"/>
  <c r="I96" i="27"/>
  <c r="I107" i="20"/>
  <c r="I53" i="11"/>
  <c r="AC36" i="25"/>
  <c r="AA17" i="37" a="1"/>
  <c r="AL58" i="23"/>
  <c r="T34" i="27"/>
  <c r="T61" i="28"/>
  <c r="BD95" i="4"/>
  <c r="T71" i="28"/>
  <c r="AU29" i="11"/>
  <c r="AU94" i="28"/>
  <c r="T55" i="25"/>
  <c r="AL19" i="26"/>
  <c r="AS17" i="31" a="1"/>
  <c r="AU64" i="20"/>
  <c r="T105" i="11"/>
  <c r="I110" i="22"/>
  <c r="V81" i="43"/>
  <c r="AU97" i="20"/>
  <c r="AU64" i="24"/>
  <c r="I45" i="12"/>
  <c r="AU31" i="23"/>
  <c r="T33" i="26"/>
  <c r="BD82" i="4"/>
  <c r="E58" i="42"/>
  <c r="AC100" i="25"/>
  <c r="AL100" i="23"/>
  <c r="AU86" i="19"/>
  <c r="D57" i="42"/>
  <c r="I15" i="10"/>
  <c r="T76" i="10"/>
  <c r="BM31" i="43"/>
  <c r="AU61" i="4"/>
  <c r="T19" i="28"/>
  <c r="T101" i="21"/>
  <c r="AL90" i="26"/>
  <c r="AL61" i="23"/>
  <c r="AU108" i="11"/>
  <c r="AL52" i="24"/>
  <c r="AC42" i="19"/>
  <c r="AC59" i="12"/>
  <c r="T60" i="21"/>
  <c r="T79" i="26"/>
  <c r="AM17" i="31" a="1"/>
  <c r="AC108" i="12"/>
  <c r="BD111" i="27"/>
  <c r="T18" i="10"/>
  <c r="AU43" i="28"/>
  <c r="AL18" i="21"/>
  <c r="T101" i="22"/>
  <c r="AL43" i="10"/>
  <c r="W33" i="45"/>
  <c r="I108" i="23"/>
  <c r="AU63" i="25"/>
  <c r="AG17" i="15" a="1"/>
  <c r="CA29" i="41"/>
  <c r="AU44" i="11"/>
  <c r="D56" i="41"/>
  <c r="AY31" i="41"/>
  <c r="T85" i="24"/>
  <c r="BD98" i="25"/>
  <c r="W30" i="43"/>
  <c r="AU94" i="12"/>
  <c r="I40" i="26"/>
  <c r="AU62" i="22"/>
  <c r="BK17" i="15" a="1"/>
  <c r="AC67" i="23"/>
  <c r="T86" i="10"/>
  <c r="AC98" i="23"/>
  <c r="AL30" i="28"/>
  <c r="BD54" i="27"/>
  <c r="AL20" i="27"/>
  <c r="BD75" i="23"/>
  <c r="BD81" i="12"/>
  <c r="F30" i="43"/>
  <c r="BD70" i="19"/>
  <c r="I70" i="19"/>
  <c r="T90" i="21"/>
  <c r="BD99" i="19"/>
  <c r="BD81" i="23"/>
  <c r="I86" i="23"/>
  <c r="AC13" i="24"/>
  <c r="AL32" i="10"/>
  <c r="CA30" i="41"/>
  <c r="BD61" i="11"/>
  <c r="AU35" i="19"/>
  <c r="T33" i="28"/>
  <c r="AC27" i="23"/>
  <c r="I69" i="10"/>
  <c r="T26" i="19"/>
  <c r="T39" i="4"/>
  <c r="BD35" i="22"/>
  <c r="AU40" i="24"/>
  <c r="AC53" i="23"/>
  <c r="I60" i="20"/>
  <c r="U17" i="32" a="1"/>
  <c r="I57" i="19"/>
  <c r="AU109" i="25"/>
  <c r="AL35" i="4"/>
  <c r="AU88" i="26"/>
  <c r="AL70" i="12"/>
  <c r="AC89" i="20"/>
  <c r="T58" i="19"/>
  <c r="AU29" i="20"/>
  <c r="AC64" i="11"/>
  <c r="AU101" i="28"/>
  <c r="AU26" i="23"/>
  <c r="BD105" i="25"/>
  <c r="AC67" i="25"/>
  <c r="AU42" i="21"/>
  <c r="BD19" i="27"/>
  <c r="I15" i="12"/>
  <c r="AL108" i="28"/>
  <c r="BD40" i="12"/>
  <c r="AL89" i="19"/>
  <c r="I96" i="23"/>
  <c r="T37" i="11"/>
  <c r="AL67" i="10"/>
  <c r="O17" i="14" a="1"/>
  <c r="BD105" i="10"/>
  <c r="BD40" i="4"/>
  <c r="T76" i="22"/>
  <c r="AC38" i="28"/>
  <c r="I102" i="12"/>
  <c r="BD71" i="24"/>
  <c r="T61" i="20"/>
  <c r="AC25" i="12"/>
  <c r="BD34" i="21"/>
  <c r="AC29" i="27"/>
  <c r="AU86" i="27"/>
  <c r="AL82" i="22"/>
  <c r="T36" i="19"/>
  <c r="AC74" i="23"/>
  <c r="AU52" i="26"/>
  <c r="BD99" i="4"/>
  <c r="BD63" i="10"/>
  <c r="AC80" i="12"/>
  <c r="AC109" i="23"/>
  <c r="AC17" i="23"/>
  <c r="AU102" i="22"/>
  <c r="AC47" i="12"/>
  <c r="T67" i="21"/>
  <c r="AL39" i="23"/>
  <c r="AU86" i="10"/>
  <c r="T88" i="21"/>
  <c r="T34" i="12"/>
  <c r="AL111" i="20"/>
  <c r="T108" i="21"/>
  <c r="T67" i="28"/>
  <c r="AC55" i="20"/>
  <c r="T43" i="26"/>
  <c r="T52" i="11"/>
  <c r="T28" i="4"/>
  <c r="AY31" i="52"/>
  <c r="AU40" i="12"/>
  <c r="I50" i="28"/>
  <c r="I20" i="10"/>
  <c r="I24" i="11"/>
  <c r="V61" i="41"/>
  <c r="F29" i="43"/>
  <c r="AL103" i="25"/>
  <c r="AL39" i="22"/>
  <c r="T35" i="11"/>
  <c r="AU25" i="4"/>
  <c r="AL40" i="11"/>
  <c r="T30" i="11"/>
  <c r="AU45" i="12"/>
  <c r="T17" i="22"/>
  <c r="AL39" i="21"/>
  <c r="AL78" i="25"/>
  <c r="BD67" i="24"/>
  <c r="AC71" i="20"/>
  <c r="I40" i="10"/>
  <c r="AU99" i="20"/>
  <c r="BD12" i="4"/>
  <c r="AU24" i="11"/>
  <c r="BD111" i="23"/>
  <c r="AL54" i="11"/>
  <c r="AU93" i="22"/>
  <c r="BD21" i="28"/>
  <c r="I103" i="21"/>
  <c r="AG17" i="37" a="1"/>
  <c r="BD14" i="27"/>
  <c r="AU21" i="26"/>
  <c r="BD98" i="27"/>
  <c r="BD88" i="22"/>
  <c r="BD24" i="10"/>
  <c r="N6" i="7"/>
  <c r="AU108" i="20"/>
  <c r="AL63" i="21"/>
  <c r="AK29" i="45"/>
  <c r="O17" i="37" a="1"/>
  <c r="I38" i="22"/>
  <c r="I17" i="37" a="1"/>
  <c r="BD59" i="24"/>
  <c r="T89" i="28"/>
  <c r="AL49" i="27"/>
  <c r="AC52" i="27"/>
  <c r="C10" i="7"/>
  <c r="BD45" i="11"/>
  <c r="AU68" i="22"/>
  <c r="AU104" i="24"/>
  <c r="BD65" i="21"/>
  <c r="T104" i="26"/>
  <c r="I22" i="20"/>
  <c r="T83" i="24"/>
  <c r="AL35" i="24"/>
  <c r="I98" i="26"/>
  <c r="BD77" i="23"/>
  <c r="I60" i="10"/>
  <c r="AC30" i="24"/>
  <c r="AC64" i="4"/>
  <c r="T77" i="27"/>
  <c r="AU79" i="24"/>
  <c r="AC23" i="11"/>
  <c r="F29" i="48"/>
  <c r="AC57" i="12"/>
  <c r="I12" i="25"/>
  <c r="AL77" i="10"/>
  <c r="AU26" i="10"/>
  <c r="AL55" i="4"/>
  <c r="T59" i="22"/>
  <c r="T66" i="23"/>
  <c r="AC97" i="26"/>
  <c r="AL51" i="26"/>
  <c r="BD101" i="21"/>
  <c r="AC27" i="12"/>
  <c r="AL83" i="10"/>
  <c r="BD95" i="25"/>
  <c r="T68" i="26"/>
  <c r="T55" i="10"/>
  <c r="AU109" i="26"/>
  <c r="T108" i="20"/>
  <c r="BD70" i="26"/>
  <c r="BD32" i="4"/>
  <c r="AC111" i="11"/>
  <c r="AU13" i="26"/>
  <c r="AU88" i="4"/>
  <c r="AU25" i="25"/>
  <c r="AL65" i="26"/>
  <c r="AU46" i="26"/>
  <c r="I103" i="11"/>
  <c r="I53" i="22"/>
  <c r="AC64" i="21"/>
  <c r="AL42" i="26"/>
  <c r="AL41" i="19"/>
  <c r="AC107" i="11"/>
  <c r="AL16" i="28"/>
  <c r="BD60" i="26"/>
  <c r="AL82" i="27"/>
  <c r="AL53" i="21"/>
  <c r="AC102" i="11"/>
  <c r="AU70" i="19"/>
  <c r="AC104" i="23"/>
  <c r="I62" i="4"/>
  <c r="AU64" i="22"/>
  <c r="BD75" i="25"/>
  <c r="AC51" i="19"/>
  <c r="AU59" i="22"/>
  <c r="BD78" i="11"/>
  <c r="T18" i="23"/>
  <c r="AC78" i="19"/>
  <c r="I47" i="28"/>
  <c r="I104" i="25"/>
  <c r="AL43" i="22"/>
  <c r="AU22" i="21"/>
  <c r="T35" i="12"/>
  <c r="AL102" i="21"/>
  <c r="AL48" i="21"/>
  <c r="BD71" i="25"/>
  <c r="AC76" i="28"/>
  <c r="AL98" i="10"/>
  <c r="AU15" i="11"/>
  <c r="AL79" i="24"/>
  <c r="AL45" i="26"/>
  <c r="AU24" i="24"/>
  <c r="BD39" i="20"/>
  <c r="AU79" i="28"/>
  <c r="I37" i="24"/>
  <c r="T21" i="12"/>
  <c r="T25" i="24"/>
  <c r="T45" i="12"/>
  <c r="BD63" i="20"/>
  <c r="I17" i="31" a="1"/>
  <c r="AC45" i="10"/>
  <c r="T44" i="21"/>
  <c r="BD63" i="22"/>
  <c r="I45" i="26"/>
  <c r="AC73" i="20"/>
  <c r="BD89" i="24"/>
  <c r="I35" i="12"/>
  <c r="AU31" i="4"/>
  <c r="AC60" i="26"/>
  <c r="AL32" i="27"/>
  <c r="BD86" i="11"/>
  <c r="AS17" i="5" a="1"/>
  <c r="AU95" i="12"/>
  <c r="AC45" i="12"/>
  <c r="AU70" i="12"/>
  <c r="AL105" i="23"/>
  <c r="T98" i="22"/>
  <c r="I39" i="23"/>
  <c r="AU22" i="12"/>
  <c r="AG17" i="5" a="1"/>
  <c r="BD86" i="27"/>
  <c r="T32" i="20"/>
  <c r="AU14" i="20"/>
  <c r="I23" i="23"/>
  <c r="I106" i="10"/>
  <c r="I93" i="12"/>
  <c r="AU106" i="25"/>
  <c r="BD29" i="10"/>
  <c r="BD44" i="25"/>
  <c r="AL17" i="21"/>
  <c r="AU51" i="24"/>
  <c r="BD66" i="28"/>
  <c r="AL59" i="23"/>
  <c r="AU58" i="27"/>
  <c r="AL63" i="19"/>
  <c r="BD12" i="19"/>
  <c r="I24" i="24"/>
  <c r="AU27" i="20"/>
  <c r="CO29" i="45"/>
  <c r="AL29" i="25"/>
  <c r="AU23" i="25"/>
  <c r="T26" i="24"/>
  <c r="AC88" i="23"/>
  <c r="BD60" i="11"/>
  <c r="I89" i="28"/>
  <c r="AL36" i="10"/>
  <c r="J6" i="7"/>
  <c r="AM17" i="29" a="1"/>
  <c r="AU99" i="4"/>
  <c r="AU60" i="20"/>
  <c r="BM30" i="43"/>
  <c r="T86" i="24"/>
  <c r="F30" i="42"/>
  <c r="BD92" i="25"/>
  <c r="AU88" i="19"/>
  <c r="AC16" i="12"/>
  <c r="AU46" i="28"/>
  <c r="AA17" i="38" a="1"/>
  <c r="BD82" i="23"/>
  <c r="AL67" i="19"/>
  <c r="I73" i="24"/>
  <c r="AU90" i="25"/>
  <c r="AU12" i="10"/>
  <c r="T62" i="4"/>
  <c r="CA30" i="52"/>
  <c r="BD34" i="28"/>
  <c r="I44" i="4"/>
  <c r="T82" i="26"/>
  <c r="AC17" i="4"/>
  <c r="AC90" i="22"/>
  <c r="AL87" i="20"/>
  <c r="AL30" i="22"/>
  <c r="AC65" i="22"/>
  <c r="BD91" i="12"/>
  <c r="AU53" i="28"/>
  <c r="I29" i="20"/>
  <c r="T68" i="21"/>
  <c r="AL39" i="19"/>
  <c r="AC18" i="28"/>
  <c r="I14" i="26"/>
  <c r="I51" i="12"/>
  <c r="AL14" i="10"/>
  <c r="AL70" i="11"/>
  <c r="BD37" i="10"/>
  <c r="AL82" i="10"/>
  <c r="I26" i="24"/>
  <c r="T60" i="20"/>
  <c r="AU59" i="27"/>
  <c r="BD96" i="27"/>
  <c r="AC61" i="26"/>
  <c r="AU110" i="19"/>
  <c r="BD14" i="19"/>
  <c r="T48" i="26"/>
  <c r="I65" i="25"/>
  <c r="AU46" i="11"/>
  <c r="I74" i="12"/>
  <c r="T19" i="4"/>
  <c r="I12" i="22"/>
  <c r="I17" i="19"/>
  <c r="BD82" i="24"/>
  <c r="AC37" i="21"/>
  <c r="BD48" i="26"/>
  <c r="T53" i="23"/>
  <c r="T109" i="11"/>
  <c r="AL69" i="12"/>
  <c r="T55" i="4"/>
  <c r="BD45" i="26"/>
  <c r="AC110" i="20"/>
  <c r="V61" i="45"/>
  <c r="T36" i="23"/>
  <c r="AL106" i="4"/>
  <c r="I96" i="22"/>
  <c r="AC62" i="27"/>
  <c r="AL59" i="27"/>
  <c r="AU30" i="21"/>
  <c r="BD42" i="28"/>
  <c r="AU102" i="11"/>
  <c r="AC42" i="11"/>
  <c r="AU64" i="27"/>
  <c r="AL105" i="10"/>
  <c r="BD106" i="11"/>
  <c r="T57" i="23"/>
  <c r="AC36" i="11"/>
  <c r="AC103" i="11"/>
  <c r="T22" i="24"/>
  <c r="I37" i="12"/>
  <c r="AL92" i="26"/>
  <c r="AL83" i="24"/>
  <c r="T44" i="4"/>
  <c r="AC21" i="25"/>
  <c r="AL54" i="23"/>
  <c r="T77" i="26"/>
  <c r="BD89" i="11"/>
  <c r="AC75" i="23"/>
  <c r="U17" i="14" a="1"/>
  <c r="T62" i="26"/>
  <c r="BD90" i="24"/>
  <c r="AC31" i="27"/>
  <c r="AC82" i="24"/>
  <c r="AC79" i="4"/>
  <c r="I57" i="22"/>
  <c r="AU65" i="21"/>
  <c r="AL82" i="26"/>
  <c r="T52" i="27"/>
  <c r="AU75" i="23"/>
  <c r="AL99" i="24"/>
  <c r="BD18" i="24"/>
  <c r="BD61" i="10"/>
  <c r="AU84" i="27"/>
  <c r="AU92" i="26"/>
  <c r="AU80" i="21"/>
  <c r="T90" i="24"/>
  <c r="BD98" i="21"/>
  <c r="T43" i="21"/>
  <c r="I103" i="24"/>
  <c r="AU19" i="11"/>
  <c r="T13" i="20"/>
  <c r="BD51" i="19"/>
  <c r="AU12" i="21"/>
  <c r="BD19" i="4"/>
  <c r="W29" i="18"/>
  <c r="W34" i="9"/>
  <c r="T85" i="22"/>
  <c r="BD37" i="20"/>
  <c r="I102" i="20"/>
  <c r="AU99" i="21"/>
  <c r="AC73" i="10"/>
  <c r="BM31" i="44"/>
  <c r="AY30" i="18"/>
  <c r="AC88" i="20"/>
  <c r="AS17" i="37" a="1"/>
  <c r="AU65" i="26"/>
  <c r="AM17" i="36" a="1"/>
  <c r="T92" i="19"/>
  <c r="AU56" i="22"/>
  <c r="BD106" i="12"/>
  <c r="BD95" i="22"/>
  <c r="AU104" i="19"/>
  <c r="AU89" i="23"/>
  <c r="BD16" i="27"/>
  <c r="AL111" i="4"/>
  <c r="BD75" i="24"/>
  <c r="T61" i="12"/>
  <c r="AC20" i="23"/>
  <c r="AL102" i="27"/>
  <c r="AU40" i="25"/>
  <c r="AL17" i="4"/>
  <c r="AL74" i="11"/>
  <c r="T46" i="23"/>
  <c r="AL21" i="12"/>
  <c r="I18" i="24"/>
  <c r="AC61" i="10"/>
  <c r="AL17" i="19"/>
  <c r="AL32" i="4"/>
  <c r="BD107" i="24"/>
  <c r="AC21" i="12"/>
  <c r="AU45" i="24"/>
  <c r="AL35" i="10"/>
  <c r="AC84" i="23"/>
  <c r="I72" i="10"/>
  <c r="I28" i="27"/>
  <c r="AU79" i="12"/>
  <c r="T62" i="19"/>
  <c r="I102" i="23"/>
  <c r="AL41" i="21"/>
  <c r="AL25" i="10"/>
  <c r="AU42" i="26"/>
  <c r="T111" i="27"/>
  <c r="AC49" i="28"/>
  <c r="BD36" i="24"/>
  <c r="W34" i="18"/>
  <c r="T86" i="22"/>
  <c r="I76" i="28"/>
  <c r="AL34" i="23"/>
  <c r="AC23" i="24"/>
  <c r="AU71" i="25"/>
  <c r="AC34" i="23"/>
  <c r="T12" i="23"/>
  <c r="AU67" i="4"/>
  <c r="BD25" i="24"/>
  <c r="AC98" i="4"/>
  <c r="AU26" i="26"/>
  <c r="AL104" i="23"/>
  <c r="BD21" i="26"/>
  <c r="T79" i="12"/>
  <c r="BD55" i="22"/>
  <c r="I26" i="21"/>
  <c r="BD26" i="23"/>
  <c r="I28" i="22"/>
  <c r="AU26" i="22"/>
  <c r="AU34" i="4"/>
  <c r="AU12" i="12"/>
  <c r="T67" i="26"/>
  <c r="T74" i="23"/>
  <c r="I79" i="28"/>
  <c r="AL71" i="24"/>
  <c r="BD82" i="20"/>
  <c r="AC35" i="27"/>
  <c r="T72" i="4"/>
  <c r="AL68" i="22"/>
  <c r="AU34" i="20"/>
  <c r="T70" i="4"/>
  <c r="AU80" i="26"/>
  <c r="I16" i="27"/>
  <c r="T88" i="26"/>
  <c r="AU81" i="21"/>
  <c r="T16" i="28"/>
  <c r="BD34" i="25"/>
  <c r="AU34" i="24"/>
  <c r="AC96" i="20"/>
  <c r="I51" i="25"/>
  <c r="F30" i="46"/>
  <c r="BD33" i="4"/>
  <c r="T35" i="26"/>
  <c r="I54" i="24"/>
  <c r="T92" i="28"/>
  <c r="AU50" i="10"/>
  <c r="AL67" i="21"/>
  <c r="AU85" i="10"/>
  <c r="I70" i="11"/>
  <c r="T61" i="26"/>
  <c r="BD56" i="10"/>
  <c r="I21" i="27"/>
  <c r="AU45" i="4"/>
  <c r="BD71" i="22"/>
  <c r="AU69" i="24"/>
  <c r="T42" i="4"/>
  <c r="T38" i="19"/>
  <c r="AU23" i="26"/>
  <c r="AC32" i="19"/>
  <c r="I99" i="28"/>
  <c r="AU41" i="26"/>
  <c r="AL51" i="28"/>
  <c r="I24" i="26"/>
  <c r="AC40" i="23"/>
  <c r="I63" i="27"/>
  <c r="AC103" i="12"/>
  <c r="BD40" i="27"/>
  <c r="AC69" i="23"/>
  <c r="I34" i="22"/>
  <c r="BD19" i="24"/>
  <c r="I49" i="24"/>
  <c r="I28" i="19"/>
  <c r="AU46" i="24"/>
  <c r="AC72" i="22"/>
  <c r="T87" i="28"/>
  <c r="AU56" i="11"/>
  <c r="I74" i="20"/>
  <c r="AL104" i="12"/>
  <c r="AL87" i="22"/>
  <c r="AC28" i="24"/>
  <c r="BD49" i="21"/>
  <c r="AU100" i="19"/>
  <c r="AU55" i="28"/>
  <c r="AC38" i="20"/>
  <c r="I61" i="25"/>
  <c r="I103" i="20"/>
  <c r="BD13" i="23"/>
  <c r="I50" i="20"/>
  <c r="T46" i="12"/>
  <c r="AC100" i="12"/>
  <c r="BD38" i="20"/>
  <c r="AU99" i="25"/>
  <c r="AC28" i="19"/>
  <c r="T27" i="28"/>
  <c r="AL57" i="19"/>
  <c r="BD32" i="25"/>
  <c r="AL23" i="25"/>
  <c r="BD90" i="26"/>
  <c r="AU46" i="19"/>
  <c r="BD68" i="24"/>
  <c r="AC31" i="23"/>
  <c r="BD56" i="27"/>
  <c r="BD54" i="26"/>
  <c r="BD95" i="19"/>
  <c r="AU107" i="10"/>
  <c r="AC19" i="12"/>
  <c r="AU105" i="11"/>
  <c r="AL52" i="4"/>
  <c r="T92" i="11"/>
  <c r="BD92" i="11"/>
  <c r="BD92" i="21"/>
  <c r="I102" i="10"/>
  <c r="BD101" i="12"/>
  <c r="T56" i="26"/>
  <c r="T71" i="22"/>
  <c r="BD54" i="21"/>
  <c r="I107" i="23"/>
  <c r="AU83" i="21"/>
  <c r="I100" i="23"/>
  <c r="AC97" i="21"/>
  <c r="BD81" i="4"/>
  <c r="T65" i="25"/>
  <c r="AL107" i="22"/>
  <c r="AC29" i="20"/>
  <c r="AL73" i="22"/>
  <c r="BD111" i="4"/>
  <c r="T86" i="12"/>
  <c r="AU16" i="26"/>
  <c r="AL20" i="21"/>
  <c r="I63" i="20"/>
  <c r="T46" i="27"/>
  <c r="I14" i="27"/>
  <c r="I61" i="22"/>
  <c r="AC86" i="19"/>
  <c r="AA17" i="14" a="1"/>
  <c r="BD52" i="12"/>
  <c r="O17" i="32" a="1"/>
  <c r="AU110" i="21"/>
  <c r="AU76" i="19"/>
  <c r="AC103" i="28"/>
  <c r="AU76" i="20"/>
  <c r="AC30" i="25"/>
  <c r="AL94" i="10"/>
  <c r="I17" i="13" a="1"/>
  <c r="AC66" i="20"/>
  <c r="T82" i="24"/>
  <c r="BD83" i="24"/>
  <c r="I81" i="11"/>
  <c r="T26" i="21"/>
  <c r="AU45" i="23"/>
  <c r="BD66" i="12"/>
  <c r="BD103" i="20"/>
  <c r="AC84" i="22"/>
  <c r="T95" i="21"/>
  <c r="AL44" i="4"/>
  <c r="AS17" i="36" a="1"/>
  <c r="AU48" i="10"/>
  <c r="AL19" i="4"/>
  <c r="AU75" i="28"/>
  <c r="I13" i="24"/>
  <c r="T31" i="4"/>
  <c r="BD61" i="22"/>
  <c r="I48" i="11"/>
  <c r="V61" i="9"/>
  <c r="AY30" i="44"/>
  <c r="AL15" i="27"/>
  <c r="T13" i="11"/>
  <c r="T76" i="11"/>
  <c r="I39" i="20"/>
  <c r="BD66" i="20"/>
  <c r="AL100" i="21"/>
  <c r="AC110" i="27"/>
  <c r="I43" i="11"/>
  <c r="AL52" i="27"/>
  <c r="BD18" i="12"/>
  <c r="I65" i="28"/>
  <c r="AC83" i="11"/>
  <c r="AU34" i="28"/>
  <c r="AY30" i="41"/>
  <c r="T33" i="12"/>
  <c r="AL86" i="11"/>
  <c r="AL89" i="28"/>
  <c r="AU81" i="12"/>
  <c r="BD56" i="22"/>
  <c r="AU49" i="22"/>
  <c r="AC72" i="11"/>
  <c r="I55" i="22"/>
  <c r="I39" i="10"/>
  <c r="AL78" i="23"/>
  <c r="AU62" i="19"/>
  <c r="I76" i="25"/>
  <c r="T80" i="25"/>
  <c r="T103" i="25"/>
  <c r="AL41" i="27"/>
  <c r="BD62" i="25"/>
  <c r="T106" i="11"/>
  <c r="I72" i="23"/>
  <c r="AU86" i="11"/>
  <c r="I100" i="12"/>
  <c r="T89" i="25"/>
  <c r="AL35" i="20"/>
  <c r="AU41" i="19"/>
  <c r="AU39" i="25"/>
  <c r="AC107" i="28"/>
  <c r="I78" i="26"/>
  <c r="AL96" i="25"/>
  <c r="I18" i="11"/>
  <c r="T79" i="11"/>
  <c r="T62" i="27"/>
  <c r="AU109" i="27"/>
  <c r="AU79" i="21"/>
  <c r="T105" i="27"/>
  <c r="AL26" i="26"/>
  <c r="I72" i="11"/>
  <c r="AC30" i="12"/>
  <c r="AC81" i="20"/>
  <c r="AL20" i="22"/>
  <c r="BD72" i="11"/>
  <c r="AL33" i="23"/>
  <c r="AC106" i="24"/>
  <c r="T39" i="24"/>
  <c r="BD73" i="12"/>
  <c r="AL33" i="28"/>
  <c r="T65" i="23"/>
  <c r="BD62" i="20"/>
  <c r="I76" i="27"/>
  <c r="AU25" i="10"/>
  <c r="AU77" i="19"/>
  <c r="CA31" i="45"/>
  <c r="AC34" i="19"/>
  <c r="AL86" i="22"/>
  <c r="BD74" i="23"/>
  <c r="AU104" i="26"/>
  <c r="AU44" i="10"/>
  <c r="AU45" i="10"/>
  <c r="AU74" i="25"/>
  <c r="AU86" i="22"/>
  <c r="AC79" i="25"/>
  <c r="T46" i="11"/>
  <c r="AC90" i="24"/>
  <c r="AU63" i="10"/>
  <c r="AU84" i="4"/>
  <c r="BD42" i="4"/>
  <c r="AL55" i="10"/>
  <c r="AU24" i="12"/>
  <c r="AU98" i="25"/>
  <c r="T49" i="19"/>
  <c r="AU23" i="20"/>
  <c r="AL91" i="21"/>
  <c r="AU57" i="25"/>
  <c r="AC99" i="27"/>
  <c r="AL33" i="4"/>
  <c r="T72" i="10"/>
  <c r="I85" i="10"/>
  <c r="T75" i="20"/>
  <c r="I66" i="10"/>
  <c r="T18" i="25"/>
  <c r="W30" i="18"/>
  <c r="AL13" i="10"/>
  <c r="AL109" i="10"/>
  <c r="BD43" i="22"/>
  <c r="AC62" i="10"/>
  <c r="J18" i="7"/>
  <c r="AU67" i="10"/>
  <c r="AL18" i="4"/>
  <c r="I40" i="4"/>
  <c r="I14" i="22"/>
  <c r="T99" i="4"/>
  <c r="BD37" i="28"/>
  <c r="AU108" i="26"/>
  <c r="AC80" i="25"/>
  <c r="AU62" i="12"/>
  <c r="AC64" i="20"/>
  <c r="AU33" i="4"/>
  <c r="BD92" i="22"/>
  <c r="BD84" i="21"/>
  <c r="BD80" i="21"/>
  <c r="BD92" i="24"/>
  <c r="AL70" i="19"/>
  <c r="AC40" i="10"/>
  <c r="T54" i="20"/>
  <c r="AL110" i="25"/>
  <c r="AU12" i="4"/>
  <c r="AL54" i="20"/>
  <c r="T99" i="28"/>
  <c r="I62" i="27"/>
  <c r="AU22" i="11"/>
  <c r="AC56" i="27"/>
  <c r="T33" i="22"/>
  <c r="AC83" i="12"/>
  <c r="BE17" i="31" a="1"/>
  <c r="W114" i="46"/>
  <c r="AU38" i="23"/>
  <c r="AC78" i="22"/>
  <c r="BD24" i="27"/>
  <c r="T43" i="20"/>
  <c r="BD81" i="28"/>
  <c r="AS17" i="38" a="1"/>
  <c r="I17" i="38" a="1"/>
  <c r="V61" i="43"/>
  <c r="T95" i="27"/>
  <c r="BD52" i="4"/>
  <c r="AL25" i="21"/>
  <c r="T28" i="11"/>
  <c r="AC58" i="4"/>
  <c r="AU60" i="10"/>
  <c r="T62" i="22"/>
  <c r="AL106" i="22"/>
  <c r="AC91" i="23"/>
  <c r="AL109" i="4"/>
  <c r="AU35" i="4"/>
  <c r="AU41" i="20"/>
  <c r="T24" i="25"/>
  <c r="V83" i="43"/>
  <c r="T46" i="25"/>
  <c r="AU80" i="10"/>
  <c r="T71" i="19"/>
  <c r="BD79" i="27"/>
  <c r="BD78" i="25"/>
  <c r="I89" i="4"/>
  <c r="I40" i="24"/>
  <c r="T91" i="19"/>
  <c r="AU103" i="4"/>
  <c r="I67" i="10"/>
  <c r="I26" i="20"/>
  <c r="AU55" i="24"/>
  <c r="AK29" i="43"/>
  <c r="T85" i="21"/>
  <c r="AC19" i="25"/>
  <c r="BK17" i="32" a="1"/>
  <c r="AC36" i="21"/>
  <c r="AL94" i="22"/>
  <c r="AC103" i="27"/>
  <c r="AU89" i="4"/>
  <c r="AL101" i="21"/>
  <c r="T98" i="23"/>
  <c r="AU48" i="27"/>
  <c r="AU22" i="26"/>
  <c r="AL17" i="25"/>
  <c r="AC74" i="27"/>
  <c r="AL94" i="28"/>
  <c r="AL47" i="11"/>
  <c r="BD41" i="23"/>
  <c r="AC17" i="25"/>
  <c r="I13" i="20"/>
  <c r="I97" i="27"/>
  <c r="AC15" i="22"/>
  <c r="AC86" i="26"/>
  <c r="AU43" i="25"/>
  <c r="AU40" i="23"/>
  <c r="AL41" i="28"/>
  <c r="I75" i="19"/>
  <c r="AU17" i="25"/>
  <c r="AU67" i="24"/>
  <c r="AU54" i="26"/>
  <c r="AL49" i="23"/>
  <c r="T100" i="24"/>
  <c r="BD98" i="28"/>
  <c r="AC75" i="20"/>
  <c r="I18" i="20"/>
  <c r="AL94" i="27"/>
  <c r="BD37" i="11"/>
  <c r="AL61" i="20"/>
  <c r="AL14" i="4"/>
  <c r="I32" i="25"/>
  <c r="T84" i="22"/>
  <c r="BD51" i="20"/>
  <c r="T81" i="10"/>
  <c r="I77" i="26"/>
  <c r="CA31" i="48"/>
  <c r="T73" i="20"/>
  <c r="BD108" i="26"/>
  <c r="AC44" i="21"/>
  <c r="AL48" i="12"/>
  <c r="U17" i="37" a="1"/>
  <c r="AY31" i="46"/>
  <c r="BQ17" i="13" a="1"/>
  <c r="AC75" i="10"/>
  <c r="T40" i="20"/>
  <c r="BD39" i="21"/>
  <c r="AU68" i="12"/>
  <c r="AC77" i="24"/>
  <c r="AU29" i="27"/>
  <c r="AC64" i="26"/>
  <c r="T62" i="21"/>
  <c r="AL27" i="23"/>
  <c r="I86" i="10"/>
  <c r="T90" i="11"/>
  <c r="AC42" i="24"/>
  <c r="T41" i="21"/>
  <c r="BD62" i="22"/>
  <c r="AL109" i="26"/>
  <c r="I74" i="26"/>
  <c r="AL102" i="4"/>
  <c r="AL28" i="21"/>
  <c r="AU104" i="11"/>
  <c r="BD80" i="27"/>
  <c r="AU30" i="20"/>
  <c r="AC59" i="24"/>
  <c r="CA30" i="46"/>
  <c r="AL96" i="20"/>
  <c r="I89" i="25"/>
  <c r="T95" i="24"/>
  <c r="E57" i="9"/>
  <c r="BD49" i="28"/>
  <c r="AC64" i="24"/>
  <c r="I50" i="21"/>
  <c r="BD75" i="28"/>
  <c r="AC104" i="21"/>
  <c r="AC49" i="20"/>
  <c r="AL61" i="11"/>
  <c r="AU87" i="27"/>
  <c r="AL88" i="21"/>
  <c r="T99" i="24"/>
  <c r="AU77" i="22"/>
  <c r="AL60" i="19"/>
  <c r="I53" i="25"/>
  <c r="AL48" i="27"/>
  <c r="AC31" i="10"/>
  <c r="T15" i="26"/>
  <c r="BD76" i="10"/>
  <c r="AU49" i="21"/>
  <c r="T91" i="26"/>
  <c r="AL57" i="24"/>
  <c r="I66" i="25"/>
  <c r="T88" i="4"/>
  <c r="AL23" i="24"/>
  <c r="BD23" i="11"/>
  <c r="BD83" i="12"/>
  <c r="AL97" i="20"/>
  <c r="AU63" i="21"/>
  <c r="BD43" i="23"/>
  <c r="AC44" i="26"/>
  <c r="AL37" i="4"/>
  <c r="AU40" i="27"/>
  <c r="AL105" i="19"/>
  <c r="T69" i="20"/>
  <c r="I76" i="12"/>
  <c r="F29" i="18"/>
  <c r="AC63" i="20"/>
  <c r="AU59" i="11"/>
  <c r="I27" i="24"/>
  <c r="AC85" i="26"/>
  <c r="T50" i="26"/>
  <c r="BD47" i="22"/>
  <c r="BD89" i="26"/>
  <c r="I22" i="28"/>
  <c r="AU105" i="19"/>
  <c r="AC34" i="11"/>
  <c r="AC23" i="26"/>
  <c r="AL17" i="23"/>
  <c r="AL75" i="24"/>
  <c r="AC107" i="27"/>
  <c r="T100" i="26"/>
  <c r="AU97" i="26"/>
  <c r="AL69" i="4"/>
  <c r="AL101" i="25"/>
  <c r="T71" i="21"/>
  <c r="T109" i="22"/>
  <c r="I66" i="24"/>
  <c r="T82" i="27"/>
  <c r="T101" i="20"/>
  <c r="AC91" i="28"/>
  <c r="AU44" i="28"/>
  <c r="AU13" i="20"/>
  <c r="AC34" i="10"/>
  <c r="AC90" i="19"/>
  <c r="AL17" i="10"/>
  <c r="AU14" i="12"/>
  <c r="BD24" i="20"/>
  <c r="I57" i="12"/>
  <c r="AM17" i="5" a="1"/>
  <c r="AC108" i="23"/>
  <c r="T61" i="21"/>
  <c r="BD31" i="23"/>
  <c r="AG17" i="14" a="1"/>
  <c r="BD62" i="24"/>
  <c r="AL42" i="27"/>
  <c r="AC66" i="23"/>
  <c r="AU12" i="25"/>
  <c r="AC43" i="20"/>
  <c r="T31" i="10"/>
  <c r="BD62" i="10"/>
  <c r="AL73" i="19"/>
  <c r="AC65" i="26"/>
  <c r="AL98" i="27"/>
  <c r="I90" i="22"/>
  <c r="BD26" i="19"/>
  <c r="AU100" i="4"/>
  <c r="I43" i="20"/>
  <c r="I21" i="22"/>
  <c r="BD83" i="22"/>
  <c r="AC71" i="10"/>
  <c r="AL57" i="22"/>
  <c r="AL102" i="20"/>
  <c r="AU76" i="12"/>
  <c r="AU65" i="20"/>
  <c r="AU90" i="11"/>
  <c r="I69" i="27"/>
  <c r="CO29" i="48"/>
  <c r="T67" i="25"/>
  <c r="I58" i="4"/>
  <c r="T80" i="21"/>
  <c r="AL64" i="21"/>
  <c r="T52" i="23"/>
  <c r="T102" i="26"/>
  <c r="AU76" i="10"/>
  <c r="I15" i="20"/>
  <c r="I85" i="28"/>
  <c r="I84" i="19"/>
  <c r="AL33" i="19"/>
  <c r="AU18" i="25"/>
  <c r="AU37" i="19"/>
  <c r="BD49" i="26"/>
  <c r="T37" i="27"/>
  <c r="AL106" i="24"/>
  <c r="AL49" i="21"/>
  <c r="I17" i="28"/>
  <c r="I82" i="20"/>
  <c r="AU47" i="23"/>
  <c r="D56" i="46"/>
  <c r="AL80" i="10"/>
  <c r="AU103" i="20"/>
  <c r="T72" i="27"/>
  <c r="AU89" i="20"/>
  <c r="AC108" i="28"/>
  <c r="AC110" i="19"/>
  <c r="BD22" i="28"/>
  <c r="AL63" i="25"/>
  <c r="AU35" i="11"/>
  <c r="T109" i="28"/>
  <c r="BD22" i="27"/>
  <c r="AU53" i="22"/>
  <c r="AU55" i="20"/>
  <c r="AU21" i="25"/>
  <c r="AU79" i="25"/>
  <c r="AC95" i="11"/>
  <c r="BD63" i="27"/>
  <c r="AL74" i="25"/>
  <c r="AU96" i="11"/>
  <c r="AL85" i="20"/>
  <c r="I90" i="25"/>
  <c r="I74" i="4"/>
  <c r="AL33" i="20"/>
  <c r="AL24" i="26"/>
  <c r="I53" i="4"/>
  <c r="I64" i="4"/>
  <c r="AU74" i="22"/>
  <c r="AC18" i="23"/>
  <c r="I60" i="23"/>
  <c r="AL102" i="22"/>
  <c r="BD97" i="12"/>
  <c r="AL98" i="26"/>
  <c r="I64" i="25"/>
  <c r="AU40" i="11"/>
  <c r="AU102" i="26"/>
  <c r="BM31" i="9"/>
  <c r="BD51" i="12"/>
  <c r="I71" i="21"/>
  <c r="AL18" i="28"/>
  <c r="I83" i="22"/>
  <c r="AL73" i="20"/>
  <c r="I94" i="26"/>
  <c r="BD31" i="19"/>
  <c r="AL80" i="12"/>
  <c r="I94" i="10"/>
  <c r="T15" i="19"/>
  <c r="AC76" i="19"/>
  <c r="AC54" i="24"/>
  <c r="T26" i="26"/>
  <c r="BD49" i="24"/>
  <c r="T56" i="25"/>
  <c r="BD111" i="28"/>
  <c r="BD53" i="11"/>
  <c r="T72" i="19"/>
  <c r="AC107" i="20"/>
  <c r="AU105" i="22"/>
  <c r="AU66" i="21"/>
  <c r="AM17" i="38" a="1"/>
  <c r="T25" i="25"/>
  <c r="AL73" i="10"/>
  <c r="BD109" i="22"/>
  <c r="AY29" i="41"/>
  <c r="AL78" i="22"/>
  <c r="W30" i="42"/>
  <c r="I30" i="23"/>
  <c r="AU64" i="25"/>
  <c r="BD111" i="21"/>
  <c r="T16" i="4"/>
  <c r="AC51" i="10"/>
  <c r="I55" i="20"/>
  <c r="T31" i="22"/>
  <c r="T96" i="24"/>
  <c r="AL79" i="28"/>
  <c r="AL42" i="25"/>
  <c r="T12" i="10"/>
  <c r="I55" i="12"/>
  <c r="AL77" i="27"/>
  <c r="AL110" i="21"/>
  <c r="I42" i="22"/>
  <c r="AL107" i="20"/>
  <c r="I86" i="4"/>
  <c r="AC58" i="19"/>
  <c r="T52" i="28"/>
  <c r="AC51" i="4"/>
  <c r="AU17" i="20"/>
  <c r="AC53" i="21"/>
  <c r="AC25" i="20"/>
  <c r="CO29" i="51"/>
  <c r="AU78" i="10"/>
  <c r="AL27" i="19"/>
  <c r="I87" i="23"/>
  <c r="AU53" i="25"/>
  <c r="AU70" i="20"/>
  <c r="T111" i="12"/>
  <c r="T66" i="19"/>
  <c r="I47" i="23"/>
  <c r="I52" i="26"/>
  <c r="I71" i="10"/>
  <c r="W114" i="52"/>
  <c r="AL99" i="4"/>
  <c r="AL37" i="25"/>
  <c r="BD40" i="21"/>
  <c r="AC41" i="19"/>
  <c r="AL68" i="23"/>
  <c r="V81" i="46"/>
  <c r="AL109" i="21"/>
  <c r="I15" i="26"/>
  <c r="T45" i="28"/>
  <c r="AC85" i="27"/>
  <c r="AL83" i="27"/>
  <c r="BD69" i="28"/>
  <c r="AC23" i="22"/>
  <c r="T61" i="10"/>
  <c r="T91" i="28"/>
  <c r="BD59" i="4"/>
  <c r="I56" i="24"/>
  <c r="T102" i="24"/>
  <c r="AC110" i="24"/>
  <c r="AC104" i="10"/>
  <c r="AC70" i="28"/>
  <c r="BD77" i="4"/>
  <c r="AU103" i="28"/>
  <c r="AL69" i="19"/>
  <c r="AL48" i="24"/>
  <c r="AU30" i="24"/>
  <c r="AC99" i="4"/>
  <c r="E57" i="45"/>
  <c r="AU40" i="4"/>
  <c r="T32" i="4"/>
  <c r="T87" i="10"/>
  <c r="BD67" i="20"/>
  <c r="T96" i="20"/>
  <c r="T31" i="11"/>
  <c r="C17" i="5" a="1"/>
  <c r="AL96" i="27"/>
  <c r="T80" i="12"/>
  <c r="T45" i="4"/>
  <c r="AU23" i="22"/>
  <c r="AU30" i="22"/>
  <c r="AL109" i="20"/>
  <c r="AC36" i="23"/>
  <c r="I47" i="12"/>
  <c r="AC81" i="21"/>
  <c r="AU75" i="24"/>
  <c r="T109" i="12"/>
  <c r="T87" i="21"/>
  <c r="AL46" i="28"/>
  <c r="BD17" i="25"/>
  <c r="T49" i="22"/>
  <c r="I12" i="26"/>
  <c r="I97" i="25"/>
  <c r="BD110" i="20"/>
  <c r="I52" i="19"/>
  <c r="I23" i="10"/>
  <c r="AU52" i="19"/>
  <c r="AC107" i="21"/>
  <c r="AL53" i="24"/>
  <c r="BD16" i="19"/>
  <c r="AC17" i="21"/>
  <c r="BQ17" i="34" a="1"/>
  <c r="BD104" i="27"/>
  <c r="T93" i="25"/>
  <c r="AC40" i="28"/>
  <c r="AC99" i="10"/>
  <c r="I86" i="21"/>
  <c r="AC37" i="11"/>
  <c r="AL100" i="26"/>
  <c r="I19" i="4"/>
  <c r="I100" i="26"/>
  <c r="AL39" i="24"/>
  <c r="T89" i="22"/>
  <c r="AL28" i="24"/>
  <c r="AU25" i="23"/>
  <c r="I77" i="27"/>
  <c r="T23" i="23"/>
  <c r="AL68" i="4"/>
  <c r="BD57" i="12"/>
  <c r="AL53" i="23"/>
  <c r="T101" i="28"/>
  <c r="I18" i="12"/>
  <c r="I19" i="21"/>
  <c r="AL71" i="27"/>
  <c r="AC62" i="19"/>
  <c r="AC46" i="27"/>
  <c r="BD29" i="26"/>
  <c r="I54" i="10"/>
  <c r="T34" i="25"/>
  <c r="AC58" i="12"/>
  <c r="T17" i="4"/>
  <c r="AL85" i="27"/>
  <c r="AC72" i="19"/>
  <c r="I54" i="19"/>
  <c r="AU33" i="25"/>
  <c r="BD41" i="27"/>
  <c r="I18" i="25"/>
  <c r="AC68" i="12"/>
  <c r="AL70" i="27"/>
  <c r="BD98" i="11"/>
  <c r="BD80" i="23"/>
  <c r="T48" i="28"/>
  <c r="I46" i="10"/>
  <c r="AL86" i="25"/>
  <c r="V81" i="44"/>
  <c r="BD110" i="12"/>
  <c r="AL65" i="27"/>
  <c r="I104" i="27"/>
  <c r="I83" i="25"/>
  <c r="BD68" i="12"/>
  <c r="AU50" i="20"/>
  <c r="AU76" i="23"/>
  <c r="AC22" i="20"/>
  <c r="AC90" i="4"/>
  <c r="BD104" i="4"/>
  <c r="AL53" i="26"/>
  <c r="T14" i="22"/>
  <c r="AL15" i="24"/>
  <c r="I105" i="26"/>
  <c r="BD80" i="4"/>
  <c r="AU20" i="27"/>
  <c r="BD99" i="10"/>
  <c r="T32" i="25"/>
  <c r="V82" i="45"/>
  <c r="AL18" i="22"/>
  <c r="AL27" i="27"/>
  <c r="W114" i="42"/>
  <c r="AU103" i="12"/>
  <c r="AL46" i="21"/>
  <c r="AL40" i="4"/>
  <c r="AC16" i="11"/>
  <c r="BE17" i="13" a="1"/>
  <c r="T106" i="28"/>
  <c r="BD54" i="28"/>
  <c r="AL70" i="20"/>
  <c r="BD73" i="22"/>
  <c r="AC15" i="23"/>
  <c r="BD64" i="21"/>
  <c r="D57" i="51"/>
  <c r="BD106" i="25"/>
  <c r="BD43" i="25"/>
  <c r="I62" i="21"/>
  <c r="AC109" i="28"/>
  <c r="AC78" i="11"/>
  <c r="I37" i="11"/>
  <c r="AL79" i="23"/>
  <c r="T67" i="19"/>
  <c r="T109" i="23"/>
  <c r="I51" i="23"/>
  <c r="AU58" i="11"/>
  <c r="AC40" i="26"/>
  <c r="T51" i="4"/>
  <c r="AC58" i="10"/>
  <c r="I110" i="27"/>
  <c r="AL43" i="25"/>
  <c r="BD81" i="21"/>
  <c r="I42" i="25"/>
  <c r="AU90" i="27"/>
  <c r="AU91" i="20"/>
  <c r="I45" i="4"/>
  <c r="AC25" i="10"/>
  <c r="BD22" i="12"/>
  <c r="BD60" i="12"/>
  <c r="T29" i="12"/>
  <c r="I72" i="19"/>
  <c r="AL54" i="19"/>
  <c r="W29" i="45"/>
  <c r="I26" i="22"/>
  <c r="I100" i="19"/>
  <c r="AC109" i="25"/>
  <c r="T91" i="22"/>
  <c r="AC66" i="12"/>
  <c r="T85" i="11"/>
  <c r="BD95" i="12"/>
  <c r="AU97" i="10"/>
  <c r="BD49" i="10"/>
  <c r="AL102" i="24"/>
  <c r="AC29" i="25"/>
  <c r="AK31" i="41"/>
  <c r="I15" i="19"/>
  <c r="BD34" i="26"/>
  <c r="AU61" i="10"/>
  <c r="I55" i="10"/>
  <c r="AU106" i="10"/>
  <c r="I75" i="20"/>
  <c r="I21" i="24"/>
  <c r="BD91" i="11"/>
  <c r="AC38" i="24"/>
  <c r="AC22" i="28"/>
  <c r="T22" i="26"/>
  <c r="AL44" i="24"/>
  <c r="BD25" i="26"/>
  <c r="AC47" i="28"/>
  <c r="I17" i="15" a="1"/>
  <c r="AU91" i="10"/>
  <c r="D57" i="9"/>
  <c r="AL31" i="10"/>
  <c r="T78" i="27"/>
  <c r="AL13" i="25"/>
  <c r="AY17" i="14" a="1"/>
  <c r="AC94" i="4"/>
  <c r="AC49" i="4"/>
  <c r="I108" i="24"/>
  <c r="I85" i="25"/>
  <c r="BD40" i="22"/>
  <c r="T87" i="24"/>
  <c r="BD90" i="28"/>
  <c r="AU86" i="25"/>
  <c r="AK30" i="46"/>
  <c r="AL110" i="10"/>
  <c r="AU24" i="23"/>
  <c r="T94" i="4"/>
  <c r="AL52" i="10"/>
  <c r="T93" i="26"/>
  <c r="I36" i="10"/>
  <c r="AL68" i="10"/>
  <c r="I86" i="20"/>
  <c r="I42" i="26"/>
  <c r="AU110" i="23"/>
  <c r="T81" i="27"/>
  <c r="I101" i="25"/>
  <c r="AC95" i="25"/>
  <c r="AL35" i="22"/>
  <c r="AL37" i="21"/>
  <c r="AC63" i="24"/>
  <c r="BD108" i="24"/>
  <c r="T83" i="20"/>
  <c r="T97" i="25"/>
  <c r="T79" i="4"/>
  <c r="T34" i="20"/>
  <c r="BD17" i="22"/>
  <c r="BD75" i="4"/>
  <c r="I21" i="23"/>
  <c r="BD52" i="24"/>
  <c r="AL17" i="27"/>
  <c r="AC106" i="25"/>
  <c r="AU102" i="20"/>
  <c r="I13" i="21"/>
  <c r="AU52" i="21"/>
  <c r="AL75" i="4"/>
  <c r="AU49" i="19"/>
  <c r="I30" i="27"/>
  <c r="BD103" i="28"/>
  <c r="BD15" i="24"/>
  <c r="I68" i="12"/>
  <c r="D58" i="52"/>
  <c r="AL105" i="22"/>
  <c r="T14" i="23"/>
  <c r="AU27" i="19"/>
  <c r="BD101" i="23"/>
  <c r="I109" i="27"/>
  <c r="I35" i="23"/>
  <c r="AC25" i="28"/>
  <c r="AU62" i="21"/>
  <c r="I30" i="22"/>
  <c r="T107" i="4"/>
  <c r="AU21" i="22"/>
  <c r="AL81" i="27"/>
  <c r="I87" i="22"/>
  <c r="AL87" i="12"/>
  <c r="T67" i="24"/>
  <c r="I74" i="23"/>
  <c r="AU66" i="19"/>
  <c r="AL82" i="11"/>
  <c r="AL14" i="23"/>
  <c r="AL86" i="27"/>
  <c r="AC21" i="22"/>
  <c r="AY17" i="38" a="1"/>
  <c r="AU36" i="21"/>
  <c r="AL59" i="11"/>
  <c r="BD65" i="20"/>
  <c r="AL105" i="11"/>
  <c r="I45" i="25"/>
  <c r="AC28" i="28"/>
  <c r="BD82" i="19"/>
  <c r="I65" i="23"/>
  <c r="AC85" i="20"/>
  <c r="AL55" i="11"/>
  <c r="I17" i="25"/>
  <c r="AC23" i="10"/>
  <c r="BD38" i="24"/>
  <c r="I88" i="21"/>
  <c r="BM31" i="51"/>
  <c r="I13" i="10"/>
  <c r="BD102" i="20"/>
  <c r="AC50" i="27"/>
  <c r="AL14" i="11"/>
  <c r="I64" i="12"/>
  <c r="T106" i="21"/>
  <c r="AU61" i="22"/>
  <c r="BD108" i="28"/>
  <c r="I97" i="24"/>
  <c r="AL16" i="25"/>
  <c r="T95" i="12"/>
  <c r="AC80" i="26"/>
  <c r="AU55" i="27"/>
  <c r="T99" i="21"/>
  <c r="AL111" i="24"/>
  <c r="AY31" i="43"/>
  <c r="I88" i="24"/>
  <c r="I14" i="23"/>
  <c r="AU88" i="23"/>
  <c r="AL66" i="4"/>
  <c r="AL25" i="22"/>
  <c r="I66" i="22"/>
  <c r="I71" i="26"/>
  <c r="BD102" i="28"/>
  <c r="I83" i="26"/>
  <c r="AC28" i="23"/>
  <c r="T109" i="19"/>
  <c r="AU94" i="27"/>
  <c r="BD69" i="27"/>
  <c r="I83" i="24"/>
  <c r="I87" i="19"/>
  <c r="T106" i="27"/>
  <c r="T67" i="20"/>
  <c r="T106" i="23"/>
  <c r="AL48" i="26"/>
  <c r="AL43" i="11"/>
  <c r="I31" i="10"/>
  <c r="AL99" i="20"/>
  <c r="T91" i="21"/>
  <c r="AL105" i="4"/>
  <c r="T56" i="23"/>
  <c r="AC47" i="22"/>
  <c r="AK29" i="9"/>
  <c r="AL50" i="26"/>
  <c r="V82" i="51"/>
  <c r="AL59" i="19"/>
  <c r="BD32" i="28"/>
  <c r="T76" i="25"/>
  <c r="AU19" i="26"/>
  <c r="T69" i="21"/>
  <c r="BD82" i="26"/>
  <c r="AU90" i="22"/>
  <c r="I16" i="4"/>
  <c r="BD68" i="20"/>
  <c r="AC71" i="23"/>
  <c r="BD18" i="28"/>
  <c r="AC14" i="28"/>
  <c r="AL81" i="19"/>
  <c r="AL111" i="28"/>
  <c r="AC76" i="11"/>
  <c r="T71" i="25"/>
  <c r="AL108" i="20"/>
  <c r="AC95" i="10"/>
  <c r="T78" i="21"/>
  <c r="AC24" i="23"/>
  <c r="AL108" i="10"/>
  <c r="T17" i="21"/>
  <c r="T38" i="4"/>
  <c r="AL43" i="19"/>
  <c r="AU27" i="23"/>
  <c r="AY29" i="44"/>
  <c r="BK17" i="36" a="1"/>
  <c r="AL85" i="10"/>
  <c r="T37" i="25"/>
  <c r="AU45" i="19"/>
  <c r="AL37" i="11"/>
  <c r="AL87" i="21"/>
  <c r="BD37" i="12"/>
  <c r="AL23" i="12"/>
  <c r="BD96" i="21"/>
  <c r="AC67" i="19"/>
  <c r="BD28" i="19"/>
  <c r="AL31" i="26"/>
  <c r="AC108" i="24"/>
  <c r="AL80" i="23"/>
  <c r="AU46" i="25"/>
  <c r="AL13" i="4"/>
  <c r="I35" i="19"/>
  <c r="BM30" i="46"/>
  <c r="AU92" i="24"/>
  <c r="AY31" i="9"/>
  <c r="AU48" i="4"/>
  <c r="AL74" i="27"/>
  <c r="T17" i="19"/>
  <c r="AC20" i="26"/>
  <c r="AC38" i="12"/>
  <c r="AC51" i="28"/>
  <c r="AU12" i="19"/>
  <c r="AL49" i="24"/>
  <c r="I87" i="11"/>
  <c r="T87" i="25"/>
  <c r="BD105" i="20"/>
  <c r="I80" i="23"/>
  <c r="AC95" i="4"/>
  <c r="I51" i="26"/>
  <c r="I103" i="22"/>
  <c r="I82" i="11"/>
  <c r="AC69" i="26"/>
  <c r="AC30" i="21"/>
  <c r="AL36" i="26"/>
  <c r="I68" i="4"/>
  <c r="AL88" i="10"/>
  <c r="BD49" i="12"/>
  <c r="AU106" i="12"/>
  <c r="BD19" i="26"/>
  <c r="AL54" i="27"/>
  <c r="AC53" i="22"/>
  <c r="AL63" i="22"/>
  <c r="I63" i="23"/>
  <c r="T50" i="21"/>
  <c r="AL72" i="4"/>
  <c r="AL90" i="10"/>
  <c r="I14" i="24"/>
  <c r="AL66" i="27"/>
  <c r="AL12" i="25"/>
  <c r="BD78" i="24"/>
  <c r="BD44" i="26"/>
  <c r="AC25" i="19"/>
  <c r="AL54" i="4"/>
  <c r="AL86" i="26"/>
  <c r="BD68" i="19"/>
  <c r="T76" i="19"/>
  <c r="AC27" i="11"/>
  <c r="I66" i="21"/>
  <c r="T88" i="10"/>
  <c r="BD28" i="24"/>
  <c r="AL102" i="25"/>
  <c r="I106" i="20"/>
  <c r="I93" i="26"/>
  <c r="T91" i="10"/>
  <c r="I94" i="20"/>
  <c r="AU45" i="22"/>
  <c r="AU30" i="25"/>
  <c r="T63" i="21"/>
  <c r="AC61" i="19"/>
  <c r="AC82" i="4"/>
  <c r="I18" i="10"/>
  <c r="AC60" i="24"/>
  <c r="T84" i="12"/>
  <c r="AC29" i="4"/>
  <c r="I69" i="19"/>
  <c r="BD19" i="22"/>
  <c r="I38" i="4"/>
  <c r="AC33" i="26"/>
  <c r="BD36" i="10"/>
  <c r="BD47" i="11"/>
  <c r="AC27" i="22"/>
  <c r="AL15" i="23"/>
  <c r="AU73" i="4"/>
  <c r="AL72" i="22"/>
  <c r="T52" i="21"/>
  <c r="AU80" i="22"/>
  <c r="I83" i="20"/>
  <c r="AC29" i="28"/>
  <c r="I94" i="12"/>
  <c r="AC56" i="4"/>
  <c r="AC19" i="21"/>
  <c r="AC70" i="11"/>
  <c r="AL34" i="27"/>
  <c r="AL19" i="27"/>
  <c r="AC92" i="21"/>
  <c r="AU81" i="19"/>
  <c r="T79" i="23"/>
  <c r="AC83" i="20"/>
  <c r="AU35" i="22"/>
  <c r="AL18" i="24"/>
  <c r="AL48" i="4"/>
  <c r="T45" i="19"/>
  <c r="AC75" i="12"/>
  <c r="AU101" i="11"/>
  <c r="BD16" i="22"/>
  <c r="AU64" i="28"/>
  <c r="T36" i="12"/>
  <c r="BD31" i="28"/>
  <c r="W33" i="9"/>
  <c r="AC65" i="21"/>
  <c r="AC96" i="4"/>
  <c r="AC91" i="21"/>
  <c r="BD52" i="22"/>
  <c r="AL22" i="22"/>
  <c r="AU70" i="22"/>
  <c r="AL77" i="28"/>
  <c r="T18" i="26"/>
  <c r="AU22" i="10"/>
  <c r="AL26" i="19"/>
  <c r="AU14" i="19"/>
  <c r="D57" i="52"/>
  <c r="I50" i="27"/>
  <c r="T105" i="19"/>
  <c r="AU83" i="20"/>
  <c r="AC62" i="21"/>
  <c r="AU104" i="27"/>
  <c r="AL38" i="24"/>
  <c r="AC109" i="10"/>
  <c r="AU68" i="21"/>
  <c r="BD93" i="4"/>
  <c r="BM30" i="48"/>
  <c r="AC85" i="23"/>
  <c r="AL12" i="20"/>
  <c r="AC41" i="25"/>
  <c r="T60" i="23"/>
  <c r="AU51" i="10"/>
  <c r="AC68" i="10"/>
  <c r="T49" i="11"/>
  <c r="AC61" i="20"/>
  <c r="AU15" i="4"/>
  <c r="I53" i="10"/>
  <c r="AL25" i="4"/>
  <c r="AU32" i="12"/>
  <c r="I53" i="27"/>
  <c r="AU39" i="4"/>
  <c r="T96" i="4"/>
  <c r="AL45" i="24"/>
  <c r="AU50" i="26"/>
  <c r="T72" i="21"/>
  <c r="T80" i="26"/>
  <c r="I47" i="20"/>
  <c r="AU35" i="21"/>
  <c r="T62" i="24"/>
  <c r="AL74" i="19"/>
  <c r="AC19" i="26"/>
  <c r="I20" i="12"/>
  <c r="AU104" i="28"/>
  <c r="T79" i="22"/>
  <c r="AU42" i="20"/>
  <c r="AC66" i="25"/>
  <c r="I63" i="21"/>
  <c r="I22" i="26"/>
  <c r="AC54" i="22"/>
  <c r="AL95" i="28"/>
  <c r="I89" i="21"/>
  <c r="T59" i="12"/>
  <c r="T21" i="22"/>
  <c r="AU24" i="22"/>
  <c r="I20" i="26"/>
  <c r="BD64" i="25"/>
  <c r="AL67" i="20"/>
  <c r="BD29" i="11"/>
  <c r="BD35" i="26"/>
  <c r="AL25" i="28"/>
  <c r="AC32" i="28"/>
  <c r="AL19" i="23"/>
  <c r="BD20" i="10"/>
  <c r="I33" i="23"/>
  <c r="AU27" i="27"/>
  <c r="AU24" i="19"/>
  <c r="AC13" i="21"/>
  <c r="T15" i="22"/>
  <c r="AL75" i="11"/>
  <c r="T77" i="19"/>
  <c r="AC38" i="27"/>
  <c r="T103" i="28"/>
  <c r="AL89" i="23"/>
  <c r="AU19" i="27"/>
  <c r="AL93" i="22"/>
  <c r="AU56" i="24"/>
  <c r="I24" i="23"/>
  <c r="I44" i="20"/>
  <c r="BD39" i="25"/>
  <c r="I27" i="27"/>
  <c r="AC42" i="21"/>
  <c r="T106" i="12"/>
  <c r="AU18" i="19"/>
  <c r="T30" i="21"/>
  <c r="AL98" i="4"/>
  <c r="I52" i="4"/>
  <c r="AU55" i="4"/>
  <c r="BD65" i="22"/>
  <c r="T70" i="23"/>
  <c r="AU97" i="4"/>
  <c r="T96" i="12"/>
  <c r="AU57" i="22"/>
  <c r="AL84" i="10"/>
  <c r="AL72" i="12"/>
  <c r="AU34" i="19"/>
  <c r="I14" i="12"/>
  <c r="AU101" i="27"/>
  <c r="BD61" i="26"/>
  <c r="AU25" i="11"/>
  <c r="T12" i="25"/>
  <c r="AC63" i="21"/>
  <c r="AL111" i="25"/>
  <c r="AL41" i="22"/>
  <c r="T51" i="10"/>
  <c r="AU86" i="23"/>
  <c r="BD17" i="11"/>
  <c r="AC19" i="4"/>
  <c r="AC63" i="11"/>
  <c r="I95" i="20"/>
  <c r="AC12" i="11"/>
  <c r="T53" i="28"/>
  <c r="AU62" i="11"/>
  <c r="BD63" i="26"/>
  <c r="AL106" i="12"/>
  <c r="AU15" i="20"/>
  <c r="AL27" i="11"/>
  <c r="T25" i="22"/>
  <c r="I77" i="19"/>
  <c r="AL51" i="12"/>
  <c r="AL108" i="26"/>
  <c r="I83" i="21"/>
  <c r="AL62" i="10"/>
  <c r="BD19" i="20"/>
  <c r="AU108" i="4"/>
  <c r="AU63" i="19"/>
  <c r="T94" i="12"/>
  <c r="BM29" i="9"/>
  <c r="BM29" i="52"/>
  <c r="BD83" i="11"/>
  <c r="I110" i="11"/>
  <c r="BD92" i="27"/>
  <c r="I94" i="19"/>
  <c r="T60" i="26"/>
  <c r="AU111" i="25"/>
  <c r="AC89" i="22"/>
  <c r="AU18" i="21"/>
  <c r="T66" i="11"/>
  <c r="AY17" i="5" a="1"/>
  <c r="BD63" i="11"/>
  <c r="T98" i="28"/>
  <c r="AL43" i="28"/>
  <c r="AC101" i="28"/>
  <c r="BD54" i="19"/>
  <c r="T14" i="27"/>
  <c r="I61" i="4"/>
  <c r="AL107" i="12"/>
  <c r="I110" i="26"/>
  <c r="I109" i="24"/>
  <c r="BD53" i="23"/>
  <c r="AC40" i="22"/>
  <c r="AL12" i="19"/>
  <c r="AC93" i="28"/>
  <c r="AL97" i="22"/>
  <c r="T106" i="22"/>
  <c r="AU21" i="12"/>
  <c r="AC68" i="27"/>
  <c r="I20" i="21"/>
  <c r="T90" i="12"/>
  <c r="BD54" i="10"/>
  <c r="CO29" i="52"/>
  <c r="AL82" i="19"/>
  <c r="I68" i="11"/>
  <c r="AU28" i="19"/>
  <c r="BD83" i="27"/>
  <c r="AL34" i="20"/>
  <c r="AL101" i="27"/>
  <c r="BD37" i="27"/>
  <c r="AL58" i="4"/>
  <c r="BD47" i="26"/>
  <c r="AU41" i="24"/>
  <c r="AC21" i="27"/>
  <c r="I42" i="28"/>
  <c r="BD51" i="4"/>
  <c r="T35" i="20"/>
  <c r="BD90" i="23"/>
  <c r="BD105" i="21"/>
  <c r="AS17" i="13" a="1"/>
  <c r="T89" i="12"/>
  <c r="BD42" i="19"/>
  <c r="BD66" i="27"/>
  <c r="AC33" i="10"/>
  <c r="T23" i="11"/>
  <c r="AC101" i="19"/>
  <c r="AU36" i="22"/>
  <c r="I33" i="22"/>
  <c r="BD57" i="25"/>
  <c r="T46" i="22"/>
  <c r="BD100" i="27"/>
  <c r="AL96" i="21"/>
  <c r="BD45" i="4"/>
  <c r="I56" i="20"/>
  <c r="BD85" i="12"/>
  <c r="AC66" i="11"/>
  <c r="I34" i="25"/>
  <c r="AL41" i="24"/>
  <c r="AK30" i="48"/>
  <c r="I100" i="10"/>
  <c r="AU59" i="10"/>
  <c r="T75" i="28"/>
  <c r="AC43" i="11"/>
  <c r="I81" i="10"/>
  <c r="AL51" i="20"/>
  <c r="AL37" i="26"/>
  <c r="AC76" i="24"/>
  <c r="BD30" i="11"/>
  <c r="BD79" i="10"/>
  <c r="AL87" i="28"/>
  <c r="BD56" i="19"/>
  <c r="AU92" i="21"/>
  <c r="BD92" i="20"/>
  <c r="BD89" i="20"/>
  <c r="BD61" i="24"/>
  <c r="AC106" i="10"/>
  <c r="BD24" i="26"/>
  <c r="I76" i="22"/>
  <c r="BD45" i="25"/>
  <c r="I41" i="21"/>
  <c r="T29" i="20"/>
  <c r="T82" i="22"/>
  <c r="AL104" i="21"/>
  <c r="AL81" i="25"/>
  <c r="AU82" i="25"/>
  <c r="T94" i="21"/>
  <c r="T106" i="25"/>
  <c r="T59" i="19"/>
  <c r="BD106" i="19"/>
  <c r="AC87" i="11"/>
  <c r="AC49" i="24"/>
  <c r="I15" i="24"/>
  <c r="U17" i="15" a="1"/>
  <c r="BD55" i="23"/>
  <c r="I37" i="20"/>
  <c r="AU12" i="28"/>
  <c r="I20" i="28"/>
  <c r="T71" i="20"/>
  <c r="AL79" i="26"/>
  <c r="I55" i="26"/>
  <c r="T17" i="11"/>
  <c r="T27" i="21"/>
  <c r="I29" i="22"/>
  <c r="AC98" i="12"/>
  <c r="T85" i="12"/>
  <c r="T48" i="4"/>
  <c r="BD110" i="4"/>
  <c r="AC43" i="21"/>
  <c r="AL79" i="27"/>
  <c r="AL75" i="28"/>
  <c r="AC88" i="26"/>
  <c r="AC62" i="12"/>
  <c r="I21" i="11"/>
  <c r="T61" i="22"/>
  <c r="BD97" i="25"/>
  <c r="I34" i="23"/>
  <c r="T12" i="22"/>
  <c r="T79" i="19"/>
  <c r="T103" i="23"/>
  <c r="T105" i="26"/>
  <c r="I109" i="4"/>
  <c r="T76" i="12"/>
  <c r="AU27" i="25"/>
  <c r="I72" i="21"/>
  <c r="I34" i="27"/>
  <c r="BD73" i="26"/>
  <c r="AL57" i="27"/>
  <c r="AL37" i="24"/>
  <c r="AC80" i="21"/>
  <c r="T106" i="24"/>
  <c r="BD63" i="4"/>
  <c r="AU78" i="4"/>
  <c r="BD88" i="10"/>
  <c r="T16" i="25"/>
  <c r="AC105" i="21"/>
  <c r="AC47" i="10"/>
  <c r="AU58" i="21"/>
  <c r="AL104" i="26"/>
  <c r="AU109" i="28"/>
  <c r="AU97" i="12"/>
  <c r="AC73" i="26"/>
  <c r="AL91" i="26"/>
  <c r="T36" i="27"/>
  <c r="AL66" i="22"/>
  <c r="AL77" i="25"/>
  <c r="AL95" i="12"/>
  <c r="AU57" i="26"/>
  <c r="BD51" i="24"/>
  <c r="CO30" i="41"/>
  <c r="BD30" i="24"/>
  <c r="AL14" i="19"/>
  <c r="AU35" i="25"/>
  <c r="I49" i="28"/>
  <c r="T38" i="23"/>
  <c r="AU15" i="12"/>
  <c r="BD82" i="25"/>
  <c r="W29" i="52"/>
  <c r="AU105" i="27"/>
  <c r="I12" i="19"/>
  <c r="T92" i="27"/>
  <c r="AL14" i="25"/>
  <c r="AC103" i="20"/>
  <c r="AC15" i="27"/>
  <c r="I47" i="11"/>
  <c r="AC15" i="4"/>
  <c r="T111" i="21"/>
  <c r="BD19" i="11"/>
  <c r="T27" i="24"/>
  <c r="AU111" i="11"/>
  <c r="I13" i="4"/>
  <c r="AU93" i="23"/>
  <c r="BD15" i="25"/>
  <c r="I38" i="10"/>
  <c r="V61" i="46"/>
  <c r="AL65" i="24"/>
  <c r="AC28" i="27"/>
  <c r="AU91" i="24"/>
  <c r="AC30" i="11"/>
  <c r="AU62" i="10"/>
  <c r="AU102" i="23"/>
  <c r="AL96" i="24"/>
  <c r="AL56" i="11"/>
  <c r="T83" i="25"/>
  <c r="BD38" i="12"/>
  <c r="AC53" i="28"/>
  <c r="T12" i="27"/>
  <c r="BD102" i="23"/>
  <c r="BD47" i="20"/>
  <c r="T34" i="24"/>
  <c r="AL102" i="10"/>
  <c r="AL73" i="11"/>
  <c r="AL64" i="28"/>
  <c r="BD15" i="28"/>
  <c r="AC86" i="28"/>
  <c r="AC26" i="26"/>
  <c r="I83" i="23"/>
  <c r="AC99" i="19"/>
  <c r="I77" i="24"/>
  <c r="BD107" i="10"/>
  <c r="AC107" i="23"/>
  <c r="AC37" i="12"/>
  <c r="AL107" i="11"/>
  <c r="T40" i="25"/>
  <c r="BD77" i="12"/>
  <c r="I40" i="22"/>
  <c r="AU105" i="12"/>
  <c r="AC92" i="4"/>
  <c r="I20" i="25"/>
  <c r="T14" i="20"/>
  <c r="AU79" i="19"/>
  <c r="BD15" i="4"/>
  <c r="AL29" i="27"/>
  <c r="BD20" i="28"/>
  <c r="AU73" i="20"/>
  <c r="BD47" i="19"/>
  <c r="AC59" i="19"/>
  <c r="AU81" i="26"/>
  <c r="AU19" i="24"/>
  <c r="AL38" i="12"/>
  <c r="BD80" i="28"/>
  <c r="AC75" i="28"/>
  <c r="AL24" i="11"/>
  <c r="BD52" i="27"/>
  <c r="T96" i="10"/>
  <c r="T42" i="25"/>
  <c r="T52" i="24"/>
  <c r="AL98" i="28"/>
  <c r="I52" i="25"/>
  <c r="AU81" i="11"/>
  <c r="AL62" i="26"/>
  <c r="AU85" i="25"/>
  <c r="T37" i="23"/>
  <c r="BD88" i="24"/>
  <c r="BM29" i="46"/>
  <c r="AU107" i="21"/>
  <c r="I28" i="23"/>
  <c r="BD60" i="23"/>
  <c r="AU86" i="28"/>
  <c r="BD55" i="26"/>
  <c r="AL32" i="21"/>
  <c r="AC24" i="25"/>
  <c r="BD105" i="27"/>
  <c r="AC51" i="20"/>
  <c r="T97" i="11"/>
  <c r="BD93" i="19"/>
  <c r="T98" i="21"/>
  <c r="AL83" i="4"/>
  <c r="BD99" i="11"/>
  <c r="T111" i="26"/>
  <c r="T77" i="10"/>
  <c r="I53" i="21"/>
  <c r="AL63" i="11"/>
  <c r="AC92" i="12"/>
  <c r="BD35" i="23"/>
  <c r="BD13" i="4"/>
  <c r="AL92" i="20"/>
  <c r="AU29" i="28"/>
  <c r="AU36" i="25"/>
  <c r="I14" i="25"/>
  <c r="I95" i="4"/>
  <c r="T66" i="28"/>
  <c r="AC73" i="11"/>
  <c r="AC30" i="4"/>
  <c r="I49" i="20"/>
  <c r="AL37" i="27"/>
  <c r="AU101" i="26"/>
  <c r="AL96" i="23"/>
  <c r="I106" i="11"/>
  <c r="AC37" i="28"/>
  <c r="AU61" i="19"/>
  <c r="BD80" i="10"/>
  <c r="AU102" i="4"/>
  <c r="AC106" i="4"/>
  <c r="BD70" i="28"/>
  <c r="AC66" i="4"/>
  <c r="AC59" i="23"/>
  <c r="AC84" i="20"/>
  <c r="BD37" i="26"/>
  <c r="I38" i="12"/>
  <c r="I88" i="25"/>
  <c r="BD57" i="23"/>
  <c r="BD55" i="11"/>
  <c r="I17" i="11"/>
  <c r="T92" i="20"/>
  <c r="AC90" i="10"/>
  <c r="BD20" i="12"/>
  <c r="I78" i="24"/>
  <c r="AU34" i="12"/>
  <c r="I38" i="24"/>
  <c r="AC83" i="27"/>
  <c r="T29" i="28"/>
  <c r="AC22" i="23"/>
  <c r="I60" i="24"/>
  <c r="AC45" i="19"/>
  <c r="F29" i="9"/>
  <c r="AC50" i="24"/>
  <c r="I78" i="11"/>
  <c r="T20" i="23"/>
  <c r="AU19" i="12"/>
  <c r="BD24" i="23"/>
  <c r="AC86" i="11"/>
  <c r="AC28" i="4"/>
  <c r="I91" i="4"/>
  <c r="AY29" i="52"/>
  <c r="I31" i="27"/>
  <c r="I23" i="27"/>
  <c r="T60" i="25"/>
  <c r="AC94" i="28"/>
  <c r="AL97" i="21"/>
  <c r="I43" i="28"/>
  <c r="T96" i="22"/>
  <c r="AL42" i="19"/>
  <c r="I12" i="20"/>
  <c r="AC32" i="11"/>
  <c r="T46" i="28"/>
  <c r="AU76" i="26"/>
  <c r="AC73" i="24"/>
  <c r="AU37" i="10"/>
  <c r="T77" i="28"/>
  <c r="BD31" i="22"/>
  <c r="T26" i="10"/>
  <c r="AU39" i="12"/>
  <c r="AL45" i="28"/>
  <c r="AL13" i="11"/>
  <c r="AC109" i="22"/>
  <c r="AU49" i="27"/>
  <c r="AC103" i="25"/>
  <c r="T107" i="10"/>
  <c r="AU97" i="24"/>
  <c r="I100" i="27"/>
  <c r="AL92" i="11"/>
  <c r="AU41" i="10"/>
  <c r="BD61" i="21"/>
  <c r="T65" i="26"/>
  <c r="AC97" i="19"/>
  <c r="AU98" i="23"/>
  <c r="AU101" i="19"/>
  <c r="AK31" i="52"/>
  <c r="I14" i="10"/>
  <c r="T104" i="21"/>
  <c r="AL92" i="4"/>
  <c r="AU101" i="12"/>
  <c r="AC14" i="4"/>
  <c r="AU73" i="24"/>
  <c r="I92" i="19"/>
  <c r="AL99" i="28"/>
  <c r="AL28" i="11"/>
  <c r="I111" i="23"/>
  <c r="I60" i="21"/>
  <c r="I95" i="25"/>
  <c r="BD22" i="11"/>
  <c r="AU59" i="12"/>
  <c r="I108" i="12"/>
  <c r="AC17" i="28"/>
  <c r="I61" i="28"/>
  <c r="I28" i="21"/>
  <c r="I48" i="21"/>
  <c r="BD17" i="10"/>
  <c r="AU65" i="23"/>
  <c r="AU28" i="10"/>
  <c r="T102" i="23"/>
  <c r="BD61" i="23"/>
  <c r="T91" i="12"/>
  <c r="T22" i="12"/>
  <c r="AU90" i="21"/>
  <c r="AL26" i="24"/>
  <c r="BD18" i="4"/>
  <c r="I45" i="10"/>
  <c r="T111" i="22"/>
  <c r="T57" i="12"/>
  <c r="T97" i="23"/>
  <c r="AL99" i="11"/>
  <c r="AU74" i="19"/>
  <c r="AC76" i="27"/>
  <c r="BD98" i="10"/>
  <c r="AL65" i="22"/>
  <c r="AU78" i="28"/>
  <c r="AC80" i="24"/>
  <c r="AU64" i="12"/>
  <c r="I97" i="23"/>
  <c r="AU47" i="19"/>
  <c r="AC37" i="23"/>
  <c r="T28" i="22"/>
  <c r="AC61" i="23"/>
  <c r="AU111" i="20"/>
  <c r="AU58" i="12"/>
  <c r="AL106" i="21"/>
  <c r="AC90" i="23"/>
  <c r="AU41" i="22"/>
  <c r="I42" i="19"/>
  <c r="T102" i="27"/>
  <c r="T42" i="23"/>
  <c r="AC90" i="28"/>
  <c r="T47" i="11"/>
  <c r="I99" i="11"/>
  <c r="T77" i="11"/>
  <c r="I58" i="19"/>
  <c r="AC61" i="28"/>
  <c r="I17" i="4"/>
  <c r="AC65" i="28"/>
  <c r="AU61" i="11"/>
  <c r="D57" i="45"/>
  <c r="AC37" i="26"/>
  <c r="T18" i="27"/>
  <c r="AC81" i="24"/>
  <c r="AU96" i="19"/>
  <c r="AU77" i="12"/>
  <c r="AL103" i="11"/>
  <c r="I66" i="11"/>
  <c r="AL19" i="11"/>
  <c r="AL110" i="20"/>
  <c r="I63" i="24"/>
  <c r="BM30" i="41"/>
  <c r="T35" i="27"/>
  <c r="T26" i="28"/>
  <c r="AC64" i="19"/>
  <c r="I52" i="28"/>
  <c r="BD81" i="10"/>
  <c r="I90" i="27"/>
  <c r="BD53" i="24"/>
  <c r="T88" i="24"/>
  <c r="AU42" i="24"/>
  <c r="T30" i="25"/>
  <c r="BD89" i="28"/>
  <c r="BD51" i="23"/>
  <c r="T70" i="20"/>
  <c r="BD60" i="20"/>
  <c r="AU81" i="10"/>
  <c r="AC61" i="21"/>
  <c r="T76" i="21"/>
  <c r="AU47" i="4"/>
  <c r="T59" i="20"/>
  <c r="I14" i="21"/>
  <c r="T51" i="27"/>
  <c r="AC52" i="11"/>
  <c r="AL34" i="22"/>
  <c r="AL53" i="19"/>
  <c r="AU66" i="11"/>
  <c r="AC74" i="24"/>
  <c r="AL46" i="24"/>
  <c r="AL43" i="24"/>
  <c r="BD83" i="25"/>
  <c r="AU83" i="28"/>
  <c r="T81" i="20"/>
  <c r="AC96" i="27"/>
  <c r="AL56" i="12"/>
  <c r="AU103" i="10"/>
  <c r="BD103" i="24"/>
  <c r="I75" i="21"/>
  <c r="I63" i="25"/>
  <c r="BD74" i="27"/>
  <c r="AU106" i="21"/>
  <c r="I99" i="21"/>
  <c r="I74" i="25"/>
  <c r="BD68" i="22"/>
  <c r="CA31" i="42"/>
  <c r="AU32" i="4"/>
  <c r="T19" i="23"/>
  <c r="AL92" i="27"/>
  <c r="BD105" i="12"/>
  <c r="AC78" i="23"/>
  <c r="BD49" i="22"/>
  <c r="AC90" i="11"/>
  <c r="T100" i="28"/>
  <c r="I32" i="4"/>
  <c r="AL59" i="20"/>
  <c r="I58" i="24"/>
  <c r="T78" i="22"/>
  <c r="AC104" i="27"/>
  <c r="AU88" i="27"/>
  <c r="BD58" i="26"/>
  <c r="AC88" i="11"/>
  <c r="AL80" i="11"/>
  <c r="I98" i="23"/>
  <c r="AC59" i="26"/>
  <c r="T37" i="28"/>
  <c r="T72" i="26"/>
  <c r="I103" i="27"/>
  <c r="AL45" i="11"/>
  <c r="I28" i="4"/>
  <c r="AU99" i="23"/>
  <c r="AU50" i="21"/>
  <c r="AU70" i="27"/>
  <c r="AL36" i="27"/>
  <c r="W114" i="18"/>
  <c r="I91" i="10"/>
  <c r="AC56" i="21"/>
  <c r="T22" i="11"/>
  <c r="AL76" i="23"/>
  <c r="T14" i="19"/>
  <c r="I43" i="12"/>
  <c r="T14" i="4"/>
  <c r="AL15" i="19"/>
  <c r="BD34" i="10"/>
  <c r="AC54" i="20"/>
  <c r="AY17" i="30" a="1"/>
  <c r="AL52" i="26"/>
  <c r="AL71" i="26"/>
  <c r="T111" i="24"/>
  <c r="AC106" i="23"/>
  <c r="AC80" i="20"/>
  <c r="T83" i="10"/>
  <c r="AU94" i="4"/>
  <c r="I41" i="23"/>
  <c r="AL19" i="28"/>
  <c r="BD65" i="23"/>
  <c r="I13" i="22"/>
  <c r="AL101" i="22"/>
  <c r="T98" i="26"/>
  <c r="AU25" i="28"/>
  <c r="AL87" i="4"/>
  <c r="T110" i="19"/>
  <c r="AL28" i="10"/>
  <c r="AC66" i="22"/>
  <c r="I86" i="22"/>
  <c r="V82" i="46"/>
  <c r="T45" i="21"/>
  <c r="AU72" i="26"/>
  <c r="AC71" i="24"/>
  <c r="AC63" i="27"/>
  <c r="BD20" i="22"/>
  <c r="I80" i="21"/>
  <c r="I107" i="25"/>
  <c r="I43" i="22"/>
  <c r="AU40" i="26"/>
  <c r="T42" i="27"/>
  <c r="I78" i="19"/>
  <c r="T88" i="25"/>
  <c r="T101" i="24"/>
  <c r="BD90" i="19"/>
  <c r="I55" i="27"/>
  <c r="AU92" i="19"/>
  <c r="AU22" i="23"/>
  <c r="BD31" i="4"/>
  <c r="BD65" i="10"/>
  <c r="BE17" i="29" a="1"/>
  <c r="I26" i="27"/>
  <c r="I88" i="10"/>
  <c r="I46" i="25"/>
  <c r="AC44" i="4"/>
  <c r="AU86" i="24"/>
  <c r="T12" i="12"/>
  <c r="T48" i="20"/>
  <c r="AL72" i="26"/>
  <c r="AU99" i="11"/>
  <c r="BD43" i="19"/>
  <c r="I93" i="11"/>
  <c r="BD110" i="22"/>
  <c r="T27" i="10"/>
  <c r="T39" i="27"/>
  <c r="I13" i="23"/>
  <c r="AC42" i="25"/>
  <c r="T77" i="24"/>
  <c r="AL108" i="4"/>
  <c r="T42" i="11"/>
  <c r="AU98" i="19"/>
  <c r="T54" i="4"/>
  <c r="I106" i="24"/>
  <c r="CO30" i="45"/>
  <c r="BD22" i="10"/>
  <c r="AU103" i="21"/>
  <c r="AL84" i="11"/>
  <c r="V81" i="52"/>
  <c r="AL40" i="10"/>
  <c r="AC56" i="20"/>
  <c r="AU67" i="26"/>
  <c r="T44" i="25"/>
  <c r="T12" i="11"/>
  <c r="BD109" i="12"/>
  <c r="I107" i="12"/>
  <c r="AU107" i="23"/>
  <c r="I22" i="23"/>
  <c r="AC52" i="12"/>
  <c r="I94" i="4"/>
  <c r="AL54" i="22"/>
  <c r="AL52" i="12"/>
  <c r="T25" i="4"/>
  <c r="AL20" i="20"/>
  <c r="AU62" i="28"/>
  <c r="AL105" i="24"/>
  <c r="BD64" i="28"/>
  <c r="AL109" i="12"/>
  <c r="I27" i="12"/>
  <c r="AC98" i="22"/>
  <c r="BD77" i="27"/>
  <c r="AU51" i="19"/>
  <c r="BD87" i="22"/>
  <c r="F30" i="48"/>
  <c r="I44" i="26"/>
  <c r="AC85" i="28"/>
  <c r="T104" i="27"/>
  <c r="T20" i="21"/>
  <c r="AL17" i="28"/>
  <c r="T104" i="22"/>
  <c r="I61" i="24"/>
  <c r="AL86" i="12"/>
  <c r="BD16" i="28"/>
  <c r="T50" i="10"/>
  <c r="AL28" i="23"/>
  <c r="CA31" i="46"/>
  <c r="T61" i="4"/>
  <c r="AU65" i="28"/>
  <c r="AL104" i="22"/>
  <c r="AU77" i="26"/>
  <c r="BD79" i="28"/>
  <c r="AL52" i="22"/>
  <c r="AU20" i="19"/>
  <c r="AU55" i="12"/>
  <c r="T21" i="25"/>
  <c r="O17" i="5" a="1"/>
  <c r="BD64" i="26"/>
  <c r="T108" i="28"/>
  <c r="T74" i="11"/>
  <c r="I105" i="10"/>
  <c r="BQ17" i="5" a="1"/>
  <c r="AL31" i="24"/>
  <c r="AC24" i="22"/>
  <c r="AL56" i="25"/>
  <c r="AU111" i="26"/>
  <c r="I45" i="22"/>
  <c r="AC49" i="12"/>
  <c r="BD22" i="25"/>
  <c r="I99" i="20"/>
  <c r="AL109" i="22"/>
  <c r="AU74" i="21"/>
  <c r="I50" i="10"/>
  <c r="AL99" i="12"/>
  <c r="I34" i="4"/>
  <c r="BD35" i="27"/>
  <c r="BD111" i="24"/>
  <c r="AL68" i="27"/>
  <c r="BD89" i="22"/>
  <c r="AL18" i="20"/>
  <c r="AU23" i="12"/>
  <c r="AU46" i="27"/>
  <c r="AC99" i="21"/>
  <c r="BD58" i="19"/>
  <c r="AC21" i="26"/>
  <c r="AL84" i="12"/>
  <c r="AU93" i="10"/>
  <c r="AC29" i="11"/>
  <c r="AL20" i="26"/>
  <c r="T21" i="20"/>
  <c r="AL88" i="25"/>
  <c r="AL100" i="12"/>
  <c r="AC38" i="25"/>
  <c r="AL43" i="23"/>
  <c r="AU79" i="11"/>
  <c r="I12" i="11"/>
  <c r="T84" i="26"/>
  <c r="AU60" i="21"/>
  <c r="I80" i="27"/>
  <c r="T69" i="24"/>
  <c r="AU52" i="24"/>
  <c r="AL51" i="11"/>
  <c r="AU92" i="20"/>
  <c r="AU66" i="10"/>
  <c r="AL66" i="11"/>
  <c r="BD86" i="24"/>
  <c r="AL50" i="27"/>
  <c r="I54" i="22"/>
  <c r="BD64" i="20"/>
  <c r="AC82" i="11"/>
  <c r="AL40" i="24"/>
  <c r="AL44" i="20"/>
  <c r="AL26" i="12"/>
  <c r="T17" i="28"/>
  <c r="BD110" i="19"/>
  <c r="AC100" i="24"/>
  <c r="AL93" i="4"/>
  <c r="BD12" i="21"/>
  <c r="AL57" i="10"/>
  <c r="AU58" i="22"/>
  <c r="AU23" i="28"/>
  <c r="BD105" i="22"/>
  <c r="I16" i="26"/>
  <c r="I94" i="11"/>
  <c r="T94" i="19"/>
  <c r="BD58" i="22"/>
  <c r="AL44" i="27"/>
  <c r="D58" i="48"/>
  <c r="AL56" i="20"/>
  <c r="AC48" i="11"/>
  <c r="T53" i="21"/>
  <c r="AU19" i="28"/>
  <c r="AC15" i="11"/>
  <c r="T101" i="11"/>
  <c r="I36" i="19"/>
  <c r="T103" i="22"/>
  <c r="T35" i="4"/>
  <c r="I56" i="26"/>
  <c r="AC68" i="23"/>
  <c r="BD13" i="22"/>
  <c r="I104" i="28"/>
  <c r="BD39" i="24"/>
  <c r="I20" i="11"/>
  <c r="AC41" i="20"/>
  <c r="I44" i="23"/>
  <c r="AC111" i="23"/>
  <c r="AL48" i="25"/>
  <c r="I56" i="11"/>
  <c r="I32" i="22"/>
  <c r="AL80" i="28"/>
  <c r="BD29" i="12"/>
  <c r="AL68" i="20"/>
  <c r="AC59" i="28"/>
  <c r="AL106" i="10"/>
  <c r="I39" i="11"/>
  <c r="AC75" i="11"/>
  <c r="I75" i="12"/>
  <c r="AU96" i="24"/>
  <c r="AL51" i="19"/>
  <c r="AU72" i="4"/>
  <c r="AL34" i="4"/>
  <c r="AC79" i="10"/>
  <c r="AC74" i="22"/>
  <c r="AU84" i="19"/>
  <c r="I26" i="10"/>
  <c r="AU70" i="23"/>
  <c r="T90" i="25"/>
  <c r="AC88" i="19"/>
  <c r="BD48" i="23"/>
  <c r="I39" i="12"/>
  <c r="CA31" i="41"/>
  <c r="BD30" i="10"/>
  <c r="AU104" i="22"/>
  <c r="AU94" i="19"/>
  <c r="AU107" i="22"/>
  <c r="CO29" i="42"/>
  <c r="BD87" i="21"/>
  <c r="I92" i="11"/>
  <c r="AU93" i="20"/>
  <c r="AL85" i="23"/>
  <c r="AL97" i="23"/>
  <c r="AC17" i="11"/>
  <c r="AC73" i="4"/>
  <c r="T68" i="28"/>
  <c r="BD79" i="26"/>
  <c r="T15" i="11"/>
  <c r="I31" i="4"/>
  <c r="AU50" i="24"/>
  <c r="AU33" i="22"/>
  <c r="AC108" i="10"/>
  <c r="AC20" i="11"/>
  <c r="BD69" i="11"/>
  <c r="AL89" i="10"/>
  <c r="W34" i="44"/>
  <c r="I25" i="26"/>
  <c r="I109" i="19"/>
  <c r="I51" i="27"/>
  <c r="BD25" i="25"/>
  <c r="AU96" i="27"/>
  <c r="I84" i="25"/>
  <c r="AL111" i="26"/>
  <c r="AL12" i="24"/>
  <c r="AL37" i="22"/>
  <c r="T94" i="28"/>
  <c r="T36" i="21"/>
  <c r="AL21" i="24"/>
  <c r="BD34" i="19"/>
  <c r="AL15" i="20"/>
  <c r="I24" i="25"/>
  <c r="AU57" i="4"/>
  <c r="BD26" i="12"/>
  <c r="I70" i="10"/>
  <c r="T58" i="24"/>
  <c r="BD75" i="11"/>
  <c r="T75" i="12"/>
  <c r="AU70" i="26"/>
  <c r="AC57" i="23"/>
  <c r="T39" i="11"/>
  <c r="I90" i="21"/>
  <c r="T33" i="24"/>
  <c r="T98" i="12"/>
  <c r="BD84" i="24"/>
  <c r="V82" i="44"/>
  <c r="AC103" i="10"/>
  <c r="AU40" i="10"/>
  <c r="AC102" i="25"/>
  <c r="I81" i="4"/>
  <c r="AC55" i="26"/>
  <c r="T36" i="10"/>
  <c r="CA29" i="52"/>
  <c r="T105" i="12"/>
  <c r="AL30" i="26"/>
  <c r="AL106" i="19"/>
  <c r="AC18" i="21"/>
  <c r="AC18" i="4"/>
  <c r="BD65" i="27"/>
  <c r="BD108" i="21"/>
  <c r="AC25" i="26"/>
  <c r="AU22" i="19"/>
  <c r="I75" i="25"/>
  <c r="AU15" i="23"/>
  <c r="AL91" i="25"/>
  <c r="AU78" i="23"/>
  <c r="T58" i="12"/>
  <c r="BD47" i="4"/>
  <c r="I72" i="24"/>
  <c r="C17" i="35" a="1"/>
  <c r="I58" i="26"/>
  <c r="AU49" i="20"/>
  <c r="BD100" i="10"/>
  <c r="AC96" i="24"/>
  <c r="AU24" i="28"/>
  <c r="I69" i="21"/>
  <c r="BD48" i="25"/>
  <c r="I105" i="12"/>
  <c r="AU104" i="20"/>
  <c r="AC13" i="27"/>
  <c r="BD110" i="25"/>
  <c r="T97" i="10"/>
  <c r="AC89" i="19"/>
  <c r="BD95" i="26"/>
  <c r="T82" i="10"/>
  <c r="AC101" i="10"/>
  <c r="T104" i="19"/>
  <c r="AU68" i="10"/>
  <c r="BD45" i="20"/>
  <c r="T72" i="28"/>
  <c r="AU14" i="24"/>
  <c r="I54" i="23"/>
  <c r="BD69" i="23"/>
  <c r="T82" i="11"/>
  <c r="T54" i="21"/>
  <c r="I21" i="19"/>
  <c r="I22" i="19"/>
  <c r="AC76" i="22"/>
  <c r="T32" i="11"/>
  <c r="J4" i="3"/>
  <c r="AU67" i="11"/>
  <c r="BD85" i="24"/>
  <c r="AC32" i="12"/>
  <c r="AC72" i="10"/>
  <c r="I62" i="28"/>
  <c r="AU38" i="22"/>
  <c r="AU28" i="12"/>
  <c r="T70" i="19"/>
  <c r="AU31" i="24"/>
  <c r="AL66" i="21"/>
  <c r="T84" i="19"/>
  <c r="AL76" i="10"/>
  <c r="I77" i="22"/>
  <c r="AC20" i="19"/>
  <c r="BD89" i="12"/>
  <c r="T27" i="12"/>
  <c r="BD58" i="21"/>
  <c r="AC59" i="21"/>
  <c r="I19" i="19"/>
  <c r="AU17" i="10"/>
  <c r="I16" i="25"/>
  <c r="BD50" i="10"/>
  <c r="BD85" i="20"/>
  <c r="I70" i="28"/>
  <c r="AU106" i="28"/>
  <c r="AL64" i="22"/>
  <c r="I37" i="27"/>
  <c r="AL22" i="28"/>
  <c r="AL59" i="25"/>
  <c r="AU37" i="21"/>
  <c r="BD107" i="4"/>
  <c r="AU66" i="24"/>
  <c r="AL75" i="27"/>
  <c r="AL100" i="10"/>
  <c r="AL109" i="24"/>
  <c r="I107" i="11"/>
  <c r="AC55" i="28"/>
  <c r="BD12" i="11"/>
  <c r="I69" i="20"/>
  <c r="AU93" i="27"/>
  <c r="BD72" i="20"/>
  <c r="AL98" i="22"/>
  <c r="AC40" i="11"/>
  <c r="T58" i="4"/>
  <c r="AC71" i="21"/>
  <c r="T68" i="10"/>
  <c r="T58" i="28"/>
  <c r="AC70" i="25"/>
  <c r="BD62" i="28"/>
  <c r="T63" i="28"/>
  <c r="BD65" i="12"/>
  <c r="AU98" i="10"/>
  <c r="AC64" i="12"/>
  <c r="AU72" i="24"/>
  <c r="AL26" i="20"/>
  <c r="BD63" i="23"/>
  <c r="T23" i="21"/>
  <c r="AC55" i="25"/>
  <c r="AU105" i="10"/>
  <c r="I20" i="27"/>
  <c r="AL12" i="4"/>
  <c r="AC58" i="21"/>
  <c r="I104" i="19"/>
  <c r="T79" i="28"/>
  <c r="AY17" i="36" a="1"/>
  <c r="T88" i="19"/>
  <c r="AL12" i="22"/>
  <c r="AC25" i="27"/>
  <c r="AU16" i="21"/>
  <c r="T68" i="24"/>
  <c r="BD43" i="26"/>
  <c r="BD26" i="4"/>
  <c r="I64" i="28"/>
  <c r="BD88" i="11"/>
  <c r="I30" i="10"/>
  <c r="AC62" i="23"/>
  <c r="T99" i="10"/>
  <c r="I33" i="25"/>
  <c r="BD94" i="4"/>
  <c r="AC106" i="12"/>
  <c r="I61" i="12"/>
  <c r="AC89" i="24"/>
  <c r="BD61" i="19"/>
  <c r="AL105" i="28"/>
  <c r="AU61" i="24"/>
  <c r="T17" i="20"/>
  <c r="AC108" i="21"/>
  <c r="AL103" i="19"/>
  <c r="AU14" i="25"/>
  <c r="AU41" i="21"/>
  <c r="AU93" i="26"/>
  <c r="AU58" i="23"/>
  <c r="AC17" i="22"/>
  <c r="BD30" i="19"/>
  <c r="AC93" i="23"/>
  <c r="T92" i="25"/>
  <c r="AC62" i="28"/>
  <c r="T96" i="19"/>
  <c r="T30" i="19"/>
  <c r="T37" i="22"/>
  <c r="T55" i="28"/>
  <c r="T111" i="19"/>
  <c r="AU70" i="21"/>
  <c r="AU38" i="4"/>
  <c r="BD54" i="4"/>
  <c r="E56" i="51"/>
  <c r="BD21" i="24"/>
  <c r="I100" i="24"/>
  <c r="T82" i="12"/>
  <c r="AU15" i="25"/>
  <c r="T56" i="10"/>
  <c r="AC100" i="21"/>
  <c r="BD77" i="21"/>
  <c r="AU99" i="19"/>
  <c r="AL14" i="24"/>
  <c r="AL83" i="25"/>
  <c r="W29" i="42"/>
  <c r="T93" i="22"/>
  <c r="T87" i="26"/>
  <c r="AU37" i="25"/>
  <c r="I41" i="24"/>
  <c r="BD72" i="23"/>
  <c r="AU16" i="10"/>
  <c r="BD104" i="23"/>
  <c r="I65" i="24"/>
  <c r="AL15" i="22"/>
  <c r="I96" i="20"/>
  <c r="AU55" i="19"/>
  <c r="V61" i="44"/>
  <c r="I92" i="25"/>
  <c r="AL97" i="28"/>
  <c r="AC104" i="11"/>
  <c r="AC89" i="25"/>
  <c r="I101" i="23"/>
  <c r="T94" i="26"/>
  <c r="I25" i="23"/>
  <c r="AC30" i="26"/>
  <c r="I76" i="24"/>
  <c r="T57" i="26"/>
  <c r="BD31" i="11"/>
  <c r="I99" i="24"/>
  <c r="T59" i="25"/>
  <c r="AL81" i="21"/>
  <c r="AC32" i="22"/>
  <c r="AL62" i="23"/>
  <c r="AU33" i="26"/>
  <c r="BD78" i="20"/>
  <c r="AL58" i="26"/>
  <c r="AC87" i="26"/>
  <c r="AL91" i="19"/>
  <c r="AU38" i="25"/>
  <c r="I19" i="11"/>
  <c r="AU51" i="26"/>
  <c r="AL31" i="21"/>
  <c r="BD42" i="10"/>
  <c r="T84" i="20"/>
  <c r="AU83" i="4"/>
  <c r="BD44" i="22"/>
  <c r="T73" i="27"/>
  <c r="I73" i="19"/>
  <c r="I33" i="28"/>
  <c r="T61" i="19"/>
  <c r="BD44" i="20"/>
  <c r="AL73" i="26"/>
  <c r="AL16" i="11"/>
  <c r="BD47" i="12"/>
  <c r="BK17" i="30" a="1"/>
  <c r="I89" i="19"/>
  <c r="AC28" i="12"/>
  <c r="I36" i="4"/>
  <c r="I80" i="26"/>
  <c r="T77" i="21"/>
  <c r="T37" i="24"/>
  <c r="AC104" i="25"/>
  <c r="AU71" i="28"/>
  <c r="BD60" i="10"/>
  <c r="BD105" i="28"/>
  <c r="BD110" i="23"/>
  <c r="T74" i="27"/>
  <c r="AU98" i="26"/>
  <c r="BD94" i="24"/>
  <c r="BD69" i="4"/>
  <c r="AU29" i="19"/>
  <c r="AL45" i="27"/>
  <c r="AU69" i="28"/>
  <c r="BD61" i="27"/>
  <c r="BD60" i="22"/>
  <c r="AL30" i="12"/>
  <c r="AL78" i="28"/>
  <c r="BD14" i="4"/>
  <c r="I21" i="21"/>
  <c r="BD36" i="28"/>
  <c r="AU46" i="23"/>
  <c r="T99" i="11"/>
  <c r="I87" i="25"/>
  <c r="T18" i="12"/>
  <c r="AL17" i="11"/>
  <c r="T23" i="26"/>
  <c r="AU105" i="26"/>
  <c r="AU81" i="27"/>
  <c r="AU101" i="23"/>
  <c r="V60" i="9"/>
  <c r="AU34" i="26"/>
  <c r="AU92" i="22"/>
  <c r="AL44" i="23"/>
  <c r="AL110" i="11"/>
  <c r="AU87" i="21"/>
  <c r="AC20" i="22"/>
  <c r="F29" i="42"/>
  <c r="AC54" i="11"/>
  <c r="AC57" i="27"/>
  <c r="AU78" i="25"/>
  <c r="AL45" i="25"/>
  <c r="AL95" i="23"/>
  <c r="T108" i="25"/>
  <c r="BD96" i="28"/>
  <c r="T82" i="28"/>
  <c r="I31" i="19"/>
  <c r="I59" i="27"/>
  <c r="AU58" i="10"/>
  <c r="T35" i="24"/>
  <c r="W29" i="51"/>
  <c r="BD21" i="22"/>
  <c r="I77" i="23"/>
  <c r="I27" i="20"/>
  <c r="AL18" i="23"/>
  <c r="AL105" i="21"/>
  <c r="AU110" i="25"/>
  <c r="AL24" i="25"/>
  <c r="AC37" i="4"/>
  <c r="AU57" i="21"/>
  <c r="AU18" i="28"/>
  <c r="BD80" i="19"/>
  <c r="T84" i="27"/>
  <c r="AY29" i="42"/>
  <c r="AC92" i="20"/>
  <c r="T99" i="12"/>
  <c r="BD99" i="28"/>
  <c r="AU91" i="4"/>
  <c r="I43" i="27"/>
  <c r="AU91" i="12"/>
  <c r="AU99" i="12"/>
  <c r="I89" i="23"/>
  <c r="AA17" i="31" a="1"/>
  <c r="T44" i="19"/>
  <c r="AL95" i="19"/>
  <c r="AU88" i="20"/>
  <c r="T13" i="21"/>
  <c r="AC100" i="26"/>
  <c r="BD25" i="19"/>
  <c r="AL54" i="25"/>
  <c r="I16" i="22"/>
  <c r="BD99" i="12"/>
  <c r="AC95" i="27"/>
  <c r="AL61" i="21"/>
  <c r="T111" i="11"/>
  <c r="AL75" i="26"/>
  <c r="AC12" i="22"/>
  <c r="AL50" i="20"/>
  <c r="AL99" i="10"/>
  <c r="BD109" i="21"/>
  <c r="AU106" i="19"/>
  <c r="AL31" i="12"/>
  <c r="AU108" i="24"/>
  <c r="T98" i="4"/>
  <c r="I30" i="24"/>
  <c r="AY31" i="42"/>
  <c r="AC103" i="23"/>
  <c r="I80" i="22"/>
  <c r="AC69" i="24"/>
  <c r="T65" i="4"/>
  <c r="AL38" i="25"/>
  <c r="C17" i="15" a="1"/>
  <c r="AC43" i="24"/>
  <c r="BD66" i="21"/>
  <c r="T54" i="11"/>
  <c r="AC94" i="10"/>
  <c r="BD79" i="19"/>
  <c r="AL49" i="26"/>
  <c r="I68" i="28"/>
  <c r="BD82" i="27"/>
  <c r="I21" i="28"/>
  <c r="I35" i="10"/>
  <c r="AU43" i="27"/>
  <c r="AL42" i="10"/>
  <c r="AL48" i="10"/>
  <c r="T103" i="11"/>
  <c r="AC55" i="21"/>
  <c r="AC94" i="25"/>
  <c r="AU47" i="25"/>
  <c r="BD97" i="21"/>
  <c r="AU24" i="20"/>
  <c r="AL62" i="21"/>
  <c r="AL19" i="21"/>
  <c r="AC41" i="27"/>
  <c r="AL69" i="28"/>
  <c r="AC68" i="22"/>
  <c r="BD73" i="21"/>
  <c r="I89" i="24"/>
  <c r="AU96" i="12"/>
  <c r="I75" i="11"/>
  <c r="T27" i="11"/>
  <c r="AC37" i="22"/>
  <c r="AC84" i="21"/>
  <c r="AL28" i="4"/>
  <c r="BD27" i="20"/>
  <c r="BQ17" i="33" a="1"/>
  <c r="E57" i="52"/>
  <c r="I13" i="27"/>
  <c r="AU19" i="10"/>
  <c r="T105" i="20"/>
  <c r="AU105" i="4"/>
  <c r="I55" i="11"/>
  <c r="I38" i="11"/>
  <c r="T110" i="28"/>
  <c r="BD55" i="20"/>
  <c r="BD102" i="10"/>
  <c r="AC46" i="24"/>
  <c r="AU82" i="24"/>
  <c r="AU28" i="22"/>
  <c r="AL69" i="27"/>
  <c r="AU20" i="12"/>
  <c r="AC33" i="27"/>
  <c r="T60" i="24"/>
  <c r="BE17" i="36" a="1"/>
  <c r="AC91" i="25"/>
  <c r="AL85" i="22"/>
  <c r="AL12" i="23"/>
  <c r="BD106" i="27"/>
  <c r="AL65" i="10"/>
  <c r="BD55" i="4"/>
  <c r="AC31" i="12"/>
  <c r="AC80" i="11"/>
  <c r="BD64" i="19"/>
  <c r="BD28" i="21"/>
  <c r="AU84" i="28"/>
  <c r="AU45" i="26"/>
  <c r="AK29" i="48"/>
  <c r="AL96" i="28"/>
  <c r="BD75" i="19"/>
  <c r="T75" i="10"/>
  <c r="AU70" i="24"/>
  <c r="AL45" i="12"/>
  <c r="AC28" i="10"/>
  <c r="AU18" i="10"/>
  <c r="AU14" i="21"/>
  <c r="AU59" i="20"/>
  <c r="AC59" i="22"/>
  <c r="AC76" i="20"/>
  <c r="AC30" i="23"/>
  <c r="AC109" i="19"/>
  <c r="I70" i="20"/>
  <c r="AC95" i="28"/>
  <c r="AL65" i="23"/>
  <c r="BD47" i="28"/>
  <c r="AU19" i="22"/>
  <c r="T43" i="27"/>
  <c r="AC58" i="11"/>
  <c r="AL46" i="11"/>
  <c r="AC110" i="4"/>
  <c r="AC12" i="10"/>
  <c r="AC14" i="10"/>
  <c r="I12" i="27"/>
  <c r="AC98" i="27"/>
  <c r="AL31" i="4"/>
  <c r="I95" i="22"/>
  <c r="AU72" i="11"/>
  <c r="BD80" i="20"/>
  <c r="AU15" i="26"/>
  <c r="T97" i="26"/>
  <c r="AL88" i="24"/>
  <c r="AC83" i="26"/>
  <c r="I81" i="22"/>
  <c r="AU45" i="27"/>
  <c r="AU26" i="24"/>
  <c r="BD33" i="12"/>
  <c r="BD32" i="26"/>
  <c r="T105" i="21"/>
  <c r="T28" i="28"/>
  <c r="BD63" i="12"/>
  <c r="I57" i="4"/>
  <c r="I23" i="11"/>
  <c r="T52" i="19"/>
  <c r="BD41" i="24"/>
  <c r="BQ17" i="32" a="1"/>
  <c r="AU73" i="19"/>
  <c r="I14" i="28"/>
  <c r="I111" i="24"/>
  <c r="BD73" i="25"/>
  <c r="AL50" i="12"/>
  <c r="I66" i="23"/>
  <c r="AC14" i="27"/>
  <c r="AC21" i="10"/>
  <c r="AU69" i="25"/>
  <c r="T30" i="23"/>
  <c r="BD38" i="21"/>
  <c r="AL70" i="21"/>
  <c r="I86" i="24"/>
  <c r="I87" i="12"/>
  <c r="I18" i="22"/>
  <c r="AC76" i="26"/>
  <c r="BD52" i="11"/>
  <c r="AL111" i="27"/>
  <c r="T90" i="4"/>
  <c r="AU52" i="27"/>
  <c r="T56" i="27"/>
  <c r="AU71" i="12"/>
  <c r="T24" i="28"/>
  <c r="AK31" i="51"/>
  <c r="AC73" i="21"/>
  <c r="T74" i="26"/>
  <c r="I98" i="25"/>
  <c r="AU58" i="4"/>
  <c r="AC18" i="10"/>
  <c r="I87" i="21"/>
  <c r="BD28" i="28"/>
  <c r="I32" i="24"/>
  <c r="AK31" i="45"/>
  <c r="AL75" i="20"/>
  <c r="BD43" i="20"/>
  <c r="BD25" i="4"/>
  <c r="T23" i="24"/>
  <c r="T106" i="19"/>
  <c r="I23" i="21"/>
  <c r="BD43" i="28"/>
  <c r="I52" i="11"/>
  <c r="BD88" i="4"/>
  <c r="I79" i="21"/>
  <c r="I40" i="25"/>
  <c r="AL87" i="24"/>
  <c r="I98" i="27"/>
  <c r="BD34" i="22"/>
  <c r="I12" i="10"/>
  <c r="AL90" i="23"/>
  <c r="I91" i="20"/>
  <c r="I106" i="19"/>
  <c r="AL16" i="21"/>
  <c r="T60" i="11"/>
  <c r="AL15" i="10"/>
  <c r="AU20" i="10"/>
  <c r="CA29" i="46"/>
  <c r="AC81" i="25"/>
  <c r="AL22" i="21"/>
  <c r="T96" i="11"/>
  <c r="AC88" i="24"/>
  <c r="AL75" i="23"/>
  <c r="AU101" i="10"/>
  <c r="BD109" i="10"/>
  <c r="BD18" i="27"/>
  <c r="AU69" i="10"/>
  <c r="I55" i="25"/>
  <c r="AC54" i="10"/>
  <c r="AL84" i="22"/>
  <c r="T13" i="22"/>
  <c r="AU14" i="4"/>
  <c r="I28" i="11"/>
  <c r="AU48" i="22"/>
  <c r="CO30" i="52"/>
  <c r="AL110" i="19"/>
  <c r="BD20" i="20"/>
  <c r="AU83" i="12"/>
  <c r="T107" i="21"/>
  <c r="AC44" i="11"/>
  <c r="AU94" i="23"/>
  <c r="AL84" i="23"/>
  <c r="T102" i="25"/>
  <c r="I18" i="19"/>
  <c r="I93" i="22"/>
  <c r="AL48" i="23"/>
  <c r="AL34" i="26"/>
  <c r="BD93" i="21"/>
  <c r="T108" i="24"/>
  <c r="AC51" i="26"/>
  <c r="AL32" i="24"/>
  <c r="I55" i="19"/>
  <c r="AC26" i="22"/>
  <c r="AC34" i="12"/>
  <c r="AU25" i="24"/>
  <c r="AC26" i="24"/>
  <c r="V82" i="42"/>
  <c r="AL89" i="21"/>
  <c r="BD37" i="19"/>
  <c r="AU28" i="20"/>
  <c r="BD97" i="26"/>
  <c r="I71" i="19"/>
  <c r="T91" i="4"/>
  <c r="I106" i="23"/>
  <c r="AC110" i="21"/>
  <c r="AL74" i="23"/>
  <c r="I80" i="4"/>
  <c r="T27" i="4"/>
  <c r="AC79" i="24"/>
  <c r="BD89" i="4"/>
  <c r="BD24" i="11"/>
  <c r="AC97" i="20"/>
  <c r="D58" i="51"/>
  <c r="V81" i="18"/>
  <c r="AC24" i="20"/>
  <c r="T43" i="28"/>
  <c r="T17" i="23"/>
  <c r="V61" i="51"/>
  <c r="I95" i="10"/>
  <c r="BD97" i="28"/>
  <c r="BD25" i="11"/>
  <c r="AC78" i="10"/>
  <c r="T85" i="27"/>
  <c r="AU30" i="28"/>
  <c r="BD48" i="10"/>
  <c r="T38" i="22"/>
  <c r="AL92" i="28"/>
  <c r="AU24" i="25"/>
  <c r="AC20" i="28"/>
  <c r="AU74" i="11"/>
  <c r="T108" i="19"/>
  <c r="F30" i="52"/>
  <c r="T87" i="12"/>
  <c r="T95" i="19"/>
  <c r="T75" i="24"/>
  <c r="I33" i="12"/>
  <c r="I74" i="22"/>
  <c r="AU26" i="28"/>
  <c r="I34" i="10"/>
  <c r="BD39" i="28"/>
  <c r="BD20" i="25"/>
  <c r="AU71" i="23"/>
  <c r="BD45" i="24"/>
  <c r="AU54" i="21"/>
  <c r="AU20" i="26"/>
  <c r="BD103" i="12"/>
  <c r="AC105" i="22"/>
  <c r="W30" i="51"/>
  <c r="T75" i="21"/>
  <c r="AL84" i="19"/>
  <c r="BD49" i="27"/>
  <c r="AL52" i="20"/>
  <c r="AC26" i="28"/>
  <c r="AC52" i="23"/>
  <c r="AU55" i="23"/>
  <c r="I90" i="10"/>
  <c r="AC13" i="4"/>
  <c r="T16" i="27"/>
  <c r="AC98" i="25"/>
  <c r="I95" i="27"/>
  <c r="I31" i="23"/>
  <c r="AU98" i="4"/>
  <c r="AL92" i="25"/>
  <c r="BD100" i="4"/>
  <c r="AU84" i="23"/>
  <c r="T71" i="11"/>
  <c r="T55" i="27"/>
  <c r="AL82" i="24"/>
  <c r="I93" i="28"/>
  <c r="T83" i="11"/>
  <c r="T20" i="22"/>
  <c r="I42" i="27"/>
  <c r="AL106" i="27"/>
  <c r="AC43" i="27"/>
  <c r="BD32" i="11"/>
  <c r="I67" i="12"/>
  <c r="AY31" i="45"/>
  <c r="AU108" i="23"/>
  <c r="AC32" i="25"/>
  <c r="AL14" i="12"/>
  <c r="AL98" i="19"/>
  <c r="AC106" i="22"/>
  <c r="AC48" i="27"/>
  <c r="T25" i="23"/>
  <c r="BD98" i="4"/>
  <c r="AU102" i="19"/>
  <c r="AC69" i="27"/>
  <c r="AC67" i="4"/>
  <c r="AL74" i="21"/>
  <c r="AC60" i="4"/>
  <c r="AU21" i="21"/>
  <c r="I54" i="20"/>
  <c r="I17" i="27"/>
  <c r="I33" i="19"/>
  <c r="T57" i="10"/>
  <c r="BD38" i="28"/>
  <c r="BD37" i="23"/>
  <c r="T66" i="22"/>
  <c r="I100" i="4"/>
  <c r="T40" i="22"/>
  <c r="I59" i="28"/>
  <c r="O17" i="34" a="1"/>
  <c r="T111" i="4"/>
  <c r="AU95" i="19"/>
  <c r="AL33" i="26"/>
  <c r="I39" i="22"/>
  <c r="AC36" i="20"/>
  <c r="AC95" i="20"/>
  <c r="BD111" i="20"/>
  <c r="AK29" i="18"/>
  <c r="I62" i="19"/>
  <c r="AU54" i="10"/>
  <c r="AC70" i="24"/>
  <c r="BD77" i="25"/>
  <c r="AC21" i="20"/>
  <c r="BK17" i="13" a="1"/>
  <c r="BD83" i="20"/>
  <c r="BD73" i="20"/>
  <c r="T46" i="26"/>
  <c r="AL93" i="26"/>
  <c r="BD86" i="4"/>
  <c r="AU84" i="22"/>
  <c r="BD109" i="27"/>
  <c r="I102" i="25"/>
  <c r="BD46" i="26"/>
  <c r="I92" i="22"/>
  <c r="I17" i="10"/>
  <c r="AC65" i="12"/>
  <c r="AL85" i="24"/>
  <c r="V83" i="48"/>
  <c r="BD16" i="21"/>
  <c r="AL103" i="24"/>
  <c r="BD45" i="28"/>
  <c r="BD15" i="11"/>
  <c r="W29" i="48"/>
  <c r="AC89" i="23"/>
  <c r="T105" i="4"/>
  <c r="AL21" i="27"/>
  <c r="I60" i="4"/>
  <c r="AU78" i="19"/>
  <c r="AL32" i="25"/>
  <c r="AU35" i="10"/>
  <c r="BD60" i="27"/>
  <c r="BD91" i="28"/>
  <c r="AC15" i="24"/>
  <c r="AL47" i="12"/>
  <c r="W114" i="41"/>
  <c r="T57" i="20"/>
  <c r="BD34" i="11"/>
  <c r="I50" i="26"/>
  <c r="I53" i="28"/>
  <c r="AU37" i="27"/>
  <c r="AL78" i="20"/>
  <c r="I33" i="4"/>
  <c r="AU82" i="26"/>
  <c r="BD63" i="25"/>
  <c r="L30" i="7"/>
  <c r="BD34" i="12"/>
  <c r="I25" i="19"/>
  <c r="AC48" i="25"/>
  <c r="I80" i="28"/>
  <c r="AC101" i="27"/>
  <c r="AL30" i="24"/>
  <c r="L18" i="7"/>
  <c r="AC77" i="11"/>
  <c r="AU110" i="20"/>
  <c r="AU18" i="12"/>
  <c r="BD59" i="22"/>
  <c r="AU95" i="11"/>
  <c r="T62" i="23"/>
  <c r="I19" i="22"/>
  <c r="AL107" i="24"/>
  <c r="AU43" i="21"/>
  <c r="AC70" i="10"/>
  <c r="T55" i="11"/>
  <c r="AU27" i="12"/>
  <c r="AC57" i="4"/>
  <c r="AC38" i="11"/>
  <c r="AC60" i="21"/>
  <c r="AU110" i="22"/>
  <c r="BD107" i="28"/>
  <c r="T29" i="19"/>
  <c r="T47" i="27"/>
  <c r="BD23" i="23"/>
  <c r="AU80" i="4"/>
  <c r="BD12" i="25"/>
  <c r="BD39" i="19"/>
  <c r="BD95" i="20"/>
  <c r="I105" i="25"/>
  <c r="BD44" i="19"/>
  <c r="BD107" i="26"/>
  <c r="AL63" i="4"/>
  <c r="AL34" i="21"/>
  <c r="I67" i="21"/>
  <c r="AC79" i="20"/>
  <c r="T98" i="27"/>
  <c r="T65" i="22"/>
  <c r="I36" i="28"/>
  <c r="AL84" i="26"/>
  <c r="AU56" i="25"/>
  <c r="AU22" i="4"/>
  <c r="AU75" i="4"/>
  <c r="I68" i="26"/>
  <c r="T93" i="12"/>
  <c r="BD12" i="20"/>
  <c r="BD60" i="4"/>
  <c r="AK29" i="42"/>
  <c r="I46" i="4"/>
  <c r="BD29" i="25"/>
  <c r="AL16" i="27"/>
  <c r="I43" i="4"/>
  <c r="AC58" i="22"/>
  <c r="AU66" i="28"/>
  <c r="T85" i="25"/>
  <c r="AC82" i="20"/>
  <c r="T20" i="10"/>
  <c r="BD32" i="23"/>
  <c r="AC111" i="26"/>
  <c r="T31" i="24"/>
  <c r="AL45" i="22"/>
  <c r="AC54" i="12"/>
  <c r="AL71" i="28"/>
  <c r="T39" i="28"/>
  <c r="AL50" i="23"/>
  <c r="AU101" i="22"/>
  <c r="AC41" i="21"/>
  <c r="I64" i="10"/>
  <c r="I64" i="19"/>
  <c r="I63" i="10"/>
  <c r="I69" i="28"/>
  <c r="T73" i="10"/>
  <c r="I44" i="11"/>
  <c r="AC22" i="10"/>
  <c r="BD100" i="22"/>
  <c r="I95" i="28"/>
  <c r="I72" i="26"/>
  <c r="T29" i="25"/>
  <c r="AU45" i="25"/>
  <c r="BD90" i="11"/>
  <c r="BD78" i="12"/>
  <c r="I27" i="23"/>
  <c r="AC65" i="23"/>
  <c r="I91" i="21"/>
  <c r="AU30" i="10"/>
  <c r="AC104" i="24"/>
  <c r="T109" i="21"/>
  <c r="T73" i="26"/>
  <c r="AL78" i="11"/>
  <c r="AU61" i="26"/>
  <c r="AL101" i="11"/>
  <c r="BK17" i="31" a="1"/>
  <c r="AL51" i="10"/>
  <c r="AU22" i="28"/>
  <c r="BD66" i="25"/>
  <c r="O17" i="35" a="1"/>
  <c r="AU93" i="25"/>
  <c r="I48" i="24"/>
  <c r="T97" i="28"/>
  <c r="AU21" i="4"/>
  <c r="BD99" i="20"/>
  <c r="AL72" i="20"/>
  <c r="AU73" i="21"/>
  <c r="AC73" i="12"/>
  <c r="AL47" i="19"/>
  <c r="BD25" i="23"/>
  <c r="I32" i="10"/>
  <c r="AL16" i="26"/>
  <c r="I88" i="19"/>
  <c r="T17" i="12"/>
  <c r="AL84" i="24"/>
  <c r="AC78" i="25"/>
  <c r="AK30" i="18"/>
  <c r="AL72" i="11"/>
  <c r="T22" i="27"/>
  <c r="I46" i="12"/>
  <c r="I58" i="10"/>
  <c r="AC97" i="23"/>
  <c r="I20" i="24"/>
  <c r="AL69" i="25"/>
  <c r="I30" i="20"/>
  <c r="AC89" i="11"/>
  <c r="I57" i="27"/>
  <c r="AC31" i="20"/>
  <c r="AU110" i="27"/>
  <c r="AC47" i="21"/>
  <c r="AL39" i="12"/>
  <c r="BD17" i="24"/>
  <c r="T100" i="11"/>
  <c r="AL27" i="26"/>
  <c r="AC39" i="28"/>
  <c r="AL40" i="25"/>
  <c r="AL45" i="21"/>
  <c r="I55" i="24"/>
  <c r="AU34" i="23"/>
  <c r="T94" i="10"/>
  <c r="BD21" i="19"/>
  <c r="AL57" i="11"/>
  <c r="T19" i="22"/>
  <c r="T68" i="4"/>
  <c r="I26" i="12"/>
  <c r="I111" i="26"/>
  <c r="AL22" i="27"/>
  <c r="T50" i="25"/>
  <c r="AL14" i="26"/>
  <c r="I71" i="4"/>
  <c r="AY17" i="35" a="1"/>
  <c r="I93" i="19"/>
  <c r="AL63" i="20"/>
  <c r="AC52" i="25"/>
  <c r="I46" i="28"/>
  <c r="BD102" i="19"/>
  <c r="T15" i="4"/>
  <c r="AU102" i="21"/>
  <c r="V83" i="41"/>
  <c r="I75" i="23"/>
  <c r="T73" i="21"/>
  <c r="AL47" i="4"/>
  <c r="I26" i="28"/>
  <c r="AU29" i="26"/>
  <c r="AL36" i="4"/>
  <c r="T100" i="20"/>
  <c r="AU91" i="27"/>
  <c r="AL77" i="12"/>
  <c r="AC90" i="12"/>
  <c r="AU83" i="23"/>
  <c r="I86" i="12"/>
  <c r="AU95" i="22"/>
  <c r="I74" i="24"/>
  <c r="I86" i="26"/>
  <c r="T57" i="21"/>
  <c r="T12" i="28"/>
  <c r="T69" i="27"/>
  <c r="AC94" i="12"/>
  <c r="AC44" i="25"/>
  <c r="I100" i="11"/>
  <c r="AL22" i="26"/>
  <c r="BD55" i="10"/>
  <c r="T39" i="20"/>
  <c r="AU94" i="22"/>
  <c r="AL108" i="23"/>
  <c r="T86" i="4"/>
  <c r="I94" i="23"/>
  <c r="I71" i="20"/>
  <c r="AL85" i="11"/>
  <c r="AC81" i="27"/>
  <c r="V82" i="9"/>
  <c r="T34" i="22"/>
  <c r="BD59" i="11"/>
  <c r="AU71" i="27"/>
  <c r="BD29" i="28"/>
  <c r="AL80" i="4"/>
  <c r="T23" i="12"/>
  <c r="BD36" i="11"/>
  <c r="AC15" i="20"/>
  <c r="I69" i="4"/>
  <c r="T44" i="26"/>
  <c r="C17" i="30" a="1"/>
  <c r="AC12" i="23"/>
  <c r="AU14" i="27"/>
  <c r="BD104" i="26"/>
  <c r="I103" i="28"/>
  <c r="BD19" i="19"/>
  <c r="AC44" i="28"/>
  <c r="AC85" i="25"/>
  <c r="I51" i="10"/>
  <c r="AU57" i="12"/>
  <c r="AL75" i="22"/>
  <c r="T89" i="11"/>
  <c r="AC70" i="4"/>
  <c r="T27" i="27"/>
  <c r="I101" i="4"/>
  <c r="AU111" i="27"/>
  <c r="AL81" i="28"/>
  <c r="AC42" i="12"/>
  <c r="AC33" i="19"/>
  <c r="AU55" i="21"/>
  <c r="AC66" i="19"/>
  <c r="AC98" i="20"/>
  <c r="I24" i="20"/>
  <c r="AU23" i="4"/>
  <c r="BD72" i="21"/>
  <c r="I37" i="22"/>
  <c r="BD54" i="20"/>
  <c r="AY29" i="51"/>
  <c r="E56" i="45"/>
  <c r="AU79" i="27"/>
  <c r="BD14" i="24"/>
  <c r="AC22" i="22"/>
  <c r="AC72" i="21"/>
  <c r="BD26" i="25"/>
  <c r="AL90" i="12"/>
  <c r="AC102" i="10"/>
  <c r="AU67" i="20"/>
  <c r="AC101" i="26"/>
  <c r="AU47" i="10"/>
  <c r="T12" i="4"/>
  <c r="AL89" i="25"/>
  <c r="I67" i="4"/>
  <c r="BD101" i="10"/>
  <c r="T84" i="25"/>
  <c r="AL81" i="23"/>
  <c r="BD95" i="23"/>
  <c r="AC19" i="22"/>
  <c r="BD27" i="25"/>
  <c r="AC108" i="27"/>
  <c r="T104" i="10"/>
  <c r="AU65" i="4"/>
  <c r="BD106" i="28"/>
  <c r="AC52" i="4"/>
  <c r="AL44" i="12"/>
  <c r="BD77" i="20"/>
  <c r="AC48" i="23"/>
  <c r="BD73" i="19"/>
  <c r="AL51" i="21"/>
  <c r="BD73" i="11"/>
  <c r="BD89" i="27"/>
  <c r="AL51" i="22"/>
  <c r="AC87" i="12"/>
  <c r="AU96" i="4"/>
  <c r="T34" i="11"/>
  <c r="AC103" i="22"/>
  <c r="AU13" i="25"/>
  <c r="AL18" i="25"/>
  <c r="AL36" i="11"/>
  <c r="AU101" i="20"/>
  <c r="BD71" i="4"/>
  <c r="AL17" i="12"/>
  <c r="AU38" i="26"/>
  <c r="AU109" i="21"/>
  <c r="BD76" i="25"/>
  <c r="AC24" i="11"/>
  <c r="BD39" i="26"/>
  <c r="BD12" i="12"/>
  <c r="BD41" i="11"/>
  <c r="T84" i="11"/>
  <c r="V61" i="42"/>
  <c r="I79" i="12"/>
  <c r="AC56" i="26"/>
  <c r="I73" i="20"/>
  <c r="AC18" i="22"/>
  <c r="AU71" i="19"/>
  <c r="AU98" i="22"/>
  <c r="AU54" i="24"/>
  <c r="BD65" i="11"/>
  <c r="T56" i="22"/>
  <c r="AU49" i="10"/>
  <c r="AU109" i="11"/>
  <c r="AU104" i="21"/>
  <c r="BD75" i="12"/>
  <c r="I110" i="19"/>
  <c r="AL107" i="4"/>
  <c r="I72" i="25"/>
  <c r="I23" i="4"/>
  <c r="AU16" i="20"/>
  <c r="T21" i="27"/>
  <c r="C17" i="13" a="1"/>
  <c r="AC38" i="26"/>
  <c r="T21" i="24"/>
  <c r="BD108" i="22"/>
  <c r="T72" i="11"/>
  <c r="T104" i="25"/>
  <c r="AU76" i="24"/>
  <c r="BD36" i="25"/>
  <c r="AC31" i="11"/>
  <c r="T19" i="10"/>
  <c r="V61" i="52"/>
  <c r="I97" i="21"/>
  <c r="T63" i="10"/>
  <c r="AU83" i="24"/>
  <c r="I29" i="24"/>
  <c r="CA29" i="48"/>
  <c r="T102" i="28"/>
  <c r="AC83" i="23"/>
  <c r="I107" i="26"/>
  <c r="AL35" i="27"/>
  <c r="T68" i="27"/>
  <c r="AU84" i="10"/>
  <c r="AU68" i="28"/>
  <c r="I77" i="12"/>
  <c r="T97" i="12"/>
  <c r="AC87" i="20"/>
  <c r="T35" i="28"/>
  <c r="AC57" i="21"/>
  <c r="AU25" i="12"/>
  <c r="T67" i="4"/>
  <c r="BM29" i="51"/>
  <c r="AC48" i="12"/>
  <c r="AU54" i="11"/>
  <c r="BD84" i="23"/>
  <c r="T15" i="21"/>
  <c r="BD58" i="23"/>
  <c r="AU56" i="19"/>
  <c r="AL61" i="4"/>
  <c r="AC39" i="20"/>
  <c r="I19" i="10"/>
  <c r="I38" i="26"/>
  <c r="AU64" i="19"/>
  <c r="I100" i="20"/>
  <c r="I69" i="24"/>
  <c r="AL29" i="23"/>
  <c r="AC111" i="27"/>
  <c r="I26" i="4"/>
  <c r="AL37" i="12"/>
  <c r="I39" i="19"/>
  <c r="AC39" i="24"/>
  <c r="AC107" i="4"/>
  <c r="BD20" i="19"/>
  <c r="AC104" i="22"/>
  <c r="T55" i="20"/>
  <c r="T29" i="11"/>
  <c r="AL107" i="19"/>
  <c r="AL60" i="12"/>
  <c r="T22" i="22"/>
  <c r="AL83" i="19"/>
  <c r="I72" i="22"/>
  <c r="AC89" i="26"/>
  <c r="T70" i="22"/>
  <c r="BD42" i="25"/>
  <c r="AU68" i="19"/>
  <c r="T47" i="24"/>
  <c r="AU107" i="20"/>
  <c r="CA30" i="51"/>
  <c r="AU76" i="11"/>
  <c r="AL80" i="24"/>
  <c r="BD23" i="27"/>
  <c r="T108" i="22"/>
  <c r="AC14" i="25"/>
  <c r="BD94" i="28"/>
  <c r="AC47" i="27"/>
  <c r="BD55" i="12"/>
  <c r="AC13" i="10"/>
  <c r="BD57" i="27"/>
  <c r="AU96" i="10"/>
  <c r="AC26" i="20"/>
  <c r="AC40" i="27"/>
  <c r="AL72" i="23"/>
  <c r="AU77" i="11"/>
  <c r="AC100" i="22"/>
  <c r="AU26" i="4"/>
  <c r="BD56" i="24"/>
  <c r="I85" i="27"/>
  <c r="AU110" i="11"/>
  <c r="T56" i="21"/>
  <c r="BM30" i="44"/>
  <c r="AL110" i="22"/>
  <c r="AU12" i="27"/>
  <c r="AC23" i="21"/>
  <c r="T47" i="28"/>
  <c r="I63" i="12"/>
  <c r="BD53" i="25"/>
  <c r="T52" i="26"/>
  <c r="T47" i="4"/>
  <c r="BD85" i="19"/>
  <c r="BD64" i="22"/>
  <c r="AL80" i="25"/>
  <c r="AC108" i="26"/>
  <c r="AC58" i="26"/>
  <c r="AC94" i="22"/>
  <c r="I104" i="11"/>
  <c r="AU37" i="12"/>
  <c r="I93" i="4"/>
  <c r="AC44" i="12"/>
  <c r="AC95" i="22"/>
  <c r="AU64" i="4"/>
  <c r="BD59" i="26"/>
  <c r="BD107" i="11"/>
  <c r="AL22" i="20"/>
  <c r="T43" i="4"/>
  <c r="AU64" i="26"/>
  <c r="AU96" i="20"/>
  <c r="AL47" i="28"/>
  <c r="I74" i="19"/>
  <c r="AU65" i="27"/>
  <c r="T24" i="4"/>
  <c r="AU84" i="26"/>
  <c r="AL49" i="22"/>
  <c r="AL77" i="19"/>
  <c r="AL45" i="23"/>
  <c r="T49" i="20"/>
  <c r="I88" i="22"/>
  <c r="T68" i="22"/>
  <c r="AC71" i="12"/>
  <c r="AU91" i="22"/>
  <c r="T82" i="23"/>
  <c r="BD83" i="26"/>
  <c r="BD26" i="24"/>
  <c r="I89" i="26"/>
  <c r="AL93" i="28"/>
  <c r="AC31" i="22"/>
  <c r="BD104" i="19"/>
  <c r="AU77" i="4"/>
  <c r="AC26" i="27"/>
  <c r="E56" i="52"/>
  <c r="I71" i="25"/>
  <c r="AC42" i="20"/>
  <c r="BD42" i="20"/>
  <c r="I43" i="23"/>
  <c r="D6" i="7"/>
  <c r="AL67" i="11"/>
  <c r="I79" i="4"/>
  <c r="AL87" i="10"/>
  <c r="AL71" i="21"/>
  <c r="T79" i="20"/>
  <c r="AU62" i="4"/>
  <c r="BD67" i="26"/>
  <c r="T27" i="22"/>
  <c r="T99" i="20"/>
  <c r="AC111" i="10"/>
  <c r="AU63" i="27"/>
  <c r="I34" i="19"/>
  <c r="AC89" i="21"/>
  <c r="AL111" i="12"/>
  <c r="I36" i="21"/>
  <c r="AL65" i="12"/>
  <c r="AC21" i="24"/>
  <c r="BD109" i="26"/>
  <c r="BM30" i="9"/>
  <c r="I101" i="26"/>
  <c r="AU58" i="24"/>
  <c r="BD99" i="21"/>
  <c r="BD48" i="4"/>
  <c r="AL57" i="28"/>
  <c r="I68" i="22"/>
  <c r="AC95" i="26"/>
  <c r="I36" i="27"/>
  <c r="AU31" i="20"/>
  <c r="AU82" i="27"/>
  <c r="BD25" i="20"/>
  <c r="AC55" i="10"/>
  <c r="BD34" i="27"/>
  <c r="T65" i="27"/>
  <c r="BD63" i="19"/>
  <c r="AC48" i="24"/>
  <c r="AL56" i="24"/>
  <c r="AU38" i="27"/>
  <c r="AK30" i="42"/>
  <c r="AL91" i="22"/>
  <c r="BD50" i="19"/>
  <c r="BD65" i="28"/>
  <c r="I108" i="10"/>
  <c r="AC36" i="24"/>
  <c r="BD29" i="27"/>
  <c r="T55" i="26"/>
  <c r="AC22" i="24"/>
  <c r="AL36" i="23"/>
  <c r="AC19" i="23"/>
  <c r="AU41" i="12"/>
  <c r="T49" i="24"/>
  <c r="AC74" i="26"/>
  <c r="BD53" i="27"/>
  <c r="BD87" i="11"/>
  <c r="I79" i="23"/>
  <c r="AU37" i="23"/>
  <c r="BD57" i="11"/>
  <c r="I64" i="27"/>
  <c r="AU79" i="4"/>
  <c r="I32" i="12"/>
  <c r="I82" i="23"/>
  <c r="AY17" i="29" a="1"/>
  <c r="I77" i="11"/>
  <c r="AU41" i="11"/>
  <c r="AK29" i="41"/>
  <c r="T38" i="26"/>
  <c r="AC33" i="22"/>
  <c r="BD61" i="20"/>
  <c r="BD59" i="25"/>
  <c r="AU96" i="26"/>
  <c r="AL95" i="26"/>
  <c r="T14" i="10"/>
  <c r="AC54" i="26"/>
  <c r="AC49" i="22"/>
  <c r="AU83" i="22"/>
  <c r="T108" i="27"/>
  <c r="AU60" i="12"/>
  <c r="I66" i="27"/>
  <c r="AC78" i="12"/>
  <c r="BD98" i="20"/>
  <c r="AL40" i="22"/>
  <c r="AC32" i="4"/>
  <c r="I108" i="28"/>
  <c r="T75" i="23"/>
  <c r="T60" i="28"/>
  <c r="AU68" i="26"/>
  <c r="AC48" i="19"/>
  <c r="BD50" i="12"/>
  <c r="V83" i="9"/>
  <c r="BD102" i="27"/>
  <c r="CO29" i="41"/>
  <c r="AL103" i="12"/>
  <c r="AU26" i="12"/>
  <c r="I96" i="25"/>
  <c r="BD48" i="28"/>
  <c r="AU90" i="26"/>
  <c r="AL40" i="12"/>
  <c r="CO29" i="44"/>
  <c r="BD65" i="25"/>
  <c r="AU34" i="11"/>
  <c r="AC41" i="26"/>
  <c r="AC111" i="21"/>
  <c r="AL48" i="28"/>
  <c r="AC96" i="19"/>
  <c r="AL18" i="26"/>
  <c r="AC88" i="4"/>
  <c r="AC36" i="10"/>
  <c r="AU65" i="10"/>
  <c r="AL60" i="27"/>
  <c r="AU49" i="28"/>
  <c r="I36" i="22"/>
  <c r="BD102" i="24"/>
  <c r="AL12" i="10"/>
  <c r="AL108" i="24"/>
  <c r="T85" i="20"/>
  <c r="I68" i="25"/>
  <c r="I22" i="12"/>
  <c r="AL73" i="23"/>
  <c r="I103" i="19"/>
  <c r="AU54" i="20"/>
  <c r="AC106" i="28"/>
  <c r="T22" i="4"/>
  <c r="AL95" i="4"/>
  <c r="AL12" i="11"/>
  <c r="AU46" i="22"/>
  <c r="T15" i="25"/>
  <c r="AU76" i="4"/>
  <c r="T64" i="28"/>
  <c r="T107" i="20"/>
  <c r="I31" i="12"/>
  <c r="AU108" i="12"/>
  <c r="AL90" i="27"/>
  <c r="BD98" i="24"/>
  <c r="AC34" i="20"/>
  <c r="W114" i="45"/>
  <c r="AC27" i="20"/>
  <c r="I19" i="27"/>
  <c r="I30" i="19"/>
  <c r="AC99" i="11"/>
  <c r="AL45" i="4"/>
  <c r="AC23" i="28"/>
  <c r="T80" i="24"/>
  <c r="I97" i="19"/>
  <c r="I81" i="23"/>
  <c r="AU38" i="28"/>
  <c r="BD81" i="24"/>
  <c r="AC27" i="21"/>
  <c r="AC109" i="27"/>
  <c r="T24" i="26"/>
  <c r="AU78" i="26"/>
  <c r="BD90" i="20"/>
  <c r="BD12" i="23"/>
  <c r="BD42" i="12"/>
  <c r="AU39" i="19"/>
  <c r="AL18" i="27"/>
  <c r="W34" i="48"/>
  <c r="AL102" i="11"/>
  <c r="I102" i="26"/>
  <c r="T106" i="4"/>
  <c r="AU56" i="23"/>
  <c r="AC43" i="23"/>
  <c r="T56" i="11"/>
  <c r="AU102" i="10"/>
  <c r="I28" i="26"/>
  <c r="I86" i="28"/>
  <c r="AU57" i="19"/>
  <c r="AL110" i="4"/>
  <c r="AU58" i="26"/>
  <c r="T73" i="11"/>
  <c r="AL28" i="26"/>
  <c r="AL53" i="22"/>
  <c r="AL65" i="28"/>
  <c r="I22" i="11"/>
  <c r="T103" i="12"/>
  <c r="BD23" i="28"/>
  <c r="AU14" i="23"/>
  <c r="I105" i="23"/>
  <c r="AL30" i="21"/>
  <c r="AK30" i="9"/>
  <c r="AC95" i="23"/>
  <c r="T89" i="19"/>
  <c r="I81" i="20"/>
  <c r="AC87" i="21"/>
  <c r="T12" i="24"/>
  <c r="BD70" i="27"/>
  <c r="AC33" i="20"/>
  <c r="AL23" i="23"/>
  <c r="BD70" i="4"/>
  <c r="T101" i="4"/>
  <c r="AL19" i="10"/>
  <c r="I78" i="23"/>
  <c r="T72" i="12"/>
  <c r="T66" i="12"/>
  <c r="BD92" i="28"/>
  <c r="T65" i="28"/>
  <c r="AC17" i="24"/>
  <c r="AL71" i="10"/>
  <c r="F29" i="46"/>
  <c r="AU77" i="28"/>
  <c r="T58" i="26"/>
  <c r="AC72" i="27"/>
  <c r="T45" i="25"/>
  <c r="T74" i="22"/>
  <c r="L7" i="8" a="1"/>
  <c r="I85" i="22"/>
  <c r="AU92" i="25"/>
  <c r="I34" i="12"/>
  <c r="T51" i="12"/>
  <c r="T45" i="10"/>
  <c r="AC91" i="22"/>
  <c r="BD90" i="21"/>
  <c r="BD84" i="12"/>
  <c r="BD73" i="27"/>
  <c r="AC99" i="25"/>
  <c r="I52" i="24"/>
  <c r="AU93" i="12"/>
  <c r="AL46" i="26"/>
  <c r="AL101" i="19"/>
  <c r="AL59" i="12"/>
  <c r="AU21" i="28"/>
  <c r="I89" i="12"/>
  <c r="CA29" i="42"/>
  <c r="I110" i="25"/>
  <c r="AU54" i="25"/>
  <c r="BD30" i="22"/>
  <c r="BD61" i="12"/>
  <c r="AU14" i="11"/>
  <c r="AC43" i="19"/>
  <c r="AC77" i="19"/>
  <c r="T104" i="11"/>
  <c r="AU48" i="26"/>
  <c r="I29" i="11"/>
  <c r="AL87" i="19"/>
  <c r="I52" i="20"/>
  <c r="I40" i="21"/>
  <c r="I30" i="12"/>
  <c r="AU107" i="19"/>
  <c r="AU104" i="4"/>
  <c r="AC91" i="24"/>
  <c r="AL98" i="12"/>
  <c r="AL29" i="26"/>
  <c r="D56" i="52"/>
  <c r="T24" i="20"/>
  <c r="I60" i="22"/>
  <c r="T46" i="19"/>
  <c r="I80" i="20"/>
  <c r="I49" i="26"/>
  <c r="T95" i="25"/>
  <c r="AL36" i="12"/>
  <c r="BD32" i="21"/>
  <c r="AL59" i="4"/>
  <c r="AL47" i="24"/>
  <c r="AK31" i="48"/>
  <c r="T38" i="21"/>
  <c r="AC69" i="4"/>
  <c r="BD93" i="23"/>
  <c r="BD80" i="22"/>
  <c r="BD40" i="26"/>
  <c r="AL91" i="10"/>
  <c r="D30" i="7"/>
  <c r="AU17" i="4"/>
  <c r="I53" i="26"/>
  <c r="AU70" i="4"/>
  <c r="T56" i="19"/>
  <c r="AU17" i="11"/>
  <c r="AU17" i="24"/>
  <c r="BD16" i="25"/>
  <c r="AU68" i="11"/>
  <c r="T70" i="12"/>
  <c r="AU89" i="22"/>
  <c r="I69" i="22"/>
  <c r="AL46" i="20"/>
  <c r="AL40" i="27"/>
  <c r="BE17" i="14" a="1"/>
  <c r="I105" i="20"/>
  <c r="W114" i="48"/>
  <c r="AL51" i="25"/>
  <c r="AU60" i="11"/>
  <c r="AU51" i="23"/>
  <c r="AC96" i="25"/>
  <c r="I79" i="27"/>
  <c r="I77" i="21"/>
  <c r="T34" i="26"/>
  <c r="T31" i="28"/>
  <c r="AL53" i="25"/>
  <c r="AC110" i="23"/>
  <c r="BD15" i="23"/>
  <c r="AU24" i="26"/>
  <c r="BD89" i="21"/>
  <c r="AC82" i="23"/>
  <c r="T64" i="26"/>
  <c r="AC64" i="10"/>
  <c r="AU66" i="27"/>
  <c r="BD80" i="11"/>
  <c r="T71" i="24"/>
  <c r="AL45" i="20"/>
  <c r="T81" i="21"/>
  <c r="AU35" i="28"/>
  <c r="AU20" i="21"/>
  <c r="AY30" i="9"/>
  <c r="AC23" i="19"/>
  <c r="AU54" i="27"/>
  <c r="AL13" i="21"/>
  <c r="T93" i="21"/>
  <c r="AC18" i="12"/>
  <c r="T81" i="24"/>
  <c r="BD71" i="28"/>
  <c r="AC32" i="27"/>
  <c r="T59" i="10"/>
  <c r="T18" i="28"/>
  <c r="I109" i="23"/>
  <c r="AC17" i="19"/>
  <c r="AU105" i="21"/>
  <c r="T89" i="4"/>
  <c r="I109" i="21"/>
  <c r="I41" i="19"/>
  <c r="T107" i="24"/>
  <c r="T29" i="24"/>
  <c r="I79" i="19"/>
  <c r="AU110" i="28"/>
  <c r="T13" i="4"/>
  <c r="AC102" i="4"/>
  <c r="AL62" i="28"/>
  <c r="T45" i="23"/>
  <c r="T25" i="21"/>
  <c r="BD73" i="24"/>
  <c r="BD90" i="27"/>
  <c r="T43" i="22"/>
  <c r="AL33" i="27"/>
  <c r="AL101" i="12"/>
  <c r="BD14" i="10"/>
  <c r="AC93" i="20"/>
  <c r="AC15" i="28"/>
  <c r="AU61" i="20"/>
  <c r="BD85" i="23"/>
  <c r="BD77" i="10"/>
  <c r="I96" i="28"/>
  <c r="T49" i="4"/>
  <c r="AU79" i="22"/>
  <c r="I59" i="19"/>
  <c r="T69" i="23"/>
  <c r="AL50" i="10"/>
  <c r="I71" i="24"/>
  <c r="BD68" i="10"/>
  <c r="T51" i="20"/>
  <c r="AC44" i="10"/>
  <c r="T65" i="24"/>
  <c r="AL53" i="11"/>
  <c r="I96" i="19"/>
  <c r="AC67" i="26"/>
  <c r="BD17" i="4"/>
  <c r="AU15" i="21"/>
  <c r="AU96" i="23"/>
  <c r="AL27" i="4"/>
  <c r="AL89" i="22"/>
  <c r="AU103" i="23"/>
  <c r="AL78" i="10"/>
  <c r="I37" i="25"/>
  <c r="AC13" i="20"/>
  <c r="BD64" i="12"/>
  <c r="T63" i="25"/>
  <c r="AC45" i="21"/>
  <c r="T55" i="21"/>
  <c r="BD78" i="23"/>
  <c r="AC52" i="20"/>
  <c r="BD55" i="21"/>
  <c r="AU83" i="11"/>
  <c r="AU100" i="11"/>
  <c r="AC69" i="28"/>
  <c r="AC70" i="12"/>
  <c r="T93" i="10"/>
  <c r="AL78" i="26"/>
  <c r="AL56" i="26"/>
  <c r="AU19" i="25"/>
  <c r="BD27" i="26"/>
  <c r="BD23" i="10"/>
  <c r="I52" i="27"/>
  <c r="CA31" i="52"/>
  <c r="BD14" i="22"/>
  <c r="AU32" i="24"/>
  <c r="AU45" i="11"/>
  <c r="AL71" i="19"/>
  <c r="T94" i="25"/>
  <c r="AL76" i="27"/>
  <c r="T13" i="19"/>
  <c r="AC35" i="21"/>
  <c r="T92" i="26"/>
  <c r="AL54" i="10"/>
  <c r="AL25" i="19"/>
  <c r="T84" i="23"/>
  <c r="AC79" i="23"/>
  <c r="I62" i="26"/>
  <c r="AU111" i="4"/>
  <c r="BD41" i="26"/>
  <c r="BD24" i="4"/>
  <c r="AC57" i="20"/>
  <c r="AC20" i="24"/>
  <c r="AL77" i="20"/>
  <c r="AU51" i="21"/>
  <c r="AL23" i="11"/>
  <c r="I90" i="19"/>
  <c r="AU82" i="23"/>
  <c r="AU89" i="28"/>
  <c r="T88" i="27"/>
  <c r="BD48" i="27"/>
  <c r="AL50" i="4"/>
  <c r="AU47" i="24"/>
  <c r="AK30" i="41"/>
  <c r="AC30" i="28"/>
  <c r="I56" i="21"/>
  <c r="AU23" i="21"/>
  <c r="T103" i="20"/>
  <c r="BD50" i="20"/>
  <c r="AC53" i="25"/>
  <c r="I92" i="20"/>
  <c r="AU59" i="21"/>
  <c r="T71" i="12"/>
  <c r="BD59" i="20"/>
  <c r="AU95" i="10"/>
  <c r="AK29" i="44"/>
  <c r="AL34" i="19"/>
  <c r="AC16" i="28"/>
  <c r="BD45" i="27"/>
  <c r="AU68" i="4"/>
  <c r="AC26" i="11"/>
  <c r="AL86" i="21"/>
  <c r="I51" i="20"/>
  <c r="T91" i="20"/>
  <c r="BD103" i="4"/>
  <c r="V82" i="48"/>
  <c r="I60" i="25"/>
  <c r="AU106" i="26"/>
  <c r="T109" i="20"/>
  <c r="BD72" i="19"/>
  <c r="T18" i="21"/>
  <c r="BD51" i="27"/>
  <c r="T31" i="21"/>
  <c r="BD29" i="22"/>
  <c r="AL80" i="20"/>
  <c r="BD74" i="19"/>
  <c r="AL38" i="23"/>
  <c r="AC96" i="21"/>
  <c r="AU53" i="20"/>
  <c r="AL49" i="4"/>
  <c r="I101" i="20"/>
  <c r="AL100" i="11"/>
  <c r="AC75" i="22"/>
  <c r="AY29" i="45"/>
  <c r="AC59" i="27"/>
  <c r="AU59" i="28"/>
  <c r="I22" i="10"/>
  <c r="T94" i="24"/>
  <c r="BD34" i="23"/>
  <c r="T15" i="20"/>
  <c r="BD84" i="19"/>
  <c r="BD91" i="4"/>
  <c r="T50" i="11"/>
  <c r="AC99" i="26"/>
  <c r="AC74" i="25"/>
  <c r="AC57" i="28"/>
  <c r="AC50" i="11"/>
  <c r="AU57" i="28"/>
  <c r="AL21" i="20"/>
  <c r="AU92" i="27"/>
  <c r="AC110" i="26"/>
  <c r="AU76" i="27"/>
  <c r="AU71" i="24"/>
  <c r="I66" i="4"/>
  <c r="AC82" i="10"/>
  <c r="BD19" i="25"/>
  <c r="BQ17" i="35" a="1"/>
  <c r="I109" i="26"/>
  <c r="I85" i="4"/>
  <c r="AU89" i="10"/>
  <c r="I74" i="28"/>
  <c r="T18" i="11"/>
  <c r="BD38" i="27"/>
  <c r="AC96" i="12"/>
  <c r="AC105" i="12"/>
  <c r="AL63" i="23"/>
  <c r="AL106" i="26"/>
  <c r="AU64" i="23"/>
  <c r="T82" i="25"/>
  <c r="T38" i="11"/>
  <c r="I89" i="22"/>
  <c r="AL65" i="25"/>
  <c r="BD14" i="26"/>
  <c r="AU12" i="23"/>
  <c r="AL24" i="4"/>
  <c r="BD109" i="28"/>
  <c r="BD18" i="11"/>
  <c r="AC57" i="26"/>
  <c r="I90" i="23"/>
  <c r="AL77" i="22"/>
  <c r="AU66" i="20"/>
  <c r="AL27" i="25"/>
  <c r="I59" i="21"/>
  <c r="AU42" i="11"/>
  <c r="AU108" i="28"/>
  <c r="AU77" i="20"/>
  <c r="AL46" i="10"/>
  <c r="T73" i="22"/>
  <c r="T14" i="12"/>
  <c r="T79" i="10"/>
  <c r="AC107" i="24"/>
  <c r="AL91" i="27"/>
  <c r="I34" i="26"/>
  <c r="AC83" i="4"/>
  <c r="AU78" i="20"/>
  <c r="AC92" i="25"/>
  <c r="AC15" i="19"/>
  <c r="I13" i="11"/>
  <c r="BD89" i="25"/>
  <c r="AU14" i="10"/>
  <c r="I50" i="24"/>
  <c r="I19" i="25"/>
  <c r="I111" i="10"/>
  <c r="BD48" i="22"/>
  <c r="I39" i="24"/>
  <c r="AL53" i="10"/>
  <c r="AC12" i="27"/>
  <c r="AU84" i="21"/>
  <c r="BD75" i="20"/>
  <c r="I12" i="12"/>
  <c r="I48" i="12"/>
  <c r="AC61" i="27"/>
  <c r="AC66" i="24"/>
  <c r="T95" i="11"/>
  <c r="I65" i="12"/>
  <c r="BD13" i="11"/>
  <c r="I36" i="26"/>
  <c r="BD110" i="10"/>
  <c r="I108" i="21"/>
  <c r="T86" i="27"/>
  <c r="I17" i="5" a="1"/>
  <c r="BD100" i="26"/>
  <c r="T18" i="4"/>
  <c r="I63" i="4"/>
  <c r="AL16" i="12"/>
  <c r="AU42" i="12"/>
  <c r="BM30" i="52"/>
  <c r="AU96" i="22"/>
  <c r="T74" i="28"/>
  <c r="AC62" i="26"/>
  <c r="AL36" i="22"/>
  <c r="C17" i="33" a="1"/>
  <c r="AL29" i="12"/>
  <c r="AU31" i="28"/>
  <c r="AC82" i="27"/>
  <c r="AU96" i="21"/>
  <c r="AL14" i="21"/>
  <c r="AU47" i="28"/>
  <c r="I81" i="26"/>
  <c r="AC77" i="26"/>
  <c r="T82" i="20"/>
  <c r="AC46" i="26"/>
  <c r="BD105" i="26"/>
  <c r="AC12" i="26"/>
  <c r="AL81" i="26"/>
  <c r="AU65" i="24"/>
  <c r="T64" i="22"/>
  <c r="T35" i="10"/>
  <c r="AL104" i="20"/>
  <c r="AK31" i="18"/>
  <c r="BD81" i="26"/>
  <c r="AU20" i="4"/>
  <c r="AC49" i="10"/>
  <c r="AC21" i="11"/>
  <c r="AL44" i="19"/>
  <c r="AU108" i="22"/>
  <c r="AU95" i="20"/>
  <c r="AL68" i="19"/>
  <c r="AU90" i="4"/>
  <c r="AL35" i="25"/>
  <c r="I92" i="21"/>
  <c r="AC40" i="20"/>
  <c r="AL60" i="28"/>
  <c r="AL67" i="12"/>
  <c r="AU16" i="28"/>
  <c r="BD37" i="4"/>
  <c r="AL83" i="22"/>
  <c r="BD99" i="27"/>
  <c r="T88" i="12"/>
  <c r="I47" i="19"/>
  <c r="I34" i="24"/>
  <c r="AL21" i="21"/>
  <c r="AC42" i="27"/>
  <c r="AU103" i="22"/>
  <c r="AC12" i="19"/>
  <c r="T70" i="27"/>
  <c r="AL39" i="26"/>
  <c r="I68" i="23"/>
  <c r="T99" i="27"/>
  <c r="BD51" i="21"/>
  <c r="AL81" i="22"/>
  <c r="AC56" i="11"/>
  <c r="AU16" i="23"/>
  <c r="I91" i="19"/>
  <c r="BD60" i="25"/>
  <c r="AL56" i="4"/>
  <c r="AL26" i="4"/>
  <c r="T54" i="22"/>
  <c r="AU100" i="26"/>
  <c r="AC23" i="4"/>
  <c r="BD73" i="28"/>
  <c r="AL21" i="19"/>
  <c r="AC73" i="25"/>
  <c r="BD107" i="12"/>
  <c r="AU21" i="20"/>
  <c r="V60" i="18"/>
  <c r="T59" i="27"/>
  <c r="AC12" i="20"/>
  <c r="T14" i="11"/>
  <c r="I44" i="21"/>
  <c r="I91" i="26"/>
  <c r="AU17" i="27"/>
  <c r="I38" i="23"/>
  <c r="AL48" i="22"/>
  <c r="AC92" i="22"/>
  <c r="BD94" i="27"/>
  <c r="T39" i="21"/>
  <c r="AC67" i="24"/>
  <c r="I110" i="10"/>
  <c r="AU67" i="22"/>
  <c r="I47" i="24"/>
  <c r="E57" i="44"/>
  <c r="AA17" i="5" a="1"/>
  <c r="T85" i="10"/>
  <c r="BD17" i="12"/>
  <c r="T96" i="21"/>
  <c r="I73" i="21"/>
  <c r="AL108" i="22"/>
  <c r="AL74" i="4"/>
  <c r="BD56" i="25"/>
  <c r="I70" i="4"/>
  <c r="I31" i="11"/>
  <c r="I76" i="21"/>
  <c r="AU37" i="22"/>
  <c r="I104" i="26"/>
  <c r="T21" i="28"/>
  <c r="AU56" i="21"/>
  <c r="AL21" i="4"/>
  <c r="BD41" i="12"/>
  <c r="AC41" i="11"/>
  <c r="AL40" i="26"/>
  <c r="AC107" i="10"/>
  <c r="BD23" i="25"/>
  <c r="I90" i="20"/>
  <c r="AU110" i="26"/>
  <c r="T25" i="19"/>
  <c r="AC86" i="21"/>
  <c r="T13" i="25"/>
  <c r="AL76" i="20"/>
  <c r="I58" i="12"/>
  <c r="BD61" i="28"/>
  <c r="AL76" i="25"/>
  <c r="I13" i="12"/>
  <c r="BD109" i="20"/>
  <c r="I65" i="20"/>
  <c r="AL95" i="22"/>
  <c r="I93" i="21"/>
  <c r="AL75" i="25"/>
  <c r="AU74" i="23"/>
  <c r="AL71" i="11"/>
  <c r="AC45" i="22"/>
  <c r="AC61" i="11"/>
  <c r="BD50" i="24"/>
  <c r="AU88" i="10"/>
  <c r="AU48" i="28"/>
  <c r="AU20" i="22"/>
  <c r="I19" i="12"/>
  <c r="BQ17" i="15" a="1"/>
  <c r="AC63" i="4"/>
  <c r="AL42" i="21"/>
  <c r="I14" i="4"/>
  <c r="AU18" i="4"/>
  <c r="T72" i="25"/>
  <c r="I44" i="24"/>
  <c r="AL18" i="12"/>
  <c r="T105" i="10"/>
  <c r="T110" i="20"/>
  <c r="AL15" i="28"/>
  <c r="AC15" i="10"/>
  <c r="AL104" i="10"/>
  <c r="AU66" i="4"/>
  <c r="I15" i="11"/>
  <c r="AC24" i="26"/>
  <c r="AU106" i="4"/>
  <c r="AU111" i="24"/>
  <c r="AL68" i="11"/>
  <c r="AL95" i="11"/>
  <c r="AL70" i="24"/>
  <c r="T87" i="19"/>
  <c r="AL81" i="4"/>
  <c r="BD35" i="24"/>
  <c r="AC36" i="27"/>
  <c r="AL93" i="10"/>
  <c r="BD15" i="19"/>
  <c r="AL13" i="19"/>
  <c r="L6" i="7"/>
  <c r="AU111" i="12"/>
  <c r="I64" i="22"/>
  <c r="BD106" i="20"/>
  <c r="T106" i="26"/>
  <c r="AL97" i="25"/>
  <c r="T84" i="24"/>
  <c r="AU26" i="25"/>
  <c r="AL48" i="11"/>
  <c r="AU33" i="10"/>
  <c r="I53" i="19"/>
  <c r="AU55" i="25"/>
  <c r="T65" i="20"/>
  <c r="BD93" i="28"/>
  <c r="I94" i="21"/>
  <c r="BK17" i="38" a="1"/>
  <c r="I18" i="23"/>
  <c r="BD27" i="23"/>
  <c r="AU68" i="25"/>
  <c r="BD66" i="4"/>
  <c r="AU29" i="10"/>
  <c r="AU49" i="24"/>
  <c r="AL29" i="24"/>
  <c r="AC38" i="4"/>
  <c r="BD39" i="4"/>
  <c r="T81" i="19"/>
  <c r="AU100" i="24"/>
  <c r="AU69" i="26"/>
  <c r="AC58" i="20"/>
  <c r="AL41" i="10"/>
  <c r="T60" i="4"/>
  <c r="CA30" i="44"/>
  <c r="BD60" i="19"/>
  <c r="I92" i="24"/>
  <c r="I36" i="25"/>
  <c r="BD40" i="10"/>
  <c r="BD69" i="19"/>
  <c r="BD78" i="4"/>
  <c r="BD27" i="22"/>
  <c r="AC86" i="12"/>
  <c r="J30" i="7"/>
  <c r="AU109" i="23"/>
  <c r="BD33" i="21"/>
  <c r="BD78" i="27"/>
  <c r="I20" i="4"/>
  <c r="AU27" i="26"/>
  <c r="AU46" i="4"/>
  <c r="AL92" i="24"/>
  <c r="T30" i="4"/>
  <c r="AC95" i="12"/>
  <c r="T59" i="28"/>
  <c r="T39" i="10"/>
  <c r="AU109" i="4"/>
  <c r="AC64" i="22"/>
  <c r="AL23" i="19"/>
  <c r="I90" i="24"/>
  <c r="AU16" i="25"/>
  <c r="AU32" i="27"/>
  <c r="I62" i="25"/>
  <c r="AL84" i="25"/>
  <c r="I29" i="27"/>
  <c r="T55" i="24"/>
  <c r="T99" i="22"/>
  <c r="I60" i="11"/>
  <c r="AL107" i="28"/>
  <c r="I68" i="24"/>
  <c r="AL93" i="12"/>
  <c r="BD20" i="11"/>
  <c r="BD90" i="10"/>
  <c r="AC69" i="11"/>
  <c r="BD96" i="25"/>
  <c r="AU44" i="27"/>
  <c r="AC27" i="25"/>
  <c r="I78" i="20"/>
  <c r="AC79" i="11"/>
  <c r="T68" i="11"/>
  <c r="I97" i="22"/>
  <c r="I30" i="25"/>
  <c r="AC97" i="24"/>
  <c r="T39" i="19"/>
  <c r="AU56" i="26"/>
  <c r="BK17" i="14" a="1"/>
  <c r="AL52" i="28"/>
  <c r="T44" i="20"/>
  <c r="AL65" i="4"/>
  <c r="I93" i="20"/>
  <c r="AL36" i="25"/>
  <c r="AC62" i="4"/>
  <c r="I86" i="19"/>
  <c r="I110" i="12"/>
  <c r="BD35" i="11"/>
  <c r="BD13" i="25"/>
  <c r="T24" i="12"/>
  <c r="AL67" i="26"/>
  <c r="T79" i="21"/>
  <c r="I74" i="21"/>
  <c r="T102" i="11"/>
  <c r="BD87" i="27"/>
  <c r="T15" i="24"/>
  <c r="BD24" i="19"/>
  <c r="BD76" i="12"/>
  <c r="I30" i="4"/>
  <c r="AC108" i="19"/>
  <c r="AC74" i="21"/>
  <c r="I15" i="25"/>
  <c r="I91" i="28"/>
  <c r="BD27" i="10"/>
  <c r="BD88" i="23"/>
  <c r="I71" i="12"/>
  <c r="AC93" i="21"/>
  <c r="AL40" i="21"/>
  <c r="BM31" i="18"/>
  <c r="AL93" i="24"/>
  <c r="T39" i="23"/>
  <c r="AL104" i="4"/>
  <c r="AU86" i="26"/>
  <c r="I44" i="10"/>
  <c r="T63" i="20"/>
  <c r="CO30" i="46"/>
  <c r="BD46" i="24"/>
  <c r="AC102" i="24"/>
  <c r="AL55" i="28"/>
  <c r="AC68" i="11"/>
  <c r="I38" i="19"/>
  <c r="AL26" i="23"/>
  <c r="AK29" i="46"/>
  <c r="I108" i="20"/>
  <c r="I29" i="21"/>
  <c r="BD44" i="24"/>
  <c r="BD89" i="10"/>
  <c r="I67" i="25"/>
  <c r="AL45" i="10"/>
  <c r="T38" i="28"/>
  <c r="AU100" i="20"/>
  <c r="BD51" i="10"/>
  <c r="T107" i="28"/>
  <c r="AU63" i="23"/>
  <c r="T79" i="25"/>
  <c r="I111" i="12"/>
  <c r="BD40" i="24"/>
  <c r="T33" i="10"/>
  <c r="AU37" i="28"/>
  <c r="BD55" i="24"/>
  <c r="AL104" i="27"/>
  <c r="AC56" i="22"/>
  <c r="BD26" i="21"/>
  <c r="AU97" i="25"/>
  <c r="AL103" i="27"/>
  <c r="T33" i="25"/>
  <c r="T101" i="27"/>
  <c r="BD50" i="4"/>
  <c r="AC108" i="11"/>
  <c r="AU105" i="25"/>
  <c r="AL23" i="28"/>
  <c r="AU20" i="20"/>
  <c r="T49" i="10"/>
  <c r="F30" i="44"/>
  <c r="BD86" i="10"/>
  <c r="AL94" i="26"/>
  <c r="AL83" i="26"/>
  <c r="AU111" i="28"/>
  <c r="AC19" i="10"/>
  <c r="W34" i="52"/>
  <c r="I102" i="4"/>
  <c r="AL109" i="28"/>
  <c r="AL48" i="19"/>
  <c r="V60" i="42"/>
  <c r="AC110" i="11"/>
  <c r="AC16" i="22"/>
  <c r="V81" i="42"/>
  <c r="T16" i="11"/>
  <c r="AL38" i="19"/>
  <c r="AL51" i="24"/>
  <c r="I89" i="20"/>
  <c r="AC104" i="28"/>
  <c r="AU99" i="28"/>
  <c r="T45" i="22"/>
  <c r="I79" i="22"/>
  <c r="BD35" i="19"/>
  <c r="AU82" i="19"/>
  <c r="BD39" i="23"/>
  <c r="AC37" i="10"/>
  <c r="AC53" i="20"/>
  <c r="T43" i="23"/>
  <c r="I87" i="28"/>
  <c r="AC47" i="24"/>
  <c r="AC101" i="24"/>
  <c r="BD96" i="11"/>
  <c r="I54" i="4"/>
  <c r="AC57" i="25"/>
  <c r="AL87" i="25"/>
  <c r="AC28" i="11"/>
  <c r="AC81" i="23"/>
  <c r="BD30" i="12"/>
  <c r="AL85" i="12"/>
  <c r="BD17" i="26"/>
  <c r="BD58" i="10"/>
  <c r="T90" i="27"/>
  <c r="AC53" i="19"/>
  <c r="AL13" i="22"/>
  <c r="I16" i="12"/>
  <c r="E56" i="48"/>
  <c r="I103" i="25"/>
  <c r="BD50" i="21"/>
  <c r="AC16" i="23"/>
  <c r="AC29" i="21"/>
  <c r="AY29" i="18"/>
  <c r="T110" i="25"/>
  <c r="AU77" i="10"/>
  <c r="AU94" i="24"/>
  <c r="AL62" i="11"/>
  <c r="BD19" i="21"/>
  <c r="BD106" i="24"/>
  <c r="AC41" i="4"/>
  <c r="AU85" i="21"/>
  <c r="AC27" i="4"/>
  <c r="AU12" i="20"/>
  <c r="BD91" i="21"/>
  <c r="AC107" i="25"/>
  <c r="AL32" i="11"/>
  <c r="BD68" i="25"/>
  <c r="AL26" i="28"/>
  <c r="AC83" i="25"/>
  <c r="AC67" i="22"/>
  <c r="T84" i="4"/>
  <c r="AU48" i="21"/>
  <c r="T60" i="22"/>
  <c r="AL64" i="11"/>
  <c r="I93" i="24"/>
  <c r="AL106" i="20"/>
  <c r="I57" i="23"/>
  <c r="T23" i="27"/>
  <c r="I111" i="28"/>
  <c r="I65" i="4"/>
  <c r="AU100" i="28"/>
  <c r="AC76" i="12"/>
  <c r="BM30" i="18"/>
  <c r="T54" i="10"/>
  <c r="T34" i="21"/>
  <c r="AU18" i="11"/>
  <c r="AC53" i="27"/>
  <c r="T23" i="4"/>
  <c r="AL96" i="19"/>
  <c r="AU81" i="22"/>
  <c r="AL23" i="4"/>
  <c r="AC30" i="20"/>
  <c r="AC102" i="22"/>
  <c r="V61" i="18"/>
  <c r="AC97" i="10"/>
  <c r="I50" i="19"/>
  <c r="AC13" i="11"/>
  <c r="BD104" i="25"/>
  <c r="I15" i="4"/>
  <c r="T104" i="4"/>
  <c r="I96" i="26"/>
  <c r="AL79" i="20"/>
  <c r="AL88" i="12"/>
  <c r="AC105" i="10"/>
  <c r="AC45" i="20"/>
  <c r="T48" i="19"/>
  <c r="I80" i="25"/>
  <c r="W30" i="48"/>
  <c r="AU33" i="12"/>
  <c r="BD33" i="28"/>
  <c r="T86" i="19"/>
  <c r="T69" i="12"/>
  <c r="AC45" i="23"/>
  <c r="I16" i="11"/>
  <c r="AL100" i="27"/>
  <c r="AL99" i="23"/>
  <c r="T85" i="19"/>
  <c r="AL105" i="27"/>
  <c r="AL31" i="19"/>
  <c r="AU18" i="23"/>
  <c r="AL107" i="21"/>
  <c r="AU103" i="27"/>
  <c r="AL106" i="11"/>
  <c r="AU80" i="24"/>
  <c r="BD79" i="11"/>
  <c r="I100" i="22"/>
  <c r="BE17" i="30" a="1"/>
  <c r="AL94" i="24"/>
  <c r="BM31" i="45"/>
  <c r="I22" i="24"/>
  <c r="I75" i="10"/>
  <c r="AC23" i="23"/>
  <c r="AL44" i="28"/>
  <c r="BM29" i="18"/>
  <c r="I26" i="23"/>
  <c r="W114" i="51"/>
  <c r="T15" i="12"/>
  <c r="AL103" i="28"/>
  <c r="BM29" i="45"/>
  <c r="AL30" i="25"/>
  <c r="BD21" i="27"/>
  <c r="BD95" i="27"/>
  <c r="I33" i="26"/>
  <c r="BD46" i="20"/>
  <c r="BD71" i="19"/>
  <c r="BD85" i="28"/>
  <c r="AU87" i="19"/>
  <c r="BD105" i="24"/>
  <c r="I82" i="27"/>
  <c r="AL98" i="11"/>
  <c r="BD53" i="21"/>
  <c r="AU16" i="4"/>
  <c r="AC15" i="21"/>
  <c r="T92" i="4"/>
  <c r="T36" i="24"/>
  <c r="AC50" i="20"/>
  <c r="BD80" i="25"/>
  <c r="AU63" i="22"/>
  <c r="AC36" i="26"/>
  <c r="I78" i="4"/>
  <c r="BD20" i="4"/>
  <c r="AL55" i="21"/>
  <c r="AU12" i="22"/>
  <c r="AC81" i="4"/>
  <c r="T99" i="25"/>
  <c r="AC51" i="11"/>
  <c r="I84" i="10"/>
  <c r="AC96" i="22"/>
  <c r="AC102" i="28"/>
  <c r="AL64" i="20"/>
  <c r="AU75" i="19"/>
  <c r="V81" i="45"/>
  <c r="I12" i="24"/>
  <c r="AL30" i="20"/>
  <c r="BD36" i="19"/>
  <c r="T44" i="23"/>
  <c r="I99" i="12"/>
  <c r="AL60" i="20"/>
  <c r="AC43" i="25"/>
  <c r="AU58" i="28"/>
  <c r="I57" i="28"/>
  <c r="BD82" i="28"/>
  <c r="BD44" i="4"/>
  <c r="AU20" i="28"/>
  <c r="BD34" i="20"/>
  <c r="AC34" i="24"/>
  <c r="BD105" i="4"/>
  <c r="AU30" i="23"/>
  <c r="BD99" i="24"/>
  <c r="AL55" i="25"/>
  <c r="AL110" i="23"/>
  <c r="BD43" i="4"/>
  <c r="T63" i="24"/>
  <c r="T31" i="12"/>
  <c r="BD36" i="20"/>
  <c r="AC20" i="10"/>
  <c r="AL25" i="26"/>
  <c r="AL29" i="21"/>
  <c r="AL16" i="20"/>
  <c r="AU105" i="20"/>
  <c r="BD20" i="23"/>
  <c r="AC41" i="28"/>
  <c r="T78" i="24"/>
  <c r="AL72" i="21"/>
  <c r="I24" i="27"/>
  <c r="AL41" i="12"/>
  <c r="AC29" i="26"/>
  <c r="AC50" i="21"/>
  <c r="I90" i="11"/>
  <c r="I61" i="19"/>
  <c r="T22" i="19"/>
  <c r="BD48" i="24"/>
  <c r="BD45" i="23"/>
  <c r="BD57" i="28"/>
  <c r="T38" i="25"/>
  <c r="AC102" i="23"/>
  <c r="BD51" i="22"/>
  <c r="AU21" i="23"/>
  <c r="AU44" i="23"/>
  <c r="BD100" i="20"/>
  <c r="AC98" i="21"/>
  <c r="AL18" i="11"/>
  <c r="I21" i="12"/>
  <c r="AL21" i="11"/>
  <c r="AL47" i="25"/>
  <c r="AC25" i="22"/>
  <c r="T62" i="25"/>
  <c r="I32" i="26"/>
  <c r="BD15" i="12"/>
  <c r="AC101" i="20"/>
  <c r="T110" i="27"/>
  <c r="T30" i="22"/>
  <c r="AU90" i="10"/>
  <c r="BD54" i="22"/>
  <c r="AL86" i="24"/>
  <c r="AC18" i="26"/>
  <c r="AC82" i="25"/>
  <c r="I35" i="26"/>
  <c r="AC101" i="12"/>
  <c r="AY30" i="48"/>
  <c r="T72" i="22"/>
  <c r="AU54" i="12"/>
  <c r="AU90" i="28"/>
  <c r="AU60" i="4"/>
  <c r="AL63" i="26"/>
  <c r="T28" i="12"/>
  <c r="AL12" i="12"/>
  <c r="T36" i="20"/>
  <c r="AL23" i="26"/>
  <c r="I14" i="11"/>
  <c r="I105" i="22"/>
  <c r="BD20" i="27"/>
  <c r="AC58" i="27"/>
  <c r="BD92" i="26"/>
  <c r="T48" i="24"/>
  <c r="AL17" i="26"/>
  <c r="BD18" i="20"/>
  <c r="AU110" i="10"/>
  <c r="I64" i="23"/>
  <c r="T61" i="27"/>
  <c r="BD13" i="26"/>
  <c r="I20" i="22"/>
  <c r="BD74" i="28"/>
  <c r="AU33" i="19"/>
  <c r="T53" i="27"/>
  <c r="AU43" i="12"/>
  <c r="BM31" i="52"/>
  <c r="I49" i="21"/>
  <c r="AC33" i="24"/>
  <c r="AC12" i="24"/>
  <c r="AC30" i="19"/>
  <c r="AC83" i="10"/>
  <c r="T20" i="19"/>
  <c r="I104" i="12"/>
  <c r="I39" i="21"/>
  <c r="BD73" i="23"/>
  <c r="I49" i="19"/>
  <c r="T73" i="28"/>
  <c r="AC26" i="21"/>
  <c r="AC31" i="19"/>
  <c r="AC32" i="21"/>
  <c r="T20" i="20"/>
  <c r="I110" i="23"/>
  <c r="AC13" i="22"/>
  <c r="AU98" i="24"/>
  <c r="T59" i="11"/>
  <c r="AL47" i="23"/>
  <c r="T108" i="10"/>
  <c r="I108" i="26"/>
  <c r="I34" i="20"/>
  <c r="I14" i="20"/>
  <c r="BM29" i="44"/>
  <c r="T36" i="4"/>
  <c r="AL28" i="22"/>
  <c r="AC61" i="25"/>
  <c r="BD19" i="23"/>
  <c r="AL54" i="12"/>
  <c r="AU110" i="12"/>
  <c r="AU69" i="21"/>
  <c r="AL78" i="12"/>
  <c r="AU43" i="23"/>
  <c r="T71" i="4"/>
  <c r="AL31" i="25"/>
  <c r="AC69" i="20"/>
  <c r="AC46" i="11"/>
  <c r="I99" i="19"/>
  <c r="BD52" i="21"/>
  <c r="BD97" i="20"/>
  <c r="T25" i="28"/>
  <c r="AU83" i="25"/>
  <c r="AU86" i="12"/>
  <c r="AC14" i="23"/>
  <c r="AU46" i="21"/>
  <c r="BD16" i="26"/>
  <c r="AL17" i="20"/>
  <c r="AU105" i="23"/>
  <c r="I58" i="27"/>
  <c r="AL93" i="21"/>
  <c r="AL67" i="25"/>
  <c r="BD84" i="11"/>
  <c r="AC76" i="10"/>
  <c r="G6" i="7"/>
  <c r="I35" i="11"/>
  <c r="AU82" i="4"/>
  <c r="AL88" i="28"/>
  <c r="I45" i="23"/>
  <c r="T83" i="12"/>
  <c r="AU64" i="11"/>
  <c r="I52" i="22"/>
  <c r="AC45" i="27"/>
  <c r="AL79" i="11"/>
  <c r="BD76" i="26"/>
  <c r="I28" i="10"/>
  <c r="AU78" i="27"/>
  <c r="AC58" i="28"/>
  <c r="T13" i="23"/>
  <c r="BD94" i="26"/>
  <c r="BD78" i="28"/>
  <c r="T75" i="25"/>
  <c r="AC75" i="26"/>
  <c r="T34" i="10"/>
  <c r="AU108" i="27"/>
  <c r="AC56" i="23"/>
  <c r="I85" i="24"/>
  <c r="AL79" i="19"/>
  <c r="AU44" i="19"/>
  <c r="AC92" i="24"/>
  <c r="AL64" i="4"/>
  <c r="AU85" i="11"/>
  <c r="CA31" i="51"/>
  <c r="BD18" i="22"/>
  <c r="BD92" i="4"/>
  <c r="I108" i="19"/>
  <c r="AC14" i="21"/>
  <c r="AC59" i="4"/>
  <c r="I29" i="25"/>
  <c r="AU44" i="20"/>
  <c r="AU48" i="24"/>
  <c r="T111" i="20"/>
  <c r="AU95" i="23"/>
  <c r="AC80" i="22"/>
  <c r="AC73" i="19"/>
  <c r="BD86" i="23"/>
  <c r="AL46" i="25"/>
  <c r="I52" i="23"/>
  <c r="BD101" i="26"/>
  <c r="BD43" i="10"/>
  <c r="I32" i="21"/>
  <c r="I88" i="27"/>
  <c r="BD57" i="22"/>
  <c r="AC72" i="28"/>
  <c r="BD61" i="25"/>
  <c r="AL56" i="22"/>
  <c r="AC78" i="4"/>
  <c r="T41" i="23"/>
  <c r="AC84" i="26"/>
  <c r="AC70" i="19"/>
  <c r="I55" i="21"/>
  <c r="BD106" i="21"/>
  <c r="AC109" i="26"/>
  <c r="AU39" i="28"/>
  <c r="AU17" i="26"/>
  <c r="T103" i="24"/>
  <c r="BD22" i="20"/>
  <c r="BK17" i="34" a="1"/>
  <c r="AC32" i="26"/>
  <c r="AC62" i="11"/>
  <c r="AL43" i="12"/>
  <c r="I64" i="20"/>
  <c r="AU33" i="20"/>
  <c r="AU13" i="11"/>
  <c r="AC61" i="22"/>
  <c r="AL88" i="19"/>
  <c r="AC43" i="10"/>
  <c r="AC30" i="27"/>
  <c r="T21" i="26"/>
  <c r="AC60" i="20"/>
  <c r="AC25" i="23"/>
  <c r="T53" i="12"/>
  <c r="AU56" i="10"/>
  <c r="I18" i="28"/>
  <c r="BD72" i="12"/>
  <c r="BD76" i="28"/>
  <c r="BD29" i="24"/>
  <c r="T24" i="23"/>
  <c r="I102" i="11"/>
  <c r="AC90" i="25"/>
  <c r="BM29" i="41"/>
  <c r="BD52" i="26"/>
  <c r="I85" i="19"/>
  <c r="BD44" i="28"/>
  <c r="AU71" i="4"/>
  <c r="AU57" i="23"/>
  <c r="I13" i="19"/>
  <c r="BD91" i="20"/>
  <c r="T97" i="4"/>
  <c r="AY17" i="32" a="1"/>
  <c r="BD104" i="12"/>
  <c r="AL49" i="12"/>
  <c r="AU13" i="10"/>
  <c r="T19" i="25"/>
  <c r="I62" i="20"/>
  <c r="I82" i="24"/>
  <c r="AU82" i="12"/>
  <c r="AL101" i="23"/>
  <c r="I80" i="11"/>
  <c r="AU50" i="27"/>
  <c r="AU42" i="4"/>
  <c r="I76" i="26"/>
  <c r="AL87" i="26"/>
  <c r="BD74" i="22"/>
  <c r="I15" i="23"/>
  <c r="BD52" i="25"/>
  <c r="BD83" i="10"/>
  <c r="T58" i="10"/>
  <c r="T57" i="27"/>
  <c r="BD77" i="24"/>
  <c r="T71" i="23"/>
  <c r="I106" i="25"/>
  <c r="I110" i="4"/>
  <c r="BM30" i="42"/>
  <c r="I50" i="22"/>
  <c r="T83" i="19"/>
  <c r="T107" i="19"/>
  <c r="BD76" i="22"/>
  <c r="BD82" i="12"/>
  <c r="T27" i="23"/>
  <c r="T31" i="20"/>
  <c r="BD91" i="24"/>
  <c r="AC77" i="12"/>
  <c r="AL57" i="4"/>
  <c r="AC69" i="19"/>
  <c r="AL90" i="24"/>
  <c r="BD101" i="19"/>
  <c r="AU55" i="10"/>
  <c r="AL27" i="10"/>
  <c r="T83" i="22"/>
  <c r="AL38" i="28"/>
  <c r="AU24" i="4"/>
  <c r="BD37" i="25"/>
  <c r="AL92" i="10"/>
  <c r="BD42" i="22"/>
  <c r="BD46" i="22"/>
  <c r="AL77" i="24"/>
  <c r="BD16" i="4"/>
  <c r="AL91" i="4"/>
  <c r="AL32" i="26"/>
  <c r="AC75" i="4"/>
  <c r="I46" i="24"/>
  <c r="AL57" i="21"/>
  <c r="AL106" i="23"/>
  <c r="I85" i="26"/>
  <c r="AU107" i="25"/>
  <c r="T35" i="25"/>
  <c r="AL93" i="27"/>
  <c r="AL85" i="4"/>
  <c r="T84" i="10"/>
  <c r="I46" i="21"/>
  <c r="AL66" i="25"/>
  <c r="AC22" i="4"/>
  <c r="AY30" i="45"/>
  <c r="AU105" i="28"/>
  <c r="AU94" i="10"/>
  <c r="AL75" i="19"/>
  <c r="AU107" i="26"/>
  <c r="BD92" i="12"/>
  <c r="T22" i="20"/>
  <c r="BD39" i="11"/>
  <c r="I102" i="28"/>
  <c r="I111" i="25"/>
  <c r="AL28" i="19"/>
  <c r="BD94" i="25"/>
  <c r="BD90" i="25"/>
  <c r="AC77" i="27"/>
  <c r="AC50" i="12"/>
  <c r="C17" i="38" a="1"/>
  <c r="AL55" i="19"/>
  <c r="AU74" i="10"/>
  <c r="AU70" i="10"/>
  <c r="BD39" i="10"/>
  <c r="AC71" i="28"/>
  <c r="I73" i="4"/>
  <c r="I19" i="23"/>
  <c r="T37" i="21"/>
  <c r="AC102" i="19"/>
  <c r="AL24" i="22"/>
  <c r="AU60" i="26"/>
  <c r="BD78" i="19"/>
  <c r="AC81" i="10"/>
  <c r="AU31" i="11"/>
  <c r="AC54" i="19"/>
  <c r="BD39" i="27"/>
  <c r="T89" i="10"/>
  <c r="AL34" i="24"/>
  <c r="AC85" i="19"/>
  <c r="AY17" i="34" a="1"/>
  <c r="AU71" i="26"/>
  <c r="BD36" i="27"/>
  <c r="T65" i="10"/>
  <c r="AL26" i="25"/>
  <c r="AC20" i="12"/>
  <c r="I51" i="24"/>
  <c r="AL97" i="11"/>
  <c r="AL89" i="20"/>
  <c r="AL102" i="12"/>
  <c r="W30" i="46"/>
  <c r="AC93" i="11"/>
  <c r="T14" i="24"/>
  <c r="AU28" i="23"/>
  <c r="AC89" i="12"/>
  <c r="CO29" i="46"/>
  <c r="T51" i="28"/>
  <c r="T59" i="24"/>
  <c r="I108" i="4"/>
  <c r="F29" i="44"/>
  <c r="AU71" i="11"/>
  <c r="AC105" i="26"/>
  <c r="BD58" i="4"/>
  <c r="AU45" i="28"/>
  <c r="T91" i="24"/>
  <c r="AU56" i="4"/>
  <c r="I79" i="25"/>
  <c r="I50" i="23"/>
  <c r="I28" i="28"/>
  <c r="AC100" i="28"/>
  <c r="AC13" i="23"/>
  <c r="AU73" i="25"/>
  <c r="T65" i="11"/>
  <c r="AL95" i="21"/>
  <c r="AC67" i="20"/>
  <c r="BD74" i="11"/>
  <c r="AC55" i="24"/>
  <c r="I57" i="11"/>
  <c r="AL95" i="10"/>
  <c r="T69" i="28"/>
  <c r="AL101" i="4"/>
  <c r="I101" i="21"/>
  <c r="AC62" i="25"/>
  <c r="BD76" i="4"/>
  <c r="T80" i="11"/>
  <c r="I27" i="4"/>
  <c r="AU100" i="22"/>
  <c r="I98" i="21"/>
  <c r="BD96" i="22"/>
  <c r="AU44" i="4"/>
  <c r="BD87" i="28"/>
  <c r="AC66" i="10"/>
  <c r="T24" i="22"/>
  <c r="AU26" i="27"/>
  <c r="AL89" i="24"/>
  <c r="AU57" i="24"/>
  <c r="AC56" i="24"/>
  <c r="BD52" i="28"/>
  <c r="AL42" i="23"/>
  <c r="T69" i="26"/>
  <c r="AU107" i="11"/>
  <c r="I111" i="21"/>
  <c r="BD12" i="28"/>
  <c r="AL41" i="23"/>
  <c r="AC74" i="12"/>
  <c r="I77" i="10"/>
  <c r="AC35" i="4"/>
  <c r="AU28" i="25"/>
  <c r="AC98" i="28"/>
  <c r="BD27" i="28"/>
  <c r="AU98" i="21"/>
  <c r="I51" i="28"/>
  <c r="AU54" i="22"/>
  <c r="BD75" i="27"/>
  <c r="AC106" i="27"/>
  <c r="BD44" i="10"/>
  <c r="AL61" i="12"/>
  <c r="T26" i="4"/>
  <c r="AL60" i="25"/>
  <c r="AL29" i="19"/>
  <c r="I16" i="24"/>
  <c r="AU62" i="25"/>
  <c r="AL47" i="21"/>
  <c r="I41" i="10"/>
  <c r="I71" i="11"/>
  <c r="AL85" i="19"/>
  <c r="T108" i="4"/>
  <c r="AL88" i="27"/>
  <c r="T33" i="19"/>
  <c r="AU72" i="21"/>
  <c r="AC40" i="19"/>
  <c r="AC60" i="12"/>
  <c r="BD69" i="10"/>
  <c r="BE17" i="5" a="1"/>
  <c r="AU55" i="26"/>
  <c r="AL70" i="4"/>
  <c r="T63" i="19"/>
  <c r="T41" i="12"/>
  <c r="BE17" i="15" a="1"/>
  <c r="T76" i="27"/>
  <c r="AU16" i="24"/>
  <c r="BD21" i="12"/>
  <c r="I62" i="23"/>
  <c r="AL47" i="22"/>
  <c r="T58" i="27"/>
  <c r="T46" i="4"/>
  <c r="I85" i="23"/>
  <c r="AC24" i="4"/>
  <c r="BD97" i="24"/>
  <c r="AU87" i="28"/>
  <c r="AC24" i="10"/>
  <c r="BD87" i="26"/>
  <c r="T100" i="27"/>
  <c r="I104" i="21"/>
  <c r="AL68" i="12"/>
  <c r="I75" i="4"/>
  <c r="AL15" i="11"/>
  <c r="I73" i="23"/>
  <c r="I106" i="12"/>
  <c r="I105" i="21"/>
  <c r="AL13" i="23"/>
  <c r="AU59" i="24"/>
  <c r="BD88" i="21"/>
  <c r="AU29" i="12"/>
  <c r="AC18" i="25"/>
  <c r="BD48" i="11"/>
  <c r="AC21" i="21"/>
  <c r="AL81" i="20"/>
  <c r="AC106" i="11"/>
  <c r="BD43" i="12"/>
  <c r="AU74" i="28"/>
  <c r="I71" i="28"/>
  <c r="AC109" i="12"/>
  <c r="AU30" i="11"/>
  <c r="AY29" i="9"/>
  <c r="BD42" i="23"/>
  <c r="AL37" i="23"/>
  <c r="I35" i="25"/>
  <c r="I76" i="4"/>
  <c r="BD84" i="27"/>
  <c r="AC101" i="22"/>
  <c r="I92" i="10"/>
  <c r="AC37" i="20"/>
  <c r="AL25" i="12"/>
  <c r="I98" i="11"/>
  <c r="AC92" i="26"/>
  <c r="AL86" i="4"/>
  <c r="AL55" i="27"/>
  <c r="BD37" i="22"/>
  <c r="BE17" i="34" a="1"/>
  <c r="T83" i="23"/>
  <c r="BD12" i="10"/>
  <c r="I42" i="4"/>
  <c r="BD110" i="11"/>
  <c r="BK17" i="33" a="1"/>
  <c r="T93" i="23"/>
  <c r="BD17" i="20"/>
  <c r="I82" i="26"/>
  <c r="T30" i="28"/>
  <c r="AL16" i="24"/>
  <c r="AC70" i="22"/>
  <c r="BD69" i="20"/>
  <c r="T42" i="19"/>
  <c r="BD79" i="23"/>
  <c r="T56" i="12"/>
  <c r="BD60" i="24"/>
  <c r="I57" i="26"/>
  <c r="T86" i="26"/>
  <c r="BD76" i="23"/>
  <c r="AC100" i="19"/>
  <c r="AC102" i="12"/>
  <c r="AL97" i="12"/>
  <c r="I28" i="24"/>
  <c r="AC27" i="26"/>
  <c r="AU63" i="11"/>
  <c r="I51" i="19"/>
  <c r="AC104" i="12"/>
  <c r="AC42" i="4"/>
  <c r="AL96" i="10"/>
  <c r="BD32" i="20"/>
  <c r="BQ17" i="36" a="1"/>
  <c r="I49" i="22"/>
  <c r="AC99" i="28"/>
  <c r="BD79" i="12"/>
  <c r="T68" i="23"/>
  <c r="AC75" i="21"/>
  <c r="BD51" i="11"/>
  <c r="AC100" i="20"/>
  <c r="AL83" i="11"/>
  <c r="I38" i="21"/>
  <c r="BD56" i="21"/>
  <c r="AC15" i="26"/>
  <c r="T90" i="19"/>
  <c r="AL12" i="28"/>
  <c r="BD33" i="20"/>
  <c r="AL80" i="26"/>
  <c r="BD79" i="22"/>
  <c r="T46" i="24"/>
  <c r="AC75" i="24"/>
  <c r="AL39" i="25"/>
  <c r="AL110" i="26"/>
  <c r="AC74" i="4"/>
  <c r="AC55" i="27"/>
  <c r="T53" i="19"/>
  <c r="T19" i="12"/>
  <c r="AL56" i="23"/>
  <c r="BD29" i="19"/>
  <c r="AC104" i="20"/>
  <c r="I104" i="24"/>
  <c r="I93" i="23"/>
  <c r="AU22" i="22"/>
  <c r="I75" i="22"/>
  <c r="AC45" i="4"/>
  <c r="T87" i="20"/>
  <c r="T80" i="23"/>
  <c r="AL19" i="12"/>
  <c r="T99" i="23"/>
  <c r="T63" i="26"/>
  <c r="AC47" i="20"/>
  <c r="AL105" i="25"/>
  <c r="I39" i="4"/>
  <c r="AU40" i="20"/>
  <c r="AC26" i="23"/>
  <c r="AL35" i="23"/>
  <c r="I13" i="25"/>
  <c r="T21" i="11"/>
  <c r="T25" i="20"/>
  <c r="T95" i="28"/>
  <c r="CA29" i="9"/>
  <c r="BD16" i="24"/>
  <c r="AU95" i="27"/>
  <c r="AU73" i="26"/>
  <c r="CA30" i="42"/>
  <c r="AU30" i="27"/>
  <c r="T89" i="21"/>
  <c r="T48" i="23"/>
  <c r="AU60" i="28"/>
  <c r="I62" i="22"/>
  <c r="AU20" i="24"/>
  <c r="AC60" i="22"/>
  <c r="BD97" i="23"/>
  <c r="I104" i="23"/>
  <c r="AU94" i="26"/>
  <c r="BD101" i="22"/>
  <c r="AC108" i="20"/>
  <c r="I31" i="22"/>
  <c r="BD108" i="10"/>
  <c r="T39" i="26"/>
  <c r="AC39" i="11"/>
  <c r="AU91" i="26"/>
  <c r="BD103" i="23"/>
  <c r="AL88" i="20"/>
  <c r="BD35" i="21"/>
  <c r="AC71" i="22"/>
  <c r="T101" i="19"/>
  <c r="I103" i="12"/>
  <c r="AL52" i="23"/>
  <c r="BD67" i="21"/>
  <c r="AU35" i="20"/>
  <c r="AC84" i="4"/>
  <c r="T97" i="21"/>
  <c r="AL99" i="25"/>
  <c r="AL46" i="12"/>
  <c r="AL107" i="27"/>
  <c r="AU87" i="20"/>
  <c r="AC24" i="12"/>
  <c r="BD92" i="23"/>
  <c r="AL28" i="25"/>
  <c r="T64" i="10"/>
  <c r="BD24" i="21"/>
  <c r="I46" i="11"/>
  <c r="AU87" i="25"/>
  <c r="AU72" i="23"/>
  <c r="T38" i="27"/>
  <c r="AU61" i="25"/>
  <c r="T69" i="4"/>
  <c r="AU41" i="28"/>
  <c r="BD81" i="20"/>
  <c r="BD79" i="24"/>
  <c r="AC50" i="26"/>
  <c r="AL100" i="19"/>
  <c r="AL82" i="4"/>
  <c r="AL59" i="10"/>
  <c r="AC106" i="26"/>
  <c r="AC37" i="19"/>
  <c r="AC20" i="21"/>
  <c r="AU85" i="28"/>
  <c r="I35" i="21"/>
  <c r="AU111" i="19"/>
  <c r="BD95" i="28"/>
  <c r="AU39" i="10"/>
  <c r="T86" i="20"/>
  <c r="AU47" i="22"/>
  <c r="AU53" i="26"/>
  <c r="G18" i="7"/>
  <c r="W34" i="42"/>
  <c r="AC44" i="27"/>
  <c r="BD71" i="12"/>
  <c r="AC93" i="22"/>
  <c r="AU90" i="23"/>
  <c r="I46" i="22"/>
  <c r="AL32" i="20"/>
  <c r="BD40" i="28"/>
  <c r="AU12" i="24"/>
  <c r="AU108" i="10"/>
  <c r="AU96" i="25"/>
  <c r="AU89" i="26"/>
  <c r="BK17" i="29" a="1"/>
  <c r="AL22" i="19"/>
  <c r="AU75" i="26"/>
  <c r="AC111" i="22"/>
  <c r="T40" i="4"/>
  <c r="AC88" i="10"/>
  <c r="K30" i="7"/>
  <c r="T102" i="21"/>
  <c r="AU100" i="25"/>
  <c r="I47" i="27"/>
  <c r="AC108" i="4"/>
  <c r="AL25" i="25"/>
  <c r="AL40" i="23"/>
  <c r="AL83" i="12"/>
  <c r="BD100" i="25"/>
  <c r="I99" i="4"/>
  <c r="BD73" i="4"/>
  <c r="AU102" i="25"/>
  <c r="I83" i="12"/>
  <c r="AC105" i="11"/>
  <c r="I81" i="28"/>
  <c r="AU48" i="11"/>
  <c r="T68" i="19"/>
  <c r="AC91" i="4"/>
  <c r="AL96" i="12"/>
  <c r="BD57" i="4"/>
  <c r="BD107" i="25"/>
  <c r="AC75" i="27"/>
  <c r="AL75" i="21"/>
  <c r="BD62" i="4"/>
  <c r="T13" i="12"/>
  <c r="T12" i="20"/>
  <c r="AL13" i="27"/>
  <c r="AL21" i="23"/>
  <c r="BD55" i="25"/>
  <c r="T56" i="4"/>
  <c r="AC96" i="23"/>
  <c r="T78" i="4"/>
  <c r="T58" i="21"/>
  <c r="I99" i="22"/>
  <c r="AC55" i="19"/>
  <c r="AL32" i="22"/>
  <c r="T26" i="27"/>
  <c r="AC74" i="19"/>
  <c r="AU70" i="25"/>
  <c r="AU92" i="23"/>
  <c r="AU78" i="22"/>
  <c r="AL90" i="4"/>
  <c r="AL105" i="26"/>
  <c r="AL95" i="20"/>
  <c r="AL19" i="24"/>
  <c r="T45" i="11"/>
  <c r="BD20" i="26"/>
  <c r="AU89" i="25"/>
  <c r="T51" i="21"/>
  <c r="AC101" i="21"/>
  <c r="AC49" i="26"/>
  <c r="I83" i="27"/>
  <c r="BD55" i="27"/>
  <c r="BD59" i="21"/>
  <c r="AC88" i="12"/>
  <c r="AU48" i="20"/>
  <c r="AL25" i="27"/>
  <c r="I25" i="25"/>
  <c r="BD26" i="26"/>
  <c r="AC54" i="4"/>
  <c r="BD91" i="25"/>
  <c r="AC105" i="19"/>
  <c r="AC87" i="4"/>
  <c r="AL21" i="28"/>
  <c r="V60" i="45"/>
  <c r="AL79" i="10"/>
  <c r="AC28" i="22"/>
  <c r="AC33" i="12"/>
  <c r="AC13" i="26"/>
  <c r="T31" i="27"/>
  <c r="BQ17" i="29" a="1"/>
  <c r="AC106" i="19"/>
  <c r="AC64" i="23"/>
  <c r="AL32" i="19"/>
  <c r="I45" i="24"/>
  <c r="AC43" i="4"/>
  <c r="AY17" i="33" a="1"/>
  <c r="AC68" i="20"/>
  <c r="AL107" i="25"/>
  <c r="AU14" i="26"/>
  <c r="BD58" i="27"/>
  <c r="BD64" i="10"/>
  <c r="BQ17" i="31" a="1"/>
  <c r="T16" i="21"/>
  <c r="AU99" i="10"/>
  <c r="AL84" i="27"/>
  <c r="AU93" i="4"/>
  <c r="I97" i="26"/>
  <c r="H7" i="8" a="1"/>
  <c r="BE17" i="32" a="1"/>
  <c r="AL18" i="19"/>
  <c r="I22" i="21"/>
  <c r="BD81" i="27"/>
  <c r="I69" i="26"/>
  <c r="BD51" i="25"/>
  <c r="BD98" i="23"/>
  <c r="AU102" i="27"/>
  <c r="AC44" i="23"/>
  <c r="AU81" i="28"/>
  <c r="AC19" i="19"/>
  <c r="AL43" i="21"/>
  <c r="BD109" i="19"/>
  <c r="BD98" i="12"/>
  <c r="AC92" i="11"/>
  <c r="AU31" i="25"/>
  <c r="AU23" i="10"/>
  <c r="BD59" i="27"/>
  <c r="BD18" i="23"/>
  <c r="AC95" i="24"/>
  <c r="I65" i="19"/>
  <c r="AL26" i="11"/>
  <c r="AC41" i="10"/>
  <c r="T15" i="10"/>
  <c r="BD62" i="11"/>
  <c r="AL67" i="4"/>
  <c r="AU87" i="11"/>
  <c r="T64" i="20"/>
  <c r="BD75" i="22"/>
  <c r="AL62" i="24"/>
  <c r="AU33" i="21"/>
  <c r="I39" i="27"/>
  <c r="I18" i="26"/>
  <c r="AU81" i="25"/>
  <c r="I37" i="19"/>
  <c r="D7" i="8" a="1"/>
  <c r="BD104" i="21"/>
  <c r="T33" i="4"/>
  <c r="AL45" i="19"/>
  <c r="AC27" i="28"/>
  <c r="I40" i="11"/>
  <c r="BD107" i="20"/>
  <c r="T21" i="19"/>
  <c r="AU50" i="12"/>
  <c r="AC93" i="19"/>
  <c r="T101" i="26"/>
  <c r="AL88" i="4"/>
  <c r="AL111" i="21"/>
  <c r="AU64" i="21"/>
  <c r="AL111" i="10"/>
  <c r="T41" i="25"/>
  <c r="I61" i="21"/>
  <c r="V82" i="52"/>
  <c r="AC79" i="19"/>
  <c r="I101" i="19"/>
  <c r="AC12" i="21"/>
  <c r="AU89" i="19"/>
  <c r="I100" i="21"/>
  <c r="I41" i="22"/>
  <c r="BM31" i="41"/>
  <c r="V82" i="18"/>
  <c r="W33" i="42"/>
  <c r="I59" i="23"/>
  <c r="T110" i="11"/>
  <c r="AL73" i="25"/>
  <c r="AL58" i="28"/>
  <c r="AC76" i="4"/>
  <c r="BM31" i="48"/>
  <c r="BD88" i="12"/>
  <c r="AL111" i="22"/>
  <c r="I108" i="27"/>
  <c r="AU36" i="19"/>
  <c r="T36" i="26"/>
  <c r="AL98" i="20"/>
  <c r="F30" i="7"/>
  <c r="I27" i="10"/>
  <c r="W33" i="49"/>
  <c r="BD67" i="4"/>
  <c r="I100" i="25"/>
  <c r="AU22" i="27"/>
  <c r="I32" i="27"/>
  <c r="AC94" i="20"/>
  <c r="AC45" i="11"/>
  <c r="AU111" i="21"/>
  <c r="AK31" i="42"/>
  <c r="T91" i="25"/>
  <c r="I60" i="28"/>
  <c r="BD50" i="25"/>
  <c r="AL86" i="20"/>
  <c r="BD52" i="23"/>
  <c r="I21" i="10"/>
  <c r="T75" i="4"/>
  <c r="AL90" i="20"/>
  <c r="AU62" i="24"/>
  <c r="I25" i="27"/>
  <c r="AU31" i="26"/>
  <c r="I61" i="11"/>
  <c r="I16" i="20"/>
  <c r="I110" i="20"/>
  <c r="I58" i="22"/>
  <c r="BD31" i="21"/>
  <c r="AC78" i="28"/>
  <c r="AC29" i="12"/>
  <c r="T48" i="27"/>
  <c r="BD40" i="19"/>
  <c r="T74" i="21"/>
  <c r="T32" i="26"/>
  <c r="BD76" i="19"/>
  <c r="AC22" i="19"/>
  <c r="BK17" i="5" a="1"/>
  <c r="AU53" i="21"/>
  <c r="T47" i="22"/>
  <c r="AU21" i="19"/>
  <c r="T50" i="27"/>
  <c r="AC17" i="27"/>
  <c r="AU50" i="23"/>
  <c r="T103" i="4"/>
  <c r="BM31" i="46"/>
  <c r="T19" i="24"/>
  <c r="I70" i="26"/>
  <c r="T27" i="19"/>
  <c r="BD68" i="11"/>
  <c r="AL55" i="26"/>
  <c r="AC68" i="19"/>
  <c r="AC39" i="23"/>
  <c r="I76" i="19"/>
  <c r="W29" i="43"/>
  <c r="AU95" i="4"/>
  <c r="BD57" i="20"/>
  <c r="BD61" i="4"/>
  <c r="BD65" i="19"/>
  <c r="T28" i="27"/>
  <c r="BD67" i="27"/>
  <c r="I97" i="28"/>
  <c r="AL33" i="24"/>
  <c r="I96" i="24"/>
  <c r="T41" i="26"/>
  <c r="BD46" i="11"/>
  <c r="BD88" i="28"/>
  <c r="BD46" i="4"/>
  <c r="I50" i="12"/>
  <c r="T81" i="12"/>
  <c r="AC92" i="19"/>
  <c r="BD18" i="10"/>
  <c r="AL64" i="24"/>
  <c r="AL88" i="26"/>
  <c r="AL57" i="20"/>
  <c r="AU81" i="4"/>
  <c r="AC33" i="28"/>
  <c r="AU79" i="23"/>
  <c r="AC29" i="24"/>
  <c r="AL44" i="25"/>
  <c r="T106" i="20"/>
  <c r="AU58" i="20"/>
  <c r="T17" i="26"/>
  <c r="AC52" i="28"/>
  <c r="BD23" i="26"/>
  <c r="T28" i="26"/>
  <c r="AL108" i="27"/>
  <c r="BD79" i="25"/>
  <c r="BD33" i="26"/>
  <c r="BD84" i="4"/>
  <c r="I31" i="28"/>
  <c r="AC28" i="21"/>
  <c r="I96" i="10"/>
  <c r="BD103" i="21"/>
  <c r="AC99" i="22"/>
  <c r="BD66" i="23"/>
  <c r="AL32" i="23"/>
  <c r="AU102" i="24"/>
  <c r="AC18" i="20"/>
  <c r="T38" i="20"/>
  <c r="T108" i="12"/>
  <c r="AL20" i="19"/>
  <c r="AU38" i="10"/>
  <c r="AC76" i="25"/>
  <c r="I28" i="12"/>
  <c r="BD78" i="10"/>
  <c r="AL39" i="27"/>
  <c r="AU91" i="11"/>
  <c r="AL55" i="20"/>
  <c r="T80" i="4"/>
  <c r="T29" i="4"/>
  <c r="AU103" i="19"/>
  <c r="T89" i="23"/>
  <c r="AY17" i="15" a="1"/>
  <c r="AU26" i="20"/>
  <c r="BD94" i="10"/>
  <c r="T40" i="24"/>
  <c r="AC56" i="10"/>
  <c r="I81" i="24"/>
  <c r="AL34" i="25"/>
  <c r="BD67" i="19"/>
  <c r="AU59" i="4"/>
  <c r="AL97" i="19"/>
  <c r="AL39" i="28"/>
  <c r="BD79" i="21"/>
  <c r="I87" i="4"/>
  <c r="T81" i="26"/>
  <c r="T14" i="21"/>
  <c r="BM29" i="42"/>
  <c r="AL74" i="12"/>
  <c r="AC26" i="10"/>
  <c r="AC20" i="20"/>
  <c r="AL90" i="25"/>
  <c r="AC34" i="22"/>
  <c r="T111" i="23"/>
  <c r="AL44" i="11"/>
  <c r="AC84" i="11"/>
  <c r="AU67" i="27"/>
  <c r="BD97" i="22"/>
  <c r="AU74" i="20"/>
  <c r="AU89" i="21"/>
  <c r="BD82" i="10"/>
  <c r="AL58" i="10"/>
  <c r="BD101" i="4"/>
  <c r="I62" i="11"/>
  <c r="AL79" i="4"/>
  <c r="AC88" i="28"/>
  <c r="I20" i="20"/>
  <c r="CO30" i="44"/>
  <c r="AC14" i="19"/>
  <c r="I91" i="23"/>
  <c r="AC45" i="25"/>
  <c r="BD100" i="12"/>
  <c r="AL26" i="21"/>
  <c r="BD100" i="11"/>
  <c r="BD27" i="19"/>
  <c r="AC97" i="12"/>
  <c r="T77" i="12"/>
  <c r="I45" i="20"/>
  <c r="AC69" i="25"/>
  <c r="T53" i="20"/>
  <c r="T98" i="24"/>
  <c r="T20" i="25"/>
  <c r="AU61" i="28"/>
  <c r="I80" i="10"/>
  <c r="T47" i="10"/>
  <c r="AU55" i="22"/>
  <c r="BD92" i="10"/>
  <c r="AC97" i="28"/>
  <c r="AU111" i="22"/>
  <c r="AU16" i="27"/>
  <c r="BD37" i="24"/>
  <c r="I61" i="26"/>
  <c r="AC72" i="12"/>
  <c r="AC80" i="4"/>
  <c r="AU97" i="27"/>
  <c r="AU36" i="24"/>
  <c r="AL25" i="11"/>
  <c r="I41" i="11"/>
  <c r="I33" i="27"/>
  <c r="I18" i="27"/>
  <c r="BD97" i="27"/>
  <c r="AU27" i="22"/>
  <c r="AC28" i="25"/>
  <c r="T81" i="11"/>
  <c r="I52" i="10"/>
  <c r="I108" i="25"/>
  <c r="AU34" i="25"/>
  <c r="AU106" i="27"/>
  <c r="AC100" i="10"/>
  <c r="AU13" i="28"/>
  <c r="AC63" i="19"/>
  <c r="AL46" i="22"/>
  <c r="BD103" i="19"/>
  <c r="AL20" i="10"/>
  <c r="AU51" i="11"/>
  <c r="AC55" i="23"/>
  <c r="T52" i="4"/>
  <c r="AU89" i="12"/>
  <c r="AC87" i="10"/>
  <c r="T90" i="28"/>
  <c r="I75" i="26"/>
  <c r="T22" i="23"/>
  <c r="BD44" i="21"/>
  <c r="BD57" i="19"/>
  <c r="T32" i="22"/>
  <c r="BD98" i="26"/>
  <c r="AU37" i="26"/>
  <c r="BD59" i="10"/>
  <c r="I29" i="4"/>
  <c r="AL51" i="4"/>
  <c r="T86" i="25"/>
  <c r="T90" i="10"/>
  <c r="BD58" i="28"/>
  <c r="AL79" i="25"/>
  <c r="T70" i="26"/>
  <c r="I57" i="21"/>
  <c r="AL38" i="20"/>
  <c r="BD46" i="21"/>
  <c r="AC80" i="27"/>
  <c r="AL19" i="19"/>
  <c r="AL66" i="28"/>
  <c r="AL100" i="25"/>
  <c r="AC63" i="23"/>
  <c r="T85" i="4"/>
  <c r="AC48" i="28"/>
  <c r="W34" i="45"/>
  <c r="AC71" i="27"/>
  <c r="AC28" i="26"/>
  <c r="T35" i="23"/>
  <c r="I91" i="12"/>
  <c r="AL73" i="27"/>
  <c r="T48" i="25"/>
  <c r="AU18" i="26"/>
  <c r="CA31" i="43"/>
  <c r="I107" i="19"/>
  <c r="AC54" i="28"/>
  <c r="AC105" i="27"/>
  <c r="T42" i="26"/>
  <c r="AU61" i="23"/>
  <c r="AU92" i="12"/>
  <c r="I90" i="12"/>
  <c r="BD17" i="21"/>
  <c r="AC22" i="26"/>
  <c r="AU29" i="21"/>
  <c r="AU80" i="19"/>
  <c r="I30" i="21"/>
  <c r="AL108" i="21"/>
  <c r="AC44" i="22"/>
  <c r="BD82" i="11"/>
  <c r="AC60" i="23"/>
  <c r="BD42" i="11"/>
  <c r="AL62" i="22"/>
  <c r="AC54" i="27"/>
  <c r="AC72" i="24"/>
  <c r="AL28" i="27"/>
  <c r="I91" i="22"/>
  <c r="T95" i="23"/>
  <c r="T98" i="10"/>
  <c r="T46" i="20"/>
  <c r="AL76" i="22"/>
  <c r="AL22" i="11"/>
  <c r="BD50" i="28"/>
  <c r="AL60" i="24"/>
  <c r="T52" i="12"/>
  <c r="AL43" i="26"/>
  <c r="BD31" i="25"/>
  <c r="I96" i="11"/>
  <c r="BD46" i="28"/>
  <c r="AC24" i="27"/>
  <c r="AL61" i="19"/>
  <c r="AC59" i="10"/>
  <c r="BD70" i="12"/>
  <c r="AC24" i="21"/>
  <c r="AU66" i="25"/>
  <c r="AU43" i="24"/>
  <c r="I110" i="28"/>
  <c r="I74" i="11"/>
  <c r="AL76" i="4"/>
  <c r="I79" i="24"/>
  <c r="BD35" i="12"/>
  <c r="AC94" i="26"/>
  <c r="T51" i="19"/>
  <c r="I23" i="12"/>
  <c r="T60" i="19"/>
  <c r="AU57" i="10"/>
  <c r="I48" i="22"/>
  <c r="AU52" i="4"/>
  <c r="AL41" i="25"/>
  <c r="BD94" i="21"/>
  <c r="I60" i="12"/>
  <c r="T31" i="25"/>
  <c r="T89" i="27"/>
  <c r="I58" i="11"/>
  <c r="BD96" i="10"/>
  <c r="I15" i="28"/>
  <c r="I22" i="25"/>
  <c r="N18" i="7"/>
  <c r="AC84" i="27"/>
  <c r="AL107" i="10"/>
  <c r="BD35" i="20"/>
  <c r="I84" i="26"/>
  <c r="BD110" i="28"/>
  <c r="T22" i="25"/>
  <c r="AL67" i="23"/>
  <c r="I29" i="26"/>
  <c r="AL98" i="25"/>
  <c r="I108" i="22"/>
  <c r="AC38" i="22"/>
  <c r="AC25" i="4"/>
  <c r="AL76" i="11"/>
  <c r="I17" i="20"/>
  <c r="AU13" i="12"/>
  <c r="I106" i="27"/>
  <c r="AL63" i="12"/>
  <c r="AU88" i="12"/>
  <c r="AC12" i="28"/>
  <c r="AC74" i="11"/>
  <c r="AU62" i="26"/>
  <c r="AU39" i="24"/>
  <c r="T61" i="11"/>
  <c r="AU79" i="10"/>
  <c r="BD34" i="4"/>
  <c r="AU70" i="28"/>
  <c r="T100" i="21"/>
  <c r="T95" i="4"/>
  <c r="AU107" i="24"/>
  <c r="AU40" i="28"/>
  <c r="T102" i="12"/>
  <c r="AU95" i="26"/>
  <c r="AU82" i="10"/>
  <c r="I104" i="4"/>
  <c r="T37" i="19"/>
  <c r="AL65" i="19"/>
  <c r="AU104" i="25"/>
  <c r="BD101" i="24"/>
  <c r="BD38" i="25"/>
  <c r="AL71" i="25"/>
  <c r="T44" i="27"/>
  <c r="I20" i="19"/>
  <c r="I63" i="28"/>
  <c r="BD59" i="12"/>
  <c r="I44" i="22"/>
  <c r="AU69" i="11"/>
  <c r="AC57" i="10"/>
  <c r="BD24" i="25"/>
  <c r="BD38" i="22"/>
  <c r="I67" i="23"/>
  <c r="AL111" i="23"/>
  <c r="AL72" i="27"/>
  <c r="I40" i="12"/>
  <c r="T61" i="23"/>
  <c r="K6" i="7"/>
  <c r="AC98" i="19"/>
  <c r="T96" i="25"/>
  <c r="I104" i="20"/>
  <c r="T83" i="4"/>
  <c r="BD28" i="25"/>
  <c r="I98" i="24"/>
  <c r="AL63" i="24"/>
  <c r="T81" i="23"/>
  <c r="T29" i="26"/>
  <c r="AL76" i="24"/>
  <c r="BD77" i="22"/>
  <c r="T78" i="25"/>
  <c r="AL13" i="24"/>
  <c r="T79" i="24"/>
  <c r="I84" i="4"/>
  <c r="T111" i="10"/>
  <c r="T35" i="22"/>
  <c r="BD18" i="26"/>
  <c r="AU18" i="22"/>
  <c r="AL71" i="22"/>
  <c r="AU68" i="27"/>
  <c r="T25" i="10"/>
  <c r="I101" i="10"/>
  <c r="AU41" i="4"/>
  <c r="I41" i="25"/>
  <c r="BQ17" i="37" a="1"/>
  <c r="T20" i="27"/>
  <c r="AU91" i="19"/>
  <c r="BD17" i="23"/>
  <c r="BD40" i="23"/>
  <c r="AC96" i="10"/>
  <c r="T106" i="10"/>
  <c r="BD15" i="20"/>
  <c r="AL34" i="28"/>
  <c r="I103" i="26"/>
  <c r="T70" i="21"/>
  <c r="I87" i="26"/>
  <c r="AL94" i="12"/>
  <c r="AU52" i="28"/>
  <c r="I101" i="28"/>
  <c r="T60" i="12"/>
  <c r="T16" i="12"/>
  <c r="T87" i="4"/>
  <c r="AC39" i="4"/>
  <c r="AC35" i="22"/>
  <c r="T34" i="19"/>
  <c r="BD72" i="4"/>
  <c r="T43" i="19"/>
  <c r="T72" i="20"/>
  <c r="AC79" i="22"/>
  <c r="I61" i="20"/>
  <c r="AU89" i="24"/>
  <c r="BD72" i="26"/>
  <c r="V60" i="48"/>
  <c r="AL64" i="26"/>
  <c r="I89" i="10"/>
  <c r="AC109" i="20"/>
  <c r="BD18" i="25"/>
  <c r="BD102" i="4"/>
  <c r="AU70" i="11"/>
  <c r="AU77" i="24"/>
  <c r="AC88" i="25"/>
  <c r="BD93" i="12"/>
  <c r="I96" i="12"/>
  <c r="AU74" i="27"/>
  <c r="BD71" i="20"/>
  <c r="I21" i="4"/>
  <c r="I54" i="12"/>
  <c r="BD41" i="19"/>
  <c r="AL50" i="25"/>
  <c r="I58" i="20"/>
  <c r="AC39" i="10"/>
  <c r="I51" i="21"/>
  <c r="I88" i="11"/>
  <c r="AL90" i="11"/>
  <c r="I23" i="28"/>
  <c r="T75" i="26"/>
  <c r="BD46" i="27"/>
  <c r="I43" i="24"/>
  <c r="AL60" i="21"/>
  <c r="AC81" i="22"/>
  <c r="D58" i="44"/>
  <c r="I37" i="10"/>
  <c r="AC103" i="26"/>
  <c r="AC111" i="25"/>
  <c r="AC83" i="24"/>
  <c r="AC53" i="4"/>
  <c r="I58" i="28"/>
  <c r="M18" i="7"/>
  <c r="AL46" i="19"/>
  <c r="AC31" i="21"/>
  <c r="AC99" i="20"/>
  <c r="I98" i="22"/>
  <c r="AC55" i="22"/>
  <c r="AL15" i="4"/>
  <c r="BD96" i="24"/>
  <c r="AL39" i="20"/>
  <c r="AC23" i="20"/>
  <c r="D57" i="44"/>
  <c r="T12" i="26"/>
  <c r="T64" i="4"/>
  <c r="AC65" i="27"/>
  <c r="AL35" i="28"/>
  <c r="AC63" i="10"/>
  <c r="T90" i="26"/>
  <c r="AC60" i="19"/>
  <c r="AC57" i="24"/>
  <c r="I39" i="25"/>
  <c r="BD74" i="20"/>
  <c r="I12" i="21"/>
  <c r="T92" i="24"/>
  <c r="AU109" i="20"/>
  <c r="AC108" i="22"/>
  <c r="AU85" i="19"/>
  <c r="AC27" i="10"/>
  <c r="BD28" i="12"/>
  <c r="I37" i="21"/>
  <c r="AL46" i="23"/>
  <c r="AU27" i="10"/>
  <c r="W33" i="18"/>
  <c r="AU28" i="28"/>
  <c r="T64" i="23"/>
  <c r="AL73" i="4"/>
  <c r="AU46" i="12"/>
  <c r="AL80" i="22"/>
  <c r="BD33" i="10"/>
  <c r="T77" i="25"/>
  <c r="BD69" i="26"/>
  <c r="AC75" i="19"/>
  <c r="AC16" i="25"/>
  <c r="AU74" i="26"/>
  <c r="BD81" i="11"/>
  <c r="I49" i="4"/>
  <c r="AL82" i="28"/>
  <c r="T96" i="26"/>
  <c r="I60" i="27"/>
  <c r="BE17" i="38" a="1"/>
  <c r="I25" i="20"/>
  <c r="BD91" i="10"/>
  <c r="AU51" i="25"/>
  <c r="BD107" i="21"/>
  <c r="AC84" i="12"/>
  <c r="I80" i="24"/>
  <c r="I68" i="27"/>
  <c r="BD84" i="10"/>
  <c r="I95" i="12"/>
  <c r="T21" i="10"/>
  <c r="BD13" i="19"/>
  <c r="AU49" i="4"/>
  <c r="AU36" i="28"/>
  <c r="AL18" i="10"/>
  <c r="BD38" i="11"/>
  <c r="BD14" i="11"/>
  <c r="AU35" i="24"/>
  <c r="AU95" i="28"/>
  <c r="I98" i="19"/>
  <c r="AL23" i="20"/>
  <c r="BD68" i="28"/>
  <c r="AL76" i="19"/>
  <c r="T85" i="26"/>
  <c r="AC85" i="11"/>
  <c r="AU26" i="21"/>
  <c r="T47" i="19"/>
  <c r="I17" i="24"/>
  <c r="BD58" i="20"/>
  <c r="AL91" i="12"/>
  <c r="AC79" i="28"/>
  <c r="T110" i="24"/>
  <c r="AL68" i="21"/>
  <c r="BD56" i="26"/>
  <c r="BD107" i="27"/>
  <c r="AC58" i="25"/>
  <c r="I47" i="22"/>
  <c r="BD14" i="21"/>
  <c r="AL63" i="10"/>
  <c r="BD15" i="26"/>
  <c r="AC82" i="21"/>
  <c r="T109" i="26"/>
  <c r="AC13" i="12"/>
  <c r="T15" i="28"/>
  <c r="AC79" i="27"/>
  <c r="AL24" i="27"/>
  <c r="AL60" i="11"/>
  <c r="AU93" i="28"/>
  <c r="I13" i="28"/>
  <c r="BD66" i="22"/>
  <c r="I79" i="10"/>
  <c r="I87" i="24"/>
  <c r="AU42" i="27"/>
  <c r="AC19" i="24"/>
  <c r="AC32" i="20"/>
  <c r="I68" i="10"/>
  <c r="AL86" i="19"/>
  <c r="AC69" i="10"/>
  <c r="AC16" i="27"/>
  <c r="AU73" i="28"/>
  <c r="T64" i="24"/>
  <c r="T95" i="10"/>
  <c r="I53" i="23"/>
  <c r="AL42" i="12"/>
  <c r="I89" i="11"/>
  <c r="I99" i="26"/>
  <c r="I84" i="22"/>
  <c r="AL14" i="22"/>
  <c r="AU111" i="23"/>
  <c r="I32" i="11"/>
  <c r="I63" i="26"/>
  <c r="BD90" i="22"/>
  <c r="BD70" i="11"/>
  <c r="AL104" i="11"/>
  <c r="BD87" i="10"/>
  <c r="T97" i="24"/>
  <c r="T35" i="19"/>
  <c r="AC92" i="10"/>
  <c r="AC87" i="28"/>
  <c r="AC31" i="26"/>
  <c r="I41" i="27"/>
  <c r="I22" i="27"/>
  <c r="BD102" i="21"/>
  <c r="AY30" i="51"/>
  <c r="AL58" i="24"/>
  <c r="BD86" i="20"/>
  <c r="C17" i="32" a="1"/>
  <c r="AC90" i="26"/>
  <c r="T62" i="28"/>
  <c r="AL50" i="24"/>
  <c r="AL52" i="25"/>
  <c r="AC82" i="26"/>
  <c r="T63" i="11"/>
  <c r="BD30" i="28"/>
  <c r="T65" i="12"/>
  <c r="AC89" i="27"/>
  <c r="T36" i="11"/>
  <c r="W30" i="44"/>
  <c r="BD67" i="28"/>
  <c r="BD98" i="19"/>
  <c r="T45" i="26"/>
  <c r="AC18" i="11"/>
  <c r="AU99" i="26"/>
  <c r="AY17" i="31" a="1"/>
  <c r="AC23" i="12"/>
  <c r="AU58" i="25"/>
  <c r="BD15" i="21"/>
  <c r="AU33" i="24"/>
  <c r="BD12" i="27"/>
  <c r="BD45" i="22"/>
  <c r="AC65" i="20"/>
  <c r="AC95" i="19"/>
  <c r="T29" i="22"/>
  <c r="I107" i="21"/>
  <c r="AU32" i="20"/>
  <c r="C17" i="37" a="1"/>
  <c r="T66" i="10"/>
  <c r="BD47" i="21"/>
  <c r="AC110" i="28"/>
  <c r="AC65" i="4"/>
  <c r="T66" i="27"/>
  <c r="AC44" i="20"/>
  <c r="AU81" i="23"/>
  <c r="AU101" i="21"/>
  <c r="BD51" i="28"/>
  <c r="BD106" i="4"/>
  <c r="AU50" i="25"/>
  <c r="I35" i="24"/>
  <c r="AU83" i="27"/>
  <c r="BD72" i="27"/>
  <c r="AL94" i="23"/>
  <c r="AU82" i="20"/>
  <c r="I38" i="27"/>
  <c r="BD69" i="12"/>
  <c r="I23" i="20"/>
  <c r="I83" i="4"/>
  <c r="T101" i="10"/>
  <c r="T44" i="10"/>
  <c r="I84" i="28"/>
  <c r="BD94" i="23"/>
  <c r="BD102" i="25"/>
  <c r="AL106" i="25"/>
  <c r="C17" i="29" a="1"/>
  <c r="T87" i="27"/>
  <c r="T93" i="24"/>
  <c r="AC22" i="27"/>
  <c r="AU24" i="21"/>
  <c r="AU30" i="12"/>
  <c r="AU97" i="23"/>
  <c r="T32" i="24"/>
  <c r="T26" i="23"/>
  <c r="BD24" i="22"/>
  <c r="BQ17" i="14" a="1"/>
  <c r="AU75" i="10"/>
  <c r="T26" i="12"/>
  <c r="AL89" i="4"/>
  <c r="AL94" i="21"/>
  <c r="T20" i="26"/>
  <c r="T34" i="23"/>
  <c r="BD27" i="21"/>
  <c r="I101" i="11"/>
  <c r="AU53" i="24"/>
  <c r="AU41" i="27"/>
  <c r="T23" i="20"/>
  <c r="AL89" i="12"/>
  <c r="I85" i="20"/>
  <c r="AC77" i="21"/>
  <c r="BD91" i="19"/>
  <c r="BD65" i="24"/>
  <c r="AL71" i="12"/>
  <c r="T91" i="23"/>
  <c r="I74" i="27"/>
  <c r="I83" i="11"/>
  <c r="AU50" i="28"/>
  <c r="AL34" i="10"/>
  <c r="AC27" i="19"/>
  <c r="BD88" i="27"/>
  <c r="T60" i="27"/>
  <c r="AU92" i="4"/>
  <c r="AC42" i="22"/>
  <c r="T88" i="22"/>
  <c r="BD21" i="20"/>
  <c r="BD109" i="11"/>
  <c r="BD56" i="4"/>
  <c r="T19" i="11"/>
  <c r="W34" i="46"/>
  <c r="AU34" i="21"/>
  <c r="AU60" i="24"/>
  <c r="AC22" i="12"/>
  <c r="I97" i="20"/>
  <c r="AL70" i="23"/>
  <c r="T89" i="26"/>
  <c r="T31" i="19"/>
  <c r="AL19" i="20"/>
  <c r="BD28" i="27"/>
  <c r="AC51" i="22"/>
  <c r="BD48" i="21"/>
  <c r="V60" i="51"/>
  <c r="I35" i="20"/>
  <c r="AL27" i="28"/>
  <c r="I37" i="28"/>
  <c r="T67" i="22"/>
  <c r="AL101" i="20"/>
  <c r="AU66" i="23"/>
  <c r="F7" i="8" a="1"/>
  <c r="BD53" i="28"/>
  <c r="BD24" i="24"/>
  <c r="T24" i="27"/>
  <c r="T32" i="12"/>
  <c r="BD86" i="19"/>
  <c r="AC87" i="23"/>
  <c r="AL21" i="10"/>
  <c r="BD41" i="20"/>
  <c r="AL15" i="21"/>
  <c r="AL27" i="21"/>
  <c r="BD85" i="22"/>
  <c r="AL24" i="10"/>
  <c r="I43" i="10"/>
  <c r="BD84" i="26"/>
  <c r="AC74" i="20"/>
  <c r="BD43" i="21"/>
  <c r="AL88" i="22"/>
  <c r="AL12" i="27"/>
  <c r="T27" i="26"/>
  <c r="AC74" i="28"/>
  <c r="AC102" i="20"/>
  <c r="I56" i="10"/>
  <c r="AU36" i="10"/>
  <c r="BD28" i="4"/>
  <c r="AU13" i="4"/>
  <c r="AC73" i="27"/>
  <c r="I24" i="10"/>
  <c r="BD77" i="26"/>
  <c r="T41" i="24"/>
  <c r="AC31" i="4"/>
  <c r="I82" i="28"/>
  <c r="BD97" i="10"/>
  <c r="BD108" i="12"/>
  <c r="I47" i="10"/>
  <c r="AL19" i="25"/>
  <c r="T39" i="22"/>
  <c r="AC25" i="24"/>
  <c r="AU66" i="22"/>
  <c r="AU13" i="27"/>
  <c r="T55" i="22"/>
  <c r="BD83" i="21"/>
  <c r="AL90" i="22"/>
  <c r="T81" i="25"/>
  <c r="I91" i="24"/>
  <c r="BD35" i="25"/>
  <c r="AC86" i="22"/>
  <c r="BD95" i="24"/>
  <c r="T53" i="10"/>
  <c r="BD54" i="11"/>
  <c r="AU80" i="23"/>
  <c r="AC77" i="25"/>
  <c r="T50" i="4"/>
  <c r="AU57" i="27"/>
  <c r="AU18" i="27"/>
  <c r="T111" i="25"/>
  <c r="AC70" i="27"/>
  <c r="AU87" i="22"/>
  <c r="AL64" i="23"/>
  <c r="BD44" i="12"/>
  <c r="T27" i="25"/>
  <c r="T16" i="20"/>
  <c r="C17" i="14" a="1"/>
  <c r="AL25" i="24"/>
  <c r="AU88" i="28"/>
  <c r="AC18" i="19"/>
  <c r="AC29" i="23"/>
  <c r="AC89" i="10"/>
  <c r="AC71" i="19"/>
  <c r="AU94" i="25"/>
  <c r="AL32" i="28"/>
  <c r="AL28" i="12"/>
  <c r="BD101" i="25"/>
  <c r="AU15" i="10"/>
  <c r="AL94" i="19"/>
  <c r="AL27" i="20"/>
  <c r="AL92" i="23"/>
  <c r="T42" i="12"/>
  <c r="BD25" i="21"/>
  <c r="T20" i="11"/>
  <c r="T93" i="4"/>
  <c r="AU100" i="10"/>
  <c r="AL55" i="24"/>
  <c r="AU21" i="27"/>
  <c r="BD111" i="10"/>
  <c r="T66" i="25"/>
  <c r="T43" i="10"/>
  <c r="I77" i="25"/>
  <c r="AU53" i="10"/>
  <c r="AL106" i="28"/>
  <c r="AU76" i="21"/>
  <c r="AU76" i="28"/>
  <c r="T22" i="21"/>
  <c r="I67" i="26"/>
  <c r="BD53" i="4"/>
  <c r="AU55" i="11"/>
  <c r="AL28" i="20"/>
  <c r="BD101" i="11"/>
  <c r="BD76" i="27"/>
  <c r="AC37" i="27"/>
  <c r="T22" i="10"/>
  <c r="AC44" i="19"/>
  <c r="T76" i="4"/>
  <c r="W34" i="49"/>
  <c r="BD67" i="25"/>
  <c r="AU87" i="24"/>
  <c r="AL85" i="26"/>
  <c r="AU80" i="11"/>
  <c r="T68" i="20"/>
  <c r="I50" i="4"/>
  <c r="AL95" i="24"/>
  <c r="AL104" i="19"/>
  <c r="BD93" i="10"/>
  <c r="BD30" i="23"/>
  <c r="AL23" i="27"/>
  <c r="I88" i="20"/>
  <c r="AU34" i="27"/>
  <c r="I98" i="10"/>
  <c r="AC109" i="11"/>
  <c r="AU98" i="11"/>
  <c r="T69" i="22"/>
  <c r="T16" i="19"/>
  <c r="I89" i="27"/>
  <c r="BD97" i="11"/>
  <c r="T40" i="12"/>
  <c r="BD33" i="27"/>
  <c r="AU75" i="22"/>
  <c r="I27" i="22"/>
  <c r="AU15" i="22"/>
  <c r="AC98" i="24"/>
  <c r="AU89" i="27"/>
  <c r="T81" i="4"/>
  <c r="BD70" i="23"/>
  <c r="AL38" i="27"/>
  <c r="T47" i="12"/>
  <c r="AL103" i="21"/>
  <c r="BD104" i="20"/>
  <c r="BD105" i="11"/>
  <c r="AC40" i="4"/>
  <c r="C17" i="34" a="1"/>
  <c r="AC72" i="20"/>
  <c r="T39" i="12"/>
  <c r="T17" i="24"/>
  <c r="AL43" i="4"/>
  <c r="AC54" i="21"/>
  <c r="AU49" i="23"/>
  <c r="AU32" i="25"/>
  <c r="AL37" i="10"/>
  <c r="BD21" i="23"/>
  <c r="T23" i="25"/>
  <c r="BD59" i="28"/>
  <c r="AU31" i="10"/>
  <c r="T108" i="23"/>
  <c r="AL47" i="26"/>
  <c r="AC84" i="28"/>
  <c r="AL62" i="12"/>
  <c r="AC49" i="21"/>
  <c r="AC96" i="26"/>
  <c r="BD89" i="19"/>
  <c r="AU14" i="22"/>
  <c r="T57" i="4"/>
  <c r="AC56" i="28"/>
  <c r="I14" i="19"/>
  <c r="T100" i="22"/>
  <c r="AU102" i="12"/>
  <c r="AC39" i="26"/>
  <c r="AC56" i="19"/>
  <c r="AC65" i="19"/>
  <c r="BD66" i="26"/>
  <c r="T93" i="20"/>
  <c r="AU22" i="25"/>
  <c r="I21" i="25"/>
  <c r="I95" i="11"/>
  <c r="AC80" i="10"/>
  <c r="I92" i="12"/>
  <c r="BD84" i="25"/>
  <c r="T16" i="23"/>
  <c r="T50" i="24"/>
  <c r="AL25" i="23"/>
  <c r="T20" i="24"/>
  <c r="E57" i="46"/>
  <c r="T91" i="11"/>
  <c r="AK30" i="52"/>
  <c r="AC94" i="21"/>
  <c r="AU56" i="27"/>
  <c r="BD71" i="26"/>
  <c r="BD13" i="27"/>
  <c r="T19" i="19"/>
  <c r="AU39" i="22"/>
  <c r="AU28" i="24"/>
  <c r="AC32" i="24"/>
  <c r="AL28" i="28"/>
  <c r="AL69" i="22"/>
  <c r="AL99" i="26"/>
  <c r="BD53" i="19"/>
  <c r="BD67" i="11"/>
  <c r="I55" i="23"/>
  <c r="BD29" i="4"/>
  <c r="AU17" i="23"/>
  <c r="AC88" i="27"/>
  <c r="AC27" i="24"/>
  <c r="T94" i="22"/>
  <c r="T31" i="23"/>
  <c r="AL77" i="11"/>
  <c r="I40" i="27"/>
  <c r="AL36" i="24"/>
  <c r="BD13" i="21"/>
  <c r="AL35" i="19"/>
  <c r="AC82" i="19"/>
  <c r="AC98" i="26"/>
  <c r="I31" i="21"/>
  <c r="I88" i="12"/>
  <c r="AU44" i="24"/>
  <c r="AC107" i="19"/>
  <c r="T75" i="19"/>
  <c r="I47" i="25"/>
  <c r="T98" i="25"/>
  <c r="AU72" i="22"/>
  <c r="AC103" i="4"/>
  <c r="AU34" i="10"/>
  <c r="AC22" i="25"/>
  <c r="AU44" i="22"/>
  <c r="I23" i="22"/>
  <c r="BD19" i="12"/>
  <c r="I81" i="19"/>
  <c r="AC63" i="22"/>
  <c r="I94" i="28"/>
  <c r="AL22" i="10"/>
  <c r="T49" i="26"/>
  <c r="AL20" i="12"/>
  <c r="T71" i="26"/>
  <c r="BD25" i="12"/>
  <c r="AL98" i="21"/>
  <c r="BD104" i="28"/>
  <c r="AU91" i="25"/>
  <c r="I59" i="26"/>
  <c r="V81" i="41"/>
  <c r="BD63" i="28"/>
  <c r="AU53" i="11"/>
  <c r="I97" i="4"/>
  <c r="AL78" i="27"/>
  <c r="AL21" i="26"/>
  <c r="T41" i="4"/>
  <c r="AL94" i="4"/>
  <c r="AC50" i="19"/>
  <c r="BD95" i="11"/>
  <c r="AU72" i="10"/>
  <c r="AU39" i="23"/>
  <c r="BD46" i="25"/>
  <c r="I84" i="24"/>
  <c r="AU85" i="4"/>
  <c r="AU98" i="20"/>
  <c r="I17" i="23"/>
  <c r="T64" i="21"/>
  <c r="AU90" i="12"/>
  <c r="I70" i="21"/>
  <c r="T92" i="12"/>
  <c r="T104" i="12"/>
  <c r="AL24" i="20"/>
  <c r="I72" i="12"/>
  <c r="AU44" i="21"/>
  <c r="AL82" i="21"/>
  <c r="BD95" i="21"/>
  <c r="BD14" i="20"/>
  <c r="AU36" i="26"/>
  <c r="AC26" i="19"/>
  <c r="BD47" i="27"/>
  <c r="T62" i="12"/>
  <c r="T49" i="12"/>
  <c r="AL59" i="28"/>
  <c r="T94" i="27"/>
  <c r="T44" i="28"/>
  <c r="BD100" i="19"/>
  <c r="BD32" i="24"/>
  <c r="BD85" i="21"/>
  <c r="I81" i="25"/>
  <c r="AC54" i="23"/>
  <c r="T75" i="27"/>
  <c r="BD40" i="11"/>
  <c r="I13" i="26"/>
  <c r="T67" i="11"/>
  <c r="I29" i="12"/>
  <c r="D56" i="44"/>
  <c r="T109" i="4"/>
  <c r="AL60" i="23"/>
  <c r="I59" i="11"/>
  <c r="AU75" i="21"/>
  <c r="I26" i="19"/>
  <c r="I59" i="20"/>
  <c r="AC97" i="27"/>
  <c r="AU33" i="28"/>
  <c r="AU52" i="12"/>
  <c r="T96" i="27"/>
  <c r="AL59" i="21"/>
  <c r="T71" i="10"/>
  <c r="I31" i="20"/>
  <c r="AL15" i="25"/>
  <c r="AC93" i="12"/>
  <c r="AL16" i="19"/>
  <c r="BD33" i="22"/>
  <c r="AC87" i="22"/>
  <c r="AL16" i="10"/>
  <c r="AC41" i="23"/>
  <c r="AC91" i="19"/>
  <c r="AU109" i="22"/>
  <c r="I109" i="25"/>
  <c r="I30" i="11"/>
  <c r="AL73" i="21"/>
  <c r="BD48" i="12"/>
  <c r="AL47" i="27"/>
  <c r="AU13" i="21"/>
  <c r="AC52" i="10"/>
  <c r="T69" i="10"/>
  <c r="I16" i="10"/>
  <c r="I22" i="22"/>
  <c r="BD44" i="27"/>
  <c r="AL99" i="19"/>
  <c r="I73" i="10"/>
  <c r="AU63" i="20"/>
  <c r="AC14" i="22"/>
  <c r="BD53" i="26"/>
  <c r="I95" i="23"/>
  <c r="I82" i="4"/>
  <c r="AU106" i="20"/>
  <c r="T19" i="27"/>
  <c r="AL97" i="27"/>
  <c r="AL72" i="10"/>
  <c r="AL20" i="11"/>
  <c r="I25" i="10"/>
  <c r="T51" i="25"/>
  <c r="T33" i="23"/>
  <c r="BD68" i="4"/>
  <c r="AC51" i="25"/>
  <c r="AU63" i="12"/>
  <c r="T38" i="24"/>
  <c r="AU62" i="27"/>
  <c r="AU60" i="23"/>
  <c r="AL49" i="28"/>
  <c r="BD74" i="21"/>
  <c r="AU78" i="21"/>
  <c r="AC19" i="27"/>
  <c r="AL66" i="20"/>
  <c r="BD78" i="22"/>
  <c r="AU83" i="10"/>
  <c r="AC105" i="28"/>
  <c r="BD46" i="23"/>
  <c r="I54" i="27"/>
  <c r="I67" i="27"/>
  <c r="T48" i="10"/>
  <c r="AU69" i="19"/>
  <c r="I76" i="23"/>
  <c r="W30" i="9"/>
  <c r="T48" i="12"/>
  <c r="W114" i="9"/>
  <c r="AL68" i="26"/>
  <c r="I69" i="23"/>
  <c r="AC68" i="4"/>
  <c r="BD47" i="23"/>
  <c r="AL108" i="12"/>
  <c r="BD97" i="19"/>
  <c r="AC62" i="22"/>
  <c r="I67" i="22"/>
  <c r="AU85" i="26"/>
  <c r="I111" i="11"/>
  <c r="AU50" i="11"/>
  <c r="T16" i="22"/>
  <c r="T97" i="22"/>
  <c r="AC93" i="10"/>
  <c r="AL42" i="22"/>
  <c r="I68" i="21"/>
  <c r="BD38" i="10"/>
  <c r="I42" i="21"/>
  <c r="AC91" i="26"/>
  <c r="AU100" i="27"/>
  <c r="I18" i="4"/>
  <c r="AC65" i="25"/>
  <c r="BD53" i="10"/>
  <c r="I50" i="11"/>
  <c r="E6" i="7"/>
  <c r="I99" i="27"/>
  <c r="T16" i="24"/>
  <c r="T67" i="10"/>
  <c r="AU61" i="21"/>
  <c r="T77" i="4"/>
  <c r="AL104" i="25"/>
  <c r="AC34" i="26"/>
  <c r="AU63" i="4"/>
  <c r="BD55" i="28"/>
  <c r="BD96" i="26"/>
  <c r="AL67" i="27"/>
  <c r="T51" i="26"/>
  <c r="BM29" i="43"/>
  <c r="I92" i="23"/>
  <c r="W30" i="45"/>
  <c r="AU103" i="11"/>
  <c r="AL50" i="11"/>
  <c r="T47" i="23"/>
  <c r="AC77" i="10"/>
  <c r="AC42" i="23"/>
  <c r="I59" i="24"/>
  <c r="I57" i="25"/>
  <c r="BD43" i="27"/>
  <c r="BD63" i="21"/>
  <c r="AC69" i="22"/>
  <c r="BD41" i="4"/>
  <c r="BD75" i="26"/>
  <c r="BD83" i="4"/>
  <c r="T36" i="25"/>
  <c r="AC109" i="21"/>
  <c r="T14" i="26"/>
  <c r="CO30" i="51"/>
  <c r="AL98" i="23"/>
  <c r="I98" i="28"/>
  <c r="AL69" i="11"/>
  <c r="AU92" i="10"/>
  <c r="T66" i="21"/>
  <c r="I87" i="10"/>
  <c r="T72" i="24"/>
  <c r="BD38" i="4"/>
  <c r="AL78" i="24"/>
  <c r="AU35" i="27"/>
  <c r="AU43" i="4"/>
  <c r="I83" i="10"/>
  <c r="T97" i="19"/>
  <c r="AC110" i="25"/>
  <c r="T63" i="27"/>
  <c r="AC41" i="24"/>
  <c r="I49" i="25"/>
  <c r="AL34" i="12"/>
  <c r="AU29" i="22"/>
  <c r="AU17" i="28"/>
  <c r="AC83" i="22"/>
  <c r="T76" i="23"/>
  <c r="T44" i="22"/>
  <c r="T65" i="21"/>
  <c r="AU18" i="24"/>
  <c r="I24" i="4"/>
  <c r="I41" i="4"/>
  <c r="AU57" i="20"/>
  <c r="AL31" i="27"/>
  <c r="AL69" i="24"/>
  <c r="AC34" i="4"/>
  <c r="AL27" i="22"/>
  <c r="AU103" i="26"/>
  <c r="AU95" i="24"/>
  <c r="BE17" i="37" a="1"/>
  <c r="BD49" i="4"/>
  <c r="AU71" i="10"/>
  <c r="I36" i="11"/>
  <c r="AU42" i="28"/>
  <c r="AU23" i="19"/>
  <c r="CA31" i="9"/>
  <c r="AC35" i="11"/>
  <c r="BD27" i="12"/>
  <c r="T25" i="11"/>
  <c r="AC35" i="19"/>
  <c r="AU109" i="24"/>
  <c r="C17" i="31" a="1"/>
  <c r="T37" i="10"/>
  <c r="AU47" i="26"/>
  <c r="AU75" i="11"/>
  <c r="AU28" i="21"/>
  <c r="AL64" i="12"/>
  <c r="I85" i="21"/>
  <c r="T59" i="4"/>
  <c r="AU108" i="21"/>
  <c r="T110" i="23"/>
  <c r="AU44" i="12"/>
  <c r="BD72" i="10"/>
  <c r="AC55" i="4"/>
  <c r="AC101" i="25"/>
  <c r="BD35" i="4"/>
  <c r="I38" i="25"/>
  <c r="T67" i="12"/>
  <c r="T90" i="20"/>
  <c r="AY31" i="44"/>
  <c r="BD62" i="21"/>
  <c r="BD70" i="20"/>
  <c r="AC107" i="26"/>
  <c r="V60" i="52"/>
  <c r="T69" i="19"/>
  <c r="AL107" i="23"/>
  <c r="AC75" i="25"/>
  <c r="AU82" i="22"/>
  <c r="AL20" i="4"/>
  <c r="V82" i="41"/>
  <c r="AC102" i="26"/>
  <c r="I71" i="27"/>
  <c r="AU73" i="12"/>
  <c r="AL90" i="21"/>
  <c r="AL95" i="27"/>
  <c r="AC85" i="12"/>
  <c r="AC40" i="21"/>
  <c r="AC74" i="10"/>
  <c r="AC110" i="12"/>
  <c r="AU73" i="10"/>
  <c r="AC64" i="28"/>
  <c r="AC33" i="11"/>
  <c r="AU109" i="10"/>
  <c r="AC73" i="23"/>
  <c r="AL37" i="28"/>
  <c r="AL60" i="22"/>
  <c r="AC46" i="12"/>
  <c r="AU73" i="22"/>
  <c r="AU20" i="23"/>
  <c r="AL24" i="24"/>
  <c r="AU16" i="22"/>
  <c r="AC35" i="28"/>
  <c r="I84" i="20"/>
  <c r="AL30" i="27"/>
  <c r="AC34" i="21"/>
  <c r="AL88" i="11"/>
  <c r="I65" i="26"/>
  <c r="AU49" i="11"/>
  <c r="AL59" i="22"/>
  <c r="BD48" i="20"/>
  <c r="BQ17" i="38" a="1"/>
  <c r="AU42" i="22"/>
  <c r="AU56" i="28"/>
  <c r="T83" i="28"/>
  <c r="I66" i="19"/>
  <c r="T70" i="10"/>
  <c r="AL90" i="19"/>
  <c r="AC62" i="20"/>
  <c r="AL82" i="20"/>
  <c r="I64" i="24"/>
  <c r="T74" i="25"/>
  <c r="T30" i="24"/>
  <c r="AL73" i="12"/>
  <c r="AL69" i="10"/>
  <c r="I66" i="26"/>
  <c r="BD96" i="19"/>
  <c r="BD69" i="24"/>
  <c r="AC79" i="21"/>
  <c r="I70" i="22"/>
  <c r="AU50" i="19"/>
  <c r="BD25" i="10"/>
  <c r="T105" i="24"/>
  <c r="BD22" i="22"/>
  <c r="AU63" i="28"/>
  <c r="W29" i="46"/>
  <c r="AC47" i="25"/>
  <c r="T56" i="20"/>
  <c r="I29" i="10"/>
  <c r="AL90" i="28"/>
  <c r="I84" i="12"/>
  <c r="AL101" i="28"/>
  <c r="AL85" i="28"/>
  <c r="AL22" i="4"/>
  <c r="T51" i="22"/>
  <c r="BD58" i="12"/>
  <c r="T43" i="12"/>
  <c r="AC46" i="19"/>
  <c r="AU103" i="24"/>
  <c r="AU75" i="25"/>
  <c r="I78" i="22"/>
  <c r="AL76" i="26"/>
  <c r="V81" i="9"/>
  <c r="AU47" i="12"/>
  <c r="AC29" i="10"/>
  <c r="AY31" i="50"/>
  <c r="AU72" i="27"/>
  <c r="I29" i="23"/>
  <c r="T26" i="25"/>
  <c r="AC43" i="26"/>
  <c r="AC36" i="12"/>
  <c r="AC111" i="24"/>
  <c r="BD94" i="19"/>
  <c r="AY30" i="46"/>
  <c r="BD72" i="24"/>
  <c r="AC42" i="28"/>
  <c r="AL93" i="25"/>
  <c r="AC85" i="21"/>
  <c r="BD80" i="26"/>
  <c r="AL103" i="20"/>
  <c r="I31" i="25"/>
  <c r="AL38" i="4"/>
  <c r="BD52" i="20"/>
  <c r="I54" i="28"/>
  <c r="BD17" i="28"/>
  <c r="AC66" i="27"/>
  <c r="AU51" i="28"/>
  <c r="AU69" i="4"/>
  <c r="BD110" i="27"/>
  <c r="AU50" i="4"/>
  <c r="T13" i="24"/>
  <c r="AU92" i="11"/>
  <c r="BD89" i="23"/>
  <c r="I101" i="12"/>
  <c r="BD51" i="26"/>
  <c r="AU77" i="21"/>
  <c r="AL83" i="21"/>
  <c r="T32" i="10"/>
  <c r="AC23" i="25"/>
  <c r="T74" i="4"/>
  <c r="AC105" i="20"/>
  <c r="T45" i="24"/>
  <c r="BD98" i="22"/>
  <c r="BD91" i="23"/>
  <c r="T17" i="25"/>
  <c r="AL75" i="12"/>
  <c r="AL24" i="21"/>
  <c r="T82" i="19"/>
  <c r="AL26" i="10"/>
  <c r="AL26" i="27"/>
  <c r="AC60" i="25"/>
  <c r="BD94" i="20"/>
  <c r="AC49" i="19"/>
  <c r="AL81" i="11"/>
  <c r="T40" i="11"/>
  <c r="I28" i="20"/>
  <c r="AL67" i="28"/>
  <c r="I107" i="10"/>
  <c r="T37" i="4"/>
  <c r="BD109" i="23"/>
  <c r="T92" i="22"/>
  <c r="AC82" i="28"/>
  <c r="AL61" i="22"/>
  <c r="AC89" i="28"/>
  <c r="I99" i="25"/>
  <c r="BD47" i="24"/>
  <c r="D56" i="45"/>
  <c r="AL104" i="24"/>
  <c r="AC19" i="28"/>
  <c r="T51" i="24"/>
  <c r="BD26" i="28"/>
  <c r="CA30" i="48"/>
  <c r="BD58" i="11"/>
  <c r="AL109" i="25"/>
  <c r="T74" i="12"/>
  <c r="BD16" i="12"/>
  <c r="BD108" i="4"/>
  <c r="BD83" i="23"/>
  <c r="AU19" i="4"/>
  <c r="AU25" i="20"/>
  <c r="AC105" i="23"/>
  <c r="I12" i="4"/>
  <c r="AU72" i="28"/>
  <c r="I94" i="25"/>
  <c r="BD80" i="12"/>
  <c r="AC71" i="25"/>
  <c r="I84" i="11"/>
  <c r="AU90" i="19"/>
  <c r="AU60" i="25"/>
  <c r="AC100" i="4"/>
  <c r="I23" i="25"/>
  <c r="BD63" i="24"/>
  <c r="AC92" i="27"/>
  <c r="AL22" i="12"/>
  <c r="BD21" i="25"/>
  <c r="AU37" i="4"/>
  <c r="AC84" i="19"/>
  <c r="AC100" i="27"/>
  <c r="AL62" i="27"/>
  <c r="AL86" i="28"/>
  <c r="AU85" i="12"/>
  <c r="AL70" i="25"/>
  <c r="BD31" i="26"/>
  <c r="I82" i="25"/>
  <c r="T48" i="22"/>
  <c r="AC28" i="20"/>
  <c r="I35" i="22"/>
  <c r="AL66" i="26"/>
  <c r="AL43" i="27"/>
  <c r="T62" i="20"/>
  <c r="AC65" i="10"/>
  <c r="AC104" i="26"/>
  <c r="AL70" i="28"/>
  <c r="BD44" i="23"/>
  <c r="I21" i="20"/>
  <c r="AU38" i="19"/>
  <c r="AC87" i="24"/>
  <c r="AL22" i="24"/>
  <c r="AL20" i="24"/>
  <c r="T32" i="28"/>
  <c r="I72" i="4"/>
  <c r="AU68" i="24"/>
  <c r="T86" i="11"/>
  <c r="T84" i="21"/>
  <c r="AL54" i="24"/>
  <c r="AU29" i="4"/>
  <c r="AU27" i="21"/>
  <c r="AU86" i="21"/>
  <c r="T21" i="21"/>
  <c r="I87" i="20"/>
  <c r="BD31" i="24"/>
  <c r="I78" i="21"/>
  <c r="T41" i="11"/>
  <c r="T95" i="22"/>
  <c r="BD30" i="26"/>
  <c r="BD46" i="12"/>
  <c r="AY31" i="49"/>
  <c r="AC14" i="11"/>
  <c r="AL41" i="4"/>
  <c r="BM31" i="42"/>
  <c r="T64" i="19"/>
  <c r="AC46" i="21"/>
  <c r="AL16" i="4"/>
  <c r="AC52" i="26"/>
  <c r="BD68" i="26"/>
  <c r="BD47" i="10"/>
  <c r="AC35" i="20"/>
  <c r="AC104" i="4"/>
  <c r="AC53" i="12"/>
  <c r="AC86" i="24"/>
  <c r="AU80" i="27"/>
  <c r="AU20" i="11"/>
  <c r="AL24" i="28"/>
  <c r="I97" i="12"/>
  <c r="T52" i="25"/>
  <c r="T25" i="27"/>
  <c r="AL79" i="22"/>
  <c r="I59" i="10"/>
  <c r="T63" i="22"/>
  <c r="AU108" i="25"/>
  <c r="I64" i="21"/>
  <c r="T64" i="12"/>
  <c r="AC85" i="4"/>
  <c r="AL57" i="25"/>
  <c r="I34" i="21"/>
  <c r="BD30" i="25"/>
  <c r="AC97" i="25"/>
  <c r="I84" i="27"/>
  <c r="T95" i="26"/>
  <c r="T76" i="28"/>
  <c r="AC29" i="19"/>
  <c r="AU36" i="4"/>
  <c r="BD91" i="27"/>
  <c r="C17" i="36" a="1"/>
  <c r="T107" i="25"/>
  <c r="BD70" i="10"/>
  <c r="T77" i="23"/>
  <c r="I54" i="21"/>
  <c r="AL55" i="22"/>
  <c r="AL111" i="11"/>
  <c r="AU47" i="11"/>
  <c r="T15" i="23"/>
  <c r="AL58" i="19"/>
  <c r="T102" i="20"/>
  <c r="BD21" i="21"/>
  <c r="AL101" i="26"/>
  <c r="I56" i="4"/>
  <c r="CO29" i="18"/>
  <c r="AL66" i="24"/>
  <c r="AU104" i="12"/>
  <c r="BD93" i="20"/>
  <c r="AL50" i="19"/>
  <c r="I63" i="19"/>
  <c r="T88" i="20"/>
  <c r="AL39" i="10"/>
  <c r="AL62" i="4"/>
  <c r="I33" i="11"/>
  <c r="AC72" i="23"/>
  <c r="BD60" i="28"/>
  <c r="AL67" i="22"/>
  <c r="BD59" i="19"/>
  <c r="AC95" i="21"/>
  <c r="AU89" i="11"/>
  <c r="AL40" i="28"/>
  <c r="T36" i="28"/>
  <c r="AC70" i="23"/>
  <c r="AU85" i="27"/>
  <c r="T80" i="22"/>
  <c r="I64" i="11"/>
  <c r="T75" i="22"/>
  <c r="AL103" i="10"/>
  <c r="T99" i="19"/>
  <c r="I98" i="12"/>
  <c r="AU104" i="10"/>
  <c r="AU73" i="11"/>
  <c r="AU48" i="12"/>
  <c r="AU45" i="21"/>
  <c r="AU81" i="24"/>
  <c r="AL58" i="25"/>
  <c r="I99" i="23"/>
  <c r="AC77" i="23"/>
  <c r="I49" i="23"/>
  <c r="BD87" i="20"/>
  <c r="T63" i="12"/>
  <c r="AL60" i="10"/>
  <c r="AC107" i="22"/>
  <c r="AC61" i="12"/>
  <c r="I103" i="23"/>
  <c r="AL20" i="25"/>
  <c r="AU27" i="24"/>
  <c r="T62" i="11"/>
  <c r="AC79" i="12"/>
  <c r="BD58" i="24"/>
  <c r="AL46" i="4"/>
  <c r="AL58" i="21"/>
  <c r="AL51" i="23"/>
  <c r="T54" i="26"/>
  <c r="AC66" i="28"/>
  <c r="AL36" i="28"/>
  <c r="AC83" i="19"/>
  <c r="BD53" i="12"/>
  <c r="AL58" i="12"/>
  <c r="AU16" i="19"/>
  <c r="I44" i="27"/>
  <c r="T16" i="10"/>
  <c r="AL13" i="20"/>
  <c r="T52" i="10"/>
  <c r="BD109" i="24"/>
  <c r="AC72" i="25"/>
  <c r="T28" i="10"/>
  <c r="I96" i="21"/>
  <c r="I50" i="25"/>
  <c r="AU98" i="27"/>
  <c r="I46" i="27"/>
  <c r="T53" i="22"/>
  <c r="AU52" i="20"/>
  <c r="AL42" i="24"/>
  <c r="I105" i="19"/>
  <c r="AL38" i="10"/>
  <c r="AL55" i="12"/>
  <c r="AL62" i="20"/>
  <c r="BD101" i="20"/>
  <c r="AC48" i="4"/>
  <c r="T73" i="4"/>
  <c r="AC59" i="25"/>
  <c r="T100" i="23"/>
  <c r="AU19" i="19"/>
  <c r="I43" i="19"/>
  <c r="BD76" i="24"/>
  <c r="BD70" i="21"/>
  <c r="AL76" i="12"/>
  <c r="AC38" i="19"/>
  <c r="AU76" i="25"/>
  <c r="T47" i="20"/>
  <c r="AL84" i="21"/>
  <c r="I32" i="23"/>
  <c r="T68" i="12"/>
  <c r="AL66" i="19"/>
  <c r="AC63" i="28"/>
  <c r="BD111" i="25"/>
  <c r="AL109" i="11"/>
  <c r="AC49" i="11"/>
  <c r="I88" i="28"/>
  <c r="I53" i="20"/>
  <c r="T23" i="28"/>
  <c r="BD13" i="12"/>
  <c r="I43" i="26"/>
  <c r="BD103" i="27"/>
  <c r="AU46" i="10"/>
  <c r="AL105" i="12"/>
  <c r="I69" i="12"/>
  <c r="T18" i="20"/>
  <c r="AC92" i="23"/>
  <c r="AL91" i="24"/>
  <c r="I42" i="12"/>
  <c r="AK31" i="9"/>
  <c r="T66" i="24"/>
  <c r="AC98" i="11"/>
  <c r="I19" i="24"/>
  <c r="BD104" i="22"/>
  <c r="I25" i="11"/>
  <c r="T92" i="21"/>
  <c r="T54" i="27"/>
  <c r="I91" i="11"/>
  <c r="AL42" i="28"/>
  <c r="AL32" i="12"/>
  <c r="I88" i="23"/>
  <c r="AL26" i="22"/>
  <c r="T20" i="28"/>
  <c r="AU32" i="23"/>
  <c r="AU93" i="24"/>
  <c r="AL89" i="11"/>
  <c r="AC43" i="12"/>
  <c r="AL58" i="27"/>
  <c r="I49" i="12"/>
  <c r="I41" i="28"/>
  <c r="AC17" i="12"/>
  <c r="AU32" i="21"/>
  <c r="BD99" i="26"/>
  <c r="BD28" i="26"/>
  <c r="E18" i="7"/>
  <c r="I107" i="27"/>
  <c r="T46" i="10"/>
  <c r="AL83" i="28"/>
  <c r="AC40" i="24"/>
  <c r="AC13" i="28"/>
  <c r="T57" i="19"/>
  <c r="BD102" i="22"/>
  <c r="W33" i="44"/>
  <c r="BD111" i="19"/>
  <c r="I43" i="25"/>
  <c r="V60" i="49"/>
  <c r="AC59" i="11"/>
  <c r="T53" i="4"/>
  <c r="AC47" i="23"/>
  <c r="AU83" i="19"/>
  <c r="BD24" i="12"/>
  <c r="AL70" i="22"/>
  <c r="AU21" i="11"/>
  <c r="I90" i="26"/>
  <c r="AC26" i="25"/>
  <c r="AL91" i="20"/>
  <c r="AU73" i="27"/>
  <c r="AC33" i="4"/>
  <c r="AL52" i="19"/>
  <c r="I16" i="23"/>
  <c r="T54" i="25"/>
  <c r="I44" i="12"/>
  <c r="T20" i="12"/>
  <c r="AC16" i="20"/>
  <c r="AL72" i="24"/>
  <c r="E57" i="51"/>
  <c r="I70" i="25"/>
  <c r="AC92" i="28"/>
  <c r="BD104" i="24"/>
  <c r="AL88" i="23"/>
  <c r="W30" i="52"/>
  <c r="V81" i="49"/>
  <c r="T28" i="24"/>
  <c r="AC63" i="12"/>
  <c r="T94" i="23"/>
  <c r="AC86" i="4"/>
  <c r="I81" i="12"/>
  <c r="BD36" i="26"/>
  <c r="I107" i="22"/>
  <c r="AL14" i="20"/>
  <c r="AC86" i="27"/>
  <c r="BD87" i="4"/>
  <c r="BD86" i="22"/>
  <c r="BD72" i="25"/>
  <c r="BD57" i="10"/>
  <c r="AU53" i="23"/>
  <c r="BD70" i="24"/>
  <c r="AC41" i="22"/>
  <c r="AU67" i="12"/>
  <c r="I67" i="24"/>
  <c r="AL93" i="11"/>
  <c r="AU42" i="10"/>
  <c r="BD41" i="25"/>
  <c r="I42" i="20"/>
  <c r="T29" i="10"/>
  <c r="BD105" i="19"/>
  <c r="AC14" i="24"/>
  <c r="AC85" i="10"/>
  <c r="BD56" i="28"/>
  <c r="AL37" i="20"/>
  <c r="V83" i="46"/>
  <c r="AU44" i="25"/>
  <c r="BD96" i="12"/>
  <c r="AC101" i="4"/>
  <c r="T64" i="11"/>
  <c r="I92" i="4"/>
  <c r="AL44" i="10"/>
  <c r="I44" i="25"/>
  <c r="AU16" i="12"/>
  <c r="AU60" i="19"/>
  <c r="BD21" i="4"/>
  <c r="BD87" i="24"/>
  <c r="AL99" i="21"/>
  <c r="I91" i="25"/>
  <c r="AL42" i="11"/>
  <c r="I70" i="27"/>
  <c r="T49" i="25"/>
  <c r="T54" i="12"/>
  <c r="AC61" i="4"/>
  <c r="AK31" i="44"/>
  <c r="T93" i="19"/>
  <c r="BD49" i="19"/>
  <c r="AU41" i="25"/>
  <c r="AL49" i="25"/>
  <c r="AC50" i="22"/>
  <c r="AC101" i="11"/>
  <c r="AC102" i="21"/>
  <c r="V83" i="18"/>
  <c r="AC91" i="11"/>
  <c r="T49" i="23"/>
  <c r="BD72" i="22"/>
  <c r="AC57" i="19"/>
  <c r="BD64" i="27"/>
  <c r="AL69" i="20"/>
  <c r="AU52" i="25"/>
  <c r="T59" i="21"/>
  <c r="I76" i="10"/>
  <c r="AL74" i="24"/>
  <c r="I83" i="19"/>
  <c r="AL74" i="22"/>
  <c r="BD108" i="27"/>
  <c r="AL74" i="28"/>
  <c r="AC16" i="24"/>
  <c r="AL53" i="12"/>
  <c r="F29" i="51"/>
  <c r="I35" i="28"/>
  <c r="BD26" i="22"/>
  <c r="AL68" i="28"/>
  <c r="AC102" i="27"/>
  <c r="AU79" i="26"/>
  <c r="AU48" i="23"/>
  <c r="AU62" i="20"/>
  <c r="AL22" i="23"/>
  <c r="I49" i="11"/>
  <c r="I16" i="21"/>
  <c r="I62" i="10"/>
  <c r="AU67" i="23"/>
  <c r="I105" i="4"/>
  <c r="AU52" i="11"/>
  <c r="AC64" i="25"/>
  <c r="AC97" i="4"/>
  <c r="AU94" i="20"/>
  <c r="I26" i="25"/>
  <c r="I28" i="25"/>
  <c r="T74" i="10"/>
  <c r="I90" i="28"/>
  <c r="I27" i="28"/>
  <c r="BD71" i="21"/>
  <c r="I69" i="25"/>
  <c r="AC38" i="21"/>
  <c r="I97" i="11"/>
  <c r="T70" i="28"/>
  <c r="AU99" i="27"/>
  <c r="AU74" i="24"/>
  <c r="I90" i="4"/>
  <c r="AC64" i="27"/>
  <c r="I36" i="12"/>
  <c r="AU111" i="10"/>
  <c r="BD52" i="19"/>
  <c r="T45" i="20"/>
  <c r="T40" i="28"/>
  <c r="AC72" i="4"/>
  <c r="AU63" i="24"/>
  <c r="AC85" i="22"/>
  <c r="T73" i="12"/>
  <c r="I25" i="12"/>
  <c r="AU54" i="19"/>
  <c r="BD66" i="19"/>
  <c r="BD49" i="23"/>
  <c r="AU107" i="4"/>
  <c r="I60" i="26"/>
  <c r="BD22" i="24"/>
  <c r="T87" i="23"/>
  <c r="I53" i="24"/>
  <c r="AC16" i="19"/>
  <c r="AU35" i="23"/>
  <c r="T72" i="23"/>
  <c r="BD31" i="10"/>
  <c r="I95" i="21"/>
  <c r="AU53" i="12"/>
  <c r="AU15" i="28"/>
  <c r="I16" i="28"/>
  <c r="BD35" i="10"/>
  <c r="AC21" i="23"/>
  <c r="T74" i="19"/>
  <c r="AU43" i="10"/>
  <c r="I26" i="26"/>
  <c r="BD14" i="25"/>
  <c r="AU57" i="11"/>
  <c r="AU109" i="12"/>
  <c r="BD31" i="20"/>
  <c r="AC81" i="12"/>
  <c r="E56" i="43"/>
  <c r="I41" i="26"/>
  <c r="AL36" i="20"/>
  <c r="T40" i="10"/>
  <c r="T49" i="21"/>
  <c r="I73" i="27"/>
  <c r="AL64" i="19"/>
  <c r="AC70" i="20"/>
  <c r="AC53" i="11"/>
  <c r="BD30" i="21"/>
  <c r="BD93" i="26"/>
  <c r="BD69" i="22"/>
  <c r="AC91" i="20"/>
  <c r="I15" i="27"/>
  <c r="T86" i="28"/>
  <c r="AU15" i="19"/>
  <c r="AL86" i="23"/>
  <c r="AL53" i="4"/>
  <c r="T30" i="10"/>
  <c r="AL94" i="20"/>
  <c r="BD19" i="28"/>
  <c r="AL49" i="11"/>
  <c r="AC68" i="25"/>
  <c r="T42" i="20"/>
  <c r="AU80" i="25"/>
  <c r="AL61" i="26"/>
  <c r="AC17" i="20"/>
  <c r="AU43" i="19"/>
  <c r="AU51" i="4"/>
  <c r="AU14" i="28"/>
  <c r="AK30" i="51"/>
  <c r="T109" i="27"/>
  <c r="BD29" i="21"/>
  <c r="AL71" i="20"/>
  <c r="AU39" i="27"/>
  <c r="T86" i="21"/>
  <c r="AU97" i="28"/>
  <c r="BD62" i="12"/>
  <c r="I74" i="10"/>
  <c r="BD84" i="28"/>
  <c r="AL91" i="11"/>
  <c r="AU34" i="22"/>
  <c r="BD108" i="23"/>
  <c r="AU99" i="22"/>
  <c r="I109" i="22"/>
  <c r="AC52" i="22"/>
  <c r="AU94" i="21"/>
  <c r="I106" i="4"/>
  <c r="T69" i="11"/>
  <c r="T45" i="27"/>
  <c r="AU19" i="20"/>
  <c r="T105" i="28"/>
  <c r="T58" i="23"/>
  <c r="T76" i="24"/>
  <c r="AL13" i="26"/>
  <c r="T92" i="23"/>
  <c r="I69" i="11"/>
  <c r="T57" i="24"/>
  <c r="AC14" i="26"/>
  <c r="AL61" i="27"/>
  <c r="AU109" i="19"/>
  <c r="T43" i="24"/>
  <c r="AU38" i="21"/>
  <c r="AL56" i="21"/>
  <c r="AU19" i="23"/>
  <c r="AL27" i="12"/>
  <c r="AC40" i="25"/>
  <c r="AL31" i="20"/>
  <c r="AU32" i="10"/>
  <c r="BD26" i="27"/>
  <c r="AL87" i="11"/>
  <c r="AU66" i="12"/>
  <c r="BD87" i="19"/>
  <c r="I95" i="24"/>
  <c r="AU72" i="12"/>
  <c r="BD12" i="24"/>
  <c r="BD96" i="23"/>
  <c r="I78" i="12"/>
  <c r="T27" i="20"/>
  <c r="T28" i="21"/>
  <c r="AL74" i="10"/>
  <c r="BD93" i="24"/>
  <c r="BD103" i="25"/>
  <c r="T100" i="10"/>
  <c r="I85" i="12"/>
  <c r="BD39" i="22"/>
  <c r="I22" i="4"/>
  <c r="AU25" i="22"/>
  <c r="AC91" i="27"/>
  <c r="BD70" i="22"/>
  <c r="AC62" i="24"/>
  <c r="AL101" i="10"/>
  <c r="AU27" i="4"/>
  <c r="BD16" i="20"/>
  <c r="BD69" i="21"/>
  <c r="AL82" i="12"/>
  <c r="I105" i="27"/>
  <c r="AC16" i="4"/>
  <c r="AC33" i="23"/>
  <c r="AU35" i="12"/>
  <c r="T49" i="28"/>
  <c r="BD88" i="26"/>
  <c r="AU46" i="20"/>
  <c r="T58" i="20"/>
  <c r="AU21" i="24"/>
  <c r="BD21" i="11"/>
  <c r="AL111" i="19"/>
  <c r="I29" i="28"/>
  <c r="AU88" i="21"/>
  <c r="I73" i="22"/>
  <c r="AC99" i="12"/>
  <c r="BD15" i="22"/>
  <c r="AC15" i="12"/>
  <c r="I76" i="11"/>
  <c r="BD66" i="10"/>
  <c r="AU18" i="20"/>
  <c r="AU93" i="11"/>
  <c r="BD56" i="11"/>
  <c r="T76" i="26"/>
  <c r="AC60" i="27"/>
  <c r="T39" i="25"/>
  <c r="T89" i="20"/>
  <c r="AU12" i="26"/>
  <c r="AC60" i="10"/>
  <c r="T66" i="26"/>
  <c r="I37" i="4"/>
  <c r="BD14" i="23"/>
  <c r="BD27" i="4"/>
  <c r="AC45" i="26"/>
  <c r="AL71" i="23"/>
  <c r="AU37" i="20"/>
  <c r="AL38" i="26"/>
  <c r="AL29" i="4"/>
  <c r="I17" i="21"/>
  <c r="AC81" i="19"/>
  <c r="AL23" i="22"/>
  <c r="BD66" i="24"/>
  <c r="AU59" i="25"/>
  <c r="T28" i="23"/>
  <c r="BD27" i="27"/>
  <c r="BD74" i="10"/>
  <c r="AL78" i="21"/>
  <c r="T98" i="19"/>
  <c r="AC53" i="24"/>
  <c r="AC17" i="10"/>
  <c r="AL33" i="22"/>
  <c r="AL52" i="21"/>
  <c r="CO30" i="49"/>
  <c r="I109" i="20"/>
  <c r="AU25" i="26"/>
  <c r="I82" i="10"/>
  <c r="W29" i="9"/>
  <c r="T98" i="20"/>
  <c r="AC18" i="24"/>
  <c r="AU47" i="27"/>
  <c r="T102" i="10"/>
  <c r="AL47" i="20"/>
  <c r="AU75" i="12"/>
  <c r="I65" i="22"/>
  <c r="AL102" i="26"/>
  <c r="BD33" i="24"/>
  <c r="T42" i="21"/>
  <c r="AC70" i="21"/>
  <c r="AC101" i="23"/>
  <c r="T77" i="22"/>
  <c r="W34" i="51"/>
  <c r="BD78" i="26"/>
  <c r="AU17" i="21"/>
  <c r="AC50" i="10"/>
  <c r="I99" i="10"/>
  <c r="T19" i="21"/>
  <c r="AU43" i="11"/>
  <c r="AC46" i="25"/>
  <c r="AC46" i="23"/>
  <c r="I73" i="25"/>
  <c r="E57" i="48"/>
  <c r="T110" i="10"/>
  <c r="I20" i="23"/>
  <c r="AL46" i="27"/>
  <c r="BD43" i="11"/>
  <c r="AL99" i="27"/>
  <c r="T51" i="11"/>
  <c r="BD50" i="27"/>
  <c r="I56" i="19"/>
  <c r="BD67" i="10"/>
  <c r="AL79" i="21"/>
  <c r="AL96" i="11"/>
  <c r="BD84" i="20"/>
  <c r="I17" i="26"/>
  <c r="I41" i="12"/>
  <c r="I12" i="28"/>
  <c r="D57" i="46"/>
  <c r="AC24" i="28"/>
  <c r="AL35" i="11"/>
  <c r="AL64" i="25"/>
  <c r="T47" i="21"/>
  <c r="T79" i="27"/>
  <c r="T32" i="21"/>
  <c r="T58" i="11"/>
  <c r="BD85" i="26"/>
  <c r="AC29" i="22"/>
  <c r="AU87" i="12"/>
  <c r="AL92" i="19"/>
  <c r="AL37" i="19"/>
  <c r="I39" i="28"/>
  <c r="AY30" i="42"/>
  <c r="I15" i="21"/>
  <c r="AC97" i="22"/>
  <c r="I104" i="10"/>
  <c r="AL86" i="10"/>
  <c r="AC65" i="24"/>
  <c r="AL98" i="24"/>
  <c r="AC26" i="12"/>
  <c r="AL41" i="11"/>
  <c r="AU40" i="21"/>
  <c r="T50" i="19"/>
  <c r="I67" i="28"/>
  <c r="T97" i="20"/>
  <c r="I24" i="21"/>
  <c r="AU87" i="26"/>
  <c r="T66" i="20"/>
  <c r="BD33" i="19"/>
  <c r="BD22" i="19"/>
  <c r="W30" i="49"/>
  <c r="BD75" i="21"/>
  <c r="BD108" i="11"/>
  <c r="AU69" i="23"/>
  <c r="T110" i="22"/>
  <c r="AL95" i="25"/>
  <c r="BD77" i="28"/>
  <c r="T50" i="22"/>
  <c r="AL67" i="24"/>
  <c r="AU28" i="27"/>
  <c r="AU22" i="24"/>
  <c r="T108" i="26"/>
  <c r="T90" i="23"/>
  <c r="T17" i="10"/>
  <c r="T40" i="19"/>
  <c r="I31" i="24"/>
  <c r="T104" i="23"/>
  <c r="BD38" i="26"/>
  <c r="CO30" i="9"/>
  <c r="T93" i="27"/>
  <c r="T12" i="19"/>
  <c r="BD48" i="19"/>
  <c r="I35" i="27"/>
  <c r="BD76" i="11"/>
  <c r="AC66" i="26"/>
  <c r="T24" i="19"/>
  <c r="AU97" i="19"/>
  <c r="AU16" i="11"/>
  <c r="F29" i="45"/>
  <c r="T78" i="28"/>
  <c r="BD30" i="27"/>
  <c r="AL75" i="10"/>
  <c r="AC53" i="10"/>
  <c r="BK17" i="35" a="1"/>
  <c r="BD66" i="11"/>
  <c r="I88" i="4"/>
  <c r="BD50" i="11"/>
  <c r="AU44" i="26"/>
  <c r="BD34" i="24"/>
  <c r="BD12" i="26"/>
  <c r="AL104" i="28"/>
  <c r="I94" i="22"/>
  <c r="AL47" i="10"/>
  <c r="AL91" i="23"/>
  <c r="AC82" i="22"/>
  <c r="BD104" i="10"/>
  <c r="BD105" i="23"/>
  <c r="BD92" i="19"/>
  <c r="T55" i="23"/>
  <c r="AU91" i="23"/>
  <c r="AL103" i="23"/>
  <c r="AU53" i="4"/>
  <c r="AC67" i="10"/>
  <c r="AL40" i="19"/>
  <c r="I102" i="21"/>
  <c r="AU48" i="19"/>
  <c r="AL66" i="12"/>
  <c r="AC35" i="12"/>
  <c r="T80" i="19"/>
  <c r="D56" i="48"/>
  <c r="AL23" i="10"/>
  <c r="BD49" i="11"/>
  <c r="BD28" i="22"/>
  <c r="BD47" i="25"/>
  <c r="AC83" i="21"/>
  <c r="T33" i="27"/>
  <c r="I79" i="20"/>
  <c r="AL100" i="24"/>
  <c r="BD36" i="22"/>
  <c r="AU103" i="25"/>
  <c r="AC78" i="21"/>
  <c r="I59" i="12"/>
  <c r="T71" i="27"/>
  <c r="AL89" i="27"/>
  <c r="AC20" i="25"/>
  <c r="T42" i="28"/>
  <c r="AC37" i="24"/>
  <c r="T54" i="23"/>
  <c r="T80" i="10"/>
  <c r="AL99" i="22"/>
  <c r="T100" i="4"/>
  <c r="T84" i="28"/>
  <c r="BD102" i="26"/>
  <c r="AU15" i="27"/>
  <c r="AC104" i="19"/>
  <c r="AU80" i="28"/>
  <c r="BD50" i="26"/>
  <c r="I49" i="10"/>
  <c r="AL53" i="28"/>
  <c r="AC90" i="20"/>
  <c r="AL58" i="22"/>
  <c r="AU95" i="25"/>
  <c r="T57" i="25"/>
  <c r="T93" i="28"/>
  <c r="BD16" i="10"/>
  <c r="AL78" i="19"/>
  <c r="AU31" i="12"/>
  <c r="AU71" i="20"/>
  <c r="BD71" i="27"/>
  <c r="BD18" i="21"/>
  <c r="BD41" i="28"/>
  <c r="I45" i="19"/>
  <c r="BD32" i="27"/>
  <c r="T54" i="19"/>
  <c r="I58" i="21"/>
  <c r="BD50" i="22"/>
  <c r="AC27" i="27"/>
  <c r="BD56" i="23"/>
  <c r="AL63" i="27"/>
  <c r="T41" i="22"/>
  <c r="AC68" i="24"/>
  <c r="T59" i="23"/>
  <c r="BD79" i="20"/>
  <c r="AU43" i="20"/>
  <c r="AU12" i="11"/>
  <c r="T103" i="19"/>
  <c r="I33" i="10"/>
  <c r="BD55" i="19"/>
  <c r="AU100" i="21"/>
  <c r="AL44" i="26"/>
  <c r="T30" i="12"/>
  <c r="AL108" i="25"/>
  <c r="BD93" i="11"/>
  <c r="AL25" i="20"/>
  <c r="AC63" i="25"/>
  <c r="AC37" i="25"/>
  <c r="AU102" i="28"/>
  <c r="AU107" i="28"/>
  <c r="AC77" i="20"/>
  <c r="BD37" i="21"/>
  <c r="I40" i="19"/>
  <c r="T13" i="10"/>
  <c r="AC77" i="28"/>
  <c r="I38" i="20"/>
  <c r="AL81" i="24"/>
  <c r="AU84" i="12"/>
  <c r="I83" i="28"/>
  <c r="AL12" i="21"/>
  <c r="AC67" i="27"/>
  <c r="I17" i="12"/>
  <c r="AY17" i="13" a="1"/>
  <c r="BD62" i="27"/>
  <c r="T52" i="20"/>
  <c r="AU29" i="25"/>
  <c r="BD23" i="24"/>
  <c r="T78" i="23"/>
  <c r="I51" i="22"/>
  <c r="AU35" i="26"/>
  <c r="BD110" i="24"/>
  <c r="I73" i="28"/>
  <c r="BD88" i="25"/>
  <c r="AU32" i="11"/>
  <c r="I88" i="26"/>
  <c r="AU78" i="11"/>
  <c r="AU110" i="4"/>
  <c r="AL103" i="22"/>
  <c r="T41" i="10"/>
  <c r="I103" i="10"/>
  <c r="T44" i="12"/>
  <c r="AL102" i="19"/>
  <c r="AC23" i="27"/>
  <c r="T82" i="4"/>
  <c r="AU104" i="23"/>
  <c r="AL91" i="28"/>
  <c r="BD82" i="22"/>
  <c r="BD57" i="24"/>
  <c r="AL76" i="28"/>
  <c r="T33" i="21"/>
  <c r="BD86" i="26"/>
  <c r="I57" i="10"/>
  <c r="BD91" i="26"/>
  <c r="AL58" i="11"/>
  <c r="AL93" i="19"/>
  <c r="AU29" i="23"/>
  <c r="BD108" i="19"/>
  <c r="T88" i="11"/>
  <c r="BD103" i="10"/>
  <c r="BD41" i="21"/>
  <c r="V60" i="46"/>
  <c r="BD25" i="27"/>
  <c r="AC42" i="10"/>
  <c r="AU23" i="24"/>
  <c r="AU78" i="12"/>
  <c r="I72" i="28"/>
  <c r="T103" i="21"/>
  <c r="AC98" i="10"/>
  <c r="AL109" i="23"/>
  <c r="AC35" i="10"/>
  <c r="I107" i="24"/>
  <c r="AC73" i="28"/>
  <c r="T78" i="10"/>
  <c r="AL103" i="4"/>
  <c r="T64" i="25"/>
  <c r="AU78" i="24"/>
  <c r="AC55" i="11"/>
  <c r="T60" i="10"/>
  <c r="BD64" i="24"/>
  <c r="BK17" i="37" a="1"/>
  <c r="T98" i="11"/>
  <c r="AL50" i="21"/>
  <c r="J7" i="8" a="1"/>
  <c r="AL59" i="26"/>
  <c r="AL56" i="10"/>
  <c r="I47" i="26"/>
  <c r="T95" i="20"/>
  <c r="AC77" i="22"/>
  <c r="AC18" i="27"/>
  <c r="BD25" i="28"/>
  <c r="AC86" i="23"/>
  <c r="AL15" i="26"/>
  <c r="AC32" i="10"/>
  <c r="C30" i="7"/>
  <c r="AC57" i="11"/>
  <c r="AC25" i="21"/>
  <c r="I40" i="23"/>
  <c r="AU90" i="20"/>
  <c r="T109" i="24"/>
  <c r="I26" i="11"/>
  <c r="AU30" i="4"/>
  <c r="I75" i="28"/>
  <c r="I111" i="19"/>
  <c r="I91" i="27"/>
  <c r="BD32" i="22"/>
  <c r="T16" i="26"/>
  <c r="T13" i="28"/>
  <c r="AC80" i="28"/>
  <c r="BD42" i="21"/>
  <c r="AU107" i="27"/>
  <c r="BD12" i="22"/>
  <c r="I107" i="28"/>
  <c r="T29" i="21"/>
  <c r="AU28" i="11"/>
  <c r="BD42" i="24"/>
  <c r="T28" i="19"/>
  <c r="AU84" i="20"/>
  <c r="BD85" i="25"/>
  <c r="AL52" i="11"/>
  <c r="AL92" i="12"/>
  <c r="BD39" i="12"/>
  <c r="W114" i="44"/>
  <c r="AU84" i="11"/>
  <c r="AL49" i="19"/>
  <c r="AU80" i="12"/>
  <c r="I86" i="25"/>
  <c r="CN28" i="44" l="1"/>
  <c r="AJ28" i="48"/>
  <c r="BL28" i="9"/>
  <c r="BZ28" i="9"/>
  <c r="V28" i="46"/>
  <c r="AX28" i="44"/>
  <c r="AJ28" i="44"/>
  <c r="BZ28" i="44"/>
  <c r="CN28" i="46"/>
  <c r="E28" i="9"/>
  <c r="AJ28" i="9"/>
  <c r="CN28" i="9"/>
  <c r="E28" i="44"/>
  <c r="V28" i="44"/>
  <c r="V28" i="9"/>
  <c r="BL28" i="44"/>
  <c r="E28" i="47"/>
  <c r="V28" i="47"/>
  <c r="AJ28" i="47"/>
  <c r="BL28" i="47"/>
  <c r="BL28" i="50"/>
  <c r="V28" i="50"/>
  <c r="CN28" i="50"/>
  <c r="E28" i="50"/>
  <c r="CN28" i="49"/>
  <c r="AX28" i="49"/>
  <c r="AJ28" i="52"/>
  <c r="BZ28" i="48"/>
  <c r="E28" i="48"/>
  <c r="CN28" i="51"/>
  <c r="AJ28" i="51"/>
  <c r="V28" i="51"/>
  <c r="BZ28" i="51"/>
  <c r="BL28" i="51"/>
  <c r="BL28" i="45"/>
  <c r="AX28" i="48"/>
  <c r="V28" i="48"/>
  <c r="BL28" i="48"/>
  <c r="BZ31" i="43"/>
  <c r="BZ76" i="43" s="1"/>
  <c r="N19" i="7"/>
  <c r="N7" i="7"/>
  <c r="K31" i="7"/>
  <c r="M31" i="7"/>
  <c r="K7" i="7"/>
  <c r="BL30" i="44"/>
  <c r="D439" i="8"/>
  <c r="D407" i="8"/>
  <c r="D646" i="8"/>
  <c r="D111" i="8"/>
  <c r="D341" i="8"/>
  <c r="D865" i="8"/>
  <c r="D292" i="8"/>
  <c r="D73" i="8"/>
  <c r="D591" i="8"/>
  <c r="D372" i="8"/>
  <c r="D949" i="8"/>
  <c r="D304" i="8"/>
  <c r="D602" i="8"/>
  <c r="D248" i="8"/>
  <c r="D501" i="8"/>
  <c r="D282" i="8"/>
  <c r="D139" i="8"/>
  <c r="D650" i="8"/>
  <c r="D149" i="8"/>
  <c r="D958" i="8"/>
  <c r="D739" i="8"/>
  <c r="D890" i="8"/>
  <c r="D586" i="8"/>
  <c r="D640" i="8"/>
  <c r="D128" i="8"/>
  <c r="D218" i="8"/>
  <c r="D922" i="8"/>
  <c r="D213" i="8"/>
  <c r="D134" i="8"/>
  <c r="D590" i="8"/>
  <c r="D577" i="8"/>
  <c r="D835" i="8"/>
  <c r="D928" i="8"/>
  <c r="D484" i="8"/>
  <c r="D939" i="8"/>
  <c r="D79" i="8"/>
  <c r="D390" i="8"/>
  <c r="D826" i="8"/>
  <c r="D841" i="8"/>
  <c r="D321" i="8"/>
  <c r="D135" i="8"/>
  <c r="D832" i="8"/>
  <c r="D232" i="8"/>
  <c r="D356" i="8"/>
  <c r="D469" i="8"/>
  <c r="D627" i="8"/>
  <c r="D723" i="8"/>
  <c r="D674" i="8"/>
  <c r="D631" i="8"/>
  <c r="D447" i="8"/>
  <c r="D707" i="8"/>
  <c r="D747" i="8"/>
  <c r="D503" i="8"/>
  <c r="D281" i="8"/>
  <c r="D902" i="8"/>
  <c r="D301" i="8"/>
  <c r="D886" i="8"/>
  <c r="D435" i="8"/>
  <c r="D893" i="8"/>
  <c r="D297" i="8"/>
  <c r="D384" i="8"/>
  <c r="D102" i="8"/>
  <c r="D677" i="8"/>
  <c r="D960" i="8"/>
  <c r="D639" i="8"/>
  <c r="D597" i="8"/>
  <c r="D871" i="8"/>
  <c r="D16" i="8"/>
  <c r="D206" i="8"/>
  <c r="D963" i="8"/>
  <c r="D482" i="8"/>
  <c r="D772" i="8"/>
  <c r="D705" i="8"/>
  <c r="D13" i="8"/>
  <c r="D491" i="8"/>
  <c r="D208" i="8"/>
  <c r="D670" i="8"/>
  <c r="D434" i="8"/>
  <c r="D982" i="8"/>
  <c r="D802" i="8"/>
  <c r="D968" i="8"/>
  <c r="D853" i="8"/>
  <c r="D666" i="8"/>
  <c r="D738" i="8"/>
  <c r="D454" i="8"/>
  <c r="D811" i="8"/>
  <c r="D498" i="8"/>
  <c r="D762" i="8"/>
  <c r="D514" i="8"/>
  <c r="D662" i="8"/>
  <c r="D10" i="8"/>
  <c r="D317" i="8"/>
  <c r="D308" i="8"/>
  <c r="D159" i="8"/>
  <c r="D953" i="8"/>
  <c r="D277" i="8"/>
  <c r="D395" i="8"/>
  <c r="D622" i="8"/>
  <c r="D44" i="8"/>
  <c r="D269" i="8"/>
  <c r="D154" i="8"/>
  <c r="D834" i="8"/>
  <c r="D665" i="8"/>
  <c r="D527" i="8"/>
  <c r="D565" i="8"/>
  <c r="D346" i="8"/>
  <c r="D19" i="8"/>
  <c r="D152" i="8"/>
  <c r="D108" i="8"/>
  <c r="D505" i="8"/>
  <c r="D400" i="8"/>
  <c r="D150" i="8"/>
  <c r="D474" i="8"/>
  <c r="D340" i="8"/>
  <c r="D568" i="8"/>
  <c r="D353" i="8"/>
  <c r="D1003" i="8"/>
  <c r="D61" i="8"/>
  <c r="D329" i="8"/>
  <c r="D371" i="8"/>
  <c r="D386" i="8"/>
  <c r="D190" i="8"/>
  <c r="D230" i="8"/>
  <c r="D603" i="8"/>
  <c r="D318" i="8"/>
  <c r="D932" i="8"/>
  <c r="D713" i="8"/>
  <c r="D188" i="8"/>
  <c r="D538" i="8"/>
  <c r="D775" i="8"/>
  <c r="D800" i="8"/>
  <c r="D278" i="8"/>
  <c r="D17" i="8"/>
  <c r="D8" i="8"/>
  <c r="D757" i="8"/>
  <c r="D759" i="8"/>
  <c r="D173" i="8"/>
  <c r="D851" i="8"/>
  <c r="D606" i="8"/>
  <c r="D798" i="8"/>
  <c r="D814" i="8"/>
  <c r="D888" i="8"/>
  <c r="D424" i="8"/>
  <c r="D541" i="8"/>
  <c r="D592" i="8"/>
  <c r="D742" i="8"/>
  <c r="D978" i="8"/>
  <c r="D450" i="8"/>
  <c r="D24" i="8"/>
  <c r="D120" i="8"/>
  <c r="D172" i="8"/>
  <c r="D26" i="8"/>
  <c r="D459" i="8"/>
  <c r="D51" i="8"/>
  <c r="D432" i="8"/>
  <c r="D581" i="8"/>
  <c r="D294" i="8"/>
  <c r="D792" i="8"/>
  <c r="D416" i="8"/>
  <c r="D992" i="8"/>
  <c r="D273" i="8"/>
  <c r="D543" i="8"/>
  <c r="D701" i="8"/>
  <c r="D645" i="8"/>
  <c r="D993" i="8"/>
  <c r="D599" i="8"/>
  <c r="D380" i="8"/>
  <c r="D961" i="8"/>
  <c r="D818" i="8"/>
  <c r="D649" i="8"/>
  <c r="D732" i="8"/>
  <c r="D655" i="8"/>
  <c r="D564" i="8"/>
  <c r="D749" i="8"/>
  <c r="D374" i="8"/>
  <c r="D411" i="8"/>
  <c r="D89" i="8"/>
  <c r="D291" i="8"/>
  <c r="D343" i="8"/>
  <c r="D427" i="8"/>
  <c r="D946" i="8"/>
  <c r="D773" i="8"/>
  <c r="D927" i="8"/>
  <c r="D240" i="8"/>
  <c r="D625" i="8"/>
  <c r="D280" i="8"/>
  <c r="D905" i="8"/>
  <c r="D352" i="8"/>
  <c r="D751" i="8"/>
  <c r="D629" i="8"/>
  <c r="D271" i="8"/>
  <c r="D708" i="8"/>
  <c r="D331" i="8"/>
  <c r="D570" i="8"/>
  <c r="D652" i="8"/>
  <c r="D446" i="8"/>
  <c r="D727" i="8"/>
  <c r="D996" i="8"/>
  <c r="D624" i="8"/>
  <c r="D930" i="8"/>
  <c r="D843" i="8"/>
  <c r="D558" i="8"/>
  <c r="D364" i="8"/>
  <c r="D300" i="8"/>
  <c r="D763" i="8"/>
  <c r="D638" i="8"/>
  <c r="D724" i="8"/>
  <c r="D101" i="8"/>
  <c r="D369" i="8"/>
  <c r="D601" i="8"/>
  <c r="D103" i="8"/>
  <c r="D365" i="8"/>
  <c r="D977" i="8"/>
  <c r="D251" i="8"/>
  <c r="D844" i="8"/>
  <c r="D983" i="8"/>
  <c r="D116" i="8"/>
  <c r="D784" i="8"/>
  <c r="D78" i="8"/>
  <c r="D593" i="8"/>
  <c r="D636" i="8"/>
  <c r="D391" i="8"/>
  <c r="D96" i="8"/>
  <c r="D438" i="8"/>
  <c r="D571" i="8"/>
  <c r="D959" i="8"/>
  <c r="D267" i="8"/>
  <c r="D542" i="8"/>
  <c r="D920" i="8"/>
  <c r="D229" i="8"/>
  <c r="D801" i="8"/>
  <c r="D925" i="8"/>
  <c r="D375" i="8"/>
  <c r="D219" i="8"/>
  <c r="D203" i="8"/>
  <c r="D420" i="8"/>
  <c r="D563" i="8"/>
  <c r="D637" i="8"/>
  <c r="D497" i="8"/>
  <c r="D279" i="8"/>
  <c r="D684" i="8"/>
  <c r="D337" i="8"/>
  <c r="D942" i="8"/>
  <c r="D555" i="8"/>
  <c r="D406" i="8"/>
  <c r="D43" i="8"/>
  <c r="D573" i="8"/>
  <c r="D94" i="8"/>
  <c r="D30" i="8"/>
  <c r="D967" i="8"/>
  <c r="D33" i="8"/>
  <c r="D507" i="8"/>
  <c r="D587" i="8"/>
  <c r="D804" i="8"/>
  <c r="D123" i="8"/>
  <c r="D987" i="8"/>
  <c r="D934" i="8"/>
  <c r="D1004" i="8"/>
  <c r="D494" i="8"/>
  <c r="D310" i="8"/>
  <c r="D785" i="8"/>
  <c r="D9" i="8"/>
  <c r="D846" i="8"/>
  <c r="D453" i="8"/>
  <c r="D84" i="8"/>
  <c r="D113" i="8"/>
  <c r="D143" i="8"/>
  <c r="D795" i="8"/>
  <c r="D964" i="8"/>
  <c r="D778" i="8"/>
  <c r="D133" i="8"/>
  <c r="D417" i="8"/>
  <c r="D919" i="8"/>
  <c r="D863" i="8"/>
  <c r="D874" i="8"/>
  <c r="D861" i="8"/>
  <c r="D688" i="8"/>
  <c r="D562" i="8"/>
  <c r="D456" i="8"/>
  <c r="D299" i="8"/>
  <c r="D882" i="8"/>
  <c r="D510" i="8"/>
  <c r="D671" i="8"/>
  <c r="D177" i="8"/>
  <c r="D312" i="8"/>
  <c r="D612" i="8"/>
  <c r="D685" i="8"/>
  <c r="D167" i="8"/>
  <c r="D626" i="8"/>
  <c r="D86" i="8"/>
  <c r="D351" i="8"/>
  <c r="D765" i="8"/>
  <c r="D465" i="8"/>
  <c r="D176" i="8"/>
  <c r="D418" i="8"/>
  <c r="D518" i="8"/>
  <c r="D205" i="8"/>
  <c r="D71" i="8"/>
  <c r="D201" i="8"/>
  <c r="D153" i="8"/>
  <c r="D693" i="8"/>
  <c r="D667" i="8"/>
  <c r="D716" i="8"/>
  <c r="D561" i="8"/>
  <c r="D383" i="8"/>
  <c r="D202" i="8"/>
  <c r="D354" i="8"/>
  <c r="D900" i="8"/>
  <c r="D58" i="8"/>
  <c r="D786" i="8"/>
  <c r="D859" i="8"/>
  <c r="D339" i="8"/>
  <c r="D572" i="8"/>
  <c r="D781" i="8"/>
  <c r="D761" i="8"/>
  <c r="D55" i="8"/>
  <c r="D126" i="8"/>
  <c r="D699" i="8"/>
  <c r="D822" i="8"/>
  <c r="D552" i="8"/>
  <c r="D258" i="8"/>
  <c r="D574" i="8"/>
  <c r="D95" i="8"/>
  <c r="D118" i="8"/>
  <c r="D852" i="8"/>
  <c r="D236" i="8"/>
  <c r="D15" i="8"/>
  <c r="D910" i="8"/>
  <c r="D836" i="8"/>
  <c r="D683" i="8"/>
  <c r="D14" i="8"/>
  <c r="D76" i="8"/>
  <c r="D796" i="8"/>
  <c r="D866" i="8"/>
  <c r="D857" i="8"/>
  <c r="D127" i="8"/>
  <c r="D268" i="8"/>
  <c r="D161" i="8"/>
  <c r="D585" i="8"/>
  <c r="D582" i="8"/>
  <c r="D327" i="8"/>
  <c r="D410" i="8"/>
  <c r="D595" i="8"/>
  <c r="D228" i="8"/>
  <c r="D904" i="8"/>
  <c r="D850" i="8"/>
  <c r="D730" i="8"/>
  <c r="D656" i="8"/>
  <c r="D499" i="8"/>
  <c r="D199" i="8"/>
  <c r="D776" i="8"/>
  <c r="D74" i="8"/>
  <c r="D815" i="8"/>
  <c r="D175" i="8"/>
  <c r="D394" i="8"/>
  <c r="D948" i="8"/>
  <c r="D914" i="8"/>
  <c r="D766" i="8"/>
  <c r="D496" i="8"/>
  <c r="D988" i="8"/>
  <c r="D355" i="8"/>
  <c r="D945" i="8"/>
  <c r="D437" i="8"/>
  <c r="D630" i="8"/>
  <c r="D779" i="8"/>
  <c r="D758" i="8"/>
  <c r="D526" i="8"/>
  <c r="D392" i="8"/>
  <c r="D869" i="8"/>
  <c r="D368" i="8"/>
  <c r="D856" i="8"/>
  <c r="D620" i="8"/>
  <c r="D522" i="8"/>
  <c r="D45" i="8"/>
  <c r="D632" i="8"/>
  <c r="D379" i="8"/>
  <c r="D262" i="8"/>
  <c r="D370" i="8"/>
  <c r="D825" i="8"/>
  <c r="D225" i="8"/>
  <c r="D678" i="8"/>
  <c r="D500" i="8"/>
  <c r="D824" i="8"/>
  <c r="D423" i="8"/>
  <c r="D59" i="8"/>
  <c r="D842" i="8"/>
  <c r="D181" i="8"/>
  <c r="D918" i="8"/>
  <c r="D912" i="8"/>
  <c r="D546" i="8"/>
  <c r="D721" i="8"/>
  <c r="D156" i="8"/>
  <c r="D50" i="8"/>
  <c r="D342" i="8"/>
  <c r="D27" i="8"/>
  <c r="D998" i="8"/>
  <c r="D21" i="8"/>
  <c r="D594" i="8"/>
  <c r="D517" i="8"/>
  <c r="D997" i="8"/>
  <c r="D168" i="8"/>
  <c r="D644" i="8"/>
  <c r="D196" i="8"/>
  <c r="D302" i="8"/>
  <c r="D241" i="8"/>
  <c r="D433" i="8"/>
  <c r="D62" i="8"/>
  <c r="D466" i="8"/>
  <c r="D335" i="8"/>
  <c r="D578" i="8"/>
  <c r="D702" i="8"/>
  <c r="D250" i="8"/>
  <c r="D614" i="8"/>
  <c r="D479" i="8"/>
  <c r="D715" i="8"/>
  <c r="D451" i="8"/>
  <c r="D358" i="8"/>
  <c r="D313" i="8"/>
  <c r="D891" i="8"/>
  <c r="D690" i="8"/>
  <c r="D387" i="8"/>
  <c r="D455" i="8"/>
  <c r="D67" i="8"/>
  <c r="D787" i="8"/>
  <c r="D616" i="8"/>
  <c r="D107" i="8"/>
  <c r="D166" i="8"/>
  <c r="D239" i="8"/>
  <c r="D357" i="8"/>
  <c r="D748" i="8"/>
  <c r="D513" i="8"/>
  <c r="D37" i="8"/>
  <c r="D171" i="8"/>
  <c r="D57" i="8"/>
  <c r="D448" i="8"/>
  <c r="D926" i="8"/>
  <c r="D276" i="8"/>
  <c r="D1001" i="8"/>
  <c r="D675" i="8"/>
  <c r="D907" i="8"/>
  <c r="D385" i="8"/>
  <c r="D536" i="8"/>
  <c r="D254" i="8"/>
  <c r="D880" i="8"/>
  <c r="D991" i="8"/>
  <c r="D710" i="8"/>
  <c r="D703" i="8"/>
  <c r="D180" i="8"/>
  <c r="D334" i="8"/>
  <c r="D419" i="8"/>
  <c r="D868" i="8"/>
  <c r="D23" i="8"/>
  <c r="D481" i="8"/>
  <c r="D509" i="8"/>
  <c r="D896" i="8"/>
  <c r="D921" i="8"/>
  <c r="D146" i="8"/>
  <c r="D769" i="8"/>
  <c r="D138" i="8"/>
  <c r="D284" i="8"/>
  <c r="D402" i="8"/>
  <c r="D659" i="8"/>
  <c r="D944" i="8"/>
  <c r="D445" i="8"/>
  <c r="D553" i="8"/>
  <c r="D212" i="8"/>
  <c r="D35" i="8"/>
  <c r="D557" i="8"/>
  <c r="D504" i="8"/>
  <c r="D816" i="8"/>
  <c r="D791" i="8"/>
  <c r="D754" i="8"/>
  <c r="D489" i="8"/>
  <c r="D884" i="8"/>
  <c r="D296" i="8"/>
  <c r="D393" i="8"/>
  <c r="D883" i="8"/>
  <c r="D621" i="8"/>
  <c r="D966" i="8"/>
  <c r="D736" i="8"/>
  <c r="D472" i="8"/>
  <c r="D415" i="8"/>
  <c r="D755" i="8"/>
  <c r="D931" i="8"/>
  <c r="D728" i="8"/>
  <c r="D940" i="8"/>
  <c r="D65" i="8"/>
  <c r="D388" i="8"/>
  <c r="D660" i="8"/>
  <c r="D440" i="8"/>
  <c r="D97" i="8"/>
  <c r="D373" i="8"/>
  <c r="D211" i="8"/>
  <c r="D221" i="8"/>
  <c r="D682" i="8"/>
  <c r="D83" i="8"/>
  <c r="D777" i="8"/>
  <c r="D325" i="8"/>
  <c r="D1002" i="8"/>
  <c r="D515" i="8"/>
  <c r="D828" i="8"/>
  <c r="D957" i="8"/>
  <c r="D714" i="8"/>
  <c r="D183" i="8"/>
  <c r="D39" i="8"/>
  <c r="D467" i="8"/>
  <c r="D535" i="8"/>
  <c r="D672" i="8"/>
  <c r="D344" i="8"/>
  <c r="D533" i="8"/>
  <c r="D854" i="8"/>
  <c r="D92" i="8"/>
  <c r="D870" i="8"/>
  <c r="D88" i="8"/>
  <c r="D349" i="8"/>
  <c r="D673" i="8"/>
  <c r="D885" i="8"/>
  <c r="D174" i="8"/>
  <c r="D995" i="8"/>
  <c r="D830" i="8"/>
  <c r="D633" i="8"/>
  <c r="D681" i="8"/>
  <c r="D976" i="8"/>
  <c r="D559" i="8"/>
  <c r="D676" i="8"/>
  <c r="D34" i="8"/>
  <c r="D971" i="8"/>
  <c r="D217" i="8"/>
  <c r="D956" i="8"/>
  <c r="D224" i="8"/>
  <c r="D530" i="8"/>
  <c r="D441" i="8"/>
  <c r="D399" i="8"/>
  <c r="D821" i="8"/>
  <c r="D962" i="8"/>
  <c r="D147" i="8"/>
  <c r="D389" i="8"/>
  <c r="D430" i="8"/>
  <c r="D405" i="8"/>
  <c r="D182" i="8"/>
  <c r="D864" i="8"/>
  <c r="D148" i="8"/>
  <c r="D404" i="8"/>
  <c r="D47" i="8"/>
  <c r="D252" i="8"/>
  <c r="D600" i="8"/>
  <c r="D274" i="8"/>
  <c r="D876" i="8"/>
  <c r="D943" i="8"/>
  <c r="D104" i="8"/>
  <c r="D231" i="8"/>
  <c r="D272" i="8"/>
  <c r="D210" i="8"/>
  <c r="D244" i="8"/>
  <c r="D11" i="8"/>
  <c r="D519" i="8"/>
  <c r="D924" i="8"/>
  <c r="D812" i="8"/>
  <c r="D350" i="8"/>
  <c r="D421" i="8"/>
  <c r="D947" i="8"/>
  <c r="D179" i="8"/>
  <c r="D289" i="8"/>
  <c r="D789" i="8"/>
  <c r="D359" i="8"/>
  <c r="D7" i="8"/>
  <c r="D178" i="8"/>
  <c r="D38" i="8"/>
  <c r="D619" i="8"/>
  <c r="D610" i="8"/>
  <c r="D316" i="8"/>
  <c r="D192" i="8"/>
  <c r="D567" i="8"/>
  <c r="D162" i="8"/>
  <c r="D549" i="8"/>
  <c r="D917" i="8"/>
  <c r="D704" i="8"/>
  <c r="D54" i="8"/>
  <c r="D29" i="8"/>
  <c r="D679" i="8"/>
  <c r="D333" i="8"/>
  <c r="D114" i="8"/>
  <c r="D686" i="8"/>
  <c r="D378" i="8"/>
  <c r="D214" i="8"/>
  <c r="D227" i="8"/>
  <c r="D820" i="8"/>
  <c r="D661" i="8"/>
  <c r="D753" i="8"/>
  <c r="D875" i="8"/>
  <c r="D999" i="8"/>
  <c r="D502" i="8"/>
  <c r="D516" i="8"/>
  <c r="D338" i="8"/>
  <c r="D909" i="8"/>
  <c r="D131" i="8"/>
  <c r="D531" i="8"/>
  <c r="D579" i="8"/>
  <c r="D972" i="8"/>
  <c r="D793" i="8"/>
  <c r="D989" i="8"/>
  <c r="D99" i="8"/>
  <c r="D87" i="8"/>
  <c r="D185" i="8"/>
  <c r="D362" i="8"/>
  <c r="D878" i="8"/>
  <c r="D613" i="8"/>
  <c r="D164" i="8"/>
  <c r="D700" i="8"/>
  <c r="D915" i="8"/>
  <c r="D307" i="8"/>
  <c r="D523" i="8"/>
  <c r="D839" i="8"/>
  <c r="D144" i="8"/>
  <c r="D238" i="8"/>
  <c r="D831" i="8"/>
  <c r="D598" i="8"/>
  <c r="D125" i="8"/>
  <c r="D215" i="8"/>
  <c r="D872" i="8"/>
  <c r="D41" i="8"/>
  <c r="D589" i="8"/>
  <c r="D322" i="8"/>
  <c r="D361" i="8"/>
  <c r="D911" i="8"/>
  <c r="D22" i="8"/>
  <c r="D737" i="8"/>
  <c r="D540" i="8"/>
  <c r="D31" i="8"/>
  <c r="D979" i="8"/>
  <c r="D583" i="8"/>
  <c r="D80" i="8"/>
  <c r="D810" i="8"/>
  <c r="D360" i="8"/>
  <c r="D170" i="8"/>
  <c r="D160" i="8"/>
  <c r="D246" i="8"/>
  <c r="D951" i="8"/>
  <c r="D722" i="8"/>
  <c r="D462" i="8"/>
  <c r="D635" i="8"/>
  <c r="D243" i="8"/>
  <c r="D698" i="8"/>
  <c r="D105" i="8"/>
  <c r="D520" i="8"/>
  <c r="D409" i="8"/>
  <c r="D461" i="8"/>
  <c r="D468" i="8"/>
  <c r="D941" i="8"/>
  <c r="D32" i="8"/>
  <c r="D382" i="8"/>
  <c r="D734" i="8"/>
  <c r="D879" i="8"/>
  <c r="D596" i="8"/>
  <c r="D745" i="8"/>
  <c r="D611" i="8"/>
  <c r="D770" i="8"/>
  <c r="D295" i="8"/>
  <c r="D306" i="8"/>
  <c r="D106" i="8"/>
  <c r="D974" i="8"/>
  <c r="D576" i="8"/>
  <c r="D970" i="8"/>
  <c r="D222" i="8"/>
  <c r="D36" i="8"/>
  <c r="D689" i="8"/>
  <c r="D377" i="8"/>
  <c r="D91" i="8"/>
  <c r="D151" i="8"/>
  <c r="D973" i="8"/>
  <c r="D249" i="8"/>
  <c r="D833" i="8"/>
  <c r="D994" i="8"/>
  <c r="D121" i="8"/>
  <c r="D525" i="8"/>
  <c r="D697" i="8"/>
  <c r="D551" i="8"/>
  <c r="D42" i="8"/>
  <c r="D718" i="8"/>
  <c r="D193" i="8"/>
  <c r="D696" i="8"/>
  <c r="D901" i="8"/>
  <c r="D654" i="8"/>
  <c r="D867" i="8"/>
  <c r="D545" i="8"/>
  <c r="D81" i="8"/>
  <c r="D12" i="8"/>
  <c r="D952" i="8"/>
  <c r="D93" i="8"/>
  <c r="D764" i="8"/>
  <c r="D534" i="8"/>
  <c r="D145" i="8"/>
  <c r="D117" i="8"/>
  <c r="D263" i="8"/>
  <c r="D837" i="8"/>
  <c r="D969" i="8"/>
  <c r="D119" i="8"/>
  <c r="D275" i="8"/>
  <c r="D413" i="8"/>
  <c r="D887" i="8"/>
  <c r="D495" i="8"/>
  <c r="D191" i="8"/>
  <c r="D642" i="8"/>
  <c r="D237" i="8"/>
  <c r="D980" i="8"/>
  <c r="D651" i="8"/>
  <c r="D141" i="8"/>
  <c r="D808" i="8"/>
  <c r="D197" i="8"/>
  <c r="D234" i="8"/>
  <c r="D892" i="8"/>
  <c r="D303" i="8"/>
  <c r="D550" i="8"/>
  <c r="D933" i="8"/>
  <c r="D265" i="8"/>
  <c r="D894" i="8"/>
  <c r="D422" i="8"/>
  <c r="D752" i="8"/>
  <c r="D376" i="8"/>
  <c r="D731" i="8"/>
  <c r="D480" i="8"/>
  <c r="D848" i="8"/>
  <c r="D426" i="8"/>
  <c r="D347" i="8"/>
  <c r="D817" i="8"/>
  <c r="D464" i="8"/>
  <c r="D936" i="8"/>
  <c r="D195" i="8"/>
  <c r="D906" i="8"/>
  <c r="D984" i="8"/>
  <c r="D529" i="8"/>
  <c r="D981" i="8"/>
  <c r="D207" i="8"/>
  <c r="D881" i="8"/>
  <c r="D52" i="8"/>
  <c r="D257" i="8"/>
  <c r="D938" i="8"/>
  <c r="D253" i="8"/>
  <c r="D293" i="8"/>
  <c r="D328" i="8"/>
  <c r="D806" i="8"/>
  <c r="D719" i="8"/>
  <c r="D315" i="8"/>
  <c r="D783" i="8"/>
  <c r="D28" i="8"/>
  <c r="D486" i="8"/>
  <c r="D428" i="8"/>
  <c r="D452" i="8"/>
  <c r="D473" i="8"/>
  <c r="D858" i="8"/>
  <c r="D521" i="8"/>
  <c r="D805" i="8"/>
  <c r="D903" i="8"/>
  <c r="D608" i="8"/>
  <c r="D813" i="8"/>
  <c r="D85" i="8"/>
  <c r="D425" i="8"/>
  <c r="D367" i="8"/>
  <c r="D809" i="8"/>
  <c r="D556" i="8"/>
  <c r="D965" i="8"/>
  <c r="D130" i="8"/>
  <c r="D129" i="8"/>
  <c r="D285" i="8"/>
  <c r="D908" i="8"/>
  <c r="D476" i="8"/>
  <c r="D648" i="8"/>
  <c r="D803" i="8"/>
  <c r="D756" i="8"/>
  <c r="D223" i="8"/>
  <c r="D477" i="8"/>
  <c r="D412" i="8"/>
  <c r="D860" i="8"/>
  <c r="D788" i="8"/>
  <c r="D524" i="8"/>
  <c r="D492" i="8"/>
  <c r="D60" i="8"/>
  <c r="D548" i="8"/>
  <c r="D794" i="8"/>
  <c r="D913" i="8"/>
  <c r="D668" i="8"/>
  <c r="D623" i="8"/>
  <c r="D771" i="8"/>
  <c r="D288" i="8"/>
  <c r="D750" i="8"/>
  <c r="D588" i="8"/>
  <c r="D286" i="8"/>
  <c r="D575" i="8"/>
  <c r="D53" i="8"/>
  <c r="D332" i="8"/>
  <c r="D840" i="8"/>
  <c r="D768" i="8"/>
  <c r="D733" i="8"/>
  <c r="D187" i="8"/>
  <c r="D100" i="8"/>
  <c r="D311" i="8"/>
  <c r="D169" i="8"/>
  <c r="D680" i="8"/>
  <c r="D694" i="8"/>
  <c r="D255" i="8"/>
  <c r="D470" i="8"/>
  <c r="D658" i="8"/>
  <c r="D66" i="8"/>
  <c r="D838" i="8"/>
  <c r="D604" i="8"/>
  <c r="D569" i="8"/>
  <c r="D323" i="8"/>
  <c r="D109" i="8"/>
  <c r="D584" i="8"/>
  <c r="D48" i="8"/>
  <c r="D975" i="8"/>
  <c r="D305" i="8"/>
  <c r="D330" i="8"/>
  <c r="D695" i="8"/>
  <c r="D490" i="8"/>
  <c r="D460" i="8"/>
  <c r="D442" i="8"/>
  <c r="D324" i="8"/>
  <c r="D124" i="8"/>
  <c r="D72" i="8"/>
  <c r="D326" i="8"/>
  <c r="D137" i="8"/>
  <c r="D628" i="8"/>
  <c r="D64" i="8"/>
  <c r="D643" i="8"/>
  <c r="D799" i="8"/>
  <c r="D717" i="8"/>
  <c r="D142" i="8"/>
  <c r="D266" i="8"/>
  <c r="D345" i="8"/>
  <c r="D554" i="8"/>
  <c r="D348" i="8"/>
  <c r="D706" i="8"/>
  <c r="D692" i="8"/>
  <c r="D937" i="8"/>
  <c r="D985" i="8"/>
  <c r="D898" i="8"/>
  <c r="D607" i="8"/>
  <c r="D136" i="8"/>
  <c r="D580" i="8"/>
  <c r="D256" i="8"/>
  <c r="D70" i="8"/>
  <c r="D471" i="8"/>
  <c r="D493" i="8"/>
  <c r="D261" i="8"/>
  <c r="D780" i="8"/>
  <c r="D157" i="8"/>
  <c r="D532" i="8"/>
  <c r="D264" i="8"/>
  <c r="D657" i="8"/>
  <c r="D77" i="8"/>
  <c r="D90" i="8"/>
  <c r="D617" i="8"/>
  <c r="D720" i="8"/>
  <c r="D46" i="8"/>
  <c r="D653" i="8"/>
  <c r="D49" i="8"/>
  <c r="D478" i="8"/>
  <c r="D609" i="8"/>
  <c r="D363" i="8"/>
  <c r="D547" i="8"/>
  <c r="D566" i="8"/>
  <c r="D669" i="8"/>
  <c r="D63" i="8"/>
  <c r="D877" i="8"/>
  <c r="D511" i="8"/>
  <c r="D539" i="8"/>
  <c r="D508" i="8"/>
  <c r="D235" i="8"/>
  <c r="D314" i="8"/>
  <c r="D735" i="8"/>
  <c r="D398" i="8"/>
  <c r="D990" i="8"/>
  <c r="D647" i="8"/>
  <c r="D744" i="8"/>
  <c r="D797" i="8"/>
  <c r="D69" i="8"/>
  <c r="D25" i="8"/>
  <c r="D895" i="8"/>
  <c r="D270" i="8"/>
  <c r="D950" i="8"/>
  <c r="D458" i="8"/>
  <c r="D488" i="8"/>
  <c r="D916" i="8"/>
  <c r="D485" i="8"/>
  <c r="D782" i="8"/>
  <c r="D1000" i="8"/>
  <c r="D68" i="8"/>
  <c r="D897" i="8"/>
  <c r="D298" i="8"/>
  <c r="D200" i="8"/>
  <c r="D634" i="8"/>
  <c r="D615" i="8"/>
  <c r="D726" i="8"/>
  <c r="D366" i="8"/>
  <c r="D537" i="8"/>
  <c r="D743" i="8"/>
  <c r="D862" i="8"/>
  <c r="D845" i="8"/>
  <c r="D544" i="8"/>
  <c r="D163" i="8"/>
  <c r="D899" i="8"/>
  <c r="D923" i="8"/>
  <c r="D396" i="8"/>
  <c r="D431" i="8"/>
  <c r="D56" i="8"/>
  <c r="D935" i="8"/>
  <c r="D82" i="8"/>
  <c r="D827" i="8"/>
  <c r="D506" i="8"/>
  <c r="D158" i="8"/>
  <c r="D186" i="8"/>
  <c r="D986" i="8"/>
  <c r="D18" i="8"/>
  <c r="D641" i="8"/>
  <c r="D746" i="8"/>
  <c r="D226" i="8"/>
  <c r="D403" i="8"/>
  <c r="D663" i="8"/>
  <c r="D457" i="8"/>
  <c r="D320" i="8"/>
  <c r="D819" i="8"/>
  <c r="D115" i="8"/>
  <c r="D847" i="8"/>
  <c r="D40" i="8"/>
  <c r="D687" i="8"/>
  <c r="D449" i="8"/>
  <c r="D443" i="8"/>
  <c r="D560" i="8"/>
  <c r="D381" i="8"/>
  <c r="D444" i="8"/>
  <c r="D790" i="8"/>
  <c r="D849" i="8"/>
  <c r="D528" i="8"/>
  <c r="D740" i="8"/>
  <c r="D397" i="8"/>
  <c r="D216" i="8"/>
  <c r="D98" i="8"/>
  <c r="D245" i="8"/>
  <c r="D408" i="8"/>
  <c r="D309" i="8"/>
  <c r="D132" i="8"/>
  <c r="D259" i="8"/>
  <c r="D605" i="8"/>
  <c r="D807" i="8"/>
  <c r="D233" i="8"/>
  <c r="D618" i="8"/>
  <c r="D955" i="8"/>
  <c r="D725" i="8"/>
  <c r="D664" i="8"/>
  <c r="D260" i="8"/>
  <c r="D712" i="8"/>
  <c r="D194" i="8"/>
  <c r="D198" i="8"/>
  <c r="D829" i="8"/>
  <c r="D711" i="8"/>
  <c r="D20" i="8"/>
  <c r="D122" i="8"/>
  <c r="D140" i="8"/>
  <c r="D247" i="8"/>
  <c r="D475" i="8"/>
  <c r="D75" i="8"/>
  <c r="D184" i="8"/>
  <c r="D954" i="8"/>
  <c r="D290" i="8"/>
  <c r="D741" i="8"/>
  <c r="D189" i="8"/>
  <c r="D110" i="8"/>
  <c r="D823" i="8"/>
  <c r="D204" i="8"/>
  <c r="D463" i="8"/>
  <c r="D774" i="8"/>
  <c r="D929" i="8"/>
  <c r="D287" i="8"/>
  <c r="D414" i="8"/>
  <c r="D767" i="8"/>
  <c r="D242" i="8"/>
  <c r="D209" i="8"/>
  <c r="D709" i="8"/>
  <c r="D512" i="8"/>
  <c r="D889" i="8"/>
  <c r="D429" i="8"/>
  <c r="D436" i="8"/>
  <c r="D873" i="8"/>
  <c r="D220" i="8"/>
  <c r="D760" i="8"/>
  <c r="D165" i="8"/>
  <c r="D729" i="8"/>
  <c r="D855" i="8"/>
  <c r="D336" i="8"/>
  <c r="D487" i="8"/>
  <c r="D691" i="8"/>
  <c r="D283" i="8"/>
  <c r="D155" i="8"/>
  <c r="D401" i="8"/>
  <c r="D483" i="8"/>
  <c r="D112" i="8"/>
  <c r="D319" i="8"/>
  <c r="L19" i="7"/>
  <c r="J843" i="8"/>
  <c r="J737" i="8"/>
  <c r="J797" i="8"/>
  <c r="J668" i="8"/>
  <c r="J612" i="8"/>
  <c r="J838" i="8"/>
  <c r="J889" i="8"/>
  <c r="J216" i="8"/>
  <c r="J931" i="8"/>
  <c r="J569" i="8"/>
  <c r="J598" i="8"/>
  <c r="J741" i="8"/>
  <c r="J543" i="8"/>
  <c r="J808" i="8"/>
  <c r="J915" i="8"/>
  <c r="J135" i="8"/>
  <c r="J709" i="8"/>
  <c r="J50" i="8"/>
  <c r="J582" i="8"/>
  <c r="J167" i="8"/>
  <c r="J145" i="8"/>
  <c r="J165" i="8"/>
  <c r="J122" i="8"/>
  <c r="J907" i="8"/>
  <c r="J308" i="8"/>
  <c r="J857" i="8"/>
  <c r="J905" i="8"/>
  <c r="J119" i="8"/>
  <c r="J196" i="8"/>
  <c r="J689" i="8"/>
  <c r="J904" i="8"/>
  <c r="J160" i="8"/>
  <c r="J482" i="8"/>
  <c r="J608" i="8"/>
  <c r="J679" i="8"/>
  <c r="J8" i="8"/>
  <c r="J911" i="8"/>
  <c r="J155" i="8"/>
  <c r="J142" i="8"/>
  <c r="J310" i="8"/>
  <c r="J727" i="8"/>
  <c r="J341" i="8"/>
  <c r="J817" i="8"/>
  <c r="J509" i="8"/>
  <c r="J518" i="8"/>
  <c r="J576" i="8"/>
  <c r="J335" i="8"/>
  <c r="J637" i="8"/>
  <c r="J827" i="8"/>
  <c r="J333" i="8"/>
  <c r="J980" i="8"/>
  <c r="J330" i="8"/>
  <c r="J998" i="8"/>
  <c r="J716" i="8"/>
  <c r="J839" i="8"/>
  <c r="J836" i="8"/>
  <c r="J614" i="8"/>
  <c r="J556" i="8"/>
  <c r="J558" i="8"/>
  <c r="J717" i="8"/>
  <c r="J98" i="8"/>
  <c r="J223" i="8"/>
  <c r="J447" i="8"/>
  <c r="J846" i="8"/>
  <c r="J876" i="8"/>
  <c r="J559" i="8"/>
  <c r="J705" i="8"/>
  <c r="J240" i="8"/>
  <c r="J585" i="8"/>
  <c r="J640" i="8"/>
  <c r="J969" i="8"/>
  <c r="J115" i="8"/>
  <c r="J551" i="8"/>
  <c r="J563" i="8"/>
  <c r="J488" i="8"/>
  <c r="J678" i="8"/>
  <c r="J106" i="8"/>
  <c r="J712" i="8"/>
  <c r="J82" i="8"/>
  <c r="J724" i="8"/>
  <c r="J692" i="8"/>
  <c r="J137" i="8"/>
  <c r="J219" i="8"/>
  <c r="J459" i="8"/>
  <c r="J764" i="8"/>
  <c r="J593" i="8"/>
  <c r="J856" i="8"/>
  <c r="J625" i="8"/>
  <c r="J80" i="8"/>
  <c r="J995" i="8"/>
  <c r="J633" i="8"/>
  <c r="J850" i="8"/>
  <c r="J19" i="8"/>
  <c r="J962" i="8"/>
  <c r="J507" i="8"/>
  <c r="J309" i="8"/>
  <c r="J800" i="8"/>
  <c r="J382" i="8"/>
  <c r="J192" i="8"/>
  <c r="J629" i="8"/>
  <c r="J704" i="8"/>
  <c r="J225" i="8"/>
  <c r="J35" i="8"/>
  <c r="J649" i="8"/>
  <c r="J950" i="8"/>
  <c r="J285" i="8"/>
  <c r="J511" i="8"/>
  <c r="J65" i="8"/>
  <c r="J919" i="8"/>
  <c r="J735" i="8"/>
  <c r="J872" i="8"/>
  <c r="J552" i="8"/>
  <c r="J201" i="8"/>
  <c r="J766" i="8"/>
  <c r="J487" i="8"/>
  <c r="J778" i="8"/>
  <c r="J54" i="8"/>
  <c r="J993" i="8"/>
  <c r="J685" i="8"/>
  <c r="J537" i="8"/>
  <c r="J95" i="8"/>
  <c r="J577" i="8"/>
  <c r="J801" i="8"/>
  <c r="J684" i="8"/>
  <c r="J483" i="8"/>
  <c r="J924" i="8"/>
  <c r="J883" i="8"/>
  <c r="J410" i="8"/>
  <c r="J570" i="8"/>
  <c r="J40" i="8"/>
  <c r="J1004" i="8"/>
  <c r="J732" i="8"/>
  <c r="J831" i="8"/>
  <c r="J42" i="8"/>
  <c r="J222" i="8"/>
  <c r="J505" i="8"/>
  <c r="J419" i="8"/>
  <c r="J729" i="8"/>
  <c r="J886" i="8"/>
  <c r="J549" i="8"/>
  <c r="J359" i="8"/>
  <c r="J317" i="8"/>
  <c r="J118" i="8"/>
  <c r="J440" i="8"/>
  <c r="J784" i="8"/>
  <c r="J743" i="8"/>
  <c r="J1000" i="8"/>
  <c r="J81" i="8"/>
  <c r="J997" i="8"/>
  <c r="J178" i="8"/>
  <c r="J802" i="8"/>
  <c r="J670" i="8"/>
  <c r="J125" i="8"/>
  <c r="J515" i="8"/>
  <c r="J1003" i="8"/>
  <c r="J758" i="8"/>
  <c r="J169" i="8"/>
  <c r="J973" i="8"/>
  <c r="J140" i="8"/>
  <c r="J994" i="8"/>
  <c r="J789" i="8"/>
  <c r="J738" i="8"/>
  <c r="J381" i="8"/>
  <c r="J478" i="8"/>
  <c r="J85" i="8"/>
  <c r="J380" i="8"/>
  <c r="J517" i="8"/>
  <c r="J914" i="8"/>
  <c r="J402" i="8"/>
  <c r="J408" i="8"/>
  <c r="J725" i="8"/>
  <c r="J586" i="8"/>
  <c r="J425" i="8"/>
  <c r="J445" i="8"/>
  <c r="J848" i="8"/>
  <c r="J647" i="8"/>
  <c r="J734" i="8"/>
  <c r="J367" i="8"/>
  <c r="J218" i="8"/>
  <c r="J828" i="8"/>
  <c r="J409" i="8"/>
  <c r="J767" i="8"/>
  <c r="J798" i="8"/>
  <c r="J895" i="8"/>
  <c r="J448" i="8"/>
  <c r="J435" i="8"/>
  <c r="J815" i="8"/>
  <c r="J968" i="8"/>
  <c r="J475" i="8"/>
  <c r="J238" i="8"/>
  <c r="J977" i="8"/>
  <c r="J79" i="8"/>
  <c r="J894" i="8"/>
  <c r="J616" i="8"/>
  <c r="J132" i="8"/>
  <c r="J168" i="8"/>
  <c r="J57" i="8"/>
  <c r="J174" i="8"/>
  <c r="J96" i="8"/>
  <c r="J520" i="8"/>
  <c r="J939" i="8"/>
  <c r="J687" i="8"/>
  <c r="J548" i="8"/>
  <c r="J842" i="8"/>
  <c r="J61" i="8"/>
  <c r="J153" i="8"/>
  <c r="J103" i="8"/>
  <c r="J360" i="8"/>
  <c r="J672" i="8"/>
  <c r="J561" i="8"/>
  <c r="J111" i="8"/>
  <c r="J53" i="8"/>
  <c r="J297" i="8"/>
  <c r="J403" i="8"/>
  <c r="J780" i="8"/>
  <c r="J320" i="8"/>
  <c r="J822" i="8"/>
  <c r="J596" i="8"/>
  <c r="J624" i="8"/>
  <c r="J15" i="8"/>
  <c r="J362" i="8"/>
  <c r="J208" i="8"/>
  <c r="J812" i="8"/>
  <c r="J530" i="8"/>
  <c r="J236" i="8"/>
  <c r="J376" i="8"/>
  <c r="J840" i="8"/>
  <c r="J933" i="8"/>
  <c r="J465" i="8"/>
  <c r="J405" i="8"/>
  <c r="J589" i="8"/>
  <c r="J643" i="8"/>
  <c r="J99" i="8"/>
  <c r="J70" i="8"/>
  <c r="J697" i="8"/>
  <c r="J83" i="8"/>
  <c r="J611" i="8"/>
  <c r="J468" i="8"/>
  <c r="J354" i="8"/>
  <c r="J987" i="8"/>
  <c r="J757" i="8"/>
  <c r="J748" i="8"/>
  <c r="J912" i="8"/>
  <c r="J755" i="8"/>
  <c r="J204" i="8"/>
  <c r="J592" i="8"/>
  <c r="J421" i="8"/>
  <c r="J927" i="8"/>
  <c r="J326" i="8"/>
  <c r="J992" i="8"/>
  <c r="J644" i="8"/>
  <c r="J272" i="8"/>
  <c r="J9" i="8"/>
  <c r="J916" i="8"/>
  <c r="J221" i="8"/>
  <c r="J34" i="8"/>
  <c r="J412" i="8"/>
  <c r="J69" i="8"/>
  <c r="J363" i="8"/>
  <c r="J187" i="8"/>
  <c r="J443" i="8"/>
  <c r="J613" i="8"/>
  <c r="J807" i="8"/>
  <c r="J301" i="8"/>
  <c r="J858" i="8"/>
  <c r="J337" i="8"/>
  <c r="J267" i="8"/>
  <c r="J967" i="8"/>
  <c r="J675" i="8"/>
  <c r="J711" i="8"/>
  <c r="J369" i="8"/>
  <c r="J639" i="8"/>
  <c r="J432" i="8"/>
  <c r="J591" i="8"/>
  <c r="J974" i="8"/>
  <c r="J202" i="8"/>
  <c r="J249" i="8"/>
  <c r="J336" i="8"/>
  <c r="J791" i="8"/>
  <c r="J33" i="8"/>
  <c r="J322" i="8"/>
  <c r="J229" i="8"/>
  <c r="J342" i="8"/>
  <c r="J514" i="8"/>
  <c r="J810" i="8"/>
  <c r="J430" i="8"/>
  <c r="J84" i="8"/>
  <c r="J667" i="8"/>
  <c r="J671" i="8"/>
  <c r="J909" i="8"/>
  <c r="J946" i="8"/>
  <c r="J198" i="8"/>
  <c r="J726" i="8"/>
  <c r="J232" i="8"/>
  <c r="J472" i="8"/>
  <c r="J779" i="8"/>
  <c r="J496" i="8"/>
  <c r="J714" i="8"/>
  <c r="J651" i="8"/>
  <c r="J291" i="8"/>
  <c r="J485" i="8"/>
  <c r="J94" i="8"/>
  <c r="J677" i="8"/>
  <c r="J534" i="8"/>
  <c r="J287" i="8"/>
  <c r="J471" i="8"/>
  <c r="J661" i="8"/>
  <c r="J926" i="8"/>
  <c r="J47" i="8"/>
  <c r="J881" i="8"/>
  <c r="J554" i="8"/>
  <c r="J143" i="8"/>
  <c r="J251" i="8"/>
  <c r="J256" i="8"/>
  <c r="J777" i="8"/>
  <c r="J361" i="8"/>
  <c r="J417" i="8"/>
  <c r="J503" i="8"/>
  <c r="J401" i="8"/>
  <c r="J656" i="8"/>
  <c r="J242" i="8"/>
  <c r="J632" i="8"/>
  <c r="J16" i="8"/>
  <c r="J960" i="8"/>
  <c r="J298" i="8"/>
  <c r="J774" i="8"/>
  <c r="J910" i="8"/>
  <c r="J665" i="8"/>
  <c r="J606" i="8"/>
  <c r="J161" i="8"/>
  <c r="J248" i="8"/>
  <c r="J820" i="8"/>
  <c r="J199" i="8"/>
  <c r="J269" i="8"/>
  <c r="J897" i="8"/>
  <c r="J981" i="8"/>
  <c r="J170" i="8"/>
  <c r="J92" i="8"/>
  <c r="J411" i="8"/>
  <c r="J17" i="8"/>
  <c r="J782" i="8"/>
  <c r="J703" i="8"/>
  <c r="J908" i="8"/>
  <c r="J978" i="8"/>
  <c r="J474" i="8"/>
  <c r="J460" i="8"/>
  <c r="J991" i="8"/>
  <c r="J694" i="8"/>
  <c r="J746" i="8"/>
  <c r="J126" i="8"/>
  <c r="J109" i="8"/>
  <c r="J722" i="8"/>
  <c r="J136" i="8"/>
  <c r="J761" i="8"/>
  <c r="J957" i="8"/>
  <c r="J179" i="8"/>
  <c r="J825" i="8"/>
  <c r="J645" i="8"/>
  <c r="J416" i="8"/>
  <c r="J313" i="8"/>
  <c r="J454" i="8"/>
  <c r="J795" i="8"/>
  <c r="J289" i="8"/>
  <c r="J756" i="8"/>
  <c r="J278" i="8"/>
  <c r="J965" i="8"/>
  <c r="J212" i="8"/>
  <c r="J573" i="8"/>
  <c r="J314" i="8"/>
  <c r="J502" i="8"/>
  <c r="J215" i="8"/>
  <c r="J368" i="8"/>
  <c r="J124" i="8"/>
  <c r="J913" i="8"/>
  <c r="J529" i="8"/>
  <c r="J394" i="8"/>
  <c r="J953" i="8"/>
  <c r="J20" i="8"/>
  <c r="J541" i="8"/>
  <c r="J59" i="8"/>
  <c r="J902" i="8"/>
  <c r="J976" i="8"/>
  <c r="J536" i="8"/>
  <c r="J682" i="8"/>
  <c r="J532" i="8"/>
  <c r="J26" i="8"/>
  <c r="J373" i="8"/>
  <c r="J44" i="8"/>
  <c r="J207" i="8"/>
  <c r="J246" i="8"/>
  <c r="J77" i="8"/>
  <c r="J279" i="8"/>
  <c r="J205" i="8"/>
  <c r="J230" i="8"/>
  <c r="J531" i="8"/>
  <c r="J892" i="8"/>
  <c r="J768" i="8"/>
  <c r="J104" i="8"/>
  <c r="J804" i="8"/>
  <c r="J658" i="8"/>
  <c r="J348" i="8"/>
  <c r="J540" i="8"/>
  <c r="J10" i="8"/>
  <c r="J719" i="8"/>
  <c r="J175" i="8"/>
  <c r="J925" i="8"/>
  <c r="J891" i="8"/>
  <c r="J631" i="8"/>
  <c r="J63" i="8"/>
  <c r="J97" i="8"/>
  <c r="J945" i="8"/>
  <c r="J922" i="8"/>
  <c r="J290" i="8"/>
  <c r="J180" i="8"/>
  <c r="J492" i="8"/>
  <c r="J599" i="8"/>
  <c r="J427" i="8"/>
  <c r="J299" i="8"/>
  <c r="J139" i="8"/>
  <c r="J404" i="8"/>
  <c r="J949" i="8"/>
  <c r="J338" i="8"/>
  <c r="J260" i="8"/>
  <c r="J491" i="8"/>
  <c r="J295" i="8"/>
  <c r="J901" i="8"/>
  <c r="J22" i="8"/>
  <c r="J166" i="8"/>
  <c r="J328" i="8"/>
  <c r="J247" i="8"/>
  <c r="J339" i="8"/>
  <c r="J214" i="8"/>
  <c r="J773" i="8"/>
  <c r="J917" i="8"/>
  <c r="J127" i="8"/>
  <c r="J947" i="8"/>
  <c r="J985" i="8"/>
  <c r="J134" i="8"/>
  <c r="J262" i="8"/>
  <c r="J203" i="8"/>
  <c r="J48" i="8"/>
  <c r="J824" i="8"/>
  <c r="J776" i="8"/>
  <c r="J650" i="8"/>
  <c r="J510" i="8"/>
  <c r="J263" i="8"/>
  <c r="J407" i="8"/>
  <c r="J396" i="8"/>
  <c r="J805" i="8"/>
  <c r="J890" i="8"/>
  <c r="J477" i="8"/>
  <c r="J89" i="8"/>
  <c r="J873" i="8"/>
  <c r="J715" i="8"/>
  <c r="J578" i="8"/>
  <c r="J581" i="8"/>
  <c r="J211" i="8"/>
  <c r="J970" i="8"/>
  <c r="J604" i="8"/>
  <c r="J449" i="8"/>
  <c r="J151" i="8"/>
  <c r="J86" i="8"/>
  <c r="J504" i="8"/>
  <c r="J457" i="8"/>
  <c r="J286" i="8"/>
  <c r="J594" i="8"/>
  <c r="J934" i="8"/>
  <c r="J345" i="8"/>
  <c r="J185" i="8"/>
  <c r="J521" i="8"/>
  <c r="J120" i="8"/>
  <c r="J193" i="8"/>
  <c r="J389" i="8"/>
  <c r="J859" i="8"/>
  <c r="J321" i="8"/>
  <c r="J164" i="8"/>
  <c r="J944" i="8"/>
  <c r="J590" i="8"/>
  <c r="J847" i="8"/>
  <c r="J680" i="8"/>
  <c r="J311" i="8"/>
  <c r="J72" i="8"/>
  <c r="J571" i="8"/>
  <c r="J699" i="8"/>
  <c r="J721" i="8"/>
  <c r="J501" i="8"/>
  <c r="J819" i="8"/>
  <c r="J695" i="8"/>
  <c r="J21" i="8"/>
  <c r="J627" i="8"/>
  <c r="J114" i="8"/>
  <c r="J986" i="8"/>
  <c r="J209" i="8"/>
  <c r="J91" i="8"/>
  <c r="J237" i="8"/>
  <c r="J609" i="8"/>
  <c r="J30" i="8"/>
  <c r="J377" i="8"/>
  <c r="J952" i="8"/>
  <c r="J37" i="8"/>
  <c r="J878" i="8"/>
  <c r="J841" i="8"/>
  <c r="J752" i="8"/>
  <c r="J605" i="8"/>
  <c r="J898" i="8"/>
  <c r="J253" i="8"/>
  <c r="J821" i="8"/>
  <c r="J961" i="8"/>
  <c r="J302" i="8"/>
  <c r="J149" i="8"/>
  <c r="J740" i="8"/>
  <c r="J852" i="8"/>
  <c r="J350" i="8"/>
  <c r="J163" i="8"/>
  <c r="J940" i="8"/>
  <c r="J935" i="8"/>
  <c r="J436" i="8"/>
  <c r="J462" i="8"/>
  <c r="J937" i="8"/>
  <c r="J71" i="8"/>
  <c r="J982" i="8"/>
  <c r="J769" i="8"/>
  <c r="J383" i="8"/>
  <c r="J43" i="8"/>
  <c r="J832" i="8"/>
  <c r="J152" i="8"/>
  <c r="J461" i="8"/>
  <c r="J975" i="8"/>
  <c r="J539" i="8"/>
  <c r="J154" i="8"/>
  <c r="J603" i="8"/>
  <c r="J783" i="8"/>
  <c r="J306" i="8"/>
  <c r="J374" i="8"/>
  <c r="J602" i="8"/>
  <c r="J958" i="8"/>
  <c r="J855" i="8"/>
  <c r="J280" i="8"/>
  <c r="J93" i="8"/>
  <c r="J378" i="8"/>
  <c r="J618" i="8"/>
  <c r="J490" i="8"/>
  <c r="J747" i="8"/>
  <c r="J442" i="8"/>
  <c r="J918" i="8"/>
  <c r="J23" i="8"/>
  <c r="J669" i="8"/>
  <c r="J954" i="8"/>
  <c r="J429" i="8"/>
  <c r="J129" i="8"/>
  <c r="J334" i="8"/>
  <c r="J316" i="8"/>
  <c r="J681" i="8"/>
  <c r="J524" i="8"/>
  <c r="J718" i="8"/>
  <c r="J666" i="8"/>
  <c r="J867" i="8"/>
  <c r="J635" i="8"/>
  <c r="J928" i="8"/>
  <c r="J943" i="8"/>
  <c r="J754" i="8"/>
  <c r="J323" i="8"/>
  <c r="J424" i="8"/>
  <c r="J220" i="8"/>
  <c r="J830" i="8"/>
  <c r="J698" i="8"/>
  <c r="J433" i="8"/>
  <c r="J674" i="8"/>
  <c r="J494" i="8"/>
  <c r="J235" i="8"/>
  <c r="J903" i="8"/>
  <c r="J12" i="8"/>
  <c r="J173" i="8"/>
  <c r="J706" i="8"/>
  <c r="J349" i="8"/>
  <c r="J312" i="8"/>
  <c r="J720" i="8"/>
  <c r="J181" i="8"/>
  <c r="J620" i="8"/>
  <c r="J68" i="8"/>
  <c r="J36" i="8"/>
  <c r="J572" i="8"/>
  <c r="J423" i="8"/>
  <c r="J392" i="8"/>
  <c r="J516" i="8"/>
  <c r="J331" i="8"/>
  <c r="J148" i="8"/>
  <c r="J921" i="8"/>
  <c r="J799" i="8"/>
  <c r="J473" i="8"/>
  <c r="J813" i="8"/>
  <c r="J659" i="8"/>
  <c r="J243" i="8"/>
  <c r="J395" i="8"/>
  <c r="J131" i="8"/>
  <c r="J751" i="8"/>
  <c r="J500" i="8"/>
  <c r="J691" i="8"/>
  <c r="J707" i="8"/>
  <c r="J885" i="8"/>
  <c r="J276" i="8"/>
  <c r="J527" i="8"/>
  <c r="J803" i="8"/>
  <c r="J929" i="8"/>
  <c r="J406" i="8"/>
  <c r="J770" i="8"/>
  <c r="J888" i="8"/>
  <c r="J567" i="8"/>
  <c r="J133" i="8"/>
  <c r="J607" i="8"/>
  <c r="J700" i="8"/>
  <c r="J38" i="8"/>
  <c r="J60" i="8"/>
  <c r="J450" i="8"/>
  <c r="J305" i="8"/>
  <c r="J453" i="8"/>
  <c r="J553" i="8"/>
  <c r="J652" i="8"/>
  <c r="J775" i="8"/>
  <c r="J899" i="8"/>
  <c r="J318" i="8"/>
  <c r="J814" i="8"/>
  <c r="J213" i="8"/>
  <c r="J989" i="8"/>
  <c r="J191" i="8"/>
  <c r="J730" i="8"/>
  <c r="J900" i="8"/>
  <c r="J938" i="8"/>
  <c r="J346" i="8"/>
  <c r="J966" i="8"/>
  <c r="J701" i="8"/>
  <c r="J818" i="8"/>
  <c r="J744" i="8"/>
  <c r="J195" i="8"/>
  <c r="J319" i="8"/>
  <c r="J418" i="8"/>
  <c r="J364" i="8"/>
  <c r="J566" i="8"/>
  <c r="J498" i="8"/>
  <c r="J600" i="8"/>
  <c r="J610" i="8"/>
  <c r="J696" i="8"/>
  <c r="J638" i="8"/>
  <c r="J688" i="8"/>
  <c r="J428" i="8"/>
  <c r="J636" i="8"/>
  <c r="J785" i="8"/>
  <c r="J226" i="8"/>
  <c r="J332" i="8"/>
  <c r="J862" i="8"/>
  <c r="J398" i="8"/>
  <c r="J787" i="8"/>
  <c r="J101" i="8"/>
  <c r="J538" i="8"/>
  <c r="J121" i="8"/>
  <c r="J375" i="8"/>
  <c r="J194" i="8"/>
  <c r="J186" i="8"/>
  <c r="J188" i="8"/>
  <c r="J660" i="8"/>
  <c r="J884" i="8"/>
  <c r="J365" i="8"/>
  <c r="J955" i="8"/>
  <c r="J7" i="8"/>
  <c r="J259" i="8"/>
  <c r="J951" i="8"/>
  <c r="J147" i="8"/>
  <c r="J588" i="8"/>
  <c r="J271" i="8"/>
  <c r="J28" i="8"/>
  <c r="J816" i="8"/>
  <c r="J217" i="8"/>
  <c r="J615" i="8"/>
  <c r="J622" i="8"/>
  <c r="J13" i="8"/>
  <c r="J14" i="8"/>
  <c r="J823" i="8"/>
  <c r="J245" i="8"/>
  <c r="J479" i="8"/>
  <c r="J523" i="8"/>
  <c r="J865" i="8"/>
  <c r="J871" i="8"/>
  <c r="J869" i="8"/>
  <c r="J676" i="8"/>
  <c r="J255" i="8"/>
  <c r="J525" i="8"/>
  <c r="J853" i="8"/>
  <c r="J55" i="8"/>
  <c r="J130" i="8"/>
  <c r="J979" i="8"/>
  <c r="J879" i="8"/>
  <c r="J282" i="8"/>
  <c r="J27" i="8"/>
  <c r="J786" i="8"/>
  <c r="J141" i="8"/>
  <c r="J657" i="8"/>
  <c r="J584" i="8"/>
  <c r="J792" i="8"/>
  <c r="J176" i="8"/>
  <c r="J863" i="8"/>
  <c r="J144" i="8"/>
  <c r="J324" i="8"/>
  <c r="J512" i="8"/>
  <c r="J415" i="8"/>
  <c r="J244" i="8"/>
  <c r="J497" i="8"/>
  <c r="J533" i="8"/>
  <c r="J580" i="8"/>
  <c r="J292" i="8"/>
  <c r="J75" i="8"/>
  <c r="J455" i="8"/>
  <c r="J159" i="8"/>
  <c r="J731" i="8"/>
  <c r="J673" i="8"/>
  <c r="J759" i="8"/>
  <c r="J254" i="8"/>
  <c r="J347" i="8"/>
  <c r="J233" i="8"/>
  <c r="J177" i="8"/>
  <c r="J366" i="8"/>
  <c r="J535" i="8"/>
  <c r="J56" i="8"/>
  <c r="J870" i="8"/>
  <c r="J250" i="8"/>
  <c r="J964" i="8"/>
  <c r="J270" i="8"/>
  <c r="J64" i="8"/>
  <c r="J484" i="8"/>
  <c r="J749" i="8"/>
  <c r="J171" i="8"/>
  <c r="J781" i="8"/>
  <c r="J128" i="8"/>
  <c r="J58" i="8"/>
  <c r="J266" i="8"/>
  <c r="J158" i="8"/>
  <c r="J224" i="8"/>
  <c r="J579" i="8"/>
  <c r="J851" i="8"/>
  <c r="J441" i="8"/>
  <c r="J184" i="8"/>
  <c r="J854" i="8"/>
  <c r="J353" i="8"/>
  <c r="J617" i="8"/>
  <c r="J351" i="8"/>
  <c r="J62" i="8"/>
  <c r="J444" i="8"/>
  <c r="J49" i="8"/>
  <c r="J24" i="8"/>
  <c r="J315" i="8"/>
  <c r="J887" i="8"/>
  <c r="J626" i="8"/>
  <c r="J294" i="8"/>
  <c r="J528" i="8"/>
  <c r="J329" i="8"/>
  <c r="J456" i="8"/>
  <c r="J74" i="8"/>
  <c r="J261" i="8"/>
  <c r="J307" i="8"/>
  <c r="J355" i="8"/>
  <c r="J762" i="8"/>
  <c r="J794" i="8"/>
  <c r="J343" i="8"/>
  <c r="J257" i="8"/>
  <c r="J765" i="8"/>
  <c r="J228" i="8"/>
  <c r="J274" i="8"/>
  <c r="J110" i="8"/>
  <c r="J452" i="8"/>
  <c r="J284" i="8"/>
  <c r="J963" i="8"/>
  <c r="J400" i="8"/>
  <c r="J936" i="8"/>
  <c r="J264" i="8"/>
  <c r="J117" i="8"/>
  <c r="J379" i="8"/>
  <c r="J988" i="8"/>
  <c r="J296" i="8"/>
  <c r="J464" i="8"/>
  <c r="J358" i="8"/>
  <c r="J519" i="8"/>
  <c r="J493" i="8"/>
  <c r="J431" i="8"/>
  <c r="J983" i="8"/>
  <c r="J113" i="8"/>
  <c r="J384" i="8"/>
  <c r="J499" i="8"/>
  <c r="J112" i="8"/>
  <c r="J906" i="8"/>
  <c r="J723" i="8"/>
  <c r="J999" i="8"/>
  <c r="J564" i="8"/>
  <c r="J874" i="8"/>
  <c r="J25" i="8"/>
  <c r="J648" i="8"/>
  <c r="J693" i="8"/>
  <c r="J646" i="8"/>
  <c r="J73" i="8"/>
  <c r="J663" i="8"/>
  <c r="J190" i="8"/>
  <c r="J463" i="8"/>
  <c r="J655" i="8"/>
  <c r="J628" i="8"/>
  <c r="J239" i="8"/>
  <c r="J344" i="8"/>
  <c r="J1001" i="8"/>
  <c r="J157" i="8"/>
  <c r="J753" i="8"/>
  <c r="J868" i="8"/>
  <c r="J371" i="8"/>
  <c r="J352" i="8"/>
  <c r="J356" i="8"/>
  <c r="J241" i="8"/>
  <c r="J574" i="8"/>
  <c r="J809" i="8"/>
  <c r="J788" i="8"/>
  <c r="J385" i="8"/>
  <c r="J495" i="8"/>
  <c r="J653" i="8"/>
  <c r="J304" i="8"/>
  <c r="J972" i="8"/>
  <c r="J469" i="8"/>
  <c r="J206" i="8"/>
  <c r="J834" i="8"/>
  <c r="J686" i="8"/>
  <c r="J860" i="8"/>
  <c r="J210" i="8"/>
  <c r="J790" i="8"/>
  <c r="J200" i="8"/>
  <c r="J390" i="8"/>
  <c r="J745" i="8"/>
  <c r="J446" i="8"/>
  <c r="J393" i="8"/>
  <c r="J882" i="8"/>
  <c r="J183" i="8"/>
  <c r="J41" i="8"/>
  <c r="J866" i="8"/>
  <c r="J391" i="8"/>
  <c r="J550" i="8"/>
  <c r="J234" i="8"/>
  <c r="J39" i="8"/>
  <c r="J386" i="8"/>
  <c r="J597" i="8"/>
  <c r="J268" i="8"/>
  <c r="J275" i="8"/>
  <c r="J880" i="8"/>
  <c r="J562" i="8"/>
  <c r="J102" i="8"/>
  <c r="J51" i="8"/>
  <c r="J772" i="8"/>
  <c r="J877" i="8"/>
  <c r="J197" i="8"/>
  <c r="J277" i="8"/>
  <c r="J702" i="8"/>
  <c r="J941" i="8"/>
  <c r="J565" i="8"/>
  <c r="J733" i="8"/>
  <c r="J78" i="8"/>
  <c r="J123" i="8"/>
  <c r="J422" i="8"/>
  <c r="J31" i="8"/>
  <c r="J662" i="8"/>
  <c r="J560" i="8"/>
  <c r="J595" i="8"/>
  <c r="J545" i="8"/>
  <c r="J434" i="8"/>
  <c r="J227" i="8"/>
  <c r="J414" i="8"/>
  <c r="J654" i="8"/>
  <c r="J90" i="8"/>
  <c r="J956" i="8"/>
  <c r="J837" i="8"/>
  <c r="J893" i="8"/>
  <c r="J526" i="8"/>
  <c r="J508" i="8"/>
  <c r="J547" i="8"/>
  <c r="J621" i="8"/>
  <c r="J470" i="8"/>
  <c r="J288" i="8"/>
  <c r="J555" i="8"/>
  <c r="J481" i="8"/>
  <c r="J601" i="8"/>
  <c r="J623" i="8"/>
  <c r="J984" i="8"/>
  <c r="J742" i="8"/>
  <c r="J370" i="8"/>
  <c r="J11" i="8"/>
  <c r="J45" i="8"/>
  <c r="J388" i="8"/>
  <c r="J641" i="8"/>
  <c r="J146" i="8"/>
  <c r="J100" i="8"/>
  <c r="J544" i="8"/>
  <c r="J849" i="8"/>
  <c r="J619" i="8"/>
  <c r="J486" i="8"/>
  <c r="J796" i="8"/>
  <c r="J522" i="8"/>
  <c r="J829" i="8"/>
  <c r="J542" i="8"/>
  <c r="J923" i="8"/>
  <c r="J281" i="8"/>
  <c r="J1002" i="8"/>
  <c r="J108" i="8"/>
  <c r="J583" i="8"/>
  <c r="J634" i="8"/>
  <c r="J806" i="8"/>
  <c r="J76" i="8"/>
  <c r="J327" i="8"/>
  <c r="J793" i="8"/>
  <c r="J683" i="8"/>
  <c r="J172" i="8"/>
  <c r="J116" i="8"/>
  <c r="J763" i="8"/>
  <c r="J971" i="8"/>
  <c r="J739" i="8"/>
  <c r="J29" i="8"/>
  <c r="J293" i="8"/>
  <c r="J990" i="8"/>
  <c r="J587" i="8"/>
  <c r="J32" i="8"/>
  <c r="J833" i="8"/>
  <c r="J546" i="8"/>
  <c r="J372" i="8"/>
  <c r="J18" i="8"/>
  <c r="J713" i="8"/>
  <c r="J231" i="8"/>
  <c r="J476" i="8"/>
  <c r="J835" i="8"/>
  <c r="J107" i="8"/>
  <c r="J575" i="8"/>
  <c r="J273" i="8"/>
  <c r="J156" i="8"/>
  <c r="J708" i="8"/>
  <c r="J690" i="8"/>
  <c r="J771" i="8"/>
  <c r="J87" i="8"/>
  <c r="J437" i="8"/>
  <c r="J413" i="8"/>
  <c r="J861" i="8"/>
  <c r="J451" i="8"/>
  <c r="J760" i="8"/>
  <c r="J458" i="8"/>
  <c r="J438" i="8"/>
  <c r="J439" i="8"/>
  <c r="J265" i="8"/>
  <c r="J162" i="8"/>
  <c r="J845" i="8"/>
  <c r="J642" i="8"/>
  <c r="J875" i="8"/>
  <c r="J138" i="8"/>
  <c r="J489" i="8"/>
  <c r="J568" i="8"/>
  <c r="J252" i="8"/>
  <c r="J150" i="8"/>
  <c r="J710" i="8"/>
  <c r="J66" i="8"/>
  <c r="J864" i="8"/>
  <c r="J630" i="8"/>
  <c r="J728" i="8"/>
  <c r="J736" i="8"/>
  <c r="J67" i="8"/>
  <c r="J258" i="8"/>
  <c r="J357" i="8"/>
  <c r="J506" i="8"/>
  <c r="J325" i="8"/>
  <c r="J920" i="8"/>
  <c r="J283" i="8"/>
  <c r="J930" i="8"/>
  <c r="J420" i="8"/>
  <c r="J557" i="8"/>
  <c r="J896" i="8"/>
  <c r="J844" i="8"/>
  <c r="J811" i="8"/>
  <c r="J105" i="8"/>
  <c r="J189" i="8"/>
  <c r="J480" i="8"/>
  <c r="J467" i="8"/>
  <c r="J513" i="8"/>
  <c r="J340" i="8"/>
  <c r="J182" i="8"/>
  <c r="J948" i="8"/>
  <c r="J397" i="8"/>
  <c r="J826" i="8"/>
  <c r="J750" i="8"/>
  <c r="J399" i="8"/>
  <c r="J959" i="8"/>
  <c r="J942" i="8"/>
  <c r="J88" i="8"/>
  <c r="J52" i="8"/>
  <c r="J46" i="8"/>
  <c r="J664" i="8"/>
  <c r="J426" i="8"/>
  <c r="J466" i="8"/>
  <c r="J300" i="8"/>
  <c r="J303" i="8"/>
  <c r="J387" i="8"/>
  <c r="J932" i="8"/>
  <c r="J996" i="8"/>
  <c r="BF18" i="32"/>
  <c r="BG18" i="32" s="1"/>
  <c r="BF113" i="32"/>
  <c r="BG113" i="32" s="1"/>
  <c r="BE88" i="32"/>
  <c r="BD88" i="32" s="1"/>
  <c r="BE84" i="32"/>
  <c r="BD84" i="32" s="1"/>
  <c r="BE76" i="32"/>
  <c r="BD76" i="32" s="1"/>
  <c r="BE98" i="32"/>
  <c r="BD98" i="32" s="1"/>
  <c r="BF54" i="32"/>
  <c r="BG54" i="32" s="1"/>
  <c r="BE43" i="32"/>
  <c r="BD43" i="32" s="1"/>
  <c r="BE24" i="32"/>
  <c r="BF23" i="32"/>
  <c r="BG23" i="32" s="1"/>
  <c r="BF84" i="32"/>
  <c r="BG84" i="32" s="1"/>
  <c r="BE59" i="32"/>
  <c r="BD59" i="32" s="1"/>
  <c r="BF103" i="32"/>
  <c r="BG103" i="32" s="1"/>
  <c r="BF74" i="32"/>
  <c r="BG74" i="32" s="1"/>
  <c r="BE69" i="32"/>
  <c r="BD69" i="32" s="1"/>
  <c r="BF68" i="32"/>
  <c r="BG68" i="32" s="1"/>
  <c r="BE21" i="32"/>
  <c r="BE95" i="32"/>
  <c r="BD95" i="32" s="1"/>
  <c r="BE100" i="32"/>
  <c r="BD100" i="32" s="1"/>
  <c r="BF100" i="32"/>
  <c r="BG100" i="32" s="1"/>
  <c r="BF64" i="32"/>
  <c r="BG64" i="32" s="1"/>
  <c r="BF45" i="32"/>
  <c r="BG45" i="32" s="1"/>
  <c r="BF33" i="32"/>
  <c r="BG33" i="32" s="1"/>
  <c r="BE56" i="32"/>
  <c r="BD56" i="32" s="1"/>
  <c r="BE20" i="32"/>
  <c r="BF78" i="32"/>
  <c r="BG78" i="32" s="1"/>
  <c r="BF60" i="32"/>
  <c r="BG60" i="32" s="1"/>
  <c r="BF104" i="32"/>
  <c r="BG104" i="32" s="1"/>
  <c r="BF49" i="32"/>
  <c r="BG49" i="32" s="1"/>
  <c r="BF47" i="32"/>
  <c r="BG47" i="32" s="1"/>
  <c r="BF61" i="32"/>
  <c r="BG61" i="32" s="1"/>
  <c r="BF76" i="32"/>
  <c r="BG76" i="32" s="1"/>
  <c r="BE62" i="32"/>
  <c r="BD62" i="32" s="1"/>
  <c r="BE53" i="32"/>
  <c r="BD53" i="32" s="1"/>
  <c r="BF30" i="32"/>
  <c r="BG30" i="32" s="1"/>
  <c r="BF31" i="32"/>
  <c r="BG31" i="32" s="1"/>
  <c r="BE66" i="32"/>
  <c r="BD66" i="32" s="1"/>
  <c r="BE92" i="32"/>
  <c r="BD92" i="32" s="1"/>
  <c r="BE113" i="32"/>
  <c r="BD113" i="32" s="1"/>
  <c r="BF50" i="32"/>
  <c r="BG50" i="32" s="1"/>
  <c r="BF83" i="32"/>
  <c r="BG83" i="32" s="1"/>
  <c r="BE97" i="32"/>
  <c r="BD97" i="32" s="1"/>
  <c r="BE54" i="32"/>
  <c r="BD54" i="32" s="1"/>
  <c r="BE63" i="32"/>
  <c r="BD63" i="32" s="1"/>
  <c r="BF107" i="32"/>
  <c r="BG107" i="32" s="1"/>
  <c r="BE19" i="32"/>
  <c r="BE35" i="32"/>
  <c r="BD35" i="32" s="1"/>
  <c r="BE57" i="32"/>
  <c r="BD57" i="32" s="1"/>
  <c r="BF17" i="32"/>
  <c r="BG17" i="32" s="1"/>
  <c r="BE106" i="32"/>
  <c r="BD106" i="32" s="1"/>
  <c r="BF85" i="32"/>
  <c r="BG85" i="32" s="1"/>
  <c r="BE60" i="32"/>
  <c r="BD60" i="32" s="1"/>
  <c r="BF96" i="32"/>
  <c r="BG96" i="32" s="1"/>
  <c r="BE90" i="32"/>
  <c r="BD90" i="32" s="1"/>
  <c r="BE52" i="32"/>
  <c r="BD52" i="32" s="1"/>
  <c r="BE44" i="32"/>
  <c r="BD44" i="32" s="1"/>
  <c r="BF55" i="32"/>
  <c r="BG55" i="32" s="1"/>
  <c r="BF81" i="32"/>
  <c r="BG81" i="32" s="1"/>
  <c r="BE26" i="32"/>
  <c r="BE82" i="32"/>
  <c r="BD82" i="32" s="1"/>
  <c r="BF66" i="32"/>
  <c r="BG66" i="32" s="1"/>
  <c r="BE18" i="32"/>
  <c r="BE58" i="32"/>
  <c r="BD58" i="32" s="1"/>
  <c r="BF62" i="32"/>
  <c r="BG62" i="32" s="1"/>
  <c r="BE116" i="32"/>
  <c r="BD116" i="32" s="1"/>
  <c r="BE34" i="32"/>
  <c r="BD34" i="32" s="1"/>
  <c r="BE115" i="32"/>
  <c r="BD115" i="32" s="1"/>
  <c r="BE107" i="32"/>
  <c r="BD107" i="32" s="1"/>
  <c r="BE89" i="32"/>
  <c r="BD89" i="32" s="1"/>
  <c r="BE109" i="32"/>
  <c r="BD109" i="32" s="1"/>
  <c r="BF27" i="32"/>
  <c r="BG27" i="32" s="1"/>
  <c r="BF28" i="32"/>
  <c r="BG28" i="32" s="1"/>
  <c r="BE41" i="32"/>
  <c r="BD41" i="32" s="1"/>
  <c r="BE80" i="32"/>
  <c r="BD80" i="32" s="1"/>
  <c r="BE103" i="32"/>
  <c r="BD103" i="32" s="1"/>
  <c r="BF29" i="32"/>
  <c r="BG29" i="32" s="1"/>
  <c r="BF115" i="32"/>
  <c r="BG115" i="32" s="1"/>
  <c r="BF86" i="32"/>
  <c r="BG86" i="32" s="1"/>
  <c r="BF51" i="32"/>
  <c r="BG51" i="32" s="1"/>
  <c r="BF116" i="32"/>
  <c r="BG116" i="32" s="1"/>
  <c r="BE73" i="32"/>
  <c r="BD73" i="32" s="1"/>
  <c r="BF39" i="32"/>
  <c r="BG39" i="32" s="1"/>
  <c r="BF40" i="32"/>
  <c r="BG40" i="32" s="1"/>
  <c r="BE49" i="32"/>
  <c r="BD49" i="32" s="1"/>
  <c r="BF44" i="32"/>
  <c r="BG44" i="32" s="1"/>
  <c r="BF94" i="32"/>
  <c r="BG94" i="32" s="1"/>
  <c r="BF65" i="32"/>
  <c r="BG65" i="32" s="1"/>
  <c r="BE93" i="32"/>
  <c r="BD93" i="32" s="1"/>
  <c r="BE28" i="32"/>
  <c r="BF34" i="32"/>
  <c r="BG34" i="32" s="1"/>
  <c r="BE108" i="32"/>
  <c r="BD108" i="32" s="1"/>
  <c r="BF21" i="32"/>
  <c r="BG21" i="32" s="1"/>
  <c r="BF77" i="32"/>
  <c r="BG77" i="32" s="1"/>
  <c r="BE55" i="32"/>
  <c r="BD55" i="32" s="1"/>
  <c r="BF19" i="32"/>
  <c r="BG19" i="32" s="1"/>
  <c r="BF72" i="32"/>
  <c r="BG72" i="32" s="1"/>
  <c r="BF57" i="32"/>
  <c r="BG57" i="32" s="1"/>
  <c r="BE46" i="32"/>
  <c r="BD46" i="32" s="1"/>
  <c r="BF46" i="32"/>
  <c r="BG46" i="32" s="1"/>
  <c r="BE40" i="32"/>
  <c r="BD40" i="32" s="1"/>
  <c r="BF26" i="32"/>
  <c r="BG26" i="32" s="1"/>
  <c r="BE67" i="32"/>
  <c r="BD67" i="32" s="1"/>
  <c r="BE102" i="32"/>
  <c r="BD102" i="32" s="1"/>
  <c r="BE78" i="32"/>
  <c r="BD78" i="32" s="1"/>
  <c r="BE36" i="32"/>
  <c r="BD36" i="32" s="1"/>
  <c r="BF25" i="32"/>
  <c r="BG25" i="32" s="1"/>
  <c r="BF114" i="32"/>
  <c r="BG114" i="32" s="1"/>
  <c r="BE111" i="32"/>
  <c r="BD111" i="32" s="1"/>
  <c r="BF63" i="32"/>
  <c r="BG63" i="32" s="1"/>
  <c r="BF36" i="32"/>
  <c r="BG36" i="32" s="1"/>
  <c r="BF43" i="32"/>
  <c r="BG43" i="32" s="1"/>
  <c r="BF22" i="32"/>
  <c r="BG22" i="32" s="1"/>
  <c r="BE70" i="32"/>
  <c r="BD70" i="32" s="1"/>
  <c r="BF111" i="32"/>
  <c r="BG111" i="32" s="1"/>
  <c r="BE45" i="32"/>
  <c r="BD45" i="32" s="1"/>
  <c r="BF56" i="32"/>
  <c r="BG56" i="32" s="1"/>
  <c r="BE86" i="32"/>
  <c r="BD86" i="32" s="1"/>
  <c r="BF69" i="32"/>
  <c r="BG69" i="32" s="1"/>
  <c r="BF32" i="32"/>
  <c r="BG32" i="32" s="1"/>
  <c r="BF59" i="32"/>
  <c r="BG59" i="32" s="1"/>
  <c r="BF87" i="32"/>
  <c r="BG87" i="32" s="1"/>
  <c r="BE42" i="32"/>
  <c r="BD42" i="32" s="1"/>
  <c r="BF35" i="32"/>
  <c r="BG35" i="32" s="1"/>
  <c r="BE83" i="32"/>
  <c r="BD83" i="32" s="1"/>
  <c r="BE91" i="32"/>
  <c r="BD91" i="32" s="1"/>
  <c r="BF79" i="32"/>
  <c r="BG79" i="32" s="1"/>
  <c r="BF52" i="32"/>
  <c r="BG52" i="32" s="1"/>
  <c r="BE68" i="32"/>
  <c r="BD68" i="32" s="1"/>
  <c r="BF73" i="32"/>
  <c r="BG73" i="32" s="1"/>
  <c r="BE64" i="32"/>
  <c r="BD64" i="32" s="1"/>
  <c r="BE77" i="32"/>
  <c r="BD77" i="32" s="1"/>
  <c r="BF88" i="32"/>
  <c r="BG88" i="32" s="1"/>
  <c r="BF102" i="32"/>
  <c r="BG102" i="32" s="1"/>
  <c r="BE114" i="32"/>
  <c r="BD114" i="32" s="1"/>
  <c r="BE85" i="32"/>
  <c r="BD85" i="32" s="1"/>
  <c r="BE29" i="32"/>
  <c r="BF48" i="32"/>
  <c r="BG48" i="32" s="1"/>
  <c r="BF58" i="32"/>
  <c r="BG58" i="32" s="1"/>
  <c r="BE32" i="32"/>
  <c r="BD32" i="32" s="1"/>
  <c r="BE79" i="32"/>
  <c r="BD79" i="32" s="1"/>
  <c r="BE39" i="32"/>
  <c r="BD39" i="32" s="1"/>
  <c r="BE71" i="32"/>
  <c r="BD71" i="32" s="1"/>
  <c r="BF95" i="32"/>
  <c r="BG95" i="32" s="1"/>
  <c r="BE48" i="32"/>
  <c r="BD48" i="32" s="1"/>
  <c r="BE17" i="32"/>
  <c r="BE33" i="32"/>
  <c r="BD33" i="32" s="1"/>
  <c r="BF37" i="32"/>
  <c r="BG37" i="32" s="1"/>
  <c r="BE50" i="32"/>
  <c r="BD50" i="32" s="1"/>
  <c r="BE99" i="32"/>
  <c r="BD99" i="32" s="1"/>
  <c r="BE101" i="32"/>
  <c r="BD101" i="32" s="1"/>
  <c r="BE65" i="32"/>
  <c r="BD65" i="32" s="1"/>
  <c r="BE31" i="32"/>
  <c r="BD31" i="32" s="1"/>
  <c r="BE87" i="32"/>
  <c r="BD87" i="32" s="1"/>
  <c r="BE104" i="32"/>
  <c r="BD104" i="32" s="1"/>
  <c r="BF89" i="32"/>
  <c r="BG89" i="32" s="1"/>
  <c r="BF106" i="32"/>
  <c r="BG106" i="32" s="1"/>
  <c r="BF97" i="32"/>
  <c r="BG97" i="32" s="1"/>
  <c r="BF101" i="32"/>
  <c r="BG101" i="32" s="1"/>
  <c r="BF109" i="32"/>
  <c r="BG109" i="32" s="1"/>
  <c r="BE105" i="32"/>
  <c r="BD105" i="32" s="1"/>
  <c r="BE22" i="32"/>
  <c r="BF105" i="32"/>
  <c r="BG105" i="32" s="1"/>
  <c r="BF93" i="32"/>
  <c r="BG93" i="32" s="1"/>
  <c r="BF91" i="32"/>
  <c r="BG91" i="32" s="1"/>
  <c r="BE75" i="32"/>
  <c r="BD75" i="32" s="1"/>
  <c r="BE25" i="32"/>
  <c r="BE94" i="32"/>
  <c r="BD94" i="32" s="1"/>
  <c r="BE37" i="32"/>
  <c r="BD37" i="32" s="1"/>
  <c r="BF92" i="32"/>
  <c r="BG92" i="32" s="1"/>
  <c r="BF41" i="32"/>
  <c r="BG41" i="32" s="1"/>
  <c r="BF42" i="32"/>
  <c r="BG42" i="32" s="1"/>
  <c r="BE23" i="32"/>
  <c r="BD23" i="32" s="1"/>
  <c r="BF53" i="32"/>
  <c r="BG53" i="32" s="1"/>
  <c r="BE47" i="32"/>
  <c r="BD47" i="32" s="1"/>
  <c r="BF90" i="32"/>
  <c r="BG90" i="32" s="1"/>
  <c r="BF75" i="32"/>
  <c r="BG75" i="32" s="1"/>
  <c r="BE112" i="32"/>
  <c r="BD112" i="32" s="1"/>
  <c r="BE74" i="32"/>
  <c r="BD74" i="32" s="1"/>
  <c r="BF71" i="32"/>
  <c r="BG71" i="32" s="1"/>
  <c r="BF98" i="32"/>
  <c r="BG98" i="32" s="1"/>
  <c r="BF99" i="32"/>
  <c r="BG99" i="32" s="1"/>
  <c r="BF20" i="32"/>
  <c r="BG20" i="32" s="1"/>
  <c r="BF110" i="32"/>
  <c r="BG110" i="32" s="1"/>
  <c r="BE110" i="32"/>
  <c r="BD110" i="32" s="1"/>
  <c r="BE30" i="32"/>
  <c r="BF38" i="32"/>
  <c r="BG38" i="32" s="1"/>
  <c r="BE96" i="32"/>
  <c r="BD96" i="32" s="1"/>
  <c r="BF24" i="32"/>
  <c r="BG24" i="32" s="1"/>
  <c r="BF112" i="32"/>
  <c r="BG112" i="32" s="1"/>
  <c r="BE81" i="32"/>
  <c r="BD81" i="32" s="1"/>
  <c r="BF82" i="32"/>
  <c r="BG82" i="32" s="1"/>
  <c r="BE38" i="32"/>
  <c r="BD38" i="32" s="1"/>
  <c r="BE72" i="32"/>
  <c r="BD72" i="32" s="1"/>
  <c r="BF67" i="32"/>
  <c r="BG67" i="32" s="1"/>
  <c r="BF70" i="32"/>
  <c r="BG70" i="32" s="1"/>
  <c r="BF108" i="32"/>
  <c r="BG108" i="32" s="1"/>
  <c r="BE61" i="32"/>
  <c r="BD61" i="32" s="1"/>
  <c r="BF80" i="32"/>
  <c r="BG80" i="32" s="1"/>
  <c r="BE27" i="32"/>
  <c r="BD27" i="32" s="1"/>
  <c r="BE51" i="32"/>
  <c r="BD51" i="32" s="1"/>
  <c r="L7" i="7"/>
  <c r="J31" i="7"/>
  <c r="H156" i="8"/>
  <c r="H215" i="8"/>
  <c r="H597" i="8"/>
  <c r="H467" i="8"/>
  <c r="H72" i="8"/>
  <c r="H403" i="8"/>
  <c r="H367" i="8"/>
  <c r="H998" i="8"/>
  <c r="H97" i="8"/>
  <c r="H194" i="8"/>
  <c r="H14" i="8"/>
  <c r="H90" i="8"/>
  <c r="H814" i="8"/>
  <c r="H789" i="8"/>
  <c r="H213" i="8"/>
  <c r="H615" i="8"/>
  <c r="H990" i="8"/>
  <c r="H624" i="8"/>
  <c r="H57" i="8"/>
  <c r="H195" i="8"/>
  <c r="H47" i="8"/>
  <c r="H664" i="8"/>
  <c r="H911" i="8"/>
  <c r="H674" i="8"/>
  <c r="H762" i="8"/>
  <c r="H186" i="8"/>
  <c r="H407" i="8"/>
  <c r="H490" i="8"/>
  <c r="H700" i="8"/>
  <c r="H817" i="8"/>
  <c r="H997" i="8"/>
  <c r="H10" i="8"/>
  <c r="H798" i="8"/>
  <c r="H765" i="8"/>
  <c r="H300" i="8"/>
  <c r="H364" i="8"/>
  <c r="H263" i="8"/>
  <c r="H845" i="8"/>
  <c r="H344" i="8"/>
  <c r="H58" i="8"/>
  <c r="H331" i="8"/>
  <c r="H479" i="8"/>
  <c r="H572" i="8"/>
  <c r="H169" i="8"/>
  <c r="H121" i="8"/>
  <c r="H771" i="8"/>
  <c r="H149" i="8"/>
  <c r="H205" i="8"/>
  <c r="H262" i="8"/>
  <c r="H614" i="8"/>
  <c r="H752" i="8"/>
  <c r="H349" i="8"/>
  <c r="H252" i="8"/>
  <c r="H654" i="8"/>
  <c r="H880" i="8"/>
  <c r="H902" i="8"/>
  <c r="H76" i="8"/>
  <c r="H133" i="8"/>
  <c r="H94" i="8"/>
  <c r="H767" i="8"/>
  <c r="H100" i="8"/>
  <c r="H459" i="8"/>
  <c r="H162" i="8"/>
  <c r="H788" i="8"/>
  <c r="H832" i="8"/>
  <c r="H425" i="8"/>
  <c r="H504" i="8"/>
  <c r="H379" i="8"/>
  <c r="H839" i="8"/>
  <c r="H435" i="8"/>
  <c r="H713" i="8"/>
  <c r="H199" i="8"/>
  <c r="H571" i="8"/>
  <c r="H359" i="8"/>
  <c r="H612" i="8"/>
  <c r="H739" i="8"/>
  <c r="H564" i="8"/>
  <c r="H541" i="8"/>
  <c r="H819" i="8"/>
  <c r="H243" i="8"/>
  <c r="H289" i="8"/>
  <c r="H602" i="8"/>
  <c r="H697" i="8"/>
  <c r="H352" i="8"/>
  <c r="H64" i="8"/>
  <c r="H71" i="8"/>
  <c r="H449" i="8"/>
  <c r="H323" i="8"/>
  <c r="H766" i="8"/>
  <c r="H40" i="8"/>
  <c r="H905" i="8"/>
  <c r="H254" i="8"/>
  <c r="H131" i="8"/>
  <c r="H854" i="8"/>
  <c r="H543" i="8"/>
  <c r="H197" i="8"/>
  <c r="H146" i="8"/>
  <c r="H792" i="8"/>
  <c r="H200" i="8"/>
  <c r="H916" i="8"/>
  <c r="H61" i="8"/>
  <c r="H950" i="8"/>
  <c r="H124" i="8"/>
  <c r="H721" i="8"/>
  <c r="H150" i="8"/>
  <c r="H53" i="8"/>
  <c r="H737" i="8"/>
  <c r="H967" i="8"/>
  <c r="H123" i="8"/>
  <c r="H203" i="8"/>
  <c r="H823" i="8"/>
  <c r="H145" i="8"/>
  <c r="H742" i="8"/>
  <c r="H140" i="8"/>
  <c r="H872" i="8"/>
  <c r="H536" i="8"/>
  <c r="H221" i="8"/>
  <c r="H209" i="8"/>
  <c r="H879" i="8"/>
  <c r="H255" i="8"/>
  <c r="H260" i="8"/>
  <c r="H588" i="8"/>
  <c r="H806" i="8"/>
  <c r="H549" i="8"/>
  <c r="H16" i="8"/>
  <c r="H86" i="8"/>
  <c r="H309" i="8"/>
  <c r="H707" i="8"/>
  <c r="H75" i="8"/>
  <c r="H727" i="8"/>
  <c r="H45" i="8"/>
  <c r="H160" i="8"/>
  <c r="H292" i="8"/>
  <c r="H930" i="8"/>
  <c r="H940" i="8"/>
  <c r="H515" i="8"/>
  <c r="H308" i="8"/>
  <c r="H246" i="8"/>
  <c r="H120" i="8"/>
  <c r="H27" i="8"/>
  <c r="H317" i="8"/>
  <c r="H306" i="8"/>
  <c r="H280" i="8"/>
  <c r="H390" i="8"/>
  <c r="H418" i="8"/>
  <c r="H574" i="8"/>
  <c r="H193" i="8"/>
  <c r="H389" i="8"/>
  <c r="H928" i="8"/>
  <c r="H914" i="8"/>
  <c r="H99" i="8"/>
  <c r="H527" i="8"/>
  <c r="H966" i="8"/>
  <c r="H741" i="8"/>
  <c r="H250" i="8"/>
  <c r="H421" i="8"/>
  <c r="H335" i="8"/>
  <c r="H989" i="8"/>
  <c r="H808" i="8"/>
  <c r="H828" i="8"/>
  <c r="H925" i="8"/>
  <c r="H108" i="8"/>
  <c r="H518" i="8"/>
  <c r="H113" i="8"/>
  <c r="H509" i="8"/>
  <c r="H694" i="8"/>
  <c r="H369" i="8"/>
  <c r="H627" i="8"/>
  <c r="H66" i="8"/>
  <c r="H285" i="8"/>
  <c r="H294" i="8"/>
  <c r="H923" i="8"/>
  <c r="H701" i="8"/>
  <c r="H625" i="8"/>
  <c r="H826" i="8"/>
  <c r="H434" i="8"/>
  <c r="H584" i="8"/>
  <c r="H718" i="8"/>
  <c r="H164" i="8"/>
  <c r="H293" i="8"/>
  <c r="H611" i="8"/>
  <c r="H412" i="8"/>
  <c r="H443" i="8"/>
  <c r="H444" i="8"/>
  <c r="H251" i="8"/>
  <c r="H1002" i="8"/>
  <c r="H31" i="8"/>
  <c r="H960" i="8"/>
  <c r="H437" i="8"/>
  <c r="H922" i="8"/>
  <c r="H690" i="8"/>
  <c r="H943" i="8"/>
  <c r="H534" i="8"/>
  <c r="H288" i="8"/>
  <c r="H638" i="8"/>
  <c r="H856" i="8"/>
  <c r="H889" i="8"/>
  <c r="H921" i="8"/>
  <c r="H587" i="8"/>
  <c r="H734" i="8"/>
  <c r="H316" i="8"/>
  <c r="H736" i="8"/>
  <c r="H604" i="8"/>
  <c r="H901" i="8"/>
  <c r="H132" i="8"/>
  <c r="H552" i="8"/>
  <c r="H22" i="8"/>
  <c r="H563" i="8"/>
  <c r="H706" i="8"/>
  <c r="H87" i="8"/>
  <c r="H103" i="8"/>
  <c r="H19" i="8"/>
  <c r="H785" i="8"/>
  <c r="H78" i="8"/>
  <c r="H408" i="8"/>
  <c r="H525" i="8"/>
  <c r="H416" i="8"/>
  <c r="H273" i="8"/>
  <c r="H733" i="8"/>
  <c r="H908" i="8"/>
  <c r="H685" i="8"/>
  <c r="H241" i="8"/>
  <c r="H339" i="8"/>
  <c r="H253" i="8"/>
  <c r="H180" i="8"/>
  <c r="H422" i="8"/>
  <c r="H136" i="8"/>
  <c r="H93" i="8"/>
  <c r="H184" i="8"/>
  <c r="H977" i="8"/>
  <c r="H988" i="8"/>
  <c r="H912" i="8"/>
  <c r="H658" i="8"/>
  <c r="H985" i="8"/>
  <c r="H1004" i="8"/>
  <c r="H996" i="8"/>
  <c r="H972" i="8"/>
  <c r="H290" i="8"/>
  <c r="H682" i="8"/>
  <c r="H478" i="8"/>
  <c r="H486" i="8"/>
  <c r="H185" i="8"/>
  <c r="H899" i="8"/>
  <c r="H1001" i="8"/>
  <c r="H649" i="8"/>
  <c r="H834" i="8"/>
  <c r="H986" i="8"/>
  <c r="H724" i="8"/>
  <c r="H955" i="8"/>
  <c r="H322" i="8"/>
  <c r="H125" i="8"/>
  <c r="H648" i="8"/>
  <c r="H219" i="8"/>
  <c r="H261" i="8"/>
  <c r="H499" i="8"/>
  <c r="H802" i="8"/>
  <c r="H797" i="8"/>
  <c r="H236" i="8"/>
  <c r="H945" i="8"/>
  <c r="H491" i="8"/>
  <c r="H582" i="8"/>
  <c r="H318" i="8"/>
  <c r="H598" i="8"/>
  <c r="H829" i="8"/>
  <c r="H813" i="8"/>
  <c r="H835" i="8"/>
  <c r="H469" i="8"/>
  <c r="H279" i="8"/>
  <c r="H980" i="8"/>
  <c r="H670" i="8"/>
  <c r="H608" i="8"/>
  <c r="H8" i="8"/>
  <c r="H380" i="8"/>
  <c r="H480" i="8"/>
  <c r="H688" i="8"/>
  <c r="H964" i="8"/>
  <c r="H498" i="8"/>
  <c r="H657" i="8"/>
  <c r="H538" i="8"/>
  <c r="H580" i="8"/>
  <c r="H811" i="8"/>
  <c r="H848" i="8"/>
  <c r="H507" i="8"/>
  <c r="H231" i="8"/>
  <c r="H207" i="8"/>
  <c r="H569" i="8"/>
  <c r="H399" i="8"/>
  <c r="H98" i="8"/>
  <c r="H174" i="8"/>
  <c r="H430" i="8"/>
  <c r="H307" i="8"/>
  <c r="H37" i="8"/>
  <c r="H281" i="8"/>
  <c r="H183" i="8"/>
  <c r="H161" i="8"/>
  <c r="H256" i="8"/>
  <c r="H30" i="8"/>
  <c r="H666" i="8"/>
  <c r="H954" i="8"/>
  <c r="H712" i="8"/>
  <c r="H295" i="8"/>
  <c r="H179" i="8"/>
  <c r="H779" i="8"/>
  <c r="H600" i="8"/>
  <c r="H470" i="8"/>
  <c r="H387" i="8"/>
  <c r="H754" i="8"/>
  <c r="H233" i="8"/>
  <c r="H384" i="8"/>
  <c r="H91" i="8"/>
  <c r="H842" i="8"/>
  <c r="H796" i="8"/>
  <c r="H528" i="8"/>
  <c r="H575" i="8"/>
  <c r="H488" i="8"/>
  <c r="H596" i="8"/>
  <c r="H271" i="8"/>
  <c r="H970" i="8"/>
  <c r="H419" i="8"/>
  <c r="H303" i="8"/>
  <c r="H489" i="8"/>
  <c r="H932" i="8"/>
  <c r="H735" i="8"/>
  <c r="H644" i="8"/>
  <c r="H800" i="8"/>
  <c r="H710" i="8"/>
  <c r="H862" i="8"/>
  <c r="H310" i="8"/>
  <c r="H497" i="8"/>
  <c r="H485" i="8"/>
  <c r="H463" i="8"/>
  <c r="H821" i="8"/>
  <c r="H175" i="8"/>
  <c r="H351" i="8"/>
  <c r="H167" i="8"/>
  <c r="H461" i="8"/>
  <c r="H302" i="8"/>
  <c r="H983" i="8"/>
  <c r="H115" i="8"/>
  <c r="H391" i="8"/>
  <c r="H855" i="8"/>
  <c r="H182" i="8"/>
  <c r="H643" i="8"/>
  <c r="H775" i="8"/>
  <c r="H976" i="8"/>
  <c r="H128" i="8"/>
  <c r="H299" i="8"/>
  <c r="H540" i="8"/>
  <c r="H17" i="8"/>
  <c r="H683" i="8"/>
  <c r="H328" i="8"/>
  <c r="H394" i="8"/>
  <c r="H41" i="8"/>
  <c r="H168" i="8"/>
  <c r="H551" i="8"/>
  <c r="H454" i="8"/>
  <c r="H297" i="8"/>
  <c r="H44" i="8"/>
  <c r="H398" i="8"/>
  <c r="H338" i="8"/>
  <c r="H503" i="8"/>
  <c r="H201" i="8"/>
  <c r="H354" i="8"/>
  <c r="H629" i="8"/>
  <c r="H544" i="8"/>
  <c r="H675" i="8"/>
  <c r="H764" i="8"/>
  <c r="H214" i="8"/>
  <c r="H141" i="8"/>
  <c r="H286" i="8"/>
  <c r="H248" i="8"/>
  <c r="H679" i="8"/>
  <c r="H962" i="8"/>
  <c r="H304" i="8"/>
  <c r="H566" i="8"/>
  <c r="H939" i="8"/>
  <c r="H882" i="8"/>
  <c r="H599" i="8"/>
  <c r="H54" i="8"/>
  <c r="H414" i="8"/>
  <c r="H548" i="8"/>
  <c r="H653" i="8"/>
  <c r="H202" i="8"/>
  <c r="H429" i="8"/>
  <c r="H702" i="8"/>
  <c r="H642" i="8"/>
  <c r="H512" i="8"/>
  <c r="H982" i="8"/>
  <c r="H900" i="8"/>
  <c r="H283" i="8"/>
  <c r="H270" i="8"/>
  <c r="H841" i="8"/>
  <c r="H417" i="8"/>
  <c r="H639" i="8"/>
  <c r="H363" i="8"/>
  <c r="H26" i="8"/>
  <c r="H667" i="8"/>
  <c r="H852" i="8"/>
  <c r="H867" i="8"/>
  <c r="H373" i="8"/>
  <c r="H386" i="8"/>
  <c r="H757" i="8"/>
  <c r="H825" i="8"/>
  <c r="H773" i="8"/>
  <c r="H991" i="8"/>
  <c r="H520" i="8"/>
  <c r="H327" i="8"/>
  <c r="H249" i="8"/>
  <c r="H837" i="8"/>
  <c r="H759" i="8"/>
  <c r="H326" i="8"/>
  <c r="H875" i="8"/>
  <c r="H170" i="8"/>
  <c r="H787" i="8"/>
  <c r="H662" i="8"/>
  <c r="H576" i="8"/>
  <c r="H784" i="8"/>
  <c r="H240" i="8"/>
  <c r="H500" i="8"/>
  <c r="H144" i="8"/>
  <c r="H573" i="8"/>
  <c r="H475" i="8"/>
  <c r="H716" i="8"/>
  <c r="H836" i="8"/>
  <c r="H11" i="8"/>
  <c r="H849" i="8"/>
  <c r="H29" i="8"/>
  <c r="H378" i="8"/>
  <c r="H963" i="8"/>
  <c r="H554" i="8"/>
  <c r="H173" i="8"/>
  <c r="H157" i="8"/>
  <c r="H755" i="8"/>
  <c r="H154" i="8"/>
  <c r="H343" i="8"/>
  <c r="H81" i="8"/>
  <c r="H831" i="8"/>
  <c r="H650" i="8"/>
  <c r="H778" i="8"/>
  <c r="H441" i="8"/>
  <c r="H883" i="8"/>
  <c r="H334" i="8"/>
  <c r="H535" i="8"/>
  <c r="H920" i="8"/>
  <c r="H49" i="8"/>
  <c r="H523" i="8"/>
  <c r="H898" i="8"/>
  <c r="H560" i="8"/>
  <c r="H23" i="8"/>
  <c r="H33" i="8"/>
  <c r="H129" i="8"/>
  <c r="H747" i="8"/>
  <c r="H561" i="8"/>
  <c r="H137" i="8"/>
  <c r="H15" i="8"/>
  <c r="H578" i="8"/>
  <c r="H769" i="8"/>
  <c r="H750" i="8"/>
  <c r="H92" i="8"/>
  <c r="H442" i="8"/>
  <c r="H956" i="8"/>
  <c r="H21" i="8"/>
  <c r="H774" i="8"/>
  <c r="H494" i="8"/>
  <c r="H405" i="8"/>
  <c r="H342" i="8"/>
  <c r="H526" i="8"/>
  <c r="H863" i="8"/>
  <c r="H426" i="8"/>
  <c r="H291" i="8"/>
  <c r="H634" i="8"/>
  <c r="H743" i="8"/>
  <c r="H719" i="8"/>
  <c r="H237" i="8"/>
  <c r="H172" i="8"/>
  <c r="H346" i="8"/>
  <c r="H360" i="8"/>
  <c r="H35" i="8"/>
  <c r="H83" i="8"/>
  <c r="H995" i="8"/>
  <c r="H282" i="8"/>
  <c r="H487" i="8"/>
  <c r="H176" i="8"/>
  <c r="H420" i="8"/>
  <c r="H971" i="8"/>
  <c r="H583" i="8"/>
  <c r="H104" i="8"/>
  <c r="H926" i="8"/>
  <c r="H116" i="8"/>
  <c r="H984" i="8"/>
  <c r="H244" i="8"/>
  <c r="H732" i="8"/>
  <c r="H210" i="8"/>
  <c r="H457" i="8"/>
  <c r="H400" i="8"/>
  <c r="H665" i="8"/>
  <c r="H816" i="8"/>
  <c r="H601" i="8"/>
  <c r="H749" i="8"/>
  <c r="H51" i="8"/>
  <c r="H708" i="8"/>
  <c r="H448" i="8"/>
  <c r="H505" i="8"/>
  <c r="H933" i="8"/>
  <c r="H628" i="8"/>
  <c r="H206" i="8"/>
  <c r="H465" i="8"/>
  <c r="H684" i="8"/>
  <c r="H975" i="8"/>
  <c r="H840" i="8"/>
  <c r="H506" i="8"/>
  <c r="H870" i="8"/>
  <c r="H783" i="8"/>
  <c r="H348" i="8"/>
  <c r="H751" i="8"/>
  <c r="H833" i="8"/>
  <c r="H74" i="8"/>
  <c r="H993" i="8"/>
  <c r="H138" i="8"/>
  <c r="H579" i="8"/>
  <c r="H165" i="8"/>
  <c r="H337" i="8"/>
  <c r="H948" i="8"/>
  <c r="H365" i="8"/>
  <c r="H557" i="8"/>
  <c r="H661" i="8"/>
  <c r="H577" i="8"/>
  <c r="H357" i="8"/>
  <c r="H396" i="8"/>
  <c r="H225" i="8"/>
  <c r="H795" i="8"/>
  <c r="H756" i="8"/>
  <c r="H655" i="8"/>
  <c r="H32" i="8"/>
  <c r="H885" i="8"/>
  <c r="H595" i="8"/>
  <c r="H361" i="8"/>
  <c r="H594" i="8"/>
  <c r="H119" i="8"/>
  <c r="H189" i="8"/>
  <c r="H781" i="8"/>
  <c r="H994" i="8"/>
  <c r="H102" i="8"/>
  <c r="H893" i="8"/>
  <c r="H530" i="8"/>
  <c r="H9" i="8"/>
  <c r="H127" i="8"/>
  <c r="H166" i="8"/>
  <c r="H112" i="8"/>
  <c r="H790" i="8"/>
  <c r="H680" i="8"/>
  <c r="H451" i="8"/>
  <c r="H242" i="8"/>
  <c r="H714" i="8"/>
  <c r="H439" i="8"/>
  <c r="H782" i="8"/>
  <c r="H383" i="8"/>
  <c r="H106" i="8"/>
  <c r="H763" i="8"/>
  <c r="H952" i="8"/>
  <c r="H181" i="8"/>
  <c r="H558" i="8"/>
  <c r="H238" i="8"/>
  <c r="H350" i="8"/>
  <c r="H621" i="8"/>
  <c r="H878" i="8"/>
  <c r="H456" i="8"/>
  <c r="H830" i="8"/>
  <c r="H111" i="8"/>
  <c r="H927" i="8"/>
  <c r="H25" i="8"/>
  <c r="H276" i="8"/>
  <c r="H801" i="8"/>
  <c r="H358" i="8"/>
  <c r="H820" i="8"/>
  <c r="H320" i="8"/>
  <c r="H703" i="8"/>
  <c r="H301" i="8"/>
  <c r="H876" i="8"/>
  <c r="H12" i="8"/>
  <c r="H122" i="8"/>
  <c r="H786" i="8"/>
  <c r="H635" i="8"/>
  <c r="H155" i="8"/>
  <c r="H744" i="8"/>
  <c r="H777" i="8"/>
  <c r="H67" i="8"/>
  <c r="H776" i="8"/>
  <c r="H63" i="8"/>
  <c r="H117" i="8"/>
  <c r="H474" i="8"/>
  <c r="H110" i="8"/>
  <c r="H910" i="8"/>
  <c r="H259" i="8"/>
  <c r="H375" i="8"/>
  <c r="H458" i="8"/>
  <c r="H147" i="8"/>
  <c r="H267" i="8"/>
  <c r="H224" i="8"/>
  <c r="H636" i="8"/>
  <c r="H223" i="8"/>
  <c r="H208" i="8"/>
  <c r="H847" i="8"/>
  <c r="H96" i="8"/>
  <c r="H865" i="8"/>
  <c r="H52" i="8"/>
  <c r="H220" i="8"/>
  <c r="H924" i="8"/>
  <c r="H748" i="8"/>
  <c r="H720" i="8"/>
  <c r="H39" i="8"/>
  <c r="H134" i="8"/>
  <c r="H130" i="8"/>
  <c r="H455" i="8"/>
  <c r="H321" i="8"/>
  <c r="H857" i="8"/>
  <c r="H537" i="8"/>
  <c r="H861" i="8"/>
  <c r="H424" i="8"/>
  <c r="H827" i="8"/>
  <c r="H979" i="8"/>
  <c r="H531" i="8"/>
  <c r="H264" i="8"/>
  <c r="H345" i="8"/>
  <c r="H508" i="8"/>
  <c r="H909" i="8"/>
  <c r="H158" i="8"/>
  <c r="H726" i="8"/>
  <c r="H632" i="8"/>
  <c r="H884" i="8"/>
  <c r="H395" i="8"/>
  <c r="H652" i="8"/>
  <c r="H760" i="8"/>
  <c r="H897" i="8"/>
  <c r="H609" i="8"/>
  <c r="H347" i="8"/>
  <c r="H330" i="8"/>
  <c r="H452" i="8"/>
  <c r="H95" i="8"/>
  <c r="H362" i="8"/>
  <c r="H392" i="8"/>
  <c r="H818" i="8"/>
  <c r="H216" i="8"/>
  <c r="H938" i="8"/>
  <c r="H79" i="8"/>
  <c r="H77" i="8"/>
  <c r="H709" i="8"/>
  <c r="H844" i="8"/>
  <c r="H539" i="8"/>
  <c r="H931" i="8"/>
  <c r="H656" i="8"/>
  <c r="H585" i="8"/>
  <c r="H567" i="8"/>
  <c r="H550" i="8"/>
  <c r="H235" i="8"/>
  <c r="H581" i="8"/>
  <c r="H188" i="8"/>
  <c r="H139" i="8"/>
  <c r="H851" i="8"/>
  <c r="H669" i="8"/>
  <c r="H151" i="8"/>
  <c r="H135" i="8"/>
  <c r="H953" i="8"/>
  <c r="H406" i="8"/>
  <c r="H89" i="8"/>
  <c r="H740" i="8"/>
  <c r="H717" i="8"/>
  <c r="H296" i="8"/>
  <c r="H315" i="8"/>
  <c r="H593" i="8"/>
  <c r="H698" i="8"/>
  <c r="H895" i="8"/>
  <c r="H353" i="8"/>
  <c r="H466" i="8"/>
  <c r="H368" i="8"/>
  <c r="H366" i="8"/>
  <c r="H471" i="8"/>
  <c r="H427" i="8"/>
  <c r="H257" i="8"/>
  <c r="H532" i="8"/>
  <c r="H677" i="8"/>
  <c r="H428" i="8"/>
  <c r="H501" i="8"/>
  <c r="H38" i="8"/>
  <c r="H794" i="8"/>
  <c r="H82" i="8"/>
  <c r="H212" i="8"/>
  <c r="H904" i="8"/>
  <c r="H729" i="8"/>
  <c r="H871" i="8"/>
  <c r="H227" i="8"/>
  <c r="H226" i="8"/>
  <c r="H374" i="8"/>
  <c r="H804" i="8"/>
  <c r="H812" i="8"/>
  <c r="H891" i="8"/>
  <c r="H630" i="8"/>
  <c r="H397" i="8"/>
  <c r="H556" i="8"/>
  <c r="H432" i="8"/>
  <c r="H413" i="8"/>
  <c r="H510" i="8"/>
  <c r="H298" i="8"/>
  <c r="H258" i="8"/>
  <c r="H431" i="8"/>
  <c r="H846" i="8"/>
  <c r="H565" i="8"/>
  <c r="H153" i="8"/>
  <c r="H268" i="8"/>
  <c r="H881" i="8"/>
  <c r="H894" i="8"/>
  <c r="H152" i="8"/>
  <c r="H947" i="8"/>
  <c r="H809" i="8"/>
  <c r="H502" i="8"/>
  <c r="H245" i="8"/>
  <c r="H187" i="8"/>
  <c r="H415" i="8"/>
  <c r="H222" i="8"/>
  <c r="H371" i="8"/>
  <c r="H522" i="8"/>
  <c r="H192" i="8"/>
  <c r="H278" i="8"/>
  <c r="H462" i="8"/>
  <c r="H314" i="8"/>
  <c r="H101" i="8"/>
  <c r="H274" i="8"/>
  <c r="H105" i="8"/>
  <c r="H918" i="8"/>
  <c r="H177" i="8"/>
  <c r="H24" i="8"/>
  <c r="H730" i="8"/>
  <c r="H409" i="8"/>
  <c r="H468" i="8"/>
  <c r="H586" i="8"/>
  <c r="H311" i="8"/>
  <c r="H230" i="8"/>
  <c r="H768" i="8"/>
  <c r="H495" i="8"/>
  <c r="H402" i="8"/>
  <c r="H68" i="8"/>
  <c r="H450" i="8"/>
  <c r="H853" i="8"/>
  <c r="H370" i="8"/>
  <c r="H617" i="8"/>
  <c r="H949" i="8"/>
  <c r="H445" i="8"/>
  <c r="H906" i="8"/>
  <c r="H217" i="8"/>
  <c r="H619" i="8"/>
  <c r="H793" i="8"/>
  <c r="H440" i="8"/>
  <c r="H640" i="8"/>
  <c r="H191" i="8"/>
  <c r="H547" i="8"/>
  <c r="H533" i="8"/>
  <c r="H438" i="8"/>
  <c r="H968" i="8"/>
  <c r="H946" i="8"/>
  <c r="H592" i="8"/>
  <c r="H850" i="8"/>
  <c r="H913" i="8"/>
  <c r="H190" i="8"/>
  <c r="H484" i="8"/>
  <c r="H589" i="8"/>
  <c r="H107" i="8"/>
  <c r="H28" i="8"/>
  <c r="H934" i="8"/>
  <c r="H699" i="8"/>
  <c r="H903" i="8"/>
  <c r="H514" i="8"/>
  <c r="H668" i="8"/>
  <c r="H341" i="8"/>
  <c r="H944" i="8"/>
  <c r="H791" i="8"/>
  <c r="H232" i="8"/>
  <c r="H961" i="8"/>
  <c r="H305" i="8"/>
  <c r="H312" i="8"/>
  <c r="H198" i="8"/>
  <c r="H693" i="8"/>
  <c r="H919" i="8"/>
  <c r="H401" i="8"/>
  <c r="H822" i="8"/>
  <c r="H13" i="8"/>
  <c r="H332" i="8"/>
  <c r="H542" i="8"/>
  <c r="H738" i="8"/>
  <c r="H715" i="8"/>
  <c r="H704" i="8"/>
  <c r="H687" i="8"/>
  <c r="H62" i="8"/>
  <c r="H80" i="8"/>
  <c r="H958" i="8"/>
  <c r="H974" i="8"/>
  <c r="H815" i="8"/>
  <c r="H637" i="8"/>
  <c r="H446" i="8"/>
  <c r="H143" i="8"/>
  <c r="H877" i="8"/>
  <c r="H915" i="8"/>
  <c r="H616" i="8"/>
  <c r="H211" i="8"/>
  <c r="H761" i="8"/>
  <c r="H686" i="8"/>
  <c r="H622" i="8"/>
  <c r="H171" i="8"/>
  <c r="H969" i="8"/>
  <c r="H631" i="8"/>
  <c r="H18" i="8"/>
  <c r="H745" i="8"/>
  <c r="H69" i="8"/>
  <c r="H319" i="8"/>
  <c r="H388" i="8"/>
  <c r="H620" i="8"/>
  <c r="H436" i="8"/>
  <c r="H521" i="8"/>
  <c r="H799" i="8"/>
  <c r="H496" i="8"/>
  <c r="H239" i="8"/>
  <c r="H336" i="8"/>
  <c r="H907" i="8"/>
  <c r="H516" i="8"/>
  <c r="H805" i="8"/>
  <c r="H780" i="8"/>
  <c r="H517" i="8"/>
  <c r="H678" i="8"/>
  <c r="H981" i="8"/>
  <c r="H731" i="8"/>
  <c r="H838" i="8"/>
  <c r="H746" i="8"/>
  <c r="H890" i="8"/>
  <c r="H965" i="8"/>
  <c r="H142" i="8"/>
  <c r="H623" i="8"/>
  <c r="H660" i="8"/>
  <c r="H423" i="8"/>
  <c r="H55" i="8"/>
  <c r="H7" i="8"/>
  <c r="H951" i="8"/>
  <c r="H663" i="8"/>
  <c r="H607" i="8"/>
  <c r="H659" i="8"/>
  <c r="H42" i="8"/>
  <c r="H159" i="8"/>
  <c r="H60" i="8"/>
  <c r="H860" i="8"/>
  <c r="H385" i="8"/>
  <c r="H70" i="8"/>
  <c r="H562" i="8"/>
  <c r="H689" i="8"/>
  <c r="H148" i="8"/>
  <c r="H859" i="8"/>
  <c r="H382" i="8"/>
  <c r="H942" i="8"/>
  <c r="H647" i="8"/>
  <c r="H671" i="8"/>
  <c r="H513" i="8"/>
  <c r="H313" i="8"/>
  <c r="H753" i="8"/>
  <c r="H568" i="8"/>
  <c r="H590" i="8"/>
  <c r="H109" i="8"/>
  <c r="H272" i="8"/>
  <c r="H356" i="8"/>
  <c r="H126" i="8"/>
  <c r="H810" i="8"/>
  <c r="H672" i="8"/>
  <c r="H545" i="8"/>
  <c r="H56" i="8"/>
  <c r="H570" i="8"/>
  <c r="H1000" i="8"/>
  <c r="H695" i="8"/>
  <c r="H218" i="8"/>
  <c r="H114" i="8"/>
  <c r="H73" i="8"/>
  <c r="H858" i="8"/>
  <c r="H284" i="8"/>
  <c r="H460" i="8"/>
  <c r="H48" i="8"/>
  <c r="H476" i="8"/>
  <c r="H728" i="8"/>
  <c r="H676" i="8"/>
  <c r="H493" i="8"/>
  <c r="H372" i="8"/>
  <c r="H204" i="8"/>
  <c r="H978" i="8"/>
  <c r="H410" i="8"/>
  <c r="H88" i="8"/>
  <c r="H1003" i="8"/>
  <c r="H266" i="8"/>
  <c r="H681" i="8"/>
  <c r="H381" i="8"/>
  <c r="H118" i="8"/>
  <c r="H959" i="8"/>
  <c r="H626" i="8"/>
  <c r="H987" i="8"/>
  <c r="H333" i="8"/>
  <c r="H325" i="8"/>
  <c r="H411" i="8"/>
  <c r="H651" i="8"/>
  <c r="H433" i="8"/>
  <c r="H228" i="8"/>
  <c r="H641" i="8"/>
  <c r="H866" i="8"/>
  <c r="H603" i="8"/>
  <c r="H324" i="8"/>
  <c r="H929" i="8"/>
  <c r="H196" i="8"/>
  <c r="H178" i="8"/>
  <c r="H376" i="8"/>
  <c r="H807" i="8"/>
  <c r="H591" i="8"/>
  <c r="H59" i="8"/>
  <c r="H65" i="8"/>
  <c r="H610" i="8"/>
  <c r="H524" i="8"/>
  <c r="H481" i="8"/>
  <c r="H482" i="8"/>
  <c r="H692" i="8"/>
  <c r="H377" i="8"/>
  <c r="H869" i="8"/>
  <c r="H605" i="8"/>
  <c r="H275" i="8"/>
  <c r="H772" i="8"/>
  <c r="H722" i="8"/>
  <c r="H606" i="8"/>
  <c r="H287" i="8"/>
  <c r="H646" i="8"/>
  <c r="H937" i="8"/>
  <c r="H43" i="8"/>
  <c r="H864" i="8"/>
  <c r="H705" i="8"/>
  <c r="H886" i="8"/>
  <c r="H472" i="8"/>
  <c r="H492" i="8"/>
  <c r="H803" i="8"/>
  <c r="H34" i="8"/>
  <c r="H355" i="8"/>
  <c r="H483" i="8"/>
  <c r="H696" i="8"/>
  <c r="H46" i="8"/>
  <c r="H277" i="8"/>
  <c r="H725" i="8"/>
  <c r="H453" i="8"/>
  <c r="H999" i="8"/>
  <c r="H892" i="8"/>
  <c r="H247" i="8"/>
  <c r="H519" i="8"/>
  <c r="H20" i="8"/>
  <c r="H473" i="8"/>
  <c r="H936" i="8"/>
  <c r="H84" i="8"/>
  <c r="H553" i="8"/>
  <c r="H404" i="8"/>
  <c r="H340" i="8"/>
  <c r="H546" i="8"/>
  <c r="H618" i="8"/>
  <c r="H874" i="8"/>
  <c r="H269" i="8"/>
  <c r="H896" i="8"/>
  <c r="H555" i="8"/>
  <c r="H758" i="8"/>
  <c r="H868" i="8"/>
  <c r="H957" i="8"/>
  <c r="H613" i="8"/>
  <c r="H464" i="8"/>
  <c r="H843" i="8"/>
  <c r="H673" i="8"/>
  <c r="H723" i="8"/>
  <c r="H941" i="8"/>
  <c r="H559" i="8"/>
  <c r="H329" i="8"/>
  <c r="H234" i="8"/>
  <c r="H36" i="8"/>
  <c r="H917" i="8"/>
  <c r="H888" i="8"/>
  <c r="H529" i="8"/>
  <c r="H633" i="8"/>
  <c r="H477" i="8"/>
  <c r="H50" i="8"/>
  <c r="H691" i="8"/>
  <c r="H447" i="8"/>
  <c r="H229" i="8"/>
  <c r="H265" i="8"/>
  <c r="H85" i="8"/>
  <c r="H770" i="8"/>
  <c r="H824" i="8"/>
  <c r="H711" i="8"/>
  <c r="H887" i="8"/>
  <c r="H992" i="8"/>
  <c r="H873" i="8"/>
  <c r="H935" i="8"/>
  <c r="H645" i="8"/>
  <c r="H973" i="8"/>
  <c r="H393" i="8"/>
  <c r="H511" i="8"/>
  <c r="H163" i="8"/>
  <c r="AJ30" i="52"/>
  <c r="L250" i="8"/>
  <c r="L888" i="8"/>
  <c r="L538" i="8"/>
  <c r="K538" i="8" s="1"/>
  <c r="L608" i="8"/>
  <c r="L516" i="8"/>
  <c r="L668" i="8"/>
  <c r="L42" i="8"/>
  <c r="K42" i="8" s="1"/>
  <c r="L420" i="8"/>
  <c r="L222" i="8"/>
  <c r="L811" i="8"/>
  <c r="L585" i="8"/>
  <c r="L424" i="8"/>
  <c r="K424" i="8" s="1"/>
  <c r="L430" i="8"/>
  <c r="K430" i="8" s="1"/>
  <c r="L131" i="8"/>
  <c r="L1001" i="8"/>
  <c r="L954" i="8"/>
  <c r="L57" i="8"/>
  <c r="L505" i="8"/>
  <c r="L475" i="8"/>
  <c r="L105" i="8"/>
  <c r="K105" i="8" s="1"/>
  <c r="L966" i="8"/>
  <c r="K966" i="8" s="1"/>
  <c r="L446" i="8"/>
  <c r="L778" i="8"/>
  <c r="L309" i="8"/>
  <c r="L693" i="8"/>
  <c r="L389" i="8"/>
  <c r="K389" i="8" s="1"/>
  <c r="L804" i="8"/>
  <c r="L355" i="8"/>
  <c r="L93" i="8"/>
  <c r="L528" i="8"/>
  <c r="L556" i="8"/>
  <c r="L266" i="8"/>
  <c r="K266" i="8" s="1"/>
  <c r="L338" i="8"/>
  <c r="K338" i="8" s="1"/>
  <c r="L372" i="8"/>
  <c r="L973" i="8"/>
  <c r="K973" i="8" s="1"/>
  <c r="L687" i="8"/>
  <c r="L829" i="8"/>
  <c r="L406" i="8"/>
  <c r="K406" i="8" s="1"/>
  <c r="L246" i="8"/>
  <c r="K246" i="8" s="1"/>
  <c r="L972" i="8"/>
  <c r="L840" i="8"/>
  <c r="L809" i="8"/>
  <c r="K809" i="8" s="1"/>
  <c r="L998" i="8"/>
  <c r="L546" i="8"/>
  <c r="L185" i="8"/>
  <c r="L224" i="8"/>
  <c r="L676" i="8"/>
  <c r="L39" i="8"/>
  <c r="L995" i="8"/>
  <c r="L579" i="8"/>
  <c r="K579" i="8" s="1"/>
  <c r="L677" i="8"/>
  <c r="L625" i="8"/>
  <c r="L914" i="8"/>
  <c r="L270" i="8"/>
  <c r="K270" i="8" s="1"/>
  <c r="L135" i="8"/>
  <c r="L737" i="8"/>
  <c r="L743" i="8"/>
  <c r="L265" i="8"/>
  <c r="K265" i="8" s="1"/>
  <c r="L772" i="8"/>
  <c r="L568" i="8"/>
  <c r="L738" i="8"/>
  <c r="L967" i="8"/>
  <c r="L634" i="8"/>
  <c r="L472" i="8"/>
  <c r="K472" i="8" s="1"/>
  <c r="L958" i="8"/>
  <c r="K958" i="8" s="1"/>
  <c r="L692" i="8"/>
  <c r="K692" i="8" s="1"/>
  <c r="L388" i="8"/>
  <c r="L241" i="8"/>
  <c r="L979" i="8"/>
  <c r="L908" i="8"/>
  <c r="L157" i="8"/>
  <c r="K157" i="8" s="1"/>
  <c r="L800" i="8"/>
  <c r="L230" i="8"/>
  <c r="L456" i="8"/>
  <c r="L279" i="8"/>
  <c r="L480" i="8"/>
  <c r="L501" i="8"/>
  <c r="K501" i="8" s="1"/>
  <c r="L155" i="8"/>
  <c r="K155" i="8" s="1"/>
  <c r="L871" i="8"/>
  <c r="L363" i="8"/>
  <c r="L962" i="8"/>
  <c r="K962" i="8" s="1"/>
  <c r="L657" i="8"/>
  <c r="L580" i="8"/>
  <c r="L329" i="8"/>
  <c r="L862" i="8"/>
  <c r="L718" i="8"/>
  <c r="L716" i="8"/>
  <c r="K716" i="8" s="1"/>
  <c r="L254" i="8"/>
  <c r="L537" i="8"/>
  <c r="K537" i="8" s="1"/>
  <c r="L980" i="8"/>
  <c r="L518" i="8"/>
  <c r="L56" i="8"/>
  <c r="L846" i="8"/>
  <c r="L390" i="8"/>
  <c r="K390" i="8" s="1"/>
  <c r="L172" i="8"/>
  <c r="L547" i="8"/>
  <c r="L14" i="8"/>
  <c r="L886" i="8"/>
  <c r="L494" i="8"/>
  <c r="L16" i="8"/>
  <c r="K16" i="8" s="1"/>
  <c r="L955" i="8"/>
  <c r="L459" i="8"/>
  <c r="L502" i="8"/>
  <c r="L894" i="8"/>
  <c r="L736" i="8"/>
  <c r="K736" i="8" s="1"/>
  <c r="L89" i="8"/>
  <c r="L207" i="8"/>
  <c r="L83" i="8"/>
  <c r="L842" i="8"/>
  <c r="K842" i="8" s="1"/>
  <c r="L679" i="8"/>
  <c r="L919" i="8"/>
  <c r="L535" i="8"/>
  <c r="L225" i="8"/>
  <c r="K225" i="8" s="1"/>
  <c r="L876" i="8"/>
  <c r="K876" i="8" s="1"/>
  <c r="L382" i="8"/>
  <c r="K382" i="8" s="1"/>
  <c r="L373" i="8"/>
  <c r="K373" i="8" s="1"/>
  <c r="L730" i="8"/>
  <c r="L236" i="8"/>
  <c r="L757" i="8"/>
  <c r="L895" i="8"/>
  <c r="L731" i="8"/>
  <c r="L176" i="8"/>
  <c r="L336" i="8"/>
  <c r="K336" i="8" s="1"/>
  <c r="L747" i="8"/>
  <c r="L802" i="8"/>
  <c r="L794" i="8"/>
  <c r="L138" i="8"/>
  <c r="K138" i="8" s="1"/>
  <c r="L726" i="8"/>
  <c r="L394" i="8"/>
  <c r="K394" i="8" s="1"/>
  <c r="L734" i="8"/>
  <c r="K734" i="8" s="1"/>
  <c r="L410" i="8"/>
  <c r="L701" i="8"/>
  <c r="L648" i="8"/>
  <c r="L221" i="8"/>
  <c r="L578" i="8"/>
  <c r="L918" i="8"/>
  <c r="L947" i="8"/>
  <c r="L327" i="8"/>
  <c r="L830" i="8"/>
  <c r="L191" i="8"/>
  <c r="L149" i="8"/>
  <c r="K149" i="8" s="1"/>
  <c r="L570" i="8"/>
  <c r="L412" i="8"/>
  <c r="L166" i="8"/>
  <c r="L328" i="8"/>
  <c r="L82" i="8"/>
  <c r="L33" i="8"/>
  <c r="L106" i="8"/>
  <c r="L822" i="8"/>
  <c r="L113" i="8"/>
  <c r="L43" i="8"/>
  <c r="L471" i="8"/>
  <c r="L836" i="8"/>
  <c r="K836" i="8" s="1"/>
  <c r="L451" i="8"/>
  <c r="L193" i="8"/>
  <c r="L500" i="8"/>
  <c r="L790" i="8"/>
  <c r="L178" i="8"/>
  <c r="K178" i="8" s="1"/>
  <c r="L209" i="8"/>
  <c r="L108" i="8"/>
  <c r="K108" i="8" s="1"/>
  <c r="L521" i="8"/>
  <c r="K521" i="8" s="1"/>
  <c r="L745" i="8"/>
  <c r="K745" i="8" s="1"/>
  <c r="L293" i="8"/>
  <c r="L180" i="8"/>
  <c r="K180" i="8" s="1"/>
  <c r="L843" i="8"/>
  <c r="L119" i="8"/>
  <c r="L893" i="8"/>
  <c r="L88" i="8"/>
  <c r="L242" i="8"/>
  <c r="L450" i="8"/>
  <c r="K450" i="8" s="1"/>
  <c r="L243" i="8"/>
  <c r="L859" i="8"/>
  <c r="L600" i="8"/>
  <c r="L617" i="8"/>
  <c r="L240" i="8"/>
  <c r="L753" i="8"/>
  <c r="K753" i="8" s="1"/>
  <c r="L80" i="8"/>
  <c r="L484" i="8"/>
  <c r="L60" i="8"/>
  <c r="L887" i="8"/>
  <c r="K887" i="8" s="1"/>
  <c r="L95" i="8"/>
  <c r="L654" i="8"/>
  <c r="L267" i="8"/>
  <c r="L81" i="8"/>
  <c r="L130" i="8"/>
  <c r="L517" i="8"/>
  <c r="L675" i="8"/>
  <c r="L25" i="8"/>
  <c r="L195" i="8"/>
  <c r="L272" i="8"/>
  <c r="L27" i="8"/>
  <c r="L289" i="8"/>
  <c r="L592" i="8"/>
  <c r="K592" i="8" s="1"/>
  <c r="L210" i="8"/>
  <c r="L618" i="8"/>
  <c r="L435" i="8"/>
  <c r="L976" i="8"/>
  <c r="K976" i="8" s="1"/>
  <c r="L132" i="8"/>
  <c r="L562" i="8"/>
  <c r="K562" i="8" s="1"/>
  <c r="L158" i="8"/>
  <c r="K158" i="8" s="1"/>
  <c r="L466" i="8"/>
  <c r="L431" i="8"/>
  <c r="K431" i="8" s="1"/>
  <c r="L194" i="8"/>
  <c r="L122" i="8"/>
  <c r="L173" i="8"/>
  <c r="L315" i="8"/>
  <c r="K315" i="8" s="1"/>
  <c r="L346" i="8"/>
  <c r="L123" i="8"/>
  <c r="L353" i="8"/>
  <c r="K353" i="8" s="1"/>
  <c r="L307" i="8"/>
  <c r="K307" i="8" s="1"/>
  <c r="L791" i="8"/>
  <c r="L849" i="8"/>
  <c r="L942" i="8"/>
  <c r="L911" i="8"/>
  <c r="K911" i="8" s="1"/>
  <c r="L120" i="8"/>
  <c r="L762" i="8"/>
  <c r="L613" i="8"/>
  <c r="K613" i="8" s="1"/>
  <c r="L539" i="8"/>
  <c r="K539" i="8" s="1"/>
  <c r="L704" i="8"/>
  <c r="L337" i="8"/>
  <c r="L165" i="8"/>
  <c r="K165" i="8" s="1"/>
  <c r="L348" i="8"/>
  <c r="L863" i="8"/>
  <c r="L589" i="8"/>
  <c r="K589" i="8" s="1"/>
  <c r="L566" i="8"/>
  <c r="K566" i="8" s="1"/>
  <c r="L345" i="8"/>
  <c r="L268" i="8"/>
  <c r="L815" i="8"/>
  <c r="K815" i="8" s="1"/>
  <c r="L26" i="8"/>
  <c r="L875" i="8"/>
  <c r="K875" i="8" s="1"/>
  <c r="L187" i="8"/>
  <c r="L963" i="8"/>
  <c r="L478" i="8"/>
  <c r="L510" i="8"/>
  <c r="L97" i="8"/>
  <c r="K97" i="8" s="1"/>
  <c r="L773" i="8"/>
  <c r="L32" i="8"/>
  <c r="L153" i="8"/>
  <c r="K153" i="8" s="1"/>
  <c r="L458" i="8"/>
  <c r="K458" i="8" s="1"/>
  <c r="L623" i="8"/>
  <c r="L596" i="8"/>
  <c r="L323" i="8"/>
  <c r="L591" i="8"/>
  <c r="K591" i="8" s="1"/>
  <c r="L474" i="8"/>
  <c r="L312" i="8"/>
  <c r="L724" i="8"/>
  <c r="L988" i="8"/>
  <c r="L503" i="8"/>
  <c r="K503" i="8" s="1"/>
  <c r="L38" i="8"/>
  <c r="L397" i="8"/>
  <c r="K397" i="8" s="1"/>
  <c r="L797" i="8"/>
  <c r="L244" i="8"/>
  <c r="L530" i="8"/>
  <c r="L788" i="8"/>
  <c r="L485" i="8"/>
  <c r="L751" i="8"/>
  <c r="L102" i="8"/>
  <c r="L959" i="8"/>
  <c r="L247" i="8"/>
  <c r="K247" i="8" s="1"/>
  <c r="L306" i="8"/>
  <c r="L707" i="8"/>
  <c r="L982" i="8"/>
  <c r="L605" i="8"/>
  <c r="L367" i="8"/>
  <c r="L814" i="8"/>
  <c r="K814" i="8" s="1"/>
  <c r="L777" i="8"/>
  <c r="L833" i="8"/>
  <c r="L115" i="8"/>
  <c r="L619" i="8"/>
  <c r="K619" i="8" s="1"/>
  <c r="L308" i="8"/>
  <c r="L889" i="8"/>
  <c r="L520" i="8"/>
  <c r="L525" i="8"/>
  <c r="K525" i="8" s="1"/>
  <c r="L923" i="8"/>
  <c r="L283" i="8"/>
  <c r="L581" i="8"/>
  <c r="L392" i="8"/>
  <c r="L868" i="8"/>
  <c r="L544" i="8"/>
  <c r="L50" i="8"/>
  <c r="L781" i="8"/>
  <c r="L937" i="8"/>
  <c r="L771" i="8"/>
  <c r="L229" i="8"/>
  <c r="L935" i="8"/>
  <c r="K935" i="8" s="1"/>
  <c r="L204" i="8"/>
  <c r="K204" i="8" s="1"/>
  <c r="L851" i="8"/>
  <c r="L72" i="8"/>
  <c r="L464" i="8"/>
  <c r="L644" i="8"/>
  <c r="L651" i="8"/>
  <c r="L30" i="8"/>
  <c r="L885" i="8"/>
  <c r="L317" i="8"/>
  <c r="K317" i="8" s="1"/>
  <c r="L238" i="8"/>
  <c r="K238" i="8" s="1"/>
  <c r="L706" i="8"/>
  <c r="K706" i="8" s="1"/>
  <c r="L999" i="8"/>
  <c r="K999" i="8" s="1"/>
  <c r="L11" i="8"/>
  <c r="K11" i="8" s="1"/>
  <c r="L64" i="8"/>
  <c r="L121" i="8"/>
  <c r="L22" i="8"/>
  <c r="L614" i="8"/>
  <c r="L508" i="8"/>
  <c r="L492" i="8"/>
  <c r="K492" i="8" s="1"/>
  <c r="L300" i="8"/>
  <c r="L305" i="8"/>
  <c r="L156" i="8"/>
  <c r="L227" i="8"/>
  <c r="L75" i="8"/>
  <c r="K75" i="8" s="1"/>
  <c r="L333" i="8"/>
  <c r="L398" i="8"/>
  <c r="L553" i="8"/>
  <c r="L245" i="8"/>
  <c r="K245" i="8" s="1"/>
  <c r="L174" i="8"/>
  <c r="K174" i="8" s="1"/>
  <c r="L795" i="8"/>
  <c r="K795" i="8" s="1"/>
  <c r="L8" i="8"/>
  <c r="L371" i="8"/>
  <c r="L879" i="8"/>
  <c r="L341" i="8"/>
  <c r="L656" i="8"/>
  <c r="L203" i="8"/>
  <c r="K203" i="8" s="1"/>
  <c r="L965" i="8"/>
  <c r="K965" i="8" s="1"/>
  <c r="L686" i="8"/>
  <c r="L610" i="8"/>
  <c r="L874" i="8"/>
  <c r="L477" i="8"/>
  <c r="L76" i="8"/>
  <c r="L354" i="8"/>
  <c r="K354" i="8" s="1"/>
  <c r="L302" i="8"/>
  <c r="L573" i="8"/>
  <c r="L678" i="8"/>
  <c r="L184" i="8"/>
  <c r="L364" i="8"/>
  <c r="L476" i="8"/>
  <c r="L775" i="8"/>
  <c r="L482" i="8"/>
  <c r="L974" i="8"/>
  <c r="L725" i="8"/>
  <c r="L899" i="8"/>
  <c r="L629" i="8"/>
  <c r="L945" i="8"/>
  <c r="L760" i="8"/>
  <c r="K760" i="8" s="1"/>
  <c r="L92" i="8"/>
  <c r="L463" i="8"/>
  <c r="L755" i="8"/>
  <c r="L359" i="8"/>
  <c r="L941" i="8"/>
  <c r="K941" i="8" s="1"/>
  <c r="L470" i="8"/>
  <c r="L643" i="8"/>
  <c r="L598" i="8"/>
  <c r="L631" i="8"/>
  <c r="L639" i="8"/>
  <c r="L49" i="8"/>
  <c r="L632" i="8"/>
  <c r="L909" i="8"/>
  <c r="K909" i="8" s="1"/>
  <c r="L939" i="8"/>
  <c r="L85" i="8"/>
  <c r="L414" i="8"/>
  <c r="L507" i="8"/>
  <c r="L551" i="8"/>
  <c r="L112" i="8"/>
  <c r="L548" i="8"/>
  <c r="L776" i="8"/>
  <c r="L901" i="8"/>
  <c r="L443" i="8"/>
  <c r="L527" i="8"/>
  <c r="L15" i="8"/>
  <c r="L807" i="8"/>
  <c r="K807" i="8" s="1"/>
  <c r="L59" i="8"/>
  <c r="L827" i="8"/>
  <c r="K827" i="8" s="1"/>
  <c r="L837" i="8"/>
  <c r="L321" i="8"/>
  <c r="K321" i="8" s="1"/>
  <c r="L968" i="8"/>
  <c r="K968" i="8" s="1"/>
  <c r="L415" i="8"/>
  <c r="L793" i="8"/>
  <c r="L831" i="8"/>
  <c r="L282" i="8"/>
  <c r="L344" i="8"/>
  <c r="L673" i="8"/>
  <c r="K673" i="8" s="1"/>
  <c r="L271" i="8"/>
  <c r="L664" i="8"/>
  <c r="L612" i="8"/>
  <c r="K612" i="8" s="1"/>
  <c r="L163" i="8"/>
  <c r="L378" i="8"/>
  <c r="L441" i="8"/>
  <c r="L116" i="8"/>
  <c r="L595" i="8"/>
  <c r="L882" i="8"/>
  <c r="L493" i="8"/>
  <c r="L910" i="8"/>
  <c r="L721" i="8"/>
  <c r="L413" i="8"/>
  <c r="L375" i="8"/>
  <c r="K375" i="8" s="1"/>
  <c r="L927" i="8"/>
  <c r="L696" i="8"/>
  <c r="K696" i="8" s="1"/>
  <c r="L183" i="8"/>
  <c r="L396" i="8"/>
  <c r="L944" i="8"/>
  <c r="K944" i="8" s="1"/>
  <c r="L197" i="8"/>
  <c r="L956" i="8"/>
  <c r="K956" i="8" s="1"/>
  <c r="L213" i="8"/>
  <c r="L991" i="8"/>
  <c r="L561" i="8"/>
  <c r="K561" i="8" s="1"/>
  <c r="L506" i="8"/>
  <c r="L211" i="8"/>
  <c r="L55" i="8"/>
  <c r="L808" i="8"/>
  <c r="K808" i="8" s="1"/>
  <c r="L858" i="8"/>
  <c r="L729" i="8"/>
  <c r="L496" i="8"/>
  <c r="K496" i="8" s="1"/>
  <c r="L98" i="8"/>
  <c r="L311" i="8"/>
  <c r="L497" i="8"/>
  <c r="L448" i="8"/>
  <c r="L682" i="8"/>
  <c r="L253" i="8"/>
  <c r="L356" i="8"/>
  <c r="L504" i="8"/>
  <c r="L817" i="8"/>
  <c r="L24" i="8"/>
  <c r="L288" i="8"/>
  <c r="K288" i="8" s="1"/>
  <c r="L186" i="8"/>
  <c r="L161" i="8"/>
  <c r="L665" i="8"/>
  <c r="L143" i="8"/>
  <c r="K143" i="8" s="1"/>
  <c r="L383" i="8"/>
  <c r="L806" i="8"/>
  <c r="K806" i="8" s="1"/>
  <c r="L752" i="8"/>
  <c r="L117" i="8"/>
  <c r="K117" i="8" s="1"/>
  <c r="L680" i="8"/>
  <c r="L683" i="8"/>
  <c r="K683" i="8" s="1"/>
  <c r="L405" i="8"/>
  <c r="K405" i="8" s="1"/>
  <c r="L789" i="8"/>
  <c r="L175" i="8"/>
  <c r="L369" i="8"/>
  <c r="L331" i="8"/>
  <c r="L891" i="8"/>
  <c r="L192" i="8"/>
  <c r="L248" i="8"/>
  <c r="L261" i="8"/>
  <c r="L514" i="8"/>
  <c r="L652" i="8"/>
  <c r="L35" i="8"/>
  <c r="L645" i="8"/>
  <c r="K645" i="8" s="1"/>
  <c r="L304" i="8"/>
  <c r="L479" i="8"/>
  <c r="L281" i="8"/>
  <c r="L219" i="8"/>
  <c r="L850" i="8"/>
  <c r="L769" i="8"/>
  <c r="L455" i="8"/>
  <c r="L604" i="8"/>
  <c r="K604" i="8" s="1"/>
  <c r="L949" i="8"/>
  <c r="L41" i="8"/>
  <c r="L77" i="8"/>
  <c r="L368" i="8"/>
  <c r="L316" i="8"/>
  <c r="K316" i="8" s="1"/>
  <c r="L741" i="8"/>
  <c r="L326" i="8"/>
  <c r="L343" i="8"/>
  <c r="L513" i="8"/>
  <c r="L669" i="8"/>
  <c r="L952" i="8"/>
  <c r="L838" i="8"/>
  <c r="K838" i="8" s="1"/>
  <c r="L1002" i="8"/>
  <c r="K1002" i="8" s="1"/>
  <c r="L681" i="8"/>
  <c r="K681" i="8" s="1"/>
  <c r="L384" i="8"/>
  <c r="L147" i="8"/>
  <c r="K147" i="8" s="1"/>
  <c r="L554" i="8"/>
  <c r="L996" i="8"/>
  <c r="K996" i="8" s="1"/>
  <c r="L151" i="8"/>
  <c r="L655" i="8"/>
  <c r="L66" i="8"/>
  <c r="L362" i="8"/>
  <c r="L549" i="8"/>
  <c r="L796" i="8"/>
  <c r="L756" i="8"/>
  <c r="K756" i="8" s="1"/>
  <c r="L712" i="8"/>
  <c r="K712" i="8" s="1"/>
  <c r="L545" i="8"/>
  <c r="L118" i="8"/>
  <c r="K118" i="8" s="1"/>
  <c r="L925" i="8"/>
  <c r="K925" i="8" s="1"/>
  <c r="L543" i="8"/>
  <c r="L780" i="8"/>
  <c r="L408" i="8"/>
  <c r="L63" i="8"/>
  <c r="L825" i="8"/>
  <c r="K825" i="8" s="1"/>
  <c r="L215" i="8"/>
  <c r="L404" i="8"/>
  <c r="L812" i="8"/>
  <c r="L114" i="8"/>
  <c r="L975" i="8"/>
  <c r="L576" i="8"/>
  <c r="K576" i="8" s="1"/>
  <c r="L606" i="8"/>
  <c r="L444" i="8"/>
  <c r="L847" i="8"/>
  <c r="L223" i="8"/>
  <c r="K223" i="8" s="1"/>
  <c r="L717" i="8"/>
  <c r="L256" i="8"/>
  <c r="L320" i="8"/>
  <c r="L870" i="8"/>
  <c r="K870" i="8" s="1"/>
  <c r="L699" i="8"/>
  <c r="K699" i="8" s="1"/>
  <c r="L593" i="8"/>
  <c r="K593" i="8" s="1"/>
  <c r="L290" i="8"/>
  <c r="L276" i="8"/>
  <c r="L129" i="8"/>
  <c r="K129" i="8" s="1"/>
  <c r="L522" i="8"/>
  <c r="K522" i="8" s="1"/>
  <c r="L188" i="8"/>
  <c r="L351" i="8"/>
  <c r="L401" i="8"/>
  <c r="L483" i="8"/>
  <c r="K483" i="8" s="1"/>
  <c r="L928" i="8"/>
  <c r="L486" i="8"/>
  <c r="K486" i="8" s="1"/>
  <c r="L512" i="8"/>
  <c r="L28" i="8"/>
  <c r="K28" i="8" s="1"/>
  <c r="L148" i="8"/>
  <c r="L583" i="8"/>
  <c r="L622" i="8"/>
  <c r="L826" i="8"/>
  <c r="L103" i="8"/>
  <c r="L159" i="8"/>
  <c r="L646" i="8"/>
  <c r="L960" i="8"/>
  <c r="L750" i="8"/>
  <c r="L52" i="8"/>
  <c r="L259" i="8"/>
  <c r="L377" i="8"/>
  <c r="L856" i="8"/>
  <c r="L137" i="8"/>
  <c r="L99" i="8"/>
  <c r="L890" i="8"/>
  <c r="L628" i="8"/>
  <c r="K628" i="8" s="1"/>
  <c r="L9" i="8"/>
  <c r="L832" i="8"/>
  <c r="L969" i="8"/>
  <c r="L481" i="8"/>
  <c r="L560" i="8"/>
  <c r="K560" i="8" s="1"/>
  <c r="L977" i="8"/>
  <c r="L61" i="8"/>
  <c r="L710" i="8"/>
  <c r="L913" i="8"/>
  <c r="K913" i="8" s="1"/>
  <c r="L761" i="8"/>
  <c r="L284" i="8"/>
  <c r="L607" i="8"/>
  <c r="L922" i="8"/>
  <c r="L803" i="8"/>
  <c r="L139" i="8"/>
  <c r="L461" i="8"/>
  <c r="L96" i="8"/>
  <c r="L262" i="8"/>
  <c r="L235" i="8"/>
  <c r="L896" i="8"/>
  <c r="L23" i="8"/>
  <c r="L708" i="8"/>
  <c r="L340" i="8"/>
  <c r="L214" i="8"/>
  <c r="L201" i="8"/>
  <c r="L564" i="8"/>
  <c r="L53" i="8"/>
  <c r="L263" i="8"/>
  <c r="K263" i="8" s="1"/>
  <c r="L126" i="8"/>
  <c r="K126" i="8" s="1"/>
  <c r="L766" i="8"/>
  <c r="L599" i="8"/>
  <c r="L395" i="8"/>
  <c r="K395" i="8" s="1"/>
  <c r="L280" i="8"/>
  <c r="L1000" i="8"/>
  <c r="L994" i="8"/>
  <c r="L150" i="8"/>
  <c r="L258" i="8"/>
  <c r="L620" i="8"/>
  <c r="L381" i="8"/>
  <c r="L616" i="8"/>
  <c r="K616" i="8" s="1"/>
  <c r="L917" i="8"/>
  <c r="L727" i="8"/>
  <c r="L590" i="8"/>
  <c r="K590" i="8" s="1"/>
  <c r="L824" i="8"/>
  <c r="L168" i="8"/>
  <c r="L417" i="8"/>
  <c r="L647" i="8"/>
  <c r="L144" i="8"/>
  <c r="L65" i="8"/>
  <c r="L257" i="8"/>
  <c r="L422" i="8"/>
  <c r="L615" i="8"/>
  <c r="L763" i="8"/>
  <c r="L821" i="8"/>
  <c r="L239" i="8"/>
  <c r="L845" i="8"/>
  <c r="L499" i="8"/>
  <c r="L948" i="8"/>
  <c r="L385" i="8"/>
  <c r="L509" i="8"/>
  <c r="L993" i="8"/>
  <c r="K993" i="8" s="1"/>
  <c r="L571" i="8"/>
  <c r="L834" i="8"/>
  <c r="L819" i="8"/>
  <c r="L855" i="8"/>
  <c r="L799" i="8"/>
  <c r="L152" i="8"/>
  <c r="K152" i="8" s="1"/>
  <c r="L670" i="8"/>
  <c r="L1004" i="8"/>
  <c r="L252" i="8"/>
  <c r="L325" i="8"/>
  <c r="L46" i="8"/>
  <c r="K46" i="8" s="1"/>
  <c r="L427" i="8"/>
  <c r="L764" i="8"/>
  <c r="L823" i="8"/>
  <c r="K823" i="8" s="1"/>
  <c r="L940" i="8"/>
  <c r="L409" i="8"/>
  <c r="L457" i="8"/>
  <c r="K457" i="8" s="1"/>
  <c r="L650" i="8"/>
  <c r="L787" i="8"/>
  <c r="L624" i="8"/>
  <c r="K624" i="8" s="1"/>
  <c r="L48" i="8"/>
  <c r="L916" i="8"/>
  <c r="K916" i="8" s="1"/>
  <c r="L574" i="8"/>
  <c r="L90" i="8"/>
  <c r="L784" i="8"/>
  <c r="L816" i="8"/>
  <c r="L565" i="8"/>
  <c r="L45" i="8"/>
  <c r="L374" i="8"/>
  <c r="K374" i="8" s="1"/>
  <c r="L294" i="8"/>
  <c r="L419" i="8"/>
  <c r="L649" i="8"/>
  <c r="L322" i="8"/>
  <c r="L602" i="8"/>
  <c r="L523" i="8"/>
  <c r="L594" i="8"/>
  <c r="L332" i="8"/>
  <c r="L526" i="8"/>
  <c r="L473" i="8"/>
  <c r="K473" i="8" s="1"/>
  <c r="L376" i="8"/>
  <c r="L931" i="8"/>
  <c r="L460" i="8"/>
  <c r="L770" i="8"/>
  <c r="K770" i="8" s="1"/>
  <c r="L314" i="8"/>
  <c r="L366" i="8"/>
  <c r="L21" i="8"/>
  <c r="L801" i="8"/>
  <c r="L873" i="8"/>
  <c r="L902" i="8"/>
  <c r="L278" i="8"/>
  <c r="L79" i="8"/>
  <c r="L906" i="8"/>
  <c r="L447" i="8"/>
  <c r="L587" i="8"/>
  <c r="L933" i="8"/>
  <c r="L709" i="8"/>
  <c r="L663" i="8"/>
  <c r="K663" i="8" s="1"/>
  <c r="L51" i="8"/>
  <c r="L358" i="8"/>
  <c r="L264" i="8"/>
  <c r="L577" i="8"/>
  <c r="L932" i="8"/>
  <c r="K932" i="8" s="1"/>
  <c r="L127" i="8"/>
  <c r="L403" i="8"/>
  <c r="K403" i="8" s="1"/>
  <c r="L426" i="8"/>
  <c r="K426" i="8" s="1"/>
  <c r="L555" i="8"/>
  <c r="L934" i="8"/>
  <c r="L206" i="8"/>
  <c r="K206" i="8" s="1"/>
  <c r="L674" i="8"/>
  <c r="L785" i="8"/>
  <c r="L418" i="8"/>
  <c r="L7" i="8"/>
  <c r="L393" i="8"/>
  <c r="K393" i="8" s="1"/>
  <c r="L433" i="8"/>
  <c r="L748" i="8"/>
  <c r="K748" i="8" s="1"/>
  <c r="L630" i="8"/>
  <c r="K630" i="8" s="1"/>
  <c r="L70" i="8"/>
  <c r="L584" i="8"/>
  <c r="L719" i="8"/>
  <c r="L754" i="8"/>
  <c r="L739" i="8"/>
  <c r="L904" i="8"/>
  <c r="L779" i="8"/>
  <c r="L798" i="8"/>
  <c r="L182" i="8"/>
  <c r="K182" i="8" s="1"/>
  <c r="L915" i="8"/>
  <c r="L820" i="8"/>
  <c r="L91" i="8"/>
  <c r="K91" i="8" s="1"/>
  <c r="L146" i="8"/>
  <c r="L40" i="8"/>
  <c r="L19" i="8"/>
  <c r="L992" i="8"/>
  <c r="L402" i="8"/>
  <c r="L920" i="8"/>
  <c r="K920" i="8" s="1"/>
  <c r="L318" i="8"/>
  <c r="L68" i="8"/>
  <c r="L841" i="8"/>
  <c r="K841" i="8" s="1"/>
  <c r="L255" i="8"/>
  <c r="L848" i="8"/>
  <c r="L552" i="8"/>
  <c r="L269" i="8"/>
  <c r="K269" i="8" s="1"/>
  <c r="L330" i="8"/>
  <c r="L702" i="8"/>
  <c r="L370" i="8"/>
  <c r="L903" i="8"/>
  <c r="L892" i="8"/>
  <c r="L299" i="8"/>
  <c r="K299" i="8" s="1"/>
  <c r="L452" i="8"/>
  <c r="L774" i="8"/>
  <c r="K774" i="8" s="1"/>
  <c r="L301" i="8"/>
  <c r="L437" i="8"/>
  <c r="L705" i="8"/>
  <c r="L295" i="8"/>
  <c r="L684" i="8"/>
  <c r="L87" i="8"/>
  <c r="L357" i="8"/>
  <c r="K357" i="8" s="1"/>
  <c r="L854" i="8"/>
  <c r="L633" i="8"/>
  <c r="L921" i="8"/>
  <c r="L558" i="8"/>
  <c r="L950" i="8"/>
  <c r="L978" i="8"/>
  <c r="L907" i="8"/>
  <c r="L861" i="8"/>
  <c r="K861" i="8" s="1"/>
  <c r="L432" i="8"/>
  <c r="L641" i="8"/>
  <c r="L352" i="8"/>
  <c r="L749" i="8"/>
  <c r="L970" i="8"/>
  <c r="L37" i="8"/>
  <c r="L860" i="8"/>
  <c r="L177" i="8"/>
  <c r="L805" i="8"/>
  <c r="L689" i="8"/>
  <c r="K689" i="8" s="1"/>
  <c r="L199" i="8"/>
  <c r="L839" i="8"/>
  <c r="K839" i="8" s="1"/>
  <c r="L162" i="8"/>
  <c r="L642" i="8"/>
  <c r="L519" i="8"/>
  <c r="L107" i="8"/>
  <c r="L342" i="8"/>
  <c r="L491" i="8"/>
  <c r="L109" i="8"/>
  <c r="L569" i="8"/>
  <c r="L190" i="8"/>
  <c r="L416" i="8"/>
  <c r="L698" i="8"/>
  <c r="K698" i="8" s="1"/>
  <c r="L170" i="8"/>
  <c r="L924" i="8"/>
  <c r="K924" i="8" s="1"/>
  <c r="L666" i="8"/>
  <c r="L660" i="8"/>
  <c r="L653" i="8"/>
  <c r="L536" i="8"/>
  <c r="L905" i="8"/>
  <c r="L930" i="8"/>
  <c r="L442" i="8"/>
  <c r="L202" i="8"/>
  <c r="K202" i="8" s="1"/>
  <c r="L883" i="8"/>
  <c r="L298" i="8"/>
  <c r="L233" i="8"/>
  <c r="K233" i="8" s="1"/>
  <c r="L439" i="8"/>
  <c r="K439" i="8" s="1"/>
  <c r="L349" i="8"/>
  <c r="L334" i="8"/>
  <c r="L58" i="8"/>
  <c r="L110" i="8"/>
  <c r="L361" i="8"/>
  <c r="L714" i="8"/>
  <c r="L878" i="8"/>
  <c r="L44" i="8"/>
  <c r="L852" i="8"/>
  <c r="L78" i="8"/>
  <c r="L436" i="8"/>
  <c r="L319" i="8"/>
  <c r="L454" i="8"/>
  <c r="L865" i="8"/>
  <c r="L984" i="8"/>
  <c r="L67" i="8"/>
  <c r="L200" i="8"/>
  <c r="L746" i="8"/>
  <c r="L898" i="8"/>
  <c r="L971" i="8"/>
  <c r="L498" i="8"/>
  <c r="L658" i="8"/>
  <c r="L957" i="8"/>
  <c r="L621" i="8"/>
  <c r="L234" i="8"/>
  <c r="L575" i="8"/>
  <c r="K575" i="8" s="1"/>
  <c r="L946" i="8"/>
  <c r="K946" i="8" s="1"/>
  <c r="L440" i="8"/>
  <c r="L467" i="8"/>
  <c r="L926" i="8"/>
  <c r="L609" i="8"/>
  <c r="L961" i="8"/>
  <c r="L638" i="8"/>
  <c r="L10" i="8"/>
  <c r="L469" i="8"/>
  <c r="L986" i="8"/>
  <c r="K986" i="8" s="1"/>
  <c r="L626" i="8"/>
  <c r="L445" i="8"/>
  <c r="K445" i="8" s="1"/>
  <c r="L635" i="8"/>
  <c r="K635" i="8" s="1"/>
  <c r="L128" i="8"/>
  <c r="L465" i="8"/>
  <c r="L765" i="8"/>
  <c r="L399" i="8"/>
  <c r="L136" i="8"/>
  <c r="L667" i="8"/>
  <c r="L488" i="8"/>
  <c r="L1003" i="8"/>
  <c r="L881" i="8"/>
  <c r="K881" i="8" s="1"/>
  <c r="L73" i="8"/>
  <c r="L818" i="8"/>
  <c r="L125" i="8"/>
  <c r="L601" i="8"/>
  <c r="L990" i="8"/>
  <c r="K990" i="8" s="1"/>
  <c r="L34" i="8"/>
  <c r="L189" i="8"/>
  <c r="K189" i="8" s="1"/>
  <c r="L17" i="8"/>
  <c r="L54" i="8"/>
  <c r="L572" i="8"/>
  <c r="K572" i="8" s="1"/>
  <c r="L216" i="8"/>
  <c r="L292" i="8"/>
  <c r="L703" i="8"/>
  <c r="K703" i="8" s="1"/>
  <c r="L700" i="8"/>
  <c r="L154" i="8"/>
  <c r="L411" i="8"/>
  <c r="L36" i="8"/>
  <c r="L713" i="8"/>
  <c r="L449" i="8"/>
  <c r="L160" i="8"/>
  <c r="L286" i="8"/>
  <c r="L208" i="8"/>
  <c r="K208" i="8" s="1"/>
  <c r="L872" i="8"/>
  <c r="K872" i="8" s="1"/>
  <c r="L582" i="8"/>
  <c r="L877" i="8"/>
  <c r="L987" i="8"/>
  <c r="L627" i="8"/>
  <c r="L313" i="8"/>
  <c r="L511" i="8"/>
  <c r="L291" i="8"/>
  <c r="L534" i="8"/>
  <c r="L691" i="8"/>
  <c r="K691" i="8" s="1"/>
  <c r="L744" i="8"/>
  <c r="K744" i="8" s="1"/>
  <c r="L828" i="8"/>
  <c r="L217" i="8"/>
  <c r="L529" i="8"/>
  <c r="L869" i="8"/>
  <c r="L951" i="8"/>
  <c r="L140" i="8"/>
  <c r="K140" i="8" s="1"/>
  <c r="L220" i="8"/>
  <c r="L196" i="8"/>
  <c r="L866" i="8"/>
  <c r="L541" i="8"/>
  <c r="K541" i="8" s="1"/>
  <c r="L489" i="8"/>
  <c r="L524" i="8"/>
  <c r="L179" i="8"/>
  <c r="L169" i="8"/>
  <c r="L659" i="8"/>
  <c r="K659" i="8" s="1"/>
  <c r="L586" i="8"/>
  <c r="L597" i="8"/>
  <c r="K597" i="8" s="1"/>
  <c r="L133" i="8"/>
  <c r="L423" i="8"/>
  <c r="L145" i="8"/>
  <c r="K145" i="8" s="1"/>
  <c r="L867" i="8"/>
  <c r="L636" i="8"/>
  <c r="K636" i="8" s="1"/>
  <c r="L532" i="8"/>
  <c r="L181" i="8"/>
  <c r="L231" i="8"/>
  <c r="K231" i="8" s="1"/>
  <c r="L720" i="8"/>
  <c r="L662" i="8"/>
  <c r="L611" i="8"/>
  <c r="K611" i="8" s="1"/>
  <c r="L391" i="8"/>
  <c r="L249" i="8"/>
  <c r="L735" i="8"/>
  <c r="K735" i="8" s="1"/>
  <c r="L732" i="8"/>
  <c r="L550" i="8"/>
  <c r="K550" i="8" s="1"/>
  <c r="L380" i="8"/>
  <c r="K380" i="8" s="1"/>
  <c r="L360" i="8"/>
  <c r="L997" i="8"/>
  <c r="K997" i="8" s="1"/>
  <c r="L100" i="8"/>
  <c r="L400" i="8"/>
  <c r="L277" i="8"/>
  <c r="L810" i="8"/>
  <c r="L792" i="8"/>
  <c r="K792" i="8" s="1"/>
  <c r="L723" i="8"/>
  <c r="L694" i="8"/>
  <c r="K694" i="8" s="1"/>
  <c r="L490" i="8"/>
  <c r="K490" i="8" s="1"/>
  <c r="L425" i="8"/>
  <c r="L929" i="8"/>
  <c r="L722" i="8"/>
  <c r="K722" i="8" s="1"/>
  <c r="L853" i="8"/>
  <c r="L588" i="8"/>
  <c r="L943" i="8"/>
  <c r="L695" i="8"/>
  <c r="L86" i="8"/>
  <c r="K86" i="8" s="1"/>
  <c r="L335" i="8"/>
  <c r="L134" i="8"/>
  <c r="K134" i="8" s="1"/>
  <c r="L715" i="8"/>
  <c r="K715" i="8" s="1"/>
  <c r="L567" i="8"/>
  <c r="L251" i="8"/>
  <c r="L212" i="8"/>
  <c r="L989" i="8"/>
  <c r="L557" i="8"/>
  <c r="L434" i="8"/>
  <c r="L758" i="8"/>
  <c r="L31" i="8"/>
  <c r="L74" i="8"/>
  <c r="L742" i="8"/>
  <c r="L347" i="8"/>
  <c r="L786" i="8"/>
  <c r="K786" i="8" s="1"/>
  <c r="L228" i="8"/>
  <c r="K228" i="8" s="1"/>
  <c r="L453" i="8"/>
  <c r="L365" i="8"/>
  <c r="K365" i="8" s="1"/>
  <c r="L18" i="8"/>
  <c r="L711" i="8"/>
  <c r="K711" i="8" s="1"/>
  <c r="L983" i="8"/>
  <c r="L697" i="8"/>
  <c r="K697" i="8" s="1"/>
  <c r="L124" i="8"/>
  <c r="L421" i="8"/>
  <c r="L782" i="8"/>
  <c r="L164" i="8"/>
  <c r="L540" i="8"/>
  <c r="L897" i="8"/>
  <c r="L297" i="8"/>
  <c r="L407" i="8"/>
  <c r="L487" i="8"/>
  <c r="L661" i="8"/>
  <c r="L985" i="8"/>
  <c r="L559" i="8"/>
  <c r="L285" i="8"/>
  <c r="L237" i="8"/>
  <c r="L688" i="8"/>
  <c r="L835" i="8"/>
  <c r="L167" i="8"/>
  <c r="K167" i="8" s="1"/>
  <c r="L141" i="8"/>
  <c r="L386" i="8"/>
  <c r="L515" i="8"/>
  <c r="L728" i="8"/>
  <c r="L198" i="8"/>
  <c r="L69" i="8"/>
  <c r="K69" i="8" s="1"/>
  <c r="L232" i="8"/>
  <c r="K232" i="8" s="1"/>
  <c r="L142" i="8"/>
  <c r="L303" i="8"/>
  <c r="L964" i="8"/>
  <c r="L936" i="8"/>
  <c r="L900" i="8"/>
  <c r="L205" i="8"/>
  <c r="K205" i="8" s="1"/>
  <c r="L640" i="8"/>
  <c r="K640" i="8" s="1"/>
  <c r="L768" i="8"/>
  <c r="L462" i="8"/>
  <c r="K462" i="8" s="1"/>
  <c r="L428" i="8"/>
  <c r="K428" i="8" s="1"/>
  <c r="L387" i="8"/>
  <c r="L287" i="8"/>
  <c r="L542" i="8"/>
  <c r="L938" i="8"/>
  <c r="L685" i="8"/>
  <c r="L953" i="8"/>
  <c r="L884" i="8"/>
  <c r="L84" i="8"/>
  <c r="L759" i="8"/>
  <c r="L783" i="8"/>
  <c r="L671" i="8"/>
  <c r="L690" i="8"/>
  <c r="K690" i="8" s="1"/>
  <c r="L672" i="8"/>
  <c r="L275" i="8"/>
  <c r="L637" i="8"/>
  <c r="L273" i="8"/>
  <c r="L111" i="8"/>
  <c r="L260" i="8"/>
  <c r="K260" i="8" s="1"/>
  <c r="L226" i="8"/>
  <c r="K226" i="8" s="1"/>
  <c r="L495" i="8"/>
  <c r="K495" i="8" s="1"/>
  <c r="L101" i="8"/>
  <c r="L13" i="8"/>
  <c r="K13" i="8" s="1"/>
  <c r="L104" i="8"/>
  <c r="K104" i="8" s="1"/>
  <c r="L94" i="8"/>
  <c r="K94" i="8" s="1"/>
  <c r="L339" i="8"/>
  <c r="L429" i="8"/>
  <c r="L857" i="8"/>
  <c r="L218" i="8"/>
  <c r="L171" i="8"/>
  <c r="K171" i="8" s="1"/>
  <c r="L310" i="8"/>
  <c r="L880" i="8"/>
  <c r="L563" i="8"/>
  <c r="L533" i="8"/>
  <c r="L813" i="8"/>
  <c r="K813" i="8" s="1"/>
  <c r="L912" i="8"/>
  <c r="L740" i="8"/>
  <c r="L603" i="8"/>
  <c r="L20" i="8"/>
  <c r="L71" i="8"/>
  <c r="L350" i="8"/>
  <c r="L379" i="8"/>
  <c r="L531" i="8"/>
  <c r="L47" i="8"/>
  <c r="L981" i="8"/>
  <c r="L296" i="8"/>
  <c r="L733" i="8"/>
  <c r="L29" i="8"/>
  <c r="K29" i="8" s="1"/>
  <c r="L438" i="8"/>
  <c r="L12" i="8"/>
  <c r="L844" i="8"/>
  <c r="L864" i="8"/>
  <c r="L468" i="8"/>
  <c r="K468" i="8" s="1"/>
  <c r="L324" i="8"/>
  <c r="K324" i="8" s="1"/>
  <c r="L767" i="8"/>
  <c r="K767" i="8" s="1"/>
  <c r="L274" i="8"/>
  <c r="K274" i="8" s="1"/>
  <c r="L62" i="8"/>
  <c r="V114" i="51"/>
  <c r="F209" i="8"/>
  <c r="F787" i="8"/>
  <c r="F245" i="8"/>
  <c r="F312" i="8"/>
  <c r="E312" i="8" s="1"/>
  <c r="F900" i="8"/>
  <c r="F46" i="8"/>
  <c r="F869" i="8"/>
  <c r="F646" i="8"/>
  <c r="F510" i="8"/>
  <c r="F408" i="8"/>
  <c r="F83" i="8"/>
  <c r="E83" i="8" s="1"/>
  <c r="F775" i="8"/>
  <c r="F405" i="8"/>
  <c r="F860" i="8"/>
  <c r="E860" i="8" s="1"/>
  <c r="F363" i="8"/>
  <c r="E363" i="8" s="1"/>
  <c r="F782" i="8"/>
  <c r="F118" i="8"/>
  <c r="F539" i="8"/>
  <c r="F611" i="8"/>
  <c r="E611" i="8" s="1"/>
  <c r="F520" i="8"/>
  <c r="E520" i="8" s="1"/>
  <c r="F564" i="8"/>
  <c r="E564" i="8" s="1"/>
  <c r="F665" i="8"/>
  <c r="F996" i="8"/>
  <c r="F798" i="8"/>
  <c r="F841" i="8"/>
  <c r="F737" i="8"/>
  <c r="F463" i="8"/>
  <c r="F584" i="8"/>
  <c r="E584" i="8" s="1"/>
  <c r="F30" i="8"/>
  <c r="F850" i="8"/>
  <c r="F466" i="8"/>
  <c r="F573" i="8"/>
  <c r="F658" i="8"/>
  <c r="F803" i="8"/>
  <c r="F537" i="8"/>
  <c r="E537" i="8" s="1"/>
  <c r="F655" i="8"/>
  <c r="F518" i="8"/>
  <c r="F437" i="8"/>
  <c r="E437" i="8" s="1"/>
  <c r="F793" i="8"/>
  <c r="F381" i="8"/>
  <c r="F491" i="8"/>
  <c r="F452" i="8"/>
  <c r="F220" i="8"/>
  <c r="F854" i="8"/>
  <c r="F763" i="8"/>
  <c r="E763" i="8" s="1"/>
  <c r="F504" i="8"/>
  <c r="E504" i="8" s="1"/>
  <c r="F532" i="8"/>
  <c r="F474" i="8"/>
  <c r="F329" i="8"/>
  <c r="F328" i="8"/>
  <c r="F391" i="8"/>
  <c r="F773" i="8"/>
  <c r="F721" i="8"/>
  <c r="F131" i="8"/>
  <c r="F267" i="8"/>
  <c r="F702" i="8"/>
  <c r="F617" i="8"/>
  <c r="E617" i="8" s="1"/>
  <c r="F308" i="8"/>
  <c r="E308" i="8" s="1"/>
  <c r="F947" i="8"/>
  <c r="F419" i="8"/>
  <c r="F105" i="8"/>
  <c r="F11" i="8"/>
  <c r="E11" i="8" s="1"/>
  <c r="F719" i="8"/>
  <c r="F461" i="8"/>
  <c r="F497" i="8"/>
  <c r="F915" i="8"/>
  <c r="F559" i="8"/>
  <c r="F629" i="8"/>
  <c r="F942" i="8"/>
  <c r="F957" i="8"/>
  <c r="F425" i="8"/>
  <c r="E425" i="8" s="1"/>
  <c r="F79" i="8"/>
  <c r="F356" i="8"/>
  <c r="F376" i="8"/>
  <c r="E376" i="8" s="1"/>
  <c r="F770" i="8"/>
  <c r="F729" i="8"/>
  <c r="F439" i="8"/>
  <c r="F136" i="8"/>
  <c r="F158" i="8"/>
  <c r="F857" i="8"/>
  <c r="F753" i="8"/>
  <c r="E753" i="8" s="1"/>
  <c r="F10" i="8"/>
  <c r="F366" i="8"/>
  <c r="F764" i="8"/>
  <c r="F743" i="8"/>
  <c r="F620" i="8"/>
  <c r="F870" i="8"/>
  <c r="F971" i="8"/>
  <c r="F526" i="8"/>
  <c r="F848" i="8"/>
  <c r="F667" i="8"/>
  <c r="F373" i="8"/>
  <c r="F341" i="8"/>
  <c r="E341" i="8" s="1"/>
  <c r="F244" i="8"/>
  <c r="F250" i="8"/>
  <c r="E250" i="8" s="1"/>
  <c r="F671" i="8"/>
  <c r="F596" i="8"/>
  <c r="E596" i="8" s="1"/>
  <c r="F991" i="8"/>
  <c r="E991" i="8" s="1"/>
  <c r="F606" i="8"/>
  <c r="F901" i="8"/>
  <c r="F298" i="8"/>
  <c r="E298" i="8" s="1"/>
  <c r="F443" i="8"/>
  <c r="F127" i="8"/>
  <c r="F653" i="8"/>
  <c r="F604" i="8"/>
  <c r="E604" i="8" s="1"/>
  <c r="F550" i="8"/>
  <c r="F23" i="8"/>
  <c r="F400" i="8"/>
  <c r="F946" i="8"/>
  <c r="E946" i="8" s="1"/>
  <c r="F82" i="8"/>
  <c r="F512" i="8"/>
  <c r="E512" i="8" s="1"/>
  <c r="F533" i="8"/>
  <c r="F567" i="8"/>
  <c r="E567" i="8" s="1"/>
  <c r="F714" i="8"/>
  <c r="E714" i="8" s="1"/>
  <c r="F418" i="8"/>
  <c r="F302" i="8"/>
  <c r="F110" i="8"/>
  <c r="F346" i="8"/>
  <c r="F959" i="8"/>
  <c r="F199" i="8"/>
  <c r="F868" i="8"/>
  <c r="F521" i="8"/>
  <c r="E521" i="8" s="1"/>
  <c r="F846" i="8"/>
  <c r="F783" i="8"/>
  <c r="F498" i="8"/>
  <c r="F365" i="8"/>
  <c r="F631" i="8"/>
  <c r="F464" i="8"/>
  <c r="F683" i="8"/>
  <c r="F802" i="8"/>
  <c r="F562" i="8"/>
  <c r="F688" i="8"/>
  <c r="E688" i="8" s="1"/>
  <c r="F378" i="8"/>
  <c r="F390" i="8"/>
  <c r="E390" i="8" s="1"/>
  <c r="F988" i="8"/>
  <c r="F829" i="8"/>
  <c r="F229" i="8"/>
  <c r="E229" i="8" s="1"/>
  <c r="F513" i="8"/>
  <c r="E513" i="8" s="1"/>
  <c r="F111" i="8"/>
  <c r="F254" i="8"/>
  <c r="F268" i="8"/>
  <c r="F410" i="8"/>
  <c r="F815" i="8"/>
  <c r="F225" i="8"/>
  <c r="F436" i="8"/>
  <c r="F717" i="8"/>
  <c r="F830" i="8"/>
  <c r="E830" i="8" s="1"/>
  <c r="F204" i="8"/>
  <c r="F728" i="8"/>
  <c r="E728" i="8" s="1"/>
  <c r="F649" i="8"/>
  <c r="F210" i="8"/>
  <c r="F935" i="8"/>
  <c r="F348" i="8"/>
  <c r="F693" i="8"/>
  <c r="E693" i="8" s="1"/>
  <c r="F576" i="8"/>
  <c r="F496" i="8"/>
  <c r="F602" i="8"/>
  <c r="E602" i="8" s="1"/>
  <c r="F428" i="8"/>
  <c r="E428" i="8" s="1"/>
  <c r="F750" i="8"/>
  <c r="F722" i="8"/>
  <c r="F842" i="8"/>
  <c r="F553" i="8"/>
  <c r="F795" i="8"/>
  <c r="F723" i="8"/>
  <c r="F387" i="8"/>
  <c r="E387" i="8" s="1"/>
  <c r="F563" i="8"/>
  <c r="E563" i="8" s="1"/>
  <c r="F424" i="8"/>
  <c r="F734" i="8"/>
  <c r="F690" i="8"/>
  <c r="F503" i="8"/>
  <c r="E503" i="8" s="1"/>
  <c r="F958" i="8"/>
  <c r="F478" i="8"/>
  <c r="F902" i="8"/>
  <c r="F863" i="8"/>
  <c r="F859" i="8"/>
  <c r="F120" i="8"/>
  <c r="F184" i="8"/>
  <c r="F460" i="8"/>
  <c r="F156" i="8"/>
  <c r="E156" i="8" s="1"/>
  <c r="F535" i="8"/>
  <c r="F542" i="8"/>
  <c r="F188" i="8"/>
  <c r="F80" i="8"/>
  <c r="F313" i="8"/>
  <c r="F903" i="8"/>
  <c r="F866" i="8"/>
  <c r="F70" i="8"/>
  <c r="F913" i="8"/>
  <c r="F165" i="8"/>
  <c r="F706" i="8"/>
  <c r="F352" i="8"/>
  <c r="E352" i="8" s="1"/>
  <c r="F758" i="8"/>
  <c r="F455" i="8"/>
  <c r="E455" i="8" s="1"/>
  <c r="F1000" i="8"/>
  <c r="E1000" i="8" s="1"/>
  <c r="F41" i="8"/>
  <c r="E41" i="8" s="1"/>
  <c r="F307" i="8"/>
  <c r="F784" i="8"/>
  <c r="E784" i="8" s="1"/>
  <c r="F909" i="8"/>
  <c r="E909" i="8" s="1"/>
  <c r="F147" i="8"/>
  <c r="F566" i="8"/>
  <c r="F527" i="8"/>
  <c r="F920" i="8"/>
  <c r="E920" i="8" s="1"/>
  <c r="F106" i="8"/>
  <c r="F380" i="8"/>
  <c r="F742" i="8"/>
  <c r="E742" i="8" s="1"/>
  <c r="F638" i="8"/>
  <c r="F93" i="8"/>
  <c r="F707" i="8"/>
  <c r="F85" i="8"/>
  <c r="F291" i="8"/>
  <c r="F965" i="8"/>
  <c r="F421" i="8"/>
  <c r="F928" i="8"/>
  <c r="F500" i="8"/>
  <c r="F489" i="8"/>
  <c r="F64" i="8"/>
  <c r="F678" i="8"/>
  <c r="E678" i="8" s="1"/>
  <c r="F760" i="8"/>
  <c r="F303" i="8"/>
  <c r="E303" i="8" s="1"/>
  <c r="F162" i="8"/>
  <c r="F458" i="8"/>
  <c r="E458" i="8" s="1"/>
  <c r="F196" i="8"/>
  <c r="E196" i="8" s="1"/>
  <c r="F720" i="8"/>
  <c r="F155" i="8"/>
  <c r="F852" i="8"/>
  <c r="E852" i="8" s="1"/>
  <c r="F101" i="8"/>
  <c r="F519" i="8"/>
  <c r="F17" i="8"/>
  <c r="E17" i="8" s="1"/>
  <c r="F1001" i="8"/>
  <c r="F732" i="8"/>
  <c r="E732" i="8" s="1"/>
  <c r="F832" i="8"/>
  <c r="F263" i="8"/>
  <c r="F484" i="8"/>
  <c r="F43" i="8"/>
  <c r="F215" i="8"/>
  <c r="F659" i="8"/>
  <c r="F731" i="8"/>
  <c r="F583" i="8"/>
  <c r="F423" i="8"/>
  <c r="F281" i="8"/>
  <c r="F21" i="8"/>
  <c r="E21" i="8" s="1"/>
  <c r="F402" i="8"/>
  <c r="E402" i="8" s="1"/>
  <c r="F362" i="8"/>
  <c r="E362" i="8" s="1"/>
  <c r="F368" i="8"/>
  <c r="F40" i="8"/>
  <c r="E40" i="8" s="1"/>
  <c r="F736" i="8"/>
  <c r="F20" i="8"/>
  <c r="E20" i="8" s="1"/>
  <c r="F293" i="8"/>
  <c r="F746" i="8"/>
  <c r="F145" i="8"/>
  <c r="F260" i="8"/>
  <c r="F276" i="8"/>
  <c r="E276" i="8" s="1"/>
  <c r="F506" i="8"/>
  <c r="F335" i="8"/>
  <c r="F779" i="8"/>
  <c r="E779" i="8" s="1"/>
  <c r="F492" i="8"/>
  <c r="F592" i="8"/>
  <c r="F371" i="8"/>
  <c r="F446" i="8"/>
  <c r="F91" i="8"/>
  <c r="F465" i="8"/>
  <c r="E465" i="8" s="1"/>
  <c r="F379" i="8"/>
  <c r="F881" i="8"/>
  <c r="F800" i="8"/>
  <c r="F698" i="8"/>
  <c r="F319" i="8"/>
  <c r="F887" i="8"/>
  <c r="F121" i="8"/>
  <c r="F975" i="8"/>
  <c r="F494" i="8"/>
  <c r="E494" i="8" s="1"/>
  <c r="F977" i="8"/>
  <c r="E977" i="8" s="1"/>
  <c r="F255" i="8"/>
  <c r="F338" i="8"/>
  <c r="F139" i="8"/>
  <c r="F200" i="8"/>
  <c r="F422" i="8"/>
  <c r="E422" i="8" s="1"/>
  <c r="F44" i="8"/>
  <c r="F168" i="8"/>
  <c r="F84" i="8"/>
  <c r="F275" i="8"/>
  <c r="F171" i="8"/>
  <c r="F745" i="8"/>
  <c r="E745" i="8" s="1"/>
  <c r="F176" i="8"/>
  <c r="F696" i="8"/>
  <c r="E696" i="8" s="1"/>
  <c r="F143" i="8"/>
  <c r="F39" i="8"/>
  <c r="F600" i="8"/>
  <c r="F224" i="8"/>
  <c r="F325" i="8"/>
  <c r="F709" i="8"/>
  <c r="F528" i="8"/>
  <c r="F529" i="8"/>
  <c r="F187" i="8"/>
  <c r="E187" i="8" s="1"/>
  <c r="F867" i="8"/>
  <c r="F163" i="8"/>
  <c r="E163" i="8" s="1"/>
  <c r="F355" i="8"/>
  <c r="F540" i="8"/>
  <c r="F315" i="8"/>
  <c r="E315" i="8" s="1"/>
  <c r="F941" i="8"/>
  <c r="F347" i="8"/>
  <c r="F874" i="8"/>
  <c r="F613" i="8"/>
  <c r="F287" i="8"/>
  <c r="F385" i="8"/>
  <c r="F813" i="8"/>
  <c r="F157" i="8"/>
  <c r="E157" i="8" s="1"/>
  <c r="F922" i="8"/>
  <c r="F495" i="8"/>
  <c r="E495" i="8" s="1"/>
  <c r="F203" i="8"/>
  <c r="F818" i="8"/>
  <c r="F811" i="8"/>
  <c r="F394" i="8"/>
  <c r="F208" i="8"/>
  <c r="F990" i="8"/>
  <c r="F278" i="8"/>
  <c r="F754" i="8"/>
  <c r="F444" i="8"/>
  <c r="F571" i="8"/>
  <c r="F472" i="8"/>
  <c r="F616" i="8"/>
  <c r="F240" i="8"/>
  <c r="F762" i="8"/>
  <c r="F917" i="8"/>
  <c r="E917" i="8" s="1"/>
  <c r="F447" i="8"/>
  <c r="F321" i="8"/>
  <c r="F610" i="8"/>
  <c r="F608" i="8"/>
  <c r="F55" i="8"/>
  <c r="F98" i="8"/>
  <c r="F515" i="8"/>
  <c r="F964" i="8"/>
  <c r="E964" i="8" s="1"/>
  <c r="F112" i="8"/>
  <c r="E112" i="8" s="1"/>
  <c r="F25" i="8"/>
  <c r="F912" i="8"/>
  <c r="E912" i="8" s="1"/>
  <c r="F907" i="8"/>
  <c r="F595" i="8"/>
  <c r="F192" i="8"/>
  <c r="F612" i="8"/>
  <c r="F404" i="8"/>
  <c r="F752" i="8"/>
  <c r="F509" i="8"/>
  <c r="F359" i="8"/>
  <c r="E359" i="8" s="1"/>
  <c r="F448" i="8"/>
  <c r="F292" i="8"/>
  <c r="F652" i="8"/>
  <c r="F440" i="8"/>
  <c r="F409" i="8"/>
  <c r="F7" i="8"/>
  <c r="F177" i="8"/>
  <c r="F914" i="8"/>
  <c r="E914" i="8" s="1"/>
  <c r="F724" i="8"/>
  <c r="F700" i="8"/>
  <c r="F68" i="8"/>
  <c r="F337" i="8"/>
  <c r="F939" i="8"/>
  <c r="F904" i="8"/>
  <c r="E904" i="8" s="1"/>
  <c r="F279" i="8"/>
  <c r="F253" i="8"/>
  <c r="F872" i="8"/>
  <c r="E872" i="8" s="1"/>
  <c r="F88" i="8"/>
  <c r="F169" i="8"/>
  <c r="E169" i="8" s="1"/>
  <c r="F921" i="8"/>
  <c r="F554" i="8"/>
  <c r="F454" i="8"/>
  <c r="E454" i="8" s="1"/>
  <c r="F511" i="8"/>
  <c r="E511" i="8" s="1"/>
  <c r="F561" i="8"/>
  <c r="F676" i="8"/>
  <c r="E676" i="8" s="1"/>
  <c r="F580" i="8"/>
  <c r="F212" i="8"/>
  <c r="F148" i="8"/>
  <c r="F22" i="8"/>
  <c r="F615" i="8"/>
  <c r="E615" i="8" s="1"/>
  <c r="F517" i="8"/>
  <c r="F140" i="8"/>
  <c r="F808" i="8"/>
  <c r="E808" i="8" s="1"/>
  <c r="F777" i="8"/>
  <c r="F407" i="8"/>
  <c r="F538" i="8"/>
  <c r="F674" i="8"/>
  <c r="E674" i="8" s="1"/>
  <c r="F15" i="8"/>
  <c r="F755" i="8"/>
  <c r="F725" i="8"/>
  <c r="E725" i="8" s="1"/>
  <c r="F216" i="8"/>
  <c r="F257" i="8"/>
  <c r="F756" i="8"/>
  <c r="F383" i="8"/>
  <c r="F375" i="8"/>
  <c r="F427" i="8"/>
  <c r="F493" i="8"/>
  <c r="F836" i="8"/>
  <c r="F1003" i="8"/>
  <c r="E1003" i="8" s="1"/>
  <c r="F716" i="8"/>
  <c r="F442" i="8"/>
  <c r="F536" i="8"/>
  <c r="F778" i="8"/>
  <c r="F125" i="8"/>
  <c r="F122" i="8"/>
  <c r="F508" i="8"/>
  <c r="F119" i="8"/>
  <c r="F181" i="8"/>
  <c r="F663" i="8"/>
  <c r="F153" i="8"/>
  <c r="F429" i="8"/>
  <c r="F314" i="8"/>
  <c r="F24" i="8"/>
  <c r="E24" i="8" s="1"/>
  <c r="F890" i="8"/>
  <c r="F31" i="8"/>
  <c r="E31" i="8" s="1"/>
  <c r="F727" i="8"/>
  <c r="E727" i="8" s="1"/>
  <c r="F14" i="8"/>
  <c r="F252" i="8"/>
  <c r="F342" i="8"/>
  <c r="F296" i="8"/>
  <c r="F269" i="8"/>
  <c r="F507" i="8"/>
  <c r="F32" i="8"/>
  <c r="F475" i="8"/>
  <c r="F18" i="8"/>
  <c r="F294" i="8"/>
  <c r="E294" i="8" s="1"/>
  <c r="F434" i="8"/>
  <c r="F570" i="8"/>
  <c r="F241" i="8"/>
  <c r="E241" i="8" s="1"/>
  <c r="F236" i="8"/>
  <c r="F135" i="8"/>
  <c r="F969" i="8"/>
  <c r="F662" i="8"/>
  <c r="F744" i="8"/>
  <c r="F995" i="8"/>
  <c r="F237" i="8"/>
  <c r="F89" i="8"/>
  <c r="F473" i="8"/>
  <c r="E473" i="8" s="1"/>
  <c r="F759" i="8"/>
  <c r="F691" i="8"/>
  <c r="F647" i="8"/>
  <c r="F880" i="8"/>
  <c r="F819" i="8"/>
  <c r="F703" i="8"/>
  <c r="F960" i="8"/>
  <c r="F911" i="8"/>
  <c r="F930" i="8"/>
  <c r="F786" i="8"/>
  <c r="F482" i="8"/>
  <c r="F642" i="8"/>
  <c r="E642" i="8" s="1"/>
  <c r="F918" i="8"/>
  <c r="F183" i="8"/>
  <c r="F193" i="8"/>
  <c r="F116" i="8"/>
  <c r="F544" i="8"/>
  <c r="E544" i="8" s="1"/>
  <c r="F272" i="8"/>
  <c r="F838" i="8"/>
  <c r="F993" i="8"/>
  <c r="E993" i="8" s="1"/>
  <c r="F309" i="8"/>
  <c r="E309" i="8" s="1"/>
  <c r="F364" i="8"/>
  <c r="F53" i="8"/>
  <c r="E53" i="8" s="1"/>
  <c r="F677" i="8"/>
  <c r="F468" i="8"/>
  <c r="F892" i="8"/>
  <c r="F547" i="8"/>
  <c r="E547" i="8" s="1"/>
  <c r="F286" i="8"/>
  <c r="F226" i="8"/>
  <c r="E226" i="8" s="1"/>
  <c r="F987" i="8"/>
  <c r="F333" i="8"/>
  <c r="E333" i="8" s="1"/>
  <c r="F984" i="8"/>
  <c r="F774" i="8"/>
  <c r="E774" i="8" s="1"/>
  <c r="F16" i="8"/>
  <c r="F344" i="8"/>
  <c r="E344" i="8" s="1"/>
  <c r="F326" i="8"/>
  <c r="E326" i="8" s="1"/>
  <c r="F618" i="8"/>
  <c r="F929" i="8"/>
  <c r="E929" i="8" s="1"/>
  <c r="F247" i="8"/>
  <c r="F835" i="8"/>
  <c r="F823" i="8"/>
  <c r="F970" i="8"/>
  <c r="F634" i="8"/>
  <c r="F999" i="8"/>
  <c r="E999" i="8" s="1"/>
  <c r="F516" i="8"/>
  <c r="F514" i="8"/>
  <c r="E514" i="8" s="1"/>
  <c r="F844" i="8"/>
  <c r="F885" i="8"/>
  <c r="E885" i="8" s="1"/>
  <c r="F397" i="8"/>
  <c r="F219" i="8"/>
  <c r="F748" i="8"/>
  <c r="E748" i="8" s="1"/>
  <c r="F413" i="8"/>
  <c r="F339" i="8"/>
  <c r="E339" i="8" s="1"/>
  <c r="F597" i="8"/>
  <c r="F109" i="8"/>
  <c r="F790" i="8"/>
  <c r="F238" i="8"/>
  <c r="F57" i="8"/>
  <c r="F981" i="8"/>
  <c r="F695" i="8"/>
  <c r="F882" i="8"/>
  <c r="F810" i="8"/>
  <c r="E810" i="8" s="1"/>
  <c r="F47" i="8"/>
  <c r="F87" i="8"/>
  <c r="E87" i="8" s="1"/>
  <c r="F853" i="8"/>
  <c r="F218" i="8"/>
  <c r="F150" i="8"/>
  <c r="F622" i="8"/>
  <c r="F886" i="8"/>
  <c r="F301" i="8"/>
  <c r="F300" i="8"/>
  <c r="F499" i="8"/>
  <c r="E499" i="8" s="1"/>
  <c r="F588" i="8"/>
  <c r="F669" i="8"/>
  <c r="F799" i="8"/>
  <c r="F839" i="8"/>
  <c r="E839" i="8" s="1"/>
  <c r="F1004" i="8"/>
  <c r="F992" i="8"/>
  <c r="F824" i="8"/>
  <c r="F94" i="8"/>
  <c r="F962" i="8"/>
  <c r="F797" i="8"/>
  <c r="F126" i="8"/>
  <c r="E126" i="8" s="1"/>
  <c r="F761" i="8"/>
  <c r="F13" i="8"/>
  <c r="F641" i="8"/>
  <c r="F865" i="8"/>
  <c r="F623" i="8"/>
  <c r="F51" i="8"/>
  <c r="F718" i="8"/>
  <c r="F264" i="8"/>
  <c r="F360" i="8"/>
  <c r="F974" i="8"/>
  <c r="E974" i="8" s="1"/>
  <c r="F33" i="8"/>
  <c r="F67" i="8"/>
  <c r="F627" i="8"/>
  <c r="F412" i="8"/>
  <c r="E412" i="8" s="1"/>
  <c r="F206" i="8"/>
  <c r="E206" i="8" s="1"/>
  <c r="F167" i="8"/>
  <c r="F467" i="8"/>
  <c r="F370" i="8"/>
  <c r="F861" i="8"/>
  <c r="F980" i="8"/>
  <c r="F687" i="8"/>
  <c r="F831" i="8"/>
  <c r="F704" i="8"/>
  <c r="F979" i="8"/>
  <c r="E979" i="8" s="1"/>
  <c r="F477" i="8"/>
  <c r="F858" i="8"/>
  <c r="F908" i="8"/>
  <c r="E908" i="8" s="1"/>
  <c r="F242" i="8"/>
  <c r="F75" i="8"/>
  <c r="F60" i="8"/>
  <c r="F305" i="8"/>
  <c r="F541" i="8"/>
  <c r="F978" i="8"/>
  <c r="F689" i="8"/>
  <c r="F128" i="8"/>
  <c r="E128" i="8" s="1"/>
  <c r="F261" i="8"/>
  <c r="E261" i="8" s="1"/>
  <c r="F149" i="8"/>
  <c r="E149" i="8" s="1"/>
  <c r="F582" i="8"/>
  <c r="E582" i="8" s="1"/>
  <c r="F804" i="8"/>
  <c r="F330" i="8"/>
  <c r="E330" i="8" s="1"/>
  <c r="F888" i="8"/>
  <c r="F747" i="8"/>
  <c r="F217" i="8"/>
  <c r="F826" i="8"/>
  <c r="F684" i="8"/>
  <c r="F490" i="8"/>
  <c r="F739" i="8"/>
  <c r="E739" i="8" s="1"/>
  <c r="F336" i="8"/>
  <c r="E336" i="8" s="1"/>
  <c r="F910" i="8"/>
  <c r="F102" i="8"/>
  <c r="F686" i="8"/>
  <c r="F589" i="8"/>
  <c r="F906" i="8"/>
  <c r="F72" i="8"/>
  <c r="E72" i="8" s="1"/>
  <c r="F485" i="8"/>
  <c r="E485" i="8" s="1"/>
  <c r="F170" i="8"/>
  <c r="F680" i="8"/>
  <c r="F197" i="8"/>
  <c r="E197" i="8" s="1"/>
  <c r="F843" i="8"/>
  <c r="E843" i="8" s="1"/>
  <c r="F558" i="8"/>
  <c r="E558" i="8" s="1"/>
  <c r="F614" i="8"/>
  <c r="E614" i="8" s="1"/>
  <c r="F605" i="8"/>
  <c r="F657" i="8"/>
  <c r="F66" i="8"/>
  <c r="F871" i="8"/>
  <c r="F751" i="8"/>
  <c r="E751" i="8" s="1"/>
  <c r="F636" i="8"/>
  <c r="E636" i="8" s="1"/>
  <c r="F232" i="8"/>
  <c r="F505" i="8"/>
  <c r="F944" i="8"/>
  <c r="F730" i="8"/>
  <c r="F585" i="8"/>
  <c r="F943" i="8"/>
  <c r="E943" i="8" s="1"/>
  <c r="F353" i="8"/>
  <c r="F879" i="8"/>
  <c r="E879" i="8" s="1"/>
  <c r="F648" i="8"/>
  <c r="F776" i="8"/>
  <c r="F551" i="8"/>
  <c r="E551" i="8" s="1"/>
  <c r="F310" i="8"/>
  <c r="F73" i="8"/>
  <c r="F940" i="8"/>
  <c r="F601" i="8"/>
  <c r="F855" i="8"/>
  <c r="E855" i="8" s="1"/>
  <c r="F77" i="8"/>
  <c r="F828" i="8"/>
  <c r="E828" i="8" s="1"/>
  <c r="F399" i="8"/>
  <c r="E399" i="8" s="1"/>
  <c r="F651" i="8"/>
  <c r="F9" i="8"/>
  <c r="E9" i="8" s="1"/>
  <c r="F609" i="8"/>
  <c r="F256" i="8"/>
  <c r="F453" i="8"/>
  <c r="F401" i="8"/>
  <c r="F76" i="8"/>
  <c r="F61" i="8"/>
  <c r="F552" i="8"/>
  <c r="F430" i="8"/>
  <c r="F304" i="8"/>
  <c r="F741" i="8"/>
  <c r="F899" i="8"/>
  <c r="F54" i="8"/>
  <c r="E54" i="8" s="1"/>
  <c r="F481" i="8"/>
  <c r="E481" i="8" s="1"/>
  <c r="F288" i="8"/>
  <c r="F769" i="8"/>
  <c r="F796" i="8"/>
  <c r="E796" i="8" s="1"/>
  <c r="F894" i="8"/>
  <c r="F195" i="8"/>
  <c r="E195" i="8" s="1"/>
  <c r="F138" i="8"/>
  <c r="F525" i="8"/>
  <c r="F369" i="8"/>
  <c r="F107" i="8"/>
  <c r="F565" i="8"/>
  <c r="F384" i="8"/>
  <c r="E384" i="8" s="1"/>
  <c r="F469" i="8"/>
  <c r="E469" i="8" s="1"/>
  <c r="F976" i="8"/>
  <c r="F417" i="8"/>
  <c r="F675" i="8"/>
  <c r="F349" i="8"/>
  <c r="E349" i="8" s="1"/>
  <c r="F113" i="8"/>
  <c r="F396" i="8"/>
  <c r="F994" i="8"/>
  <c r="F277" i="8"/>
  <c r="F182" i="8"/>
  <c r="F982" i="8"/>
  <c r="F104" i="8"/>
  <c r="F137" i="8"/>
  <c r="F431" i="8"/>
  <c r="F856" i="8"/>
  <c r="F523" i="8"/>
  <c r="F50" i="8"/>
  <c r="F557" i="8"/>
  <c r="F299" i="8"/>
  <c r="F740" i="8"/>
  <c r="F479" i="8"/>
  <c r="F574" i="8"/>
  <c r="F280" i="8"/>
  <c r="F69" i="8"/>
  <c r="E69" i="8" s="1"/>
  <c r="F456" i="8"/>
  <c r="E456" i="8" s="1"/>
  <c r="F320" i="8"/>
  <c r="F643" i="8"/>
  <c r="E643" i="8" s="1"/>
  <c r="F34" i="8"/>
  <c r="F998" i="8"/>
  <c r="F345" i="8"/>
  <c r="F534" i="8"/>
  <c r="F265" i="8"/>
  <c r="F945" i="8"/>
  <c r="F223" i="8"/>
  <c r="F459" i="8"/>
  <c r="E459" i="8" s="1"/>
  <c r="F733" i="8"/>
  <c r="F249" i="8"/>
  <c r="F619" i="8"/>
  <c r="F951" i="8"/>
  <c r="F58" i="8"/>
  <c r="E58" i="8" s="1"/>
  <c r="F864" i="8"/>
  <c r="E864" i="8" s="1"/>
  <c r="F270" i="8"/>
  <c r="E270" i="8" s="1"/>
  <c r="F590" i="8"/>
  <c r="F877" i="8"/>
  <c r="F624" i="8"/>
  <c r="F954" i="8"/>
  <c r="E954" i="8" s="1"/>
  <c r="F545" i="8"/>
  <c r="E545" i="8" s="1"/>
  <c r="F621" i="8"/>
  <c r="E621" i="8" s="1"/>
  <c r="F591" i="8"/>
  <c r="F938" i="8"/>
  <c r="F358" i="8"/>
  <c r="E358" i="8" s="1"/>
  <c r="F178" i="8"/>
  <c r="F635" i="8"/>
  <c r="F290" i="8"/>
  <c r="E290" i="8" s="1"/>
  <c r="F190" i="8"/>
  <c r="F931" i="8"/>
  <c r="F426" i="8"/>
  <c r="F522" i="8"/>
  <c r="E522" i="8" s="1"/>
  <c r="F765" i="8"/>
  <c r="F862" i="8"/>
  <c r="E862" i="8" s="1"/>
  <c r="F560" i="8"/>
  <c r="F936" i="8"/>
  <c r="F637" i="8"/>
  <c r="F806" i="8"/>
  <c r="E806" i="8" s="1"/>
  <c r="F801" i="8"/>
  <c r="E801" i="8" s="1"/>
  <c r="F388" i="8"/>
  <c r="E388" i="8" s="1"/>
  <c r="F234" i="8"/>
  <c r="F549" i="8"/>
  <c r="F151" i="8"/>
  <c r="E151" i="8" s="1"/>
  <c r="F968" i="8"/>
  <c r="F893" i="8"/>
  <c r="F144" i="8"/>
  <c r="E144" i="8" s="1"/>
  <c r="F323" i="8"/>
  <c r="E323" i="8" s="1"/>
  <c r="F488" i="8"/>
  <c r="F207" i="8"/>
  <c r="E207" i="8" s="1"/>
  <c r="F438" i="8"/>
  <c r="F231" i="8"/>
  <c r="F711" i="8"/>
  <c r="E711" i="8" s="1"/>
  <c r="F246" i="8"/>
  <c r="E246" i="8" s="1"/>
  <c r="F905" i="8"/>
  <c r="F414" i="8"/>
  <c r="E414" i="8" s="1"/>
  <c r="F74" i="8"/>
  <c r="E74" i="8" s="1"/>
  <c r="F282" i="8"/>
  <c r="F316" i="8"/>
  <c r="F186" i="8"/>
  <c r="F666" i="8"/>
  <c r="F575" i="8"/>
  <c r="F772" i="8"/>
  <c r="F160" i="8"/>
  <c r="F531" i="8"/>
  <c r="E531" i="8" s="1"/>
  <c r="F382" i="8"/>
  <c r="F972" i="8"/>
  <c r="F697" i="8"/>
  <c r="F603" i="8"/>
  <c r="E603" i="8" s="1"/>
  <c r="F392" i="8"/>
  <c r="F227" i="8"/>
  <c r="F239" i="8"/>
  <c r="F926" i="8"/>
  <c r="F735" i="8"/>
  <c r="F594" i="8"/>
  <c r="F262" i="8"/>
  <c r="F123" i="8"/>
  <c r="F792" i="8"/>
  <c r="F849" i="8"/>
  <c r="E849" i="8" s="1"/>
  <c r="F354" i="8"/>
  <c r="F141" i="8"/>
  <c r="F692" i="8"/>
  <c r="F812" i="8"/>
  <c r="F103" i="8"/>
  <c r="E103" i="8" s="1"/>
  <c r="F372" i="8"/>
  <c r="F814" i="8"/>
  <c r="E814" i="8" s="1"/>
  <c r="F180" i="8"/>
  <c r="F297" i="8"/>
  <c r="F324" i="8"/>
  <c r="F827" i="8"/>
  <c r="E827" i="8" s="1"/>
  <c r="F86" i="8"/>
  <c r="E86" i="8" s="1"/>
  <c r="F403" i="8"/>
  <c r="F357" i="8"/>
  <c r="E357" i="8" s="1"/>
  <c r="F213" i="8"/>
  <c r="F133" i="8"/>
  <c r="F851" i="8"/>
  <c r="F834" i="8"/>
  <c r="F875" i="8"/>
  <c r="F129" i="8"/>
  <c r="F607" i="8"/>
  <c r="F152" i="8"/>
  <c r="E152" i="8" s="1"/>
  <c r="F221" i="8"/>
  <c r="F840" i="8"/>
  <c r="F327" i="8"/>
  <c r="E327" i="8" s="1"/>
  <c r="F283" i="8"/>
  <c r="F956" i="8"/>
  <c r="E956" i="8" s="1"/>
  <c r="F625" i="8"/>
  <c r="F420" i="8"/>
  <c r="F785" i="8"/>
  <c r="E785" i="8" s="1"/>
  <c r="F175" i="8"/>
  <c r="F172" i="8"/>
  <c r="F211" i="8"/>
  <c r="E211" i="8" s="1"/>
  <c r="F476" i="8"/>
  <c r="F318" i="8"/>
  <c r="E318" i="8" s="1"/>
  <c r="F805" i="8"/>
  <c r="F63" i="8"/>
  <c r="F161" i="8"/>
  <c r="F191" i="8"/>
  <c r="F768" i="8"/>
  <c r="F411" i="8"/>
  <c r="F949" i="8"/>
  <c r="F166" i="8"/>
  <c r="F670" i="8"/>
  <c r="E670" i="8" s="1"/>
  <c r="F12" i="8"/>
  <c r="F986" i="8"/>
  <c r="F374" i="8"/>
  <c r="F501" i="8"/>
  <c r="F822" i="8"/>
  <c r="E822" i="8" s="1"/>
  <c r="F243" i="8"/>
  <c r="F548" i="8"/>
  <c r="F694" i="8"/>
  <c r="F432" i="8"/>
  <c r="E432" i="8" s="1"/>
  <c r="F62" i="8"/>
  <c r="F699" i="8"/>
  <c r="F81" i="8"/>
  <c r="E81" i="8" s="1"/>
  <c r="F142" i="8"/>
  <c r="F97" i="8"/>
  <c r="F441" i="8"/>
  <c r="F42" i="8"/>
  <c r="F164" i="8"/>
  <c r="F948" i="8"/>
  <c r="E948" i="8" s="1"/>
  <c r="F681" i="8"/>
  <c r="F895" i="8"/>
  <c r="F701" i="8"/>
  <c r="F114" i="8"/>
  <c r="F389" i="8"/>
  <c r="E389" i="8" s="1"/>
  <c r="F820" i="8"/>
  <c r="F130" i="8"/>
  <c r="F311" i="8"/>
  <c r="E311" i="8" s="1"/>
  <c r="F656" i="8"/>
  <c r="F343" i="8"/>
  <c r="F794" i="8"/>
  <c r="F8" i="8"/>
  <c r="F115" i="8"/>
  <c r="F1002" i="8"/>
  <c r="F599" i="8"/>
  <c r="F896" i="8"/>
  <c r="F235" i="8"/>
  <c r="E235" i="8" s="1"/>
  <c r="F502" i="8"/>
  <c r="F780" i="8"/>
  <c r="F393" i="8"/>
  <c r="F90" i="8"/>
  <c r="F92" i="8"/>
  <c r="F228" i="8"/>
  <c r="F640" i="8"/>
  <c r="F35" i="8"/>
  <c r="F546" i="8"/>
  <c r="E546" i="8" s="1"/>
  <c r="F19" i="8"/>
  <c r="F65" i="8"/>
  <c r="F398" i="8"/>
  <c r="F983" i="8"/>
  <c r="F668" i="8"/>
  <c r="E668" i="8" s="1"/>
  <c r="F568" i="8"/>
  <c r="F480" i="8"/>
  <c r="F654" i="8"/>
  <c r="F628" i="8"/>
  <c r="E628" i="8" s="1"/>
  <c r="F932" i="8"/>
  <c r="F457" i="8"/>
  <c r="F933" i="8"/>
  <c r="E933" i="8" s="1"/>
  <c r="F788" i="8"/>
  <c r="F334" i="8"/>
  <c r="F569" i="8"/>
  <c r="F271" i="8"/>
  <c r="F350" i="8"/>
  <c r="E350" i="8" s="1"/>
  <c r="F194" i="8"/>
  <c r="F645" i="8"/>
  <c r="F833" i="8"/>
  <c r="F766" i="8"/>
  <c r="F222" i="8"/>
  <c r="F445" i="8"/>
  <c r="F486" i="8"/>
  <c r="F708" i="8"/>
  <c r="F146" i="8"/>
  <c r="F632" i="8"/>
  <c r="F650" i="8"/>
  <c r="E650" i="8" s="1"/>
  <c r="F672" i="8"/>
  <c r="F433" i="8"/>
  <c r="F781" i="8"/>
  <c r="F214" i="8"/>
  <c r="F331" i="8"/>
  <c r="F306" i="8"/>
  <c r="F705" i="8"/>
  <c r="E705" i="8" s="1"/>
  <c r="F351" i="8"/>
  <c r="F771" i="8"/>
  <c r="F757" i="8"/>
  <c r="F543" i="8"/>
  <c r="F817" i="8"/>
  <c r="E817" i="8" s="1"/>
  <c r="F48" i="8"/>
  <c r="F332" i="8"/>
  <c r="F117" i="8"/>
  <c r="E117" i="8" s="1"/>
  <c r="F36" i="8"/>
  <c r="F934" i="8"/>
  <c r="F289" i="8"/>
  <c r="F124" i="8"/>
  <c r="F952" i="8"/>
  <c r="F524" i="8"/>
  <c r="E524" i="8" s="1"/>
  <c r="F37" i="8"/>
  <c r="E37" i="8" s="1"/>
  <c r="F925" i="8"/>
  <c r="F630" i="8"/>
  <c r="F386" i="8"/>
  <c r="F56" i="8"/>
  <c r="F450" i="8"/>
  <c r="F816" i="8"/>
  <c r="E816" i="8" s="1"/>
  <c r="F847" i="8"/>
  <c r="F28" i="8"/>
  <c r="F198" i="8"/>
  <c r="F661" i="8"/>
  <c r="F416" i="8"/>
  <c r="F715" i="8"/>
  <c r="F891" i="8"/>
  <c r="F738" i="8"/>
  <c r="F916" i="8"/>
  <c r="F179" i="8"/>
  <c r="F845" i="8"/>
  <c r="F45" i="8"/>
  <c r="F26" i="8"/>
  <c r="F682" i="8"/>
  <c r="F483" i="8"/>
  <c r="F898" i="8"/>
  <c r="E898" i="8" s="1"/>
  <c r="F78" i="8"/>
  <c r="F967" i="8"/>
  <c r="F889" i="8"/>
  <c r="E889" i="8" s="1"/>
  <c r="F664" i="8"/>
  <c r="F809" i="8"/>
  <c r="F258" i="8"/>
  <c r="F673" i="8"/>
  <c r="F873" i="8"/>
  <c r="F825" i="8"/>
  <c r="F377" i="8"/>
  <c r="F395" i="8"/>
  <c r="E395" i="8" s="1"/>
  <c r="F876" i="8"/>
  <c r="F322" i="8"/>
  <c r="F555" i="8"/>
  <c r="E555" i="8" s="1"/>
  <c r="F59" i="8"/>
  <c r="F587" i="8"/>
  <c r="E587" i="8" s="1"/>
  <c r="F919" i="8"/>
  <c r="F471" i="8"/>
  <c r="F449" i="8"/>
  <c r="F989" i="8"/>
  <c r="F578" i="8"/>
  <c r="F340" i="8"/>
  <c r="F749" i="8"/>
  <c r="F462" i="8"/>
  <c r="F285" i="8"/>
  <c r="F685" i="8"/>
  <c r="F713" i="8"/>
  <c r="F233" i="8"/>
  <c r="E233" i="8" s="1"/>
  <c r="F52" i="8"/>
  <c r="F644" i="8"/>
  <c r="F451" i="8"/>
  <c r="F266" i="8"/>
  <c r="E266" i="8" s="1"/>
  <c r="F274" i="8"/>
  <c r="F530" i="8"/>
  <c r="F997" i="8"/>
  <c r="F581" i="8"/>
  <c r="F49" i="8"/>
  <c r="F726" i="8"/>
  <c r="F487" i="8"/>
  <c r="F205" i="8"/>
  <c r="F201" i="8"/>
  <c r="F100" i="8"/>
  <c r="F878" i="8"/>
  <c r="F38" i="8"/>
  <c r="F259" i="8"/>
  <c r="F132" i="8"/>
  <c r="F251" i="8"/>
  <c r="F295" i="8"/>
  <c r="F807" i="8"/>
  <c r="F639" i="8"/>
  <c r="F883" i="8"/>
  <c r="E883" i="8" s="1"/>
  <c r="F248" i="8"/>
  <c r="F633" i="8"/>
  <c r="F29" i="8"/>
  <c r="F470" i="8"/>
  <c r="F134" i="8"/>
  <c r="E134" i="8" s="1"/>
  <c r="F927" i="8"/>
  <c r="E927" i="8" s="1"/>
  <c r="F953" i="8"/>
  <c r="F579" i="8"/>
  <c r="F96" i="8"/>
  <c r="F966" i="8"/>
  <c r="F961" i="8"/>
  <c r="F71" i="8"/>
  <c r="F361" i="8"/>
  <c r="F593" i="8"/>
  <c r="F924" i="8"/>
  <c r="E924" i="8" s="1"/>
  <c r="F963" i="8"/>
  <c r="F923" i="8"/>
  <c r="F159" i="8"/>
  <c r="F837" i="8"/>
  <c r="F202" i="8"/>
  <c r="F586" i="8"/>
  <c r="F406" i="8"/>
  <c r="E406" i="8" s="1"/>
  <c r="F660" i="8"/>
  <c r="F284" i="8"/>
  <c r="F230" i="8"/>
  <c r="F154" i="8"/>
  <c r="E154" i="8" s="1"/>
  <c r="F572" i="8"/>
  <c r="F985" i="8"/>
  <c r="F791" i="8"/>
  <c r="F598" i="8"/>
  <c r="F710" i="8"/>
  <c r="F367" i="8"/>
  <c r="F435" i="8"/>
  <c r="E435" i="8" s="1"/>
  <c r="F626" i="8"/>
  <c r="F173" i="8"/>
  <c r="F27" i="8"/>
  <c r="F174" i="8"/>
  <c r="E174" i="8" s="1"/>
  <c r="F973" i="8"/>
  <c r="F821" i="8"/>
  <c r="F108" i="8"/>
  <c r="E108" i="8" s="1"/>
  <c r="F789" i="8"/>
  <c r="F937" i="8"/>
  <c r="E937" i="8" s="1"/>
  <c r="F950" i="8"/>
  <c r="F415" i="8"/>
  <c r="F556" i="8"/>
  <c r="F955" i="8"/>
  <c r="F185" i="8"/>
  <c r="F95" i="8"/>
  <c r="F577" i="8"/>
  <c r="F317" i="8"/>
  <c r="F712" i="8"/>
  <c r="F189" i="8"/>
  <c r="F884" i="8"/>
  <c r="F897" i="8"/>
  <c r="F767" i="8"/>
  <c r="E767" i="8" s="1"/>
  <c r="F273" i="8"/>
  <c r="E273" i="8" s="1"/>
  <c r="F679" i="8"/>
  <c r="F99" i="8"/>
  <c r="BK110" i="35"/>
  <c r="BJ110" i="35" s="1"/>
  <c r="BL26" i="35"/>
  <c r="BM26" i="35" s="1"/>
  <c r="BL21" i="35"/>
  <c r="BM21" i="35" s="1"/>
  <c r="BK26" i="35"/>
  <c r="BJ26" i="35" s="1"/>
  <c r="BL59" i="35"/>
  <c r="BM59" i="35" s="1"/>
  <c r="BL64" i="35"/>
  <c r="BM64" i="35" s="1"/>
  <c r="BK33" i="35"/>
  <c r="BJ33" i="35" s="1"/>
  <c r="BL73" i="35"/>
  <c r="BM73" i="35" s="1"/>
  <c r="BL94" i="35"/>
  <c r="BM94" i="35" s="1"/>
  <c r="BK17" i="35"/>
  <c r="BK59" i="35"/>
  <c r="BJ59" i="35" s="1"/>
  <c r="BL46" i="35"/>
  <c r="BM46" i="35" s="1"/>
  <c r="BL51" i="35"/>
  <c r="BM51" i="35" s="1"/>
  <c r="BL79" i="35"/>
  <c r="BM79" i="35" s="1"/>
  <c r="BL95" i="35"/>
  <c r="BM95" i="35" s="1"/>
  <c r="BK44" i="35"/>
  <c r="BJ44" i="35" s="1"/>
  <c r="BK57" i="35"/>
  <c r="BJ57" i="35" s="1"/>
  <c r="BL85" i="35"/>
  <c r="BM85" i="35" s="1"/>
  <c r="BL63" i="35"/>
  <c r="BM63" i="35" s="1"/>
  <c r="BL30" i="35"/>
  <c r="BM30" i="35" s="1"/>
  <c r="BK58" i="35"/>
  <c r="BJ58" i="35" s="1"/>
  <c r="BL116" i="35"/>
  <c r="BM116" i="35" s="1"/>
  <c r="BL41" i="35"/>
  <c r="BM41" i="35" s="1"/>
  <c r="BL81" i="35"/>
  <c r="BM81" i="35" s="1"/>
  <c r="BK74" i="35"/>
  <c r="BJ74" i="35" s="1"/>
  <c r="BL84" i="35"/>
  <c r="BM84" i="35" s="1"/>
  <c r="BK38" i="35"/>
  <c r="BJ38" i="35" s="1"/>
  <c r="BL65" i="35"/>
  <c r="BM65" i="35" s="1"/>
  <c r="BK114" i="35"/>
  <c r="BJ114" i="35" s="1"/>
  <c r="BL53" i="35"/>
  <c r="BM53" i="35" s="1"/>
  <c r="BK91" i="35"/>
  <c r="BJ91" i="35" s="1"/>
  <c r="BL52" i="35"/>
  <c r="BM52" i="35" s="1"/>
  <c r="BK84" i="35"/>
  <c r="BJ84" i="35" s="1"/>
  <c r="BK80" i="35"/>
  <c r="BJ80" i="35" s="1"/>
  <c r="BK43" i="35"/>
  <c r="BJ43" i="35" s="1"/>
  <c r="BK20" i="35"/>
  <c r="BJ20" i="35" s="1"/>
  <c r="BL18" i="35"/>
  <c r="BM18" i="35" s="1"/>
  <c r="BK69" i="35"/>
  <c r="BJ69" i="35" s="1"/>
  <c r="BK63" i="35"/>
  <c r="BJ63" i="35" s="1"/>
  <c r="BL35" i="35"/>
  <c r="BM35" i="35" s="1"/>
  <c r="BK113" i="35"/>
  <c r="BJ113" i="35" s="1"/>
  <c r="BL57" i="35"/>
  <c r="BM57" i="35" s="1"/>
  <c r="BK66" i="35"/>
  <c r="BJ66" i="35" s="1"/>
  <c r="BL89" i="35"/>
  <c r="BM89" i="35" s="1"/>
  <c r="BK116" i="35"/>
  <c r="BJ116" i="35" s="1"/>
  <c r="BL34" i="35"/>
  <c r="BM34" i="35" s="1"/>
  <c r="BL70" i="35"/>
  <c r="BM70" i="35" s="1"/>
  <c r="BK83" i="35"/>
  <c r="BJ83" i="35" s="1"/>
  <c r="BK111" i="35"/>
  <c r="BJ111" i="35" s="1"/>
  <c r="BL50" i="35"/>
  <c r="BM50" i="35" s="1"/>
  <c r="BK89" i="35"/>
  <c r="BJ89" i="35" s="1"/>
  <c r="BK28" i="35"/>
  <c r="BJ28" i="35" s="1"/>
  <c r="BL86" i="35"/>
  <c r="BM86" i="35" s="1"/>
  <c r="BK25" i="35"/>
  <c r="BJ25" i="35" s="1"/>
  <c r="BL102" i="35"/>
  <c r="BM102" i="35" s="1"/>
  <c r="BK42" i="35"/>
  <c r="BJ42" i="35" s="1"/>
  <c r="BK72" i="35"/>
  <c r="BJ72" i="35" s="1"/>
  <c r="BL31" i="35"/>
  <c r="BM31" i="35" s="1"/>
  <c r="BL82" i="35"/>
  <c r="BM82" i="35" s="1"/>
  <c r="BK79" i="35"/>
  <c r="BJ79" i="35" s="1"/>
  <c r="BK102" i="35"/>
  <c r="BJ102" i="35" s="1"/>
  <c r="BK30" i="35"/>
  <c r="BJ30" i="35" s="1"/>
  <c r="BK70" i="35"/>
  <c r="BJ70" i="35" s="1"/>
  <c r="BK112" i="35"/>
  <c r="BJ112" i="35" s="1"/>
  <c r="BK81" i="35"/>
  <c r="BJ81" i="35" s="1"/>
  <c r="BK37" i="35"/>
  <c r="BJ37" i="35" s="1"/>
  <c r="BL97" i="35"/>
  <c r="BM97" i="35" s="1"/>
  <c r="BL93" i="35"/>
  <c r="BM93" i="35" s="1"/>
  <c r="BL87" i="35"/>
  <c r="BM87" i="35" s="1"/>
  <c r="BL55" i="35"/>
  <c r="BM55" i="35" s="1"/>
  <c r="BL98" i="35"/>
  <c r="BM98" i="35" s="1"/>
  <c r="BL111" i="35"/>
  <c r="BM111" i="35" s="1"/>
  <c r="BL61" i="35"/>
  <c r="BM61" i="35" s="1"/>
  <c r="BL39" i="35"/>
  <c r="BM39" i="35" s="1"/>
  <c r="BL62" i="35"/>
  <c r="BM62" i="35" s="1"/>
  <c r="BK94" i="35"/>
  <c r="BJ94" i="35" s="1"/>
  <c r="BL91" i="35"/>
  <c r="BM91" i="35" s="1"/>
  <c r="BL78" i="35"/>
  <c r="BM78" i="35" s="1"/>
  <c r="BK19" i="35"/>
  <c r="BJ19" i="35" s="1"/>
  <c r="BK55" i="35"/>
  <c r="BJ55" i="35" s="1"/>
  <c r="BL47" i="35"/>
  <c r="BM47" i="35" s="1"/>
  <c r="BL20" i="35"/>
  <c r="BM20" i="35" s="1"/>
  <c r="BK24" i="35"/>
  <c r="BK77" i="35"/>
  <c r="BJ77" i="35" s="1"/>
  <c r="BK60" i="35"/>
  <c r="BJ60" i="35" s="1"/>
  <c r="BK32" i="35"/>
  <c r="BJ32" i="35" s="1"/>
  <c r="BL48" i="35"/>
  <c r="BM48" i="35" s="1"/>
  <c r="BK29" i="35"/>
  <c r="BK97" i="35"/>
  <c r="BJ97" i="35" s="1"/>
  <c r="BL44" i="35"/>
  <c r="BM44" i="35" s="1"/>
  <c r="BL83" i="35"/>
  <c r="BM83" i="35" s="1"/>
  <c r="BL112" i="35"/>
  <c r="BM112" i="35" s="1"/>
  <c r="BK108" i="35"/>
  <c r="BJ108" i="35" s="1"/>
  <c r="BL72" i="35"/>
  <c r="BM72" i="35" s="1"/>
  <c r="BL100" i="35"/>
  <c r="BM100" i="35" s="1"/>
  <c r="BK73" i="35"/>
  <c r="BJ73" i="35" s="1"/>
  <c r="BL110" i="35"/>
  <c r="BM110" i="35" s="1"/>
  <c r="BL36" i="35"/>
  <c r="BM36" i="35" s="1"/>
  <c r="BL23" i="35"/>
  <c r="BM23" i="35" s="1"/>
  <c r="BL105" i="35"/>
  <c r="BM105" i="35" s="1"/>
  <c r="BK76" i="35"/>
  <c r="BJ76" i="35" s="1"/>
  <c r="BK68" i="35"/>
  <c r="BJ68" i="35" s="1"/>
  <c r="BK78" i="35"/>
  <c r="BJ78" i="35" s="1"/>
  <c r="BK107" i="35"/>
  <c r="BJ107" i="35" s="1"/>
  <c r="BL96" i="35"/>
  <c r="BM96" i="35" s="1"/>
  <c r="BL92" i="35"/>
  <c r="BM92" i="35" s="1"/>
  <c r="BK96" i="35"/>
  <c r="BJ96" i="35" s="1"/>
  <c r="BK100" i="35"/>
  <c r="BJ100" i="35" s="1"/>
  <c r="BK67" i="35"/>
  <c r="BJ67" i="35" s="1"/>
  <c r="BL90" i="35"/>
  <c r="BM90" i="35" s="1"/>
  <c r="BK45" i="35"/>
  <c r="BJ45" i="35" s="1"/>
  <c r="BK98" i="35"/>
  <c r="BJ98" i="35" s="1"/>
  <c r="BL101" i="35"/>
  <c r="BM101" i="35" s="1"/>
  <c r="BL56" i="35"/>
  <c r="BM56" i="35" s="1"/>
  <c r="BL33" i="35"/>
  <c r="BM33" i="35" s="1"/>
  <c r="BL71" i="35"/>
  <c r="BM71" i="35" s="1"/>
  <c r="BK54" i="35"/>
  <c r="BJ54" i="35" s="1"/>
  <c r="BK103" i="35"/>
  <c r="BJ103" i="35" s="1"/>
  <c r="BL109" i="35"/>
  <c r="BM109" i="35" s="1"/>
  <c r="BL38" i="35"/>
  <c r="BM38" i="35" s="1"/>
  <c r="BL113" i="35"/>
  <c r="BM113" i="35" s="1"/>
  <c r="BL69" i="35"/>
  <c r="BM69" i="35" s="1"/>
  <c r="BK85" i="35"/>
  <c r="BJ85" i="35" s="1"/>
  <c r="BK104" i="35"/>
  <c r="BJ104" i="35" s="1"/>
  <c r="BK99" i="35"/>
  <c r="BJ99" i="35" s="1"/>
  <c r="BL19" i="35"/>
  <c r="BM19" i="35" s="1"/>
  <c r="BL114" i="35"/>
  <c r="BM114" i="35" s="1"/>
  <c r="BK105" i="35"/>
  <c r="BJ105" i="35" s="1"/>
  <c r="BK50" i="35"/>
  <c r="BJ50" i="35" s="1"/>
  <c r="BL88" i="35"/>
  <c r="BM88" i="35" s="1"/>
  <c r="BK49" i="35"/>
  <c r="BJ49" i="35" s="1"/>
  <c r="BK109" i="35"/>
  <c r="BJ109" i="35" s="1"/>
  <c r="BK53" i="35"/>
  <c r="BJ53" i="35" s="1"/>
  <c r="BL49" i="35"/>
  <c r="BM49" i="35" s="1"/>
  <c r="BL37" i="35"/>
  <c r="BM37" i="35" s="1"/>
  <c r="BL76" i="35"/>
  <c r="BM76" i="35" s="1"/>
  <c r="BK48" i="35"/>
  <c r="BJ48" i="35" s="1"/>
  <c r="BL77" i="35"/>
  <c r="BM77" i="35" s="1"/>
  <c r="BK36" i="35"/>
  <c r="BJ36" i="35" s="1"/>
  <c r="BK18" i="35"/>
  <c r="BJ18" i="35" s="1"/>
  <c r="BL66" i="35"/>
  <c r="BM66" i="35" s="1"/>
  <c r="BK64" i="35"/>
  <c r="BJ64" i="35" s="1"/>
  <c r="BK47" i="35"/>
  <c r="BJ47" i="35" s="1"/>
  <c r="BL104" i="35"/>
  <c r="BM104" i="35" s="1"/>
  <c r="BK62" i="35"/>
  <c r="BJ62" i="35" s="1"/>
  <c r="BL115" i="35"/>
  <c r="BM115" i="35" s="1"/>
  <c r="BK35" i="35"/>
  <c r="BJ35" i="35" s="1"/>
  <c r="BL68" i="35"/>
  <c r="BM68" i="35" s="1"/>
  <c r="BK87" i="35"/>
  <c r="BJ87" i="35" s="1"/>
  <c r="BL24" i="35"/>
  <c r="BM24" i="35" s="1"/>
  <c r="BK46" i="35"/>
  <c r="BJ46" i="35" s="1"/>
  <c r="BL29" i="35"/>
  <c r="BM29" i="35" s="1"/>
  <c r="BK39" i="35"/>
  <c r="BJ39" i="35" s="1"/>
  <c r="BK82" i="35"/>
  <c r="BJ82" i="35" s="1"/>
  <c r="BK34" i="35"/>
  <c r="BJ34" i="35" s="1"/>
  <c r="BL43" i="35"/>
  <c r="BM43" i="35" s="1"/>
  <c r="BK61" i="35"/>
  <c r="BJ61" i="35" s="1"/>
  <c r="BK115" i="35"/>
  <c r="BJ115" i="35" s="1"/>
  <c r="BK92" i="35"/>
  <c r="BJ92" i="35" s="1"/>
  <c r="BK51" i="35"/>
  <c r="BJ51" i="35" s="1"/>
  <c r="BL106" i="35"/>
  <c r="BM106" i="35" s="1"/>
  <c r="BL103" i="35"/>
  <c r="BM103" i="35" s="1"/>
  <c r="BL67" i="35"/>
  <c r="BM67" i="35" s="1"/>
  <c r="BL32" i="35"/>
  <c r="BM32" i="35" s="1"/>
  <c r="BL40" i="35"/>
  <c r="BM40" i="35" s="1"/>
  <c r="BL22" i="35"/>
  <c r="BM22" i="35" s="1"/>
  <c r="BL28" i="35"/>
  <c r="BM28" i="35" s="1"/>
  <c r="BL108" i="35"/>
  <c r="BM108" i="35" s="1"/>
  <c r="BK86" i="35"/>
  <c r="BJ86" i="35" s="1"/>
  <c r="BK65" i="35"/>
  <c r="BJ65" i="35" s="1"/>
  <c r="BK101" i="35"/>
  <c r="BJ101" i="35" s="1"/>
  <c r="BK90" i="35"/>
  <c r="BJ90" i="35" s="1"/>
  <c r="BL99" i="35"/>
  <c r="BM99" i="35" s="1"/>
  <c r="BK56" i="35"/>
  <c r="BJ56" i="35" s="1"/>
  <c r="BL75" i="35"/>
  <c r="BM75" i="35" s="1"/>
  <c r="BK71" i="35"/>
  <c r="BJ71" i="35" s="1"/>
  <c r="BK22" i="35"/>
  <c r="BK88" i="35"/>
  <c r="BJ88" i="35" s="1"/>
  <c r="BL58" i="35"/>
  <c r="BM58" i="35" s="1"/>
  <c r="BK40" i="35"/>
  <c r="BJ40" i="35" s="1"/>
  <c r="BL17" i="35"/>
  <c r="BM17" i="35" s="1"/>
  <c r="BK95" i="35"/>
  <c r="BJ95" i="35" s="1"/>
  <c r="BL25" i="35"/>
  <c r="BM25" i="35" s="1"/>
  <c r="BK27" i="35"/>
  <c r="BL107" i="35"/>
  <c r="BM107" i="35" s="1"/>
  <c r="BK106" i="35"/>
  <c r="BJ106" i="35" s="1"/>
  <c r="BL45" i="35"/>
  <c r="BM45" i="35" s="1"/>
  <c r="BL74" i="35"/>
  <c r="BM74" i="35" s="1"/>
  <c r="BL80" i="35"/>
  <c r="BM80" i="35" s="1"/>
  <c r="BK93" i="35"/>
  <c r="BJ93" i="35" s="1"/>
  <c r="BL54" i="35"/>
  <c r="BM54" i="35" s="1"/>
  <c r="BK52" i="35"/>
  <c r="BJ52" i="35" s="1"/>
  <c r="BK75" i="35"/>
  <c r="BJ75" i="35" s="1"/>
  <c r="BK23" i="35"/>
  <c r="BK31" i="35"/>
  <c r="BL60" i="35"/>
  <c r="BM60" i="35" s="1"/>
  <c r="BK41" i="35"/>
  <c r="BJ41" i="35" s="1"/>
  <c r="BK21" i="35"/>
  <c r="BJ21" i="35" s="1"/>
  <c r="BL42" i="35"/>
  <c r="BM42" i="35" s="1"/>
  <c r="BL27" i="35"/>
  <c r="BM27" i="35" s="1"/>
  <c r="BL31" i="46"/>
  <c r="BL77" i="46" s="1"/>
  <c r="AJ31" i="9"/>
  <c r="AJ77" i="9" s="1"/>
  <c r="C52" i="36"/>
  <c r="B52" i="36" s="1"/>
  <c r="D67" i="36"/>
  <c r="E67" i="36" s="1"/>
  <c r="D29" i="36"/>
  <c r="E29" i="36" s="1"/>
  <c r="C24" i="36"/>
  <c r="B24" i="36" s="1"/>
  <c r="D76" i="36"/>
  <c r="E76" i="36" s="1"/>
  <c r="D30" i="36"/>
  <c r="E30" i="36" s="1"/>
  <c r="D65" i="36"/>
  <c r="E65" i="36" s="1"/>
  <c r="C96" i="36"/>
  <c r="B96" i="36" s="1"/>
  <c r="C83" i="36"/>
  <c r="B83" i="36" s="1"/>
  <c r="D33" i="36"/>
  <c r="E33" i="36" s="1"/>
  <c r="C93" i="36"/>
  <c r="B93" i="36" s="1"/>
  <c r="C36" i="36"/>
  <c r="D22" i="36"/>
  <c r="E22" i="36" s="1"/>
  <c r="C40" i="36"/>
  <c r="D75" i="36"/>
  <c r="E75" i="36" s="1"/>
  <c r="C75" i="36"/>
  <c r="B75" i="36" s="1"/>
  <c r="C50" i="36"/>
  <c r="B50" i="36" s="1"/>
  <c r="C61" i="36"/>
  <c r="B61" i="36" s="1"/>
  <c r="C100" i="36"/>
  <c r="B100" i="36" s="1"/>
  <c r="D95" i="36"/>
  <c r="E95" i="36" s="1"/>
  <c r="C69" i="36"/>
  <c r="B69" i="36" s="1"/>
  <c r="C113" i="36"/>
  <c r="B113" i="36" s="1"/>
  <c r="D115" i="36"/>
  <c r="E115" i="36" s="1"/>
  <c r="D60" i="36"/>
  <c r="E60" i="36" s="1"/>
  <c r="D52" i="36"/>
  <c r="E52" i="36" s="1"/>
  <c r="C104" i="36"/>
  <c r="B104" i="36" s="1"/>
  <c r="D103" i="36"/>
  <c r="E103" i="36" s="1"/>
  <c r="C68" i="36"/>
  <c r="B68" i="36" s="1"/>
  <c r="D39" i="36"/>
  <c r="E39" i="36" s="1"/>
  <c r="C19" i="36"/>
  <c r="C78" i="36"/>
  <c r="B78" i="36" s="1"/>
  <c r="D108" i="36"/>
  <c r="E108" i="36" s="1"/>
  <c r="D94" i="36"/>
  <c r="E94" i="36" s="1"/>
  <c r="D114" i="36"/>
  <c r="E114" i="36" s="1"/>
  <c r="D68" i="36"/>
  <c r="E68" i="36" s="1"/>
  <c r="C55" i="36"/>
  <c r="B55" i="36" s="1"/>
  <c r="D21" i="36"/>
  <c r="E21" i="36" s="1"/>
  <c r="C23" i="36"/>
  <c r="D91" i="36"/>
  <c r="E91" i="36" s="1"/>
  <c r="C80" i="36"/>
  <c r="B80" i="36" s="1"/>
  <c r="C37" i="36"/>
  <c r="C44" i="36"/>
  <c r="B44" i="36" s="1"/>
  <c r="C56" i="36"/>
  <c r="B56" i="36" s="1"/>
  <c r="D90" i="36"/>
  <c r="E90" i="36" s="1"/>
  <c r="C66" i="36"/>
  <c r="B66" i="36" s="1"/>
  <c r="C34" i="36"/>
  <c r="C114" i="36"/>
  <c r="B114" i="36" s="1"/>
  <c r="C67" i="36"/>
  <c r="B67" i="36" s="1"/>
  <c r="D73" i="36"/>
  <c r="E73" i="36" s="1"/>
  <c r="C74" i="36"/>
  <c r="B74" i="36" s="1"/>
  <c r="D92" i="36"/>
  <c r="E92" i="36" s="1"/>
  <c r="C95" i="36"/>
  <c r="B95" i="36" s="1"/>
  <c r="D77" i="36"/>
  <c r="E77" i="36" s="1"/>
  <c r="C79" i="36"/>
  <c r="B79" i="36" s="1"/>
  <c r="D38" i="36"/>
  <c r="E38" i="36" s="1"/>
  <c r="C63" i="36"/>
  <c r="B63" i="36" s="1"/>
  <c r="C84" i="36"/>
  <c r="B84" i="36" s="1"/>
  <c r="C87" i="36"/>
  <c r="B87" i="36" s="1"/>
  <c r="C71" i="36"/>
  <c r="B71" i="36" s="1"/>
  <c r="C65" i="36"/>
  <c r="B65" i="36" s="1"/>
  <c r="C48" i="36"/>
  <c r="B48" i="36" s="1"/>
  <c r="C102" i="36"/>
  <c r="B102" i="36" s="1"/>
  <c r="D96" i="36"/>
  <c r="E96" i="36" s="1"/>
  <c r="C115" i="36"/>
  <c r="B115" i="36" s="1"/>
  <c r="D83" i="36"/>
  <c r="E83" i="36" s="1"/>
  <c r="D36" i="36"/>
  <c r="E36" i="36" s="1"/>
  <c r="C109" i="36"/>
  <c r="B109" i="36" s="1"/>
  <c r="D25" i="36"/>
  <c r="E25" i="36" s="1"/>
  <c r="C81" i="36"/>
  <c r="B81" i="36" s="1"/>
  <c r="D79" i="36"/>
  <c r="E79" i="36" s="1"/>
  <c r="D57" i="36"/>
  <c r="E57" i="36" s="1"/>
  <c r="C105" i="36"/>
  <c r="B105" i="36" s="1"/>
  <c r="D70" i="36"/>
  <c r="E70" i="36" s="1"/>
  <c r="D100" i="36"/>
  <c r="E100" i="36" s="1"/>
  <c r="D93" i="36"/>
  <c r="E93" i="36" s="1"/>
  <c r="D35" i="36"/>
  <c r="E35" i="36" s="1"/>
  <c r="C106" i="36"/>
  <c r="B106" i="36" s="1"/>
  <c r="C35" i="36"/>
  <c r="D110" i="36"/>
  <c r="E110" i="36" s="1"/>
  <c r="D81" i="36"/>
  <c r="E81" i="36" s="1"/>
  <c r="C92" i="36"/>
  <c r="B92" i="36" s="1"/>
  <c r="D46" i="36"/>
  <c r="E46" i="36" s="1"/>
  <c r="D82" i="36"/>
  <c r="E82" i="36" s="1"/>
  <c r="D116" i="36"/>
  <c r="E116" i="36" s="1"/>
  <c r="D89" i="36"/>
  <c r="E89" i="36" s="1"/>
  <c r="C30" i="36"/>
  <c r="C47" i="36"/>
  <c r="B47" i="36" s="1"/>
  <c r="C64" i="36"/>
  <c r="B64" i="36" s="1"/>
  <c r="D61" i="36"/>
  <c r="E61" i="36" s="1"/>
  <c r="D113" i="36"/>
  <c r="E113" i="36" s="1"/>
  <c r="D71" i="36"/>
  <c r="E71" i="36" s="1"/>
  <c r="C112" i="36"/>
  <c r="B112" i="36" s="1"/>
  <c r="C58" i="36"/>
  <c r="B58" i="36" s="1"/>
  <c r="C91" i="36"/>
  <c r="B91" i="36" s="1"/>
  <c r="C57" i="36"/>
  <c r="B57" i="36" s="1"/>
  <c r="C17" i="36"/>
  <c r="C38" i="36"/>
  <c r="C107" i="36"/>
  <c r="B107" i="36" s="1"/>
  <c r="C73" i="36"/>
  <c r="B73" i="36" s="1"/>
  <c r="D41" i="36"/>
  <c r="E41" i="36" s="1"/>
  <c r="D107" i="36"/>
  <c r="E107" i="36" s="1"/>
  <c r="C70" i="36"/>
  <c r="B70" i="36" s="1"/>
  <c r="D59" i="36"/>
  <c r="E59" i="36" s="1"/>
  <c r="D18" i="36"/>
  <c r="E18" i="36" s="1"/>
  <c r="C59" i="36"/>
  <c r="B59" i="36" s="1"/>
  <c r="C85" i="36"/>
  <c r="B85" i="36" s="1"/>
  <c r="C111" i="36"/>
  <c r="B111" i="36" s="1"/>
  <c r="C43" i="36"/>
  <c r="B43" i="36" s="1"/>
  <c r="C28" i="36"/>
  <c r="B28" i="36" s="1"/>
  <c r="D37" i="36"/>
  <c r="E37" i="36" s="1"/>
  <c r="D88" i="36"/>
  <c r="E88" i="36" s="1"/>
  <c r="C25" i="36"/>
  <c r="C76" i="36"/>
  <c r="B76" i="36" s="1"/>
  <c r="C21" i="36"/>
  <c r="B21" i="36" s="1"/>
  <c r="C98" i="36"/>
  <c r="B98" i="36" s="1"/>
  <c r="D99" i="36"/>
  <c r="E99" i="36" s="1"/>
  <c r="C39" i="36"/>
  <c r="B39" i="36" s="1"/>
  <c r="C77" i="36"/>
  <c r="B77" i="36" s="1"/>
  <c r="D55" i="36"/>
  <c r="E55" i="36" s="1"/>
  <c r="C32" i="36"/>
  <c r="D27" i="36"/>
  <c r="E27" i="36" s="1"/>
  <c r="D72" i="36"/>
  <c r="E72" i="36" s="1"/>
  <c r="C94" i="36"/>
  <c r="B94" i="36" s="1"/>
  <c r="C89" i="36"/>
  <c r="B89" i="36" s="1"/>
  <c r="D97" i="36"/>
  <c r="E97" i="36" s="1"/>
  <c r="C116" i="36"/>
  <c r="B116" i="36" s="1"/>
  <c r="D26" i="36"/>
  <c r="E26" i="36" s="1"/>
  <c r="D32" i="36"/>
  <c r="E32" i="36" s="1"/>
  <c r="D105" i="36"/>
  <c r="E105" i="36" s="1"/>
  <c r="C54" i="36"/>
  <c r="B54" i="36" s="1"/>
  <c r="C60" i="36"/>
  <c r="B60" i="36" s="1"/>
  <c r="D69" i="36"/>
  <c r="E69" i="36" s="1"/>
  <c r="D104" i="36"/>
  <c r="E104" i="36" s="1"/>
  <c r="D62" i="36"/>
  <c r="E62" i="36" s="1"/>
  <c r="C31" i="36"/>
  <c r="B31" i="36" s="1"/>
  <c r="D86" i="36"/>
  <c r="E86" i="36" s="1"/>
  <c r="C99" i="36"/>
  <c r="B99" i="36" s="1"/>
  <c r="C20" i="36"/>
  <c r="B20" i="36" s="1"/>
  <c r="D23" i="36"/>
  <c r="E23" i="36" s="1"/>
  <c r="D85" i="36"/>
  <c r="E85" i="36" s="1"/>
  <c r="D20" i="36"/>
  <c r="E20" i="36" s="1"/>
  <c r="D101" i="36"/>
  <c r="E101" i="36" s="1"/>
  <c r="D49" i="36"/>
  <c r="E49" i="36" s="1"/>
  <c r="D54" i="36"/>
  <c r="E54" i="36" s="1"/>
  <c r="D53" i="36"/>
  <c r="E53" i="36" s="1"/>
  <c r="C53" i="36"/>
  <c r="B53" i="36" s="1"/>
  <c r="C90" i="36"/>
  <c r="B90" i="36" s="1"/>
  <c r="D64" i="36"/>
  <c r="E64" i="36" s="1"/>
  <c r="C22" i="36"/>
  <c r="B22" i="36" s="1"/>
  <c r="D80" i="36"/>
  <c r="E80" i="36" s="1"/>
  <c r="D19" i="36"/>
  <c r="E19" i="36" s="1"/>
  <c r="C82" i="36"/>
  <c r="B82" i="36" s="1"/>
  <c r="C29" i="36"/>
  <c r="D31" i="36"/>
  <c r="E31" i="36" s="1"/>
  <c r="D40" i="36"/>
  <c r="E40" i="36" s="1"/>
  <c r="C45" i="36"/>
  <c r="B45" i="36" s="1"/>
  <c r="D112" i="36"/>
  <c r="E112" i="36" s="1"/>
  <c r="D51" i="36"/>
  <c r="E51" i="36" s="1"/>
  <c r="D28" i="36"/>
  <c r="E28" i="36" s="1"/>
  <c r="D74" i="36"/>
  <c r="E74" i="36" s="1"/>
  <c r="D34" i="36"/>
  <c r="E34" i="36" s="1"/>
  <c r="C42" i="36"/>
  <c r="B42" i="36" s="1"/>
  <c r="D44" i="36"/>
  <c r="E44" i="36" s="1"/>
  <c r="C33" i="36"/>
  <c r="C97" i="36"/>
  <c r="B97" i="36" s="1"/>
  <c r="D98" i="36"/>
  <c r="E98" i="36" s="1"/>
  <c r="D63" i="36"/>
  <c r="E63" i="36" s="1"/>
  <c r="D102" i="36"/>
  <c r="E102" i="36" s="1"/>
  <c r="D56" i="36"/>
  <c r="E56" i="36" s="1"/>
  <c r="C49" i="36"/>
  <c r="B49" i="36" s="1"/>
  <c r="C103" i="36"/>
  <c r="B103" i="36" s="1"/>
  <c r="C18" i="36"/>
  <c r="B18" i="36" s="1"/>
  <c r="C86" i="36"/>
  <c r="B86" i="36" s="1"/>
  <c r="C72" i="36"/>
  <c r="B72" i="36" s="1"/>
  <c r="D43" i="36"/>
  <c r="E43" i="36" s="1"/>
  <c r="D66" i="36"/>
  <c r="E66" i="36" s="1"/>
  <c r="D84" i="36"/>
  <c r="E84" i="36" s="1"/>
  <c r="C51" i="36"/>
  <c r="B51" i="36" s="1"/>
  <c r="D24" i="36"/>
  <c r="E24" i="36" s="1"/>
  <c r="C27" i="36"/>
  <c r="C110" i="36"/>
  <c r="B110" i="36" s="1"/>
  <c r="D106" i="36"/>
  <c r="E106" i="36" s="1"/>
  <c r="D50" i="36"/>
  <c r="E50" i="36" s="1"/>
  <c r="D78" i="36"/>
  <c r="E78" i="36" s="1"/>
  <c r="D87" i="36"/>
  <c r="E87" i="36" s="1"/>
  <c r="D48" i="36"/>
  <c r="E48" i="36" s="1"/>
  <c r="D111" i="36"/>
  <c r="E111" i="36" s="1"/>
  <c r="D17" i="36"/>
  <c r="E17" i="36" s="1"/>
  <c r="C101" i="36"/>
  <c r="B101" i="36" s="1"/>
  <c r="C26" i="36"/>
  <c r="D58" i="36"/>
  <c r="E58" i="36" s="1"/>
  <c r="C62" i="36"/>
  <c r="B62" i="36" s="1"/>
  <c r="D109" i="36"/>
  <c r="E109" i="36" s="1"/>
  <c r="D45" i="36"/>
  <c r="E45" i="36" s="1"/>
  <c r="C88" i="36"/>
  <c r="B88" i="36" s="1"/>
  <c r="C46" i="36"/>
  <c r="B46" i="36" s="1"/>
  <c r="D47" i="36"/>
  <c r="E47" i="36" s="1"/>
  <c r="C41" i="36"/>
  <c r="B41" i="36" s="1"/>
  <c r="D42" i="36"/>
  <c r="E42" i="36" s="1"/>
  <c r="C108" i="36"/>
  <c r="B108" i="36" s="1"/>
  <c r="BL29" i="18"/>
  <c r="AX29" i="45"/>
  <c r="AJ30" i="51"/>
  <c r="BL31" i="18"/>
  <c r="BL77" i="18" s="1"/>
  <c r="AJ31" i="48"/>
  <c r="AJ77" i="48" s="1"/>
  <c r="CN30" i="9"/>
  <c r="CN32" i="9" s="1"/>
  <c r="BL68" i="33"/>
  <c r="BM68" i="33" s="1"/>
  <c r="BK17" i="33"/>
  <c r="BK26" i="33"/>
  <c r="BK59" i="33"/>
  <c r="BJ59" i="33" s="1"/>
  <c r="BK75" i="33"/>
  <c r="BJ75" i="33" s="1"/>
  <c r="BK50" i="33"/>
  <c r="BJ50" i="33" s="1"/>
  <c r="BL36" i="33"/>
  <c r="BM36" i="33" s="1"/>
  <c r="BL70" i="33"/>
  <c r="BM70" i="33" s="1"/>
  <c r="BL85" i="33"/>
  <c r="BM85" i="33" s="1"/>
  <c r="BK30" i="33"/>
  <c r="BL89" i="33"/>
  <c r="BM89" i="33" s="1"/>
  <c r="BL24" i="33"/>
  <c r="BM24" i="33" s="1"/>
  <c r="BL26" i="33"/>
  <c r="BM26" i="33" s="1"/>
  <c r="BL20" i="33"/>
  <c r="BM20" i="33" s="1"/>
  <c r="BK65" i="33"/>
  <c r="BJ65" i="33" s="1"/>
  <c r="BL103" i="33"/>
  <c r="BM103" i="33" s="1"/>
  <c r="BK110" i="33"/>
  <c r="BJ110" i="33" s="1"/>
  <c r="BL75" i="33"/>
  <c r="BM75" i="33" s="1"/>
  <c r="BK36" i="33"/>
  <c r="BJ36" i="33" s="1"/>
  <c r="BK29" i="33"/>
  <c r="BJ29" i="33" s="1"/>
  <c r="BK72" i="33"/>
  <c r="BJ72" i="33" s="1"/>
  <c r="BL100" i="33"/>
  <c r="BM100" i="33" s="1"/>
  <c r="BL83" i="33"/>
  <c r="BM83" i="33" s="1"/>
  <c r="BK71" i="33"/>
  <c r="BJ71" i="33" s="1"/>
  <c r="BK116" i="33"/>
  <c r="BJ116" i="33" s="1"/>
  <c r="BL93" i="33"/>
  <c r="BM93" i="33" s="1"/>
  <c r="BL72" i="33"/>
  <c r="BM72" i="33" s="1"/>
  <c r="BL95" i="33"/>
  <c r="BM95" i="33" s="1"/>
  <c r="BK69" i="33"/>
  <c r="BJ69" i="33" s="1"/>
  <c r="BK34" i="33"/>
  <c r="BJ34" i="33" s="1"/>
  <c r="BL61" i="33"/>
  <c r="BM61" i="33" s="1"/>
  <c r="BK107" i="33"/>
  <c r="BJ107" i="33" s="1"/>
  <c r="BK19" i="33"/>
  <c r="BL65" i="33"/>
  <c r="BM65" i="33" s="1"/>
  <c r="BL60" i="33"/>
  <c r="BM60" i="33" s="1"/>
  <c r="BK52" i="33"/>
  <c r="BJ52" i="33" s="1"/>
  <c r="BL48" i="33"/>
  <c r="BM48" i="33" s="1"/>
  <c r="BK22" i="33"/>
  <c r="BK74" i="33"/>
  <c r="BJ74" i="33" s="1"/>
  <c r="BK41" i="33"/>
  <c r="BJ41" i="33" s="1"/>
  <c r="BL41" i="33"/>
  <c r="BM41" i="33" s="1"/>
  <c r="BK43" i="33"/>
  <c r="BJ43" i="33" s="1"/>
  <c r="BK96" i="33"/>
  <c r="BJ96" i="33" s="1"/>
  <c r="BL101" i="33"/>
  <c r="BM101" i="33" s="1"/>
  <c r="BK46" i="33"/>
  <c r="BJ46" i="33" s="1"/>
  <c r="BL94" i="33"/>
  <c r="BM94" i="33" s="1"/>
  <c r="BL45" i="33"/>
  <c r="BM45" i="33" s="1"/>
  <c r="BL92" i="33"/>
  <c r="BM92" i="33" s="1"/>
  <c r="BL110" i="33"/>
  <c r="BM110" i="33" s="1"/>
  <c r="BK39" i="33"/>
  <c r="BJ39" i="33" s="1"/>
  <c r="BL34" i="33"/>
  <c r="BM34" i="33" s="1"/>
  <c r="BK57" i="33"/>
  <c r="BJ57" i="33" s="1"/>
  <c r="BL79" i="33"/>
  <c r="BM79" i="33" s="1"/>
  <c r="BL51" i="33"/>
  <c r="BM51" i="33" s="1"/>
  <c r="BK89" i="33"/>
  <c r="BJ89" i="33" s="1"/>
  <c r="BL91" i="33"/>
  <c r="BM91" i="33" s="1"/>
  <c r="BL37" i="33"/>
  <c r="BM37" i="33" s="1"/>
  <c r="BK38" i="33"/>
  <c r="BJ38" i="33" s="1"/>
  <c r="BL87" i="33"/>
  <c r="BM87" i="33" s="1"/>
  <c r="BK80" i="33"/>
  <c r="BJ80" i="33" s="1"/>
  <c r="BK31" i="33"/>
  <c r="BJ31" i="33" s="1"/>
  <c r="BL80" i="33"/>
  <c r="BM80" i="33" s="1"/>
  <c r="BK27" i="33"/>
  <c r="BK45" i="33"/>
  <c r="BJ45" i="33" s="1"/>
  <c r="BK88" i="33"/>
  <c r="BJ88" i="33" s="1"/>
  <c r="BL102" i="33"/>
  <c r="BM102" i="33" s="1"/>
  <c r="BL19" i="33"/>
  <c r="BM19" i="33" s="1"/>
  <c r="BK98" i="33"/>
  <c r="BJ98" i="33" s="1"/>
  <c r="BK47" i="33"/>
  <c r="BJ47" i="33" s="1"/>
  <c r="BL54" i="33"/>
  <c r="BM54" i="33" s="1"/>
  <c r="BK53" i="33"/>
  <c r="BJ53" i="33" s="1"/>
  <c r="BK101" i="33"/>
  <c r="BJ101" i="33" s="1"/>
  <c r="BL77" i="33"/>
  <c r="BM77" i="33" s="1"/>
  <c r="BL88" i="33"/>
  <c r="BM88" i="33" s="1"/>
  <c r="BK111" i="33"/>
  <c r="BJ111" i="33" s="1"/>
  <c r="BK97" i="33"/>
  <c r="BJ97" i="33" s="1"/>
  <c r="BK76" i="33"/>
  <c r="BJ76" i="33" s="1"/>
  <c r="BL23" i="33"/>
  <c r="BM23" i="33" s="1"/>
  <c r="BL44" i="33"/>
  <c r="BM44" i="33" s="1"/>
  <c r="BL59" i="33"/>
  <c r="BM59" i="33" s="1"/>
  <c r="BL63" i="33"/>
  <c r="BM63" i="33" s="1"/>
  <c r="BK82" i="33"/>
  <c r="BJ82" i="33" s="1"/>
  <c r="BL38" i="33"/>
  <c r="BM38" i="33" s="1"/>
  <c r="BK51" i="33"/>
  <c r="BJ51" i="33" s="1"/>
  <c r="BK63" i="33"/>
  <c r="BJ63" i="33" s="1"/>
  <c r="BL116" i="33"/>
  <c r="BM116" i="33" s="1"/>
  <c r="BL30" i="33"/>
  <c r="BM30" i="33" s="1"/>
  <c r="BK109" i="33"/>
  <c r="BJ109" i="33" s="1"/>
  <c r="BK18" i="33"/>
  <c r="BJ18" i="33" s="1"/>
  <c r="BL96" i="33"/>
  <c r="BM96" i="33" s="1"/>
  <c r="BK40" i="33"/>
  <c r="BJ40" i="33" s="1"/>
  <c r="BL71" i="33"/>
  <c r="BM71" i="33" s="1"/>
  <c r="BL66" i="33"/>
  <c r="BM66" i="33" s="1"/>
  <c r="BL64" i="33"/>
  <c r="BM64" i="33" s="1"/>
  <c r="BK67" i="33"/>
  <c r="BJ67" i="33" s="1"/>
  <c r="BL25" i="33"/>
  <c r="BM25" i="33" s="1"/>
  <c r="BK92" i="33"/>
  <c r="BJ92" i="33" s="1"/>
  <c r="BK33" i="33"/>
  <c r="BJ33" i="33" s="1"/>
  <c r="BL107" i="33"/>
  <c r="BM107" i="33" s="1"/>
  <c r="BK68" i="33"/>
  <c r="BJ68" i="33" s="1"/>
  <c r="BL78" i="33"/>
  <c r="BM78" i="33" s="1"/>
  <c r="BL57" i="33"/>
  <c r="BM57" i="33" s="1"/>
  <c r="BK114" i="33"/>
  <c r="BJ114" i="33" s="1"/>
  <c r="BK100" i="33"/>
  <c r="BJ100" i="33" s="1"/>
  <c r="BK21" i="33"/>
  <c r="BJ21" i="33" s="1"/>
  <c r="BK61" i="33"/>
  <c r="BJ61" i="33" s="1"/>
  <c r="BK90" i="33"/>
  <c r="BJ90" i="33" s="1"/>
  <c r="BL17" i="33"/>
  <c r="BM17" i="33" s="1"/>
  <c r="BL55" i="33"/>
  <c r="BM55" i="33" s="1"/>
  <c r="BK115" i="33"/>
  <c r="BJ115" i="33" s="1"/>
  <c r="BL76" i="33"/>
  <c r="BM76" i="33" s="1"/>
  <c r="BK55" i="33"/>
  <c r="BJ55" i="33" s="1"/>
  <c r="BL42" i="33"/>
  <c r="BM42" i="33" s="1"/>
  <c r="BL58" i="33"/>
  <c r="BM58" i="33" s="1"/>
  <c r="BK93" i="33"/>
  <c r="BJ93" i="33" s="1"/>
  <c r="BL112" i="33"/>
  <c r="BM112" i="33" s="1"/>
  <c r="BL18" i="33"/>
  <c r="BM18" i="33" s="1"/>
  <c r="BK108" i="33"/>
  <c r="BJ108" i="33" s="1"/>
  <c r="BL109" i="33"/>
  <c r="BM109" i="33" s="1"/>
  <c r="BK79" i="33"/>
  <c r="BJ79" i="33" s="1"/>
  <c r="BK86" i="33"/>
  <c r="BJ86" i="33" s="1"/>
  <c r="BL98" i="33"/>
  <c r="BM98" i="33" s="1"/>
  <c r="BL106" i="33"/>
  <c r="BM106" i="33" s="1"/>
  <c r="BL86" i="33"/>
  <c r="BM86" i="33" s="1"/>
  <c r="BK105" i="33"/>
  <c r="BJ105" i="33" s="1"/>
  <c r="BL50" i="33"/>
  <c r="BM50" i="33" s="1"/>
  <c r="BK60" i="33"/>
  <c r="BJ60" i="33" s="1"/>
  <c r="BL39" i="33"/>
  <c r="BM39" i="33" s="1"/>
  <c r="BL115" i="33"/>
  <c r="BM115" i="33" s="1"/>
  <c r="BK83" i="33"/>
  <c r="BJ83" i="33" s="1"/>
  <c r="BL113" i="33"/>
  <c r="BM113" i="33" s="1"/>
  <c r="BL46" i="33"/>
  <c r="BM46" i="33" s="1"/>
  <c r="BK104" i="33"/>
  <c r="BJ104" i="33" s="1"/>
  <c r="BK84" i="33"/>
  <c r="BJ84" i="33" s="1"/>
  <c r="BL29" i="33"/>
  <c r="BM29" i="33" s="1"/>
  <c r="BL22" i="33"/>
  <c r="BM22" i="33" s="1"/>
  <c r="BK99" i="33"/>
  <c r="BJ99" i="33" s="1"/>
  <c r="BK77" i="33"/>
  <c r="BJ77" i="33" s="1"/>
  <c r="BL67" i="33"/>
  <c r="BM67" i="33" s="1"/>
  <c r="BL114" i="33"/>
  <c r="BM114" i="33" s="1"/>
  <c r="BK95" i="33"/>
  <c r="BJ95" i="33" s="1"/>
  <c r="BL28" i="33"/>
  <c r="BM28" i="33" s="1"/>
  <c r="BL90" i="33"/>
  <c r="BM90" i="33" s="1"/>
  <c r="BL99" i="33"/>
  <c r="BM99" i="33" s="1"/>
  <c r="BK81" i="33"/>
  <c r="BJ81" i="33" s="1"/>
  <c r="BL27" i="33"/>
  <c r="BM27" i="33" s="1"/>
  <c r="BK49" i="33"/>
  <c r="BJ49" i="33" s="1"/>
  <c r="BK48" i="33"/>
  <c r="BJ48" i="33" s="1"/>
  <c r="BK20" i="33"/>
  <c r="BL97" i="33"/>
  <c r="BM97" i="33" s="1"/>
  <c r="BK54" i="33"/>
  <c r="BJ54" i="33" s="1"/>
  <c r="BL31" i="33"/>
  <c r="BM31" i="33" s="1"/>
  <c r="BL111" i="33"/>
  <c r="BM111" i="33" s="1"/>
  <c r="BL47" i="33"/>
  <c r="BM47" i="33" s="1"/>
  <c r="BL35" i="33"/>
  <c r="BM35" i="33" s="1"/>
  <c r="BK113" i="33"/>
  <c r="BJ113" i="33" s="1"/>
  <c r="BL104" i="33"/>
  <c r="BM104" i="33" s="1"/>
  <c r="BK102" i="33"/>
  <c r="BJ102" i="33" s="1"/>
  <c r="BL74" i="33"/>
  <c r="BM74" i="33" s="1"/>
  <c r="BL43" i="33"/>
  <c r="BM43" i="33" s="1"/>
  <c r="BK25" i="33"/>
  <c r="BK32" i="33"/>
  <c r="BL56" i="33"/>
  <c r="BM56" i="33" s="1"/>
  <c r="BK37" i="33"/>
  <c r="BJ37" i="33" s="1"/>
  <c r="BL40" i="33"/>
  <c r="BM40" i="33" s="1"/>
  <c r="BL73" i="33"/>
  <c r="BM73" i="33" s="1"/>
  <c r="BK70" i="33"/>
  <c r="BJ70" i="33" s="1"/>
  <c r="BL62" i="33"/>
  <c r="BM62" i="33" s="1"/>
  <c r="BK91" i="33"/>
  <c r="BJ91" i="33" s="1"/>
  <c r="BK44" i="33"/>
  <c r="BJ44" i="33" s="1"/>
  <c r="BK78" i="33"/>
  <c r="BJ78" i="33" s="1"/>
  <c r="BK62" i="33"/>
  <c r="BJ62" i="33" s="1"/>
  <c r="BL21" i="33"/>
  <c r="BM21" i="33" s="1"/>
  <c r="BK87" i="33"/>
  <c r="BJ87" i="33" s="1"/>
  <c r="BK24" i="33"/>
  <c r="BJ24" i="33" s="1"/>
  <c r="BL49" i="33"/>
  <c r="BM49" i="33" s="1"/>
  <c r="BK112" i="33"/>
  <c r="BJ112" i="33" s="1"/>
  <c r="BL52" i="33"/>
  <c r="BM52" i="33" s="1"/>
  <c r="BL82" i="33"/>
  <c r="BM82" i="33" s="1"/>
  <c r="BL84" i="33"/>
  <c r="BM84" i="33" s="1"/>
  <c r="BK28" i="33"/>
  <c r="BL81" i="33"/>
  <c r="BM81" i="33" s="1"/>
  <c r="BK35" i="33"/>
  <c r="BJ35" i="33" s="1"/>
  <c r="BK103" i="33"/>
  <c r="BJ103" i="33" s="1"/>
  <c r="BK66" i="33"/>
  <c r="BJ66" i="33" s="1"/>
  <c r="BL108" i="33"/>
  <c r="BM108" i="33" s="1"/>
  <c r="BK85" i="33"/>
  <c r="BJ85" i="33" s="1"/>
  <c r="BK73" i="33"/>
  <c r="BJ73" i="33" s="1"/>
  <c r="BL69" i="33"/>
  <c r="BM69" i="33" s="1"/>
  <c r="BL53" i="33"/>
  <c r="BM53" i="33" s="1"/>
  <c r="BK94" i="33"/>
  <c r="BJ94" i="33" s="1"/>
  <c r="BL105" i="33"/>
  <c r="BM105" i="33" s="1"/>
  <c r="BK23" i="33"/>
  <c r="BJ23" i="33" s="1"/>
  <c r="BK64" i="33"/>
  <c r="BJ64" i="33" s="1"/>
  <c r="BK42" i="33"/>
  <c r="BJ42" i="33" s="1"/>
  <c r="BK56" i="33"/>
  <c r="BJ56" i="33" s="1"/>
  <c r="BL32" i="33"/>
  <c r="BM32" i="33" s="1"/>
  <c r="BL33" i="33"/>
  <c r="BM33" i="33" s="1"/>
  <c r="BK58" i="33"/>
  <c r="BJ58" i="33" s="1"/>
  <c r="BK106" i="33"/>
  <c r="BJ106" i="33" s="1"/>
  <c r="E29" i="46"/>
  <c r="BK73" i="37"/>
  <c r="BJ73" i="37" s="1"/>
  <c r="BL61" i="37"/>
  <c r="BM61" i="37" s="1"/>
  <c r="BK27" i="37"/>
  <c r="BJ27" i="37" s="1"/>
  <c r="BK116" i="37"/>
  <c r="BJ116" i="37" s="1"/>
  <c r="BK112" i="37"/>
  <c r="BJ112" i="37" s="1"/>
  <c r="BK54" i="37"/>
  <c r="BJ54" i="37" s="1"/>
  <c r="BK95" i="37"/>
  <c r="BJ95" i="37" s="1"/>
  <c r="BL48" i="37"/>
  <c r="BM48" i="37" s="1"/>
  <c r="BL28" i="37"/>
  <c r="BM28" i="37" s="1"/>
  <c r="BL74" i="37"/>
  <c r="BM74" i="37" s="1"/>
  <c r="BK77" i="37"/>
  <c r="BJ77" i="37" s="1"/>
  <c r="BL67" i="37"/>
  <c r="BM67" i="37" s="1"/>
  <c r="BK78" i="37"/>
  <c r="BJ78" i="37" s="1"/>
  <c r="BL44" i="37"/>
  <c r="BM44" i="37" s="1"/>
  <c r="BL100" i="37"/>
  <c r="BM100" i="37" s="1"/>
  <c r="BL51" i="37"/>
  <c r="BM51" i="37" s="1"/>
  <c r="BL111" i="37"/>
  <c r="BM111" i="37" s="1"/>
  <c r="BK40" i="37"/>
  <c r="BJ40" i="37" s="1"/>
  <c r="BL25" i="37"/>
  <c r="BM25" i="37" s="1"/>
  <c r="BL21" i="37"/>
  <c r="BM21" i="37" s="1"/>
  <c r="BK51" i="37"/>
  <c r="BJ51" i="37" s="1"/>
  <c r="BL69" i="37"/>
  <c r="BM69" i="37" s="1"/>
  <c r="BK88" i="37"/>
  <c r="BJ88" i="37" s="1"/>
  <c r="BK46" i="37"/>
  <c r="BJ46" i="37" s="1"/>
  <c r="BL88" i="37"/>
  <c r="BM88" i="37" s="1"/>
  <c r="BK50" i="37"/>
  <c r="BJ50" i="37" s="1"/>
  <c r="BL38" i="37"/>
  <c r="BM38" i="37" s="1"/>
  <c r="BK106" i="37"/>
  <c r="BJ106" i="37" s="1"/>
  <c r="BL115" i="37"/>
  <c r="BM115" i="37" s="1"/>
  <c r="BK68" i="37"/>
  <c r="BJ68" i="37" s="1"/>
  <c r="BK80" i="37"/>
  <c r="BJ80" i="37" s="1"/>
  <c r="BK63" i="37"/>
  <c r="BJ63" i="37" s="1"/>
  <c r="BL49" i="37"/>
  <c r="BM49" i="37" s="1"/>
  <c r="BL104" i="37"/>
  <c r="BM104" i="37" s="1"/>
  <c r="BK74" i="37"/>
  <c r="BJ74" i="37" s="1"/>
  <c r="BL65" i="37"/>
  <c r="BM65" i="37" s="1"/>
  <c r="BK71" i="37"/>
  <c r="BJ71" i="37" s="1"/>
  <c r="BL86" i="37"/>
  <c r="BM86" i="37" s="1"/>
  <c r="BK83" i="37"/>
  <c r="BJ83" i="37" s="1"/>
  <c r="BK33" i="37"/>
  <c r="BJ33" i="37" s="1"/>
  <c r="BK26" i="37"/>
  <c r="BK93" i="37"/>
  <c r="BJ93" i="37" s="1"/>
  <c r="BK41" i="37"/>
  <c r="BJ41" i="37" s="1"/>
  <c r="BL39" i="37"/>
  <c r="BM39" i="37" s="1"/>
  <c r="BK90" i="37"/>
  <c r="BJ90" i="37" s="1"/>
  <c r="BK59" i="37"/>
  <c r="BJ59" i="37" s="1"/>
  <c r="BK96" i="37"/>
  <c r="BJ96" i="37" s="1"/>
  <c r="BL110" i="37"/>
  <c r="BM110" i="37" s="1"/>
  <c r="BL85" i="37"/>
  <c r="BM85" i="37" s="1"/>
  <c r="BL35" i="37"/>
  <c r="BM35" i="37" s="1"/>
  <c r="BL47" i="37"/>
  <c r="BM47" i="37" s="1"/>
  <c r="BL32" i="37"/>
  <c r="BM32" i="37" s="1"/>
  <c r="BL24" i="37"/>
  <c r="BM24" i="37" s="1"/>
  <c r="BK115" i="37"/>
  <c r="BJ115" i="37" s="1"/>
  <c r="BK24" i="37"/>
  <c r="BK104" i="37"/>
  <c r="BJ104" i="37" s="1"/>
  <c r="BL90" i="37"/>
  <c r="BM90" i="37" s="1"/>
  <c r="BL102" i="37"/>
  <c r="BM102" i="37" s="1"/>
  <c r="BL63" i="37"/>
  <c r="BM63" i="37" s="1"/>
  <c r="BL107" i="37"/>
  <c r="BM107" i="37" s="1"/>
  <c r="BL114" i="37"/>
  <c r="BM114" i="37" s="1"/>
  <c r="BL54" i="37"/>
  <c r="BM54" i="37" s="1"/>
  <c r="BL68" i="37"/>
  <c r="BM68" i="37" s="1"/>
  <c r="BL66" i="37"/>
  <c r="BM66" i="37" s="1"/>
  <c r="BK101" i="37"/>
  <c r="BJ101" i="37" s="1"/>
  <c r="BK70" i="37"/>
  <c r="BJ70" i="37" s="1"/>
  <c r="BK81" i="37"/>
  <c r="BJ81" i="37" s="1"/>
  <c r="BK32" i="37"/>
  <c r="BL36" i="37"/>
  <c r="BM36" i="37" s="1"/>
  <c r="BK35" i="37"/>
  <c r="BJ35" i="37" s="1"/>
  <c r="BK108" i="37"/>
  <c r="BJ108" i="37" s="1"/>
  <c r="BL108" i="37"/>
  <c r="BM108" i="37" s="1"/>
  <c r="BK85" i="37"/>
  <c r="BJ85" i="37" s="1"/>
  <c r="BK36" i="37"/>
  <c r="BJ36" i="37" s="1"/>
  <c r="BK39" i="37"/>
  <c r="BJ39" i="37" s="1"/>
  <c r="BL42" i="37"/>
  <c r="BM42" i="37" s="1"/>
  <c r="BK102" i="37"/>
  <c r="BJ102" i="37" s="1"/>
  <c r="BK17" i="37"/>
  <c r="BJ17" i="37" s="1"/>
  <c r="BL97" i="37"/>
  <c r="BM97" i="37" s="1"/>
  <c r="BL116" i="37"/>
  <c r="BM116" i="37" s="1"/>
  <c r="BK19" i="37"/>
  <c r="BL33" i="37"/>
  <c r="BM33" i="37" s="1"/>
  <c r="BK61" i="37"/>
  <c r="BJ61" i="37" s="1"/>
  <c r="BL113" i="37"/>
  <c r="BM113" i="37" s="1"/>
  <c r="BK86" i="37"/>
  <c r="BJ86" i="37" s="1"/>
  <c r="BL103" i="37"/>
  <c r="BM103" i="37" s="1"/>
  <c r="BK105" i="37"/>
  <c r="BJ105" i="37" s="1"/>
  <c r="BK82" i="37"/>
  <c r="BJ82" i="37" s="1"/>
  <c r="BK89" i="37"/>
  <c r="BJ89" i="37" s="1"/>
  <c r="BK113" i="37"/>
  <c r="BJ113" i="37" s="1"/>
  <c r="BK44" i="37"/>
  <c r="BJ44" i="37" s="1"/>
  <c r="BK60" i="37"/>
  <c r="BJ60" i="37" s="1"/>
  <c r="BK52" i="37"/>
  <c r="BJ52" i="37" s="1"/>
  <c r="BL62" i="37"/>
  <c r="BM62" i="37" s="1"/>
  <c r="BL99" i="37"/>
  <c r="BM99" i="37" s="1"/>
  <c r="BK99" i="37"/>
  <c r="BJ99" i="37" s="1"/>
  <c r="BL53" i="37"/>
  <c r="BM53" i="37" s="1"/>
  <c r="BK22" i="37"/>
  <c r="BL45" i="37"/>
  <c r="BM45" i="37" s="1"/>
  <c r="BL94" i="37"/>
  <c r="BM94" i="37" s="1"/>
  <c r="BL83" i="37"/>
  <c r="BM83" i="37" s="1"/>
  <c r="BK43" i="37"/>
  <c r="BJ43" i="37" s="1"/>
  <c r="BK20" i="37"/>
  <c r="BK58" i="37"/>
  <c r="BJ58" i="37" s="1"/>
  <c r="BL26" i="37"/>
  <c r="BM26" i="37" s="1"/>
  <c r="BK75" i="37"/>
  <c r="BJ75" i="37" s="1"/>
  <c r="BL64" i="37"/>
  <c r="BM64" i="37" s="1"/>
  <c r="BL72" i="37"/>
  <c r="BM72" i="37" s="1"/>
  <c r="BL81" i="37"/>
  <c r="BM81" i="37" s="1"/>
  <c r="BK66" i="37"/>
  <c r="BJ66" i="37" s="1"/>
  <c r="BL109" i="37"/>
  <c r="BM109" i="37" s="1"/>
  <c r="BK21" i="37"/>
  <c r="BJ21" i="37" s="1"/>
  <c r="BL29" i="37"/>
  <c r="BM29" i="37" s="1"/>
  <c r="BK72" i="37"/>
  <c r="BJ72" i="37" s="1"/>
  <c r="BK48" i="37"/>
  <c r="BJ48" i="37" s="1"/>
  <c r="BK29" i="37"/>
  <c r="BK94" i="37"/>
  <c r="BJ94" i="37" s="1"/>
  <c r="BK37" i="37"/>
  <c r="BJ37" i="37" s="1"/>
  <c r="BK111" i="37"/>
  <c r="BJ111" i="37" s="1"/>
  <c r="BK76" i="37"/>
  <c r="BJ76" i="37" s="1"/>
  <c r="BK49" i="37"/>
  <c r="BJ49" i="37" s="1"/>
  <c r="BK110" i="37"/>
  <c r="BJ110" i="37" s="1"/>
  <c r="BK45" i="37"/>
  <c r="BJ45" i="37" s="1"/>
  <c r="BK38" i="37"/>
  <c r="BJ38" i="37" s="1"/>
  <c r="BL89" i="37"/>
  <c r="BM89" i="37" s="1"/>
  <c r="BL79" i="37"/>
  <c r="BM79" i="37" s="1"/>
  <c r="BK79" i="37"/>
  <c r="BJ79" i="37" s="1"/>
  <c r="BL92" i="37"/>
  <c r="BM92" i="37" s="1"/>
  <c r="BL71" i="37"/>
  <c r="BM71" i="37" s="1"/>
  <c r="BK34" i="37"/>
  <c r="BJ34" i="37" s="1"/>
  <c r="BK64" i="37"/>
  <c r="BJ64" i="37" s="1"/>
  <c r="BL34" i="37"/>
  <c r="BM34" i="37" s="1"/>
  <c r="BL22" i="37"/>
  <c r="BM22" i="37" s="1"/>
  <c r="BL82" i="37"/>
  <c r="BM82" i="37" s="1"/>
  <c r="BL87" i="37"/>
  <c r="BM87" i="37" s="1"/>
  <c r="BK25" i="37"/>
  <c r="BL76" i="37"/>
  <c r="BM76" i="37" s="1"/>
  <c r="BL80" i="37"/>
  <c r="BM80" i="37" s="1"/>
  <c r="BK114" i="37"/>
  <c r="BJ114" i="37" s="1"/>
  <c r="BK18" i="37"/>
  <c r="BJ18" i="37" s="1"/>
  <c r="BL112" i="37"/>
  <c r="BM112" i="37" s="1"/>
  <c r="BL95" i="37"/>
  <c r="BM95" i="37" s="1"/>
  <c r="BL60" i="37"/>
  <c r="BM60" i="37" s="1"/>
  <c r="BL56" i="37"/>
  <c r="BM56" i="37" s="1"/>
  <c r="BK31" i="37"/>
  <c r="BL78" i="37"/>
  <c r="BM78" i="37" s="1"/>
  <c r="BK87" i="37"/>
  <c r="BJ87" i="37" s="1"/>
  <c r="BL37" i="37"/>
  <c r="BM37" i="37" s="1"/>
  <c r="BL91" i="37"/>
  <c r="BM91" i="37" s="1"/>
  <c r="BK91" i="37"/>
  <c r="BJ91" i="37" s="1"/>
  <c r="BL19" i="37"/>
  <c r="BM19" i="37" s="1"/>
  <c r="BK28" i="37"/>
  <c r="BJ28" i="37" s="1"/>
  <c r="BL84" i="37"/>
  <c r="BM84" i="37" s="1"/>
  <c r="BL43" i="37"/>
  <c r="BM43" i="37" s="1"/>
  <c r="BL40" i="37"/>
  <c r="BM40" i="37" s="1"/>
  <c r="BL98" i="37"/>
  <c r="BM98" i="37" s="1"/>
  <c r="BK56" i="37"/>
  <c r="BJ56" i="37" s="1"/>
  <c r="BL70" i="37"/>
  <c r="BM70" i="37" s="1"/>
  <c r="BL41" i="37"/>
  <c r="BM41" i="37" s="1"/>
  <c r="BL30" i="37"/>
  <c r="BM30" i="37" s="1"/>
  <c r="BL27" i="37"/>
  <c r="BM27" i="37" s="1"/>
  <c r="BK84" i="37"/>
  <c r="BJ84" i="37" s="1"/>
  <c r="BK107" i="37"/>
  <c r="BJ107" i="37" s="1"/>
  <c r="BL105" i="37"/>
  <c r="BM105" i="37" s="1"/>
  <c r="BL57" i="37"/>
  <c r="BM57" i="37" s="1"/>
  <c r="BK100" i="37"/>
  <c r="BJ100" i="37" s="1"/>
  <c r="BK47" i="37"/>
  <c r="BJ47" i="37" s="1"/>
  <c r="BL96" i="37"/>
  <c r="BM96" i="37" s="1"/>
  <c r="BL31" i="37"/>
  <c r="BM31" i="37" s="1"/>
  <c r="BK92" i="37"/>
  <c r="BJ92" i="37" s="1"/>
  <c r="BL58" i="37"/>
  <c r="BM58" i="37" s="1"/>
  <c r="BK57" i="37"/>
  <c r="BJ57" i="37" s="1"/>
  <c r="BK62" i="37"/>
  <c r="BJ62" i="37" s="1"/>
  <c r="BL77" i="37"/>
  <c r="BM77" i="37" s="1"/>
  <c r="BK42" i="37"/>
  <c r="BJ42" i="37" s="1"/>
  <c r="BK53" i="37"/>
  <c r="BJ53" i="37" s="1"/>
  <c r="BL46" i="37"/>
  <c r="BM46" i="37" s="1"/>
  <c r="BK67" i="37"/>
  <c r="BJ67" i="37" s="1"/>
  <c r="BL75" i="37"/>
  <c r="BM75" i="37" s="1"/>
  <c r="BK109" i="37"/>
  <c r="BJ109" i="37" s="1"/>
  <c r="BK97" i="37"/>
  <c r="BJ97" i="37" s="1"/>
  <c r="BL59" i="37"/>
  <c r="BM59" i="37" s="1"/>
  <c r="BL55" i="37"/>
  <c r="BM55" i="37" s="1"/>
  <c r="BK69" i="37"/>
  <c r="BJ69" i="37" s="1"/>
  <c r="BK55" i="37"/>
  <c r="BJ55" i="37" s="1"/>
  <c r="BL20" i="37"/>
  <c r="BM20" i="37" s="1"/>
  <c r="BK65" i="37"/>
  <c r="BJ65" i="37" s="1"/>
  <c r="BL23" i="37"/>
  <c r="BM23" i="37" s="1"/>
  <c r="BK98" i="37"/>
  <c r="BJ98" i="37" s="1"/>
  <c r="BL17" i="37"/>
  <c r="BM17" i="37" s="1"/>
  <c r="BL52" i="37"/>
  <c r="BM52" i="37" s="1"/>
  <c r="BL50" i="37"/>
  <c r="BM50" i="37" s="1"/>
  <c r="BL73" i="37"/>
  <c r="BM73" i="37" s="1"/>
  <c r="BL106" i="37"/>
  <c r="BM106" i="37" s="1"/>
  <c r="BK23" i="37"/>
  <c r="BJ23" i="37" s="1"/>
  <c r="BK30" i="37"/>
  <c r="BL93" i="37"/>
  <c r="BM93" i="37" s="1"/>
  <c r="BL18" i="37"/>
  <c r="BM18" i="37" s="1"/>
  <c r="BL101" i="37"/>
  <c r="BM101" i="37" s="1"/>
  <c r="BK103" i="37"/>
  <c r="BJ103" i="37" s="1"/>
  <c r="CN29" i="18"/>
  <c r="BL31" i="45"/>
  <c r="BL77" i="45" s="1"/>
  <c r="BQ66" i="31"/>
  <c r="BP66" i="31" s="1"/>
  <c r="BR79" i="31"/>
  <c r="BS79" i="31" s="1"/>
  <c r="BQ110" i="31"/>
  <c r="BP110" i="31" s="1"/>
  <c r="BQ35" i="31"/>
  <c r="BP35" i="31" s="1"/>
  <c r="BQ70" i="31"/>
  <c r="BP70" i="31" s="1"/>
  <c r="BR89" i="31"/>
  <c r="BS89" i="31" s="1"/>
  <c r="BQ89" i="31"/>
  <c r="BP89" i="31" s="1"/>
  <c r="BQ17" i="31"/>
  <c r="BQ40" i="31"/>
  <c r="BP40" i="31" s="1"/>
  <c r="BR102" i="31"/>
  <c r="BS102" i="31" s="1"/>
  <c r="BR81" i="31"/>
  <c r="BS81" i="31" s="1"/>
  <c r="BQ112" i="31"/>
  <c r="BP112" i="31" s="1"/>
  <c r="BR33" i="31"/>
  <c r="BS33" i="31" s="1"/>
  <c r="BR54" i="31"/>
  <c r="BS54" i="31" s="1"/>
  <c r="BQ109" i="31"/>
  <c r="BP109" i="31" s="1"/>
  <c r="BR77" i="31"/>
  <c r="BS77" i="31" s="1"/>
  <c r="BQ42" i="31"/>
  <c r="BP42" i="31" s="1"/>
  <c r="BR104" i="31"/>
  <c r="BS104" i="31" s="1"/>
  <c r="BR29" i="31"/>
  <c r="BS29" i="31" s="1"/>
  <c r="BQ32" i="31"/>
  <c r="BP32" i="31" s="1"/>
  <c r="BR36" i="31"/>
  <c r="BS36" i="31" s="1"/>
  <c r="BQ34" i="31"/>
  <c r="BP34" i="31" s="1"/>
  <c r="BQ68" i="31"/>
  <c r="BP68" i="31" s="1"/>
  <c r="BQ65" i="31"/>
  <c r="BP65" i="31" s="1"/>
  <c r="BR43" i="31"/>
  <c r="BS43" i="31" s="1"/>
  <c r="BR28" i="31"/>
  <c r="BS28" i="31" s="1"/>
  <c r="BR93" i="31"/>
  <c r="BS93" i="31" s="1"/>
  <c r="BR68" i="31"/>
  <c r="BS68" i="31" s="1"/>
  <c r="BQ96" i="31"/>
  <c r="BP96" i="31" s="1"/>
  <c r="BQ101" i="31"/>
  <c r="BP101" i="31" s="1"/>
  <c r="BR56" i="31"/>
  <c r="BS56" i="31" s="1"/>
  <c r="BQ28" i="31"/>
  <c r="BQ79" i="31"/>
  <c r="BP79" i="31" s="1"/>
  <c r="BR112" i="31"/>
  <c r="BS112" i="31" s="1"/>
  <c r="BQ106" i="31"/>
  <c r="BP106" i="31" s="1"/>
  <c r="BQ54" i="31"/>
  <c r="BP54" i="31" s="1"/>
  <c r="BQ88" i="31"/>
  <c r="BP88" i="31" s="1"/>
  <c r="BQ61" i="31"/>
  <c r="BP61" i="31" s="1"/>
  <c r="BR84" i="31"/>
  <c r="BS84" i="31" s="1"/>
  <c r="BQ23" i="31"/>
  <c r="BR82" i="31"/>
  <c r="BS82" i="31" s="1"/>
  <c r="BR70" i="31"/>
  <c r="BS70" i="31" s="1"/>
  <c r="BQ46" i="31"/>
  <c r="BP46" i="31" s="1"/>
  <c r="BR91" i="31"/>
  <c r="BS91" i="31" s="1"/>
  <c r="BQ76" i="31"/>
  <c r="BP76" i="31" s="1"/>
  <c r="BR98" i="31"/>
  <c r="BS98" i="31" s="1"/>
  <c r="BR66" i="31"/>
  <c r="BS66" i="31" s="1"/>
  <c r="BR90" i="31"/>
  <c r="BS90" i="31" s="1"/>
  <c r="BQ56" i="31"/>
  <c r="BP56" i="31" s="1"/>
  <c r="BR22" i="31"/>
  <c r="BS22" i="31" s="1"/>
  <c r="BR109" i="31"/>
  <c r="BS109" i="31" s="1"/>
  <c r="BQ90" i="31"/>
  <c r="BP90" i="31" s="1"/>
  <c r="BR92" i="31"/>
  <c r="BS92" i="31" s="1"/>
  <c r="BR83" i="31"/>
  <c r="BS83" i="31" s="1"/>
  <c r="BQ27" i="31"/>
  <c r="BQ115" i="31"/>
  <c r="BP115" i="31" s="1"/>
  <c r="BQ57" i="31"/>
  <c r="BP57" i="31" s="1"/>
  <c r="BQ21" i="31"/>
  <c r="BP21" i="31" s="1"/>
  <c r="BQ111" i="31"/>
  <c r="BP111" i="31" s="1"/>
  <c r="BR20" i="31"/>
  <c r="BS20" i="31" s="1"/>
  <c r="BR111" i="31"/>
  <c r="BS111" i="31" s="1"/>
  <c r="BQ95" i="31"/>
  <c r="BP95" i="31" s="1"/>
  <c r="BQ45" i="31"/>
  <c r="BP45" i="31" s="1"/>
  <c r="BR26" i="31"/>
  <c r="BS26" i="31" s="1"/>
  <c r="BR19" i="31"/>
  <c r="BS19" i="31" s="1"/>
  <c r="BR100" i="31"/>
  <c r="BS100" i="31" s="1"/>
  <c r="BR45" i="31"/>
  <c r="BS45" i="31" s="1"/>
  <c r="BR18" i="31"/>
  <c r="BS18" i="31" s="1"/>
  <c r="BQ53" i="31"/>
  <c r="BP53" i="31" s="1"/>
  <c r="BR40" i="31"/>
  <c r="BS40" i="31" s="1"/>
  <c r="BR21" i="31"/>
  <c r="BS21" i="31" s="1"/>
  <c r="BR25" i="31"/>
  <c r="BS25" i="31" s="1"/>
  <c r="BR114" i="31"/>
  <c r="BS114" i="31" s="1"/>
  <c r="BR115" i="31"/>
  <c r="BS115" i="31" s="1"/>
  <c r="BQ82" i="31"/>
  <c r="BP82" i="31" s="1"/>
  <c r="BQ84" i="31"/>
  <c r="BP84" i="31" s="1"/>
  <c r="BR23" i="31"/>
  <c r="BS23" i="31" s="1"/>
  <c r="BR44" i="31"/>
  <c r="BS44" i="31" s="1"/>
  <c r="BQ94" i="31"/>
  <c r="BP94" i="31" s="1"/>
  <c r="BR75" i="31"/>
  <c r="BS75" i="31" s="1"/>
  <c r="BQ86" i="31"/>
  <c r="BP86" i="31" s="1"/>
  <c r="BR27" i="31"/>
  <c r="BS27" i="31" s="1"/>
  <c r="BQ49" i="31"/>
  <c r="BP49" i="31" s="1"/>
  <c r="BR88" i="31"/>
  <c r="BS88" i="31" s="1"/>
  <c r="BR64" i="31"/>
  <c r="BS64" i="31" s="1"/>
  <c r="BR116" i="31"/>
  <c r="BS116" i="31" s="1"/>
  <c r="BR110" i="31"/>
  <c r="BS110" i="31" s="1"/>
  <c r="BQ64" i="31"/>
  <c r="BP64" i="31" s="1"/>
  <c r="BR62" i="31"/>
  <c r="BS62" i="31" s="1"/>
  <c r="BQ52" i="31"/>
  <c r="BP52" i="31" s="1"/>
  <c r="BR51" i="31"/>
  <c r="BS51" i="31" s="1"/>
  <c r="BQ83" i="31"/>
  <c r="BP83" i="31" s="1"/>
  <c r="BR42" i="31"/>
  <c r="BS42" i="31" s="1"/>
  <c r="BQ50" i="31"/>
  <c r="BP50" i="31" s="1"/>
  <c r="BQ75" i="31"/>
  <c r="BP75" i="31" s="1"/>
  <c r="BQ91" i="31"/>
  <c r="BP91" i="31" s="1"/>
  <c r="BQ22" i="31"/>
  <c r="BP22" i="31" s="1"/>
  <c r="BQ31" i="31"/>
  <c r="BR34" i="31"/>
  <c r="BS34" i="31" s="1"/>
  <c r="BR46" i="31"/>
  <c r="BS46" i="31" s="1"/>
  <c r="BQ20" i="31"/>
  <c r="BQ80" i="31"/>
  <c r="BP80" i="31" s="1"/>
  <c r="BQ55" i="31"/>
  <c r="BP55" i="31" s="1"/>
  <c r="BQ78" i="31"/>
  <c r="BP78" i="31" s="1"/>
  <c r="BQ43" i="31"/>
  <c r="BP43" i="31" s="1"/>
  <c r="BR105" i="31"/>
  <c r="BS105" i="31" s="1"/>
  <c r="BQ37" i="31"/>
  <c r="BP37" i="31" s="1"/>
  <c r="BQ30" i="31"/>
  <c r="BP30" i="31" s="1"/>
  <c r="BQ33" i="31"/>
  <c r="BP33" i="31" s="1"/>
  <c r="BR48" i="31"/>
  <c r="BS48" i="31" s="1"/>
  <c r="BQ93" i="31"/>
  <c r="BP93" i="31" s="1"/>
  <c r="BQ114" i="31"/>
  <c r="BP114" i="31" s="1"/>
  <c r="BR94" i="31"/>
  <c r="BS94" i="31" s="1"/>
  <c r="BR80" i="31"/>
  <c r="BS80" i="31" s="1"/>
  <c r="BR107" i="31"/>
  <c r="BS107" i="31" s="1"/>
  <c r="BR101" i="31"/>
  <c r="BS101" i="31" s="1"/>
  <c r="BQ98" i="31"/>
  <c r="BP98" i="31" s="1"/>
  <c r="BR60" i="31"/>
  <c r="BS60" i="31" s="1"/>
  <c r="BR108" i="31"/>
  <c r="BS108" i="31" s="1"/>
  <c r="BR73" i="31"/>
  <c r="BS73" i="31" s="1"/>
  <c r="BQ36" i="31"/>
  <c r="BP36" i="31" s="1"/>
  <c r="BQ99" i="31"/>
  <c r="BP99" i="31" s="1"/>
  <c r="BQ38" i="31"/>
  <c r="BP38" i="31" s="1"/>
  <c r="BQ107" i="31"/>
  <c r="BP107" i="31" s="1"/>
  <c r="BQ62" i="31"/>
  <c r="BP62" i="31" s="1"/>
  <c r="BQ73" i="31"/>
  <c r="BP73" i="31" s="1"/>
  <c r="BR55" i="31"/>
  <c r="BS55" i="31" s="1"/>
  <c r="BR24" i="31"/>
  <c r="BS24" i="31" s="1"/>
  <c r="BQ92" i="31"/>
  <c r="BP92" i="31" s="1"/>
  <c r="BR67" i="31"/>
  <c r="BS67" i="31" s="1"/>
  <c r="BR52" i="31"/>
  <c r="BS52" i="31" s="1"/>
  <c r="BR30" i="31"/>
  <c r="BS30" i="31" s="1"/>
  <c r="BR96" i="31"/>
  <c r="BS96" i="31" s="1"/>
  <c r="BR58" i="31"/>
  <c r="BS58" i="31" s="1"/>
  <c r="BQ87" i="31"/>
  <c r="BP87" i="31" s="1"/>
  <c r="BQ71" i="31"/>
  <c r="BP71" i="31" s="1"/>
  <c r="BQ100" i="31"/>
  <c r="BP100" i="31" s="1"/>
  <c r="BQ67" i="31"/>
  <c r="BP67" i="31" s="1"/>
  <c r="BR49" i="31"/>
  <c r="BS49" i="31" s="1"/>
  <c r="BR86" i="31"/>
  <c r="BS86" i="31" s="1"/>
  <c r="BQ19" i="31"/>
  <c r="BQ47" i="31"/>
  <c r="BP47" i="31" s="1"/>
  <c r="BQ41" i="31"/>
  <c r="BP41" i="31" s="1"/>
  <c r="BR99" i="31"/>
  <c r="BS99" i="31" s="1"/>
  <c r="BR35" i="31"/>
  <c r="BS35" i="31" s="1"/>
  <c r="BQ108" i="31"/>
  <c r="BP108" i="31" s="1"/>
  <c r="BQ58" i="31"/>
  <c r="BP58" i="31" s="1"/>
  <c r="BQ48" i="31"/>
  <c r="BP48" i="31" s="1"/>
  <c r="BQ60" i="31"/>
  <c r="BP60" i="31" s="1"/>
  <c r="BQ102" i="31"/>
  <c r="BP102" i="31" s="1"/>
  <c r="BQ59" i="31"/>
  <c r="BP59" i="31" s="1"/>
  <c r="BQ77" i="31"/>
  <c r="BP77" i="31" s="1"/>
  <c r="BQ63" i="31"/>
  <c r="BP63" i="31" s="1"/>
  <c r="BR76" i="31"/>
  <c r="BS76" i="31" s="1"/>
  <c r="BR69" i="31"/>
  <c r="BS69" i="31" s="1"/>
  <c r="BR59" i="31"/>
  <c r="BS59" i="31" s="1"/>
  <c r="BQ116" i="31"/>
  <c r="BP116" i="31" s="1"/>
  <c r="BR87" i="31"/>
  <c r="BS87" i="31" s="1"/>
  <c r="BR31" i="31"/>
  <c r="BS31" i="31" s="1"/>
  <c r="BR78" i="31"/>
  <c r="BS78" i="31" s="1"/>
  <c r="BR72" i="31"/>
  <c r="BS72" i="31" s="1"/>
  <c r="BQ18" i="31"/>
  <c r="BP18" i="31" s="1"/>
  <c r="BQ97" i="31"/>
  <c r="BP97" i="31" s="1"/>
  <c r="BR74" i="31"/>
  <c r="BS74" i="31" s="1"/>
  <c r="BQ29" i="31"/>
  <c r="BR32" i="31"/>
  <c r="BS32" i="31" s="1"/>
  <c r="BQ69" i="31"/>
  <c r="BP69" i="31" s="1"/>
  <c r="BQ104" i="31"/>
  <c r="BP104" i="31" s="1"/>
  <c r="BR39" i="31"/>
  <c r="BS39" i="31" s="1"/>
  <c r="BR47" i="31"/>
  <c r="BS47" i="31" s="1"/>
  <c r="BR106" i="31"/>
  <c r="BS106" i="31" s="1"/>
  <c r="BR95" i="31"/>
  <c r="BS95" i="31" s="1"/>
  <c r="BQ81" i="31"/>
  <c r="BP81" i="31" s="1"/>
  <c r="BR50" i="31"/>
  <c r="BS50" i="31" s="1"/>
  <c r="BR38" i="31"/>
  <c r="BS38" i="31" s="1"/>
  <c r="BQ39" i="31"/>
  <c r="BP39" i="31" s="1"/>
  <c r="BR53" i="31"/>
  <c r="BS53" i="31" s="1"/>
  <c r="BQ72" i="31"/>
  <c r="BP72" i="31" s="1"/>
  <c r="BR37" i="31"/>
  <c r="BS37" i="31" s="1"/>
  <c r="BR57" i="31"/>
  <c r="BS57" i="31" s="1"/>
  <c r="BQ105" i="31"/>
  <c r="BP105" i="31" s="1"/>
  <c r="BR85" i="31"/>
  <c r="BS85" i="31" s="1"/>
  <c r="BR63" i="31"/>
  <c r="BS63" i="31" s="1"/>
  <c r="BR71" i="31"/>
  <c r="BS71" i="31" s="1"/>
  <c r="BR41" i="31"/>
  <c r="BS41" i="31" s="1"/>
  <c r="BR61" i="31"/>
  <c r="BS61" i="31" s="1"/>
  <c r="BQ25" i="31"/>
  <c r="BQ44" i="31"/>
  <c r="BP44" i="31" s="1"/>
  <c r="BR113" i="31"/>
  <c r="BS113" i="31" s="1"/>
  <c r="BQ74" i="31"/>
  <c r="BP74" i="31" s="1"/>
  <c r="BQ26" i="31"/>
  <c r="BQ113" i="31"/>
  <c r="BP113" i="31" s="1"/>
  <c r="BQ103" i="31"/>
  <c r="BP103" i="31" s="1"/>
  <c r="BR103" i="31"/>
  <c r="BS103" i="31" s="1"/>
  <c r="BQ24" i="31"/>
  <c r="BP24" i="31" s="1"/>
  <c r="BR97" i="31"/>
  <c r="BS97" i="31" s="1"/>
  <c r="BQ85" i="31"/>
  <c r="BP85" i="31" s="1"/>
  <c r="BR65" i="31"/>
  <c r="BS65" i="31" s="1"/>
  <c r="BQ51" i="31"/>
  <c r="BP51" i="31" s="1"/>
  <c r="BR17" i="31"/>
  <c r="BS17" i="31" s="1"/>
  <c r="BZ30" i="42"/>
  <c r="V114" i="9"/>
  <c r="BQ67" i="37"/>
  <c r="BP67" i="37" s="1"/>
  <c r="BQ73" i="37"/>
  <c r="BP73" i="37" s="1"/>
  <c r="BR108" i="37"/>
  <c r="BS108" i="37" s="1"/>
  <c r="BQ105" i="37"/>
  <c r="BP105" i="37" s="1"/>
  <c r="BQ38" i="37"/>
  <c r="BP38" i="37" s="1"/>
  <c r="BR69" i="37"/>
  <c r="BS69" i="37" s="1"/>
  <c r="BQ40" i="37"/>
  <c r="BP40" i="37" s="1"/>
  <c r="BQ87" i="37"/>
  <c r="BP87" i="37" s="1"/>
  <c r="BQ61" i="37"/>
  <c r="BP61" i="37" s="1"/>
  <c r="BQ116" i="37"/>
  <c r="BP116" i="37" s="1"/>
  <c r="BQ68" i="37"/>
  <c r="BP68" i="37" s="1"/>
  <c r="BR87" i="37"/>
  <c r="BS87" i="37" s="1"/>
  <c r="BR47" i="37"/>
  <c r="BS47" i="37" s="1"/>
  <c r="BQ65" i="37"/>
  <c r="BP65" i="37" s="1"/>
  <c r="BQ54" i="37"/>
  <c r="BP54" i="37" s="1"/>
  <c r="BR73" i="37"/>
  <c r="BS73" i="37" s="1"/>
  <c r="BQ77" i="37"/>
  <c r="BP77" i="37" s="1"/>
  <c r="BQ98" i="37"/>
  <c r="BP98" i="37" s="1"/>
  <c r="BQ103" i="37"/>
  <c r="BP103" i="37" s="1"/>
  <c r="BQ56" i="37"/>
  <c r="BP56" i="37" s="1"/>
  <c r="BQ22" i="37"/>
  <c r="BQ42" i="37"/>
  <c r="BP42" i="37" s="1"/>
  <c r="BR105" i="37"/>
  <c r="BS105" i="37" s="1"/>
  <c r="BR90" i="37"/>
  <c r="BS90" i="37" s="1"/>
  <c r="BR62" i="37"/>
  <c r="BS62" i="37" s="1"/>
  <c r="BQ69" i="37"/>
  <c r="BP69" i="37" s="1"/>
  <c r="BR52" i="37"/>
  <c r="BS52" i="37" s="1"/>
  <c r="BQ76" i="37"/>
  <c r="BP76" i="37" s="1"/>
  <c r="BR76" i="37"/>
  <c r="BS76" i="37" s="1"/>
  <c r="BR74" i="37"/>
  <c r="BS74" i="37" s="1"/>
  <c r="BQ37" i="37"/>
  <c r="BP37" i="37" s="1"/>
  <c r="BR67" i="37"/>
  <c r="BS67" i="37" s="1"/>
  <c r="BR45" i="37"/>
  <c r="BS45" i="37" s="1"/>
  <c r="BR84" i="37"/>
  <c r="BS84" i="37" s="1"/>
  <c r="BQ110" i="37"/>
  <c r="BP110" i="37" s="1"/>
  <c r="BQ31" i="37"/>
  <c r="BQ72" i="37"/>
  <c r="BP72" i="37" s="1"/>
  <c r="BQ49" i="37"/>
  <c r="BP49" i="37" s="1"/>
  <c r="BQ102" i="37"/>
  <c r="BP102" i="37" s="1"/>
  <c r="BR41" i="37"/>
  <c r="BS41" i="37" s="1"/>
  <c r="BR42" i="37"/>
  <c r="BS42" i="37" s="1"/>
  <c r="BR97" i="37"/>
  <c r="BS97" i="37" s="1"/>
  <c r="BR96" i="37"/>
  <c r="BS96" i="37" s="1"/>
  <c r="BQ94" i="37"/>
  <c r="BP94" i="37" s="1"/>
  <c r="BQ106" i="37"/>
  <c r="BP106" i="37" s="1"/>
  <c r="BQ83" i="37"/>
  <c r="BP83" i="37" s="1"/>
  <c r="BQ18" i="37"/>
  <c r="BP18" i="37" s="1"/>
  <c r="BQ70" i="37"/>
  <c r="BP70" i="37" s="1"/>
  <c r="BR27" i="37"/>
  <c r="BS27" i="37" s="1"/>
  <c r="BQ51" i="37"/>
  <c r="BP51" i="37" s="1"/>
  <c r="BQ20" i="37"/>
  <c r="BR55" i="37"/>
  <c r="BS55" i="37" s="1"/>
  <c r="BR112" i="37"/>
  <c r="BS112" i="37" s="1"/>
  <c r="BR49" i="37"/>
  <c r="BS49" i="37" s="1"/>
  <c r="BR100" i="37"/>
  <c r="BS100" i="37" s="1"/>
  <c r="BQ41" i="37"/>
  <c r="BP41" i="37" s="1"/>
  <c r="BR81" i="37"/>
  <c r="BS81" i="37" s="1"/>
  <c r="BR71" i="37"/>
  <c r="BS71" i="37" s="1"/>
  <c r="BR77" i="37"/>
  <c r="BS77" i="37" s="1"/>
  <c r="BQ55" i="37"/>
  <c r="BP55" i="37" s="1"/>
  <c r="BQ84" i="37"/>
  <c r="BP84" i="37" s="1"/>
  <c r="BR43" i="37"/>
  <c r="BS43" i="37" s="1"/>
  <c r="BQ24" i="37"/>
  <c r="BP24" i="37" s="1"/>
  <c r="BQ82" i="37"/>
  <c r="BP82" i="37" s="1"/>
  <c r="BR20" i="37"/>
  <c r="BS20" i="37" s="1"/>
  <c r="BR51" i="37"/>
  <c r="BS51" i="37" s="1"/>
  <c r="BR92" i="37"/>
  <c r="BS92" i="37" s="1"/>
  <c r="BQ85" i="37"/>
  <c r="BP85" i="37" s="1"/>
  <c r="BR40" i="37"/>
  <c r="BS40" i="37" s="1"/>
  <c r="BQ45" i="37"/>
  <c r="BP45" i="37" s="1"/>
  <c r="BR44" i="37"/>
  <c r="BS44" i="37" s="1"/>
  <c r="BR114" i="37"/>
  <c r="BS114" i="37" s="1"/>
  <c r="BQ43" i="37"/>
  <c r="BP43" i="37" s="1"/>
  <c r="BR111" i="37"/>
  <c r="BS111" i="37" s="1"/>
  <c r="BR34" i="37"/>
  <c r="BS34" i="37" s="1"/>
  <c r="BR88" i="37"/>
  <c r="BS88" i="37" s="1"/>
  <c r="BR103" i="37"/>
  <c r="BS103" i="37" s="1"/>
  <c r="BR104" i="37"/>
  <c r="BS104" i="37" s="1"/>
  <c r="BQ93" i="37"/>
  <c r="BP93" i="37" s="1"/>
  <c r="BR50" i="37"/>
  <c r="BS50" i="37" s="1"/>
  <c r="BR24" i="37"/>
  <c r="BS24" i="37" s="1"/>
  <c r="BR99" i="37"/>
  <c r="BS99" i="37" s="1"/>
  <c r="BR113" i="37"/>
  <c r="BS113" i="37" s="1"/>
  <c r="BQ74" i="37"/>
  <c r="BP74" i="37" s="1"/>
  <c r="BR28" i="37"/>
  <c r="BS28" i="37" s="1"/>
  <c r="BQ95" i="37"/>
  <c r="BP95" i="37" s="1"/>
  <c r="BQ81" i="37"/>
  <c r="BP81" i="37" s="1"/>
  <c r="BR38" i="37"/>
  <c r="BS38" i="37" s="1"/>
  <c r="BQ113" i="37"/>
  <c r="BP113" i="37" s="1"/>
  <c r="BQ50" i="37"/>
  <c r="BP50" i="37" s="1"/>
  <c r="BQ25" i="37"/>
  <c r="BQ71" i="37"/>
  <c r="BP71" i="37" s="1"/>
  <c r="BR48" i="37"/>
  <c r="BS48" i="37" s="1"/>
  <c r="BQ97" i="37"/>
  <c r="BP97" i="37" s="1"/>
  <c r="BR25" i="37"/>
  <c r="BS25" i="37" s="1"/>
  <c r="BQ108" i="37"/>
  <c r="BP108" i="37" s="1"/>
  <c r="BQ47" i="37"/>
  <c r="BP47" i="37" s="1"/>
  <c r="BR17" i="37"/>
  <c r="BS17" i="37" s="1"/>
  <c r="BR91" i="37"/>
  <c r="BS91" i="37" s="1"/>
  <c r="BQ96" i="37"/>
  <c r="BP96" i="37" s="1"/>
  <c r="BQ33" i="37"/>
  <c r="BP33" i="37" s="1"/>
  <c r="BR29" i="37"/>
  <c r="BS29" i="37" s="1"/>
  <c r="BQ48" i="37"/>
  <c r="BP48" i="37" s="1"/>
  <c r="BR110" i="37"/>
  <c r="BS110" i="37" s="1"/>
  <c r="BQ39" i="37"/>
  <c r="BP39" i="37" s="1"/>
  <c r="BR58" i="37"/>
  <c r="BS58" i="37" s="1"/>
  <c r="BR115" i="37"/>
  <c r="BS115" i="37" s="1"/>
  <c r="BR86" i="37"/>
  <c r="BS86" i="37" s="1"/>
  <c r="BQ75" i="37"/>
  <c r="BP75" i="37" s="1"/>
  <c r="BQ28" i="37"/>
  <c r="BQ112" i="37"/>
  <c r="BP112" i="37" s="1"/>
  <c r="BR85" i="37"/>
  <c r="BS85" i="37" s="1"/>
  <c r="BQ57" i="37"/>
  <c r="BP57" i="37" s="1"/>
  <c r="BQ21" i="37"/>
  <c r="BP21" i="37" s="1"/>
  <c r="BQ66" i="37"/>
  <c r="BP66" i="37" s="1"/>
  <c r="BR18" i="37"/>
  <c r="BS18" i="37" s="1"/>
  <c r="BQ88" i="37"/>
  <c r="BP88" i="37" s="1"/>
  <c r="BR23" i="37"/>
  <c r="BS23" i="37" s="1"/>
  <c r="BR56" i="37"/>
  <c r="BS56" i="37" s="1"/>
  <c r="BQ19" i="37"/>
  <c r="BP19" i="37" s="1"/>
  <c r="BQ52" i="37"/>
  <c r="BP52" i="37" s="1"/>
  <c r="BR94" i="37"/>
  <c r="BS94" i="37" s="1"/>
  <c r="BR106" i="37"/>
  <c r="BS106" i="37" s="1"/>
  <c r="BR109" i="37"/>
  <c r="BS109" i="37" s="1"/>
  <c r="BQ78" i="37"/>
  <c r="BP78" i="37" s="1"/>
  <c r="BQ107" i="37"/>
  <c r="BP107" i="37" s="1"/>
  <c r="BR57" i="37"/>
  <c r="BS57" i="37" s="1"/>
  <c r="BR102" i="37"/>
  <c r="BS102" i="37" s="1"/>
  <c r="BR37" i="37"/>
  <c r="BS37" i="37" s="1"/>
  <c r="BR19" i="37"/>
  <c r="BS19" i="37" s="1"/>
  <c r="BQ29" i="37"/>
  <c r="BR75" i="37"/>
  <c r="BS75" i="37" s="1"/>
  <c r="BR72" i="37"/>
  <c r="BS72" i="37" s="1"/>
  <c r="BR80" i="37"/>
  <c r="BS80" i="37" s="1"/>
  <c r="BQ92" i="37"/>
  <c r="BP92" i="37" s="1"/>
  <c r="BR70" i="37"/>
  <c r="BS70" i="37" s="1"/>
  <c r="BR68" i="37"/>
  <c r="BS68" i="37" s="1"/>
  <c r="BR59" i="37"/>
  <c r="BS59" i="37" s="1"/>
  <c r="BR30" i="37"/>
  <c r="BS30" i="37" s="1"/>
  <c r="BR64" i="37"/>
  <c r="BS64" i="37" s="1"/>
  <c r="BR66" i="37"/>
  <c r="BS66" i="37" s="1"/>
  <c r="BR32" i="37"/>
  <c r="BS32" i="37" s="1"/>
  <c r="BQ86" i="37"/>
  <c r="BP86" i="37" s="1"/>
  <c r="BR107" i="37"/>
  <c r="BS107" i="37" s="1"/>
  <c r="BQ35" i="37"/>
  <c r="BP35" i="37" s="1"/>
  <c r="BQ104" i="37"/>
  <c r="BP104" i="37" s="1"/>
  <c r="BQ109" i="37"/>
  <c r="BP109" i="37" s="1"/>
  <c r="BQ115" i="37"/>
  <c r="BP115" i="37" s="1"/>
  <c r="BR98" i="37"/>
  <c r="BS98" i="37" s="1"/>
  <c r="BQ99" i="37"/>
  <c r="BP99" i="37" s="1"/>
  <c r="BR35" i="37"/>
  <c r="BS35" i="37" s="1"/>
  <c r="BR116" i="37"/>
  <c r="BS116" i="37" s="1"/>
  <c r="BR101" i="37"/>
  <c r="BS101" i="37" s="1"/>
  <c r="BR39" i="37"/>
  <c r="BS39" i="37" s="1"/>
  <c r="BQ114" i="37"/>
  <c r="BP114" i="37" s="1"/>
  <c r="BR82" i="37"/>
  <c r="BS82" i="37" s="1"/>
  <c r="BR33" i="37"/>
  <c r="BS33" i="37" s="1"/>
  <c r="BQ62" i="37"/>
  <c r="BP62" i="37" s="1"/>
  <c r="BR53" i="37"/>
  <c r="BS53" i="37" s="1"/>
  <c r="BQ46" i="37"/>
  <c r="BP46" i="37" s="1"/>
  <c r="BQ101" i="37"/>
  <c r="BP101" i="37" s="1"/>
  <c r="BQ53" i="37"/>
  <c r="BP53" i="37" s="1"/>
  <c r="BQ17" i="37"/>
  <c r="BR60" i="37"/>
  <c r="BS60" i="37" s="1"/>
  <c r="BQ91" i="37"/>
  <c r="BP91" i="37" s="1"/>
  <c r="BR89" i="37"/>
  <c r="BS89" i="37" s="1"/>
  <c r="BR22" i="37"/>
  <c r="BS22" i="37" s="1"/>
  <c r="BQ32" i="37"/>
  <c r="BP32" i="37" s="1"/>
  <c r="BR21" i="37"/>
  <c r="BS21" i="37" s="1"/>
  <c r="BQ59" i="37"/>
  <c r="BP59" i="37" s="1"/>
  <c r="BR36" i="37"/>
  <c r="BS36" i="37" s="1"/>
  <c r="BQ89" i="37"/>
  <c r="BP89" i="37" s="1"/>
  <c r="BQ36" i="37"/>
  <c r="BP36" i="37" s="1"/>
  <c r="BQ26" i="37"/>
  <c r="BQ60" i="37"/>
  <c r="BP60" i="37" s="1"/>
  <c r="BQ63" i="37"/>
  <c r="BP63" i="37" s="1"/>
  <c r="BR31" i="37"/>
  <c r="BS31" i="37" s="1"/>
  <c r="BQ58" i="37"/>
  <c r="BP58" i="37" s="1"/>
  <c r="BQ64" i="37"/>
  <c r="BP64" i="37" s="1"/>
  <c r="BR54" i="37"/>
  <c r="BS54" i="37" s="1"/>
  <c r="BQ80" i="37"/>
  <c r="BP80" i="37" s="1"/>
  <c r="BQ34" i="37"/>
  <c r="BP34" i="37" s="1"/>
  <c r="BQ23" i="37"/>
  <c r="BQ79" i="37"/>
  <c r="BP79" i="37" s="1"/>
  <c r="BR26" i="37"/>
  <c r="BS26" i="37" s="1"/>
  <c r="BR79" i="37"/>
  <c r="BS79" i="37" s="1"/>
  <c r="BR61" i="37"/>
  <c r="BS61" i="37" s="1"/>
  <c r="BQ30" i="37"/>
  <c r="BP30" i="37" s="1"/>
  <c r="BQ44" i="37"/>
  <c r="BP44" i="37" s="1"/>
  <c r="BR93" i="37"/>
  <c r="BS93" i="37" s="1"/>
  <c r="BQ27" i="37"/>
  <c r="BQ111" i="37"/>
  <c r="BP111" i="37" s="1"/>
  <c r="BR46" i="37"/>
  <c r="BS46" i="37" s="1"/>
  <c r="BR65" i="37"/>
  <c r="BS65" i="37" s="1"/>
  <c r="BQ100" i="37"/>
  <c r="BP100" i="37" s="1"/>
  <c r="BR63" i="37"/>
  <c r="BS63" i="37" s="1"/>
  <c r="BQ90" i="37"/>
  <c r="BP90" i="37" s="1"/>
  <c r="BR78" i="37"/>
  <c r="BS78" i="37" s="1"/>
  <c r="BR95" i="37"/>
  <c r="BS95" i="37" s="1"/>
  <c r="BR83" i="37"/>
  <c r="BS83" i="37" s="1"/>
  <c r="BE115" i="30"/>
  <c r="BD115" i="30" s="1"/>
  <c r="BF37" i="30"/>
  <c r="BG37" i="30" s="1"/>
  <c r="BF31" i="30"/>
  <c r="BG31" i="30" s="1"/>
  <c r="BF61" i="30"/>
  <c r="BG61" i="30" s="1"/>
  <c r="BE41" i="30"/>
  <c r="BD41" i="30" s="1"/>
  <c r="BF83" i="30"/>
  <c r="BG83" i="30" s="1"/>
  <c r="BE87" i="30"/>
  <c r="BD87" i="30" s="1"/>
  <c r="BE64" i="30"/>
  <c r="BD64" i="30" s="1"/>
  <c r="BF30" i="30"/>
  <c r="BG30" i="30" s="1"/>
  <c r="BE71" i="30"/>
  <c r="BD71" i="30" s="1"/>
  <c r="BF43" i="30"/>
  <c r="BG43" i="30" s="1"/>
  <c r="BE81" i="30"/>
  <c r="BD81" i="30" s="1"/>
  <c r="BF101" i="30"/>
  <c r="BG101" i="30" s="1"/>
  <c r="BE97" i="30"/>
  <c r="BD97" i="30" s="1"/>
  <c r="BF110" i="30"/>
  <c r="BG110" i="30" s="1"/>
  <c r="BF74" i="30"/>
  <c r="BG74" i="30" s="1"/>
  <c r="BF64" i="30"/>
  <c r="BG64" i="30" s="1"/>
  <c r="BF65" i="30"/>
  <c r="BG65" i="30" s="1"/>
  <c r="BF107" i="30"/>
  <c r="BG107" i="30" s="1"/>
  <c r="BE108" i="30"/>
  <c r="BD108" i="30" s="1"/>
  <c r="BF70" i="30"/>
  <c r="BG70" i="30" s="1"/>
  <c r="BF18" i="30"/>
  <c r="BG18" i="30" s="1"/>
  <c r="BF27" i="30"/>
  <c r="BG27" i="30" s="1"/>
  <c r="BF40" i="30"/>
  <c r="BG40" i="30" s="1"/>
  <c r="BF52" i="30"/>
  <c r="BG52" i="30" s="1"/>
  <c r="BE62" i="30"/>
  <c r="BD62" i="30" s="1"/>
  <c r="BE82" i="30"/>
  <c r="BD82" i="30" s="1"/>
  <c r="BF88" i="30"/>
  <c r="BG88" i="30" s="1"/>
  <c r="BF116" i="30"/>
  <c r="BG116" i="30" s="1"/>
  <c r="BF24" i="30"/>
  <c r="BG24" i="30" s="1"/>
  <c r="BE96" i="30"/>
  <c r="BD96" i="30" s="1"/>
  <c r="BE28" i="30"/>
  <c r="BE93" i="30"/>
  <c r="BD93" i="30" s="1"/>
  <c r="BE65" i="30"/>
  <c r="BD65" i="30" s="1"/>
  <c r="BE106" i="30"/>
  <c r="BD106" i="30" s="1"/>
  <c r="BF92" i="30"/>
  <c r="BG92" i="30" s="1"/>
  <c r="BE51" i="30"/>
  <c r="BD51" i="30" s="1"/>
  <c r="BF81" i="30"/>
  <c r="BG81" i="30" s="1"/>
  <c r="BF33" i="30"/>
  <c r="BG33" i="30" s="1"/>
  <c r="BF63" i="30"/>
  <c r="BG63" i="30" s="1"/>
  <c r="BF21" i="30"/>
  <c r="BG21" i="30" s="1"/>
  <c r="BF94" i="30"/>
  <c r="BG94" i="30" s="1"/>
  <c r="BE113" i="30"/>
  <c r="BD113" i="30" s="1"/>
  <c r="BF80" i="30"/>
  <c r="BG80" i="30" s="1"/>
  <c r="BF49" i="30"/>
  <c r="BG49" i="30" s="1"/>
  <c r="BF68" i="30"/>
  <c r="BG68" i="30" s="1"/>
  <c r="BE116" i="30"/>
  <c r="BD116" i="30" s="1"/>
  <c r="BE50" i="30"/>
  <c r="BD50" i="30" s="1"/>
  <c r="BF29" i="30"/>
  <c r="BG29" i="30" s="1"/>
  <c r="BF25" i="30"/>
  <c r="BG25" i="30" s="1"/>
  <c r="BF84" i="30"/>
  <c r="BG84" i="30" s="1"/>
  <c r="BE70" i="30"/>
  <c r="BD70" i="30" s="1"/>
  <c r="BF115" i="30"/>
  <c r="BG115" i="30" s="1"/>
  <c r="BF86" i="30"/>
  <c r="BG86" i="30" s="1"/>
  <c r="BF66" i="30"/>
  <c r="BG66" i="30" s="1"/>
  <c r="BE102" i="30"/>
  <c r="BD102" i="30" s="1"/>
  <c r="BF102" i="30"/>
  <c r="BG102" i="30" s="1"/>
  <c r="BE17" i="30"/>
  <c r="BD17" i="30" s="1"/>
  <c r="BF75" i="30"/>
  <c r="BG75" i="30" s="1"/>
  <c r="BE22" i="30"/>
  <c r="BE107" i="30"/>
  <c r="BD107" i="30" s="1"/>
  <c r="BF114" i="30"/>
  <c r="BG114" i="30" s="1"/>
  <c r="BE55" i="30"/>
  <c r="BD55" i="30" s="1"/>
  <c r="BE58" i="30"/>
  <c r="BD58" i="30" s="1"/>
  <c r="BE103" i="30"/>
  <c r="BD103" i="30" s="1"/>
  <c r="BF77" i="30"/>
  <c r="BG77" i="30" s="1"/>
  <c r="BE63" i="30"/>
  <c r="BD63" i="30" s="1"/>
  <c r="BF46" i="30"/>
  <c r="BG46" i="30" s="1"/>
  <c r="BF51" i="30"/>
  <c r="BG51" i="30" s="1"/>
  <c r="BF97" i="30"/>
  <c r="BG97" i="30" s="1"/>
  <c r="BF59" i="30"/>
  <c r="BG59" i="30" s="1"/>
  <c r="BE44" i="30"/>
  <c r="BD44" i="30" s="1"/>
  <c r="BF78" i="30"/>
  <c r="BG78" i="30" s="1"/>
  <c r="BF34" i="30"/>
  <c r="BG34" i="30" s="1"/>
  <c r="BF60" i="30"/>
  <c r="BG60" i="30" s="1"/>
  <c r="BE21" i="30"/>
  <c r="BF19" i="30"/>
  <c r="BG19" i="30" s="1"/>
  <c r="BF41" i="30"/>
  <c r="BG41" i="30" s="1"/>
  <c r="BF82" i="30"/>
  <c r="BG82" i="30" s="1"/>
  <c r="BE27" i="30"/>
  <c r="BD27" i="30" s="1"/>
  <c r="BF76" i="30"/>
  <c r="BG76" i="30" s="1"/>
  <c r="BF38" i="30"/>
  <c r="BG38" i="30" s="1"/>
  <c r="BE31" i="30"/>
  <c r="BD31" i="30" s="1"/>
  <c r="BF93" i="30"/>
  <c r="BG93" i="30" s="1"/>
  <c r="BF32" i="30"/>
  <c r="BG32" i="30" s="1"/>
  <c r="BE104" i="30"/>
  <c r="BD104" i="30" s="1"/>
  <c r="BE29" i="30"/>
  <c r="BD29" i="30" s="1"/>
  <c r="BF47" i="30"/>
  <c r="BG47" i="30" s="1"/>
  <c r="BF98" i="30"/>
  <c r="BG98" i="30" s="1"/>
  <c r="BF55" i="30"/>
  <c r="BG55" i="30" s="1"/>
  <c r="BF20" i="30"/>
  <c r="BG20" i="30" s="1"/>
  <c r="BE83" i="30"/>
  <c r="BD83" i="30" s="1"/>
  <c r="BF85" i="30"/>
  <c r="BG85" i="30" s="1"/>
  <c r="BF100" i="30"/>
  <c r="BG100" i="30" s="1"/>
  <c r="BF67" i="30"/>
  <c r="BG67" i="30" s="1"/>
  <c r="BE66" i="30"/>
  <c r="BD66" i="30" s="1"/>
  <c r="BF54" i="30"/>
  <c r="BG54" i="30" s="1"/>
  <c r="BE67" i="30"/>
  <c r="BD67" i="30" s="1"/>
  <c r="BE23" i="30"/>
  <c r="BF79" i="30"/>
  <c r="BG79" i="30" s="1"/>
  <c r="BE109" i="30"/>
  <c r="BD109" i="30" s="1"/>
  <c r="BE36" i="30"/>
  <c r="BD36" i="30" s="1"/>
  <c r="BF62" i="30"/>
  <c r="BG62" i="30" s="1"/>
  <c r="BF89" i="30"/>
  <c r="BG89" i="30" s="1"/>
  <c r="BE57" i="30"/>
  <c r="BD57" i="30" s="1"/>
  <c r="BF91" i="30"/>
  <c r="BG91" i="30" s="1"/>
  <c r="BE35" i="30"/>
  <c r="BD35" i="30" s="1"/>
  <c r="BF113" i="30"/>
  <c r="BG113" i="30" s="1"/>
  <c r="BE25" i="30"/>
  <c r="BF90" i="30"/>
  <c r="BG90" i="30" s="1"/>
  <c r="BF56" i="30"/>
  <c r="BG56" i="30" s="1"/>
  <c r="BE30" i="30"/>
  <c r="BD30" i="30" s="1"/>
  <c r="BF109" i="30"/>
  <c r="BG109" i="30" s="1"/>
  <c r="BF50" i="30"/>
  <c r="BG50" i="30" s="1"/>
  <c r="BE18" i="30"/>
  <c r="BE52" i="30"/>
  <c r="BD52" i="30" s="1"/>
  <c r="BF111" i="30"/>
  <c r="BG111" i="30" s="1"/>
  <c r="BF44" i="30"/>
  <c r="BG44" i="30" s="1"/>
  <c r="BE40" i="30"/>
  <c r="BD40" i="30" s="1"/>
  <c r="BF57" i="30"/>
  <c r="BG57" i="30" s="1"/>
  <c r="BF69" i="30"/>
  <c r="BG69" i="30" s="1"/>
  <c r="BE94" i="30"/>
  <c r="BD94" i="30" s="1"/>
  <c r="BF104" i="30"/>
  <c r="BG104" i="30" s="1"/>
  <c r="BF96" i="30"/>
  <c r="BG96" i="30" s="1"/>
  <c r="BF103" i="30"/>
  <c r="BG103" i="30" s="1"/>
  <c r="BE105" i="30"/>
  <c r="BD105" i="30" s="1"/>
  <c r="BE34" i="30"/>
  <c r="BD34" i="30" s="1"/>
  <c r="BE49" i="30"/>
  <c r="BD49" i="30" s="1"/>
  <c r="BE90" i="30"/>
  <c r="BD90" i="30" s="1"/>
  <c r="BE74" i="30"/>
  <c r="BD74" i="30" s="1"/>
  <c r="BE73" i="30"/>
  <c r="BD73" i="30" s="1"/>
  <c r="BE99" i="30"/>
  <c r="BD99" i="30" s="1"/>
  <c r="BE110" i="30"/>
  <c r="BD110" i="30" s="1"/>
  <c r="BF42" i="30"/>
  <c r="BG42" i="30" s="1"/>
  <c r="BE72" i="30"/>
  <c r="BD72" i="30" s="1"/>
  <c r="BF26" i="30"/>
  <c r="BG26" i="30" s="1"/>
  <c r="BE32" i="30"/>
  <c r="BD32" i="30" s="1"/>
  <c r="BE69" i="30"/>
  <c r="BD69" i="30" s="1"/>
  <c r="BE48" i="30"/>
  <c r="BD48" i="30" s="1"/>
  <c r="BE98" i="30"/>
  <c r="BD98" i="30" s="1"/>
  <c r="BE33" i="30"/>
  <c r="BD33" i="30" s="1"/>
  <c r="BE43" i="30"/>
  <c r="BD43" i="30" s="1"/>
  <c r="BF106" i="30"/>
  <c r="BG106" i="30" s="1"/>
  <c r="BE20" i="30"/>
  <c r="BF22" i="30"/>
  <c r="BG22" i="30" s="1"/>
  <c r="BE38" i="30"/>
  <c r="BD38" i="30" s="1"/>
  <c r="BE85" i="30"/>
  <c r="BD85" i="30" s="1"/>
  <c r="BE84" i="30"/>
  <c r="BD84" i="30" s="1"/>
  <c r="BF73" i="30"/>
  <c r="BG73" i="30" s="1"/>
  <c r="BF17" i="30"/>
  <c r="BG17" i="30" s="1"/>
  <c r="BF28" i="30"/>
  <c r="BG28" i="30" s="1"/>
  <c r="BE80" i="30"/>
  <c r="BD80" i="30" s="1"/>
  <c r="BF112" i="30"/>
  <c r="BG112" i="30" s="1"/>
  <c r="BE53" i="30"/>
  <c r="BD53" i="30" s="1"/>
  <c r="BE92" i="30"/>
  <c r="BD92" i="30" s="1"/>
  <c r="BF39" i="30"/>
  <c r="BG39" i="30" s="1"/>
  <c r="BF53" i="30"/>
  <c r="BG53" i="30" s="1"/>
  <c r="BE86" i="30"/>
  <c r="BD86" i="30" s="1"/>
  <c r="BE112" i="30"/>
  <c r="BD112" i="30" s="1"/>
  <c r="BE61" i="30"/>
  <c r="BD61" i="30" s="1"/>
  <c r="BE19" i="30"/>
  <c r="BD19" i="30" s="1"/>
  <c r="BE77" i="30"/>
  <c r="BD77" i="30" s="1"/>
  <c r="BF35" i="30"/>
  <c r="BG35" i="30" s="1"/>
  <c r="BF48" i="30"/>
  <c r="BG48" i="30" s="1"/>
  <c r="BE56" i="30"/>
  <c r="BD56" i="30" s="1"/>
  <c r="BE39" i="30"/>
  <c r="BD39" i="30" s="1"/>
  <c r="BE54" i="30"/>
  <c r="BD54" i="30" s="1"/>
  <c r="BE24" i="30"/>
  <c r="BD24" i="30" s="1"/>
  <c r="BF36" i="30"/>
  <c r="BG36" i="30" s="1"/>
  <c r="BF105" i="30"/>
  <c r="BG105" i="30" s="1"/>
  <c r="BF72" i="30"/>
  <c r="BG72" i="30" s="1"/>
  <c r="BE75" i="30"/>
  <c r="BD75" i="30" s="1"/>
  <c r="BF87" i="30"/>
  <c r="BG87" i="30" s="1"/>
  <c r="BE88" i="30"/>
  <c r="BD88" i="30" s="1"/>
  <c r="BE37" i="30"/>
  <c r="BD37" i="30" s="1"/>
  <c r="BE47" i="30"/>
  <c r="BD47" i="30" s="1"/>
  <c r="BE46" i="30"/>
  <c r="BD46" i="30" s="1"/>
  <c r="BF45" i="30"/>
  <c r="BG45" i="30" s="1"/>
  <c r="BE114" i="30"/>
  <c r="BD114" i="30" s="1"/>
  <c r="BE76" i="30"/>
  <c r="BD76" i="30" s="1"/>
  <c r="BE60" i="30"/>
  <c r="BD60" i="30" s="1"/>
  <c r="BE79" i="30"/>
  <c r="BD79" i="30" s="1"/>
  <c r="BE78" i="30"/>
  <c r="BD78" i="30" s="1"/>
  <c r="BF23" i="30"/>
  <c r="BG23" i="30" s="1"/>
  <c r="BE95" i="30"/>
  <c r="BD95" i="30" s="1"/>
  <c r="BF108" i="30"/>
  <c r="BG108" i="30" s="1"/>
  <c r="BF95" i="30"/>
  <c r="BG95" i="30" s="1"/>
  <c r="BF99" i="30"/>
  <c r="BG99" i="30" s="1"/>
  <c r="BE42" i="30"/>
  <c r="BD42" i="30" s="1"/>
  <c r="BE68" i="30"/>
  <c r="BD68" i="30" s="1"/>
  <c r="BE101" i="30"/>
  <c r="BD101" i="30" s="1"/>
  <c r="BF71" i="30"/>
  <c r="BG71" i="30" s="1"/>
  <c r="BE45" i="30"/>
  <c r="BD45" i="30" s="1"/>
  <c r="BF58" i="30"/>
  <c r="BG58" i="30" s="1"/>
  <c r="BE89" i="30"/>
  <c r="BD89" i="30" s="1"/>
  <c r="BE100" i="30"/>
  <c r="BD100" i="30" s="1"/>
  <c r="BE111" i="30"/>
  <c r="BD111" i="30" s="1"/>
  <c r="BE59" i="30"/>
  <c r="BD59" i="30" s="1"/>
  <c r="BE26" i="30"/>
  <c r="BD26" i="30" s="1"/>
  <c r="BE91" i="30"/>
  <c r="BD91" i="30" s="1"/>
  <c r="C88" i="31"/>
  <c r="B88" i="31" s="1"/>
  <c r="D116" i="31"/>
  <c r="E116" i="31" s="1"/>
  <c r="C33" i="31"/>
  <c r="C100" i="31"/>
  <c r="B100" i="31" s="1"/>
  <c r="C39" i="31"/>
  <c r="C115" i="31"/>
  <c r="B115" i="31" s="1"/>
  <c r="D105" i="31"/>
  <c r="E105" i="31" s="1"/>
  <c r="D100" i="31"/>
  <c r="E100" i="31" s="1"/>
  <c r="C31" i="31"/>
  <c r="B31" i="31" s="1"/>
  <c r="D25" i="31"/>
  <c r="E25" i="31" s="1"/>
  <c r="D83" i="31"/>
  <c r="E83" i="31" s="1"/>
  <c r="C54" i="31"/>
  <c r="B54" i="31" s="1"/>
  <c r="D64" i="31"/>
  <c r="E64" i="31" s="1"/>
  <c r="C38" i="31"/>
  <c r="D94" i="31"/>
  <c r="E94" i="31" s="1"/>
  <c r="D28" i="31"/>
  <c r="E28" i="31" s="1"/>
  <c r="C82" i="31"/>
  <c r="B82" i="31" s="1"/>
  <c r="C43" i="31"/>
  <c r="B43" i="31" s="1"/>
  <c r="C53" i="31"/>
  <c r="B53" i="31" s="1"/>
  <c r="D29" i="31"/>
  <c r="E29" i="31" s="1"/>
  <c r="C87" i="31"/>
  <c r="B87" i="31" s="1"/>
  <c r="D72" i="31"/>
  <c r="E72" i="31" s="1"/>
  <c r="D107" i="31"/>
  <c r="E107" i="31" s="1"/>
  <c r="C45" i="31"/>
  <c r="B45" i="31" s="1"/>
  <c r="C85" i="31"/>
  <c r="B85" i="31" s="1"/>
  <c r="D76" i="31"/>
  <c r="E76" i="31" s="1"/>
  <c r="D47" i="31"/>
  <c r="E47" i="31" s="1"/>
  <c r="C96" i="31"/>
  <c r="B96" i="31" s="1"/>
  <c r="C61" i="31"/>
  <c r="B61" i="31" s="1"/>
  <c r="D85" i="31"/>
  <c r="E85" i="31" s="1"/>
  <c r="D33" i="31"/>
  <c r="E33" i="31" s="1"/>
  <c r="C62" i="31"/>
  <c r="B62" i="31" s="1"/>
  <c r="D48" i="31"/>
  <c r="E48" i="31" s="1"/>
  <c r="D54" i="31"/>
  <c r="E54" i="31" s="1"/>
  <c r="C22" i="31"/>
  <c r="C48" i="31"/>
  <c r="B48" i="31" s="1"/>
  <c r="C114" i="31"/>
  <c r="B114" i="31" s="1"/>
  <c r="C95" i="31"/>
  <c r="B95" i="31" s="1"/>
  <c r="C28" i="31"/>
  <c r="D50" i="31"/>
  <c r="E50" i="31" s="1"/>
  <c r="C66" i="31"/>
  <c r="B66" i="31" s="1"/>
  <c r="D67" i="31"/>
  <c r="E67" i="31" s="1"/>
  <c r="D24" i="31"/>
  <c r="E24" i="31" s="1"/>
  <c r="C84" i="31"/>
  <c r="B84" i="31" s="1"/>
  <c r="C29" i="31"/>
  <c r="D78" i="31"/>
  <c r="E78" i="31" s="1"/>
  <c r="C90" i="31"/>
  <c r="B90" i="31" s="1"/>
  <c r="D22" i="31"/>
  <c r="E22" i="31" s="1"/>
  <c r="D102" i="31"/>
  <c r="E102" i="31" s="1"/>
  <c r="D115" i="31"/>
  <c r="E115" i="31" s="1"/>
  <c r="C52" i="31"/>
  <c r="B52" i="31" s="1"/>
  <c r="D38" i="31"/>
  <c r="E38" i="31" s="1"/>
  <c r="D57" i="31"/>
  <c r="E57" i="31" s="1"/>
  <c r="C27" i="31"/>
  <c r="C69" i="31"/>
  <c r="B69" i="31" s="1"/>
  <c r="D37" i="31"/>
  <c r="E37" i="31" s="1"/>
  <c r="D35" i="31"/>
  <c r="E35" i="31" s="1"/>
  <c r="C35" i="31"/>
  <c r="B35" i="31" s="1"/>
  <c r="D21" i="31"/>
  <c r="E21" i="31" s="1"/>
  <c r="D23" i="31"/>
  <c r="E23" i="31" s="1"/>
  <c r="D106" i="31"/>
  <c r="E106" i="31" s="1"/>
  <c r="D17" i="31"/>
  <c r="E17" i="31" s="1"/>
  <c r="D60" i="31"/>
  <c r="E60" i="31" s="1"/>
  <c r="D112" i="31"/>
  <c r="E112" i="31" s="1"/>
  <c r="D30" i="31"/>
  <c r="E30" i="31" s="1"/>
  <c r="D99" i="31"/>
  <c r="E99" i="31" s="1"/>
  <c r="D26" i="31"/>
  <c r="E26" i="31" s="1"/>
  <c r="C17" i="31"/>
  <c r="D42" i="31"/>
  <c r="E42" i="31" s="1"/>
  <c r="C113" i="31"/>
  <c r="B113" i="31" s="1"/>
  <c r="C105" i="31"/>
  <c r="B105" i="31" s="1"/>
  <c r="C56" i="31"/>
  <c r="B56" i="31" s="1"/>
  <c r="D114" i="31"/>
  <c r="E114" i="31" s="1"/>
  <c r="C23" i="31"/>
  <c r="B23" i="31" s="1"/>
  <c r="D44" i="31"/>
  <c r="E44" i="31" s="1"/>
  <c r="C37" i="31"/>
  <c r="D74" i="31"/>
  <c r="E74" i="31" s="1"/>
  <c r="C47" i="31"/>
  <c r="B47" i="31" s="1"/>
  <c r="C109" i="31"/>
  <c r="B109" i="31" s="1"/>
  <c r="C106" i="31"/>
  <c r="B106" i="31" s="1"/>
  <c r="C81" i="31"/>
  <c r="B81" i="31" s="1"/>
  <c r="C34" i="31"/>
  <c r="B34" i="31" s="1"/>
  <c r="C104" i="31"/>
  <c r="B104" i="31" s="1"/>
  <c r="C30" i="31"/>
  <c r="C112" i="31"/>
  <c r="B112" i="31" s="1"/>
  <c r="C72" i="31"/>
  <c r="B72" i="31" s="1"/>
  <c r="C107" i="31"/>
  <c r="B107" i="31" s="1"/>
  <c r="D103" i="31"/>
  <c r="E103" i="31" s="1"/>
  <c r="D27" i="31"/>
  <c r="E27" i="31" s="1"/>
  <c r="D69" i="31"/>
  <c r="E69" i="31" s="1"/>
  <c r="D34" i="31"/>
  <c r="E34" i="31" s="1"/>
  <c r="C59" i="31"/>
  <c r="B59" i="31" s="1"/>
  <c r="D46" i="31"/>
  <c r="E46" i="31" s="1"/>
  <c r="D39" i="31"/>
  <c r="E39" i="31" s="1"/>
  <c r="C77" i="31"/>
  <c r="B77" i="31" s="1"/>
  <c r="D58" i="31"/>
  <c r="E58" i="31" s="1"/>
  <c r="D82" i="31"/>
  <c r="E82" i="31" s="1"/>
  <c r="C110" i="31"/>
  <c r="B110" i="31" s="1"/>
  <c r="D31" i="31"/>
  <c r="E31" i="31" s="1"/>
  <c r="C46" i="31"/>
  <c r="B46" i="31" s="1"/>
  <c r="D63" i="31"/>
  <c r="E63" i="31" s="1"/>
  <c r="D79" i="31"/>
  <c r="E79" i="31" s="1"/>
  <c r="C67" i="31"/>
  <c r="B67" i="31" s="1"/>
  <c r="C32" i="31"/>
  <c r="B32" i="31" s="1"/>
  <c r="C80" i="31"/>
  <c r="B80" i="31" s="1"/>
  <c r="D81" i="31"/>
  <c r="E81" i="31" s="1"/>
  <c r="D62" i="31"/>
  <c r="E62" i="31" s="1"/>
  <c r="C93" i="31"/>
  <c r="B93" i="31" s="1"/>
  <c r="D96" i="31"/>
  <c r="E96" i="31" s="1"/>
  <c r="D68" i="31"/>
  <c r="E68" i="31" s="1"/>
  <c r="C18" i="31"/>
  <c r="B18" i="31" s="1"/>
  <c r="C101" i="31"/>
  <c r="B101" i="31" s="1"/>
  <c r="C19" i="31"/>
  <c r="C51" i="31"/>
  <c r="B51" i="31" s="1"/>
  <c r="D43" i="31"/>
  <c r="E43" i="31" s="1"/>
  <c r="D88" i="31"/>
  <c r="E88" i="31" s="1"/>
  <c r="C26" i="31"/>
  <c r="C21" i="31"/>
  <c r="D53" i="31"/>
  <c r="E53" i="31" s="1"/>
  <c r="D56" i="31"/>
  <c r="E56" i="31" s="1"/>
  <c r="C68" i="31"/>
  <c r="B68" i="31" s="1"/>
  <c r="C55" i="31"/>
  <c r="B55" i="31" s="1"/>
  <c r="D75" i="31"/>
  <c r="E75" i="31" s="1"/>
  <c r="D73" i="31"/>
  <c r="E73" i="31" s="1"/>
  <c r="C58" i="31"/>
  <c r="B58" i="31" s="1"/>
  <c r="C94" i="31"/>
  <c r="B94" i="31" s="1"/>
  <c r="D52" i="31"/>
  <c r="E52" i="31" s="1"/>
  <c r="D84" i="31"/>
  <c r="E84" i="31" s="1"/>
  <c r="C50" i="31"/>
  <c r="B50" i="31" s="1"/>
  <c r="D86" i="31"/>
  <c r="E86" i="31" s="1"/>
  <c r="C97" i="31"/>
  <c r="B97" i="31" s="1"/>
  <c r="C92" i="31"/>
  <c r="B92" i="31" s="1"/>
  <c r="C76" i="31"/>
  <c r="B76" i="31" s="1"/>
  <c r="C20" i="31"/>
  <c r="C36" i="31"/>
  <c r="C73" i="31"/>
  <c r="B73" i="31" s="1"/>
  <c r="D97" i="31"/>
  <c r="E97" i="31" s="1"/>
  <c r="C49" i="31"/>
  <c r="B49" i="31" s="1"/>
  <c r="C41" i="31"/>
  <c r="B41" i="31" s="1"/>
  <c r="D59" i="31"/>
  <c r="E59" i="31" s="1"/>
  <c r="C65" i="31"/>
  <c r="B65" i="31" s="1"/>
  <c r="D18" i="31"/>
  <c r="E18" i="31" s="1"/>
  <c r="C108" i="31"/>
  <c r="B108" i="31" s="1"/>
  <c r="D104" i="31"/>
  <c r="E104" i="31" s="1"/>
  <c r="C42" i="31"/>
  <c r="B42" i="31" s="1"/>
  <c r="C79" i="31"/>
  <c r="B79" i="31" s="1"/>
  <c r="D19" i="31"/>
  <c r="E19" i="31" s="1"/>
  <c r="D32" i="31"/>
  <c r="E32" i="31" s="1"/>
  <c r="C75" i="31"/>
  <c r="B75" i="31" s="1"/>
  <c r="C91" i="31"/>
  <c r="B91" i="31" s="1"/>
  <c r="C71" i="31"/>
  <c r="B71" i="31" s="1"/>
  <c r="D36" i="31"/>
  <c r="E36" i="31" s="1"/>
  <c r="C98" i="31"/>
  <c r="B98" i="31" s="1"/>
  <c r="C99" i="31"/>
  <c r="B99" i="31" s="1"/>
  <c r="D70" i="31"/>
  <c r="E70" i="31" s="1"/>
  <c r="D40" i="31"/>
  <c r="E40" i="31" s="1"/>
  <c r="D61" i="31"/>
  <c r="E61" i="31" s="1"/>
  <c r="D89" i="31"/>
  <c r="E89" i="31" s="1"/>
  <c r="C25" i="31"/>
  <c r="B25" i="31" s="1"/>
  <c r="D80" i="31"/>
  <c r="E80" i="31" s="1"/>
  <c r="C111" i="31"/>
  <c r="B111" i="31" s="1"/>
  <c r="C57" i="31"/>
  <c r="B57" i="31" s="1"/>
  <c r="D20" i="31"/>
  <c r="E20" i="31" s="1"/>
  <c r="C74" i="31"/>
  <c r="B74" i="31" s="1"/>
  <c r="D98" i="31"/>
  <c r="E98" i="31" s="1"/>
  <c r="D55" i="31"/>
  <c r="E55" i="31" s="1"/>
  <c r="D71" i="31"/>
  <c r="E71" i="31" s="1"/>
  <c r="D45" i="31"/>
  <c r="E45" i="31" s="1"/>
  <c r="D87" i="31"/>
  <c r="E87" i="31" s="1"/>
  <c r="C86" i="31"/>
  <c r="B86" i="31" s="1"/>
  <c r="D108" i="31"/>
  <c r="E108" i="31" s="1"/>
  <c r="D41" i="31"/>
  <c r="E41" i="31" s="1"/>
  <c r="C63" i="31"/>
  <c r="B63" i="31" s="1"/>
  <c r="C64" i="31"/>
  <c r="B64" i="31" s="1"/>
  <c r="D51" i="31"/>
  <c r="E51" i="31" s="1"/>
  <c r="D77" i="31"/>
  <c r="E77" i="31" s="1"/>
  <c r="C44" i="31"/>
  <c r="B44" i="31" s="1"/>
  <c r="C78" i="31"/>
  <c r="B78" i="31" s="1"/>
  <c r="D90" i="31"/>
  <c r="E90" i="31" s="1"/>
  <c r="C89" i="31"/>
  <c r="B89" i="31" s="1"/>
  <c r="D110" i="31"/>
  <c r="E110" i="31" s="1"/>
  <c r="C40" i="31"/>
  <c r="D49" i="31"/>
  <c r="E49" i="31" s="1"/>
  <c r="D95" i="31"/>
  <c r="E95" i="31" s="1"/>
  <c r="C70" i="31"/>
  <c r="B70" i="31" s="1"/>
  <c r="D93" i="31"/>
  <c r="E93" i="31" s="1"/>
  <c r="C60" i="31"/>
  <c r="B60" i="31" s="1"/>
  <c r="C116" i="31"/>
  <c r="B116" i="31" s="1"/>
  <c r="D91" i="31"/>
  <c r="E91" i="31" s="1"/>
  <c r="D113" i="31"/>
  <c r="E113" i="31" s="1"/>
  <c r="C103" i="31"/>
  <c r="B103" i="31" s="1"/>
  <c r="D66" i="31"/>
  <c r="E66" i="31" s="1"/>
  <c r="D101" i="31"/>
  <c r="E101" i="31" s="1"/>
  <c r="C102" i="31"/>
  <c r="B102" i="31" s="1"/>
  <c r="C83" i="31"/>
  <c r="B83" i="31" s="1"/>
  <c r="C24" i="31"/>
  <c r="D109" i="31"/>
  <c r="E109" i="31" s="1"/>
  <c r="D92" i="31"/>
  <c r="E92" i="31" s="1"/>
  <c r="D65" i="31"/>
  <c r="E65" i="31" s="1"/>
  <c r="D111" i="31"/>
  <c r="E111" i="31" s="1"/>
  <c r="BL31" i="48"/>
  <c r="BL77" i="48" s="1"/>
  <c r="BR18" i="36"/>
  <c r="BS18" i="36" s="1"/>
  <c r="BQ64" i="36"/>
  <c r="BP64" i="36" s="1"/>
  <c r="BQ72" i="36"/>
  <c r="BP72" i="36" s="1"/>
  <c r="BQ108" i="36"/>
  <c r="BP108" i="36" s="1"/>
  <c r="BQ52" i="36"/>
  <c r="BP52" i="36" s="1"/>
  <c r="BR55" i="36"/>
  <c r="BS55" i="36" s="1"/>
  <c r="BQ17" i="36"/>
  <c r="BP17" i="36" s="1"/>
  <c r="BQ40" i="36"/>
  <c r="BP40" i="36" s="1"/>
  <c r="BQ106" i="36"/>
  <c r="BP106" i="36" s="1"/>
  <c r="BR47" i="36"/>
  <c r="BS47" i="36" s="1"/>
  <c r="BQ91" i="36"/>
  <c r="BP91" i="36" s="1"/>
  <c r="BR56" i="36"/>
  <c r="BS56" i="36" s="1"/>
  <c r="BQ113" i="36"/>
  <c r="BP113" i="36" s="1"/>
  <c r="BR102" i="36"/>
  <c r="BS102" i="36" s="1"/>
  <c r="BR85" i="36"/>
  <c r="BS85" i="36" s="1"/>
  <c r="BQ43" i="36"/>
  <c r="BP43" i="36" s="1"/>
  <c r="BR33" i="36"/>
  <c r="BS33" i="36" s="1"/>
  <c r="BR42" i="36"/>
  <c r="BS42" i="36" s="1"/>
  <c r="BR86" i="36"/>
  <c r="BS86" i="36" s="1"/>
  <c r="BQ75" i="36"/>
  <c r="BP75" i="36" s="1"/>
  <c r="BR92" i="36"/>
  <c r="BS92" i="36" s="1"/>
  <c r="BR95" i="36"/>
  <c r="BS95" i="36" s="1"/>
  <c r="BR38" i="36"/>
  <c r="BS38" i="36" s="1"/>
  <c r="BQ103" i="36"/>
  <c r="BP103" i="36" s="1"/>
  <c r="BQ33" i="36"/>
  <c r="BP33" i="36" s="1"/>
  <c r="BQ22" i="36"/>
  <c r="BR97" i="36"/>
  <c r="BS97" i="36" s="1"/>
  <c r="BQ32" i="36"/>
  <c r="BP32" i="36" s="1"/>
  <c r="BQ35" i="36"/>
  <c r="BP35" i="36" s="1"/>
  <c r="BR37" i="36"/>
  <c r="BS37" i="36" s="1"/>
  <c r="BQ109" i="36"/>
  <c r="BP109" i="36" s="1"/>
  <c r="BQ70" i="36"/>
  <c r="BP70" i="36" s="1"/>
  <c r="BR107" i="36"/>
  <c r="BS107" i="36" s="1"/>
  <c r="BR57" i="36"/>
  <c r="BS57" i="36" s="1"/>
  <c r="BR32" i="36"/>
  <c r="BS32" i="36" s="1"/>
  <c r="BR68" i="36"/>
  <c r="BS68" i="36" s="1"/>
  <c r="BR40" i="36"/>
  <c r="BS40" i="36" s="1"/>
  <c r="BR78" i="36"/>
  <c r="BS78" i="36" s="1"/>
  <c r="BQ63" i="36"/>
  <c r="BP63" i="36" s="1"/>
  <c r="BR23" i="36"/>
  <c r="BS23" i="36" s="1"/>
  <c r="BR88" i="36"/>
  <c r="BS88" i="36" s="1"/>
  <c r="BR51" i="36"/>
  <c r="BS51" i="36" s="1"/>
  <c r="BQ28" i="36"/>
  <c r="BR76" i="36"/>
  <c r="BS76" i="36" s="1"/>
  <c r="BQ67" i="36"/>
  <c r="BP67" i="36" s="1"/>
  <c r="BR25" i="36"/>
  <c r="BS25" i="36" s="1"/>
  <c r="BR93" i="36"/>
  <c r="BS93" i="36" s="1"/>
  <c r="BQ59" i="36"/>
  <c r="BP59" i="36" s="1"/>
  <c r="BQ105" i="36"/>
  <c r="BP105" i="36" s="1"/>
  <c r="BQ44" i="36"/>
  <c r="BP44" i="36" s="1"/>
  <c r="BQ82" i="36"/>
  <c r="BP82" i="36" s="1"/>
  <c r="BQ84" i="36"/>
  <c r="BP84" i="36" s="1"/>
  <c r="BR109" i="36"/>
  <c r="BS109" i="36" s="1"/>
  <c r="BQ90" i="36"/>
  <c r="BP90" i="36" s="1"/>
  <c r="BQ69" i="36"/>
  <c r="BP69" i="36" s="1"/>
  <c r="BQ47" i="36"/>
  <c r="BP47" i="36" s="1"/>
  <c r="BQ83" i="36"/>
  <c r="BP83" i="36" s="1"/>
  <c r="BQ26" i="36"/>
  <c r="BR39" i="36"/>
  <c r="BS39" i="36" s="1"/>
  <c r="BQ57" i="36"/>
  <c r="BP57" i="36" s="1"/>
  <c r="BR30" i="36"/>
  <c r="BS30" i="36" s="1"/>
  <c r="BR41" i="36"/>
  <c r="BS41" i="36" s="1"/>
  <c r="BR67" i="36"/>
  <c r="BS67" i="36" s="1"/>
  <c r="BR90" i="36"/>
  <c r="BS90" i="36" s="1"/>
  <c r="BQ112" i="36"/>
  <c r="BP112" i="36" s="1"/>
  <c r="BQ107" i="36"/>
  <c r="BP107" i="36" s="1"/>
  <c r="BR50" i="36"/>
  <c r="BS50" i="36" s="1"/>
  <c r="BR106" i="36"/>
  <c r="BS106" i="36" s="1"/>
  <c r="BR71" i="36"/>
  <c r="BS71" i="36" s="1"/>
  <c r="BQ94" i="36"/>
  <c r="BP94" i="36" s="1"/>
  <c r="BQ110" i="36"/>
  <c r="BP110" i="36" s="1"/>
  <c r="BR114" i="36"/>
  <c r="BS114" i="36" s="1"/>
  <c r="BQ27" i="36"/>
  <c r="BP27" i="36" s="1"/>
  <c r="BQ115" i="36"/>
  <c r="BP115" i="36" s="1"/>
  <c r="BQ36" i="36"/>
  <c r="BP36" i="36" s="1"/>
  <c r="BR116" i="36"/>
  <c r="BS116" i="36" s="1"/>
  <c r="BR73" i="36"/>
  <c r="BS73" i="36" s="1"/>
  <c r="BR62" i="36"/>
  <c r="BS62" i="36" s="1"/>
  <c r="BQ95" i="36"/>
  <c r="BP95" i="36" s="1"/>
  <c r="BQ98" i="36"/>
  <c r="BP98" i="36" s="1"/>
  <c r="BR34" i="36"/>
  <c r="BS34" i="36" s="1"/>
  <c r="BQ85" i="36"/>
  <c r="BP85" i="36" s="1"/>
  <c r="BR103" i="36"/>
  <c r="BS103" i="36" s="1"/>
  <c r="BR77" i="36"/>
  <c r="BS77" i="36" s="1"/>
  <c r="BR72" i="36"/>
  <c r="BS72" i="36" s="1"/>
  <c r="BQ68" i="36"/>
  <c r="BP68" i="36" s="1"/>
  <c r="BR94" i="36"/>
  <c r="BS94" i="36" s="1"/>
  <c r="BR82" i="36"/>
  <c r="BS82" i="36" s="1"/>
  <c r="BQ34" i="36"/>
  <c r="BP34" i="36" s="1"/>
  <c r="BR46" i="36"/>
  <c r="BS46" i="36" s="1"/>
  <c r="BQ39" i="36"/>
  <c r="BP39" i="36" s="1"/>
  <c r="BQ77" i="36"/>
  <c r="BP77" i="36" s="1"/>
  <c r="BQ56" i="36"/>
  <c r="BP56" i="36" s="1"/>
  <c r="BR63" i="36"/>
  <c r="BS63" i="36" s="1"/>
  <c r="BR112" i="36"/>
  <c r="BS112" i="36" s="1"/>
  <c r="BR22" i="36"/>
  <c r="BS22" i="36" s="1"/>
  <c r="BR48" i="36"/>
  <c r="BS48" i="36" s="1"/>
  <c r="BQ46" i="36"/>
  <c r="BP46" i="36" s="1"/>
  <c r="BQ87" i="36"/>
  <c r="BP87" i="36" s="1"/>
  <c r="BR29" i="36"/>
  <c r="BS29" i="36" s="1"/>
  <c r="BR108" i="36"/>
  <c r="BS108" i="36" s="1"/>
  <c r="BQ73" i="36"/>
  <c r="BP73" i="36" s="1"/>
  <c r="BQ101" i="36"/>
  <c r="BP101" i="36" s="1"/>
  <c r="BR84" i="36"/>
  <c r="BS84" i="36" s="1"/>
  <c r="BR91" i="36"/>
  <c r="BS91" i="36" s="1"/>
  <c r="BQ38" i="36"/>
  <c r="BP38" i="36" s="1"/>
  <c r="BR44" i="36"/>
  <c r="BS44" i="36" s="1"/>
  <c r="BR115" i="36"/>
  <c r="BS115" i="36" s="1"/>
  <c r="BQ97" i="36"/>
  <c r="BP97" i="36" s="1"/>
  <c r="BQ88" i="36"/>
  <c r="BP88" i="36" s="1"/>
  <c r="BQ99" i="36"/>
  <c r="BP99" i="36" s="1"/>
  <c r="BQ31" i="36"/>
  <c r="BQ25" i="36"/>
  <c r="BP25" i="36" s="1"/>
  <c r="BR79" i="36"/>
  <c r="BS79" i="36" s="1"/>
  <c r="BQ58" i="36"/>
  <c r="BP58" i="36" s="1"/>
  <c r="BR45" i="36"/>
  <c r="BS45" i="36" s="1"/>
  <c r="BR101" i="36"/>
  <c r="BS101" i="36" s="1"/>
  <c r="BR80" i="36"/>
  <c r="BS80" i="36" s="1"/>
  <c r="BR104" i="36"/>
  <c r="BS104" i="36" s="1"/>
  <c r="BQ24" i="36"/>
  <c r="BP24" i="36" s="1"/>
  <c r="BR69" i="36"/>
  <c r="BS69" i="36" s="1"/>
  <c r="BQ74" i="36"/>
  <c r="BP74" i="36" s="1"/>
  <c r="BQ81" i="36"/>
  <c r="BP81" i="36" s="1"/>
  <c r="BQ42" i="36"/>
  <c r="BP42" i="36" s="1"/>
  <c r="BQ78" i="36"/>
  <c r="BP78" i="36" s="1"/>
  <c r="BR113" i="36"/>
  <c r="BS113" i="36" s="1"/>
  <c r="BR61" i="36"/>
  <c r="BS61" i="36" s="1"/>
  <c r="BR64" i="36"/>
  <c r="BS64" i="36" s="1"/>
  <c r="BR58" i="36"/>
  <c r="BS58" i="36" s="1"/>
  <c r="BR70" i="36"/>
  <c r="BS70" i="36" s="1"/>
  <c r="BR49" i="36"/>
  <c r="BS49" i="36" s="1"/>
  <c r="BQ100" i="36"/>
  <c r="BP100" i="36" s="1"/>
  <c r="BR98" i="36"/>
  <c r="BS98" i="36" s="1"/>
  <c r="BQ111" i="36"/>
  <c r="BP111" i="36" s="1"/>
  <c r="BQ20" i="36"/>
  <c r="BP20" i="36" s="1"/>
  <c r="BR17" i="36"/>
  <c r="BS17" i="36" s="1"/>
  <c r="BR43" i="36"/>
  <c r="BS43" i="36" s="1"/>
  <c r="BR83" i="36"/>
  <c r="BS83" i="36" s="1"/>
  <c r="BR35" i="36"/>
  <c r="BS35" i="36" s="1"/>
  <c r="BQ114" i="36"/>
  <c r="BP114" i="36" s="1"/>
  <c r="BQ21" i="36"/>
  <c r="BQ80" i="36"/>
  <c r="BP80" i="36" s="1"/>
  <c r="BQ96" i="36"/>
  <c r="BP96" i="36" s="1"/>
  <c r="BQ49" i="36"/>
  <c r="BP49" i="36" s="1"/>
  <c r="BQ51" i="36"/>
  <c r="BP51" i="36" s="1"/>
  <c r="BR36" i="36"/>
  <c r="BS36" i="36" s="1"/>
  <c r="BQ55" i="36"/>
  <c r="BP55" i="36" s="1"/>
  <c r="BQ61" i="36"/>
  <c r="BP61" i="36" s="1"/>
  <c r="BR31" i="36"/>
  <c r="BS31" i="36" s="1"/>
  <c r="BQ60" i="36"/>
  <c r="BP60" i="36" s="1"/>
  <c r="BQ50" i="36"/>
  <c r="BP50" i="36" s="1"/>
  <c r="BR59" i="36"/>
  <c r="BS59" i="36" s="1"/>
  <c r="BQ79" i="36"/>
  <c r="BP79" i="36" s="1"/>
  <c r="BQ65" i="36"/>
  <c r="BP65" i="36" s="1"/>
  <c r="BR54" i="36"/>
  <c r="BS54" i="36" s="1"/>
  <c r="BR75" i="36"/>
  <c r="BS75" i="36" s="1"/>
  <c r="BR74" i="36"/>
  <c r="BS74" i="36" s="1"/>
  <c r="BQ18" i="36"/>
  <c r="BQ53" i="36"/>
  <c r="BP53" i="36" s="1"/>
  <c r="BR19" i="36"/>
  <c r="BS19" i="36" s="1"/>
  <c r="BR26" i="36"/>
  <c r="BS26" i="36" s="1"/>
  <c r="BR89" i="36"/>
  <c r="BS89" i="36" s="1"/>
  <c r="BR21" i="36"/>
  <c r="BS21" i="36" s="1"/>
  <c r="BQ29" i="36"/>
  <c r="BQ54" i="36"/>
  <c r="BP54" i="36" s="1"/>
  <c r="BQ41" i="36"/>
  <c r="BP41" i="36" s="1"/>
  <c r="BR24" i="36"/>
  <c r="BS24" i="36" s="1"/>
  <c r="BR66" i="36"/>
  <c r="BS66" i="36" s="1"/>
  <c r="BR81" i="36"/>
  <c r="BS81" i="36" s="1"/>
  <c r="BQ66" i="36"/>
  <c r="BP66" i="36" s="1"/>
  <c r="BR105" i="36"/>
  <c r="BS105" i="36" s="1"/>
  <c r="BQ37" i="36"/>
  <c r="BP37" i="36" s="1"/>
  <c r="BQ102" i="36"/>
  <c r="BP102" i="36" s="1"/>
  <c r="BQ30" i="36"/>
  <c r="BP30" i="36" s="1"/>
  <c r="BQ19" i="36"/>
  <c r="BR100" i="36"/>
  <c r="BS100" i="36" s="1"/>
  <c r="BQ89" i="36"/>
  <c r="BP89" i="36" s="1"/>
  <c r="BQ48" i="36"/>
  <c r="BP48" i="36" s="1"/>
  <c r="BR27" i="36"/>
  <c r="BS27" i="36" s="1"/>
  <c r="BR60" i="36"/>
  <c r="BS60" i="36" s="1"/>
  <c r="BQ93" i="36"/>
  <c r="BP93" i="36" s="1"/>
  <c r="BR65" i="36"/>
  <c r="BS65" i="36" s="1"/>
  <c r="BQ86" i="36"/>
  <c r="BP86" i="36" s="1"/>
  <c r="BR110" i="36"/>
  <c r="BS110" i="36" s="1"/>
  <c r="BQ116" i="36"/>
  <c r="BP116" i="36" s="1"/>
  <c r="BR52" i="36"/>
  <c r="BS52" i="36" s="1"/>
  <c r="BQ62" i="36"/>
  <c r="BP62" i="36" s="1"/>
  <c r="BQ23" i="36"/>
  <c r="BR53" i="36"/>
  <c r="BS53" i="36" s="1"/>
  <c r="BQ92" i="36"/>
  <c r="BP92" i="36" s="1"/>
  <c r="BR111" i="36"/>
  <c r="BS111" i="36" s="1"/>
  <c r="BR96" i="36"/>
  <c r="BS96" i="36" s="1"/>
  <c r="BR99" i="36"/>
  <c r="BS99" i="36" s="1"/>
  <c r="BQ104" i="36"/>
  <c r="BP104" i="36" s="1"/>
  <c r="BR20" i="36"/>
  <c r="BS20" i="36" s="1"/>
  <c r="BR87" i="36"/>
  <c r="BS87" i="36" s="1"/>
  <c r="BR28" i="36"/>
  <c r="BS28" i="36" s="1"/>
  <c r="BQ45" i="36"/>
  <c r="BP45" i="36" s="1"/>
  <c r="BQ76" i="36"/>
  <c r="BP76" i="36" s="1"/>
  <c r="BQ71" i="36"/>
  <c r="BP71" i="36" s="1"/>
  <c r="BZ29" i="9"/>
  <c r="V33" i="18"/>
  <c r="CN30" i="49"/>
  <c r="CN32" i="49" s="1"/>
  <c r="BL31" i="42"/>
  <c r="BL77" i="42" s="1"/>
  <c r="AJ30" i="42"/>
  <c r="BE52" i="34"/>
  <c r="BD52" i="34" s="1"/>
  <c r="BF28" i="34"/>
  <c r="BG28" i="34" s="1"/>
  <c r="BE93" i="34"/>
  <c r="BD93" i="34" s="1"/>
  <c r="BF83" i="34"/>
  <c r="BG83" i="34" s="1"/>
  <c r="BE44" i="34"/>
  <c r="BD44" i="34" s="1"/>
  <c r="BF91" i="34"/>
  <c r="BG91" i="34" s="1"/>
  <c r="BF38" i="34"/>
  <c r="BG38" i="34" s="1"/>
  <c r="BF45" i="34"/>
  <c r="BG45" i="34" s="1"/>
  <c r="BF39" i="34"/>
  <c r="BG39" i="34" s="1"/>
  <c r="BE98" i="34"/>
  <c r="BD98" i="34" s="1"/>
  <c r="BE70" i="34"/>
  <c r="BD70" i="34" s="1"/>
  <c r="BE104" i="34"/>
  <c r="BD104" i="34" s="1"/>
  <c r="BE67" i="34"/>
  <c r="BD67" i="34" s="1"/>
  <c r="BF59" i="34"/>
  <c r="BG59" i="34" s="1"/>
  <c r="BF98" i="34"/>
  <c r="BG98" i="34" s="1"/>
  <c r="BE22" i="34"/>
  <c r="BF88" i="34"/>
  <c r="BG88" i="34" s="1"/>
  <c r="BF92" i="34"/>
  <c r="BG92" i="34" s="1"/>
  <c r="BF18" i="34"/>
  <c r="BG18" i="34" s="1"/>
  <c r="BE81" i="34"/>
  <c r="BD81" i="34" s="1"/>
  <c r="BE29" i="34"/>
  <c r="BF115" i="34"/>
  <c r="BG115" i="34" s="1"/>
  <c r="BE114" i="34"/>
  <c r="BD114" i="34" s="1"/>
  <c r="BE73" i="34"/>
  <c r="BD73" i="34" s="1"/>
  <c r="BE107" i="34"/>
  <c r="BD107" i="34" s="1"/>
  <c r="BF76" i="34"/>
  <c r="BG76" i="34" s="1"/>
  <c r="BF42" i="34"/>
  <c r="BG42" i="34" s="1"/>
  <c r="BF50" i="34"/>
  <c r="BG50" i="34" s="1"/>
  <c r="BE110" i="34"/>
  <c r="BD110" i="34" s="1"/>
  <c r="BF81" i="34"/>
  <c r="BG81" i="34" s="1"/>
  <c r="BE24" i="34"/>
  <c r="BE102" i="34"/>
  <c r="BD102" i="34" s="1"/>
  <c r="BE55" i="34"/>
  <c r="BD55" i="34" s="1"/>
  <c r="BF20" i="34"/>
  <c r="BG20" i="34" s="1"/>
  <c r="BF110" i="34"/>
  <c r="BG110" i="34" s="1"/>
  <c r="BE51" i="34"/>
  <c r="BD51" i="34" s="1"/>
  <c r="BE79" i="34"/>
  <c r="BD79" i="34" s="1"/>
  <c r="BE18" i="34"/>
  <c r="BF31" i="34"/>
  <c r="BG31" i="34" s="1"/>
  <c r="BF72" i="34"/>
  <c r="BG72" i="34" s="1"/>
  <c r="BF67" i="34"/>
  <c r="BG67" i="34" s="1"/>
  <c r="BF93" i="34"/>
  <c r="BG93" i="34" s="1"/>
  <c r="BE103" i="34"/>
  <c r="BD103" i="34" s="1"/>
  <c r="BE111" i="34"/>
  <c r="BD111" i="34" s="1"/>
  <c r="BE54" i="34"/>
  <c r="BD54" i="34" s="1"/>
  <c r="BF116" i="34"/>
  <c r="BG116" i="34" s="1"/>
  <c r="BF48" i="34"/>
  <c r="BG48" i="34" s="1"/>
  <c r="BE46" i="34"/>
  <c r="BD46" i="34" s="1"/>
  <c r="BF102" i="34"/>
  <c r="BG102" i="34" s="1"/>
  <c r="BE108" i="34"/>
  <c r="BD108" i="34" s="1"/>
  <c r="BE72" i="34"/>
  <c r="BD72" i="34" s="1"/>
  <c r="BE56" i="34"/>
  <c r="BD56" i="34" s="1"/>
  <c r="BF74" i="34"/>
  <c r="BG74" i="34" s="1"/>
  <c r="BF68" i="34"/>
  <c r="BG68" i="34" s="1"/>
  <c r="BE116" i="34"/>
  <c r="BD116" i="34" s="1"/>
  <c r="BF65" i="34"/>
  <c r="BG65" i="34" s="1"/>
  <c r="BF104" i="34"/>
  <c r="BG104" i="34" s="1"/>
  <c r="BE88" i="34"/>
  <c r="BD88" i="34" s="1"/>
  <c r="BE74" i="34"/>
  <c r="BD74" i="34" s="1"/>
  <c r="BE62" i="34"/>
  <c r="BD62" i="34" s="1"/>
  <c r="BE32" i="34"/>
  <c r="BD32" i="34" s="1"/>
  <c r="BE80" i="34"/>
  <c r="BD80" i="34" s="1"/>
  <c r="BE68" i="34"/>
  <c r="BD68" i="34" s="1"/>
  <c r="BF32" i="34"/>
  <c r="BG32" i="34" s="1"/>
  <c r="BF82" i="34"/>
  <c r="BG82" i="34" s="1"/>
  <c r="BF70" i="34"/>
  <c r="BG70" i="34" s="1"/>
  <c r="BE84" i="34"/>
  <c r="BD84" i="34" s="1"/>
  <c r="BE101" i="34"/>
  <c r="BD101" i="34" s="1"/>
  <c r="BE38" i="34"/>
  <c r="BD38" i="34" s="1"/>
  <c r="BF75" i="34"/>
  <c r="BG75" i="34" s="1"/>
  <c r="BE17" i="34"/>
  <c r="BE30" i="34"/>
  <c r="BF44" i="34"/>
  <c r="BG44" i="34" s="1"/>
  <c r="BE65" i="34"/>
  <c r="BD65" i="34" s="1"/>
  <c r="BF111" i="34"/>
  <c r="BG111" i="34" s="1"/>
  <c r="BE31" i="34"/>
  <c r="BD31" i="34" s="1"/>
  <c r="BE112" i="34"/>
  <c r="BD112" i="34" s="1"/>
  <c r="BF66" i="34"/>
  <c r="BG66" i="34" s="1"/>
  <c r="BF107" i="34"/>
  <c r="BG107" i="34" s="1"/>
  <c r="BF26" i="34"/>
  <c r="BG26" i="34" s="1"/>
  <c r="BF80" i="34"/>
  <c r="BG80" i="34" s="1"/>
  <c r="BE66" i="34"/>
  <c r="BD66" i="34" s="1"/>
  <c r="BF61" i="34"/>
  <c r="BG61" i="34" s="1"/>
  <c r="BF41" i="34"/>
  <c r="BG41" i="34" s="1"/>
  <c r="BF36" i="34"/>
  <c r="BG36" i="34" s="1"/>
  <c r="BE113" i="34"/>
  <c r="BD113" i="34" s="1"/>
  <c r="BE92" i="34"/>
  <c r="BD92" i="34" s="1"/>
  <c r="BF24" i="34"/>
  <c r="BG24" i="34" s="1"/>
  <c r="BE42" i="34"/>
  <c r="BD42" i="34" s="1"/>
  <c r="BE34" i="34"/>
  <c r="BD34" i="34" s="1"/>
  <c r="BF19" i="34"/>
  <c r="BG19" i="34" s="1"/>
  <c r="BF69" i="34"/>
  <c r="BG69" i="34" s="1"/>
  <c r="BF97" i="34"/>
  <c r="BG97" i="34" s="1"/>
  <c r="BF108" i="34"/>
  <c r="BG108" i="34" s="1"/>
  <c r="BE100" i="34"/>
  <c r="BD100" i="34" s="1"/>
  <c r="BF23" i="34"/>
  <c r="BG23" i="34" s="1"/>
  <c r="BF21" i="34"/>
  <c r="BG21" i="34" s="1"/>
  <c r="BF87" i="34"/>
  <c r="BG87" i="34" s="1"/>
  <c r="BE75" i="34"/>
  <c r="BD75" i="34" s="1"/>
  <c r="BE35" i="34"/>
  <c r="BD35" i="34" s="1"/>
  <c r="BE90" i="34"/>
  <c r="BD90" i="34" s="1"/>
  <c r="BE49" i="34"/>
  <c r="BD49" i="34" s="1"/>
  <c r="BF109" i="34"/>
  <c r="BG109" i="34" s="1"/>
  <c r="BE106" i="34"/>
  <c r="BD106" i="34" s="1"/>
  <c r="BE71" i="34"/>
  <c r="BD71" i="34" s="1"/>
  <c r="BE57" i="34"/>
  <c r="BD57" i="34" s="1"/>
  <c r="BE25" i="34"/>
  <c r="BF34" i="34"/>
  <c r="BG34" i="34" s="1"/>
  <c r="BE82" i="34"/>
  <c r="BD82" i="34" s="1"/>
  <c r="BE53" i="34"/>
  <c r="BD53" i="34" s="1"/>
  <c r="BF33" i="34"/>
  <c r="BG33" i="34" s="1"/>
  <c r="BE115" i="34"/>
  <c r="BD115" i="34" s="1"/>
  <c r="BF60" i="34"/>
  <c r="BG60" i="34" s="1"/>
  <c r="BF105" i="34"/>
  <c r="BG105" i="34" s="1"/>
  <c r="BF58" i="34"/>
  <c r="BG58" i="34" s="1"/>
  <c r="BE48" i="34"/>
  <c r="BD48" i="34" s="1"/>
  <c r="BE19" i="34"/>
  <c r="BE23" i="34"/>
  <c r="BF84" i="34"/>
  <c r="BG84" i="34" s="1"/>
  <c r="BE76" i="34"/>
  <c r="BD76" i="34" s="1"/>
  <c r="BE60" i="34"/>
  <c r="BD60" i="34" s="1"/>
  <c r="BF85" i="34"/>
  <c r="BG85" i="34" s="1"/>
  <c r="BF56" i="34"/>
  <c r="BG56" i="34" s="1"/>
  <c r="BF89" i="34"/>
  <c r="BG89" i="34" s="1"/>
  <c r="BF55" i="34"/>
  <c r="BG55" i="34" s="1"/>
  <c r="BF78" i="34"/>
  <c r="BG78" i="34" s="1"/>
  <c r="BF96" i="34"/>
  <c r="BG96" i="34" s="1"/>
  <c r="BF79" i="34"/>
  <c r="BG79" i="34" s="1"/>
  <c r="BF94" i="34"/>
  <c r="BG94" i="34" s="1"/>
  <c r="BE21" i="34"/>
  <c r="BF114" i="34"/>
  <c r="BG114" i="34" s="1"/>
  <c r="BF25" i="34"/>
  <c r="BG25" i="34" s="1"/>
  <c r="BF22" i="34"/>
  <c r="BG22" i="34" s="1"/>
  <c r="BE69" i="34"/>
  <c r="BD69" i="34" s="1"/>
  <c r="BE78" i="34"/>
  <c r="BD78" i="34" s="1"/>
  <c r="BF51" i="34"/>
  <c r="BG51" i="34" s="1"/>
  <c r="BF49" i="34"/>
  <c r="BG49" i="34" s="1"/>
  <c r="BE63" i="34"/>
  <c r="BD63" i="34" s="1"/>
  <c r="BE77" i="34"/>
  <c r="BD77" i="34" s="1"/>
  <c r="BF40" i="34"/>
  <c r="BG40" i="34" s="1"/>
  <c r="BE40" i="34"/>
  <c r="BD40" i="34" s="1"/>
  <c r="BF112" i="34"/>
  <c r="BG112" i="34" s="1"/>
  <c r="BE26" i="34"/>
  <c r="BF17" i="34"/>
  <c r="BG17" i="34" s="1"/>
  <c r="BF35" i="34"/>
  <c r="BG35" i="34" s="1"/>
  <c r="BF90" i="34"/>
  <c r="BG90" i="34" s="1"/>
  <c r="BE39" i="34"/>
  <c r="BD39" i="34" s="1"/>
  <c r="BF71" i="34"/>
  <c r="BG71" i="34" s="1"/>
  <c r="BE36" i="34"/>
  <c r="BD36" i="34" s="1"/>
  <c r="BF100" i="34"/>
  <c r="BG100" i="34" s="1"/>
  <c r="BE109" i="34"/>
  <c r="BD109" i="34" s="1"/>
  <c r="BE97" i="34"/>
  <c r="BD97" i="34" s="1"/>
  <c r="BF43" i="34"/>
  <c r="BG43" i="34" s="1"/>
  <c r="BF29" i="34"/>
  <c r="BG29" i="34" s="1"/>
  <c r="BE64" i="34"/>
  <c r="BD64" i="34" s="1"/>
  <c r="BF27" i="34"/>
  <c r="BG27" i="34" s="1"/>
  <c r="BF99" i="34"/>
  <c r="BG99" i="34" s="1"/>
  <c r="BF95" i="34"/>
  <c r="BG95" i="34" s="1"/>
  <c r="BE41" i="34"/>
  <c r="BD41" i="34" s="1"/>
  <c r="BE94" i="34"/>
  <c r="BD94" i="34" s="1"/>
  <c r="BE45" i="34"/>
  <c r="BD45" i="34" s="1"/>
  <c r="BF37" i="34"/>
  <c r="BG37" i="34" s="1"/>
  <c r="BF101" i="34"/>
  <c r="BG101" i="34" s="1"/>
  <c r="BF63" i="34"/>
  <c r="BG63" i="34" s="1"/>
  <c r="BE33" i="34"/>
  <c r="BD33" i="34" s="1"/>
  <c r="BF53" i="34"/>
  <c r="BG53" i="34" s="1"/>
  <c r="BF64" i="34"/>
  <c r="BG64" i="34" s="1"/>
  <c r="BF52" i="34"/>
  <c r="BG52" i="34" s="1"/>
  <c r="BE50" i="34"/>
  <c r="BD50" i="34" s="1"/>
  <c r="BE85" i="34"/>
  <c r="BD85" i="34" s="1"/>
  <c r="BF113" i="34"/>
  <c r="BG113" i="34" s="1"/>
  <c r="BE105" i="34"/>
  <c r="BD105" i="34" s="1"/>
  <c r="BE87" i="34"/>
  <c r="BD87" i="34" s="1"/>
  <c r="BE27" i="34"/>
  <c r="BE59" i="34"/>
  <c r="BD59" i="34" s="1"/>
  <c r="BF46" i="34"/>
  <c r="BG46" i="34" s="1"/>
  <c r="BE95" i="34"/>
  <c r="BD95" i="34" s="1"/>
  <c r="BF54" i="34"/>
  <c r="BG54" i="34" s="1"/>
  <c r="BF62" i="34"/>
  <c r="BG62" i="34" s="1"/>
  <c r="BE43" i="34"/>
  <c r="BD43" i="34" s="1"/>
  <c r="BF77" i="34"/>
  <c r="BG77" i="34" s="1"/>
  <c r="BE83" i="34"/>
  <c r="BD83" i="34" s="1"/>
  <c r="BF57" i="34"/>
  <c r="BG57" i="34" s="1"/>
  <c r="BF103" i="34"/>
  <c r="BG103" i="34" s="1"/>
  <c r="BF73" i="34"/>
  <c r="BG73" i="34" s="1"/>
  <c r="BE99" i="34"/>
  <c r="BD99" i="34" s="1"/>
  <c r="BE37" i="34"/>
  <c r="BD37" i="34" s="1"/>
  <c r="BE20" i="34"/>
  <c r="BD20" i="34" s="1"/>
  <c r="BE58" i="34"/>
  <c r="BD58" i="34" s="1"/>
  <c r="BE86" i="34"/>
  <c r="BD86" i="34" s="1"/>
  <c r="BF30" i="34"/>
  <c r="BG30" i="34" s="1"/>
  <c r="BE96" i="34"/>
  <c r="BD96" i="34" s="1"/>
  <c r="BE89" i="34"/>
  <c r="BD89" i="34" s="1"/>
  <c r="BF47" i="34"/>
  <c r="BG47" i="34" s="1"/>
  <c r="BE61" i="34"/>
  <c r="BD61" i="34" s="1"/>
  <c r="BE28" i="34"/>
  <c r="BD28" i="34" s="1"/>
  <c r="BE91" i="34"/>
  <c r="BD91" i="34" s="1"/>
  <c r="BF86" i="34"/>
  <c r="BG86" i="34" s="1"/>
  <c r="BF106" i="34"/>
  <c r="BG106" i="34" s="1"/>
  <c r="BE47" i="34"/>
  <c r="BD47" i="34" s="1"/>
  <c r="AX30" i="42"/>
  <c r="C24" i="34"/>
  <c r="B24" i="34" s="1"/>
  <c r="D93" i="34"/>
  <c r="E93" i="34" s="1"/>
  <c r="C62" i="34"/>
  <c r="B62" i="34" s="1"/>
  <c r="C94" i="34"/>
  <c r="B94" i="34" s="1"/>
  <c r="C79" i="34"/>
  <c r="B79" i="34" s="1"/>
  <c r="D86" i="34"/>
  <c r="E86" i="34" s="1"/>
  <c r="C46" i="34"/>
  <c r="B46" i="34" s="1"/>
  <c r="C71" i="34"/>
  <c r="B71" i="34" s="1"/>
  <c r="D81" i="34"/>
  <c r="E81" i="34" s="1"/>
  <c r="C99" i="34"/>
  <c r="B99" i="34" s="1"/>
  <c r="C22" i="34"/>
  <c r="B22" i="34" s="1"/>
  <c r="C110" i="34"/>
  <c r="B110" i="34" s="1"/>
  <c r="C40" i="34"/>
  <c r="D76" i="34"/>
  <c r="E76" i="34" s="1"/>
  <c r="C18" i="34"/>
  <c r="C81" i="34"/>
  <c r="B81" i="34" s="1"/>
  <c r="D105" i="34"/>
  <c r="E105" i="34" s="1"/>
  <c r="C35" i="34"/>
  <c r="D21" i="34"/>
  <c r="E21" i="34" s="1"/>
  <c r="C107" i="34"/>
  <c r="B107" i="34" s="1"/>
  <c r="D39" i="34"/>
  <c r="E39" i="34" s="1"/>
  <c r="D82" i="34"/>
  <c r="E82" i="34" s="1"/>
  <c r="D29" i="34"/>
  <c r="E29" i="34" s="1"/>
  <c r="C20" i="34"/>
  <c r="D91" i="34"/>
  <c r="E91" i="34" s="1"/>
  <c r="D116" i="34"/>
  <c r="E116" i="34" s="1"/>
  <c r="D88" i="34"/>
  <c r="E88" i="34" s="1"/>
  <c r="D18" i="34"/>
  <c r="E18" i="34" s="1"/>
  <c r="D97" i="34"/>
  <c r="E97" i="34" s="1"/>
  <c r="C105" i="34"/>
  <c r="B105" i="34" s="1"/>
  <c r="C38" i="34"/>
  <c r="D46" i="34"/>
  <c r="E46" i="34" s="1"/>
  <c r="C78" i="34"/>
  <c r="B78" i="34" s="1"/>
  <c r="C90" i="34"/>
  <c r="B90" i="34" s="1"/>
  <c r="C103" i="34"/>
  <c r="B103" i="34" s="1"/>
  <c r="D94" i="34"/>
  <c r="E94" i="34" s="1"/>
  <c r="C96" i="34"/>
  <c r="B96" i="34" s="1"/>
  <c r="D61" i="34"/>
  <c r="E61" i="34" s="1"/>
  <c r="D80" i="34"/>
  <c r="E80" i="34" s="1"/>
  <c r="C86" i="34"/>
  <c r="B86" i="34" s="1"/>
  <c r="C82" i="34"/>
  <c r="B82" i="34" s="1"/>
  <c r="D67" i="34"/>
  <c r="E67" i="34" s="1"/>
  <c r="C109" i="34"/>
  <c r="B109" i="34" s="1"/>
  <c r="C48" i="34"/>
  <c r="B48" i="34" s="1"/>
  <c r="D57" i="34"/>
  <c r="E57" i="34" s="1"/>
  <c r="D96" i="34"/>
  <c r="E96" i="34" s="1"/>
  <c r="C97" i="34"/>
  <c r="B97" i="34" s="1"/>
  <c r="C84" i="34"/>
  <c r="B84" i="34" s="1"/>
  <c r="D49" i="34"/>
  <c r="E49" i="34" s="1"/>
  <c r="C50" i="34"/>
  <c r="B50" i="34" s="1"/>
  <c r="C65" i="34"/>
  <c r="B65" i="34" s="1"/>
  <c r="D44" i="34"/>
  <c r="E44" i="34" s="1"/>
  <c r="D101" i="34"/>
  <c r="E101" i="34" s="1"/>
  <c r="C114" i="34"/>
  <c r="B114" i="34" s="1"/>
  <c r="D32" i="34"/>
  <c r="E32" i="34" s="1"/>
  <c r="D22" i="34"/>
  <c r="E22" i="34" s="1"/>
  <c r="D111" i="34"/>
  <c r="E111" i="34" s="1"/>
  <c r="D99" i="34"/>
  <c r="E99" i="34" s="1"/>
  <c r="C60" i="34"/>
  <c r="B60" i="34" s="1"/>
  <c r="D104" i="34"/>
  <c r="E104" i="34" s="1"/>
  <c r="D48" i="34"/>
  <c r="E48" i="34" s="1"/>
  <c r="C45" i="34"/>
  <c r="B45" i="34" s="1"/>
  <c r="D89" i="34"/>
  <c r="E89" i="34" s="1"/>
  <c r="C51" i="34"/>
  <c r="B51" i="34" s="1"/>
  <c r="D56" i="34"/>
  <c r="E56" i="34" s="1"/>
  <c r="C77" i="34"/>
  <c r="B77" i="34" s="1"/>
  <c r="D40" i="34"/>
  <c r="E40" i="34" s="1"/>
  <c r="C49" i="34"/>
  <c r="B49" i="34" s="1"/>
  <c r="D59" i="34"/>
  <c r="E59" i="34" s="1"/>
  <c r="C30" i="34"/>
  <c r="C54" i="34"/>
  <c r="B54" i="34" s="1"/>
  <c r="C31" i="34"/>
  <c r="B31" i="34" s="1"/>
  <c r="D110" i="34"/>
  <c r="E110" i="34" s="1"/>
  <c r="C44" i="34"/>
  <c r="B44" i="34" s="1"/>
  <c r="D66" i="34"/>
  <c r="E66" i="34" s="1"/>
  <c r="C32" i="34"/>
  <c r="D27" i="34"/>
  <c r="E27" i="34" s="1"/>
  <c r="D106" i="34"/>
  <c r="E106" i="34" s="1"/>
  <c r="D23" i="34"/>
  <c r="E23" i="34" s="1"/>
  <c r="C41" i="34"/>
  <c r="B41" i="34" s="1"/>
  <c r="D45" i="34"/>
  <c r="E45" i="34" s="1"/>
  <c r="D107" i="34"/>
  <c r="E107" i="34" s="1"/>
  <c r="C108" i="34"/>
  <c r="B108" i="34" s="1"/>
  <c r="C91" i="34"/>
  <c r="B91" i="34" s="1"/>
  <c r="C19" i="34"/>
  <c r="D51" i="34"/>
  <c r="E51" i="34" s="1"/>
  <c r="D72" i="34"/>
  <c r="E72" i="34" s="1"/>
  <c r="D102" i="34"/>
  <c r="E102" i="34" s="1"/>
  <c r="C26" i="34"/>
  <c r="C102" i="34"/>
  <c r="B102" i="34" s="1"/>
  <c r="D70" i="34"/>
  <c r="E70" i="34" s="1"/>
  <c r="D100" i="34"/>
  <c r="E100" i="34" s="1"/>
  <c r="C100" i="34"/>
  <c r="B100" i="34" s="1"/>
  <c r="C36" i="34"/>
  <c r="D20" i="34"/>
  <c r="E20" i="34" s="1"/>
  <c r="D85" i="34"/>
  <c r="E85" i="34" s="1"/>
  <c r="D75" i="34"/>
  <c r="E75" i="34" s="1"/>
  <c r="D71" i="34"/>
  <c r="E71" i="34" s="1"/>
  <c r="D113" i="34"/>
  <c r="E113" i="34" s="1"/>
  <c r="D115" i="34"/>
  <c r="E115" i="34" s="1"/>
  <c r="C112" i="34"/>
  <c r="B112" i="34" s="1"/>
  <c r="D78" i="34"/>
  <c r="E78" i="34" s="1"/>
  <c r="D43" i="34"/>
  <c r="E43" i="34" s="1"/>
  <c r="C104" i="34"/>
  <c r="B104" i="34" s="1"/>
  <c r="D98" i="34"/>
  <c r="E98" i="34" s="1"/>
  <c r="C98" i="34"/>
  <c r="B98" i="34" s="1"/>
  <c r="C42" i="34"/>
  <c r="B42" i="34" s="1"/>
  <c r="C56" i="34"/>
  <c r="B56" i="34" s="1"/>
  <c r="D95" i="34"/>
  <c r="E95" i="34" s="1"/>
  <c r="C106" i="34"/>
  <c r="B106" i="34" s="1"/>
  <c r="C55" i="34"/>
  <c r="B55" i="34" s="1"/>
  <c r="D55" i="34"/>
  <c r="E55" i="34" s="1"/>
  <c r="D38" i="34"/>
  <c r="E38" i="34" s="1"/>
  <c r="D31" i="34"/>
  <c r="E31" i="34" s="1"/>
  <c r="C57" i="34"/>
  <c r="B57" i="34" s="1"/>
  <c r="C72" i="34"/>
  <c r="B72" i="34" s="1"/>
  <c r="C28" i="34"/>
  <c r="B28" i="34" s="1"/>
  <c r="C70" i="34"/>
  <c r="B70" i="34" s="1"/>
  <c r="C92" i="34"/>
  <c r="B92" i="34" s="1"/>
  <c r="D47" i="34"/>
  <c r="E47" i="34" s="1"/>
  <c r="D53" i="34"/>
  <c r="E53" i="34" s="1"/>
  <c r="D42" i="34"/>
  <c r="E42" i="34" s="1"/>
  <c r="C95" i="34"/>
  <c r="B95" i="34" s="1"/>
  <c r="C25" i="34"/>
  <c r="C53" i="34"/>
  <c r="B53" i="34" s="1"/>
  <c r="D64" i="34"/>
  <c r="E64" i="34" s="1"/>
  <c r="D54" i="34"/>
  <c r="E54" i="34" s="1"/>
  <c r="D74" i="34"/>
  <c r="E74" i="34" s="1"/>
  <c r="D79" i="34"/>
  <c r="E79" i="34" s="1"/>
  <c r="C85" i="34"/>
  <c r="B85" i="34" s="1"/>
  <c r="C69" i="34"/>
  <c r="B69" i="34" s="1"/>
  <c r="C27" i="34"/>
  <c r="C89" i="34"/>
  <c r="B89" i="34" s="1"/>
  <c r="D92" i="34"/>
  <c r="E92" i="34" s="1"/>
  <c r="C23" i="34"/>
  <c r="D87" i="34"/>
  <c r="E87" i="34" s="1"/>
  <c r="D60" i="34"/>
  <c r="E60" i="34" s="1"/>
  <c r="C66" i="34"/>
  <c r="B66" i="34" s="1"/>
  <c r="C63" i="34"/>
  <c r="B63" i="34" s="1"/>
  <c r="C17" i="34"/>
  <c r="D30" i="34"/>
  <c r="E30" i="34" s="1"/>
  <c r="C34" i="34"/>
  <c r="C47" i="34"/>
  <c r="B47" i="34" s="1"/>
  <c r="C113" i="34"/>
  <c r="B113" i="34" s="1"/>
  <c r="D114" i="34"/>
  <c r="E114" i="34" s="1"/>
  <c r="C67" i="34"/>
  <c r="B67" i="34" s="1"/>
  <c r="C74" i="34"/>
  <c r="B74" i="34" s="1"/>
  <c r="D62" i="34"/>
  <c r="E62" i="34" s="1"/>
  <c r="D103" i="34"/>
  <c r="E103" i="34" s="1"/>
  <c r="C83" i="34"/>
  <c r="B83" i="34" s="1"/>
  <c r="D58" i="34"/>
  <c r="E58" i="34" s="1"/>
  <c r="D77" i="34"/>
  <c r="E77" i="34" s="1"/>
  <c r="C29" i="34"/>
  <c r="C33" i="34"/>
  <c r="D17" i="34"/>
  <c r="E17" i="34" s="1"/>
  <c r="D112" i="34"/>
  <c r="E112" i="34" s="1"/>
  <c r="D24" i="34"/>
  <c r="E24" i="34" s="1"/>
  <c r="C59" i="34"/>
  <c r="B59" i="34" s="1"/>
  <c r="D19" i="34"/>
  <c r="E19" i="34" s="1"/>
  <c r="C61" i="34"/>
  <c r="B61" i="34" s="1"/>
  <c r="C101" i="34"/>
  <c r="B101" i="34" s="1"/>
  <c r="D34" i="34"/>
  <c r="E34" i="34" s="1"/>
  <c r="C21" i="34"/>
  <c r="B21" i="34" s="1"/>
  <c r="D63" i="34"/>
  <c r="E63" i="34" s="1"/>
  <c r="D109" i="34"/>
  <c r="E109" i="34" s="1"/>
  <c r="C111" i="34"/>
  <c r="B111" i="34" s="1"/>
  <c r="C39" i="34"/>
  <c r="C73" i="34"/>
  <c r="B73" i="34" s="1"/>
  <c r="C64" i="34"/>
  <c r="B64" i="34" s="1"/>
  <c r="C76" i="34"/>
  <c r="B76" i="34" s="1"/>
  <c r="D26" i="34"/>
  <c r="E26" i="34" s="1"/>
  <c r="D50" i="34"/>
  <c r="E50" i="34" s="1"/>
  <c r="C58" i="34"/>
  <c r="B58" i="34" s="1"/>
  <c r="C80" i="34"/>
  <c r="B80" i="34" s="1"/>
  <c r="D84" i="34"/>
  <c r="E84" i="34" s="1"/>
  <c r="C52" i="34"/>
  <c r="B52" i="34" s="1"/>
  <c r="C87" i="34"/>
  <c r="B87" i="34" s="1"/>
  <c r="C93" i="34"/>
  <c r="B93" i="34" s="1"/>
  <c r="D33" i="34"/>
  <c r="E33" i="34" s="1"/>
  <c r="C75" i="34"/>
  <c r="B75" i="34" s="1"/>
  <c r="D73" i="34"/>
  <c r="E73" i="34" s="1"/>
  <c r="C43" i="34"/>
  <c r="B43" i="34" s="1"/>
  <c r="C116" i="34"/>
  <c r="B116" i="34" s="1"/>
  <c r="D41" i="34"/>
  <c r="E41" i="34" s="1"/>
  <c r="D65" i="34"/>
  <c r="E65" i="34" s="1"/>
  <c r="D37" i="34"/>
  <c r="E37" i="34" s="1"/>
  <c r="D68" i="34"/>
  <c r="E68" i="34" s="1"/>
  <c r="D108" i="34"/>
  <c r="E108" i="34" s="1"/>
  <c r="C88" i="34"/>
  <c r="B88" i="34" s="1"/>
  <c r="C68" i="34"/>
  <c r="B68" i="34" s="1"/>
  <c r="D69" i="34"/>
  <c r="E69" i="34" s="1"/>
  <c r="D90" i="34"/>
  <c r="E90" i="34" s="1"/>
  <c r="D36" i="34"/>
  <c r="E36" i="34" s="1"/>
  <c r="D35" i="34"/>
  <c r="E35" i="34" s="1"/>
  <c r="D83" i="34"/>
  <c r="E83" i="34" s="1"/>
  <c r="C115" i="34"/>
  <c r="B115" i="34" s="1"/>
  <c r="C37" i="34"/>
  <c r="D25" i="34"/>
  <c r="E25" i="34" s="1"/>
  <c r="D28" i="34"/>
  <c r="E28" i="34" s="1"/>
  <c r="D52" i="34"/>
  <c r="E52" i="34" s="1"/>
  <c r="BK37" i="5"/>
  <c r="BJ37" i="5" s="1"/>
  <c r="BL66" i="5"/>
  <c r="BM66" i="5" s="1"/>
  <c r="BK44" i="5"/>
  <c r="BJ44" i="5" s="1"/>
  <c r="BK69" i="5"/>
  <c r="BJ69" i="5" s="1"/>
  <c r="BK101" i="5"/>
  <c r="BJ101" i="5" s="1"/>
  <c r="BK45" i="5"/>
  <c r="BJ45" i="5" s="1"/>
  <c r="BL74" i="5"/>
  <c r="BM74" i="5" s="1"/>
  <c r="BK54" i="5"/>
  <c r="BJ54" i="5" s="1"/>
  <c r="BK90" i="5"/>
  <c r="BJ90" i="5" s="1"/>
  <c r="BK71" i="5"/>
  <c r="BJ71" i="5" s="1"/>
  <c r="BL49" i="5"/>
  <c r="BM49" i="5" s="1"/>
  <c r="BK57" i="5"/>
  <c r="BJ57" i="5" s="1"/>
  <c r="BL86" i="5"/>
  <c r="BM86" i="5" s="1"/>
  <c r="BL113" i="5"/>
  <c r="BM113" i="5" s="1"/>
  <c r="BL116" i="5"/>
  <c r="BM116" i="5" s="1"/>
  <c r="BL58" i="5"/>
  <c r="BM58" i="5" s="1"/>
  <c r="BL24" i="5"/>
  <c r="BM24" i="5" s="1"/>
  <c r="BK78" i="5"/>
  <c r="BJ78" i="5" s="1"/>
  <c r="BK107" i="5"/>
  <c r="BJ107" i="5" s="1"/>
  <c r="BK56" i="5"/>
  <c r="BJ56" i="5" s="1"/>
  <c r="BK60" i="5"/>
  <c r="BJ60" i="5" s="1"/>
  <c r="BL60" i="5"/>
  <c r="BM60" i="5" s="1"/>
  <c r="BK18" i="5"/>
  <c r="BK67" i="5"/>
  <c r="BJ67" i="5" s="1"/>
  <c r="BL34" i="5"/>
  <c r="BM34" i="5" s="1"/>
  <c r="BK52" i="5"/>
  <c r="BJ52" i="5" s="1"/>
  <c r="BK77" i="5"/>
  <c r="BJ77" i="5" s="1"/>
  <c r="BL106" i="5"/>
  <c r="BM106" i="5" s="1"/>
  <c r="BL105" i="5"/>
  <c r="BM105" i="5" s="1"/>
  <c r="BL23" i="5"/>
  <c r="BM23" i="5" s="1"/>
  <c r="BK83" i="5"/>
  <c r="BJ83" i="5" s="1"/>
  <c r="BK32" i="5"/>
  <c r="BK89" i="5"/>
  <c r="BJ89" i="5" s="1"/>
  <c r="BL20" i="5"/>
  <c r="BM20" i="5" s="1"/>
  <c r="BL108" i="5"/>
  <c r="BM108" i="5" s="1"/>
  <c r="BL115" i="5"/>
  <c r="BM115" i="5" s="1"/>
  <c r="BL65" i="5"/>
  <c r="BM65" i="5" s="1"/>
  <c r="BK103" i="5"/>
  <c r="BJ103" i="5" s="1"/>
  <c r="BK100" i="5"/>
  <c r="BJ100" i="5" s="1"/>
  <c r="BK23" i="5"/>
  <c r="BK26" i="5"/>
  <c r="BK29" i="5"/>
  <c r="BK49" i="5"/>
  <c r="BJ49" i="5" s="1"/>
  <c r="BK87" i="5"/>
  <c r="BJ87" i="5" s="1"/>
  <c r="BK19" i="5"/>
  <c r="BK108" i="5"/>
  <c r="BJ108" i="5" s="1"/>
  <c r="BL98" i="5"/>
  <c r="BM98" i="5" s="1"/>
  <c r="BL92" i="5"/>
  <c r="BM92" i="5" s="1"/>
  <c r="BK94" i="5"/>
  <c r="BJ94" i="5" s="1"/>
  <c r="BK43" i="5"/>
  <c r="BJ43" i="5" s="1"/>
  <c r="BL36" i="5"/>
  <c r="BM36" i="5" s="1"/>
  <c r="BK41" i="5"/>
  <c r="BJ41" i="5" s="1"/>
  <c r="BL70" i="5"/>
  <c r="BM70" i="5" s="1"/>
  <c r="BL47" i="5"/>
  <c r="BM47" i="5" s="1"/>
  <c r="BL81" i="5"/>
  <c r="BM81" i="5" s="1"/>
  <c r="BK62" i="5"/>
  <c r="BJ62" i="5" s="1"/>
  <c r="BL76" i="5"/>
  <c r="BM76" i="5" s="1"/>
  <c r="BK96" i="5"/>
  <c r="BJ96" i="5" s="1"/>
  <c r="BK39" i="5"/>
  <c r="BJ39" i="5" s="1"/>
  <c r="BL19" i="5"/>
  <c r="BM19" i="5" s="1"/>
  <c r="BL27" i="5"/>
  <c r="BM27" i="5" s="1"/>
  <c r="BK104" i="5"/>
  <c r="BJ104" i="5" s="1"/>
  <c r="BL30" i="5"/>
  <c r="BM30" i="5" s="1"/>
  <c r="BL84" i="5"/>
  <c r="BM84" i="5" s="1"/>
  <c r="BL93" i="5"/>
  <c r="BM93" i="5" s="1"/>
  <c r="BL55" i="5"/>
  <c r="BM55" i="5" s="1"/>
  <c r="BK47" i="5"/>
  <c r="BJ47" i="5" s="1"/>
  <c r="BK61" i="5"/>
  <c r="BJ61" i="5" s="1"/>
  <c r="BK30" i="5"/>
  <c r="BK113" i="5"/>
  <c r="BJ113" i="5" s="1"/>
  <c r="BL44" i="5"/>
  <c r="BM44" i="5" s="1"/>
  <c r="BL110" i="5"/>
  <c r="BM110" i="5" s="1"/>
  <c r="BK31" i="5"/>
  <c r="BL46" i="5"/>
  <c r="BM46" i="5" s="1"/>
  <c r="BL91" i="5"/>
  <c r="BM91" i="5" s="1"/>
  <c r="BK116" i="5"/>
  <c r="BJ116" i="5" s="1"/>
  <c r="BL42" i="5"/>
  <c r="BM42" i="5" s="1"/>
  <c r="BL103" i="5"/>
  <c r="BM103" i="5" s="1"/>
  <c r="BL112" i="5"/>
  <c r="BM112" i="5" s="1"/>
  <c r="BL95" i="5"/>
  <c r="BM95" i="5" s="1"/>
  <c r="BL77" i="5"/>
  <c r="BM77" i="5" s="1"/>
  <c r="BL54" i="5"/>
  <c r="BM54" i="5" s="1"/>
  <c r="BK22" i="5"/>
  <c r="BK115" i="5"/>
  <c r="BJ115" i="5" s="1"/>
  <c r="BK36" i="5"/>
  <c r="BJ36" i="5" s="1"/>
  <c r="BK81" i="5"/>
  <c r="BJ81" i="5" s="1"/>
  <c r="BK50" i="5"/>
  <c r="BJ50" i="5" s="1"/>
  <c r="BK17" i="5"/>
  <c r="BL78" i="5"/>
  <c r="BM78" i="5" s="1"/>
  <c r="BL35" i="5"/>
  <c r="BM35" i="5" s="1"/>
  <c r="BL45" i="5"/>
  <c r="BM45" i="5" s="1"/>
  <c r="BL69" i="5"/>
  <c r="BM69" i="5" s="1"/>
  <c r="BL114" i="5"/>
  <c r="BM114" i="5" s="1"/>
  <c r="BK82" i="5"/>
  <c r="BJ82" i="5" s="1"/>
  <c r="BL39" i="5"/>
  <c r="BM39" i="5" s="1"/>
  <c r="BL83" i="5"/>
  <c r="BM83" i="5" s="1"/>
  <c r="BK48" i="5"/>
  <c r="BJ48" i="5" s="1"/>
  <c r="BL102" i="5"/>
  <c r="BM102" i="5" s="1"/>
  <c r="BK114" i="5"/>
  <c r="BJ114" i="5" s="1"/>
  <c r="BL88" i="5"/>
  <c r="BM88" i="5" s="1"/>
  <c r="BL21" i="5"/>
  <c r="BM21" i="5" s="1"/>
  <c r="BK79" i="5"/>
  <c r="BJ79" i="5" s="1"/>
  <c r="BL62" i="5"/>
  <c r="BM62" i="5" s="1"/>
  <c r="BL59" i="5"/>
  <c r="BM59" i="5" s="1"/>
  <c r="BK58" i="5"/>
  <c r="BJ58" i="5" s="1"/>
  <c r="BL82" i="5"/>
  <c r="BM82" i="5" s="1"/>
  <c r="BL28" i="5"/>
  <c r="BM28" i="5" s="1"/>
  <c r="BK27" i="5"/>
  <c r="BK91" i="5"/>
  <c r="BJ91" i="5" s="1"/>
  <c r="BL75" i="5"/>
  <c r="BM75" i="5" s="1"/>
  <c r="BK80" i="5"/>
  <c r="BJ80" i="5" s="1"/>
  <c r="BK46" i="5"/>
  <c r="BJ46" i="5" s="1"/>
  <c r="BK95" i="5"/>
  <c r="BJ95" i="5" s="1"/>
  <c r="BK20" i="5"/>
  <c r="BL53" i="5"/>
  <c r="BM53" i="5" s="1"/>
  <c r="BK40" i="5"/>
  <c r="BJ40" i="5" s="1"/>
  <c r="BL94" i="5"/>
  <c r="BM94" i="5" s="1"/>
  <c r="BL72" i="5"/>
  <c r="BM72" i="5" s="1"/>
  <c r="BL109" i="5"/>
  <c r="BM109" i="5" s="1"/>
  <c r="BK111" i="5"/>
  <c r="BJ111" i="5" s="1"/>
  <c r="BK74" i="5"/>
  <c r="BJ74" i="5" s="1"/>
  <c r="BK76" i="5"/>
  <c r="BJ76" i="5" s="1"/>
  <c r="BL41" i="5"/>
  <c r="BM41" i="5" s="1"/>
  <c r="BK51" i="5"/>
  <c r="BJ51" i="5" s="1"/>
  <c r="BK112" i="5"/>
  <c r="BJ112" i="5" s="1"/>
  <c r="BL97" i="5"/>
  <c r="BM97" i="5" s="1"/>
  <c r="BL85" i="5"/>
  <c r="BM85" i="5" s="1"/>
  <c r="BK64" i="5"/>
  <c r="BJ64" i="5" s="1"/>
  <c r="BK34" i="5"/>
  <c r="BJ34" i="5" s="1"/>
  <c r="BK72" i="5"/>
  <c r="BJ72" i="5" s="1"/>
  <c r="BL33" i="5"/>
  <c r="BM33" i="5" s="1"/>
  <c r="BK75" i="5"/>
  <c r="BJ75" i="5" s="1"/>
  <c r="BK88" i="5"/>
  <c r="BJ88" i="5" s="1"/>
  <c r="BK66" i="5"/>
  <c r="BJ66" i="5" s="1"/>
  <c r="BL101" i="5"/>
  <c r="BM101" i="5" s="1"/>
  <c r="BK21" i="5"/>
  <c r="BL32" i="5"/>
  <c r="BM32" i="5" s="1"/>
  <c r="BL63" i="5"/>
  <c r="BM63" i="5" s="1"/>
  <c r="BL99" i="5"/>
  <c r="BM99" i="5" s="1"/>
  <c r="BL100" i="5"/>
  <c r="BM100" i="5" s="1"/>
  <c r="BK105" i="5"/>
  <c r="BJ105" i="5" s="1"/>
  <c r="BK55" i="5"/>
  <c r="BJ55" i="5" s="1"/>
  <c r="BL96" i="5"/>
  <c r="BM96" i="5" s="1"/>
  <c r="BL29" i="5"/>
  <c r="BM29" i="5" s="1"/>
  <c r="BL37" i="5"/>
  <c r="BM37" i="5" s="1"/>
  <c r="BK65" i="5"/>
  <c r="BJ65" i="5" s="1"/>
  <c r="BK86" i="5"/>
  <c r="BJ86" i="5" s="1"/>
  <c r="BL31" i="5"/>
  <c r="BM31" i="5" s="1"/>
  <c r="BK59" i="5"/>
  <c r="BJ59" i="5" s="1"/>
  <c r="BK24" i="5"/>
  <c r="BL107" i="5"/>
  <c r="BM107" i="5" s="1"/>
  <c r="BK68" i="5"/>
  <c r="BJ68" i="5" s="1"/>
  <c r="BL90" i="5"/>
  <c r="BM90" i="5" s="1"/>
  <c r="BK38" i="5"/>
  <c r="BJ38" i="5" s="1"/>
  <c r="BK99" i="5"/>
  <c r="BJ99" i="5" s="1"/>
  <c r="BL73" i="5"/>
  <c r="BM73" i="5" s="1"/>
  <c r="BK33" i="5"/>
  <c r="BJ33" i="5" s="1"/>
  <c r="BL40" i="5"/>
  <c r="BM40" i="5" s="1"/>
  <c r="BL51" i="5"/>
  <c r="BM51" i="5" s="1"/>
  <c r="BL68" i="5"/>
  <c r="BM68" i="5" s="1"/>
  <c r="BK106" i="5"/>
  <c r="BJ106" i="5" s="1"/>
  <c r="BL80" i="5"/>
  <c r="BM80" i="5" s="1"/>
  <c r="BK97" i="5"/>
  <c r="BJ97" i="5" s="1"/>
  <c r="BL89" i="5"/>
  <c r="BM89" i="5" s="1"/>
  <c r="BL18" i="5"/>
  <c r="BM18" i="5" s="1"/>
  <c r="BK53" i="5"/>
  <c r="BJ53" i="5" s="1"/>
  <c r="BK109" i="5"/>
  <c r="BJ109" i="5" s="1"/>
  <c r="BL17" i="5"/>
  <c r="BM17" i="5" s="1"/>
  <c r="BK92" i="5"/>
  <c r="BJ92" i="5" s="1"/>
  <c r="BK85" i="5"/>
  <c r="BJ85" i="5" s="1"/>
  <c r="BK63" i="5"/>
  <c r="BJ63" i="5" s="1"/>
  <c r="BL104" i="5"/>
  <c r="BM104" i="5" s="1"/>
  <c r="BK98" i="5"/>
  <c r="BJ98" i="5" s="1"/>
  <c r="BL87" i="5"/>
  <c r="BM87" i="5" s="1"/>
  <c r="BK25" i="5"/>
  <c r="BL79" i="5"/>
  <c r="BM79" i="5" s="1"/>
  <c r="BL26" i="5"/>
  <c r="BM26" i="5" s="1"/>
  <c r="BK73" i="5"/>
  <c r="BJ73" i="5" s="1"/>
  <c r="BK84" i="5"/>
  <c r="BJ84" i="5" s="1"/>
  <c r="BL64" i="5"/>
  <c r="BM64" i="5" s="1"/>
  <c r="BL43" i="5"/>
  <c r="BM43" i="5" s="1"/>
  <c r="BL48" i="5"/>
  <c r="BM48" i="5" s="1"/>
  <c r="BL67" i="5"/>
  <c r="BM67" i="5" s="1"/>
  <c r="BL57" i="5"/>
  <c r="BM57" i="5" s="1"/>
  <c r="BK102" i="5"/>
  <c r="BJ102" i="5" s="1"/>
  <c r="BL52" i="5"/>
  <c r="BM52" i="5" s="1"/>
  <c r="BK35" i="5"/>
  <c r="BJ35" i="5" s="1"/>
  <c r="BK28" i="5"/>
  <c r="BK42" i="5"/>
  <c r="BJ42" i="5" s="1"/>
  <c r="BK93" i="5"/>
  <c r="BJ93" i="5" s="1"/>
  <c r="BL50" i="5"/>
  <c r="BM50" i="5" s="1"/>
  <c r="BL71" i="5"/>
  <c r="BM71" i="5" s="1"/>
  <c r="BL111" i="5"/>
  <c r="BM111" i="5" s="1"/>
  <c r="BL56" i="5"/>
  <c r="BM56" i="5" s="1"/>
  <c r="BL38" i="5"/>
  <c r="BM38" i="5" s="1"/>
  <c r="BL22" i="5"/>
  <c r="BM22" i="5" s="1"/>
  <c r="BK110" i="5"/>
  <c r="BJ110" i="5" s="1"/>
  <c r="BK70" i="5"/>
  <c r="BJ70" i="5" s="1"/>
  <c r="BL25" i="5"/>
  <c r="BM25" i="5" s="1"/>
  <c r="BL61" i="5"/>
  <c r="BM61" i="5" s="1"/>
  <c r="BL30" i="52"/>
  <c r="V33" i="49"/>
  <c r="BZ30" i="51"/>
  <c r="CN30" i="44"/>
  <c r="CN32" i="44" s="1"/>
  <c r="BZ31" i="51"/>
  <c r="BZ76" i="51" s="1"/>
  <c r="D25" i="29"/>
  <c r="E25" i="29" s="1"/>
  <c r="D79" i="29"/>
  <c r="E79" i="29" s="1"/>
  <c r="C57" i="29"/>
  <c r="B57" i="29" s="1"/>
  <c r="C18" i="29"/>
  <c r="B18" i="29" s="1"/>
  <c r="C65" i="29"/>
  <c r="B65" i="29" s="1"/>
  <c r="D67" i="29"/>
  <c r="E67" i="29" s="1"/>
  <c r="C101" i="29"/>
  <c r="B101" i="29" s="1"/>
  <c r="D103" i="29"/>
  <c r="E103" i="29" s="1"/>
  <c r="D57" i="29"/>
  <c r="E57" i="29" s="1"/>
  <c r="C67" i="29"/>
  <c r="B67" i="29" s="1"/>
  <c r="D84" i="29"/>
  <c r="E84" i="29" s="1"/>
  <c r="D61" i="29"/>
  <c r="E61" i="29" s="1"/>
  <c r="C52" i="29"/>
  <c r="B52" i="29" s="1"/>
  <c r="D20" i="29"/>
  <c r="E20" i="29" s="1"/>
  <c r="C103" i="29"/>
  <c r="B103" i="29" s="1"/>
  <c r="C26" i="29"/>
  <c r="D90" i="29"/>
  <c r="E90" i="29" s="1"/>
  <c r="D109" i="29"/>
  <c r="E109" i="29" s="1"/>
  <c r="C48" i="29"/>
  <c r="B48" i="29" s="1"/>
  <c r="D115" i="29"/>
  <c r="E115" i="29" s="1"/>
  <c r="C17" i="29"/>
  <c r="B17" i="29" s="1"/>
  <c r="D101" i="29"/>
  <c r="E101" i="29" s="1"/>
  <c r="C110" i="29"/>
  <c r="B110" i="29" s="1"/>
  <c r="C109" i="29"/>
  <c r="B109" i="29" s="1"/>
  <c r="D60" i="29"/>
  <c r="E60" i="29" s="1"/>
  <c r="C71" i="29"/>
  <c r="B71" i="29" s="1"/>
  <c r="C62" i="29"/>
  <c r="B62" i="29" s="1"/>
  <c r="D63" i="29"/>
  <c r="E63" i="29" s="1"/>
  <c r="C31" i="29"/>
  <c r="B31" i="29" s="1"/>
  <c r="D32" i="29"/>
  <c r="E32" i="29" s="1"/>
  <c r="D31" i="29"/>
  <c r="E31" i="29" s="1"/>
  <c r="D55" i="29"/>
  <c r="E55" i="29" s="1"/>
  <c r="C82" i="29"/>
  <c r="B82" i="29" s="1"/>
  <c r="D23" i="29"/>
  <c r="E23" i="29" s="1"/>
  <c r="D45" i="29"/>
  <c r="E45" i="29" s="1"/>
  <c r="D85" i="29"/>
  <c r="E85" i="29" s="1"/>
  <c r="D80" i="29"/>
  <c r="E80" i="29" s="1"/>
  <c r="D70" i="29"/>
  <c r="E70" i="29" s="1"/>
  <c r="C76" i="29"/>
  <c r="B76" i="29" s="1"/>
  <c r="D92" i="29"/>
  <c r="E92" i="29" s="1"/>
  <c r="C45" i="29"/>
  <c r="B45" i="29" s="1"/>
  <c r="D113" i="29"/>
  <c r="E113" i="29" s="1"/>
  <c r="C98" i="29"/>
  <c r="B98" i="29" s="1"/>
  <c r="C100" i="29"/>
  <c r="B100" i="29" s="1"/>
  <c r="D78" i="29"/>
  <c r="E78" i="29" s="1"/>
  <c r="C35" i="29"/>
  <c r="B35" i="29" s="1"/>
  <c r="C55" i="29"/>
  <c r="B55" i="29" s="1"/>
  <c r="C46" i="29"/>
  <c r="B46" i="29" s="1"/>
  <c r="D96" i="29"/>
  <c r="E96" i="29" s="1"/>
  <c r="D29" i="29"/>
  <c r="E29" i="29" s="1"/>
  <c r="C44" i="29"/>
  <c r="B44" i="29" s="1"/>
  <c r="D98" i="29"/>
  <c r="E98" i="29" s="1"/>
  <c r="C53" i="29"/>
  <c r="B53" i="29" s="1"/>
  <c r="D58" i="29"/>
  <c r="E58" i="29" s="1"/>
  <c r="C47" i="29"/>
  <c r="B47" i="29" s="1"/>
  <c r="D42" i="29"/>
  <c r="E42" i="29" s="1"/>
  <c r="D110" i="29"/>
  <c r="E110" i="29" s="1"/>
  <c r="D46" i="29"/>
  <c r="E46" i="29" s="1"/>
  <c r="D99" i="29"/>
  <c r="E99" i="29" s="1"/>
  <c r="D112" i="29"/>
  <c r="E112" i="29" s="1"/>
  <c r="C22" i="29"/>
  <c r="B22" i="29" s="1"/>
  <c r="D50" i="29"/>
  <c r="E50" i="29" s="1"/>
  <c r="D72" i="29"/>
  <c r="E72" i="29" s="1"/>
  <c r="D22" i="29"/>
  <c r="E22" i="29" s="1"/>
  <c r="D114" i="29"/>
  <c r="E114" i="29" s="1"/>
  <c r="C54" i="29"/>
  <c r="B54" i="29" s="1"/>
  <c r="C64" i="29"/>
  <c r="B64" i="29" s="1"/>
  <c r="C84" i="29"/>
  <c r="B84" i="29" s="1"/>
  <c r="D39" i="29"/>
  <c r="E39" i="29" s="1"/>
  <c r="C112" i="29"/>
  <c r="B112" i="29" s="1"/>
  <c r="D65" i="29"/>
  <c r="E65" i="29" s="1"/>
  <c r="D36" i="29"/>
  <c r="E36" i="29" s="1"/>
  <c r="C70" i="29"/>
  <c r="B70" i="29" s="1"/>
  <c r="C30" i="29"/>
  <c r="D54" i="29"/>
  <c r="E54" i="29" s="1"/>
  <c r="D59" i="29"/>
  <c r="E59" i="29" s="1"/>
  <c r="D107" i="29"/>
  <c r="E107" i="29" s="1"/>
  <c r="D77" i="29"/>
  <c r="E77" i="29" s="1"/>
  <c r="C116" i="29"/>
  <c r="B116" i="29" s="1"/>
  <c r="C113" i="29"/>
  <c r="B113" i="29" s="1"/>
  <c r="C37" i="29"/>
  <c r="D116" i="29"/>
  <c r="E116" i="29" s="1"/>
  <c r="C21" i="29"/>
  <c r="B21" i="29" s="1"/>
  <c r="C91" i="29"/>
  <c r="B91" i="29" s="1"/>
  <c r="C97" i="29"/>
  <c r="B97" i="29" s="1"/>
  <c r="D73" i="29"/>
  <c r="E73" i="29" s="1"/>
  <c r="C29" i="29"/>
  <c r="C43" i="29"/>
  <c r="B43" i="29" s="1"/>
  <c r="C86" i="29"/>
  <c r="B86" i="29" s="1"/>
  <c r="D34" i="29"/>
  <c r="E34" i="29" s="1"/>
  <c r="D81" i="29"/>
  <c r="E81" i="29" s="1"/>
  <c r="C60" i="29"/>
  <c r="B60" i="29" s="1"/>
  <c r="C74" i="29"/>
  <c r="B74" i="29" s="1"/>
  <c r="C89" i="29"/>
  <c r="B89" i="29" s="1"/>
  <c r="C83" i="29"/>
  <c r="B83" i="29" s="1"/>
  <c r="C96" i="29"/>
  <c r="B96" i="29" s="1"/>
  <c r="C42" i="29"/>
  <c r="B42" i="29" s="1"/>
  <c r="D111" i="29"/>
  <c r="E111" i="29" s="1"/>
  <c r="D104" i="29"/>
  <c r="E104" i="29" s="1"/>
  <c r="D91" i="29"/>
  <c r="E91" i="29" s="1"/>
  <c r="C106" i="29"/>
  <c r="B106" i="29" s="1"/>
  <c r="D28" i="29"/>
  <c r="E28" i="29" s="1"/>
  <c r="C99" i="29"/>
  <c r="B99" i="29" s="1"/>
  <c r="D56" i="29"/>
  <c r="E56" i="29" s="1"/>
  <c r="C72" i="29"/>
  <c r="B72" i="29" s="1"/>
  <c r="C51" i="29"/>
  <c r="B51" i="29" s="1"/>
  <c r="C114" i="29"/>
  <c r="B114" i="29" s="1"/>
  <c r="C93" i="29"/>
  <c r="B93" i="29" s="1"/>
  <c r="C104" i="29"/>
  <c r="B104" i="29" s="1"/>
  <c r="D44" i="29"/>
  <c r="E44" i="29" s="1"/>
  <c r="D64" i="29"/>
  <c r="E64" i="29" s="1"/>
  <c r="D89" i="29"/>
  <c r="E89" i="29" s="1"/>
  <c r="C105" i="29"/>
  <c r="B105" i="29" s="1"/>
  <c r="D93" i="29"/>
  <c r="E93" i="29" s="1"/>
  <c r="C25" i="29"/>
  <c r="B25" i="29" s="1"/>
  <c r="D17" i="29"/>
  <c r="E17" i="29" s="1"/>
  <c r="C80" i="29"/>
  <c r="B80" i="29" s="1"/>
  <c r="D37" i="29"/>
  <c r="E37" i="29" s="1"/>
  <c r="D43" i="29"/>
  <c r="E43" i="29" s="1"/>
  <c r="C78" i="29"/>
  <c r="B78" i="29" s="1"/>
  <c r="D74" i="29"/>
  <c r="E74" i="29" s="1"/>
  <c r="D76" i="29"/>
  <c r="E76" i="29" s="1"/>
  <c r="C69" i="29"/>
  <c r="B69" i="29" s="1"/>
  <c r="C59" i="29"/>
  <c r="B59" i="29" s="1"/>
  <c r="C58" i="29"/>
  <c r="B58" i="29" s="1"/>
  <c r="C77" i="29"/>
  <c r="B77" i="29" s="1"/>
  <c r="C95" i="29"/>
  <c r="B95" i="29" s="1"/>
  <c r="C111" i="29"/>
  <c r="B111" i="29" s="1"/>
  <c r="C107" i="29"/>
  <c r="B107" i="29" s="1"/>
  <c r="C92" i="29"/>
  <c r="B92" i="29" s="1"/>
  <c r="C87" i="29"/>
  <c r="B87" i="29" s="1"/>
  <c r="D26" i="29"/>
  <c r="E26" i="29" s="1"/>
  <c r="D75" i="29"/>
  <c r="E75" i="29" s="1"/>
  <c r="D66" i="29"/>
  <c r="E66" i="29" s="1"/>
  <c r="C79" i="29"/>
  <c r="B79" i="29" s="1"/>
  <c r="C56" i="29"/>
  <c r="B56" i="29" s="1"/>
  <c r="D106" i="29"/>
  <c r="E106" i="29" s="1"/>
  <c r="D52" i="29"/>
  <c r="E52" i="29" s="1"/>
  <c r="D27" i="29"/>
  <c r="E27" i="29" s="1"/>
  <c r="C38" i="29"/>
  <c r="B38" i="29" s="1"/>
  <c r="C102" i="29"/>
  <c r="B102" i="29" s="1"/>
  <c r="D40" i="29"/>
  <c r="E40" i="29" s="1"/>
  <c r="D88" i="29"/>
  <c r="E88" i="29" s="1"/>
  <c r="C36" i="29"/>
  <c r="B36" i="29" s="1"/>
  <c r="D21" i="29"/>
  <c r="E21" i="29" s="1"/>
  <c r="D35" i="29"/>
  <c r="E35" i="29" s="1"/>
  <c r="D83" i="29"/>
  <c r="E83" i="29" s="1"/>
  <c r="C28" i="29"/>
  <c r="B28" i="29" s="1"/>
  <c r="D48" i="29"/>
  <c r="E48" i="29" s="1"/>
  <c r="C66" i="29"/>
  <c r="B66" i="29" s="1"/>
  <c r="C24" i="29"/>
  <c r="D68" i="29"/>
  <c r="E68" i="29" s="1"/>
  <c r="C61" i="29"/>
  <c r="B61" i="29" s="1"/>
  <c r="D53" i="29"/>
  <c r="E53" i="29" s="1"/>
  <c r="C75" i="29"/>
  <c r="B75" i="29" s="1"/>
  <c r="D49" i="29"/>
  <c r="E49" i="29" s="1"/>
  <c r="D94" i="29"/>
  <c r="E94" i="29" s="1"/>
  <c r="D47" i="29"/>
  <c r="E47" i="29" s="1"/>
  <c r="D18" i="29"/>
  <c r="E18" i="29" s="1"/>
  <c r="C49" i="29"/>
  <c r="B49" i="29" s="1"/>
  <c r="D33" i="29"/>
  <c r="E33" i="29" s="1"/>
  <c r="D86" i="29"/>
  <c r="E86" i="29" s="1"/>
  <c r="C115" i="29"/>
  <c r="B115" i="29" s="1"/>
  <c r="D69" i="29"/>
  <c r="E69" i="29" s="1"/>
  <c r="C108" i="29"/>
  <c r="B108" i="29" s="1"/>
  <c r="D71" i="29"/>
  <c r="E71" i="29" s="1"/>
  <c r="D102" i="29"/>
  <c r="E102" i="29" s="1"/>
  <c r="C94" i="29"/>
  <c r="B94" i="29" s="1"/>
  <c r="D30" i="29"/>
  <c r="E30" i="29" s="1"/>
  <c r="C40" i="29"/>
  <c r="C23" i="29"/>
  <c r="B23" i="29" s="1"/>
  <c r="D38" i="29"/>
  <c r="E38" i="29" s="1"/>
  <c r="C19" i="29"/>
  <c r="B19" i="29" s="1"/>
  <c r="D51" i="29"/>
  <c r="E51" i="29" s="1"/>
  <c r="C85" i="29"/>
  <c r="B85" i="29" s="1"/>
  <c r="D41" i="29"/>
  <c r="E41" i="29" s="1"/>
  <c r="C50" i="29"/>
  <c r="B50" i="29" s="1"/>
  <c r="C73" i="29"/>
  <c r="B73" i="29" s="1"/>
  <c r="D105" i="29"/>
  <c r="E105" i="29" s="1"/>
  <c r="D100" i="29"/>
  <c r="E100" i="29" s="1"/>
  <c r="C81" i="29"/>
  <c r="B81" i="29" s="1"/>
  <c r="D108" i="29"/>
  <c r="E108" i="29" s="1"/>
  <c r="D24" i="29"/>
  <c r="E24" i="29" s="1"/>
  <c r="C41" i="29"/>
  <c r="B41" i="29" s="1"/>
  <c r="D95" i="29"/>
  <c r="E95" i="29" s="1"/>
  <c r="D82" i="29"/>
  <c r="E82" i="29" s="1"/>
  <c r="C34" i="29"/>
  <c r="B34" i="29" s="1"/>
  <c r="C63" i="29"/>
  <c r="B63" i="29" s="1"/>
  <c r="C20" i="29"/>
  <c r="C33" i="29"/>
  <c r="B33" i="29" s="1"/>
  <c r="C39" i="29"/>
  <c r="C90" i="29"/>
  <c r="B90" i="29" s="1"/>
  <c r="C88" i="29"/>
  <c r="B88" i="29" s="1"/>
  <c r="D19" i="29"/>
  <c r="E19" i="29" s="1"/>
  <c r="D87" i="29"/>
  <c r="E87" i="29" s="1"/>
  <c r="C68" i="29"/>
  <c r="B68" i="29" s="1"/>
  <c r="D97" i="29"/>
  <c r="E97" i="29" s="1"/>
  <c r="C32" i="29"/>
  <c r="B32" i="29" s="1"/>
  <c r="D62" i="29"/>
  <c r="E62" i="29" s="1"/>
  <c r="C27" i="29"/>
  <c r="AZ111" i="33"/>
  <c r="BA111" i="33" s="1"/>
  <c r="AY28" i="33"/>
  <c r="AY104" i="33"/>
  <c r="AX104" i="33" s="1"/>
  <c r="AY75" i="33"/>
  <c r="AX75" i="33" s="1"/>
  <c r="AY97" i="33"/>
  <c r="AX97" i="33" s="1"/>
  <c r="AY99" i="33"/>
  <c r="AX99" i="33" s="1"/>
  <c r="AZ88" i="33"/>
  <c r="BA88" i="33" s="1"/>
  <c r="AZ38" i="33"/>
  <c r="BA38" i="33" s="1"/>
  <c r="AY51" i="33"/>
  <c r="AX51" i="33" s="1"/>
  <c r="AZ78" i="33"/>
  <c r="BA78" i="33" s="1"/>
  <c r="AY115" i="33"/>
  <c r="AX115" i="33" s="1"/>
  <c r="AY60" i="33"/>
  <c r="AX60" i="33" s="1"/>
  <c r="AY33" i="33"/>
  <c r="AX33" i="33" s="1"/>
  <c r="AY63" i="33"/>
  <c r="AX63" i="33" s="1"/>
  <c r="AZ97" i="33"/>
  <c r="BA97" i="33" s="1"/>
  <c r="AZ17" i="33"/>
  <c r="BA17" i="33" s="1"/>
  <c r="AZ42" i="33"/>
  <c r="BA42" i="33" s="1"/>
  <c r="AZ86" i="33"/>
  <c r="BA86" i="33" s="1"/>
  <c r="AY21" i="33"/>
  <c r="AX21" i="33" s="1"/>
  <c r="AZ45" i="33"/>
  <c r="BA45" i="33" s="1"/>
  <c r="AY71" i="33"/>
  <c r="AX71" i="33" s="1"/>
  <c r="AZ102" i="33"/>
  <c r="BA102" i="33" s="1"/>
  <c r="AY23" i="33"/>
  <c r="AZ37" i="33"/>
  <c r="BA37" i="33" s="1"/>
  <c r="AY61" i="33"/>
  <c r="AX61" i="33" s="1"/>
  <c r="AZ30" i="33"/>
  <c r="BA30" i="33" s="1"/>
  <c r="AZ62" i="33"/>
  <c r="BA62" i="33" s="1"/>
  <c r="AY22" i="33"/>
  <c r="AZ48" i="33"/>
  <c r="BA48" i="33" s="1"/>
  <c r="AY38" i="33"/>
  <c r="AX38" i="33" s="1"/>
  <c r="AY41" i="33"/>
  <c r="AX41" i="33" s="1"/>
  <c r="AZ28" i="33"/>
  <c r="BA28" i="33" s="1"/>
  <c r="AY62" i="33"/>
  <c r="AX62" i="33" s="1"/>
  <c r="AZ22" i="33"/>
  <c r="BA22" i="33" s="1"/>
  <c r="AZ36" i="33"/>
  <c r="BA36" i="33" s="1"/>
  <c r="AZ24" i="33"/>
  <c r="BA24" i="33" s="1"/>
  <c r="AY48" i="33"/>
  <c r="AX48" i="33" s="1"/>
  <c r="AZ68" i="33"/>
  <c r="BA68" i="33" s="1"/>
  <c r="AY94" i="33"/>
  <c r="AX94" i="33" s="1"/>
  <c r="AZ61" i="33"/>
  <c r="BA61" i="33" s="1"/>
  <c r="AY80" i="33"/>
  <c r="AX80" i="33" s="1"/>
  <c r="AY49" i="33"/>
  <c r="AX49" i="33" s="1"/>
  <c r="AY81" i="33"/>
  <c r="AX81" i="33" s="1"/>
  <c r="AZ19" i="33"/>
  <c r="BA19" i="33" s="1"/>
  <c r="AY68" i="33"/>
  <c r="AX68" i="33" s="1"/>
  <c r="AZ29" i="33"/>
  <c r="BA29" i="33" s="1"/>
  <c r="AY45" i="33"/>
  <c r="AX45" i="33" s="1"/>
  <c r="AY96" i="33"/>
  <c r="AX96" i="33" s="1"/>
  <c r="AZ110" i="33"/>
  <c r="BA110" i="33" s="1"/>
  <c r="AY109" i="33"/>
  <c r="AX109" i="33" s="1"/>
  <c r="AZ85" i="33"/>
  <c r="BA85" i="33" s="1"/>
  <c r="AY66" i="33"/>
  <c r="AX66" i="33" s="1"/>
  <c r="AY17" i="33"/>
  <c r="AX17" i="33" s="1"/>
  <c r="AY43" i="33"/>
  <c r="AX43" i="33" s="1"/>
  <c r="AY113" i="33"/>
  <c r="AX113" i="33" s="1"/>
  <c r="AZ92" i="33"/>
  <c r="BA92" i="33" s="1"/>
  <c r="AY70" i="33"/>
  <c r="AX70" i="33" s="1"/>
  <c r="AZ56" i="33"/>
  <c r="BA56" i="33" s="1"/>
  <c r="AZ39" i="33"/>
  <c r="BA39" i="33" s="1"/>
  <c r="AY30" i="33"/>
  <c r="AY73" i="33"/>
  <c r="AX73" i="33" s="1"/>
  <c r="AZ89" i="33"/>
  <c r="BA89" i="33" s="1"/>
  <c r="AZ93" i="33"/>
  <c r="BA93" i="33" s="1"/>
  <c r="AZ100" i="33"/>
  <c r="BA100" i="33" s="1"/>
  <c r="AY112" i="33"/>
  <c r="AX112" i="33" s="1"/>
  <c r="AZ34" i="33"/>
  <c r="BA34" i="33" s="1"/>
  <c r="AY116" i="33"/>
  <c r="AX116" i="33" s="1"/>
  <c r="AY19" i="33"/>
  <c r="AY32" i="33"/>
  <c r="AZ116" i="33"/>
  <c r="BA116" i="33" s="1"/>
  <c r="AZ57" i="33"/>
  <c r="BA57" i="33" s="1"/>
  <c r="AY85" i="33"/>
  <c r="AX85" i="33" s="1"/>
  <c r="AZ27" i="33"/>
  <c r="BA27" i="33" s="1"/>
  <c r="AZ90" i="33"/>
  <c r="BA90" i="33" s="1"/>
  <c r="AZ114" i="33"/>
  <c r="BA114" i="33" s="1"/>
  <c r="AY52" i="33"/>
  <c r="AX52" i="33" s="1"/>
  <c r="AZ33" i="33"/>
  <c r="BA33" i="33" s="1"/>
  <c r="AY79" i="33"/>
  <c r="AX79" i="33" s="1"/>
  <c r="AZ104" i="33"/>
  <c r="BA104" i="33" s="1"/>
  <c r="AY20" i="33"/>
  <c r="AZ41" i="33"/>
  <c r="BA41" i="33" s="1"/>
  <c r="AY57" i="33"/>
  <c r="AX57" i="33" s="1"/>
  <c r="AZ58" i="33"/>
  <c r="BA58" i="33" s="1"/>
  <c r="AZ77" i="33"/>
  <c r="BA77" i="33" s="1"/>
  <c r="AZ98" i="33"/>
  <c r="BA98" i="33" s="1"/>
  <c r="AY36" i="33"/>
  <c r="AX36" i="33" s="1"/>
  <c r="AZ70" i="33"/>
  <c r="BA70" i="33" s="1"/>
  <c r="AZ31" i="33"/>
  <c r="BA31" i="33" s="1"/>
  <c r="AY58" i="33"/>
  <c r="AX58" i="33" s="1"/>
  <c r="AY35" i="33"/>
  <c r="AX35" i="33" s="1"/>
  <c r="AZ63" i="33"/>
  <c r="BA63" i="33" s="1"/>
  <c r="AY25" i="33"/>
  <c r="AX25" i="33" s="1"/>
  <c r="AY86" i="33"/>
  <c r="AX86" i="33" s="1"/>
  <c r="AZ40" i="33"/>
  <c r="BA40" i="33" s="1"/>
  <c r="AZ49" i="33"/>
  <c r="BA49" i="33" s="1"/>
  <c r="AZ106" i="33"/>
  <c r="BA106" i="33" s="1"/>
  <c r="AY50" i="33"/>
  <c r="AX50" i="33" s="1"/>
  <c r="AY44" i="33"/>
  <c r="AX44" i="33" s="1"/>
  <c r="AZ71" i="33"/>
  <c r="BA71" i="33" s="1"/>
  <c r="AY107" i="33"/>
  <c r="AX107" i="33" s="1"/>
  <c r="AZ74" i="33"/>
  <c r="BA74" i="33" s="1"/>
  <c r="AY87" i="33"/>
  <c r="AX87" i="33" s="1"/>
  <c r="AY56" i="33"/>
  <c r="AX56" i="33" s="1"/>
  <c r="AZ99" i="33"/>
  <c r="BA99" i="33" s="1"/>
  <c r="AZ32" i="33"/>
  <c r="BA32" i="33" s="1"/>
  <c r="AZ107" i="33"/>
  <c r="BA107" i="33" s="1"/>
  <c r="AZ115" i="33"/>
  <c r="BA115" i="33" s="1"/>
  <c r="AY37" i="33"/>
  <c r="AX37" i="33" s="1"/>
  <c r="AZ79" i="33"/>
  <c r="BA79" i="33" s="1"/>
  <c r="AZ65" i="33"/>
  <c r="BA65" i="33" s="1"/>
  <c r="AY74" i="33"/>
  <c r="AX74" i="33" s="1"/>
  <c r="AY72" i="33"/>
  <c r="AX72" i="33" s="1"/>
  <c r="AY27" i="33"/>
  <c r="AY88" i="33"/>
  <c r="AX88" i="33" s="1"/>
  <c r="AY95" i="33"/>
  <c r="AX95" i="33" s="1"/>
  <c r="AY103" i="33"/>
  <c r="AX103" i="33" s="1"/>
  <c r="AY89" i="33"/>
  <c r="AX89" i="33" s="1"/>
  <c r="AY76" i="33"/>
  <c r="AX76" i="33" s="1"/>
  <c r="AZ43" i="33"/>
  <c r="BA43" i="33" s="1"/>
  <c r="AY105" i="33"/>
  <c r="AX105" i="33" s="1"/>
  <c r="AZ47" i="33"/>
  <c r="BA47" i="33" s="1"/>
  <c r="AY78" i="33"/>
  <c r="AX78" i="33" s="1"/>
  <c r="AY40" i="33"/>
  <c r="AX40" i="33" s="1"/>
  <c r="AZ75" i="33"/>
  <c r="BA75" i="33" s="1"/>
  <c r="AZ112" i="33"/>
  <c r="BA112" i="33" s="1"/>
  <c r="AY39" i="33"/>
  <c r="AX39" i="33" s="1"/>
  <c r="AY93" i="33"/>
  <c r="AX93" i="33" s="1"/>
  <c r="AY91" i="33"/>
  <c r="AX91" i="33" s="1"/>
  <c r="AZ81" i="33"/>
  <c r="BA81" i="33" s="1"/>
  <c r="AZ83" i="33"/>
  <c r="BA83" i="33" s="1"/>
  <c r="AZ82" i="33"/>
  <c r="BA82" i="33" s="1"/>
  <c r="AY59" i="33"/>
  <c r="AX59" i="33" s="1"/>
  <c r="AY26" i="33"/>
  <c r="AX26" i="33" s="1"/>
  <c r="AY77" i="33"/>
  <c r="AX77" i="33" s="1"/>
  <c r="AZ73" i="33"/>
  <c r="BA73" i="33" s="1"/>
  <c r="AZ44" i="33"/>
  <c r="BA44" i="33" s="1"/>
  <c r="AY34" i="33"/>
  <c r="AX34" i="33" s="1"/>
  <c r="AY29" i="33"/>
  <c r="AY55" i="33"/>
  <c r="AX55" i="33" s="1"/>
  <c r="AZ60" i="33"/>
  <c r="BA60" i="33" s="1"/>
  <c r="AY98" i="33"/>
  <c r="AX98" i="33" s="1"/>
  <c r="AZ101" i="33"/>
  <c r="BA101" i="33" s="1"/>
  <c r="AY18" i="33"/>
  <c r="AZ69" i="33"/>
  <c r="BA69" i="33" s="1"/>
  <c r="AY100" i="33"/>
  <c r="AX100" i="33" s="1"/>
  <c r="AY31" i="33"/>
  <c r="AZ50" i="33"/>
  <c r="BA50" i="33" s="1"/>
  <c r="AY46" i="33"/>
  <c r="AX46" i="33" s="1"/>
  <c r="AZ51" i="33"/>
  <c r="BA51" i="33" s="1"/>
  <c r="AZ54" i="33"/>
  <c r="BA54" i="33" s="1"/>
  <c r="AY108" i="33"/>
  <c r="AX108" i="33" s="1"/>
  <c r="AZ96" i="33"/>
  <c r="BA96" i="33" s="1"/>
  <c r="AY110" i="33"/>
  <c r="AX110" i="33" s="1"/>
  <c r="AZ46" i="33"/>
  <c r="BA46" i="33" s="1"/>
  <c r="AZ18" i="33"/>
  <c r="BA18" i="33" s="1"/>
  <c r="AZ23" i="33"/>
  <c r="BA23" i="33" s="1"/>
  <c r="AY42" i="33"/>
  <c r="AX42" i="33" s="1"/>
  <c r="AZ87" i="33"/>
  <c r="BA87" i="33" s="1"/>
  <c r="AZ113" i="33"/>
  <c r="BA113" i="33" s="1"/>
  <c r="AZ35" i="33"/>
  <c r="BA35" i="33" s="1"/>
  <c r="AZ108" i="33"/>
  <c r="BA108" i="33" s="1"/>
  <c r="AZ66" i="33"/>
  <c r="BA66" i="33" s="1"/>
  <c r="AY69" i="33"/>
  <c r="AX69" i="33" s="1"/>
  <c r="AY106" i="33"/>
  <c r="AX106" i="33" s="1"/>
  <c r="AY102" i="33"/>
  <c r="AX102" i="33" s="1"/>
  <c r="AZ103" i="33"/>
  <c r="BA103" i="33" s="1"/>
  <c r="AY111" i="33"/>
  <c r="AX111" i="33" s="1"/>
  <c r="AZ95" i="33"/>
  <c r="BA95" i="33" s="1"/>
  <c r="AY101" i="33"/>
  <c r="AX101" i="33" s="1"/>
  <c r="AZ59" i="33"/>
  <c r="BA59" i="33" s="1"/>
  <c r="AZ72" i="33"/>
  <c r="BA72" i="33" s="1"/>
  <c r="AY54" i="33"/>
  <c r="AX54" i="33" s="1"/>
  <c r="AZ76" i="33"/>
  <c r="BA76" i="33" s="1"/>
  <c r="AZ105" i="33"/>
  <c r="BA105" i="33" s="1"/>
  <c r="AZ91" i="33"/>
  <c r="BA91" i="33" s="1"/>
  <c r="AY67" i="33"/>
  <c r="AX67" i="33" s="1"/>
  <c r="AY65" i="33"/>
  <c r="AX65" i="33" s="1"/>
  <c r="AZ26" i="33"/>
  <c r="BA26" i="33" s="1"/>
  <c r="AZ80" i="33"/>
  <c r="BA80" i="33" s="1"/>
  <c r="AZ53" i="33"/>
  <c r="BA53" i="33" s="1"/>
  <c r="AY114" i="33"/>
  <c r="AX114" i="33" s="1"/>
  <c r="AZ94" i="33"/>
  <c r="BA94" i="33" s="1"/>
  <c r="AZ25" i="33"/>
  <c r="BA25" i="33" s="1"/>
  <c r="AZ20" i="33"/>
  <c r="BA20" i="33" s="1"/>
  <c r="AY84" i="33"/>
  <c r="AX84" i="33" s="1"/>
  <c r="AZ109" i="33"/>
  <c r="BA109" i="33" s="1"/>
  <c r="AY92" i="33"/>
  <c r="AX92" i="33" s="1"/>
  <c r="AZ55" i="33"/>
  <c r="BA55" i="33" s="1"/>
  <c r="AY53" i="33"/>
  <c r="AX53" i="33" s="1"/>
  <c r="AZ67" i="33"/>
  <c r="BA67" i="33" s="1"/>
  <c r="AY83" i="33"/>
  <c r="AX83" i="33" s="1"/>
  <c r="AZ84" i="33"/>
  <c r="BA84" i="33" s="1"/>
  <c r="AY90" i="33"/>
  <c r="AX90" i="33" s="1"/>
  <c r="AZ64" i="33"/>
  <c r="BA64" i="33" s="1"/>
  <c r="AY64" i="33"/>
  <c r="AX64" i="33" s="1"/>
  <c r="AZ21" i="33"/>
  <c r="BA21" i="33" s="1"/>
  <c r="AY24" i="33"/>
  <c r="AX24" i="33" s="1"/>
  <c r="AY47" i="33"/>
  <c r="AX47" i="33" s="1"/>
  <c r="AY82" i="33"/>
  <c r="AX82" i="33" s="1"/>
  <c r="AZ52" i="33"/>
  <c r="BA52" i="33" s="1"/>
  <c r="D71" i="38"/>
  <c r="E71" i="38" s="1"/>
  <c r="C65" i="38"/>
  <c r="B65" i="38" s="1"/>
  <c r="C43" i="38"/>
  <c r="B43" i="38" s="1"/>
  <c r="C31" i="38"/>
  <c r="D90" i="38"/>
  <c r="E90" i="38" s="1"/>
  <c r="C76" i="38"/>
  <c r="B76" i="38" s="1"/>
  <c r="D83" i="38"/>
  <c r="E83" i="38" s="1"/>
  <c r="D66" i="38"/>
  <c r="E66" i="38" s="1"/>
  <c r="D38" i="38"/>
  <c r="E38" i="38" s="1"/>
  <c r="C40" i="38"/>
  <c r="C82" i="38"/>
  <c r="B82" i="38" s="1"/>
  <c r="D65" i="38"/>
  <c r="E65" i="38" s="1"/>
  <c r="D95" i="38"/>
  <c r="E95" i="38" s="1"/>
  <c r="D32" i="38"/>
  <c r="E32" i="38" s="1"/>
  <c r="D64" i="38"/>
  <c r="E64" i="38" s="1"/>
  <c r="D99" i="38"/>
  <c r="E99" i="38" s="1"/>
  <c r="C109" i="38"/>
  <c r="B109" i="38" s="1"/>
  <c r="D20" i="38"/>
  <c r="E20" i="38" s="1"/>
  <c r="D29" i="38"/>
  <c r="E29" i="38" s="1"/>
  <c r="C46" i="38"/>
  <c r="B46" i="38" s="1"/>
  <c r="D82" i="38"/>
  <c r="E82" i="38" s="1"/>
  <c r="C95" i="38"/>
  <c r="B95" i="38" s="1"/>
  <c r="C74" i="38"/>
  <c r="B74" i="38" s="1"/>
  <c r="D103" i="38"/>
  <c r="E103" i="38" s="1"/>
  <c r="D62" i="38"/>
  <c r="E62" i="38" s="1"/>
  <c r="D73" i="38"/>
  <c r="E73" i="38" s="1"/>
  <c r="C104" i="38"/>
  <c r="B104" i="38" s="1"/>
  <c r="D55" i="38"/>
  <c r="E55" i="38" s="1"/>
  <c r="D102" i="38"/>
  <c r="E102" i="38" s="1"/>
  <c r="C89" i="38"/>
  <c r="B89" i="38" s="1"/>
  <c r="C94" i="38"/>
  <c r="B94" i="38" s="1"/>
  <c r="D41" i="38"/>
  <c r="E41" i="38" s="1"/>
  <c r="D35" i="38"/>
  <c r="E35" i="38" s="1"/>
  <c r="C39" i="38"/>
  <c r="C102" i="38"/>
  <c r="B102" i="38" s="1"/>
  <c r="C96" i="38"/>
  <c r="B96" i="38" s="1"/>
  <c r="D89" i="38"/>
  <c r="E89" i="38" s="1"/>
  <c r="C97" i="38"/>
  <c r="B97" i="38" s="1"/>
  <c r="D116" i="38"/>
  <c r="E116" i="38" s="1"/>
  <c r="C52" i="38"/>
  <c r="B52" i="38" s="1"/>
  <c r="C61" i="38"/>
  <c r="B61" i="38" s="1"/>
  <c r="C25" i="38"/>
  <c r="C63" i="38"/>
  <c r="B63" i="38" s="1"/>
  <c r="C88" i="38"/>
  <c r="B88" i="38" s="1"/>
  <c r="C32" i="38"/>
  <c r="B32" i="38" s="1"/>
  <c r="D115" i="38"/>
  <c r="E115" i="38" s="1"/>
  <c r="D60" i="38"/>
  <c r="E60" i="38" s="1"/>
  <c r="C81" i="38"/>
  <c r="B81" i="38" s="1"/>
  <c r="C57" i="38"/>
  <c r="B57" i="38" s="1"/>
  <c r="C28" i="38"/>
  <c r="C55" i="38"/>
  <c r="B55" i="38" s="1"/>
  <c r="D19" i="38"/>
  <c r="E19" i="38" s="1"/>
  <c r="D110" i="38"/>
  <c r="E110" i="38" s="1"/>
  <c r="D67" i="38"/>
  <c r="E67" i="38" s="1"/>
  <c r="D57" i="38"/>
  <c r="E57" i="38" s="1"/>
  <c r="C103" i="38"/>
  <c r="B103" i="38" s="1"/>
  <c r="C66" i="38"/>
  <c r="B66" i="38" s="1"/>
  <c r="D34" i="38"/>
  <c r="E34" i="38" s="1"/>
  <c r="D49" i="38"/>
  <c r="E49" i="38" s="1"/>
  <c r="D53" i="38"/>
  <c r="E53" i="38" s="1"/>
  <c r="C69" i="38"/>
  <c r="B69" i="38" s="1"/>
  <c r="D104" i="38"/>
  <c r="E104" i="38" s="1"/>
  <c r="D33" i="38"/>
  <c r="E33" i="38" s="1"/>
  <c r="C58" i="38"/>
  <c r="B58" i="38" s="1"/>
  <c r="C49" i="38"/>
  <c r="B49" i="38" s="1"/>
  <c r="C87" i="38"/>
  <c r="B87" i="38" s="1"/>
  <c r="C90" i="38"/>
  <c r="B90" i="38" s="1"/>
  <c r="C38" i="38"/>
  <c r="D45" i="38"/>
  <c r="E45" i="38" s="1"/>
  <c r="C92" i="38"/>
  <c r="B92" i="38" s="1"/>
  <c r="C110" i="38"/>
  <c r="B110" i="38" s="1"/>
  <c r="C33" i="38"/>
  <c r="B33" i="38" s="1"/>
  <c r="D23" i="38"/>
  <c r="E23" i="38" s="1"/>
  <c r="D100" i="38"/>
  <c r="E100" i="38" s="1"/>
  <c r="C20" i="38"/>
  <c r="D87" i="38"/>
  <c r="E87" i="38" s="1"/>
  <c r="D51" i="38"/>
  <c r="E51" i="38" s="1"/>
  <c r="C84" i="38"/>
  <c r="B84" i="38" s="1"/>
  <c r="D70" i="38"/>
  <c r="E70" i="38" s="1"/>
  <c r="D39" i="38"/>
  <c r="E39" i="38" s="1"/>
  <c r="C22" i="38"/>
  <c r="D69" i="38"/>
  <c r="E69" i="38" s="1"/>
  <c r="D81" i="38"/>
  <c r="E81" i="38" s="1"/>
  <c r="D75" i="38"/>
  <c r="E75" i="38" s="1"/>
  <c r="C59" i="38"/>
  <c r="B59" i="38" s="1"/>
  <c r="C75" i="38"/>
  <c r="B75" i="38" s="1"/>
  <c r="D37" i="38"/>
  <c r="E37" i="38" s="1"/>
  <c r="D86" i="38"/>
  <c r="E86" i="38" s="1"/>
  <c r="D58" i="38"/>
  <c r="E58" i="38" s="1"/>
  <c r="C72" i="38"/>
  <c r="B72" i="38" s="1"/>
  <c r="D78" i="38"/>
  <c r="E78" i="38" s="1"/>
  <c r="C70" i="38"/>
  <c r="B70" i="38" s="1"/>
  <c r="C91" i="38"/>
  <c r="B91" i="38" s="1"/>
  <c r="D107" i="38"/>
  <c r="E107" i="38" s="1"/>
  <c r="C64" i="38"/>
  <c r="B64" i="38" s="1"/>
  <c r="C44" i="38"/>
  <c r="B44" i="38" s="1"/>
  <c r="C80" i="38"/>
  <c r="B80" i="38" s="1"/>
  <c r="D52" i="38"/>
  <c r="E52" i="38" s="1"/>
  <c r="D97" i="38"/>
  <c r="E97" i="38" s="1"/>
  <c r="C112" i="38"/>
  <c r="B112" i="38" s="1"/>
  <c r="C42" i="38"/>
  <c r="B42" i="38" s="1"/>
  <c r="C53" i="38"/>
  <c r="B53" i="38" s="1"/>
  <c r="C60" i="38"/>
  <c r="B60" i="38" s="1"/>
  <c r="D112" i="38"/>
  <c r="E112" i="38" s="1"/>
  <c r="D43" i="38"/>
  <c r="E43" i="38" s="1"/>
  <c r="C41" i="38"/>
  <c r="B41" i="38" s="1"/>
  <c r="D77" i="38"/>
  <c r="E77" i="38" s="1"/>
  <c r="C105" i="38"/>
  <c r="B105" i="38" s="1"/>
  <c r="D93" i="38"/>
  <c r="E93" i="38" s="1"/>
  <c r="D105" i="38"/>
  <c r="E105" i="38" s="1"/>
  <c r="D91" i="38"/>
  <c r="E91" i="38" s="1"/>
  <c r="C18" i="38"/>
  <c r="B18" i="38" s="1"/>
  <c r="D31" i="38"/>
  <c r="E31" i="38" s="1"/>
  <c r="D68" i="38"/>
  <c r="E68" i="38" s="1"/>
  <c r="D76" i="38"/>
  <c r="E76" i="38" s="1"/>
  <c r="C45" i="38"/>
  <c r="B45" i="38" s="1"/>
  <c r="C37" i="38"/>
  <c r="B37" i="38" s="1"/>
  <c r="C78" i="38"/>
  <c r="B78" i="38" s="1"/>
  <c r="D21" i="38"/>
  <c r="E21" i="38" s="1"/>
  <c r="D79" i="38"/>
  <c r="E79" i="38" s="1"/>
  <c r="C27" i="38"/>
  <c r="D63" i="38"/>
  <c r="E63" i="38" s="1"/>
  <c r="C113" i="38"/>
  <c r="B113" i="38" s="1"/>
  <c r="D94" i="38"/>
  <c r="E94" i="38" s="1"/>
  <c r="C111" i="38"/>
  <c r="B111" i="38" s="1"/>
  <c r="C29" i="38"/>
  <c r="B29" i="38" s="1"/>
  <c r="D72" i="38"/>
  <c r="E72" i="38" s="1"/>
  <c r="C85" i="38"/>
  <c r="B85" i="38" s="1"/>
  <c r="D85" i="38"/>
  <c r="E85" i="38" s="1"/>
  <c r="C99" i="38"/>
  <c r="B99" i="38" s="1"/>
  <c r="D80" i="38"/>
  <c r="E80" i="38" s="1"/>
  <c r="D59" i="38"/>
  <c r="E59" i="38" s="1"/>
  <c r="C100" i="38"/>
  <c r="B100" i="38" s="1"/>
  <c r="D30" i="38"/>
  <c r="E30" i="38" s="1"/>
  <c r="C26" i="38"/>
  <c r="C98" i="38"/>
  <c r="B98" i="38" s="1"/>
  <c r="C36" i="38"/>
  <c r="C106" i="38"/>
  <c r="B106" i="38" s="1"/>
  <c r="D92" i="38"/>
  <c r="E92" i="38" s="1"/>
  <c r="D61" i="38"/>
  <c r="E61" i="38" s="1"/>
  <c r="C101" i="38"/>
  <c r="B101" i="38" s="1"/>
  <c r="C30" i="38"/>
  <c r="B30" i="38" s="1"/>
  <c r="D24" i="38"/>
  <c r="E24" i="38" s="1"/>
  <c r="C108" i="38"/>
  <c r="B108" i="38" s="1"/>
  <c r="C68" i="38"/>
  <c r="B68" i="38" s="1"/>
  <c r="C114" i="38"/>
  <c r="B114" i="38" s="1"/>
  <c r="C73" i="38"/>
  <c r="B73" i="38" s="1"/>
  <c r="D48" i="38"/>
  <c r="E48" i="38" s="1"/>
  <c r="C79" i="38"/>
  <c r="B79" i="38" s="1"/>
  <c r="C83" i="38"/>
  <c r="B83" i="38" s="1"/>
  <c r="C77" i="38"/>
  <c r="B77" i="38" s="1"/>
  <c r="D50" i="38"/>
  <c r="E50" i="38" s="1"/>
  <c r="D98" i="38"/>
  <c r="E98" i="38" s="1"/>
  <c r="D84" i="38"/>
  <c r="E84" i="38" s="1"/>
  <c r="D111" i="38"/>
  <c r="E111" i="38" s="1"/>
  <c r="C34" i="38"/>
  <c r="D106" i="38"/>
  <c r="E106" i="38" s="1"/>
  <c r="C67" i="38"/>
  <c r="B67" i="38" s="1"/>
  <c r="D54" i="38"/>
  <c r="E54" i="38" s="1"/>
  <c r="C56" i="38"/>
  <c r="B56" i="38" s="1"/>
  <c r="D74" i="38"/>
  <c r="E74" i="38" s="1"/>
  <c r="D36" i="38"/>
  <c r="E36" i="38" s="1"/>
  <c r="C17" i="38"/>
  <c r="C116" i="38"/>
  <c r="B116" i="38" s="1"/>
  <c r="D88" i="38"/>
  <c r="E88" i="38" s="1"/>
  <c r="C93" i="38"/>
  <c r="B93" i="38" s="1"/>
  <c r="D42" i="38"/>
  <c r="E42" i="38" s="1"/>
  <c r="D22" i="38"/>
  <c r="E22" i="38" s="1"/>
  <c r="D114" i="38"/>
  <c r="E114" i="38" s="1"/>
  <c r="D40" i="38"/>
  <c r="E40" i="38" s="1"/>
  <c r="C54" i="38"/>
  <c r="B54" i="38" s="1"/>
  <c r="C24" i="38"/>
  <c r="B24" i="38" s="1"/>
  <c r="D27" i="38"/>
  <c r="E27" i="38" s="1"/>
  <c r="D28" i="38"/>
  <c r="E28" i="38" s="1"/>
  <c r="D96" i="38"/>
  <c r="E96" i="38" s="1"/>
  <c r="C47" i="38"/>
  <c r="B47" i="38" s="1"/>
  <c r="C62" i="38"/>
  <c r="B62" i="38" s="1"/>
  <c r="C23" i="38"/>
  <c r="D18" i="38"/>
  <c r="E18" i="38" s="1"/>
  <c r="C21" i="38"/>
  <c r="D26" i="38"/>
  <c r="E26" i="38" s="1"/>
  <c r="D17" i="38"/>
  <c r="E17" i="38" s="1"/>
  <c r="C115" i="38"/>
  <c r="B115" i="38" s="1"/>
  <c r="C51" i="38"/>
  <c r="B51" i="38" s="1"/>
  <c r="D101" i="38"/>
  <c r="E101" i="38" s="1"/>
  <c r="D46" i="38"/>
  <c r="E46" i="38" s="1"/>
  <c r="D113" i="38"/>
  <c r="E113" i="38" s="1"/>
  <c r="C107" i="38"/>
  <c r="B107" i="38" s="1"/>
  <c r="D44" i="38"/>
  <c r="E44" i="38" s="1"/>
  <c r="D108" i="38"/>
  <c r="E108" i="38" s="1"/>
  <c r="D56" i="38"/>
  <c r="E56" i="38" s="1"/>
  <c r="D47" i="38"/>
  <c r="E47" i="38" s="1"/>
  <c r="C86" i="38"/>
  <c r="B86" i="38" s="1"/>
  <c r="D25" i="38"/>
  <c r="E25" i="38" s="1"/>
  <c r="C19" i="38"/>
  <c r="B19" i="38" s="1"/>
  <c r="C48" i="38"/>
  <c r="B48" i="38" s="1"/>
  <c r="D109" i="38"/>
  <c r="E109" i="38" s="1"/>
  <c r="C50" i="38"/>
  <c r="B50" i="38" s="1"/>
  <c r="C71" i="38"/>
  <c r="B71" i="38" s="1"/>
  <c r="C35" i="38"/>
  <c r="B35" i="38" s="1"/>
  <c r="V114" i="44"/>
  <c r="BL30" i="42"/>
  <c r="V30" i="52"/>
  <c r="V33" i="42"/>
  <c r="J70" i="5"/>
  <c r="K70" i="5" s="1"/>
  <c r="I94" i="5"/>
  <c r="H94" i="5" s="1"/>
  <c r="J106" i="5"/>
  <c r="K106" i="5" s="1"/>
  <c r="J54" i="5"/>
  <c r="K54" i="5" s="1"/>
  <c r="J99" i="5"/>
  <c r="K99" i="5" s="1"/>
  <c r="I63" i="5"/>
  <c r="H63" i="5" s="1"/>
  <c r="J77" i="5"/>
  <c r="K77" i="5" s="1"/>
  <c r="J19" i="5"/>
  <c r="K19" i="5" s="1"/>
  <c r="J96" i="5"/>
  <c r="K96" i="5" s="1"/>
  <c r="I86" i="5"/>
  <c r="H86" i="5" s="1"/>
  <c r="I71" i="5"/>
  <c r="H71" i="5" s="1"/>
  <c r="I84" i="5"/>
  <c r="H84" i="5" s="1"/>
  <c r="J49" i="5"/>
  <c r="K49" i="5" s="1"/>
  <c r="J24" i="5"/>
  <c r="K24" i="5" s="1"/>
  <c r="I92" i="5"/>
  <c r="H92" i="5" s="1"/>
  <c r="J94" i="5"/>
  <c r="K94" i="5" s="1"/>
  <c r="J89" i="5"/>
  <c r="K89" i="5" s="1"/>
  <c r="I62" i="5"/>
  <c r="H62" i="5" s="1"/>
  <c r="I59" i="5"/>
  <c r="H59" i="5" s="1"/>
  <c r="I83" i="5"/>
  <c r="H83" i="5" s="1"/>
  <c r="J86" i="5"/>
  <c r="K86" i="5" s="1"/>
  <c r="J93" i="5"/>
  <c r="K93" i="5" s="1"/>
  <c r="I40" i="5"/>
  <c r="H40" i="5" s="1"/>
  <c r="J67" i="5"/>
  <c r="K67" i="5" s="1"/>
  <c r="I70" i="5"/>
  <c r="H70" i="5" s="1"/>
  <c r="I93" i="5"/>
  <c r="H93" i="5" s="1"/>
  <c r="I101" i="5"/>
  <c r="H101" i="5" s="1"/>
  <c r="I54" i="5"/>
  <c r="H54" i="5" s="1"/>
  <c r="I105" i="5"/>
  <c r="H105" i="5" s="1"/>
  <c r="J52" i="5"/>
  <c r="K52" i="5" s="1"/>
  <c r="I65" i="5"/>
  <c r="H65" i="5" s="1"/>
  <c r="J17" i="5"/>
  <c r="K17" i="5" s="1"/>
  <c r="I49" i="5"/>
  <c r="H49" i="5" s="1"/>
  <c r="J63" i="5"/>
  <c r="K63" i="5" s="1"/>
  <c r="J44" i="5"/>
  <c r="K44" i="5" s="1"/>
  <c r="J109" i="5"/>
  <c r="K109" i="5" s="1"/>
  <c r="I61" i="5"/>
  <c r="H61" i="5" s="1"/>
  <c r="J43" i="5"/>
  <c r="K43" i="5" s="1"/>
  <c r="J30" i="5"/>
  <c r="K30" i="5" s="1"/>
  <c r="I53" i="5"/>
  <c r="H53" i="5" s="1"/>
  <c r="I58" i="5"/>
  <c r="H58" i="5" s="1"/>
  <c r="J81" i="5"/>
  <c r="K81" i="5" s="1"/>
  <c r="I108" i="5"/>
  <c r="H108" i="5" s="1"/>
  <c r="J22" i="5"/>
  <c r="K22" i="5" s="1"/>
  <c r="I48" i="5"/>
  <c r="H48" i="5" s="1"/>
  <c r="I23" i="5"/>
  <c r="I109" i="5"/>
  <c r="H109" i="5" s="1"/>
  <c r="I42" i="5"/>
  <c r="H42" i="5" s="1"/>
  <c r="J64" i="5"/>
  <c r="K64" i="5" s="1"/>
  <c r="I77" i="5"/>
  <c r="H77" i="5" s="1"/>
  <c r="J27" i="5"/>
  <c r="K27" i="5" s="1"/>
  <c r="I82" i="5"/>
  <c r="H82" i="5" s="1"/>
  <c r="J115" i="5"/>
  <c r="K115" i="5" s="1"/>
  <c r="I52" i="5"/>
  <c r="H52" i="5" s="1"/>
  <c r="I75" i="5"/>
  <c r="H75" i="5" s="1"/>
  <c r="J87" i="5"/>
  <c r="K87" i="5" s="1"/>
  <c r="I106" i="5"/>
  <c r="H106" i="5" s="1"/>
  <c r="J58" i="5"/>
  <c r="K58" i="5" s="1"/>
  <c r="J42" i="5"/>
  <c r="K42" i="5" s="1"/>
  <c r="J101" i="5"/>
  <c r="K101" i="5" s="1"/>
  <c r="I51" i="5"/>
  <c r="H51" i="5" s="1"/>
  <c r="J31" i="5"/>
  <c r="K31" i="5" s="1"/>
  <c r="I29" i="5"/>
  <c r="I66" i="5"/>
  <c r="H66" i="5" s="1"/>
  <c r="I41" i="5"/>
  <c r="H41" i="5" s="1"/>
  <c r="I98" i="5"/>
  <c r="H98" i="5" s="1"/>
  <c r="I85" i="5"/>
  <c r="H85" i="5" s="1"/>
  <c r="I102" i="5"/>
  <c r="H102" i="5" s="1"/>
  <c r="I96" i="5"/>
  <c r="H96" i="5" s="1"/>
  <c r="J72" i="5"/>
  <c r="K72" i="5" s="1"/>
  <c r="J71" i="5"/>
  <c r="K71" i="5" s="1"/>
  <c r="I76" i="5"/>
  <c r="H76" i="5" s="1"/>
  <c r="J65" i="5"/>
  <c r="K65" i="5" s="1"/>
  <c r="J83" i="5"/>
  <c r="K83" i="5" s="1"/>
  <c r="I57" i="5"/>
  <c r="H57" i="5" s="1"/>
  <c r="J103" i="5"/>
  <c r="K103" i="5" s="1"/>
  <c r="J104" i="5"/>
  <c r="K104" i="5" s="1"/>
  <c r="J91" i="5"/>
  <c r="K91" i="5" s="1"/>
  <c r="J88" i="5"/>
  <c r="K88" i="5" s="1"/>
  <c r="J111" i="5"/>
  <c r="K111" i="5" s="1"/>
  <c r="I114" i="5"/>
  <c r="H114" i="5" s="1"/>
  <c r="J66" i="5"/>
  <c r="K66" i="5" s="1"/>
  <c r="J40" i="5"/>
  <c r="K40" i="5" s="1"/>
  <c r="J80" i="5"/>
  <c r="K80" i="5" s="1"/>
  <c r="J45" i="5"/>
  <c r="K45" i="5" s="1"/>
  <c r="J82" i="5"/>
  <c r="K82" i="5" s="1"/>
  <c r="J48" i="5"/>
  <c r="K48" i="5" s="1"/>
  <c r="J38" i="5"/>
  <c r="K38" i="5" s="1"/>
  <c r="I89" i="5"/>
  <c r="H89" i="5" s="1"/>
  <c r="I112" i="5"/>
  <c r="H112" i="5" s="1"/>
  <c r="J116" i="5"/>
  <c r="K116" i="5" s="1"/>
  <c r="I87" i="5"/>
  <c r="H87" i="5" s="1"/>
  <c r="I97" i="5"/>
  <c r="H97" i="5" s="1"/>
  <c r="J46" i="5"/>
  <c r="K46" i="5" s="1"/>
  <c r="J57" i="5"/>
  <c r="K57" i="5" s="1"/>
  <c r="I115" i="5"/>
  <c r="H115" i="5" s="1"/>
  <c r="I104" i="5"/>
  <c r="H104" i="5" s="1"/>
  <c r="I100" i="5"/>
  <c r="H100" i="5" s="1"/>
  <c r="J112" i="5"/>
  <c r="K112" i="5" s="1"/>
  <c r="J61" i="5"/>
  <c r="K61" i="5" s="1"/>
  <c r="J100" i="5"/>
  <c r="K100" i="5" s="1"/>
  <c r="J110" i="5"/>
  <c r="K110" i="5" s="1"/>
  <c r="I111" i="5"/>
  <c r="H111" i="5" s="1"/>
  <c r="I18" i="5"/>
  <c r="J78" i="5"/>
  <c r="K78" i="5" s="1"/>
  <c r="J107" i="5"/>
  <c r="K107" i="5" s="1"/>
  <c r="I30" i="5"/>
  <c r="I24" i="5"/>
  <c r="I39" i="5"/>
  <c r="H39" i="5" s="1"/>
  <c r="I44" i="5"/>
  <c r="H44" i="5" s="1"/>
  <c r="I27" i="5"/>
  <c r="I46" i="5"/>
  <c r="H46" i="5" s="1"/>
  <c r="I91" i="5"/>
  <c r="H91" i="5" s="1"/>
  <c r="J35" i="5"/>
  <c r="K35" i="5" s="1"/>
  <c r="J113" i="5"/>
  <c r="K113" i="5" s="1"/>
  <c r="I81" i="5"/>
  <c r="H81" i="5" s="1"/>
  <c r="J56" i="5"/>
  <c r="K56" i="5" s="1"/>
  <c r="I36" i="5"/>
  <c r="H36" i="5" s="1"/>
  <c r="I64" i="5"/>
  <c r="H64" i="5" s="1"/>
  <c r="J62" i="5"/>
  <c r="K62" i="5" s="1"/>
  <c r="I47" i="5"/>
  <c r="H47" i="5" s="1"/>
  <c r="I74" i="5"/>
  <c r="H74" i="5" s="1"/>
  <c r="J20" i="5"/>
  <c r="K20" i="5" s="1"/>
  <c r="J92" i="5"/>
  <c r="K92" i="5" s="1"/>
  <c r="I78" i="5"/>
  <c r="H78" i="5" s="1"/>
  <c r="J32" i="5"/>
  <c r="K32" i="5" s="1"/>
  <c r="J75" i="5"/>
  <c r="K75" i="5" s="1"/>
  <c r="I35" i="5"/>
  <c r="H35" i="5" s="1"/>
  <c r="I95" i="5"/>
  <c r="H95" i="5" s="1"/>
  <c r="J33" i="5"/>
  <c r="K33" i="5" s="1"/>
  <c r="J21" i="5"/>
  <c r="K21" i="5" s="1"/>
  <c r="J97" i="5"/>
  <c r="K97" i="5" s="1"/>
  <c r="I28" i="5"/>
  <c r="J37" i="5"/>
  <c r="K37" i="5" s="1"/>
  <c r="I37" i="5"/>
  <c r="H37" i="5" s="1"/>
  <c r="J114" i="5"/>
  <c r="K114" i="5" s="1"/>
  <c r="I80" i="5"/>
  <c r="H80" i="5" s="1"/>
  <c r="J47" i="5"/>
  <c r="K47" i="5" s="1"/>
  <c r="J76" i="5"/>
  <c r="K76" i="5" s="1"/>
  <c r="I88" i="5"/>
  <c r="H88" i="5" s="1"/>
  <c r="J95" i="5"/>
  <c r="K95" i="5" s="1"/>
  <c r="I55" i="5"/>
  <c r="H55" i="5" s="1"/>
  <c r="I45" i="5"/>
  <c r="H45" i="5" s="1"/>
  <c r="I110" i="5"/>
  <c r="H110" i="5" s="1"/>
  <c r="J90" i="5"/>
  <c r="K90" i="5" s="1"/>
  <c r="I69" i="5"/>
  <c r="H69" i="5" s="1"/>
  <c r="J29" i="5"/>
  <c r="K29" i="5" s="1"/>
  <c r="J55" i="5"/>
  <c r="K55" i="5" s="1"/>
  <c r="I116" i="5"/>
  <c r="H116" i="5" s="1"/>
  <c r="J84" i="5"/>
  <c r="K84" i="5" s="1"/>
  <c r="I17" i="5"/>
  <c r="I38" i="5"/>
  <c r="H38" i="5" s="1"/>
  <c r="J25" i="5"/>
  <c r="K25" i="5" s="1"/>
  <c r="J51" i="5"/>
  <c r="K51" i="5" s="1"/>
  <c r="I31" i="5"/>
  <c r="J28" i="5"/>
  <c r="K28" i="5" s="1"/>
  <c r="J41" i="5"/>
  <c r="K41" i="5" s="1"/>
  <c r="I22" i="5"/>
  <c r="I107" i="5"/>
  <c r="H107" i="5" s="1"/>
  <c r="I34" i="5"/>
  <c r="H34" i="5" s="1"/>
  <c r="I72" i="5"/>
  <c r="H72" i="5" s="1"/>
  <c r="J53" i="5"/>
  <c r="K53" i="5" s="1"/>
  <c r="J68" i="5"/>
  <c r="K68" i="5" s="1"/>
  <c r="J79" i="5"/>
  <c r="K79" i="5" s="1"/>
  <c r="J23" i="5"/>
  <c r="K23" i="5" s="1"/>
  <c r="I20" i="5"/>
  <c r="I33" i="5"/>
  <c r="J74" i="5"/>
  <c r="K74" i="5" s="1"/>
  <c r="J73" i="5"/>
  <c r="K73" i="5" s="1"/>
  <c r="I32" i="5"/>
  <c r="J108" i="5"/>
  <c r="K108" i="5" s="1"/>
  <c r="J39" i="5"/>
  <c r="K39" i="5" s="1"/>
  <c r="I19" i="5"/>
  <c r="J18" i="5"/>
  <c r="K18" i="5" s="1"/>
  <c r="I79" i="5"/>
  <c r="H79" i="5" s="1"/>
  <c r="I26" i="5"/>
  <c r="J36" i="5"/>
  <c r="K36" i="5" s="1"/>
  <c r="J50" i="5"/>
  <c r="K50" i="5" s="1"/>
  <c r="I43" i="5"/>
  <c r="H43" i="5" s="1"/>
  <c r="I103" i="5"/>
  <c r="H103" i="5" s="1"/>
  <c r="I67" i="5"/>
  <c r="H67" i="5" s="1"/>
  <c r="I113" i="5"/>
  <c r="H113" i="5" s="1"/>
  <c r="I60" i="5"/>
  <c r="H60" i="5" s="1"/>
  <c r="J60" i="5"/>
  <c r="K60" i="5" s="1"/>
  <c r="I68" i="5"/>
  <c r="H68" i="5" s="1"/>
  <c r="J105" i="5"/>
  <c r="K105" i="5" s="1"/>
  <c r="J26" i="5"/>
  <c r="K26" i="5" s="1"/>
  <c r="J85" i="5"/>
  <c r="K85" i="5" s="1"/>
  <c r="I73" i="5"/>
  <c r="H73" i="5" s="1"/>
  <c r="J102" i="5"/>
  <c r="K102" i="5" s="1"/>
  <c r="J98" i="5"/>
  <c r="K98" i="5" s="1"/>
  <c r="J34" i="5"/>
  <c r="K34" i="5" s="1"/>
  <c r="J59" i="5"/>
  <c r="K59" i="5" s="1"/>
  <c r="I90" i="5"/>
  <c r="H90" i="5" s="1"/>
  <c r="I25" i="5"/>
  <c r="J69" i="5"/>
  <c r="K69" i="5" s="1"/>
  <c r="I21" i="5"/>
  <c r="I56" i="5"/>
  <c r="H56" i="5" s="1"/>
  <c r="I99" i="5"/>
  <c r="H99" i="5" s="1"/>
  <c r="I50" i="5"/>
  <c r="H50" i="5" s="1"/>
  <c r="V34" i="45"/>
  <c r="V33" i="44"/>
  <c r="AX31" i="44"/>
  <c r="AX77" i="44" s="1"/>
  <c r="AJ30" i="9"/>
  <c r="D18" i="14"/>
  <c r="E18" i="14" s="1"/>
  <c r="D33" i="14"/>
  <c r="E33" i="14" s="1"/>
  <c r="C75" i="14"/>
  <c r="B75" i="14" s="1"/>
  <c r="D89" i="14"/>
  <c r="E89" i="14" s="1"/>
  <c r="C30" i="14"/>
  <c r="C72" i="14"/>
  <c r="B72" i="14" s="1"/>
  <c r="D66" i="14"/>
  <c r="E66" i="14" s="1"/>
  <c r="C116" i="14"/>
  <c r="B116" i="14" s="1"/>
  <c r="C49" i="14"/>
  <c r="B49" i="14" s="1"/>
  <c r="C85" i="14"/>
  <c r="B85" i="14" s="1"/>
  <c r="D60" i="14"/>
  <c r="E60" i="14" s="1"/>
  <c r="D31" i="14"/>
  <c r="E31" i="14" s="1"/>
  <c r="C44" i="14"/>
  <c r="B44" i="14" s="1"/>
  <c r="D101" i="14"/>
  <c r="E101" i="14" s="1"/>
  <c r="D51" i="14"/>
  <c r="E51" i="14" s="1"/>
  <c r="C71" i="14"/>
  <c r="B71" i="14" s="1"/>
  <c r="D106" i="14"/>
  <c r="E106" i="14" s="1"/>
  <c r="D20" i="14"/>
  <c r="E20" i="14" s="1"/>
  <c r="D22" i="14"/>
  <c r="E22" i="14" s="1"/>
  <c r="C93" i="14"/>
  <c r="B93" i="14" s="1"/>
  <c r="C78" i="14"/>
  <c r="B78" i="14" s="1"/>
  <c r="D56" i="14"/>
  <c r="E56" i="14" s="1"/>
  <c r="D74" i="14"/>
  <c r="E74" i="14" s="1"/>
  <c r="C25" i="14"/>
  <c r="D42" i="14"/>
  <c r="E42" i="14" s="1"/>
  <c r="D23" i="14"/>
  <c r="E23" i="14" s="1"/>
  <c r="C66" i="14"/>
  <c r="B66" i="14" s="1"/>
  <c r="C92" i="14"/>
  <c r="B92" i="14" s="1"/>
  <c r="D21" i="14"/>
  <c r="E21" i="14" s="1"/>
  <c r="D84" i="14"/>
  <c r="E84" i="14" s="1"/>
  <c r="D77" i="14"/>
  <c r="E77" i="14" s="1"/>
  <c r="C55" i="14"/>
  <c r="B55" i="14" s="1"/>
  <c r="D81" i="14"/>
  <c r="E81" i="14" s="1"/>
  <c r="D88" i="14"/>
  <c r="E88" i="14" s="1"/>
  <c r="D100" i="14"/>
  <c r="E100" i="14" s="1"/>
  <c r="C96" i="14"/>
  <c r="B96" i="14" s="1"/>
  <c r="C38" i="14"/>
  <c r="B38" i="14" s="1"/>
  <c r="D87" i="14"/>
  <c r="E87" i="14" s="1"/>
  <c r="D70" i="14"/>
  <c r="E70" i="14" s="1"/>
  <c r="C94" i="14"/>
  <c r="B94" i="14" s="1"/>
  <c r="D69" i="14"/>
  <c r="E69" i="14" s="1"/>
  <c r="C69" i="14"/>
  <c r="B69" i="14" s="1"/>
  <c r="D97" i="14"/>
  <c r="E97" i="14" s="1"/>
  <c r="C108" i="14"/>
  <c r="B108" i="14" s="1"/>
  <c r="D40" i="14"/>
  <c r="E40" i="14" s="1"/>
  <c r="D83" i="14"/>
  <c r="E83" i="14" s="1"/>
  <c r="C32" i="14"/>
  <c r="D113" i="14"/>
  <c r="E113" i="14" s="1"/>
  <c r="D103" i="14"/>
  <c r="E103" i="14" s="1"/>
  <c r="C52" i="14"/>
  <c r="B52" i="14" s="1"/>
  <c r="D48" i="14"/>
  <c r="E48" i="14" s="1"/>
  <c r="C70" i="14"/>
  <c r="B70" i="14" s="1"/>
  <c r="C106" i="14"/>
  <c r="B106" i="14" s="1"/>
  <c r="D27" i="14"/>
  <c r="E27" i="14" s="1"/>
  <c r="C18" i="14"/>
  <c r="C88" i="14"/>
  <c r="B88" i="14" s="1"/>
  <c r="C35" i="14"/>
  <c r="C98" i="14"/>
  <c r="B98" i="14" s="1"/>
  <c r="C33" i="14"/>
  <c r="D65" i="14"/>
  <c r="E65" i="14" s="1"/>
  <c r="D36" i="14"/>
  <c r="E36" i="14" s="1"/>
  <c r="C59" i="14"/>
  <c r="B59" i="14" s="1"/>
  <c r="C102" i="14"/>
  <c r="B102" i="14" s="1"/>
  <c r="D35" i="14"/>
  <c r="E35" i="14" s="1"/>
  <c r="D116" i="14"/>
  <c r="E116" i="14" s="1"/>
  <c r="C45" i="14"/>
  <c r="B45" i="14" s="1"/>
  <c r="C115" i="14"/>
  <c r="B115" i="14" s="1"/>
  <c r="D61" i="14"/>
  <c r="E61" i="14" s="1"/>
  <c r="D55" i="14"/>
  <c r="E55" i="14" s="1"/>
  <c r="D57" i="14"/>
  <c r="E57" i="14" s="1"/>
  <c r="C37" i="14"/>
  <c r="B37" i="14" s="1"/>
  <c r="D29" i="14"/>
  <c r="E29" i="14" s="1"/>
  <c r="C89" i="14"/>
  <c r="B89" i="14" s="1"/>
  <c r="C43" i="14"/>
  <c r="B43" i="14" s="1"/>
  <c r="D114" i="14"/>
  <c r="E114" i="14" s="1"/>
  <c r="D64" i="14"/>
  <c r="E64" i="14" s="1"/>
  <c r="C110" i="14"/>
  <c r="B110" i="14" s="1"/>
  <c r="C107" i="14"/>
  <c r="B107" i="14" s="1"/>
  <c r="D50" i="14"/>
  <c r="E50" i="14" s="1"/>
  <c r="C76" i="14"/>
  <c r="B76" i="14" s="1"/>
  <c r="D41" i="14"/>
  <c r="E41" i="14" s="1"/>
  <c r="D108" i="14"/>
  <c r="E108" i="14" s="1"/>
  <c r="C74" i="14"/>
  <c r="B74" i="14" s="1"/>
  <c r="D68" i="14"/>
  <c r="E68" i="14" s="1"/>
  <c r="C67" i="14"/>
  <c r="B67" i="14" s="1"/>
  <c r="C100" i="14"/>
  <c r="B100" i="14" s="1"/>
  <c r="D91" i="14"/>
  <c r="E91" i="14" s="1"/>
  <c r="D32" i="14"/>
  <c r="E32" i="14" s="1"/>
  <c r="C83" i="14"/>
  <c r="B83" i="14" s="1"/>
  <c r="D111" i="14"/>
  <c r="E111" i="14" s="1"/>
  <c r="C60" i="14"/>
  <c r="B60" i="14" s="1"/>
  <c r="C54" i="14"/>
  <c r="B54" i="14" s="1"/>
  <c r="C86" i="14"/>
  <c r="B86" i="14" s="1"/>
  <c r="D59" i="14"/>
  <c r="E59" i="14" s="1"/>
  <c r="D109" i="14"/>
  <c r="E109" i="14" s="1"/>
  <c r="C65" i="14"/>
  <c r="B65" i="14" s="1"/>
  <c r="D90" i="14"/>
  <c r="E90" i="14" s="1"/>
  <c r="D34" i="14"/>
  <c r="E34" i="14" s="1"/>
  <c r="C68" i="14"/>
  <c r="B68" i="14" s="1"/>
  <c r="C51" i="14"/>
  <c r="B51" i="14" s="1"/>
  <c r="D30" i="14"/>
  <c r="E30" i="14" s="1"/>
  <c r="D80" i="14"/>
  <c r="E80" i="14" s="1"/>
  <c r="C64" i="14"/>
  <c r="B64" i="14" s="1"/>
  <c r="D82" i="14"/>
  <c r="E82" i="14" s="1"/>
  <c r="C81" i="14"/>
  <c r="B81" i="14" s="1"/>
  <c r="C40" i="14"/>
  <c r="B40" i="14" s="1"/>
  <c r="D17" i="14"/>
  <c r="E17" i="14" s="1"/>
  <c r="C26" i="14"/>
  <c r="B26" i="14" s="1"/>
  <c r="D26" i="14"/>
  <c r="E26" i="14" s="1"/>
  <c r="C87" i="14"/>
  <c r="B87" i="14" s="1"/>
  <c r="D75" i="14"/>
  <c r="E75" i="14" s="1"/>
  <c r="C62" i="14"/>
  <c r="B62" i="14" s="1"/>
  <c r="D37" i="14"/>
  <c r="E37" i="14" s="1"/>
  <c r="C46" i="14"/>
  <c r="B46" i="14" s="1"/>
  <c r="C79" i="14"/>
  <c r="B79" i="14" s="1"/>
  <c r="C95" i="14"/>
  <c r="B95" i="14" s="1"/>
  <c r="C58" i="14"/>
  <c r="B58" i="14" s="1"/>
  <c r="C105" i="14"/>
  <c r="B105" i="14" s="1"/>
  <c r="C80" i="14"/>
  <c r="B80" i="14" s="1"/>
  <c r="D86" i="14"/>
  <c r="E86" i="14" s="1"/>
  <c r="D24" i="14"/>
  <c r="E24" i="14" s="1"/>
  <c r="C111" i="14"/>
  <c r="B111" i="14" s="1"/>
  <c r="D46" i="14"/>
  <c r="E46" i="14" s="1"/>
  <c r="D62" i="14"/>
  <c r="E62" i="14" s="1"/>
  <c r="D43" i="14"/>
  <c r="E43" i="14" s="1"/>
  <c r="D73" i="14"/>
  <c r="E73" i="14" s="1"/>
  <c r="C39" i="14"/>
  <c r="B39" i="14" s="1"/>
  <c r="D79" i="14"/>
  <c r="E79" i="14" s="1"/>
  <c r="D71" i="14"/>
  <c r="E71" i="14" s="1"/>
  <c r="D78" i="14"/>
  <c r="E78" i="14" s="1"/>
  <c r="D28" i="14"/>
  <c r="E28" i="14" s="1"/>
  <c r="C91" i="14"/>
  <c r="B91" i="14" s="1"/>
  <c r="D44" i="14"/>
  <c r="E44" i="14" s="1"/>
  <c r="C42" i="14"/>
  <c r="B42" i="14" s="1"/>
  <c r="D85" i="14"/>
  <c r="E85" i="14" s="1"/>
  <c r="C90" i="14"/>
  <c r="B90" i="14" s="1"/>
  <c r="C63" i="14"/>
  <c r="B63" i="14" s="1"/>
  <c r="C31" i="14"/>
  <c r="D47" i="14"/>
  <c r="E47" i="14" s="1"/>
  <c r="C84" i="14"/>
  <c r="B84" i="14" s="1"/>
  <c r="D38" i="14"/>
  <c r="E38" i="14" s="1"/>
  <c r="C109" i="14"/>
  <c r="B109" i="14" s="1"/>
  <c r="D95" i="14"/>
  <c r="E95" i="14" s="1"/>
  <c r="D94" i="14"/>
  <c r="E94" i="14" s="1"/>
  <c r="D54" i="14"/>
  <c r="E54" i="14" s="1"/>
  <c r="D39" i="14"/>
  <c r="E39" i="14" s="1"/>
  <c r="D96" i="14"/>
  <c r="E96" i="14" s="1"/>
  <c r="C21" i="14"/>
  <c r="B21" i="14" s="1"/>
  <c r="C20" i="14"/>
  <c r="B20" i="14" s="1"/>
  <c r="D104" i="14"/>
  <c r="E104" i="14" s="1"/>
  <c r="D49" i="14"/>
  <c r="E49" i="14" s="1"/>
  <c r="C61" i="14"/>
  <c r="B61" i="14" s="1"/>
  <c r="D92" i="14"/>
  <c r="E92" i="14" s="1"/>
  <c r="C56" i="14"/>
  <c r="B56" i="14" s="1"/>
  <c r="D72" i="14"/>
  <c r="E72" i="14" s="1"/>
  <c r="C77" i="14"/>
  <c r="B77" i="14" s="1"/>
  <c r="D93" i="14"/>
  <c r="E93" i="14" s="1"/>
  <c r="D112" i="14"/>
  <c r="E112" i="14" s="1"/>
  <c r="D110" i="14"/>
  <c r="E110" i="14" s="1"/>
  <c r="C112" i="14"/>
  <c r="B112" i="14" s="1"/>
  <c r="D19" i="14"/>
  <c r="E19" i="14" s="1"/>
  <c r="C41" i="14"/>
  <c r="B41" i="14" s="1"/>
  <c r="C19" i="14"/>
  <c r="C53" i="14"/>
  <c r="B53" i="14" s="1"/>
  <c r="C28" i="14"/>
  <c r="B28" i="14" s="1"/>
  <c r="D105" i="14"/>
  <c r="E105" i="14" s="1"/>
  <c r="C29" i="14"/>
  <c r="C113" i="14"/>
  <c r="B113" i="14" s="1"/>
  <c r="C82" i="14"/>
  <c r="B82" i="14" s="1"/>
  <c r="D99" i="14"/>
  <c r="E99" i="14" s="1"/>
  <c r="C27" i="14"/>
  <c r="C47" i="14"/>
  <c r="B47" i="14" s="1"/>
  <c r="C17" i="14"/>
  <c r="B17" i="14" s="1"/>
  <c r="C97" i="14"/>
  <c r="B97" i="14" s="1"/>
  <c r="D58" i="14"/>
  <c r="E58" i="14" s="1"/>
  <c r="C57" i="14"/>
  <c r="B57" i="14" s="1"/>
  <c r="D52" i="14"/>
  <c r="E52" i="14" s="1"/>
  <c r="D107" i="14"/>
  <c r="E107" i="14" s="1"/>
  <c r="D45" i="14"/>
  <c r="E45" i="14" s="1"/>
  <c r="D53" i="14"/>
  <c r="E53" i="14" s="1"/>
  <c r="C99" i="14"/>
  <c r="B99" i="14" s="1"/>
  <c r="D63" i="14"/>
  <c r="E63" i="14" s="1"/>
  <c r="D67" i="14"/>
  <c r="E67" i="14" s="1"/>
  <c r="C73" i="14"/>
  <c r="B73" i="14" s="1"/>
  <c r="D25" i="14"/>
  <c r="E25" i="14" s="1"/>
  <c r="C22" i="14"/>
  <c r="C103" i="14"/>
  <c r="B103" i="14" s="1"/>
  <c r="C24" i="14"/>
  <c r="B24" i="14" s="1"/>
  <c r="D115" i="14"/>
  <c r="E115" i="14" s="1"/>
  <c r="D76" i="14"/>
  <c r="E76" i="14" s="1"/>
  <c r="C34" i="14"/>
  <c r="C48" i="14"/>
  <c r="B48" i="14" s="1"/>
  <c r="C104" i="14"/>
  <c r="B104" i="14" s="1"/>
  <c r="C101" i="14"/>
  <c r="B101" i="14" s="1"/>
  <c r="C23" i="14"/>
  <c r="C36" i="14"/>
  <c r="D98" i="14"/>
  <c r="E98" i="14" s="1"/>
  <c r="C114" i="14"/>
  <c r="B114" i="14" s="1"/>
  <c r="C50" i="14"/>
  <c r="B50" i="14" s="1"/>
  <c r="D102" i="14"/>
  <c r="E102" i="14" s="1"/>
  <c r="C113" i="32"/>
  <c r="B113" i="32" s="1"/>
  <c r="C89" i="32"/>
  <c r="B89" i="32" s="1"/>
  <c r="C62" i="32"/>
  <c r="B62" i="32" s="1"/>
  <c r="C43" i="32"/>
  <c r="B43" i="32" s="1"/>
  <c r="C102" i="32"/>
  <c r="B102" i="32" s="1"/>
  <c r="C109" i="32"/>
  <c r="B109" i="32" s="1"/>
  <c r="C105" i="32"/>
  <c r="B105" i="32" s="1"/>
  <c r="C32" i="32"/>
  <c r="C111" i="32"/>
  <c r="B111" i="32" s="1"/>
  <c r="D76" i="32"/>
  <c r="E76" i="32" s="1"/>
  <c r="C30" i="32"/>
  <c r="B30" i="32" s="1"/>
  <c r="C72" i="32"/>
  <c r="B72" i="32" s="1"/>
  <c r="D37" i="32"/>
  <c r="E37" i="32" s="1"/>
  <c r="D74" i="32"/>
  <c r="E74" i="32" s="1"/>
  <c r="C106" i="32"/>
  <c r="B106" i="32" s="1"/>
  <c r="C68" i="32"/>
  <c r="B68" i="32" s="1"/>
  <c r="D27" i="32"/>
  <c r="E27" i="32" s="1"/>
  <c r="D59" i="32"/>
  <c r="E59" i="32" s="1"/>
  <c r="C74" i="32"/>
  <c r="B74" i="32" s="1"/>
  <c r="C107" i="32"/>
  <c r="B107" i="32" s="1"/>
  <c r="C34" i="32"/>
  <c r="B34" i="32" s="1"/>
  <c r="C93" i="32"/>
  <c r="B93" i="32" s="1"/>
  <c r="D45" i="32"/>
  <c r="E45" i="32" s="1"/>
  <c r="D40" i="32"/>
  <c r="E40" i="32" s="1"/>
  <c r="C47" i="32"/>
  <c r="B47" i="32" s="1"/>
  <c r="D90" i="32"/>
  <c r="E90" i="32" s="1"/>
  <c r="D65" i="32"/>
  <c r="E65" i="32" s="1"/>
  <c r="C36" i="32"/>
  <c r="D84" i="32"/>
  <c r="E84" i="32" s="1"/>
  <c r="D107" i="32"/>
  <c r="E107" i="32" s="1"/>
  <c r="D44" i="32"/>
  <c r="E44" i="32" s="1"/>
  <c r="D19" i="32"/>
  <c r="E19" i="32" s="1"/>
  <c r="D103" i="32"/>
  <c r="E103" i="32" s="1"/>
  <c r="C116" i="32"/>
  <c r="B116" i="32" s="1"/>
  <c r="C25" i="32"/>
  <c r="D92" i="32"/>
  <c r="E92" i="32" s="1"/>
  <c r="C18" i="32"/>
  <c r="D47" i="32"/>
  <c r="E47" i="32" s="1"/>
  <c r="C24" i="32"/>
  <c r="C50" i="32"/>
  <c r="B50" i="32" s="1"/>
  <c r="C85" i="32"/>
  <c r="B85" i="32" s="1"/>
  <c r="C49" i="32"/>
  <c r="B49" i="32" s="1"/>
  <c r="C99" i="32"/>
  <c r="B99" i="32" s="1"/>
  <c r="D73" i="32"/>
  <c r="E73" i="32" s="1"/>
  <c r="C84" i="32"/>
  <c r="B84" i="32" s="1"/>
  <c r="C88" i="32"/>
  <c r="B88" i="32" s="1"/>
  <c r="C97" i="32"/>
  <c r="B97" i="32" s="1"/>
  <c r="D46" i="32"/>
  <c r="E46" i="32" s="1"/>
  <c r="D32" i="32"/>
  <c r="E32" i="32" s="1"/>
  <c r="C40" i="32"/>
  <c r="D29" i="32"/>
  <c r="E29" i="32" s="1"/>
  <c r="D83" i="32"/>
  <c r="E83" i="32" s="1"/>
  <c r="D50" i="32"/>
  <c r="E50" i="32" s="1"/>
  <c r="D116" i="32"/>
  <c r="E116" i="32" s="1"/>
  <c r="D41" i="32"/>
  <c r="E41" i="32" s="1"/>
  <c r="D49" i="32"/>
  <c r="E49" i="32" s="1"/>
  <c r="C98" i="32"/>
  <c r="B98" i="32" s="1"/>
  <c r="D60" i="32"/>
  <c r="E60" i="32" s="1"/>
  <c r="C83" i="32"/>
  <c r="B83" i="32" s="1"/>
  <c r="C38" i="32"/>
  <c r="B38" i="32" s="1"/>
  <c r="C65" i="32"/>
  <c r="B65" i="32" s="1"/>
  <c r="D35" i="32"/>
  <c r="E35" i="32" s="1"/>
  <c r="C71" i="32"/>
  <c r="B71" i="32" s="1"/>
  <c r="D30" i="32"/>
  <c r="E30" i="32" s="1"/>
  <c r="C39" i="32"/>
  <c r="C81" i="32"/>
  <c r="B81" i="32" s="1"/>
  <c r="D36" i="32"/>
  <c r="E36" i="32" s="1"/>
  <c r="C22" i="32"/>
  <c r="C35" i="32"/>
  <c r="B35" i="32" s="1"/>
  <c r="C51" i="32"/>
  <c r="B51" i="32" s="1"/>
  <c r="D96" i="32"/>
  <c r="E96" i="32" s="1"/>
  <c r="D48" i="32"/>
  <c r="E48" i="32" s="1"/>
  <c r="D95" i="32"/>
  <c r="E95" i="32" s="1"/>
  <c r="D24" i="32"/>
  <c r="E24" i="32" s="1"/>
  <c r="D67" i="32"/>
  <c r="E67" i="32" s="1"/>
  <c r="C108" i="32"/>
  <c r="B108" i="32" s="1"/>
  <c r="C64" i="32"/>
  <c r="B64" i="32" s="1"/>
  <c r="C91" i="32"/>
  <c r="B91" i="32" s="1"/>
  <c r="D87" i="32"/>
  <c r="E87" i="32" s="1"/>
  <c r="D26" i="32"/>
  <c r="E26" i="32" s="1"/>
  <c r="D52" i="32"/>
  <c r="E52" i="32" s="1"/>
  <c r="D104" i="32"/>
  <c r="E104" i="32" s="1"/>
  <c r="C52" i="32"/>
  <c r="B52" i="32" s="1"/>
  <c r="D20" i="32"/>
  <c r="E20" i="32" s="1"/>
  <c r="C37" i="32"/>
  <c r="D68" i="32"/>
  <c r="E68" i="32" s="1"/>
  <c r="C46" i="32"/>
  <c r="B46" i="32" s="1"/>
  <c r="D23" i="32"/>
  <c r="E23" i="32" s="1"/>
  <c r="D78" i="32"/>
  <c r="E78" i="32" s="1"/>
  <c r="D89" i="32"/>
  <c r="E89" i="32" s="1"/>
  <c r="D110" i="32"/>
  <c r="E110" i="32" s="1"/>
  <c r="C21" i="32"/>
  <c r="B21" i="32" s="1"/>
  <c r="C76" i="32"/>
  <c r="B76" i="32" s="1"/>
  <c r="D17" i="32"/>
  <c r="E17" i="32" s="1"/>
  <c r="C115" i="32"/>
  <c r="B115" i="32" s="1"/>
  <c r="D82" i="32"/>
  <c r="E82" i="32" s="1"/>
  <c r="D88" i="32"/>
  <c r="E88" i="32" s="1"/>
  <c r="D99" i="32"/>
  <c r="E99" i="32" s="1"/>
  <c r="C44" i="32"/>
  <c r="B44" i="32" s="1"/>
  <c r="C42" i="32"/>
  <c r="B42" i="32" s="1"/>
  <c r="C55" i="32"/>
  <c r="B55" i="32" s="1"/>
  <c r="C66" i="32"/>
  <c r="B66" i="32" s="1"/>
  <c r="C19" i="32"/>
  <c r="D77" i="32"/>
  <c r="E77" i="32" s="1"/>
  <c r="C90" i="32"/>
  <c r="B90" i="32" s="1"/>
  <c r="D55" i="32"/>
  <c r="E55" i="32" s="1"/>
  <c r="C73" i="32"/>
  <c r="B73" i="32" s="1"/>
  <c r="D102" i="32"/>
  <c r="E102" i="32" s="1"/>
  <c r="C20" i="32"/>
  <c r="B20" i="32" s="1"/>
  <c r="D61" i="32"/>
  <c r="E61" i="32" s="1"/>
  <c r="D62" i="32"/>
  <c r="E62" i="32" s="1"/>
  <c r="D69" i="32"/>
  <c r="E69" i="32" s="1"/>
  <c r="C53" i="32"/>
  <c r="B53" i="32" s="1"/>
  <c r="C27" i="32"/>
  <c r="B27" i="32" s="1"/>
  <c r="D79" i="32"/>
  <c r="E79" i="32" s="1"/>
  <c r="C86" i="32"/>
  <c r="B86" i="32" s="1"/>
  <c r="D18" i="32"/>
  <c r="E18" i="32" s="1"/>
  <c r="C114" i="32"/>
  <c r="B114" i="32" s="1"/>
  <c r="C56" i="32"/>
  <c r="B56" i="32" s="1"/>
  <c r="C54" i="32"/>
  <c r="B54" i="32" s="1"/>
  <c r="D57" i="32"/>
  <c r="E57" i="32" s="1"/>
  <c r="D112" i="32"/>
  <c r="E112" i="32" s="1"/>
  <c r="D93" i="32"/>
  <c r="E93" i="32" s="1"/>
  <c r="C110" i="32"/>
  <c r="B110" i="32" s="1"/>
  <c r="D54" i="32"/>
  <c r="E54" i="32" s="1"/>
  <c r="C31" i="32"/>
  <c r="B31" i="32" s="1"/>
  <c r="D115" i="32"/>
  <c r="E115" i="32" s="1"/>
  <c r="D38" i="32"/>
  <c r="E38" i="32" s="1"/>
  <c r="D113" i="32"/>
  <c r="E113" i="32" s="1"/>
  <c r="C29" i="32"/>
  <c r="C103" i="32"/>
  <c r="B103" i="32" s="1"/>
  <c r="C26" i="32"/>
  <c r="D70" i="32"/>
  <c r="E70" i="32" s="1"/>
  <c r="C100" i="32"/>
  <c r="B100" i="32" s="1"/>
  <c r="C67" i="32"/>
  <c r="B67" i="32" s="1"/>
  <c r="C92" i="32"/>
  <c r="B92" i="32" s="1"/>
  <c r="C58" i="32"/>
  <c r="B58" i="32" s="1"/>
  <c r="D100" i="32"/>
  <c r="E100" i="32" s="1"/>
  <c r="C17" i="32"/>
  <c r="C82" i="32"/>
  <c r="B82" i="32" s="1"/>
  <c r="C78" i="32"/>
  <c r="B78" i="32" s="1"/>
  <c r="D81" i="32"/>
  <c r="E81" i="32" s="1"/>
  <c r="C48" i="32"/>
  <c r="B48" i="32" s="1"/>
  <c r="D72" i="32"/>
  <c r="E72" i="32" s="1"/>
  <c r="D101" i="32"/>
  <c r="E101" i="32" s="1"/>
  <c r="C101" i="32"/>
  <c r="B101" i="32" s="1"/>
  <c r="C77" i="32"/>
  <c r="B77" i="32" s="1"/>
  <c r="D56" i="32"/>
  <c r="E56" i="32" s="1"/>
  <c r="C70" i="32"/>
  <c r="B70" i="32" s="1"/>
  <c r="D109" i="32"/>
  <c r="E109" i="32" s="1"/>
  <c r="D64" i="32"/>
  <c r="E64" i="32" s="1"/>
  <c r="C95" i="32"/>
  <c r="B95" i="32" s="1"/>
  <c r="C79" i="32"/>
  <c r="B79" i="32" s="1"/>
  <c r="D97" i="32"/>
  <c r="E97" i="32" s="1"/>
  <c r="D51" i="32"/>
  <c r="E51" i="32" s="1"/>
  <c r="D39" i="32"/>
  <c r="E39" i="32" s="1"/>
  <c r="D28" i="32"/>
  <c r="E28" i="32" s="1"/>
  <c r="C28" i="32"/>
  <c r="B28" i="32" s="1"/>
  <c r="D98" i="32"/>
  <c r="E98" i="32" s="1"/>
  <c r="D75" i="32"/>
  <c r="E75" i="32" s="1"/>
  <c r="D66" i="32"/>
  <c r="E66" i="32" s="1"/>
  <c r="D21" i="32"/>
  <c r="E21" i="32" s="1"/>
  <c r="C59" i="32"/>
  <c r="B59" i="32" s="1"/>
  <c r="C104" i="32"/>
  <c r="B104" i="32" s="1"/>
  <c r="D42" i="32"/>
  <c r="E42" i="32" s="1"/>
  <c r="C45" i="32"/>
  <c r="B45" i="32" s="1"/>
  <c r="C63" i="32"/>
  <c r="B63" i="32" s="1"/>
  <c r="D33" i="32"/>
  <c r="E33" i="32" s="1"/>
  <c r="D31" i="32"/>
  <c r="E31" i="32" s="1"/>
  <c r="C112" i="32"/>
  <c r="B112" i="32" s="1"/>
  <c r="D105" i="32"/>
  <c r="E105" i="32" s="1"/>
  <c r="C61" i="32"/>
  <c r="B61" i="32" s="1"/>
  <c r="D58" i="32"/>
  <c r="E58" i="32" s="1"/>
  <c r="C23" i="32"/>
  <c r="B23" i="32" s="1"/>
  <c r="D43" i="32"/>
  <c r="E43" i="32" s="1"/>
  <c r="D106" i="32"/>
  <c r="E106" i="32" s="1"/>
  <c r="C94" i="32"/>
  <c r="B94" i="32" s="1"/>
  <c r="D34" i="32"/>
  <c r="E34" i="32" s="1"/>
  <c r="C87" i="32"/>
  <c r="B87" i="32" s="1"/>
  <c r="D114" i="32"/>
  <c r="E114" i="32" s="1"/>
  <c r="D94" i="32"/>
  <c r="E94" i="32" s="1"/>
  <c r="C33" i="32"/>
  <c r="B33" i="32" s="1"/>
  <c r="D111" i="32"/>
  <c r="E111" i="32" s="1"/>
  <c r="D85" i="32"/>
  <c r="E85" i="32" s="1"/>
  <c r="C96" i="32"/>
  <c r="B96" i="32" s="1"/>
  <c r="C80" i="32"/>
  <c r="B80" i="32" s="1"/>
  <c r="C75" i="32"/>
  <c r="B75" i="32" s="1"/>
  <c r="D86" i="32"/>
  <c r="E86" i="32" s="1"/>
  <c r="D108" i="32"/>
  <c r="E108" i="32" s="1"/>
  <c r="C41" i="32"/>
  <c r="B41" i="32" s="1"/>
  <c r="D63" i="32"/>
  <c r="E63" i="32" s="1"/>
  <c r="D71" i="32"/>
  <c r="E71" i="32" s="1"/>
  <c r="D80" i="32"/>
  <c r="E80" i="32" s="1"/>
  <c r="C60" i="32"/>
  <c r="B60" i="32" s="1"/>
  <c r="C69" i="32"/>
  <c r="B69" i="32" s="1"/>
  <c r="D22" i="32"/>
  <c r="E22" i="32" s="1"/>
  <c r="D25" i="32"/>
  <c r="E25" i="32" s="1"/>
  <c r="D91" i="32"/>
  <c r="E91" i="32" s="1"/>
  <c r="C57" i="32"/>
  <c r="B57" i="32" s="1"/>
  <c r="D53" i="32"/>
  <c r="E53" i="32" s="1"/>
  <c r="AX31" i="49"/>
  <c r="AX77" i="49" s="1"/>
  <c r="BL31" i="41"/>
  <c r="BL77" i="41" s="1"/>
  <c r="BZ30" i="44"/>
  <c r="E29" i="45"/>
  <c r="E29" i="44"/>
  <c r="BQ29" i="38"/>
  <c r="BP29" i="38" s="1"/>
  <c r="BR32" i="38"/>
  <c r="BS32" i="38" s="1"/>
  <c r="BQ74" i="38"/>
  <c r="BP74" i="38" s="1"/>
  <c r="BR51" i="38"/>
  <c r="BS51" i="38" s="1"/>
  <c r="BR53" i="38"/>
  <c r="BS53" i="38" s="1"/>
  <c r="BR41" i="38"/>
  <c r="BS41" i="38" s="1"/>
  <c r="BQ68" i="38"/>
  <c r="BP68" i="38" s="1"/>
  <c r="BR91" i="38"/>
  <c r="BS91" i="38" s="1"/>
  <c r="BR65" i="38"/>
  <c r="BS65" i="38" s="1"/>
  <c r="BQ104" i="38"/>
  <c r="BP104" i="38" s="1"/>
  <c r="BQ45" i="38"/>
  <c r="BP45" i="38" s="1"/>
  <c r="BR55" i="38"/>
  <c r="BS55" i="38" s="1"/>
  <c r="BR89" i="38"/>
  <c r="BS89" i="38" s="1"/>
  <c r="BR106" i="38"/>
  <c r="BS106" i="38" s="1"/>
  <c r="BR58" i="38"/>
  <c r="BS58" i="38" s="1"/>
  <c r="BQ51" i="38"/>
  <c r="BP51" i="38" s="1"/>
  <c r="BR62" i="38"/>
  <c r="BS62" i="38" s="1"/>
  <c r="BQ100" i="38"/>
  <c r="BP100" i="38" s="1"/>
  <c r="BR38" i="38"/>
  <c r="BS38" i="38" s="1"/>
  <c r="BR42" i="38"/>
  <c r="BS42" i="38" s="1"/>
  <c r="BR25" i="38"/>
  <c r="BS25" i="38" s="1"/>
  <c r="BR47" i="38"/>
  <c r="BS47" i="38" s="1"/>
  <c r="BQ52" i="38"/>
  <c r="BP52" i="38" s="1"/>
  <c r="BQ53" i="38"/>
  <c r="BP53" i="38" s="1"/>
  <c r="BQ70" i="38"/>
  <c r="BP70" i="38" s="1"/>
  <c r="BR112" i="38"/>
  <c r="BS112" i="38" s="1"/>
  <c r="BQ99" i="38"/>
  <c r="BP99" i="38" s="1"/>
  <c r="BR86" i="38"/>
  <c r="BS86" i="38" s="1"/>
  <c r="BQ43" i="38"/>
  <c r="BP43" i="38" s="1"/>
  <c r="BQ81" i="38"/>
  <c r="BP81" i="38" s="1"/>
  <c r="BR19" i="38"/>
  <c r="BS19" i="38" s="1"/>
  <c r="BR79" i="38"/>
  <c r="BS79" i="38" s="1"/>
  <c r="BQ59" i="38"/>
  <c r="BP59" i="38" s="1"/>
  <c r="BR68" i="38"/>
  <c r="BS68" i="38" s="1"/>
  <c r="BQ31" i="38"/>
  <c r="BR103" i="38"/>
  <c r="BS103" i="38" s="1"/>
  <c r="BR46" i="38"/>
  <c r="BS46" i="38" s="1"/>
  <c r="BQ32" i="38"/>
  <c r="BP32" i="38" s="1"/>
  <c r="BQ90" i="38"/>
  <c r="BP90" i="38" s="1"/>
  <c r="BQ17" i="38"/>
  <c r="BP17" i="38" s="1"/>
  <c r="BR88" i="38"/>
  <c r="BS88" i="38" s="1"/>
  <c r="BR101" i="38"/>
  <c r="BS101" i="38" s="1"/>
  <c r="BR107" i="38"/>
  <c r="BS107" i="38" s="1"/>
  <c r="BQ61" i="38"/>
  <c r="BP61" i="38" s="1"/>
  <c r="BQ30" i="38"/>
  <c r="BP30" i="38" s="1"/>
  <c r="BQ96" i="38"/>
  <c r="BP96" i="38" s="1"/>
  <c r="BR36" i="38"/>
  <c r="BS36" i="38" s="1"/>
  <c r="BQ34" i="38"/>
  <c r="BP34" i="38" s="1"/>
  <c r="BR35" i="38"/>
  <c r="BS35" i="38" s="1"/>
  <c r="BQ27" i="38"/>
  <c r="BQ56" i="38"/>
  <c r="BP56" i="38" s="1"/>
  <c r="BR23" i="38"/>
  <c r="BS23" i="38" s="1"/>
  <c r="BQ75" i="38"/>
  <c r="BP75" i="38" s="1"/>
  <c r="BR63" i="38"/>
  <c r="BS63" i="38" s="1"/>
  <c r="BR71" i="38"/>
  <c r="BS71" i="38" s="1"/>
  <c r="BR115" i="38"/>
  <c r="BS115" i="38" s="1"/>
  <c r="BQ18" i="38"/>
  <c r="BP18" i="38" s="1"/>
  <c r="BR66" i="38"/>
  <c r="BS66" i="38" s="1"/>
  <c r="BQ97" i="38"/>
  <c r="BP97" i="38" s="1"/>
  <c r="BR50" i="38"/>
  <c r="BS50" i="38" s="1"/>
  <c r="BQ109" i="38"/>
  <c r="BP109" i="38" s="1"/>
  <c r="BQ22" i="38"/>
  <c r="BP22" i="38" s="1"/>
  <c r="BR37" i="38"/>
  <c r="BS37" i="38" s="1"/>
  <c r="BQ107" i="38"/>
  <c r="BP107" i="38" s="1"/>
  <c r="BQ36" i="38"/>
  <c r="BP36" i="38" s="1"/>
  <c r="BR60" i="38"/>
  <c r="BS60" i="38" s="1"/>
  <c r="BR82" i="38"/>
  <c r="BS82" i="38" s="1"/>
  <c r="BQ19" i="38"/>
  <c r="BR56" i="38"/>
  <c r="BS56" i="38" s="1"/>
  <c r="BQ37" i="38"/>
  <c r="BP37" i="38" s="1"/>
  <c r="BR43" i="38"/>
  <c r="BS43" i="38" s="1"/>
  <c r="BR70" i="38"/>
  <c r="BS70" i="38" s="1"/>
  <c r="BR98" i="38"/>
  <c r="BS98" i="38" s="1"/>
  <c r="BR54" i="38"/>
  <c r="BS54" i="38" s="1"/>
  <c r="BQ28" i="38"/>
  <c r="BR93" i="38"/>
  <c r="BS93" i="38" s="1"/>
  <c r="BQ38" i="38"/>
  <c r="BP38" i="38" s="1"/>
  <c r="BQ39" i="38"/>
  <c r="BP39" i="38" s="1"/>
  <c r="BQ49" i="38"/>
  <c r="BP49" i="38" s="1"/>
  <c r="BQ66" i="38"/>
  <c r="BP66" i="38" s="1"/>
  <c r="BR113" i="38"/>
  <c r="BS113" i="38" s="1"/>
  <c r="BQ21" i="38"/>
  <c r="BR87" i="38"/>
  <c r="BS87" i="38" s="1"/>
  <c r="BQ73" i="38"/>
  <c r="BP73" i="38" s="1"/>
  <c r="BQ72" i="38"/>
  <c r="BP72" i="38" s="1"/>
  <c r="BQ93" i="38"/>
  <c r="BP93" i="38" s="1"/>
  <c r="BQ41" i="38"/>
  <c r="BP41" i="38" s="1"/>
  <c r="BQ116" i="38"/>
  <c r="BP116" i="38" s="1"/>
  <c r="BR17" i="38"/>
  <c r="BS17" i="38" s="1"/>
  <c r="BR20" i="38"/>
  <c r="BS20" i="38" s="1"/>
  <c r="BR77" i="38"/>
  <c r="BS77" i="38" s="1"/>
  <c r="BR84" i="38"/>
  <c r="BS84" i="38" s="1"/>
  <c r="BQ65" i="38"/>
  <c r="BP65" i="38" s="1"/>
  <c r="BQ115" i="38"/>
  <c r="BP115" i="38" s="1"/>
  <c r="BQ60" i="38"/>
  <c r="BP60" i="38" s="1"/>
  <c r="BQ44" i="38"/>
  <c r="BP44" i="38" s="1"/>
  <c r="BR72" i="38"/>
  <c r="BS72" i="38" s="1"/>
  <c r="BQ103" i="38"/>
  <c r="BP103" i="38" s="1"/>
  <c r="BQ112" i="38"/>
  <c r="BP112" i="38" s="1"/>
  <c r="BQ62" i="38"/>
  <c r="BP62" i="38" s="1"/>
  <c r="BQ87" i="38"/>
  <c r="BP87" i="38" s="1"/>
  <c r="BR69" i="38"/>
  <c r="BS69" i="38" s="1"/>
  <c r="BR76" i="38"/>
  <c r="BS76" i="38" s="1"/>
  <c r="BR80" i="38"/>
  <c r="BS80" i="38" s="1"/>
  <c r="BR39" i="38"/>
  <c r="BS39" i="38" s="1"/>
  <c r="BR34" i="38"/>
  <c r="BS34" i="38" s="1"/>
  <c r="BR40" i="38"/>
  <c r="BS40" i="38" s="1"/>
  <c r="BR24" i="38"/>
  <c r="BS24" i="38" s="1"/>
  <c r="BQ24" i="38"/>
  <c r="BR18" i="38"/>
  <c r="BS18" i="38" s="1"/>
  <c r="BR67" i="38"/>
  <c r="BS67" i="38" s="1"/>
  <c r="BQ58" i="38"/>
  <c r="BP58" i="38" s="1"/>
  <c r="BQ50" i="38"/>
  <c r="BP50" i="38" s="1"/>
  <c r="BQ85" i="38"/>
  <c r="BP85" i="38" s="1"/>
  <c r="BR75" i="38"/>
  <c r="BS75" i="38" s="1"/>
  <c r="BR81" i="38"/>
  <c r="BS81" i="38" s="1"/>
  <c r="BQ98" i="38"/>
  <c r="BP98" i="38" s="1"/>
  <c r="BQ88" i="38"/>
  <c r="BP88" i="38" s="1"/>
  <c r="BQ76" i="38"/>
  <c r="BP76" i="38" s="1"/>
  <c r="BQ35" i="38"/>
  <c r="BP35" i="38" s="1"/>
  <c r="BQ64" i="38"/>
  <c r="BP64" i="38" s="1"/>
  <c r="BQ83" i="38"/>
  <c r="BP83" i="38" s="1"/>
  <c r="BQ78" i="38"/>
  <c r="BP78" i="38" s="1"/>
  <c r="BQ84" i="38"/>
  <c r="BP84" i="38" s="1"/>
  <c r="BR114" i="38"/>
  <c r="BS114" i="38" s="1"/>
  <c r="BR92" i="38"/>
  <c r="BS92" i="38" s="1"/>
  <c r="BQ54" i="38"/>
  <c r="BP54" i="38" s="1"/>
  <c r="BQ86" i="38"/>
  <c r="BP86" i="38" s="1"/>
  <c r="BQ94" i="38"/>
  <c r="BP94" i="38" s="1"/>
  <c r="BR61" i="38"/>
  <c r="BS61" i="38" s="1"/>
  <c r="BQ26" i="38"/>
  <c r="BP26" i="38" s="1"/>
  <c r="BQ111" i="38"/>
  <c r="BP111" i="38" s="1"/>
  <c r="BQ47" i="38"/>
  <c r="BP47" i="38" s="1"/>
  <c r="BQ114" i="38"/>
  <c r="BP114" i="38" s="1"/>
  <c r="BQ55" i="38"/>
  <c r="BP55" i="38" s="1"/>
  <c r="BR33" i="38"/>
  <c r="BS33" i="38" s="1"/>
  <c r="BQ71" i="38"/>
  <c r="BP71" i="38" s="1"/>
  <c r="BR78" i="38"/>
  <c r="BS78" i="38" s="1"/>
  <c r="BQ106" i="38"/>
  <c r="BP106" i="38" s="1"/>
  <c r="BR30" i="38"/>
  <c r="BS30" i="38" s="1"/>
  <c r="BQ77" i="38"/>
  <c r="BP77" i="38" s="1"/>
  <c r="BQ33" i="38"/>
  <c r="BP33" i="38" s="1"/>
  <c r="BR110" i="38"/>
  <c r="BS110" i="38" s="1"/>
  <c r="BR64" i="38"/>
  <c r="BS64" i="38" s="1"/>
  <c r="BQ57" i="38"/>
  <c r="BP57" i="38" s="1"/>
  <c r="BQ23" i="38"/>
  <c r="BR104" i="38"/>
  <c r="BS104" i="38" s="1"/>
  <c r="BQ48" i="38"/>
  <c r="BP48" i="38" s="1"/>
  <c r="BR96" i="38"/>
  <c r="BS96" i="38" s="1"/>
  <c r="BQ105" i="38"/>
  <c r="BP105" i="38" s="1"/>
  <c r="BQ101" i="38"/>
  <c r="BP101" i="38" s="1"/>
  <c r="BR49" i="38"/>
  <c r="BS49" i="38" s="1"/>
  <c r="BQ69" i="38"/>
  <c r="BP69" i="38" s="1"/>
  <c r="BR99" i="38"/>
  <c r="BS99" i="38" s="1"/>
  <c r="BR21" i="38"/>
  <c r="BS21" i="38" s="1"/>
  <c r="BQ102" i="38"/>
  <c r="BP102" i="38" s="1"/>
  <c r="BQ95" i="38"/>
  <c r="BP95" i="38" s="1"/>
  <c r="BR105" i="38"/>
  <c r="BS105" i="38" s="1"/>
  <c r="BR85" i="38"/>
  <c r="BS85" i="38" s="1"/>
  <c r="BR102" i="38"/>
  <c r="BS102" i="38" s="1"/>
  <c r="BR44" i="38"/>
  <c r="BS44" i="38" s="1"/>
  <c r="BQ80" i="38"/>
  <c r="BP80" i="38" s="1"/>
  <c r="BR108" i="38"/>
  <c r="BS108" i="38" s="1"/>
  <c r="BR83" i="38"/>
  <c r="BS83" i="38" s="1"/>
  <c r="BR48" i="38"/>
  <c r="BS48" i="38" s="1"/>
  <c r="BQ113" i="38"/>
  <c r="BP113" i="38" s="1"/>
  <c r="BR52" i="38"/>
  <c r="BS52" i="38" s="1"/>
  <c r="BQ42" i="38"/>
  <c r="BP42" i="38" s="1"/>
  <c r="BQ46" i="38"/>
  <c r="BP46" i="38" s="1"/>
  <c r="BQ20" i="38"/>
  <c r="BR97" i="38"/>
  <c r="BS97" i="38" s="1"/>
  <c r="BR31" i="38"/>
  <c r="BS31" i="38" s="1"/>
  <c r="BR28" i="38"/>
  <c r="BS28" i="38" s="1"/>
  <c r="BR116" i="38"/>
  <c r="BS116" i="38" s="1"/>
  <c r="BQ91" i="38"/>
  <c r="BP91" i="38" s="1"/>
  <c r="BQ40" i="38"/>
  <c r="BP40" i="38" s="1"/>
  <c r="BR26" i="38"/>
  <c r="BS26" i="38" s="1"/>
  <c r="BR109" i="38"/>
  <c r="BS109" i="38" s="1"/>
  <c r="BR45" i="38"/>
  <c r="BS45" i="38" s="1"/>
  <c r="BR59" i="38"/>
  <c r="BS59" i="38" s="1"/>
  <c r="BR29" i="38"/>
  <c r="BS29" i="38" s="1"/>
  <c r="BQ63" i="38"/>
  <c r="BP63" i="38" s="1"/>
  <c r="BR73" i="38"/>
  <c r="BS73" i="38" s="1"/>
  <c r="BQ67" i="38"/>
  <c r="BP67" i="38" s="1"/>
  <c r="BR74" i="38"/>
  <c r="BS74" i="38" s="1"/>
  <c r="BQ92" i="38"/>
  <c r="BP92" i="38" s="1"/>
  <c r="BQ25" i="38"/>
  <c r="BQ108" i="38"/>
  <c r="BP108" i="38" s="1"/>
  <c r="BQ79" i="38"/>
  <c r="BP79" i="38" s="1"/>
  <c r="BR22" i="38"/>
  <c r="BS22" i="38" s="1"/>
  <c r="BQ89" i="38"/>
  <c r="BP89" i="38" s="1"/>
  <c r="BR111" i="38"/>
  <c r="BS111" i="38" s="1"/>
  <c r="BR94" i="38"/>
  <c r="BS94" i="38" s="1"/>
  <c r="BQ110" i="38"/>
  <c r="BP110" i="38" s="1"/>
  <c r="BR90" i="38"/>
  <c r="BS90" i="38" s="1"/>
  <c r="BR27" i="38"/>
  <c r="BS27" i="38" s="1"/>
  <c r="BQ82" i="38"/>
  <c r="BP82" i="38" s="1"/>
  <c r="BR57" i="38"/>
  <c r="BS57" i="38" s="1"/>
  <c r="BR95" i="38"/>
  <c r="BS95" i="38" s="1"/>
  <c r="BR100" i="38"/>
  <c r="BS100" i="38" s="1"/>
  <c r="AZ97" i="15"/>
  <c r="BA97" i="15" s="1"/>
  <c r="AY78" i="15"/>
  <c r="AX78" i="15" s="1"/>
  <c r="AY57" i="15"/>
  <c r="AX57" i="15" s="1"/>
  <c r="AY90" i="15"/>
  <c r="AX90" i="15" s="1"/>
  <c r="AY22" i="15"/>
  <c r="AZ55" i="15"/>
  <c r="BA55" i="15" s="1"/>
  <c r="AY34" i="15"/>
  <c r="AX34" i="15" s="1"/>
  <c r="AY72" i="15"/>
  <c r="AX72" i="15" s="1"/>
  <c r="AY96" i="15"/>
  <c r="AX96" i="15" s="1"/>
  <c r="AZ49" i="15"/>
  <c r="BA49" i="15" s="1"/>
  <c r="AY100" i="15"/>
  <c r="AX100" i="15" s="1"/>
  <c r="AY32" i="15"/>
  <c r="AZ27" i="15"/>
  <c r="BA27" i="15" s="1"/>
  <c r="AZ64" i="15"/>
  <c r="BA64" i="15" s="1"/>
  <c r="AZ94" i="15"/>
  <c r="BA94" i="15" s="1"/>
  <c r="AZ65" i="15"/>
  <c r="BA65" i="15" s="1"/>
  <c r="AY46" i="15"/>
  <c r="AX46" i="15" s="1"/>
  <c r="AZ108" i="15"/>
  <c r="BA108" i="15" s="1"/>
  <c r="AY92" i="15"/>
  <c r="AX92" i="15" s="1"/>
  <c r="AY93" i="15"/>
  <c r="AX93" i="15" s="1"/>
  <c r="AZ39" i="15"/>
  <c r="BA39" i="15" s="1"/>
  <c r="AZ88" i="15"/>
  <c r="BA88" i="15" s="1"/>
  <c r="AY87" i="15"/>
  <c r="AX87" i="15" s="1"/>
  <c r="AZ87" i="15"/>
  <c r="BA87" i="15" s="1"/>
  <c r="AZ104" i="15"/>
  <c r="BA104" i="15" s="1"/>
  <c r="AY67" i="15"/>
  <c r="AX67" i="15" s="1"/>
  <c r="AZ79" i="15"/>
  <c r="BA79" i="15" s="1"/>
  <c r="AZ48" i="15"/>
  <c r="BA48" i="15" s="1"/>
  <c r="AY36" i="15"/>
  <c r="AX36" i="15" s="1"/>
  <c r="AY69" i="15"/>
  <c r="AX69" i="15" s="1"/>
  <c r="AZ100" i="15"/>
  <c r="BA100" i="15" s="1"/>
  <c r="AY110" i="15"/>
  <c r="AX110" i="15" s="1"/>
  <c r="AY113" i="15"/>
  <c r="AX113" i="15" s="1"/>
  <c r="AZ61" i="15"/>
  <c r="BA61" i="15" s="1"/>
  <c r="AZ91" i="15"/>
  <c r="BA91" i="15" s="1"/>
  <c r="AZ101" i="15"/>
  <c r="BA101" i="15" s="1"/>
  <c r="AY79" i="15"/>
  <c r="AX79" i="15" s="1"/>
  <c r="AZ53" i="15"/>
  <c r="BA53" i="15" s="1"/>
  <c r="AY86" i="15"/>
  <c r="AX86" i="15" s="1"/>
  <c r="AZ76" i="15"/>
  <c r="BA76" i="15" s="1"/>
  <c r="AZ75" i="15"/>
  <c r="BA75" i="15" s="1"/>
  <c r="AZ32" i="15"/>
  <c r="BA32" i="15" s="1"/>
  <c r="AY65" i="15"/>
  <c r="AX65" i="15" s="1"/>
  <c r="AZ86" i="15"/>
  <c r="BA86" i="15" s="1"/>
  <c r="AY31" i="15"/>
  <c r="AY80" i="15"/>
  <c r="AX80" i="15" s="1"/>
  <c r="AZ82" i="15"/>
  <c r="BA82" i="15" s="1"/>
  <c r="AZ95" i="15"/>
  <c r="BA95" i="15" s="1"/>
  <c r="AZ60" i="15"/>
  <c r="BA60" i="15" s="1"/>
  <c r="AY114" i="15"/>
  <c r="AX114" i="15" s="1"/>
  <c r="AY50" i="15"/>
  <c r="AX50" i="15" s="1"/>
  <c r="AZ17" i="15"/>
  <c r="BA17" i="15" s="1"/>
  <c r="AZ73" i="15"/>
  <c r="BA73" i="15" s="1"/>
  <c r="AZ33" i="15"/>
  <c r="BA33" i="15" s="1"/>
  <c r="AZ69" i="15"/>
  <c r="BA69" i="15" s="1"/>
  <c r="AZ46" i="15"/>
  <c r="BA46" i="15" s="1"/>
  <c r="AZ45" i="15"/>
  <c r="BA45" i="15" s="1"/>
  <c r="AY64" i="15"/>
  <c r="AX64" i="15" s="1"/>
  <c r="AZ107" i="15"/>
  <c r="BA107" i="15" s="1"/>
  <c r="AZ20" i="15"/>
  <c r="BA20" i="15" s="1"/>
  <c r="AZ113" i="15"/>
  <c r="BA113" i="15" s="1"/>
  <c r="AY116" i="15"/>
  <c r="AX116" i="15" s="1"/>
  <c r="AY60" i="15"/>
  <c r="AX60" i="15" s="1"/>
  <c r="AY107" i="15"/>
  <c r="AX107" i="15" s="1"/>
  <c r="AY24" i="15"/>
  <c r="AX24" i="15" s="1"/>
  <c r="AZ114" i="15"/>
  <c r="BA114" i="15" s="1"/>
  <c r="AY37" i="15"/>
  <c r="AX37" i="15" s="1"/>
  <c r="AZ116" i="15"/>
  <c r="BA116" i="15" s="1"/>
  <c r="AZ98" i="15"/>
  <c r="BA98" i="15" s="1"/>
  <c r="AY44" i="15"/>
  <c r="AX44" i="15" s="1"/>
  <c r="AZ34" i="15"/>
  <c r="BA34" i="15" s="1"/>
  <c r="AY112" i="15"/>
  <c r="AX112" i="15" s="1"/>
  <c r="AZ92" i="15"/>
  <c r="BA92" i="15" s="1"/>
  <c r="AZ81" i="15"/>
  <c r="BA81" i="15" s="1"/>
  <c r="AZ59" i="15"/>
  <c r="BA59" i="15" s="1"/>
  <c r="AY97" i="15"/>
  <c r="AX97" i="15" s="1"/>
  <c r="AY108" i="15"/>
  <c r="AX108" i="15" s="1"/>
  <c r="AY42" i="15"/>
  <c r="AX42" i="15" s="1"/>
  <c r="AY23" i="15"/>
  <c r="AZ71" i="15"/>
  <c r="BA71" i="15" s="1"/>
  <c r="AY62" i="15"/>
  <c r="AX62" i="15" s="1"/>
  <c r="AZ54" i="15"/>
  <c r="BA54" i="15" s="1"/>
  <c r="AZ56" i="15"/>
  <c r="BA56" i="15" s="1"/>
  <c r="AZ105" i="15"/>
  <c r="BA105" i="15" s="1"/>
  <c r="AY21" i="15"/>
  <c r="AY17" i="15"/>
  <c r="AZ41" i="15"/>
  <c r="BA41" i="15" s="1"/>
  <c r="AZ115" i="15"/>
  <c r="BA115" i="15" s="1"/>
  <c r="AY43" i="15"/>
  <c r="AX43" i="15" s="1"/>
  <c r="AY30" i="15"/>
  <c r="AY99" i="15"/>
  <c r="AX99" i="15" s="1"/>
  <c r="AY61" i="15"/>
  <c r="AX61" i="15" s="1"/>
  <c r="AY45" i="15"/>
  <c r="AX45" i="15" s="1"/>
  <c r="AZ96" i="15"/>
  <c r="BA96" i="15" s="1"/>
  <c r="AZ30" i="15"/>
  <c r="BA30" i="15" s="1"/>
  <c r="AZ25" i="15"/>
  <c r="BA25" i="15" s="1"/>
  <c r="AY40" i="15"/>
  <c r="AX40" i="15" s="1"/>
  <c r="AZ57" i="15"/>
  <c r="BA57" i="15" s="1"/>
  <c r="AZ24" i="15"/>
  <c r="BA24" i="15" s="1"/>
  <c r="AZ21" i="15"/>
  <c r="BA21" i="15" s="1"/>
  <c r="AY51" i="15"/>
  <c r="AX51" i="15" s="1"/>
  <c r="AY53" i="15"/>
  <c r="AX53" i="15" s="1"/>
  <c r="AZ84" i="15"/>
  <c r="BA84" i="15" s="1"/>
  <c r="AY83" i="15"/>
  <c r="AX83" i="15" s="1"/>
  <c r="AY81" i="15"/>
  <c r="AX81" i="15" s="1"/>
  <c r="AZ93" i="15"/>
  <c r="BA93" i="15" s="1"/>
  <c r="AZ72" i="15"/>
  <c r="BA72" i="15" s="1"/>
  <c r="AY76" i="15"/>
  <c r="AX76" i="15" s="1"/>
  <c r="AZ112" i="15"/>
  <c r="BA112" i="15" s="1"/>
  <c r="AZ18" i="15"/>
  <c r="BA18" i="15" s="1"/>
  <c r="AZ74" i="15"/>
  <c r="BA74" i="15" s="1"/>
  <c r="AY105" i="15"/>
  <c r="AX105" i="15" s="1"/>
  <c r="AZ38" i="15"/>
  <c r="BA38" i="15" s="1"/>
  <c r="AZ63" i="15"/>
  <c r="BA63" i="15" s="1"/>
  <c r="AZ83" i="15"/>
  <c r="BA83" i="15" s="1"/>
  <c r="AY26" i="15"/>
  <c r="AY74" i="15"/>
  <c r="AX74" i="15" s="1"/>
  <c r="AY18" i="15"/>
  <c r="AY35" i="15"/>
  <c r="AX35" i="15" s="1"/>
  <c r="AY49" i="15"/>
  <c r="AX49" i="15" s="1"/>
  <c r="AY63" i="15"/>
  <c r="AX63" i="15" s="1"/>
  <c r="AY25" i="15"/>
  <c r="AY55" i="15"/>
  <c r="AX55" i="15" s="1"/>
  <c r="AY70" i="15"/>
  <c r="AX70" i="15" s="1"/>
  <c r="AZ70" i="15"/>
  <c r="BA70" i="15" s="1"/>
  <c r="AY75" i="15"/>
  <c r="AX75" i="15" s="1"/>
  <c r="AZ89" i="15"/>
  <c r="BA89" i="15" s="1"/>
  <c r="AZ31" i="15"/>
  <c r="BA31" i="15" s="1"/>
  <c r="AZ80" i="15"/>
  <c r="BA80" i="15" s="1"/>
  <c r="AY103" i="15"/>
  <c r="AX103" i="15" s="1"/>
  <c r="AY95" i="15"/>
  <c r="AX95" i="15" s="1"/>
  <c r="AZ66" i="15"/>
  <c r="BA66" i="15" s="1"/>
  <c r="AY47" i="15"/>
  <c r="AX47" i="15" s="1"/>
  <c r="AY27" i="15"/>
  <c r="AZ40" i="15"/>
  <c r="BA40" i="15" s="1"/>
  <c r="AY77" i="15"/>
  <c r="AX77" i="15" s="1"/>
  <c r="AZ37" i="15"/>
  <c r="BA37" i="15" s="1"/>
  <c r="AY56" i="15"/>
  <c r="AX56" i="15" s="1"/>
  <c r="AY102" i="15"/>
  <c r="AX102" i="15" s="1"/>
  <c r="AZ47" i="15"/>
  <c r="BA47" i="15" s="1"/>
  <c r="AY59" i="15"/>
  <c r="AX59" i="15" s="1"/>
  <c r="AY88" i="15"/>
  <c r="AX88" i="15" s="1"/>
  <c r="AY85" i="15"/>
  <c r="AX85" i="15" s="1"/>
  <c r="AZ22" i="15"/>
  <c r="BA22" i="15" s="1"/>
  <c r="AY82" i="15"/>
  <c r="AX82" i="15" s="1"/>
  <c r="AZ109" i="15"/>
  <c r="BA109" i="15" s="1"/>
  <c r="AZ52" i="15"/>
  <c r="BA52" i="15" s="1"/>
  <c r="AY66" i="15"/>
  <c r="AX66" i="15" s="1"/>
  <c r="AZ67" i="15"/>
  <c r="BA67" i="15" s="1"/>
  <c r="AY52" i="15"/>
  <c r="AX52" i="15" s="1"/>
  <c r="AZ23" i="15"/>
  <c r="BA23" i="15" s="1"/>
  <c r="AZ50" i="15"/>
  <c r="BA50" i="15" s="1"/>
  <c r="AZ58" i="15"/>
  <c r="BA58" i="15" s="1"/>
  <c r="AZ99" i="15"/>
  <c r="BA99" i="15" s="1"/>
  <c r="AZ111" i="15"/>
  <c r="BA111" i="15" s="1"/>
  <c r="AZ51" i="15"/>
  <c r="BA51" i="15" s="1"/>
  <c r="AY39" i="15"/>
  <c r="AX39" i="15" s="1"/>
  <c r="AY101" i="15"/>
  <c r="AX101" i="15" s="1"/>
  <c r="AZ28" i="15"/>
  <c r="BA28" i="15" s="1"/>
  <c r="AZ102" i="15"/>
  <c r="BA102" i="15" s="1"/>
  <c r="AZ68" i="15"/>
  <c r="BA68" i="15" s="1"/>
  <c r="AZ106" i="15"/>
  <c r="BA106" i="15" s="1"/>
  <c r="AY68" i="15"/>
  <c r="AX68" i="15" s="1"/>
  <c r="AZ36" i="15"/>
  <c r="BA36" i="15" s="1"/>
  <c r="AY91" i="15"/>
  <c r="AX91" i="15" s="1"/>
  <c r="AZ77" i="15"/>
  <c r="BA77" i="15" s="1"/>
  <c r="AZ29" i="15"/>
  <c r="BA29" i="15" s="1"/>
  <c r="AZ42" i="15"/>
  <c r="BA42" i="15" s="1"/>
  <c r="AY28" i="15"/>
  <c r="AX28" i="15" s="1"/>
  <c r="AZ103" i="15"/>
  <c r="BA103" i="15" s="1"/>
  <c r="AZ19" i="15"/>
  <c r="BA19" i="15" s="1"/>
  <c r="AY84" i="15"/>
  <c r="AX84" i="15" s="1"/>
  <c r="AY104" i="15"/>
  <c r="AX104" i="15" s="1"/>
  <c r="AY94" i="15"/>
  <c r="AX94" i="15" s="1"/>
  <c r="AZ78" i="15"/>
  <c r="BA78" i="15" s="1"/>
  <c r="AY54" i="15"/>
  <c r="AX54" i="15" s="1"/>
  <c r="AY29" i="15"/>
  <c r="AX29" i="15" s="1"/>
  <c r="AY19" i="15"/>
  <c r="AZ43" i="15"/>
  <c r="BA43" i="15" s="1"/>
  <c r="AY109" i="15"/>
  <c r="AX109" i="15" s="1"/>
  <c r="AY73" i="15"/>
  <c r="AX73" i="15" s="1"/>
  <c r="AY41" i="15"/>
  <c r="AX41" i="15" s="1"/>
  <c r="AY98" i="15"/>
  <c r="AX98" i="15" s="1"/>
  <c r="AZ90" i="15"/>
  <c r="BA90" i="15" s="1"/>
  <c r="AZ44" i="15"/>
  <c r="BA44" i="15" s="1"/>
  <c r="AY106" i="15"/>
  <c r="AX106" i="15" s="1"/>
  <c r="AZ26" i="15"/>
  <c r="BA26" i="15" s="1"/>
  <c r="AY48" i="15"/>
  <c r="AX48" i="15" s="1"/>
  <c r="AZ110" i="15"/>
  <c r="BA110" i="15" s="1"/>
  <c r="AY115" i="15"/>
  <c r="AX115" i="15" s="1"/>
  <c r="AY33" i="15"/>
  <c r="AX33" i="15" s="1"/>
  <c r="AY71" i="15"/>
  <c r="AX71" i="15" s="1"/>
  <c r="AY89" i="15"/>
  <c r="AX89" i="15" s="1"/>
  <c r="AZ85" i="15"/>
  <c r="BA85" i="15" s="1"/>
  <c r="AZ62" i="15"/>
  <c r="BA62" i="15" s="1"/>
  <c r="AY38" i="15"/>
  <c r="AX38" i="15" s="1"/>
  <c r="AZ35" i="15"/>
  <c r="BA35" i="15" s="1"/>
  <c r="AY20" i="15"/>
  <c r="AY111" i="15"/>
  <c r="AX111" i="15" s="1"/>
  <c r="AY58" i="15"/>
  <c r="AX58" i="15" s="1"/>
  <c r="V30" i="9"/>
  <c r="AJ29" i="44"/>
  <c r="V30" i="45"/>
  <c r="V34" i="49"/>
  <c r="AY59" i="13"/>
  <c r="AX59" i="13" s="1"/>
  <c r="AY33" i="13"/>
  <c r="AX33" i="13" s="1"/>
  <c r="AZ114" i="13"/>
  <c r="BA114" i="13" s="1"/>
  <c r="AZ26" i="13"/>
  <c r="BA26" i="13" s="1"/>
  <c r="AY17" i="13"/>
  <c r="AX17" i="13" s="1"/>
  <c r="AZ60" i="13"/>
  <c r="BA60" i="13" s="1"/>
  <c r="AZ18" i="13"/>
  <c r="BA18" i="13" s="1"/>
  <c r="AY23" i="13"/>
  <c r="AY79" i="13"/>
  <c r="AX79" i="13" s="1"/>
  <c r="AY100" i="13"/>
  <c r="AX100" i="13" s="1"/>
  <c r="AZ51" i="13"/>
  <c r="BA51" i="13" s="1"/>
  <c r="AY56" i="13"/>
  <c r="AX56" i="13" s="1"/>
  <c r="AZ67" i="13"/>
  <c r="BA67" i="13" s="1"/>
  <c r="AY82" i="13"/>
  <c r="AX82" i="13" s="1"/>
  <c r="AZ73" i="13"/>
  <c r="BA73" i="13" s="1"/>
  <c r="AY55" i="13"/>
  <c r="AX55" i="13" s="1"/>
  <c r="AZ104" i="13"/>
  <c r="BA104" i="13" s="1"/>
  <c r="AY108" i="13"/>
  <c r="AX108" i="13" s="1"/>
  <c r="AY97" i="13"/>
  <c r="AX97" i="13" s="1"/>
  <c r="AY76" i="13"/>
  <c r="AX76" i="13" s="1"/>
  <c r="AY71" i="13"/>
  <c r="AX71" i="13" s="1"/>
  <c r="AY28" i="13"/>
  <c r="AY27" i="13"/>
  <c r="AX27" i="13" s="1"/>
  <c r="AZ94" i="13"/>
  <c r="BA94" i="13" s="1"/>
  <c r="AZ31" i="13"/>
  <c r="BA31" i="13" s="1"/>
  <c r="AZ39" i="13"/>
  <c r="BA39" i="13" s="1"/>
  <c r="AY90" i="13"/>
  <c r="AX90" i="13" s="1"/>
  <c r="AZ98" i="13"/>
  <c r="BA98" i="13" s="1"/>
  <c r="AY87" i="13"/>
  <c r="AX87" i="13" s="1"/>
  <c r="AY46" i="13"/>
  <c r="AX46" i="13" s="1"/>
  <c r="AZ61" i="13"/>
  <c r="BA61" i="13" s="1"/>
  <c r="AY70" i="13"/>
  <c r="AX70" i="13" s="1"/>
  <c r="AY113" i="13"/>
  <c r="AX113" i="13" s="1"/>
  <c r="AZ40" i="13"/>
  <c r="BA40" i="13" s="1"/>
  <c r="AZ30" i="13"/>
  <c r="BA30" i="13" s="1"/>
  <c r="AY115" i="13"/>
  <c r="AX115" i="13" s="1"/>
  <c r="AZ68" i="13"/>
  <c r="BA68" i="13" s="1"/>
  <c r="AY44" i="13"/>
  <c r="AX44" i="13" s="1"/>
  <c r="AY52" i="13"/>
  <c r="AX52" i="13" s="1"/>
  <c r="AZ54" i="13"/>
  <c r="BA54" i="13" s="1"/>
  <c r="AZ74" i="13"/>
  <c r="BA74" i="13" s="1"/>
  <c r="AY22" i="13"/>
  <c r="AY32" i="13"/>
  <c r="AX32" i="13" s="1"/>
  <c r="AZ56" i="13"/>
  <c r="BA56" i="13" s="1"/>
  <c r="AZ77" i="13"/>
  <c r="BA77" i="13" s="1"/>
  <c r="AY58" i="13"/>
  <c r="AX58" i="13" s="1"/>
  <c r="AZ78" i="13"/>
  <c r="BA78" i="13" s="1"/>
  <c r="AZ90" i="13"/>
  <c r="BA90" i="13" s="1"/>
  <c r="AY18" i="13"/>
  <c r="AY65" i="13"/>
  <c r="AX65" i="13" s="1"/>
  <c r="AY30" i="13"/>
  <c r="AZ108" i="13"/>
  <c r="BA108" i="13" s="1"/>
  <c r="AY19" i="13"/>
  <c r="AX19" i="13" s="1"/>
  <c r="AZ17" i="13"/>
  <c r="BA17" i="13" s="1"/>
  <c r="AZ82" i="13"/>
  <c r="BA82" i="13" s="1"/>
  <c r="AY98" i="13"/>
  <c r="AX98" i="13" s="1"/>
  <c r="AZ57" i="13"/>
  <c r="BA57" i="13" s="1"/>
  <c r="AZ113" i="13"/>
  <c r="BA113" i="13" s="1"/>
  <c r="AY29" i="13"/>
  <c r="AX29" i="13" s="1"/>
  <c r="AY51" i="13"/>
  <c r="AX51" i="13" s="1"/>
  <c r="AY68" i="13"/>
  <c r="AX68" i="13" s="1"/>
  <c r="AZ111" i="13"/>
  <c r="BA111" i="13" s="1"/>
  <c r="AZ62" i="13"/>
  <c r="BA62" i="13" s="1"/>
  <c r="AZ84" i="13"/>
  <c r="BA84" i="13" s="1"/>
  <c r="AZ48" i="13"/>
  <c r="BA48" i="13" s="1"/>
  <c r="AZ45" i="13"/>
  <c r="BA45" i="13" s="1"/>
  <c r="AZ33" i="13"/>
  <c r="BA33" i="13" s="1"/>
  <c r="AZ38" i="13"/>
  <c r="BA38" i="13" s="1"/>
  <c r="AY37" i="13"/>
  <c r="AX37" i="13" s="1"/>
  <c r="AZ70" i="13"/>
  <c r="BA70" i="13" s="1"/>
  <c r="AY25" i="13"/>
  <c r="AY35" i="13"/>
  <c r="AX35" i="13" s="1"/>
  <c r="AY92" i="13"/>
  <c r="AX92" i="13" s="1"/>
  <c r="AZ41" i="13"/>
  <c r="BA41" i="13" s="1"/>
  <c r="AY41" i="13"/>
  <c r="AX41" i="13" s="1"/>
  <c r="AZ66" i="13"/>
  <c r="BA66" i="13" s="1"/>
  <c r="AY75" i="13"/>
  <c r="AX75" i="13" s="1"/>
  <c r="AY106" i="13"/>
  <c r="AX106" i="13" s="1"/>
  <c r="AZ22" i="13"/>
  <c r="BA22" i="13" s="1"/>
  <c r="AY66" i="13"/>
  <c r="AX66" i="13" s="1"/>
  <c r="AZ59" i="13"/>
  <c r="BA59" i="13" s="1"/>
  <c r="AZ83" i="13"/>
  <c r="BA83" i="13" s="1"/>
  <c r="AZ116" i="13"/>
  <c r="BA116" i="13" s="1"/>
  <c r="AZ24" i="13"/>
  <c r="BA24" i="13" s="1"/>
  <c r="AY102" i="13"/>
  <c r="AX102" i="13" s="1"/>
  <c r="AY88" i="13"/>
  <c r="AX88" i="13" s="1"/>
  <c r="AZ36" i="13"/>
  <c r="BA36" i="13" s="1"/>
  <c r="AY94" i="13"/>
  <c r="AX94" i="13" s="1"/>
  <c r="AZ72" i="13"/>
  <c r="BA72" i="13" s="1"/>
  <c r="AY64" i="13"/>
  <c r="AX64" i="13" s="1"/>
  <c r="AZ110" i="13"/>
  <c r="BA110" i="13" s="1"/>
  <c r="AZ42" i="13"/>
  <c r="BA42" i="13" s="1"/>
  <c r="AZ64" i="13"/>
  <c r="BA64" i="13" s="1"/>
  <c r="AY111" i="13"/>
  <c r="AX111" i="13" s="1"/>
  <c r="AY93" i="13"/>
  <c r="AX93" i="13" s="1"/>
  <c r="AZ63" i="13"/>
  <c r="BA63" i="13" s="1"/>
  <c r="AZ32" i="13"/>
  <c r="BA32" i="13" s="1"/>
  <c r="AY49" i="13"/>
  <c r="AX49" i="13" s="1"/>
  <c r="AY63" i="13"/>
  <c r="AX63" i="13" s="1"/>
  <c r="AY21" i="13"/>
  <c r="AX21" i="13" s="1"/>
  <c r="AZ95" i="13"/>
  <c r="BA95" i="13" s="1"/>
  <c r="AZ112" i="13"/>
  <c r="BA112" i="13" s="1"/>
  <c r="AZ19" i="13"/>
  <c r="BA19" i="13" s="1"/>
  <c r="AY42" i="13"/>
  <c r="AX42" i="13" s="1"/>
  <c r="AY74" i="13"/>
  <c r="AX74" i="13" s="1"/>
  <c r="AY77" i="13"/>
  <c r="AX77" i="13" s="1"/>
  <c r="AY36" i="13"/>
  <c r="AX36" i="13" s="1"/>
  <c r="AY105" i="13"/>
  <c r="AX105" i="13" s="1"/>
  <c r="AZ46" i="13"/>
  <c r="BA46" i="13" s="1"/>
  <c r="AY60" i="13"/>
  <c r="AX60" i="13" s="1"/>
  <c r="AY53" i="13"/>
  <c r="AX53" i="13" s="1"/>
  <c r="AY24" i="13"/>
  <c r="AZ107" i="13"/>
  <c r="BA107" i="13" s="1"/>
  <c r="AY39" i="13"/>
  <c r="AX39" i="13" s="1"/>
  <c r="AZ99" i="13"/>
  <c r="BA99" i="13" s="1"/>
  <c r="AY95" i="13"/>
  <c r="AX95" i="13" s="1"/>
  <c r="AZ52" i="13"/>
  <c r="BA52" i="13" s="1"/>
  <c r="AZ55" i="13"/>
  <c r="BA55" i="13" s="1"/>
  <c r="AY109" i="13"/>
  <c r="AX109" i="13" s="1"/>
  <c r="AY48" i="13"/>
  <c r="AX48" i="13" s="1"/>
  <c r="AZ105" i="13"/>
  <c r="BA105" i="13" s="1"/>
  <c r="AZ91" i="13"/>
  <c r="BA91" i="13" s="1"/>
  <c r="AY116" i="13"/>
  <c r="AX116" i="13" s="1"/>
  <c r="AZ28" i="13"/>
  <c r="BA28" i="13" s="1"/>
  <c r="AZ97" i="13"/>
  <c r="BA97" i="13" s="1"/>
  <c r="AY72" i="13"/>
  <c r="AX72" i="13" s="1"/>
  <c r="AZ65" i="13"/>
  <c r="BA65" i="13" s="1"/>
  <c r="AY91" i="13"/>
  <c r="AX91" i="13" s="1"/>
  <c r="AZ93" i="13"/>
  <c r="BA93" i="13" s="1"/>
  <c r="AY67" i="13"/>
  <c r="AX67" i="13" s="1"/>
  <c r="AZ115" i="13"/>
  <c r="BA115" i="13" s="1"/>
  <c r="AZ69" i="13"/>
  <c r="BA69" i="13" s="1"/>
  <c r="AZ75" i="13"/>
  <c r="BA75" i="13" s="1"/>
  <c r="AY50" i="13"/>
  <c r="AX50" i="13" s="1"/>
  <c r="AZ87" i="13"/>
  <c r="BA87" i="13" s="1"/>
  <c r="AY96" i="13"/>
  <c r="AX96" i="13" s="1"/>
  <c r="AZ86" i="13"/>
  <c r="BA86" i="13" s="1"/>
  <c r="AZ106" i="13"/>
  <c r="BA106" i="13" s="1"/>
  <c r="AZ44" i="13"/>
  <c r="BA44" i="13" s="1"/>
  <c r="AZ20" i="13"/>
  <c r="BA20" i="13" s="1"/>
  <c r="AZ21" i="13"/>
  <c r="BA21" i="13" s="1"/>
  <c r="AY80" i="13"/>
  <c r="AX80" i="13" s="1"/>
  <c r="AY26" i="13"/>
  <c r="AX26" i="13" s="1"/>
  <c r="AY43" i="13"/>
  <c r="AX43" i="13" s="1"/>
  <c r="AY31" i="13"/>
  <c r="AZ23" i="13"/>
  <c r="BA23" i="13" s="1"/>
  <c r="AZ96" i="13"/>
  <c r="BA96" i="13" s="1"/>
  <c r="AZ80" i="13"/>
  <c r="BA80" i="13" s="1"/>
  <c r="AZ49" i="13"/>
  <c r="BA49" i="13" s="1"/>
  <c r="AY112" i="13"/>
  <c r="AX112" i="13" s="1"/>
  <c r="AZ58" i="13"/>
  <c r="BA58" i="13" s="1"/>
  <c r="AZ88" i="13"/>
  <c r="BA88" i="13" s="1"/>
  <c r="AZ85" i="13"/>
  <c r="BA85" i="13" s="1"/>
  <c r="AY40" i="13"/>
  <c r="AX40" i="13" s="1"/>
  <c r="AY57" i="13"/>
  <c r="AX57" i="13" s="1"/>
  <c r="AY86" i="13"/>
  <c r="AX86" i="13" s="1"/>
  <c r="AY103" i="13"/>
  <c r="AX103" i="13" s="1"/>
  <c r="AZ29" i="13"/>
  <c r="BA29" i="13" s="1"/>
  <c r="AZ27" i="13"/>
  <c r="BA27" i="13" s="1"/>
  <c r="AZ53" i="13"/>
  <c r="BA53" i="13" s="1"/>
  <c r="AY54" i="13"/>
  <c r="AX54" i="13" s="1"/>
  <c r="AZ79" i="13"/>
  <c r="BA79" i="13" s="1"/>
  <c r="AZ102" i="13"/>
  <c r="BA102" i="13" s="1"/>
  <c r="AY78" i="13"/>
  <c r="AX78" i="13" s="1"/>
  <c r="AY99" i="13"/>
  <c r="AX99" i="13" s="1"/>
  <c r="AZ34" i="13"/>
  <c r="BA34" i="13" s="1"/>
  <c r="AY107" i="13"/>
  <c r="AX107" i="13" s="1"/>
  <c r="AZ101" i="13"/>
  <c r="BA101" i="13" s="1"/>
  <c r="AY47" i="13"/>
  <c r="AX47" i="13" s="1"/>
  <c r="AY114" i="13"/>
  <c r="AX114" i="13" s="1"/>
  <c r="AY85" i="13"/>
  <c r="AX85" i="13" s="1"/>
  <c r="AY45" i="13"/>
  <c r="AX45" i="13" s="1"/>
  <c r="AZ25" i="13"/>
  <c r="BA25" i="13" s="1"/>
  <c r="AY69" i="13"/>
  <c r="AX69" i="13" s="1"/>
  <c r="AZ71" i="13"/>
  <c r="BA71" i="13" s="1"/>
  <c r="AY81" i="13"/>
  <c r="AX81" i="13" s="1"/>
  <c r="AZ103" i="13"/>
  <c r="BA103" i="13" s="1"/>
  <c r="AY110" i="13"/>
  <c r="AX110" i="13" s="1"/>
  <c r="AZ100" i="13"/>
  <c r="BA100" i="13" s="1"/>
  <c r="AY38" i="13"/>
  <c r="AX38" i="13" s="1"/>
  <c r="AZ92" i="13"/>
  <c r="BA92" i="13" s="1"/>
  <c r="AY62" i="13"/>
  <c r="AX62" i="13" s="1"/>
  <c r="AZ50" i="13"/>
  <c r="BA50" i="13" s="1"/>
  <c r="AY83" i="13"/>
  <c r="AX83" i="13" s="1"/>
  <c r="AZ109" i="13"/>
  <c r="BA109" i="13" s="1"/>
  <c r="AZ81" i="13"/>
  <c r="BA81" i="13" s="1"/>
  <c r="AY104" i="13"/>
  <c r="AX104" i="13" s="1"/>
  <c r="AY20" i="13"/>
  <c r="AY34" i="13"/>
  <c r="AX34" i="13" s="1"/>
  <c r="AZ76" i="13"/>
  <c r="BA76" i="13" s="1"/>
  <c r="AZ37" i="13"/>
  <c r="BA37" i="13" s="1"/>
  <c r="AZ47" i="13"/>
  <c r="BA47" i="13" s="1"/>
  <c r="AY101" i="13"/>
  <c r="AX101" i="13" s="1"/>
  <c r="AZ43" i="13"/>
  <c r="BA43" i="13" s="1"/>
  <c r="AY84" i="13"/>
  <c r="AX84" i="13" s="1"/>
  <c r="AY73" i="13"/>
  <c r="AX73" i="13" s="1"/>
  <c r="AY61" i="13"/>
  <c r="AX61" i="13" s="1"/>
  <c r="AY89" i="13"/>
  <c r="AX89" i="13" s="1"/>
  <c r="AZ89" i="13"/>
  <c r="BA89" i="13" s="1"/>
  <c r="AZ35" i="13"/>
  <c r="BA35" i="13" s="1"/>
  <c r="BR77" i="35"/>
  <c r="BS77" i="35" s="1"/>
  <c r="BR82" i="35"/>
  <c r="BS82" i="35" s="1"/>
  <c r="BR76" i="35"/>
  <c r="BS76" i="35" s="1"/>
  <c r="BR48" i="35"/>
  <c r="BS48" i="35" s="1"/>
  <c r="BR57" i="35"/>
  <c r="BS57" i="35" s="1"/>
  <c r="BQ17" i="35"/>
  <c r="BR18" i="35"/>
  <c r="BS18" i="35" s="1"/>
  <c r="BQ18" i="35"/>
  <c r="BQ56" i="35"/>
  <c r="BP56" i="35" s="1"/>
  <c r="BR75" i="35"/>
  <c r="BS75" i="35" s="1"/>
  <c r="BQ59" i="35"/>
  <c r="BP59" i="35" s="1"/>
  <c r="BR31" i="35"/>
  <c r="BS31" i="35" s="1"/>
  <c r="BR94" i="35"/>
  <c r="BS94" i="35" s="1"/>
  <c r="BQ42" i="35"/>
  <c r="BP42" i="35" s="1"/>
  <c r="BR47" i="35"/>
  <c r="BS47" i="35" s="1"/>
  <c r="BR60" i="35"/>
  <c r="BS60" i="35" s="1"/>
  <c r="BQ103" i="35"/>
  <c r="BP103" i="35" s="1"/>
  <c r="BQ90" i="35"/>
  <c r="BP90" i="35" s="1"/>
  <c r="BQ81" i="35"/>
  <c r="BP81" i="35" s="1"/>
  <c r="BR79" i="35"/>
  <c r="BS79" i="35" s="1"/>
  <c r="BR40" i="35"/>
  <c r="BS40" i="35" s="1"/>
  <c r="BR71" i="35"/>
  <c r="BS71" i="35" s="1"/>
  <c r="BR42" i="35"/>
  <c r="BS42" i="35" s="1"/>
  <c r="BQ55" i="35"/>
  <c r="BP55" i="35" s="1"/>
  <c r="BQ51" i="35"/>
  <c r="BP51" i="35" s="1"/>
  <c r="BR26" i="35"/>
  <c r="BS26" i="35" s="1"/>
  <c r="BR114" i="35"/>
  <c r="BS114" i="35" s="1"/>
  <c r="BR61" i="35"/>
  <c r="BS61" i="35" s="1"/>
  <c r="BR56" i="35"/>
  <c r="BS56" i="35" s="1"/>
  <c r="BQ110" i="35"/>
  <c r="BP110" i="35" s="1"/>
  <c r="BQ95" i="35"/>
  <c r="BP95" i="35" s="1"/>
  <c r="BR34" i="35"/>
  <c r="BS34" i="35" s="1"/>
  <c r="BQ46" i="35"/>
  <c r="BP46" i="35" s="1"/>
  <c r="BR21" i="35"/>
  <c r="BS21" i="35" s="1"/>
  <c r="BQ93" i="35"/>
  <c r="BP93" i="35" s="1"/>
  <c r="BQ80" i="35"/>
  <c r="BP80" i="35" s="1"/>
  <c r="BR54" i="35"/>
  <c r="BS54" i="35" s="1"/>
  <c r="BR80" i="35"/>
  <c r="BS80" i="35" s="1"/>
  <c r="BR96" i="35"/>
  <c r="BS96" i="35" s="1"/>
  <c r="BR29" i="35"/>
  <c r="BS29" i="35" s="1"/>
  <c r="BQ39" i="35"/>
  <c r="BP39" i="35" s="1"/>
  <c r="BQ47" i="35"/>
  <c r="BP47" i="35" s="1"/>
  <c r="BQ83" i="35"/>
  <c r="BP83" i="35" s="1"/>
  <c r="BR66" i="35"/>
  <c r="BS66" i="35" s="1"/>
  <c r="BQ101" i="35"/>
  <c r="BP101" i="35" s="1"/>
  <c r="BR97" i="35"/>
  <c r="BS97" i="35" s="1"/>
  <c r="BR105" i="35"/>
  <c r="BS105" i="35" s="1"/>
  <c r="BQ97" i="35"/>
  <c r="BP97" i="35" s="1"/>
  <c r="BQ60" i="35"/>
  <c r="BP60" i="35" s="1"/>
  <c r="BR70" i="35"/>
  <c r="BS70" i="35" s="1"/>
  <c r="BR39" i="35"/>
  <c r="BS39" i="35" s="1"/>
  <c r="BQ96" i="35"/>
  <c r="BP96" i="35" s="1"/>
  <c r="BQ107" i="35"/>
  <c r="BP107" i="35" s="1"/>
  <c r="BR37" i="35"/>
  <c r="BS37" i="35" s="1"/>
  <c r="BR65" i="35"/>
  <c r="BS65" i="35" s="1"/>
  <c r="BQ63" i="35"/>
  <c r="BP63" i="35" s="1"/>
  <c r="BR20" i="35"/>
  <c r="BS20" i="35" s="1"/>
  <c r="BQ76" i="35"/>
  <c r="BP76" i="35" s="1"/>
  <c r="BR110" i="35"/>
  <c r="BS110" i="35" s="1"/>
  <c r="BQ36" i="35"/>
  <c r="BP36" i="35" s="1"/>
  <c r="BR90" i="35"/>
  <c r="BS90" i="35" s="1"/>
  <c r="BQ71" i="35"/>
  <c r="BP71" i="35" s="1"/>
  <c r="BQ28" i="35"/>
  <c r="BP28" i="35" s="1"/>
  <c r="BR36" i="35"/>
  <c r="BS36" i="35" s="1"/>
  <c r="BQ74" i="35"/>
  <c r="BP74" i="35" s="1"/>
  <c r="BQ104" i="35"/>
  <c r="BP104" i="35" s="1"/>
  <c r="BQ29" i="35"/>
  <c r="BP29" i="35" s="1"/>
  <c r="BR67" i="35"/>
  <c r="BS67" i="35" s="1"/>
  <c r="BQ73" i="35"/>
  <c r="BP73" i="35" s="1"/>
  <c r="BQ106" i="35"/>
  <c r="BP106" i="35" s="1"/>
  <c r="BQ34" i="35"/>
  <c r="BP34" i="35" s="1"/>
  <c r="BQ77" i="35"/>
  <c r="BP77" i="35" s="1"/>
  <c r="BR91" i="35"/>
  <c r="BS91" i="35" s="1"/>
  <c r="BR86" i="35"/>
  <c r="BS86" i="35" s="1"/>
  <c r="BQ78" i="35"/>
  <c r="BP78" i="35" s="1"/>
  <c r="BR100" i="35"/>
  <c r="BS100" i="35" s="1"/>
  <c r="BR84" i="35"/>
  <c r="BS84" i="35" s="1"/>
  <c r="BQ61" i="35"/>
  <c r="BP61" i="35" s="1"/>
  <c r="BQ23" i="35"/>
  <c r="BP23" i="35" s="1"/>
  <c r="BQ20" i="35"/>
  <c r="BQ75" i="35"/>
  <c r="BP75" i="35" s="1"/>
  <c r="BR19" i="35"/>
  <c r="BS19" i="35" s="1"/>
  <c r="BQ57" i="35"/>
  <c r="BP57" i="35" s="1"/>
  <c r="BQ25" i="35"/>
  <c r="BQ111" i="35"/>
  <c r="BP111" i="35" s="1"/>
  <c r="BQ35" i="35"/>
  <c r="BP35" i="35" s="1"/>
  <c r="BR101" i="35"/>
  <c r="BS101" i="35" s="1"/>
  <c r="BR115" i="35"/>
  <c r="BS115" i="35" s="1"/>
  <c r="BR107" i="35"/>
  <c r="BS107" i="35" s="1"/>
  <c r="BR27" i="35"/>
  <c r="BS27" i="35" s="1"/>
  <c r="BR85" i="35"/>
  <c r="BS85" i="35" s="1"/>
  <c r="BQ37" i="35"/>
  <c r="BP37" i="35" s="1"/>
  <c r="BQ31" i="35"/>
  <c r="BP31" i="35" s="1"/>
  <c r="BR28" i="35"/>
  <c r="BS28" i="35" s="1"/>
  <c r="BQ108" i="35"/>
  <c r="BP108" i="35" s="1"/>
  <c r="BR51" i="35"/>
  <c r="BS51" i="35" s="1"/>
  <c r="BR111" i="35"/>
  <c r="BS111" i="35" s="1"/>
  <c r="BQ49" i="35"/>
  <c r="BP49" i="35" s="1"/>
  <c r="BR113" i="35"/>
  <c r="BS113" i="35" s="1"/>
  <c r="BR108" i="35"/>
  <c r="BS108" i="35" s="1"/>
  <c r="BR59" i="35"/>
  <c r="BS59" i="35" s="1"/>
  <c r="BQ91" i="35"/>
  <c r="BP91" i="35" s="1"/>
  <c r="BQ99" i="35"/>
  <c r="BP99" i="35" s="1"/>
  <c r="BR106" i="35"/>
  <c r="BS106" i="35" s="1"/>
  <c r="BQ38" i="35"/>
  <c r="BP38" i="35" s="1"/>
  <c r="BR49" i="35"/>
  <c r="BS49" i="35" s="1"/>
  <c r="BQ40" i="35"/>
  <c r="BP40" i="35" s="1"/>
  <c r="BQ89" i="35"/>
  <c r="BP89" i="35" s="1"/>
  <c r="BQ22" i="35"/>
  <c r="BP22" i="35" s="1"/>
  <c r="BQ58" i="35"/>
  <c r="BP58" i="35" s="1"/>
  <c r="BQ70" i="35"/>
  <c r="BP70" i="35" s="1"/>
  <c r="BQ41" i="35"/>
  <c r="BP41" i="35" s="1"/>
  <c r="BQ53" i="35"/>
  <c r="BP53" i="35" s="1"/>
  <c r="BR74" i="35"/>
  <c r="BS74" i="35" s="1"/>
  <c r="BQ100" i="35"/>
  <c r="BP100" i="35" s="1"/>
  <c r="BR55" i="35"/>
  <c r="BS55" i="35" s="1"/>
  <c r="BR89" i="35"/>
  <c r="BS89" i="35" s="1"/>
  <c r="BQ48" i="35"/>
  <c r="BP48" i="35" s="1"/>
  <c r="BQ32" i="35"/>
  <c r="BP32" i="35" s="1"/>
  <c r="BR104" i="35"/>
  <c r="BS104" i="35" s="1"/>
  <c r="BQ62" i="35"/>
  <c r="BP62" i="35" s="1"/>
  <c r="BQ69" i="35"/>
  <c r="BP69" i="35" s="1"/>
  <c r="BQ92" i="35"/>
  <c r="BP92" i="35" s="1"/>
  <c r="BQ84" i="35"/>
  <c r="BP84" i="35" s="1"/>
  <c r="BQ114" i="35"/>
  <c r="BP114" i="35" s="1"/>
  <c r="BQ102" i="35"/>
  <c r="BP102" i="35" s="1"/>
  <c r="BQ19" i="35"/>
  <c r="BP19" i="35" s="1"/>
  <c r="BQ115" i="35"/>
  <c r="BP115" i="35" s="1"/>
  <c r="BQ67" i="35"/>
  <c r="BP67" i="35" s="1"/>
  <c r="BR24" i="35"/>
  <c r="BS24" i="35" s="1"/>
  <c r="BR63" i="35"/>
  <c r="BS63" i="35" s="1"/>
  <c r="BR30" i="35"/>
  <c r="BS30" i="35" s="1"/>
  <c r="BR109" i="35"/>
  <c r="BS109" i="35" s="1"/>
  <c r="BR22" i="35"/>
  <c r="BS22" i="35" s="1"/>
  <c r="BQ72" i="35"/>
  <c r="BP72" i="35" s="1"/>
  <c r="BQ88" i="35"/>
  <c r="BP88" i="35" s="1"/>
  <c r="BR116" i="35"/>
  <c r="BS116" i="35" s="1"/>
  <c r="BQ33" i="35"/>
  <c r="BP33" i="35" s="1"/>
  <c r="BQ109" i="35"/>
  <c r="BP109" i="35" s="1"/>
  <c r="BR17" i="35"/>
  <c r="BS17" i="35" s="1"/>
  <c r="BR25" i="35"/>
  <c r="BS25" i="35" s="1"/>
  <c r="BQ50" i="35"/>
  <c r="BP50" i="35" s="1"/>
  <c r="BR69" i="35"/>
  <c r="BS69" i="35" s="1"/>
  <c r="BR32" i="35"/>
  <c r="BS32" i="35" s="1"/>
  <c r="BR88" i="35"/>
  <c r="BS88" i="35" s="1"/>
  <c r="BQ112" i="35"/>
  <c r="BP112" i="35" s="1"/>
  <c r="BR44" i="35"/>
  <c r="BS44" i="35" s="1"/>
  <c r="BQ94" i="35"/>
  <c r="BP94" i="35" s="1"/>
  <c r="BQ65" i="35"/>
  <c r="BP65" i="35" s="1"/>
  <c r="BR45" i="35"/>
  <c r="BS45" i="35" s="1"/>
  <c r="BQ54" i="35"/>
  <c r="BP54" i="35" s="1"/>
  <c r="BR53" i="35"/>
  <c r="BS53" i="35" s="1"/>
  <c r="BR103" i="35"/>
  <c r="BS103" i="35" s="1"/>
  <c r="BR58" i="35"/>
  <c r="BS58" i="35" s="1"/>
  <c r="BR68" i="35"/>
  <c r="BS68" i="35" s="1"/>
  <c r="BQ45" i="35"/>
  <c r="BP45" i="35" s="1"/>
  <c r="BQ30" i="35"/>
  <c r="BP30" i="35" s="1"/>
  <c r="BQ44" i="35"/>
  <c r="BP44" i="35" s="1"/>
  <c r="BR43" i="35"/>
  <c r="BS43" i="35" s="1"/>
  <c r="BQ87" i="35"/>
  <c r="BP87" i="35" s="1"/>
  <c r="BR64" i="35"/>
  <c r="BS64" i="35" s="1"/>
  <c r="BR102" i="35"/>
  <c r="BS102" i="35" s="1"/>
  <c r="BQ43" i="35"/>
  <c r="BP43" i="35" s="1"/>
  <c r="BR78" i="35"/>
  <c r="BS78" i="35" s="1"/>
  <c r="BR92" i="35"/>
  <c r="BS92" i="35" s="1"/>
  <c r="BR81" i="35"/>
  <c r="BS81" i="35" s="1"/>
  <c r="BQ26" i="35"/>
  <c r="BR23" i="35"/>
  <c r="BS23" i="35" s="1"/>
  <c r="BR83" i="35"/>
  <c r="BS83" i="35" s="1"/>
  <c r="BQ113" i="35"/>
  <c r="BP113" i="35" s="1"/>
  <c r="BR99" i="35"/>
  <c r="BS99" i="35" s="1"/>
  <c r="BQ79" i="35"/>
  <c r="BP79" i="35" s="1"/>
  <c r="BR73" i="35"/>
  <c r="BS73" i="35" s="1"/>
  <c r="BQ52" i="35"/>
  <c r="BP52" i="35" s="1"/>
  <c r="BR33" i="35"/>
  <c r="BS33" i="35" s="1"/>
  <c r="BQ85" i="35"/>
  <c r="BP85" i="35" s="1"/>
  <c r="BQ86" i="35"/>
  <c r="BP86" i="35" s="1"/>
  <c r="BQ105" i="35"/>
  <c r="BP105" i="35" s="1"/>
  <c r="BQ98" i="35"/>
  <c r="BP98" i="35" s="1"/>
  <c r="BQ68" i="35"/>
  <c r="BP68" i="35" s="1"/>
  <c r="BR112" i="35"/>
  <c r="BS112" i="35" s="1"/>
  <c r="BQ66" i="35"/>
  <c r="BP66" i="35" s="1"/>
  <c r="BQ27" i="35"/>
  <c r="BP27" i="35" s="1"/>
  <c r="BR50" i="35"/>
  <c r="BS50" i="35" s="1"/>
  <c r="BR95" i="35"/>
  <c r="BS95" i="35" s="1"/>
  <c r="BQ64" i="35"/>
  <c r="BP64" i="35" s="1"/>
  <c r="BR35" i="35"/>
  <c r="BS35" i="35" s="1"/>
  <c r="BR52" i="35"/>
  <c r="BS52" i="35" s="1"/>
  <c r="BR87" i="35"/>
  <c r="BS87" i="35" s="1"/>
  <c r="BR38" i="35"/>
  <c r="BS38" i="35" s="1"/>
  <c r="BQ116" i="35"/>
  <c r="BP116" i="35" s="1"/>
  <c r="BQ24" i="35"/>
  <c r="BR98" i="35"/>
  <c r="BS98" i="35" s="1"/>
  <c r="BR62" i="35"/>
  <c r="BS62" i="35" s="1"/>
  <c r="BR41" i="35"/>
  <c r="BS41" i="35" s="1"/>
  <c r="BQ82" i="35"/>
  <c r="BP82" i="35" s="1"/>
  <c r="BR93" i="35"/>
  <c r="BS93" i="35" s="1"/>
  <c r="BQ21" i="35"/>
  <c r="BR46" i="35"/>
  <c r="BS46" i="35" s="1"/>
  <c r="BR72" i="35"/>
  <c r="BS72" i="35" s="1"/>
  <c r="BL30" i="9"/>
  <c r="CN29" i="46"/>
  <c r="AY87" i="31"/>
  <c r="AX87" i="31" s="1"/>
  <c r="AY74" i="31"/>
  <c r="AX74" i="31" s="1"/>
  <c r="AZ27" i="31"/>
  <c r="BA27" i="31" s="1"/>
  <c r="AY41" i="31"/>
  <c r="AX41" i="31" s="1"/>
  <c r="AY116" i="31"/>
  <c r="AX116" i="31" s="1"/>
  <c r="AY76" i="31"/>
  <c r="AX76" i="31" s="1"/>
  <c r="AZ50" i="31"/>
  <c r="BA50" i="31" s="1"/>
  <c r="AZ88" i="31"/>
  <c r="BA88" i="31" s="1"/>
  <c r="AZ53" i="31"/>
  <c r="BA53" i="31" s="1"/>
  <c r="AY20" i="31"/>
  <c r="AX20" i="31" s="1"/>
  <c r="AY102" i="31"/>
  <c r="AX102" i="31" s="1"/>
  <c r="AY77" i="31"/>
  <c r="AX77" i="31" s="1"/>
  <c r="AZ23" i="31"/>
  <c r="BA23" i="31" s="1"/>
  <c r="AY98" i="31"/>
  <c r="AX98" i="31" s="1"/>
  <c r="AY60" i="31"/>
  <c r="AX60" i="31" s="1"/>
  <c r="AZ116" i="31"/>
  <c r="BA116" i="31" s="1"/>
  <c r="AZ86" i="31"/>
  <c r="BA86" i="31" s="1"/>
  <c r="AZ75" i="31"/>
  <c r="BA75" i="31" s="1"/>
  <c r="AY105" i="31"/>
  <c r="AX105" i="31" s="1"/>
  <c r="AY37" i="31"/>
  <c r="AX37" i="31" s="1"/>
  <c r="AZ95" i="31"/>
  <c r="BA95" i="31" s="1"/>
  <c r="AY92" i="31"/>
  <c r="AX92" i="31" s="1"/>
  <c r="AY24" i="31"/>
  <c r="AY51" i="31"/>
  <c r="AX51" i="31" s="1"/>
  <c r="AY82" i="31"/>
  <c r="AX82" i="31" s="1"/>
  <c r="AY90" i="31"/>
  <c r="AX90" i="31" s="1"/>
  <c r="AY71" i="31"/>
  <c r="AX71" i="31" s="1"/>
  <c r="AZ21" i="31"/>
  <c r="BA21" i="31" s="1"/>
  <c r="AY23" i="31"/>
  <c r="AX23" i="31" s="1"/>
  <c r="AZ112" i="31"/>
  <c r="BA112" i="31" s="1"/>
  <c r="AY80" i="31"/>
  <c r="AX80" i="31" s="1"/>
  <c r="AZ81" i="31"/>
  <c r="BA81" i="31" s="1"/>
  <c r="AY70" i="31"/>
  <c r="AX70" i="31" s="1"/>
  <c r="AY84" i="31"/>
  <c r="AX84" i="31" s="1"/>
  <c r="AY72" i="31"/>
  <c r="AX72" i="31" s="1"/>
  <c r="AY96" i="31"/>
  <c r="AX96" i="31" s="1"/>
  <c r="AZ46" i="31"/>
  <c r="BA46" i="31" s="1"/>
  <c r="AZ89" i="31"/>
  <c r="BA89" i="31" s="1"/>
  <c r="AY55" i="31"/>
  <c r="AX55" i="31" s="1"/>
  <c r="AY45" i="31"/>
  <c r="AX45" i="31" s="1"/>
  <c r="AZ92" i="31"/>
  <c r="BA92" i="31" s="1"/>
  <c r="AZ106" i="31"/>
  <c r="BA106" i="31" s="1"/>
  <c r="AZ59" i="31"/>
  <c r="BA59" i="31" s="1"/>
  <c r="AZ98" i="31"/>
  <c r="BA98" i="31" s="1"/>
  <c r="AY112" i="31"/>
  <c r="AX112" i="31" s="1"/>
  <c r="AZ60" i="31"/>
  <c r="BA60" i="31" s="1"/>
  <c r="AY43" i="31"/>
  <c r="AX43" i="31" s="1"/>
  <c r="AZ85" i="31"/>
  <c r="BA85" i="31" s="1"/>
  <c r="AY95" i="31"/>
  <c r="AX95" i="31" s="1"/>
  <c r="AZ41" i="31"/>
  <c r="BA41" i="31" s="1"/>
  <c r="AZ69" i="31"/>
  <c r="BA69" i="31" s="1"/>
  <c r="AZ100" i="31"/>
  <c r="BA100" i="31" s="1"/>
  <c r="AZ43" i="31"/>
  <c r="BA43" i="31" s="1"/>
  <c r="AZ109" i="31"/>
  <c r="BA109" i="31" s="1"/>
  <c r="AZ101" i="31"/>
  <c r="BA101" i="31" s="1"/>
  <c r="AY26" i="31"/>
  <c r="AX26" i="31" s="1"/>
  <c r="AZ49" i="31"/>
  <c r="BA49" i="31" s="1"/>
  <c r="AZ110" i="31"/>
  <c r="BA110" i="31" s="1"/>
  <c r="AZ108" i="31"/>
  <c r="BA108" i="31" s="1"/>
  <c r="AY29" i="31"/>
  <c r="AY101" i="31"/>
  <c r="AX101" i="31" s="1"/>
  <c r="AZ84" i="31"/>
  <c r="BA84" i="31" s="1"/>
  <c r="AZ29" i="31"/>
  <c r="BA29" i="31" s="1"/>
  <c r="AY79" i="31"/>
  <c r="AX79" i="31" s="1"/>
  <c r="AY99" i="31"/>
  <c r="AX99" i="31" s="1"/>
  <c r="AZ103" i="31"/>
  <c r="BA103" i="31" s="1"/>
  <c r="AZ47" i="31"/>
  <c r="BA47" i="31" s="1"/>
  <c r="AY89" i="31"/>
  <c r="AX89" i="31" s="1"/>
  <c r="AY44" i="31"/>
  <c r="AX44" i="31" s="1"/>
  <c r="AY58" i="31"/>
  <c r="AX58" i="31" s="1"/>
  <c r="AY106" i="31"/>
  <c r="AX106" i="31" s="1"/>
  <c r="AZ34" i="31"/>
  <c r="BA34" i="31" s="1"/>
  <c r="AZ39" i="31"/>
  <c r="BA39" i="31" s="1"/>
  <c r="AZ56" i="31"/>
  <c r="BA56" i="31" s="1"/>
  <c r="AY42" i="31"/>
  <c r="AX42" i="31" s="1"/>
  <c r="AZ79" i="31"/>
  <c r="BA79" i="31" s="1"/>
  <c r="AY94" i="31"/>
  <c r="AX94" i="31" s="1"/>
  <c r="AZ31" i="31"/>
  <c r="BA31" i="31" s="1"/>
  <c r="AY61" i="31"/>
  <c r="AX61" i="31" s="1"/>
  <c r="AY17" i="31"/>
  <c r="AX17" i="31" s="1"/>
  <c r="AZ30" i="31"/>
  <c r="BA30" i="31" s="1"/>
  <c r="AY59" i="31"/>
  <c r="AX59" i="31" s="1"/>
  <c r="AY32" i="31"/>
  <c r="AX32" i="31" s="1"/>
  <c r="AY49" i="31"/>
  <c r="AX49" i="31" s="1"/>
  <c r="AZ73" i="31"/>
  <c r="BA73" i="31" s="1"/>
  <c r="AY103" i="31"/>
  <c r="AX103" i="31" s="1"/>
  <c r="AZ42" i="31"/>
  <c r="BA42" i="31" s="1"/>
  <c r="AY97" i="31"/>
  <c r="AX97" i="31" s="1"/>
  <c r="AY107" i="31"/>
  <c r="AX107" i="31" s="1"/>
  <c r="AZ68" i="31"/>
  <c r="BA68" i="31" s="1"/>
  <c r="AY88" i="31"/>
  <c r="AX88" i="31" s="1"/>
  <c r="AY85" i="31"/>
  <c r="AX85" i="31" s="1"/>
  <c r="AZ44" i="31"/>
  <c r="BA44" i="31" s="1"/>
  <c r="AZ114" i="31"/>
  <c r="BA114" i="31" s="1"/>
  <c r="AY86" i="31"/>
  <c r="AX86" i="31" s="1"/>
  <c r="AY40" i="31"/>
  <c r="AX40" i="31" s="1"/>
  <c r="AZ96" i="31"/>
  <c r="BA96" i="31" s="1"/>
  <c r="AZ107" i="31"/>
  <c r="BA107" i="31" s="1"/>
  <c r="AZ48" i="31"/>
  <c r="BA48" i="31" s="1"/>
  <c r="AZ22" i="31"/>
  <c r="BA22" i="31" s="1"/>
  <c r="AZ104" i="31"/>
  <c r="BA104" i="31" s="1"/>
  <c r="AY27" i="31"/>
  <c r="AZ94" i="31"/>
  <c r="BA94" i="31" s="1"/>
  <c r="AY53" i="31"/>
  <c r="AX53" i="31" s="1"/>
  <c r="AZ80" i="31"/>
  <c r="BA80" i="31" s="1"/>
  <c r="AY30" i="31"/>
  <c r="AX30" i="31" s="1"/>
  <c r="AY52" i="31"/>
  <c r="AX52" i="31" s="1"/>
  <c r="AY115" i="31"/>
  <c r="AX115" i="31" s="1"/>
  <c r="AZ19" i="31"/>
  <c r="BA19" i="31" s="1"/>
  <c r="AZ26" i="31"/>
  <c r="BA26" i="31" s="1"/>
  <c r="AZ62" i="31"/>
  <c r="BA62" i="31" s="1"/>
  <c r="AZ66" i="31"/>
  <c r="BA66" i="31" s="1"/>
  <c r="AZ90" i="31"/>
  <c r="BA90" i="31" s="1"/>
  <c r="AY75" i="31"/>
  <c r="AX75" i="31" s="1"/>
  <c r="AY33" i="31"/>
  <c r="AX33" i="31" s="1"/>
  <c r="AY66" i="31"/>
  <c r="AX66" i="31" s="1"/>
  <c r="AY18" i="31"/>
  <c r="AX18" i="31" s="1"/>
  <c r="AZ55" i="31"/>
  <c r="BA55" i="31" s="1"/>
  <c r="AZ54" i="31"/>
  <c r="BA54" i="31" s="1"/>
  <c r="AZ57" i="31"/>
  <c r="BA57" i="31" s="1"/>
  <c r="AY19" i="31"/>
  <c r="AX19" i="31" s="1"/>
  <c r="AY69" i="31"/>
  <c r="AX69" i="31" s="1"/>
  <c r="AY100" i="31"/>
  <c r="AX100" i="31" s="1"/>
  <c r="AY21" i="31"/>
  <c r="AZ83" i="31"/>
  <c r="BA83" i="31" s="1"/>
  <c r="AZ99" i="31"/>
  <c r="BA99" i="31" s="1"/>
  <c r="AZ91" i="31"/>
  <c r="BA91" i="31" s="1"/>
  <c r="AZ24" i="31"/>
  <c r="BA24" i="31" s="1"/>
  <c r="AZ74" i="31"/>
  <c r="BA74" i="31" s="1"/>
  <c r="AZ37" i="31"/>
  <c r="BA37" i="31" s="1"/>
  <c r="AY34" i="31"/>
  <c r="AX34" i="31" s="1"/>
  <c r="AZ33" i="31"/>
  <c r="BA33" i="31" s="1"/>
  <c r="AZ71" i="31"/>
  <c r="BA71" i="31" s="1"/>
  <c r="AY93" i="31"/>
  <c r="AX93" i="31" s="1"/>
  <c r="AY31" i="31"/>
  <c r="AX31" i="31" s="1"/>
  <c r="AY28" i="31"/>
  <c r="AY113" i="31"/>
  <c r="AX113" i="31" s="1"/>
  <c r="AZ82" i="31"/>
  <c r="BA82" i="31" s="1"/>
  <c r="AZ70" i="31"/>
  <c r="BA70" i="31" s="1"/>
  <c r="AY78" i="31"/>
  <c r="AX78" i="31" s="1"/>
  <c r="AY83" i="31"/>
  <c r="AX83" i="31" s="1"/>
  <c r="AY22" i="31"/>
  <c r="AZ87" i="31"/>
  <c r="BA87" i="31" s="1"/>
  <c r="AZ58" i="31"/>
  <c r="BA58" i="31" s="1"/>
  <c r="AZ52" i="31"/>
  <c r="BA52" i="31" s="1"/>
  <c r="AY36" i="31"/>
  <c r="AX36" i="31" s="1"/>
  <c r="AY63" i="31"/>
  <c r="AX63" i="31" s="1"/>
  <c r="AY39" i="31"/>
  <c r="AX39" i="31" s="1"/>
  <c r="AY68" i="31"/>
  <c r="AX68" i="31" s="1"/>
  <c r="AZ97" i="31"/>
  <c r="BA97" i="31" s="1"/>
  <c r="AZ38" i="31"/>
  <c r="BA38" i="31" s="1"/>
  <c r="AZ25" i="31"/>
  <c r="BA25" i="31" s="1"/>
  <c r="AZ28" i="31"/>
  <c r="BA28" i="31" s="1"/>
  <c r="AZ36" i="31"/>
  <c r="BA36" i="31" s="1"/>
  <c r="AY109" i="31"/>
  <c r="AX109" i="31" s="1"/>
  <c r="AY111" i="31"/>
  <c r="AX111" i="31" s="1"/>
  <c r="AY25" i="31"/>
  <c r="AX25" i="31" s="1"/>
  <c r="AZ40" i="31"/>
  <c r="BA40" i="31" s="1"/>
  <c r="AZ18" i="31"/>
  <c r="BA18" i="31" s="1"/>
  <c r="AY48" i="31"/>
  <c r="AX48" i="31" s="1"/>
  <c r="AY73" i="31"/>
  <c r="AX73" i="31" s="1"/>
  <c r="AZ113" i="31"/>
  <c r="BA113" i="31" s="1"/>
  <c r="AZ111" i="31"/>
  <c r="BA111" i="31" s="1"/>
  <c r="AY104" i="31"/>
  <c r="AX104" i="31" s="1"/>
  <c r="AZ65" i="31"/>
  <c r="BA65" i="31" s="1"/>
  <c r="AZ61" i="31"/>
  <c r="BA61" i="31" s="1"/>
  <c r="AZ32" i="31"/>
  <c r="BA32" i="31" s="1"/>
  <c r="AZ51" i="31"/>
  <c r="BA51" i="31" s="1"/>
  <c r="AZ76" i="31"/>
  <c r="BA76" i="31" s="1"/>
  <c r="AY64" i="31"/>
  <c r="AX64" i="31" s="1"/>
  <c r="AY62" i="31"/>
  <c r="AX62" i="31" s="1"/>
  <c r="AZ105" i="31"/>
  <c r="BA105" i="31" s="1"/>
  <c r="AY35" i="31"/>
  <c r="AX35" i="31" s="1"/>
  <c r="AY65" i="31"/>
  <c r="AX65" i="31" s="1"/>
  <c r="AY81" i="31"/>
  <c r="AX81" i="31" s="1"/>
  <c r="AY46" i="31"/>
  <c r="AX46" i="31" s="1"/>
  <c r="AY67" i="31"/>
  <c r="AX67" i="31" s="1"/>
  <c r="AY50" i="31"/>
  <c r="AX50" i="31" s="1"/>
  <c r="AY110" i="31"/>
  <c r="AX110" i="31" s="1"/>
  <c r="AY56" i="31"/>
  <c r="AX56" i="31" s="1"/>
  <c r="AZ45" i="31"/>
  <c r="BA45" i="31" s="1"/>
  <c r="AZ115" i="31"/>
  <c r="BA115" i="31" s="1"/>
  <c r="AY38" i="31"/>
  <c r="AX38" i="31" s="1"/>
  <c r="AY91" i="31"/>
  <c r="AX91" i="31" s="1"/>
  <c r="AY114" i="31"/>
  <c r="AX114" i="31" s="1"/>
  <c r="AZ64" i="31"/>
  <c r="BA64" i="31" s="1"/>
  <c r="AZ93" i="31"/>
  <c r="BA93" i="31" s="1"/>
  <c r="AZ78" i="31"/>
  <c r="BA78" i="31" s="1"/>
  <c r="AZ17" i="31"/>
  <c r="BA17" i="31" s="1"/>
  <c r="AY108" i="31"/>
  <c r="AX108" i="31" s="1"/>
  <c r="AY57" i="31"/>
  <c r="AX57" i="31" s="1"/>
  <c r="AZ35" i="31"/>
  <c r="BA35" i="31" s="1"/>
  <c r="AZ20" i="31"/>
  <c r="BA20" i="31" s="1"/>
  <c r="AZ77" i="31"/>
  <c r="BA77" i="31" s="1"/>
  <c r="AZ67" i="31"/>
  <c r="BA67" i="31" s="1"/>
  <c r="AZ72" i="31"/>
  <c r="BA72" i="31" s="1"/>
  <c r="AZ63" i="31"/>
  <c r="BA63" i="31" s="1"/>
  <c r="AZ102" i="31"/>
  <c r="BA102" i="31" s="1"/>
  <c r="AY54" i="31"/>
  <c r="AX54" i="31" s="1"/>
  <c r="AY47" i="31"/>
  <c r="AX47" i="31" s="1"/>
  <c r="BL28" i="14"/>
  <c r="BM28" i="14" s="1"/>
  <c r="BK77" i="14"/>
  <c r="BJ77" i="14" s="1"/>
  <c r="BK70" i="14"/>
  <c r="BJ70" i="14" s="1"/>
  <c r="BL106" i="14"/>
  <c r="BM106" i="14" s="1"/>
  <c r="BL116" i="14"/>
  <c r="BM116" i="14" s="1"/>
  <c r="BK114" i="14"/>
  <c r="BJ114" i="14" s="1"/>
  <c r="BL65" i="14"/>
  <c r="BM65" i="14" s="1"/>
  <c r="BK74" i="14"/>
  <c r="BJ74" i="14" s="1"/>
  <c r="BK102" i="14"/>
  <c r="BJ102" i="14" s="1"/>
  <c r="BL42" i="14"/>
  <c r="BM42" i="14" s="1"/>
  <c r="BL82" i="14"/>
  <c r="BM82" i="14" s="1"/>
  <c r="BL41" i="14"/>
  <c r="BM41" i="14" s="1"/>
  <c r="BL62" i="14"/>
  <c r="BM62" i="14" s="1"/>
  <c r="BK65" i="14"/>
  <c r="BJ65" i="14" s="1"/>
  <c r="BK71" i="14"/>
  <c r="BJ71" i="14" s="1"/>
  <c r="BL103" i="14"/>
  <c r="BM103" i="14" s="1"/>
  <c r="BL35" i="14"/>
  <c r="BM35" i="14" s="1"/>
  <c r="BK30" i="14"/>
  <c r="BJ30" i="14" s="1"/>
  <c r="BL29" i="14"/>
  <c r="BM29" i="14" s="1"/>
  <c r="BL38" i="14"/>
  <c r="BM38" i="14" s="1"/>
  <c r="BL93" i="14"/>
  <c r="BM93" i="14" s="1"/>
  <c r="BK69" i="14"/>
  <c r="BJ69" i="14" s="1"/>
  <c r="BK49" i="14"/>
  <c r="BJ49" i="14" s="1"/>
  <c r="BL52" i="14"/>
  <c r="BM52" i="14" s="1"/>
  <c r="BL26" i="14"/>
  <c r="BM26" i="14" s="1"/>
  <c r="BL115" i="14"/>
  <c r="BM115" i="14" s="1"/>
  <c r="BK32" i="14"/>
  <c r="BJ32" i="14" s="1"/>
  <c r="BK48" i="14"/>
  <c r="BJ48" i="14" s="1"/>
  <c r="BL104" i="14"/>
  <c r="BM104" i="14" s="1"/>
  <c r="BL24" i="14"/>
  <c r="BM24" i="14" s="1"/>
  <c r="BK34" i="14"/>
  <c r="BJ34" i="14" s="1"/>
  <c r="BK25" i="14"/>
  <c r="BK38" i="14"/>
  <c r="BJ38" i="14" s="1"/>
  <c r="BL112" i="14"/>
  <c r="BM112" i="14" s="1"/>
  <c r="BL78" i="14"/>
  <c r="BM78" i="14" s="1"/>
  <c r="BL47" i="14"/>
  <c r="BM47" i="14" s="1"/>
  <c r="BK35" i="14"/>
  <c r="BJ35" i="14" s="1"/>
  <c r="BL34" i="14"/>
  <c r="BM34" i="14" s="1"/>
  <c r="BK99" i="14"/>
  <c r="BJ99" i="14" s="1"/>
  <c r="BL50" i="14"/>
  <c r="BM50" i="14" s="1"/>
  <c r="BK87" i="14"/>
  <c r="BJ87" i="14" s="1"/>
  <c r="BL75" i="14"/>
  <c r="BM75" i="14" s="1"/>
  <c r="BL100" i="14"/>
  <c r="BM100" i="14" s="1"/>
  <c r="BK60" i="14"/>
  <c r="BJ60" i="14" s="1"/>
  <c r="BK21" i="14"/>
  <c r="BL114" i="14"/>
  <c r="BM114" i="14" s="1"/>
  <c r="BL113" i="14"/>
  <c r="BM113" i="14" s="1"/>
  <c r="BL72" i="14"/>
  <c r="BM72" i="14" s="1"/>
  <c r="BL32" i="14"/>
  <c r="BM32" i="14" s="1"/>
  <c r="BK94" i="14"/>
  <c r="BJ94" i="14" s="1"/>
  <c r="BK41" i="14"/>
  <c r="BJ41" i="14" s="1"/>
  <c r="BL56" i="14"/>
  <c r="BM56" i="14" s="1"/>
  <c r="BK93" i="14"/>
  <c r="BJ93" i="14" s="1"/>
  <c r="BL101" i="14"/>
  <c r="BM101" i="14" s="1"/>
  <c r="BK98" i="14"/>
  <c r="BJ98" i="14" s="1"/>
  <c r="BL40" i="14"/>
  <c r="BM40" i="14" s="1"/>
  <c r="BL94" i="14"/>
  <c r="BM94" i="14" s="1"/>
  <c r="BK29" i="14"/>
  <c r="BJ29" i="14" s="1"/>
  <c r="BK100" i="14"/>
  <c r="BJ100" i="14" s="1"/>
  <c r="BL84" i="14"/>
  <c r="BM84" i="14" s="1"/>
  <c r="BL95" i="14"/>
  <c r="BM95" i="14" s="1"/>
  <c r="BL96" i="14"/>
  <c r="BM96" i="14" s="1"/>
  <c r="BL51" i="14"/>
  <c r="BM51" i="14" s="1"/>
  <c r="BK75" i="14"/>
  <c r="BJ75" i="14" s="1"/>
  <c r="BK85" i="14"/>
  <c r="BJ85" i="14" s="1"/>
  <c r="BK47" i="14"/>
  <c r="BJ47" i="14" s="1"/>
  <c r="BL31" i="14"/>
  <c r="BM31" i="14" s="1"/>
  <c r="BK51" i="14"/>
  <c r="BJ51" i="14" s="1"/>
  <c r="BL80" i="14"/>
  <c r="BM80" i="14" s="1"/>
  <c r="BL88" i="14"/>
  <c r="BM88" i="14" s="1"/>
  <c r="BL105" i="14"/>
  <c r="BM105" i="14" s="1"/>
  <c r="BL21" i="14"/>
  <c r="BM21" i="14" s="1"/>
  <c r="BK92" i="14"/>
  <c r="BJ92" i="14" s="1"/>
  <c r="BL64" i="14"/>
  <c r="BM64" i="14" s="1"/>
  <c r="BL70" i="14"/>
  <c r="BM70" i="14" s="1"/>
  <c r="BL91" i="14"/>
  <c r="BM91" i="14" s="1"/>
  <c r="BK63" i="14"/>
  <c r="BJ63" i="14" s="1"/>
  <c r="BL17" i="14"/>
  <c r="BM17" i="14" s="1"/>
  <c r="BK104" i="14"/>
  <c r="BJ104" i="14" s="1"/>
  <c r="BL66" i="14"/>
  <c r="BM66" i="14" s="1"/>
  <c r="BL57" i="14"/>
  <c r="BM57" i="14" s="1"/>
  <c r="BK46" i="14"/>
  <c r="BJ46" i="14" s="1"/>
  <c r="BK33" i="14"/>
  <c r="BJ33" i="14" s="1"/>
  <c r="BK67" i="14"/>
  <c r="BJ67" i="14" s="1"/>
  <c r="BL55" i="14"/>
  <c r="BM55" i="14" s="1"/>
  <c r="BK95" i="14"/>
  <c r="BJ95" i="14" s="1"/>
  <c r="BL39" i="14"/>
  <c r="BM39" i="14" s="1"/>
  <c r="BL46" i="14"/>
  <c r="BM46" i="14" s="1"/>
  <c r="BL108" i="14"/>
  <c r="BM108" i="14" s="1"/>
  <c r="BK26" i="14"/>
  <c r="BJ26" i="14" s="1"/>
  <c r="BK58" i="14"/>
  <c r="BJ58" i="14" s="1"/>
  <c r="BK72" i="14"/>
  <c r="BJ72" i="14" s="1"/>
  <c r="BK42" i="14"/>
  <c r="BJ42" i="14" s="1"/>
  <c r="BK68" i="14"/>
  <c r="BJ68" i="14" s="1"/>
  <c r="BL59" i="14"/>
  <c r="BM59" i="14" s="1"/>
  <c r="BL97" i="14"/>
  <c r="BM97" i="14" s="1"/>
  <c r="BL69" i="14"/>
  <c r="BM69" i="14" s="1"/>
  <c r="BL33" i="14"/>
  <c r="BM33" i="14" s="1"/>
  <c r="BK115" i="14"/>
  <c r="BJ115" i="14" s="1"/>
  <c r="BL49" i="14"/>
  <c r="BM49" i="14" s="1"/>
  <c r="BK27" i="14"/>
  <c r="BJ27" i="14" s="1"/>
  <c r="BK112" i="14"/>
  <c r="BJ112" i="14" s="1"/>
  <c r="BK80" i="14"/>
  <c r="BJ80" i="14" s="1"/>
  <c r="BL83" i="14"/>
  <c r="BM83" i="14" s="1"/>
  <c r="BK44" i="14"/>
  <c r="BJ44" i="14" s="1"/>
  <c r="BK86" i="14"/>
  <c r="BJ86" i="14" s="1"/>
  <c r="BK88" i="14"/>
  <c r="BJ88" i="14" s="1"/>
  <c r="BK84" i="14"/>
  <c r="BJ84" i="14" s="1"/>
  <c r="BL18" i="14"/>
  <c r="BM18" i="14" s="1"/>
  <c r="BK53" i="14"/>
  <c r="BJ53" i="14" s="1"/>
  <c r="BL61" i="14"/>
  <c r="BM61" i="14" s="1"/>
  <c r="BK54" i="14"/>
  <c r="BJ54" i="14" s="1"/>
  <c r="BL68" i="14"/>
  <c r="BM68" i="14" s="1"/>
  <c r="BL109" i="14"/>
  <c r="BM109" i="14" s="1"/>
  <c r="BK56" i="14"/>
  <c r="BJ56" i="14" s="1"/>
  <c r="BL43" i="14"/>
  <c r="BM43" i="14" s="1"/>
  <c r="BL90" i="14"/>
  <c r="BM90" i="14" s="1"/>
  <c r="BK89" i="14"/>
  <c r="BJ89" i="14" s="1"/>
  <c r="BL111" i="14"/>
  <c r="BM111" i="14" s="1"/>
  <c r="BL92" i="14"/>
  <c r="BM92" i="14" s="1"/>
  <c r="BK61" i="14"/>
  <c r="BJ61" i="14" s="1"/>
  <c r="BK19" i="14"/>
  <c r="BJ19" i="14" s="1"/>
  <c r="BL45" i="14"/>
  <c r="BM45" i="14" s="1"/>
  <c r="BK116" i="14"/>
  <c r="BJ116" i="14" s="1"/>
  <c r="BK97" i="14"/>
  <c r="BJ97" i="14" s="1"/>
  <c r="BK83" i="14"/>
  <c r="BJ83" i="14" s="1"/>
  <c r="BK76" i="14"/>
  <c r="BJ76" i="14" s="1"/>
  <c r="BL22" i="14"/>
  <c r="BM22" i="14" s="1"/>
  <c r="BL37" i="14"/>
  <c r="BM37" i="14" s="1"/>
  <c r="BL71" i="14"/>
  <c r="BM71" i="14" s="1"/>
  <c r="BL102" i="14"/>
  <c r="BM102" i="14" s="1"/>
  <c r="BL36" i="14"/>
  <c r="BM36" i="14" s="1"/>
  <c r="BK73" i="14"/>
  <c r="BJ73" i="14" s="1"/>
  <c r="BL44" i="14"/>
  <c r="BM44" i="14" s="1"/>
  <c r="BK105" i="14"/>
  <c r="BJ105" i="14" s="1"/>
  <c r="BL77" i="14"/>
  <c r="BM77" i="14" s="1"/>
  <c r="BK45" i="14"/>
  <c r="BJ45" i="14" s="1"/>
  <c r="BL73" i="14"/>
  <c r="BM73" i="14" s="1"/>
  <c r="BK59" i="14"/>
  <c r="BJ59" i="14" s="1"/>
  <c r="BL30" i="14"/>
  <c r="BM30" i="14" s="1"/>
  <c r="BL58" i="14"/>
  <c r="BM58" i="14" s="1"/>
  <c r="BL79" i="14"/>
  <c r="BM79" i="14" s="1"/>
  <c r="BK91" i="14"/>
  <c r="BJ91" i="14" s="1"/>
  <c r="BK64" i="14"/>
  <c r="BJ64" i="14" s="1"/>
  <c r="BL54" i="14"/>
  <c r="BM54" i="14" s="1"/>
  <c r="BK24" i="14"/>
  <c r="BJ24" i="14" s="1"/>
  <c r="BK66" i="14"/>
  <c r="BJ66" i="14" s="1"/>
  <c r="BK37" i="14"/>
  <c r="BJ37" i="14" s="1"/>
  <c r="BK78" i="14"/>
  <c r="BJ78" i="14" s="1"/>
  <c r="BK113" i="14"/>
  <c r="BJ113" i="14" s="1"/>
  <c r="BK81" i="14"/>
  <c r="BJ81" i="14" s="1"/>
  <c r="BK55" i="14"/>
  <c r="BJ55" i="14" s="1"/>
  <c r="BK101" i="14"/>
  <c r="BJ101" i="14" s="1"/>
  <c r="BL98" i="14"/>
  <c r="BM98" i="14" s="1"/>
  <c r="BK28" i="14"/>
  <c r="BJ28" i="14" s="1"/>
  <c r="BK40" i="14"/>
  <c r="BJ40" i="14" s="1"/>
  <c r="BK22" i="14"/>
  <c r="BJ22" i="14" s="1"/>
  <c r="BL53" i="14"/>
  <c r="BM53" i="14" s="1"/>
  <c r="BK82" i="14"/>
  <c r="BJ82" i="14" s="1"/>
  <c r="BL110" i="14"/>
  <c r="BM110" i="14" s="1"/>
  <c r="BK50" i="14"/>
  <c r="BJ50" i="14" s="1"/>
  <c r="BL48" i="14"/>
  <c r="BM48" i="14" s="1"/>
  <c r="BK96" i="14"/>
  <c r="BJ96" i="14" s="1"/>
  <c r="BK108" i="14"/>
  <c r="BJ108" i="14" s="1"/>
  <c r="BK109" i="14"/>
  <c r="BJ109" i="14" s="1"/>
  <c r="BL20" i="14"/>
  <c r="BM20" i="14" s="1"/>
  <c r="BL107" i="14"/>
  <c r="BM107" i="14" s="1"/>
  <c r="BK18" i="14"/>
  <c r="BL74" i="14"/>
  <c r="BM74" i="14" s="1"/>
  <c r="BK110" i="14"/>
  <c r="BJ110" i="14" s="1"/>
  <c r="BL19" i="14"/>
  <c r="BM19" i="14" s="1"/>
  <c r="BL89" i="14"/>
  <c r="BM89" i="14" s="1"/>
  <c r="BL67" i="14"/>
  <c r="BM67" i="14" s="1"/>
  <c r="BK62" i="14"/>
  <c r="BJ62" i="14" s="1"/>
  <c r="BL86" i="14"/>
  <c r="BM86" i="14" s="1"/>
  <c r="BK43" i="14"/>
  <c r="BJ43" i="14" s="1"/>
  <c r="BK23" i="14"/>
  <c r="BK57" i="14"/>
  <c r="BJ57" i="14" s="1"/>
  <c r="BK103" i="14"/>
  <c r="BJ103" i="14" s="1"/>
  <c r="BK107" i="14"/>
  <c r="BJ107" i="14" s="1"/>
  <c r="BL85" i="14"/>
  <c r="BM85" i="14" s="1"/>
  <c r="BK106" i="14"/>
  <c r="BJ106" i="14" s="1"/>
  <c r="BL99" i="14"/>
  <c r="BM99" i="14" s="1"/>
  <c r="BK79" i="14"/>
  <c r="BJ79" i="14" s="1"/>
  <c r="BL25" i="14"/>
  <c r="BM25" i="14" s="1"/>
  <c r="BL60" i="14"/>
  <c r="BM60" i="14" s="1"/>
  <c r="BL63" i="14"/>
  <c r="BM63" i="14" s="1"/>
  <c r="BL23" i="14"/>
  <c r="BM23" i="14" s="1"/>
  <c r="BK52" i="14"/>
  <c r="BJ52" i="14" s="1"/>
  <c r="BL87" i="14"/>
  <c r="BM87" i="14" s="1"/>
  <c r="BK31" i="14"/>
  <c r="BK20" i="14"/>
  <c r="BL76" i="14"/>
  <c r="BM76" i="14" s="1"/>
  <c r="BL27" i="14"/>
  <c r="BM27" i="14" s="1"/>
  <c r="BK36" i="14"/>
  <c r="BJ36" i="14" s="1"/>
  <c r="BL81" i="14"/>
  <c r="BM81" i="14" s="1"/>
  <c r="BK111" i="14"/>
  <c r="BJ111" i="14" s="1"/>
  <c r="BK90" i="14"/>
  <c r="BJ90" i="14" s="1"/>
  <c r="BK39" i="14"/>
  <c r="BJ39" i="14" s="1"/>
  <c r="BK17" i="14"/>
  <c r="BR38" i="14"/>
  <c r="BS38" i="14" s="1"/>
  <c r="BQ72" i="14"/>
  <c r="BP72" i="14" s="1"/>
  <c r="BR115" i="14"/>
  <c r="BS115" i="14" s="1"/>
  <c r="BQ67" i="14"/>
  <c r="BP67" i="14" s="1"/>
  <c r="BQ57" i="14"/>
  <c r="BP57" i="14" s="1"/>
  <c r="BR76" i="14"/>
  <c r="BS76" i="14" s="1"/>
  <c r="BR64" i="14"/>
  <c r="BS64" i="14" s="1"/>
  <c r="BQ69" i="14"/>
  <c r="BP69" i="14" s="1"/>
  <c r="BR116" i="14"/>
  <c r="BS116" i="14" s="1"/>
  <c r="BR43" i="14"/>
  <c r="BS43" i="14" s="1"/>
  <c r="BR104" i="14"/>
  <c r="BS104" i="14" s="1"/>
  <c r="BQ88" i="14"/>
  <c r="BP88" i="14" s="1"/>
  <c r="BR94" i="14"/>
  <c r="BS94" i="14" s="1"/>
  <c r="BR62" i="14"/>
  <c r="BS62" i="14" s="1"/>
  <c r="BR65" i="14"/>
  <c r="BS65" i="14" s="1"/>
  <c r="BQ97" i="14"/>
  <c r="BP97" i="14" s="1"/>
  <c r="BR56" i="14"/>
  <c r="BS56" i="14" s="1"/>
  <c r="BQ26" i="14"/>
  <c r="BP26" i="14" s="1"/>
  <c r="BR26" i="14"/>
  <c r="BS26" i="14" s="1"/>
  <c r="BR19" i="14"/>
  <c r="BS19" i="14" s="1"/>
  <c r="BQ48" i="14"/>
  <c r="BP48" i="14" s="1"/>
  <c r="BQ18" i="14"/>
  <c r="BR48" i="14"/>
  <c r="BS48" i="14" s="1"/>
  <c r="BQ64" i="14"/>
  <c r="BP64" i="14" s="1"/>
  <c r="BR52" i="14"/>
  <c r="BS52" i="14" s="1"/>
  <c r="BQ78" i="14"/>
  <c r="BP78" i="14" s="1"/>
  <c r="BQ98" i="14"/>
  <c r="BP98" i="14" s="1"/>
  <c r="BR83" i="14"/>
  <c r="BS83" i="14" s="1"/>
  <c r="BQ111" i="14"/>
  <c r="BP111" i="14" s="1"/>
  <c r="BQ65" i="14"/>
  <c r="BP65" i="14" s="1"/>
  <c r="BQ41" i="14"/>
  <c r="BP41" i="14" s="1"/>
  <c r="BQ21" i="14"/>
  <c r="BQ91" i="14"/>
  <c r="BP91" i="14" s="1"/>
  <c r="BR18" i="14"/>
  <c r="BS18" i="14" s="1"/>
  <c r="BR59" i="14"/>
  <c r="BS59" i="14" s="1"/>
  <c r="BQ27" i="14"/>
  <c r="BQ50" i="14"/>
  <c r="BP50" i="14" s="1"/>
  <c r="BR89" i="14"/>
  <c r="BS89" i="14" s="1"/>
  <c r="BQ113" i="14"/>
  <c r="BP113" i="14" s="1"/>
  <c r="BQ30" i="14"/>
  <c r="BR23" i="14"/>
  <c r="BS23" i="14" s="1"/>
  <c r="BR40" i="14"/>
  <c r="BS40" i="14" s="1"/>
  <c r="BR61" i="14"/>
  <c r="BS61" i="14" s="1"/>
  <c r="BR109" i="14"/>
  <c r="BS109" i="14" s="1"/>
  <c r="BR75" i="14"/>
  <c r="BS75" i="14" s="1"/>
  <c r="BR60" i="14"/>
  <c r="BS60" i="14" s="1"/>
  <c r="BR42" i="14"/>
  <c r="BS42" i="14" s="1"/>
  <c r="BR114" i="14"/>
  <c r="BS114" i="14" s="1"/>
  <c r="BR44" i="14"/>
  <c r="BS44" i="14" s="1"/>
  <c r="BR82" i="14"/>
  <c r="BS82" i="14" s="1"/>
  <c r="BQ25" i="14"/>
  <c r="BP25" i="14" s="1"/>
  <c r="BR87" i="14"/>
  <c r="BS87" i="14" s="1"/>
  <c r="BR22" i="14"/>
  <c r="BS22" i="14" s="1"/>
  <c r="BR90" i="14"/>
  <c r="BS90" i="14" s="1"/>
  <c r="BQ60" i="14"/>
  <c r="BP60" i="14" s="1"/>
  <c r="BR34" i="14"/>
  <c r="BS34" i="14" s="1"/>
  <c r="BR92" i="14"/>
  <c r="BS92" i="14" s="1"/>
  <c r="BR36" i="14"/>
  <c r="BS36" i="14" s="1"/>
  <c r="BQ114" i="14"/>
  <c r="BP114" i="14" s="1"/>
  <c r="BQ105" i="14"/>
  <c r="BP105" i="14" s="1"/>
  <c r="BQ80" i="14"/>
  <c r="BP80" i="14" s="1"/>
  <c r="BQ87" i="14"/>
  <c r="BP87" i="14" s="1"/>
  <c r="BR24" i="14"/>
  <c r="BS24" i="14" s="1"/>
  <c r="BR98" i="14"/>
  <c r="BS98" i="14" s="1"/>
  <c r="BR20" i="14"/>
  <c r="BS20" i="14" s="1"/>
  <c r="BR30" i="14"/>
  <c r="BS30" i="14" s="1"/>
  <c r="BR101" i="14"/>
  <c r="BS101" i="14" s="1"/>
  <c r="BQ54" i="14"/>
  <c r="BP54" i="14" s="1"/>
  <c r="BR70" i="14"/>
  <c r="BS70" i="14" s="1"/>
  <c r="BQ82" i="14"/>
  <c r="BP82" i="14" s="1"/>
  <c r="BR71" i="14"/>
  <c r="BS71" i="14" s="1"/>
  <c r="BQ59" i="14"/>
  <c r="BP59" i="14" s="1"/>
  <c r="BQ29" i="14"/>
  <c r="BQ100" i="14"/>
  <c r="BP100" i="14" s="1"/>
  <c r="BR67" i="14"/>
  <c r="BS67" i="14" s="1"/>
  <c r="BR105" i="14"/>
  <c r="BS105" i="14" s="1"/>
  <c r="BQ83" i="14"/>
  <c r="BP83" i="14" s="1"/>
  <c r="BR49" i="14"/>
  <c r="BS49" i="14" s="1"/>
  <c r="BR95" i="14"/>
  <c r="BS95" i="14" s="1"/>
  <c r="BQ116" i="14"/>
  <c r="BP116" i="14" s="1"/>
  <c r="BQ93" i="14"/>
  <c r="BP93" i="14" s="1"/>
  <c r="BQ63" i="14"/>
  <c r="BP63" i="14" s="1"/>
  <c r="BR80" i="14"/>
  <c r="BS80" i="14" s="1"/>
  <c r="BR27" i="14"/>
  <c r="BS27" i="14" s="1"/>
  <c r="BQ84" i="14"/>
  <c r="BP84" i="14" s="1"/>
  <c r="BQ24" i="14"/>
  <c r="BQ33" i="14"/>
  <c r="BP33" i="14" s="1"/>
  <c r="BQ90" i="14"/>
  <c r="BP90" i="14" s="1"/>
  <c r="BQ19" i="14"/>
  <c r="BR103" i="14"/>
  <c r="BS103" i="14" s="1"/>
  <c r="BR72" i="14"/>
  <c r="BS72" i="14" s="1"/>
  <c r="BQ115" i="14"/>
  <c r="BP115" i="14" s="1"/>
  <c r="BR79" i="14"/>
  <c r="BS79" i="14" s="1"/>
  <c r="BR73" i="14"/>
  <c r="BS73" i="14" s="1"/>
  <c r="BQ42" i="14"/>
  <c r="BP42" i="14" s="1"/>
  <c r="BR111" i="14"/>
  <c r="BS111" i="14" s="1"/>
  <c r="BQ101" i="14"/>
  <c r="BP101" i="14" s="1"/>
  <c r="BQ58" i="14"/>
  <c r="BP58" i="14" s="1"/>
  <c r="BQ53" i="14"/>
  <c r="BP53" i="14" s="1"/>
  <c r="BQ56" i="14"/>
  <c r="BP56" i="14" s="1"/>
  <c r="BR99" i="14"/>
  <c r="BS99" i="14" s="1"/>
  <c r="BR51" i="14"/>
  <c r="BS51" i="14" s="1"/>
  <c r="BR93" i="14"/>
  <c r="BS93" i="14" s="1"/>
  <c r="BQ66" i="14"/>
  <c r="BP66" i="14" s="1"/>
  <c r="BQ35" i="14"/>
  <c r="BP35" i="14" s="1"/>
  <c r="BQ49" i="14"/>
  <c r="BP49" i="14" s="1"/>
  <c r="BQ36" i="14"/>
  <c r="BP36" i="14" s="1"/>
  <c r="BQ104" i="14"/>
  <c r="BP104" i="14" s="1"/>
  <c r="BQ85" i="14"/>
  <c r="BP85" i="14" s="1"/>
  <c r="BQ86" i="14"/>
  <c r="BP86" i="14" s="1"/>
  <c r="BR39" i="14"/>
  <c r="BS39" i="14" s="1"/>
  <c r="BQ110" i="14"/>
  <c r="BP110" i="14" s="1"/>
  <c r="BQ96" i="14"/>
  <c r="BP96" i="14" s="1"/>
  <c r="BQ47" i="14"/>
  <c r="BP47" i="14" s="1"/>
  <c r="BQ94" i="14"/>
  <c r="BP94" i="14" s="1"/>
  <c r="BQ37" i="14"/>
  <c r="BP37" i="14" s="1"/>
  <c r="BR17" i="14"/>
  <c r="BS17" i="14" s="1"/>
  <c r="BR110" i="14"/>
  <c r="BS110" i="14" s="1"/>
  <c r="BQ17" i="14"/>
  <c r="BQ76" i="14"/>
  <c r="BP76" i="14" s="1"/>
  <c r="BQ62" i="14"/>
  <c r="BP62" i="14" s="1"/>
  <c r="BQ28" i="14"/>
  <c r="BP28" i="14" s="1"/>
  <c r="BR68" i="14"/>
  <c r="BS68" i="14" s="1"/>
  <c r="BQ68" i="14"/>
  <c r="BP68" i="14" s="1"/>
  <c r="BQ38" i="14"/>
  <c r="BP38" i="14" s="1"/>
  <c r="BQ34" i="14"/>
  <c r="BP34" i="14" s="1"/>
  <c r="BR66" i="14"/>
  <c r="BS66" i="14" s="1"/>
  <c r="BR50" i="14"/>
  <c r="BS50" i="14" s="1"/>
  <c r="BQ52" i="14"/>
  <c r="BP52" i="14" s="1"/>
  <c r="BQ108" i="14"/>
  <c r="BP108" i="14" s="1"/>
  <c r="BR78" i="14"/>
  <c r="BS78" i="14" s="1"/>
  <c r="BR57" i="14"/>
  <c r="BS57" i="14" s="1"/>
  <c r="BR35" i="14"/>
  <c r="BS35" i="14" s="1"/>
  <c r="BR45" i="14"/>
  <c r="BS45" i="14" s="1"/>
  <c r="BR69" i="14"/>
  <c r="BS69" i="14" s="1"/>
  <c r="BR47" i="14"/>
  <c r="BS47" i="14" s="1"/>
  <c r="BQ55" i="14"/>
  <c r="BP55" i="14" s="1"/>
  <c r="BQ89" i="14"/>
  <c r="BP89" i="14" s="1"/>
  <c r="BR108" i="14"/>
  <c r="BS108" i="14" s="1"/>
  <c r="BQ92" i="14"/>
  <c r="BP92" i="14" s="1"/>
  <c r="BQ20" i="14"/>
  <c r="BR46" i="14"/>
  <c r="BS46" i="14" s="1"/>
  <c r="BQ45" i="14"/>
  <c r="BP45" i="14" s="1"/>
  <c r="BQ109" i="14"/>
  <c r="BP109" i="14" s="1"/>
  <c r="BR37" i="14"/>
  <c r="BS37" i="14" s="1"/>
  <c r="BQ51" i="14"/>
  <c r="BP51" i="14" s="1"/>
  <c r="BQ99" i="14"/>
  <c r="BP99" i="14" s="1"/>
  <c r="BR91" i="14"/>
  <c r="BS91" i="14" s="1"/>
  <c r="BR106" i="14"/>
  <c r="BS106" i="14" s="1"/>
  <c r="BR53" i="14"/>
  <c r="BS53" i="14" s="1"/>
  <c r="BR88" i="14"/>
  <c r="BS88" i="14" s="1"/>
  <c r="BR33" i="14"/>
  <c r="BS33" i="14" s="1"/>
  <c r="BR74" i="14"/>
  <c r="BS74" i="14" s="1"/>
  <c r="BR29" i="14"/>
  <c r="BS29" i="14" s="1"/>
  <c r="BR81" i="14"/>
  <c r="BS81" i="14" s="1"/>
  <c r="BR58" i="14"/>
  <c r="BS58" i="14" s="1"/>
  <c r="BR63" i="14"/>
  <c r="BS63" i="14" s="1"/>
  <c r="BQ102" i="14"/>
  <c r="BP102" i="14" s="1"/>
  <c r="BQ44" i="14"/>
  <c r="BP44" i="14" s="1"/>
  <c r="BR28" i="14"/>
  <c r="BS28" i="14" s="1"/>
  <c r="BQ71" i="14"/>
  <c r="BP71" i="14" s="1"/>
  <c r="BR97" i="14"/>
  <c r="BS97" i="14" s="1"/>
  <c r="BQ74" i="14"/>
  <c r="BP74" i="14" s="1"/>
  <c r="BR102" i="14"/>
  <c r="BS102" i="14" s="1"/>
  <c r="BQ40" i="14"/>
  <c r="BP40" i="14" s="1"/>
  <c r="BQ43" i="14"/>
  <c r="BP43" i="14" s="1"/>
  <c r="BQ46" i="14"/>
  <c r="BP46" i="14" s="1"/>
  <c r="BR41" i="14"/>
  <c r="BS41" i="14" s="1"/>
  <c r="BR55" i="14"/>
  <c r="BS55" i="14" s="1"/>
  <c r="BQ32" i="14"/>
  <c r="BP32" i="14" s="1"/>
  <c r="BR85" i="14"/>
  <c r="BS85" i="14" s="1"/>
  <c r="BQ39" i="14"/>
  <c r="BP39" i="14" s="1"/>
  <c r="BR32" i="14"/>
  <c r="BS32" i="14" s="1"/>
  <c r="BR31" i="14"/>
  <c r="BS31" i="14" s="1"/>
  <c r="BR54" i="14"/>
  <c r="BS54" i="14" s="1"/>
  <c r="BQ31" i="14"/>
  <c r="BR113" i="14"/>
  <c r="BS113" i="14" s="1"/>
  <c r="BQ61" i="14"/>
  <c r="BP61" i="14" s="1"/>
  <c r="BR25" i="14"/>
  <c r="BS25" i="14" s="1"/>
  <c r="BR77" i="14"/>
  <c r="BS77" i="14" s="1"/>
  <c r="BQ106" i="14"/>
  <c r="BP106" i="14" s="1"/>
  <c r="BQ77" i="14"/>
  <c r="BP77" i="14" s="1"/>
  <c r="BR86" i="14"/>
  <c r="BS86" i="14" s="1"/>
  <c r="BQ79" i="14"/>
  <c r="BP79" i="14" s="1"/>
  <c r="BQ112" i="14"/>
  <c r="BP112" i="14" s="1"/>
  <c r="BR107" i="14"/>
  <c r="BS107" i="14" s="1"/>
  <c r="BQ22" i="14"/>
  <c r="BP22" i="14" s="1"/>
  <c r="BQ73" i="14"/>
  <c r="BP73" i="14" s="1"/>
  <c r="BQ81" i="14"/>
  <c r="BP81" i="14" s="1"/>
  <c r="BQ107" i="14"/>
  <c r="BP107" i="14" s="1"/>
  <c r="BQ75" i="14"/>
  <c r="BP75" i="14" s="1"/>
  <c r="BQ103" i="14"/>
  <c r="BP103" i="14" s="1"/>
  <c r="BR21" i="14"/>
  <c r="BS21" i="14" s="1"/>
  <c r="BR112" i="14"/>
  <c r="BS112" i="14" s="1"/>
  <c r="BR96" i="14"/>
  <c r="BS96" i="14" s="1"/>
  <c r="BQ70" i="14"/>
  <c r="BP70" i="14" s="1"/>
  <c r="BR100" i="14"/>
  <c r="BS100" i="14" s="1"/>
  <c r="BQ23" i="14"/>
  <c r="BR84" i="14"/>
  <c r="BS84" i="14" s="1"/>
  <c r="BQ95" i="14"/>
  <c r="BP95" i="14" s="1"/>
  <c r="BR112" i="29"/>
  <c r="BS112" i="29" s="1"/>
  <c r="BQ96" i="29"/>
  <c r="BP96" i="29" s="1"/>
  <c r="BR70" i="29"/>
  <c r="BS70" i="29" s="1"/>
  <c r="BR19" i="29"/>
  <c r="BS19" i="29" s="1"/>
  <c r="BR21" i="29"/>
  <c r="BS21" i="29" s="1"/>
  <c r="BR38" i="29"/>
  <c r="BS38" i="29" s="1"/>
  <c r="BQ56" i="29"/>
  <c r="BP56" i="29" s="1"/>
  <c r="BR45" i="29"/>
  <c r="BS45" i="29" s="1"/>
  <c r="BQ116" i="29"/>
  <c r="BP116" i="29" s="1"/>
  <c r="BR37" i="29"/>
  <c r="BS37" i="29" s="1"/>
  <c r="BQ91" i="29"/>
  <c r="BP91" i="29" s="1"/>
  <c r="BQ32" i="29"/>
  <c r="BP32" i="29" s="1"/>
  <c r="BQ36" i="29"/>
  <c r="BP36" i="29" s="1"/>
  <c r="BR107" i="29"/>
  <c r="BS107" i="29" s="1"/>
  <c r="BR25" i="29"/>
  <c r="BS25" i="29" s="1"/>
  <c r="BR43" i="29"/>
  <c r="BS43" i="29" s="1"/>
  <c r="BQ66" i="29"/>
  <c r="BP66" i="29" s="1"/>
  <c r="BR68" i="29"/>
  <c r="BS68" i="29" s="1"/>
  <c r="BQ55" i="29"/>
  <c r="BP55" i="29" s="1"/>
  <c r="BQ17" i="29"/>
  <c r="BQ109" i="29"/>
  <c r="BP109" i="29" s="1"/>
  <c r="BQ77" i="29"/>
  <c r="BP77" i="29" s="1"/>
  <c r="BQ47" i="29"/>
  <c r="BP47" i="29" s="1"/>
  <c r="BQ89" i="29"/>
  <c r="BP89" i="29" s="1"/>
  <c r="BR102" i="29"/>
  <c r="BS102" i="29" s="1"/>
  <c r="BR61" i="29"/>
  <c r="BS61" i="29" s="1"/>
  <c r="BR97" i="29"/>
  <c r="BS97" i="29" s="1"/>
  <c r="BQ19" i="29"/>
  <c r="BQ85" i="29"/>
  <c r="BP85" i="29" s="1"/>
  <c r="BQ63" i="29"/>
  <c r="BP63" i="29" s="1"/>
  <c r="BR29" i="29"/>
  <c r="BS29" i="29" s="1"/>
  <c r="BR109" i="29"/>
  <c r="BS109" i="29" s="1"/>
  <c r="BQ102" i="29"/>
  <c r="BP102" i="29" s="1"/>
  <c r="BR54" i="29"/>
  <c r="BS54" i="29" s="1"/>
  <c r="BQ82" i="29"/>
  <c r="BP82" i="29" s="1"/>
  <c r="BR18" i="29"/>
  <c r="BS18" i="29" s="1"/>
  <c r="BQ101" i="29"/>
  <c r="BP101" i="29" s="1"/>
  <c r="BR44" i="29"/>
  <c r="BS44" i="29" s="1"/>
  <c r="BR84" i="29"/>
  <c r="BS84" i="29" s="1"/>
  <c r="BR23" i="29"/>
  <c r="BS23" i="29" s="1"/>
  <c r="BQ26" i="29"/>
  <c r="BP26" i="29" s="1"/>
  <c r="BR56" i="29"/>
  <c r="BS56" i="29" s="1"/>
  <c r="BQ41" i="29"/>
  <c r="BP41" i="29" s="1"/>
  <c r="BQ18" i="29"/>
  <c r="BQ81" i="29"/>
  <c r="BP81" i="29" s="1"/>
  <c r="BQ70" i="29"/>
  <c r="BP70" i="29" s="1"/>
  <c r="BR36" i="29"/>
  <c r="BS36" i="29" s="1"/>
  <c r="BQ86" i="29"/>
  <c r="BP86" i="29" s="1"/>
  <c r="BR49" i="29"/>
  <c r="BS49" i="29" s="1"/>
  <c r="BQ40" i="29"/>
  <c r="BP40" i="29" s="1"/>
  <c r="BR55" i="29"/>
  <c r="BS55" i="29" s="1"/>
  <c r="BR101" i="29"/>
  <c r="BS101" i="29" s="1"/>
  <c r="BR47" i="29"/>
  <c r="BS47" i="29" s="1"/>
  <c r="BQ46" i="29"/>
  <c r="BP46" i="29" s="1"/>
  <c r="BR17" i="29"/>
  <c r="BS17" i="29" s="1"/>
  <c r="BQ106" i="29"/>
  <c r="BP106" i="29" s="1"/>
  <c r="BR99" i="29"/>
  <c r="BS99" i="29" s="1"/>
  <c r="BR86" i="29"/>
  <c r="BS86" i="29" s="1"/>
  <c r="BQ75" i="29"/>
  <c r="BP75" i="29" s="1"/>
  <c r="BQ28" i="29"/>
  <c r="BR72" i="29"/>
  <c r="BS72" i="29" s="1"/>
  <c r="BR116" i="29"/>
  <c r="BS116" i="29" s="1"/>
  <c r="BR50" i="29"/>
  <c r="BS50" i="29" s="1"/>
  <c r="BQ45" i="29"/>
  <c r="BP45" i="29" s="1"/>
  <c r="BQ93" i="29"/>
  <c r="BP93" i="29" s="1"/>
  <c r="BR83" i="29"/>
  <c r="BS83" i="29" s="1"/>
  <c r="BQ100" i="29"/>
  <c r="BP100" i="29" s="1"/>
  <c r="BQ44" i="29"/>
  <c r="BP44" i="29" s="1"/>
  <c r="BR57" i="29"/>
  <c r="BS57" i="29" s="1"/>
  <c r="BR104" i="29"/>
  <c r="BS104" i="29" s="1"/>
  <c r="BR58" i="29"/>
  <c r="BS58" i="29" s="1"/>
  <c r="BQ60" i="29"/>
  <c r="BP60" i="29" s="1"/>
  <c r="BR115" i="29"/>
  <c r="BS115" i="29" s="1"/>
  <c r="BR22" i="29"/>
  <c r="BS22" i="29" s="1"/>
  <c r="BQ64" i="29"/>
  <c r="BP64" i="29" s="1"/>
  <c r="BQ33" i="29"/>
  <c r="BP33" i="29" s="1"/>
  <c r="BQ90" i="29"/>
  <c r="BP90" i="29" s="1"/>
  <c r="BQ62" i="29"/>
  <c r="BP62" i="29" s="1"/>
  <c r="BR79" i="29"/>
  <c r="BS79" i="29" s="1"/>
  <c r="BR113" i="29"/>
  <c r="BS113" i="29" s="1"/>
  <c r="BQ20" i="29"/>
  <c r="BP20" i="29" s="1"/>
  <c r="BQ80" i="29"/>
  <c r="BP80" i="29" s="1"/>
  <c r="BQ50" i="29"/>
  <c r="BP50" i="29" s="1"/>
  <c r="BR24" i="29"/>
  <c r="BS24" i="29" s="1"/>
  <c r="BR46" i="29"/>
  <c r="BS46" i="29" s="1"/>
  <c r="BR89" i="29"/>
  <c r="BS89" i="29" s="1"/>
  <c r="BQ111" i="29"/>
  <c r="BP111" i="29" s="1"/>
  <c r="BR30" i="29"/>
  <c r="BS30" i="29" s="1"/>
  <c r="BR108" i="29"/>
  <c r="BS108" i="29" s="1"/>
  <c r="BQ112" i="29"/>
  <c r="BP112" i="29" s="1"/>
  <c r="BQ49" i="29"/>
  <c r="BP49" i="29" s="1"/>
  <c r="BR74" i="29"/>
  <c r="BS74" i="29" s="1"/>
  <c r="BQ34" i="29"/>
  <c r="BP34" i="29" s="1"/>
  <c r="BQ76" i="29"/>
  <c r="BP76" i="29" s="1"/>
  <c r="BR95" i="29"/>
  <c r="BS95" i="29" s="1"/>
  <c r="BR90" i="29"/>
  <c r="BS90" i="29" s="1"/>
  <c r="BR52" i="29"/>
  <c r="BS52" i="29" s="1"/>
  <c r="BR71" i="29"/>
  <c r="BS71" i="29" s="1"/>
  <c r="BR106" i="29"/>
  <c r="BS106" i="29" s="1"/>
  <c r="BQ69" i="29"/>
  <c r="BP69" i="29" s="1"/>
  <c r="BQ21" i="29"/>
  <c r="BP21" i="29" s="1"/>
  <c r="BQ42" i="29"/>
  <c r="BP42" i="29" s="1"/>
  <c r="BR103" i="29"/>
  <c r="BS103" i="29" s="1"/>
  <c r="BQ52" i="29"/>
  <c r="BP52" i="29" s="1"/>
  <c r="BQ37" i="29"/>
  <c r="BP37" i="29" s="1"/>
  <c r="BQ58" i="29"/>
  <c r="BP58" i="29" s="1"/>
  <c r="BQ65" i="29"/>
  <c r="BP65" i="29" s="1"/>
  <c r="BR93" i="29"/>
  <c r="BS93" i="29" s="1"/>
  <c r="BQ84" i="29"/>
  <c r="BP84" i="29" s="1"/>
  <c r="BR35" i="29"/>
  <c r="BS35" i="29" s="1"/>
  <c r="BQ104" i="29"/>
  <c r="BP104" i="29" s="1"/>
  <c r="BQ29" i="29"/>
  <c r="BP29" i="29" s="1"/>
  <c r="BR62" i="29"/>
  <c r="BS62" i="29" s="1"/>
  <c r="BQ23" i="29"/>
  <c r="BP23" i="29" s="1"/>
  <c r="BR20" i="29"/>
  <c r="BS20" i="29" s="1"/>
  <c r="BQ83" i="29"/>
  <c r="BP83" i="29" s="1"/>
  <c r="BQ103" i="29"/>
  <c r="BP103" i="29" s="1"/>
  <c r="BQ71" i="29"/>
  <c r="BP71" i="29" s="1"/>
  <c r="BR96" i="29"/>
  <c r="BS96" i="29" s="1"/>
  <c r="BR33" i="29"/>
  <c r="BS33" i="29" s="1"/>
  <c r="BR34" i="29"/>
  <c r="BS34" i="29" s="1"/>
  <c r="BQ94" i="29"/>
  <c r="BP94" i="29" s="1"/>
  <c r="BR27" i="29"/>
  <c r="BS27" i="29" s="1"/>
  <c r="BQ53" i="29"/>
  <c r="BP53" i="29" s="1"/>
  <c r="BQ73" i="29"/>
  <c r="BP73" i="29" s="1"/>
  <c r="BR81" i="29"/>
  <c r="BS81" i="29" s="1"/>
  <c r="BQ25" i="29"/>
  <c r="BR94" i="29"/>
  <c r="BS94" i="29" s="1"/>
  <c r="BQ38" i="29"/>
  <c r="BP38" i="29" s="1"/>
  <c r="BR75" i="29"/>
  <c r="BS75" i="29" s="1"/>
  <c r="BQ30" i="29"/>
  <c r="BP30" i="29" s="1"/>
  <c r="BR32" i="29"/>
  <c r="BS32" i="29" s="1"/>
  <c r="BR100" i="29"/>
  <c r="BS100" i="29" s="1"/>
  <c r="BR42" i="29"/>
  <c r="BS42" i="29" s="1"/>
  <c r="BQ99" i="29"/>
  <c r="BP99" i="29" s="1"/>
  <c r="BR91" i="29"/>
  <c r="BS91" i="29" s="1"/>
  <c r="BR69" i="29"/>
  <c r="BS69" i="29" s="1"/>
  <c r="BR78" i="29"/>
  <c r="BS78" i="29" s="1"/>
  <c r="BR88" i="29"/>
  <c r="BS88" i="29" s="1"/>
  <c r="BQ108" i="29"/>
  <c r="BP108" i="29" s="1"/>
  <c r="BR105" i="29"/>
  <c r="BS105" i="29" s="1"/>
  <c r="BQ113" i="29"/>
  <c r="BP113" i="29" s="1"/>
  <c r="BQ114" i="29"/>
  <c r="BP114" i="29" s="1"/>
  <c r="BR80" i="29"/>
  <c r="BS80" i="29" s="1"/>
  <c r="BQ74" i="29"/>
  <c r="BP74" i="29" s="1"/>
  <c r="BQ115" i="29"/>
  <c r="BP115" i="29" s="1"/>
  <c r="BQ87" i="29"/>
  <c r="BP87" i="29" s="1"/>
  <c r="BQ54" i="29"/>
  <c r="BP54" i="29" s="1"/>
  <c r="BR110" i="29"/>
  <c r="BS110" i="29" s="1"/>
  <c r="BQ79" i="29"/>
  <c r="BP79" i="29" s="1"/>
  <c r="BR85" i="29"/>
  <c r="BS85" i="29" s="1"/>
  <c r="BQ61" i="29"/>
  <c r="BP61" i="29" s="1"/>
  <c r="BQ72" i="29"/>
  <c r="BP72" i="29" s="1"/>
  <c r="BR98" i="29"/>
  <c r="BS98" i="29" s="1"/>
  <c r="BQ39" i="29"/>
  <c r="BP39" i="29" s="1"/>
  <c r="BR76" i="29"/>
  <c r="BS76" i="29" s="1"/>
  <c r="BR31" i="29"/>
  <c r="BS31" i="29" s="1"/>
  <c r="BR40" i="29"/>
  <c r="BS40" i="29" s="1"/>
  <c r="BQ43" i="29"/>
  <c r="BP43" i="29" s="1"/>
  <c r="BR82" i="29"/>
  <c r="BS82" i="29" s="1"/>
  <c r="BQ105" i="29"/>
  <c r="BP105" i="29" s="1"/>
  <c r="BQ22" i="29"/>
  <c r="BQ48" i="29"/>
  <c r="BP48" i="29" s="1"/>
  <c r="BQ24" i="29"/>
  <c r="BR28" i="29"/>
  <c r="BS28" i="29" s="1"/>
  <c r="BQ67" i="29"/>
  <c r="BP67" i="29" s="1"/>
  <c r="BR41" i="29"/>
  <c r="BS41" i="29" s="1"/>
  <c r="BR26" i="29"/>
  <c r="BS26" i="29" s="1"/>
  <c r="BQ35" i="29"/>
  <c r="BP35" i="29" s="1"/>
  <c r="BR53" i="29"/>
  <c r="BS53" i="29" s="1"/>
  <c r="BR87" i="29"/>
  <c r="BS87" i="29" s="1"/>
  <c r="BQ110" i="29"/>
  <c r="BP110" i="29" s="1"/>
  <c r="BR63" i="29"/>
  <c r="BS63" i="29" s="1"/>
  <c r="BR48" i="29"/>
  <c r="BS48" i="29" s="1"/>
  <c r="BQ68" i="29"/>
  <c r="BP68" i="29" s="1"/>
  <c r="BR51" i="29"/>
  <c r="BS51" i="29" s="1"/>
  <c r="BQ97" i="29"/>
  <c r="BP97" i="29" s="1"/>
  <c r="BQ78" i="29"/>
  <c r="BP78" i="29" s="1"/>
  <c r="BQ95" i="29"/>
  <c r="BP95" i="29" s="1"/>
  <c r="BQ92" i="29"/>
  <c r="BP92" i="29" s="1"/>
  <c r="BR77" i="29"/>
  <c r="BS77" i="29" s="1"/>
  <c r="BQ31" i="29"/>
  <c r="BR111" i="29"/>
  <c r="BS111" i="29" s="1"/>
  <c r="BQ59" i="29"/>
  <c r="BP59" i="29" s="1"/>
  <c r="BR59" i="29"/>
  <c r="BS59" i="29" s="1"/>
  <c r="BQ107" i="29"/>
  <c r="BP107" i="29" s="1"/>
  <c r="BQ57" i="29"/>
  <c r="BP57" i="29" s="1"/>
  <c r="BR66" i="29"/>
  <c r="BS66" i="29" s="1"/>
  <c r="BR65" i="29"/>
  <c r="BS65" i="29" s="1"/>
  <c r="BQ88" i="29"/>
  <c r="BP88" i="29" s="1"/>
  <c r="BR92" i="29"/>
  <c r="BS92" i="29" s="1"/>
  <c r="BR114" i="29"/>
  <c r="BS114" i="29" s="1"/>
  <c r="BQ98" i="29"/>
  <c r="BP98" i="29" s="1"/>
  <c r="BR39" i="29"/>
  <c r="BS39" i="29" s="1"/>
  <c r="BQ51" i="29"/>
  <c r="BP51" i="29" s="1"/>
  <c r="BR73" i="29"/>
  <c r="BS73" i="29" s="1"/>
  <c r="BR67" i="29"/>
  <c r="BS67" i="29" s="1"/>
  <c r="BQ27" i="29"/>
  <c r="BR64" i="29"/>
  <c r="BS64" i="29" s="1"/>
  <c r="BR60" i="29"/>
  <c r="BS60" i="29" s="1"/>
  <c r="BR91" i="15"/>
  <c r="BS91" i="15" s="1"/>
  <c r="BQ35" i="15"/>
  <c r="BP35" i="15" s="1"/>
  <c r="BQ87" i="15"/>
  <c r="BP87" i="15" s="1"/>
  <c r="BQ66" i="15"/>
  <c r="BP66" i="15" s="1"/>
  <c r="BR24" i="15"/>
  <c r="BS24" i="15" s="1"/>
  <c r="BR92" i="15"/>
  <c r="BS92" i="15" s="1"/>
  <c r="BR60" i="15"/>
  <c r="BS60" i="15" s="1"/>
  <c r="BQ56" i="15"/>
  <c r="BP56" i="15" s="1"/>
  <c r="BQ29" i="15"/>
  <c r="BP29" i="15" s="1"/>
  <c r="BQ25" i="15"/>
  <c r="BR17" i="15"/>
  <c r="BS17" i="15" s="1"/>
  <c r="BR36" i="15"/>
  <c r="BS36" i="15" s="1"/>
  <c r="BR50" i="15"/>
  <c r="BS50" i="15" s="1"/>
  <c r="BR45" i="15"/>
  <c r="BS45" i="15" s="1"/>
  <c r="BR19" i="15"/>
  <c r="BS19" i="15" s="1"/>
  <c r="BQ23" i="15"/>
  <c r="BR67" i="15"/>
  <c r="BS67" i="15" s="1"/>
  <c r="BR78" i="15"/>
  <c r="BS78" i="15" s="1"/>
  <c r="BQ52" i="15"/>
  <c r="BP52" i="15" s="1"/>
  <c r="BR94" i="15"/>
  <c r="BS94" i="15" s="1"/>
  <c r="BQ90" i="15"/>
  <c r="BP90" i="15" s="1"/>
  <c r="BQ74" i="15"/>
  <c r="BP74" i="15" s="1"/>
  <c r="BQ99" i="15"/>
  <c r="BP99" i="15" s="1"/>
  <c r="BQ101" i="15"/>
  <c r="BP101" i="15" s="1"/>
  <c r="BR93" i="15"/>
  <c r="BS93" i="15" s="1"/>
  <c r="BR64" i="15"/>
  <c r="BS64" i="15" s="1"/>
  <c r="BR54" i="15"/>
  <c r="BS54" i="15" s="1"/>
  <c r="BQ34" i="15"/>
  <c r="BP34" i="15" s="1"/>
  <c r="BQ92" i="15"/>
  <c r="BP92" i="15" s="1"/>
  <c r="BQ93" i="15"/>
  <c r="BP93" i="15" s="1"/>
  <c r="BR55" i="15"/>
  <c r="BS55" i="15" s="1"/>
  <c r="BR29" i="15"/>
  <c r="BS29" i="15" s="1"/>
  <c r="BR106" i="15"/>
  <c r="BS106" i="15" s="1"/>
  <c r="BR35" i="15"/>
  <c r="BS35" i="15" s="1"/>
  <c r="BR85" i="15"/>
  <c r="BS85" i="15" s="1"/>
  <c r="BQ39" i="15"/>
  <c r="BP39" i="15" s="1"/>
  <c r="BR34" i="15"/>
  <c r="BS34" i="15" s="1"/>
  <c r="BR21" i="15"/>
  <c r="BS21" i="15" s="1"/>
  <c r="BQ115" i="15"/>
  <c r="BP115" i="15" s="1"/>
  <c r="BR22" i="15"/>
  <c r="BS22" i="15" s="1"/>
  <c r="BR44" i="15"/>
  <c r="BS44" i="15" s="1"/>
  <c r="BR110" i="15"/>
  <c r="BS110" i="15" s="1"/>
  <c r="BR31" i="15"/>
  <c r="BS31" i="15" s="1"/>
  <c r="BR63" i="15"/>
  <c r="BS63" i="15" s="1"/>
  <c r="BQ55" i="15"/>
  <c r="BP55" i="15" s="1"/>
  <c r="BR68" i="15"/>
  <c r="BS68" i="15" s="1"/>
  <c r="BQ38" i="15"/>
  <c r="BP38" i="15" s="1"/>
  <c r="BQ109" i="15"/>
  <c r="BP109" i="15" s="1"/>
  <c r="BQ24" i="15"/>
  <c r="BR25" i="15"/>
  <c r="BS25" i="15" s="1"/>
  <c r="BR111" i="15"/>
  <c r="BS111" i="15" s="1"/>
  <c r="BR100" i="15"/>
  <c r="BS100" i="15" s="1"/>
  <c r="BQ79" i="15"/>
  <c r="BP79" i="15" s="1"/>
  <c r="BQ42" i="15"/>
  <c r="BP42" i="15" s="1"/>
  <c r="BR56" i="15"/>
  <c r="BS56" i="15" s="1"/>
  <c r="BQ54" i="15"/>
  <c r="BP54" i="15" s="1"/>
  <c r="BR73" i="15"/>
  <c r="BS73" i="15" s="1"/>
  <c r="BQ100" i="15"/>
  <c r="BP100" i="15" s="1"/>
  <c r="BR76" i="15"/>
  <c r="BS76" i="15" s="1"/>
  <c r="BR75" i="15"/>
  <c r="BS75" i="15" s="1"/>
  <c r="BQ43" i="15"/>
  <c r="BP43" i="15" s="1"/>
  <c r="BQ40" i="15"/>
  <c r="BP40" i="15" s="1"/>
  <c r="BQ30" i="15"/>
  <c r="BR41" i="15"/>
  <c r="BS41" i="15" s="1"/>
  <c r="BQ97" i="15"/>
  <c r="BP97" i="15" s="1"/>
  <c r="BQ27" i="15"/>
  <c r="BP27" i="15" s="1"/>
  <c r="BR105" i="15"/>
  <c r="BS105" i="15" s="1"/>
  <c r="BR49" i="15"/>
  <c r="BS49" i="15" s="1"/>
  <c r="BQ81" i="15"/>
  <c r="BP81" i="15" s="1"/>
  <c r="BR113" i="15"/>
  <c r="BS113" i="15" s="1"/>
  <c r="BR38" i="15"/>
  <c r="BS38" i="15" s="1"/>
  <c r="BR57" i="15"/>
  <c r="BS57" i="15" s="1"/>
  <c r="BQ44" i="15"/>
  <c r="BP44" i="15" s="1"/>
  <c r="BR101" i="15"/>
  <c r="BS101" i="15" s="1"/>
  <c r="BR70" i="15"/>
  <c r="BS70" i="15" s="1"/>
  <c r="BQ78" i="15"/>
  <c r="BP78" i="15" s="1"/>
  <c r="BQ36" i="15"/>
  <c r="BP36" i="15" s="1"/>
  <c r="BQ64" i="15"/>
  <c r="BP64" i="15" s="1"/>
  <c r="BR87" i="15"/>
  <c r="BS87" i="15" s="1"/>
  <c r="BR46" i="15"/>
  <c r="BS46" i="15" s="1"/>
  <c r="BQ110" i="15"/>
  <c r="BP110" i="15" s="1"/>
  <c r="BQ26" i="15"/>
  <c r="BP26" i="15" s="1"/>
  <c r="BQ32" i="15"/>
  <c r="BP32" i="15" s="1"/>
  <c r="BQ73" i="15"/>
  <c r="BP73" i="15" s="1"/>
  <c r="BR82" i="15"/>
  <c r="BS82" i="15" s="1"/>
  <c r="BR20" i="15"/>
  <c r="BS20" i="15" s="1"/>
  <c r="BR98" i="15"/>
  <c r="BS98" i="15" s="1"/>
  <c r="BQ88" i="15"/>
  <c r="BP88" i="15" s="1"/>
  <c r="BR26" i="15"/>
  <c r="BS26" i="15" s="1"/>
  <c r="BR90" i="15"/>
  <c r="BS90" i="15" s="1"/>
  <c r="BR72" i="15"/>
  <c r="BS72" i="15" s="1"/>
  <c r="BR114" i="15"/>
  <c r="BS114" i="15" s="1"/>
  <c r="BQ68" i="15"/>
  <c r="BP68" i="15" s="1"/>
  <c r="BR88" i="15"/>
  <c r="BS88" i="15" s="1"/>
  <c r="BQ72" i="15"/>
  <c r="BP72" i="15" s="1"/>
  <c r="BR89" i="15"/>
  <c r="BS89" i="15" s="1"/>
  <c r="BR18" i="15"/>
  <c r="BS18" i="15" s="1"/>
  <c r="BQ67" i="15"/>
  <c r="BP67" i="15" s="1"/>
  <c r="BQ108" i="15"/>
  <c r="BP108" i="15" s="1"/>
  <c r="BR32" i="15"/>
  <c r="BS32" i="15" s="1"/>
  <c r="BR74" i="15"/>
  <c r="BS74" i="15" s="1"/>
  <c r="BQ102" i="15"/>
  <c r="BP102" i="15" s="1"/>
  <c r="BQ28" i="15"/>
  <c r="BR51" i="15"/>
  <c r="BS51" i="15" s="1"/>
  <c r="BR48" i="15"/>
  <c r="BS48" i="15" s="1"/>
  <c r="BR83" i="15"/>
  <c r="BS83" i="15" s="1"/>
  <c r="BR39" i="15"/>
  <c r="BS39" i="15" s="1"/>
  <c r="BQ106" i="15"/>
  <c r="BP106" i="15" s="1"/>
  <c r="BQ61" i="15"/>
  <c r="BP61" i="15" s="1"/>
  <c r="BR42" i="15"/>
  <c r="BS42" i="15" s="1"/>
  <c r="BR23" i="15"/>
  <c r="BS23" i="15" s="1"/>
  <c r="BQ86" i="15"/>
  <c r="BP86" i="15" s="1"/>
  <c r="BR81" i="15"/>
  <c r="BS81" i="15" s="1"/>
  <c r="BQ107" i="15"/>
  <c r="BP107" i="15" s="1"/>
  <c r="BR77" i="15"/>
  <c r="BS77" i="15" s="1"/>
  <c r="BQ37" i="15"/>
  <c r="BP37" i="15" s="1"/>
  <c r="BR59" i="15"/>
  <c r="BS59" i="15" s="1"/>
  <c r="BR43" i="15"/>
  <c r="BS43" i="15" s="1"/>
  <c r="BQ75" i="15"/>
  <c r="BP75" i="15" s="1"/>
  <c r="BR53" i="15"/>
  <c r="BS53" i="15" s="1"/>
  <c r="BQ114" i="15"/>
  <c r="BP114" i="15" s="1"/>
  <c r="BQ89" i="15"/>
  <c r="BP89" i="15" s="1"/>
  <c r="BQ53" i="15"/>
  <c r="BP53" i="15" s="1"/>
  <c r="BR96" i="15"/>
  <c r="BS96" i="15" s="1"/>
  <c r="BQ20" i="15"/>
  <c r="BP20" i="15" s="1"/>
  <c r="BQ104" i="15"/>
  <c r="BP104" i="15" s="1"/>
  <c r="BR69" i="15"/>
  <c r="BS69" i="15" s="1"/>
  <c r="BQ41" i="15"/>
  <c r="BP41" i="15" s="1"/>
  <c r="BQ63" i="15"/>
  <c r="BP63" i="15" s="1"/>
  <c r="BR99" i="15"/>
  <c r="BS99" i="15" s="1"/>
  <c r="BR62" i="15"/>
  <c r="BS62" i="15" s="1"/>
  <c r="BR33" i="15"/>
  <c r="BS33" i="15" s="1"/>
  <c r="BR79" i="15"/>
  <c r="BS79" i="15" s="1"/>
  <c r="BQ46" i="15"/>
  <c r="BP46" i="15" s="1"/>
  <c r="BR30" i="15"/>
  <c r="BS30" i="15" s="1"/>
  <c r="BQ85" i="15"/>
  <c r="BP85" i="15" s="1"/>
  <c r="BQ112" i="15"/>
  <c r="BP112" i="15" s="1"/>
  <c r="BR58" i="15"/>
  <c r="BS58" i="15" s="1"/>
  <c r="BQ103" i="15"/>
  <c r="BP103" i="15" s="1"/>
  <c r="BQ70" i="15"/>
  <c r="BP70" i="15" s="1"/>
  <c r="BQ71" i="15"/>
  <c r="BP71" i="15" s="1"/>
  <c r="BQ17" i="15"/>
  <c r="BQ62" i="15"/>
  <c r="BP62" i="15" s="1"/>
  <c r="BR80" i="15"/>
  <c r="BS80" i="15" s="1"/>
  <c r="BQ48" i="15"/>
  <c r="BP48" i="15" s="1"/>
  <c r="BR66" i="15"/>
  <c r="BS66" i="15" s="1"/>
  <c r="BR116" i="15"/>
  <c r="BS116" i="15" s="1"/>
  <c r="BQ80" i="15"/>
  <c r="BP80" i="15" s="1"/>
  <c r="BR71" i="15"/>
  <c r="BS71" i="15" s="1"/>
  <c r="BQ45" i="15"/>
  <c r="BP45" i="15" s="1"/>
  <c r="BQ69" i="15"/>
  <c r="BP69" i="15" s="1"/>
  <c r="BQ50" i="15"/>
  <c r="BP50" i="15" s="1"/>
  <c r="BQ33" i="15"/>
  <c r="BP33" i="15" s="1"/>
  <c r="BQ19" i="15"/>
  <c r="BR65" i="15"/>
  <c r="BS65" i="15" s="1"/>
  <c r="BQ57" i="15"/>
  <c r="BP57" i="15" s="1"/>
  <c r="BQ21" i="15"/>
  <c r="BQ58" i="15"/>
  <c r="BP58" i="15" s="1"/>
  <c r="BQ95" i="15"/>
  <c r="BP95" i="15" s="1"/>
  <c r="BR102" i="15"/>
  <c r="BS102" i="15" s="1"/>
  <c r="BQ94" i="15"/>
  <c r="BP94" i="15" s="1"/>
  <c r="BR97" i="15"/>
  <c r="BS97" i="15" s="1"/>
  <c r="BQ59" i="15"/>
  <c r="BP59" i="15" s="1"/>
  <c r="BQ111" i="15"/>
  <c r="BP111" i="15" s="1"/>
  <c r="BQ65" i="15"/>
  <c r="BP65" i="15" s="1"/>
  <c r="BQ51" i="15"/>
  <c r="BP51" i="15" s="1"/>
  <c r="BQ105" i="15"/>
  <c r="BP105" i="15" s="1"/>
  <c r="BQ82" i="15"/>
  <c r="BP82" i="15" s="1"/>
  <c r="BQ18" i="15"/>
  <c r="BR86" i="15"/>
  <c r="BS86" i="15" s="1"/>
  <c r="BQ116" i="15"/>
  <c r="BP116" i="15" s="1"/>
  <c r="BQ84" i="15"/>
  <c r="BP84" i="15" s="1"/>
  <c r="BR47" i="15"/>
  <c r="BS47" i="15" s="1"/>
  <c r="BR109" i="15"/>
  <c r="BS109" i="15" s="1"/>
  <c r="BR115" i="15"/>
  <c r="BS115" i="15" s="1"/>
  <c r="BR107" i="15"/>
  <c r="BS107" i="15" s="1"/>
  <c r="BQ76" i="15"/>
  <c r="BP76" i="15" s="1"/>
  <c r="BR95" i="15"/>
  <c r="BS95" i="15" s="1"/>
  <c r="BR108" i="15"/>
  <c r="BS108" i="15" s="1"/>
  <c r="BQ60" i="15"/>
  <c r="BP60" i="15" s="1"/>
  <c r="BQ83" i="15"/>
  <c r="BP83" i="15" s="1"/>
  <c r="BR103" i="15"/>
  <c r="BS103" i="15" s="1"/>
  <c r="BR104" i="15"/>
  <c r="BS104" i="15" s="1"/>
  <c r="BQ91" i="15"/>
  <c r="BP91" i="15" s="1"/>
  <c r="BR27" i="15"/>
  <c r="BS27" i="15" s="1"/>
  <c r="BR52" i="15"/>
  <c r="BS52" i="15" s="1"/>
  <c r="BQ113" i="15"/>
  <c r="BP113" i="15" s="1"/>
  <c r="BR61" i="15"/>
  <c r="BS61" i="15" s="1"/>
  <c r="BQ47" i="15"/>
  <c r="BP47" i="15" s="1"/>
  <c r="BR40" i="15"/>
  <c r="BS40" i="15" s="1"/>
  <c r="BR84" i="15"/>
  <c r="BS84" i="15" s="1"/>
  <c r="BQ49" i="15"/>
  <c r="BP49" i="15" s="1"/>
  <c r="BQ31" i="15"/>
  <c r="BQ77" i="15"/>
  <c r="BP77" i="15" s="1"/>
  <c r="BR37" i="15"/>
  <c r="BS37" i="15" s="1"/>
  <c r="BQ98" i="15"/>
  <c r="BP98" i="15" s="1"/>
  <c r="BQ96" i="15"/>
  <c r="BP96" i="15" s="1"/>
  <c r="BR28" i="15"/>
  <c r="BS28" i="15" s="1"/>
  <c r="BR112" i="15"/>
  <c r="BS112" i="15" s="1"/>
  <c r="BQ22" i="15"/>
  <c r="BL29" i="51"/>
  <c r="BZ29" i="42"/>
  <c r="V29" i="46"/>
  <c r="V114" i="48"/>
  <c r="CN29" i="41"/>
  <c r="BL31" i="52"/>
  <c r="BL77" i="52" s="1"/>
  <c r="BL30" i="18"/>
  <c r="E29" i="51"/>
  <c r="AX30" i="48"/>
  <c r="AJ31" i="45"/>
  <c r="AJ77" i="45" s="1"/>
  <c r="CN29" i="42"/>
  <c r="V34" i="46"/>
  <c r="BF39" i="29"/>
  <c r="BG39" i="29" s="1"/>
  <c r="BE66" i="29"/>
  <c r="BD66" i="29" s="1"/>
  <c r="BE100" i="29"/>
  <c r="BD100" i="29" s="1"/>
  <c r="BF96" i="29"/>
  <c r="BG96" i="29" s="1"/>
  <c r="BF76" i="29"/>
  <c r="BG76" i="29" s="1"/>
  <c r="BF114" i="29"/>
  <c r="BG114" i="29" s="1"/>
  <c r="BE83" i="29"/>
  <c r="BD83" i="29" s="1"/>
  <c r="BF87" i="29"/>
  <c r="BG87" i="29" s="1"/>
  <c r="BE93" i="29"/>
  <c r="BD93" i="29" s="1"/>
  <c r="BF22" i="29"/>
  <c r="BG22" i="29" s="1"/>
  <c r="BE99" i="29"/>
  <c r="BD99" i="29" s="1"/>
  <c r="BF101" i="29"/>
  <c r="BG101" i="29" s="1"/>
  <c r="BE88" i="29"/>
  <c r="BD88" i="29" s="1"/>
  <c r="BE92" i="29"/>
  <c r="BD92" i="29" s="1"/>
  <c r="BE105" i="29"/>
  <c r="BD105" i="29" s="1"/>
  <c r="BE107" i="29"/>
  <c r="BD107" i="29" s="1"/>
  <c r="BF89" i="29"/>
  <c r="BG89" i="29" s="1"/>
  <c r="BF62" i="29"/>
  <c r="BG62" i="29" s="1"/>
  <c r="BE74" i="29"/>
  <c r="BD74" i="29" s="1"/>
  <c r="BE50" i="29"/>
  <c r="BD50" i="29" s="1"/>
  <c r="BE18" i="29"/>
  <c r="BD18" i="29" s="1"/>
  <c r="BE63" i="29"/>
  <c r="BD63" i="29" s="1"/>
  <c r="BF42" i="29"/>
  <c r="BG42" i="29" s="1"/>
  <c r="BE85" i="29"/>
  <c r="BD85" i="29" s="1"/>
  <c r="BF78" i="29"/>
  <c r="BG78" i="29" s="1"/>
  <c r="BE106" i="29"/>
  <c r="BD106" i="29" s="1"/>
  <c r="BE110" i="29"/>
  <c r="BD110" i="29" s="1"/>
  <c r="BF97" i="29"/>
  <c r="BG97" i="29" s="1"/>
  <c r="BE57" i="29"/>
  <c r="BD57" i="29" s="1"/>
  <c r="BF103" i="29"/>
  <c r="BG103" i="29" s="1"/>
  <c r="BF68" i="29"/>
  <c r="BG68" i="29" s="1"/>
  <c r="BF44" i="29"/>
  <c r="BG44" i="29" s="1"/>
  <c r="BE25" i="29"/>
  <c r="BD25" i="29" s="1"/>
  <c r="BF75" i="29"/>
  <c r="BG75" i="29" s="1"/>
  <c r="BF73" i="29"/>
  <c r="BG73" i="29" s="1"/>
  <c r="BE64" i="29"/>
  <c r="BD64" i="29" s="1"/>
  <c r="BF94" i="29"/>
  <c r="BG94" i="29" s="1"/>
  <c r="BF52" i="29"/>
  <c r="BG52" i="29" s="1"/>
  <c r="BF32" i="29"/>
  <c r="BG32" i="29" s="1"/>
  <c r="BE90" i="29"/>
  <c r="BD90" i="29" s="1"/>
  <c r="BE67" i="29"/>
  <c r="BD67" i="29" s="1"/>
  <c r="BF90" i="29"/>
  <c r="BG90" i="29" s="1"/>
  <c r="BF43" i="29"/>
  <c r="BG43" i="29" s="1"/>
  <c r="BE40" i="29"/>
  <c r="BD40" i="29" s="1"/>
  <c r="BE39" i="29"/>
  <c r="BD39" i="29" s="1"/>
  <c r="BE60" i="29"/>
  <c r="BD60" i="29" s="1"/>
  <c r="BF51" i="29"/>
  <c r="BG51" i="29" s="1"/>
  <c r="BE116" i="29"/>
  <c r="BD116" i="29" s="1"/>
  <c r="BF69" i="29"/>
  <c r="BG69" i="29" s="1"/>
  <c r="BF104" i="29"/>
  <c r="BG104" i="29" s="1"/>
  <c r="BF31" i="29"/>
  <c r="BG31" i="29" s="1"/>
  <c r="BE96" i="29"/>
  <c r="BD96" i="29" s="1"/>
  <c r="BE61" i="29"/>
  <c r="BD61" i="29" s="1"/>
  <c r="BE28" i="29"/>
  <c r="BE24" i="29"/>
  <c r="BF115" i="29"/>
  <c r="BG115" i="29" s="1"/>
  <c r="BF24" i="29"/>
  <c r="BG24" i="29" s="1"/>
  <c r="BE82" i="29"/>
  <c r="BD82" i="29" s="1"/>
  <c r="BE68" i="29"/>
  <c r="BD68" i="29" s="1"/>
  <c r="BE21" i="29"/>
  <c r="BD21" i="29" s="1"/>
  <c r="BE41" i="29"/>
  <c r="BD41" i="29" s="1"/>
  <c r="BF81" i="29"/>
  <c r="BG81" i="29" s="1"/>
  <c r="BF70" i="29"/>
  <c r="BG70" i="29" s="1"/>
  <c r="BF66" i="29"/>
  <c r="BG66" i="29" s="1"/>
  <c r="BE29" i="29"/>
  <c r="BD29" i="29" s="1"/>
  <c r="BF28" i="29"/>
  <c r="BG28" i="29" s="1"/>
  <c r="BF19" i="29"/>
  <c r="BG19" i="29" s="1"/>
  <c r="BF61" i="29"/>
  <c r="BG61" i="29" s="1"/>
  <c r="BF71" i="29"/>
  <c r="BG71" i="29" s="1"/>
  <c r="BE70" i="29"/>
  <c r="BD70" i="29" s="1"/>
  <c r="BE112" i="29"/>
  <c r="BD112" i="29" s="1"/>
  <c r="BE104" i="29"/>
  <c r="BD104" i="29" s="1"/>
  <c r="BF48" i="29"/>
  <c r="BG48" i="29" s="1"/>
  <c r="BE33" i="29"/>
  <c r="BD33" i="29" s="1"/>
  <c r="BF95" i="29"/>
  <c r="BG95" i="29" s="1"/>
  <c r="BE71" i="29"/>
  <c r="BD71" i="29" s="1"/>
  <c r="BE20" i="29"/>
  <c r="BD20" i="29" s="1"/>
  <c r="BE91" i="29"/>
  <c r="BD91" i="29" s="1"/>
  <c r="BF108" i="29"/>
  <c r="BG108" i="29" s="1"/>
  <c r="BE78" i="29"/>
  <c r="BD78" i="29" s="1"/>
  <c r="BF102" i="29"/>
  <c r="BG102" i="29" s="1"/>
  <c r="BE36" i="29"/>
  <c r="BD36" i="29" s="1"/>
  <c r="BF98" i="29"/>
  <c r="BG98" i="29" s="1"/>
  <c r="BE49" i="29"/>
  <c r="BD49" i="29" s="1"/>
  <c r="BE79" i="29"/>
  <c r="BD79" i="29" s="1"/>
  <c r="BF27" i="29"/>
  <c r="BG27" i="29" s="1"/>
  <c r="BE75" i="29"/>
  <c r="BD75" i="29" s="1"/>
  <c r="BE46" i="29"/>
  <c r="BD46" i="29" s="1"/>
  <c r="BF36" i="29"/>
  <c r="BG36" i="29" s="1"/>
  <c r="BE65" i="29"/>
  <c r="BD65" i="29" s="1"/>
  <c r="BE52" i="29"/>
  <c r="BD52" i="29" s="1"/>
  <c r="BF74" i="29"/>
  <c r="BG74" i="29" s="1"/>
  <c r="BF100" i="29"/>
  <c r="BG100" i="29" s="1"/>
  <c r="BE58" i="29"/>
  <c r="BD58" i="29" s="1"/>
  <c r="BF26" i="29"/>
  <c r="BG26" i="29" s="1"/>
  <c r="BE17" i="29"/>
  <c r="BF49" i="29"/>
  <c r="BG49" i="29" s="1"/>
  <c r="BF54" i="29"/>
  <c r="BG54" i="29" s="1"/>
  <c r="BF109" i="29"/>
  <c r="BG109" i="29" s="1"/>
  <c r="BE23" i="29"/>
  <c r="BD23" i="29" s="1"/>
  <c r="BF60" i="29"/>
  <c r="BG60" i="29" s="1"/>
  <c r="BF55" i="29"/>
  <c r="BG55" i="29" s="1"/>
  <c r="BE77" i="29"/>
  <c r="BD77" i="29" s="1"/>
  <c r="BF34" i="29"/>
  <c r="BG34" i="29" s="1"/>
  <c r="BE111" i="29"/>
  <c r="BD111" i="29" s="1"/>
  <c r="BF77" i="29"/>
  <c r="BG77" i="29" s="1"/>
  <c r="BF47" i="29"/>
  <c r="BG47" i="29" s="1"/>
  <c r="BF91" i="29"/>
  <c r="BG91" i="29" s="1"/>
  <c r="BE27" i="29"/>
  <c r="BD27" i="29" s="1"/>
  <c r="BF35" i="29"/>
  <c r="BG35" i="29" s="1"/>
  <c r="BE102" i="29"/>
  <c r="BD102" i="29" s="1"/>
  <c r="BE103" i="29"/>
  <c r="BD103" i="29" s="1"/>
  <c r="BE86" i="29"/>
  <c r="BD86" i="29" s="1"/>
  <c r="BF86" i="29"/>
  <c r="BG86" i="29" s="1"/>
  <c r="BE73" i="29"/>
  <c r="BD73" i="29" s="1"/>
  <c r="BE56" i="29"/>
  <c r="BD56" i="29" s="1"/>
  <c r="BE76" i="29"/>
  <c r="BD76" i="29" s="1"/>
  <c r="BF82" i="29"/>
  <c r="BG82" i="29" s="1"/>
  <c r="BE98" i="29"/>
  <c r="BD98" i="29" s="1"/>
  <c r="BE37" i="29"/>
  <c r="BD37" i="29" s="1"/>
  <c r="BF83" i="29"/>
  <c r="BG83" i="29" s="1"/>
  <c r="BF112" i="29"/>
  <c r="BG112" i="29" s="1"/>
  <c r="BF88" i="29"/>
  <c r="BG88" i="29" s="1"/>
  <c r="BE80" i="29"/>
  <c r="BD80" i="29" s="1"/>
  <c r="BF106" i="29"/>
  <c r="BG106" i="29" s="1"/>
  <c r="BE101" i="29"/>
  <c r="BD101" i="29" s="1"/>
  <c r="BF57" i="29"/>
  <c r="BG57" i="29" s="1"/>
  <c r="BE22" i="29"/>
  <c r="BE81" i="29"/>
  <c r="BD81" i="29" s="1"/>
  <c r="BE43" i="29"/>
  <c r="BD43" i="29" s="1"/>
  <c r="BF23" i="29"/>
  <c r="BG23" i="29" s="1"/>
  <c r="BE97" i="29"/>
  <c r="BD97" i="29" s="1"/>
  <c r="BF17" i="29"/>
  <c r="BG17" i="29" s="1"/>
  <c r="BF93" i="29"/>
  <c r="BG93" i="29" s="1"/>
  <c r="BE114" i="29"/>
  <c r="BD114" i="29" s="1"/>
  <c r="BE109" i="29"/>
  <c r="BD109" i="29" s="1"/>
  <c r="BF59" i="29"/>
  <c r="BG59" i="29" s="1"/>
  <c r="BF72" i="29"/>
  <c r="BG72" i="29" s="1"/>
  <c r="BE38" i="29"/>
  <c r="BD38" i="29" s="1"/>
  <c r="BF85" i="29"/>
  <c r="BG85" i="29" s="1"/>
  <c r="BF92" i="29"/>
  <c r="BG92" i="29" s="1"/>
  <c r="BE72" i="29"/>
  <c r="BD72" i="29" s="1"/>
  <c r="BE115" i="29"/>
  <c r="BD115" i="29" s="1"/>
  <c r="BF25" i="29"/>
  <c r="BG25" i="29" s="1"/>
  <c r="BE69" i="29"/>
  <c r="BD69" i="29" s="1"/>
  <c r="BF79" i="29"/>
  <c r="BG79" i="29" s="1"/>
  <c r="BE94" i="29"/>
  <c r="BD94" i="29" s="1"/>
  <c r="BE53" i="29"/>
  <c r="BD53" i="29" s="1"/>
  <c r="BE34" i="29"/>
  <c r="BD34" i="29" s="1"/>
  <c r="BE54" i="29"/>
  <c r="BD54" i="29" s="1"/>
  <c r="BF67" i="29"/>
  <c r="BG67" i="29" s="1"/>
  <c r="BE42" i="29"/>
  <c r="BD42" i="29" s="1"/>
  <c r="BF111" i="29"/>
  <c r="BG111" i="29" s="1"/>
  <c r="BF116" i="29"/>
  <c r="BG116" i="29" s="1"/>
  <c r="BF58" i="29"/>
  <c r="BG58" i="29" s="1"/>
  <c r="BF105" i="29"/>
  <c r="BG105" i="29" s="1"/>
  <c r="BF113" i="29"/>
  <c r="BG113" i="29" s="1"/>
  <c r="BF110" i="29"/>
  <c r="BG110" i="29" s="1"/>
  <c r="BE47" i="29"/>
  <c r="BD47" i="29" s="1"/>
  <c r="BF21" i="29"/>
  <c r="BG21" i="29" s="1"/>
  <c r="BE87" i="29"/>
  <c r="BD87" i="29" s="1"/>
  <c r="BE62" i="29"/>
  <c r="BD62" i="29" s="1"/>
  <c r="BE59" i="29"/>
  <c r="BD59" i="29" s="1"/>
  <c r="BF40" i="29"/>
  <c r="BG40" i="29" s="1"/>
  <c r="BE31" i="29"/>
  <c r="BD31" i="29" s="1"/>
  <c r="BF80" i="29"/>
  <c r="BG80" i="29" s="1"/>
  <c r="BF56" i="29"/>
  <c r="BG56" i="29" s="1"/>
  <c r="BF99" i="29"/>
  <c r="BG99" i="29" s="1"/>
  <c r="BF65" i="29"/>
  <c r="BG65" i="29" s="1"/>
  <c r="BE44" i="29"/>
  <c r="BD44" i="29" s="1"/>
  <c r="BE84" i="29"/>
  <c r="BD84" i="29" s="1"/>
  <c r="BE26" i="29"/>
  <c r="BD26" i="29" s="1"/>
  <c r="BF53" i="29"/>
  <c r="BG53" i="29" s="1"/>
  <c r="BE113" i="29"/>
  <c r="BD113" i="29" s="1"/>
  <c r="BE55" i="29"/>
  <c r="BD55" i="29" s="1"/>
  <c r="BF45" i="29"/>
  <c r="BG45" i="29" s="1"/>
  <c r="BF64" i="29"/>
  <c r="BG64" i="29" s="1"/>
  <c r="BE19" i="29"/>
  <c r="BE45" i="29"/>
  <c r="BD45" i="29" s="1"/>
  <c r="BE108" i="29"/>
  <c r="BD108" i="29" s="1"/>
  <c r="BF41" i="29"/>
  <c r="BG41" i="29" s="1"/>
  <c r="BE30" i="29"/>
  <c r="BF107" i="29"/>
  <c r="BG107" i="29" s="1"/>
  <c r="BF20" i="29"/>
  <c r="BG20" i="29" s="1"/>
  <c r="BF18" i="29"/>
  <c r="BG18" i="29" s="1"/>
  <c r="BF29" i="29"/>
  <c r="BG29" i="29" s="1"/>
  <c r="BF37" i="29"/>
  <c r="BG37" i="29" s="1"/>
  <c r="BE48" i="29"/>
  <c r="BD48" i="29" s="1"/>
  <c r="BF63" i="29"/>
  <c r="BG63" i="29" s="1"/>
  <c r="BE95" i="29"/>
  <c r="BD95" i="29" s="1"/>
  <c r="BE51" i="29"/>
  <c r="BD51" i="29" s="1"/>
  <c r="BF46" i="29"/>
  <c r="BG46" i="29" s="1"/>
  <c r="BF38" i="29"/>
  <c r="BG38" i="29" s="1"/>
  <c r="BF50" i="29"/>
  <c r="BG50" i="29" s="1"/>
  <c r="BE35" i="29"/>
  <c r="BD35" i="29" s="1"/>
  <c r="BF30" i="29"/>
  <c r="BG30" i="29" s="1"/>
  <c r="BE32" i="29"/>
  <c r="BD32" i="29" s="1"/>
  <c r="BE89" i="29"/>
  <c r="BD89" i="29" s="1"/>
  <c r="BF84" i="29"/>
  <c r="BG84" i="29" s="1"/>
  <c r="BF33" i="29"/>
  <c r="BG33" i="29" s="1"/>
  <c r="D69" i="13"/>
  <c r="E69" i="13" s="1"/>
  <c r="D22" i="13"/>
  <c r="E22" i="13" s="1"/>
  <c r="C63" i="13"/>
  <c r="B63" i="13" s="1"/>
  <c r="D56" i="13"/>
  <c r="E56" i="13" s="1"/>
  <c r="C33" i="13"/>
  <c r="B33" i="13" s="1"/>
  <c r="D72" i="13"/>
  <c r="E72" i="13" s="1"/>
  <c r="C31" i="13"/>
  <c r="B31" i="13" s="1"/>
  <c r="D17" i="13"/>
  <c r="E17" i="13" s="1"/>
  <c r="D47" i="13"/>
  <c r="E47" i="13" s="1"/>
  <c r="D31" i="13"/>
  <c r="E31" i="13" s="1"/>
  <c r="D95" i="13"/>
  <c r="E95" i="13" s="1"/>
  <c r="D28" i="13"/>
  <c r="E28" i="13" s="1"/>
  <c r="D63" i="13"/>
  <c r="E63" i="13" s="1"/>
  <c r="C57" i="13"/>
  <c r="B57" i="13" s="1"/>
  <c r="C22" i="13"/>
  <c r="B22" i="13" s="1"/>
  <c r="C45" i="13"/>
  <c r="B45" i="13" s="1"/>
  <c r="C99" i="13"/>
  <c r="B99" i="13" s="1"/>
  <c r="C19" i="13"/>
  <c r="D96" i="13"/>
  <c r="E96" i="13" s="1"/>
  <c r="C59" i="13"/>
  <c r="B59" i="13" s="1"/>
  <c r="D87" i="13"/>
  <c r="E87" i="13" s="1"/>
  <c r="C72" i="13"/>
  <c r="B72" i="13" s="1"/>
  <c r="C90" i="13"/>
  <c r="B90" i="13" s="1"/>
  <c r="D64" i="13"/>
  <c r="E64" i="13" s="1"/>
  <c r="D18" i="13"/>
  <c r="E18" i="13" s="1"/>
  <c r="C116" i="13"/>
  <c r="B116" i="13" s="1"/>
  <c r="D26" i="13"/>
  <c r="E26" i="13" s="1"/>
  <c r="C25" i="13"/>
  <c r="D100" i="13"/>
  <c r="E100" i="13" s="1"/>
  <c r="C49" i="13"/>
  <c r="B49" i="13" s="1"/>
  <c r="D75" i="13"/>
  <c r="E75" i="13" s="1"/>
  <c r="D84" i="13"/>
  <c r="E84" i="13" s="1"/>
  <c r="D89" i="13"/>
  <c r="E89" i="13" s="1"/>
  <c r="D81" i="13"/>
  <c r="E81" i="13" s="1"/>
  <c r="C43" i="13"/>
  <c r="B43" i="13" s="1"/>
  <c r="C84" i="13"/>
  <c r="B84" i="13" s="1"/>
  <c r="C40" i="13"/>
  <c r="B40" i="13" s="1"/>
  <c r="D112" i="13"/>
  <c r="E112" i="13" s="1"/>
  <c r="D106" i="13"/>
  <c r="E106" i="13" s="1"/>
  <c r="D42" i="13"/>
  <c r="E42" i="13" s="1"/>
  <c r="C94" i="13"/>
  <c r="B94" i="13" s="1"/>
  <c r="D40" i="13"/>
  <c r="E40" i="13" s="1"/>
  <c r="C60" i="13"/>
  <c r="B60" i="13" s="1"/>
  <c r="D67" i="13"/>
  <c r="E67" i="13" s="1"/>
  <c r="C102" i="13"/>
  <c r="B102" i="13" s="1"/>
  <c r="D90" i="13"/>
  <c r="E90" i="13" s="1"/>
  <c r="D32" i="13"/>
  <c r="E32" i="13" s="1"/>
  <c r="D48" i="13"/>
  <c r="E48" i="13" s="1"/>
  <c r="D36" i="13"/>
  <c r="E36" i="13" s="1"/>
  <c r="D101" i="13"/>
  <c r="E101" i="13" s="1"/>
  <c r="C114" i="13"/>
  <c r="B114" i="13" s="1"/>
  <c r="D91" i="13"/>
  <c r="E91" i="13" s="1"/>
  <c r="D41" i="13"/>
  <c r="E41" i="13" s="1"/>
  <c r="C107" i="13"/>
  <c r="B107" i="13" s="1"/>
  <c r="C55" i="13"/>
  <c r="B55" i="13" s="1"/>
  <c r="C58" i="13"/>
  <c r="B58" i="13" s="1"/>
  <c r="C81" i="13"/>
  <c r="B81" i="13" s="1"/>
  <c r="D113" i="13"/>
  <c r="E113" i="13" s="1"/>
  <c r="C115" i="13"/>
  <c r="B115" i="13" s="1"/>
  <c r="D46" i="13"/>
  <c r="E46" i="13" s="1"/>
  <c r="D57" i="13"/>
  <c r="E57" i="13" s="1"/>
  <c r="D86" i="13"/>
  <c r="E86" i="13" s="1"/>
  <c r="C93" i="13"/>
  <c r="B93" i="13" s="1"/>
  <c r="D55" i="13"/>
  <c r="E55" i="13" s="1"/>
  <c r="C20" i="13"/>
  <c r="B20" i="13" s="1"/>
  <c r="C111" i="13"/>
  <c r="B111" i="13" s="1"/>
  <c r="D43" i="13"/>
  <c r="E43" i="13" s="1"/>
  <c r="D21" i="13"/>
  <c r="E21" i="13" s="1"/>
  <c r="D49" i="13"/>
  <c r="E49" i="13" s="1"/>
  <c r="C47" i="13"/>
  <c r="B47" i="13" s="1"/>
  <c r="C100" i="13"/>
  <c r="B100" i="13" s="1"/>
  <c r="C32" i="13"/>
  <c r="B32" i="13" s="1"/>
  <c r="C41" i="13"/>
  <c r="B41" i="13" s="1"/>
  <c r="C78" i="13"/>
  <c r="B78" i="13" s="1"/>
  <c r="C80" i="13"/>
  <c r="B80" i="13" s="1"/>
  <c r="C26" i="13"/>
  <c r="C36" i="13"/>
  <c r="B36" i="13" s="1"/>
  <c r="C42" i="13"/>
  <c r="B42" i="13" s="1"/>
  <c r="D82" i="13"/>
  <c r="E82" i="13" s="1"/>
  <c r="C76" i="13"/>
  <c r="B76" i="13" s="1"/>
  <c r="D104" i="13"/>
  <c r="E104" i="13" s="1"/>
  <c r="C88" i="13"/>
  <c r="B88" i="13" s="1"/>
  <c r="C23" i="13"/>
  <c r="D51" i="13"/>
  <c r="E51" i="13" s="1"/>
  <c r="D39" i="13"/>
  <c r="E39" i="13" s="1"/>
  <c r="C65" i="13"/>
  <c r="B65" i="13" s="1"/>
  <c r="C77" i="13"/>
  <c r="B77" i="13" s="1"/>
  <c r="C44" i="13"/>
  <c r="B44" i="13" s="1"/>
  <c r="D54" i="13"/>
  <c r="E54" i="13" s="1"/>
  <c r="D78" i="13"/>
  <c r="E78" i="13" s="1"/>
  <c r="D111" i="13"/>
  <c r="E111" i="13" s="1"/>
  <c r="D34" i="13"/>
  <c r="E34" i="13" s="1"/>
  <c r="D60" i="13"/>
  <c r="E60" i="13" s="1"/>
  <c r="C113" i="13"/>
  <c r="B113" i="13" s="1"/>
  <c r="C96" i="13"/>
  <c r="B96" i="13" s="1"/>
  <c r="C37" i="13"/>
  <c r="B37" i="13" s="1"/>
  <c r="C29" i="13"/>
  <c r="D50" i="13"/>
  <c r="E50" i="13" s="1"/>
  <c r="C86" i="13"/>
  <c r="B86" i="13" s="1"/>
  <c r="C97" i="13"/>
  <c r="B97" i="13" s="1"/>
  <c r="C52" i="13"/>
  <c r="B52" i="13" s="1"/>
  <c r="C79" i="13"/>
  <c r="B79" i="13" s="1"/>
  <c r="C71" i="13"/>
  <c r="B71" i="13" s="1"/>
  <c r="C38" i="13"/>
  <c r="B38" i="13" s="1"/>
  <c r="D62" i="13"/>
  <c r="E62" i="13" s="1"/>
  <c r="C62" i="13"/>
  <c r="B62" i="13" s="1"/>
  <c r="D116" i="13"/>
  <c r="E116" i="13" s="1"/>
  <c r="D102" i="13"/>
  <c r="E102" i="13" s="1"/>
  <c r="C68" i="13"/>
  <c r="B68" i="13" s="1"/>
  <c r="C82" i="13"/>
  <c r="B82" i="13" s="1"/>
  <c r="C34" i="13"/>
  <c r="B34" i="13" s="1"/>
  <c r="C105" i="13"/>
  <c r="B105" i="13" s="1"/>
  <c r="C74" i="13"/>
  <c r="B74" i="13" s="1"/>
  <c r="C64" i="13"/>
  <c r="B64" i="13" s="1"/>
  <c r="C61" i="13"/>
  <c r="B61" i="13" s="1"/>
  <c r="C91" i="13"/>
  <c r="B91" i="13" s="1"/>
  <c r="D99" i="13"/>
  <c r="E99" i="13" s="1"/>
  <c r="C67" i="13"/>
  <c r="B67" i="13" s="1"/>
  <c r="D98" i="13"/>
  <c r="E98" i="13" s="1"/>
  <c r="D66" i="13"/>
  <c r="E66" i="13" s="1"/>
  <c r="D19" i="13"/>
  <c r="E19" i="13" s="1"/>
  <c r="C103" i="13"/>
  <c r="B103" i="13" s="1"/>
  <c r="C54" i="13"/>
  <c r="B54" i="13" s="1"/>
  <c r="D88" i="13"/>
  <c r="E88" i="13" s="1"/>
  <c r="C46" i="13"/>
  <c r="B46" i="13" s="1"/>
  <c r="C17" i="13"/>
  <c r="D93" i="13"/>
  <c r="E93" i="13" s="1"/>
  <c r="D24" i="13"/>
  <c r="E24" i="13" s="1"/>
  <c r="C18" i="13"/>
  <c r="B18" i="13" s="1"/>
  <c r="D108" i="13"/>
  <c r="E108" i="13" s="1"/>
  <c r="D58" i="13"/>
  <c r="E58" i="13" s="1"/>
  <c r="C56" i="13"/>
  <c r="B56" i="13" s="1"/>
  <c r="C106" i="13"/>
  <c r="B106" i="13" s="1"/>
  <c r="C83" i="13"/>
  <c r="B83" i="13" s="1"/>
  <c r="D73" i="13"/>
  <c r="E73" i="13" s="1"/>
  <c r="C89" i="13"/>
  <c r="B89" i="13" s="1"/>
  <c r="C73" i="13"/>
  <c r="B73" i="13" s="1"/>
  <c r="D107" i="13"/>
  <c r="E107" i="13" s="1"/>
  <c r="D53" i="13"/>
  <c r="E53" i="13" s="1"/>
  <c r="D25" i="13"/>
  <c r="E25" i="13" s="1"/>
  <c r="C24" i="13"/>
  <c r="D44" i="13"/>
  <c r="E44" i="13" s="1"/>
  <c r="D74" i="13"/>
  <c r="E74" i="13" s="1"/>
  <c r="D110" i="13"/>
  <c r="E110" i="13" s="1"/>
  <c r="D68" i="13"/>
  <c r="E68" i="13" s="1"/>
  <c r="D85" i="13"/>
  <c r="E85" i="13" s="1"/>
  <c r="C110" i="13"/>
  <c r="B110" i="13" s="1"/>
  <c r="C95" i="13"/>
  <c r="B95" i="13" s="1"/>
  <c r="D80" i="13"/>
  <c r="E80" i="13" s="1"/>
  <c r="C51" i="13"/>
  <c r="B51" i="13" s="1"/>
  <c r="C108" i="13"/>
  <c r="B108" i="13" s="1"/>
  <c r="D115" i="13"/>
  <c r="E115" i="13" s="1"/>
  <c r="C27" i="13"/>
  <c r="D61" i="13"/>
  <c r="E61" i="13" s="1"/>
  <c r="D70" i="13"/>
  <c r="E70" i="13" s="1"/>
  <c r="C39" i="13"/>
  <c r="B39" i="13" s="1"/>
  <c r="D114" i="13"/>
  <c r="E114" i="13" s="1"/>
  <c r="D27" i="13"/>
  <c r="E27" i="13" s="1"/>
  <c r="D20" i="13"/>
  <c r="E20" i="13" s="1"/>
  <c r="C87" i="13"/>
  <c r="B87" i="13" s="1"/>
  <c r="D109" i="13"/>
  <c r="E109" i="13" s="1"/>
  <c r="D83" i="13"/>
  <c r="E83" i="13" s="1"/>
  <c r="C69" i="13"/>
  <c r="B69" i="13" s="1"/>
  <c r="C50" i="13"/>
  <c r="B50" i="13" s="1"/>
  <c r="D103" i="13"/>
  <c r="E103" i="13" s="1"/>
  <c r="C70" i="13"/>
  <c r="B70" i="13" s="1"/>
  <c r="C53" i="13"/>
  <c r="B53" i="13" s="1"/>
  <c r="D37" i="13"/>
  <c r="E37" i="13" s="1"/>
  <c r="C75" i="13"/>
  <c r="B75" i="13" s="1"/>
  <c r="D71" i="13"/>
  <c r="E71" i="13" s="1"/>
  <c r="C28" i="13"/>
  <c r="D38" i="13"/>
  <c r="E38" i="13" s="1"/>
  <c r="C30" i="13"/>
  <c r="B30" i="13" s="1"/>
  <c r="C21" i="13"/>
  <c r="D94" i="13"/>
  <c r="E94" i="13" s="1"/>
  <c r="D33" i="13"/>
  <c r="E33" i="13" s="1"/>
  <c r="C85" i="13"/>
  <c r="B85" i="13" s="1"/>
  <c r="D79" i="13"/>
  <c r="E79" i="13" s="1"/>
  <c r="C104" i="13"/>
  <c r="B104" i="13" s="1"/>
  <c r="D97" i="13"/>
  <c r="E97" i="13" s="1"/>
  <c r="D59" i="13"/>
  <c r="E59" i="13" s="1"/>
  <c r="D65" i="13"/>
  <c r="E65" i="13" s="1"/>
  <c r="C66" i="13"/>
  <c r="B66" i="13" s="1"/>
  <c r="D76" i="13"/>
  <c r="E76" i="13" s="1"/>
  <c r="D105" i="13"/>
  <c r="E105" i="13" s="1"/>
  <c r="C112" i="13"/>
  <c r="B112" i="13" s="1"/>
  <c r="C101" i="13"/>
  <c r="B101" i="13" s="1"/>
  <c r="D45" i="13"/>
  <c r="E45" i="13" s="1"/>
  <c r="D35" i="13"/>
  <c r="E35" i="13" s="1"/>
  <c r="D30" i="13"/>
  <c r="E30" i="13" s="1"/>
  <c r="D52" i="13"/>
  <c r="E52" i="13" s="1"/>
  <c r="C35" i="13"/>
  <c r="B35" i="13" s="1"/>
  <c r="D29" i="13"/>
  <c r="E29" i="13" s="1"/>
  <c r="C48" i="13"/>
  <c r="B48" i="13" s="1"/>
  <c r="D92" i="13"/>
  <c r="E92" i="13" s="1"/>
  <c r="C98" i="13"/>
  <c r="B98" i="13" s="1"/>
  <c r="D77" i="13"/>
  <c r="E77" i="13" s="1"/>
  <c r="D23" i="13"/>
  <c r="E23" i="13" s="1"/>
  <c r="C92" i="13"/>
  <c r="B92" i="13" s="1"/>
  <c r="C109" i="13"/>
  <c r="B109" i="13" s="1"/>
  <c r="BE44" i="14"/>
  <c r="BD44" i="14" s="1"/>
  <c r="BF101" i="14"/>
  <c r="BG101" i="14" s="1"/>
  <c r="BE99" i="14"/>
  <c r="BD99" i="14" s="1"/>
  <c r="BF34" i="14"/>
  <c r="BG34" i="14" s="1"/>
  <c r="BE31" i="14"/>
  <c r="BE102" i="14"/>
  <c r="BD102" i="14" s="1"/>
  <c r="BE28" i="14"/>
  <c r="BD28" i="14" s="1"/>
  <c r="BE70" i="14"/>
  <c r="BD70" i="14" s="1"/>
  <c r="BE36" i="14"/>
  <c r="BD36" i="14" s="1"/>
  <c r="BF37" i="14"/>
  <c r="BG37" i="14" s="1"/>
  <c r="BF106" i="14"/>
  <c r="BG106" i="14" s="1"/>
  <c r="BE38" i="14"/>
  <c r="BD38" i="14" s="1"/>
  <c r="BE18" i="14"/>
  <c r="BD18" i="14" s="1"/>
  <c r="BF111" i="14"/>
  <c r="BG111" i="14" s="1"/>
  <c r="BF81" i="14"/>
  <c r="BG81" i="14" s="1"/>
  <c r="BF112" i="14"/>
  <c r="BG112" i="14" s="1"/>
  <c r="BE33" i="14"/>
  <c r="BE65" i="14"/>
  <c r="BD65" i="14" s="1"/>
  <c r="BF115" i="14"/>
  <c r="BG115" i="14" s="1"/>
  <c r="BE72" i="14"/>
  <c r="BD72" i="14" s="1"/>
  <c r="BE100" i="14"/>
  <c r="BD100" i="14" s="1"/>
  <c r="BF61" i="14"/>
  <c r="BG61" i="14" s="1"/>
  <c r="BF23" i="14"/>
  <c r="BG23" i="14" s="1"/>
  <c r="BE19" i="14"/>
  <c r="BE71" i="14"/>
  <c r="BD71" i="14" s="1"/>
  <c r="BE43" i="14"/>
  <c r="BD43" i="14" s="1"/>
  <c r="BE80" i="14"/>
  <c r="BD80" i="14" s="1"/>
  <c r="BE32" i="14"/>
  <c r="BE94" i="14"/>
  <c r="BD94" i="14" s="1"/>
  <c r="BE108" i="14"/>
  <c r="BD108" i="14" s="1"/>
  <c r="BE63" i="14"/>
  <c r="BD63" i="14" s="1"/>
  <c r="BF40" i="14"/>
  <c r="BG40" i="14" s="1"/>
  <c r="BF97" i="14"/>
  <c r="BG97" i="14" s="1"/>
  <c r="BE96" i="14"/>
  <c r="BD96" i="14" s="1"/>
  <c r="BE67" i="14"/>
  <c r="BD67" i="14" s="1"/>
  <c r="BE23" i="14"/>
  <c r="BE20" i="14"/>
  <c r="BD20" i="14" s="1"/>
  <c r="BE84" i="14"/>
  <c r="BD84" i="14" s="1"/>
  <c r="BE116" i="14"/>
  <c r="BD116" i="14" s="1"/>
  <c r="BF77" i="14"/>
  <c r="BG77" i="14" s="1"/>
  <c r="BE59" i="14"/>
  <c r="BD59" i="14" s="1"/>
  <c r="BF54" i="14"/>
  <c r="BG54" i="14" s="1"/>
  <c r="BE98" i="14"/>
  <c r="BD98" i="14" s="1"/>
  <c r="BF62" i="14"/>
  <c r="BG62" i="14" s="1"/>
  <c r="BF46" i="14"/>
  <c r="BG46" i="14" s="1"/>
  <c r="BF110" i="14"/>
  <c r="BG110" i="14" s="1"/>
  <c r="BE25" i="14"/>
  <c r="BE22" i="14"/>
  <c r="BF29" i="14"/>
  <c r="BG29" i="14" s="1"/>
  <c r="BE76" i="14"/>
  <c r="BD76" i="14" s="1"/>
  <c r="BE64" i="14"/>
  <c r="BD64" i="14" s="1"/>
  <c r="BF89" i="14"/>
  <c r="BG89" i="14" s="1"/>
  <c r="BE56" i="14"/>
  <c r="BD56" i="14" s="1"/>
  <c r="BF73" i="14"/>
  <c r="BG73" i="14" s="1"/>
  <c r="BF19" i="14"/>
  <c r="BG19" i="14" s="1"/>
  <c r="BE75" i="14"/>
  <c r="BD75" i="14" s="1"/>
  <c r="BE61" i="14"/>
  <c r="BD61" i="14" s="1"/>
  <c r="BF32" i="14"/>
  <c r="BG32" i="14" s="1"/>
  <c r="BF47" i="14"/>
  <c r="BG47" i="14" s="1"/>
  <c r="BF85" i="14"/>
  <c r="BG85" i="14" s="1"/>
  <c r="BF56" i="14"/>
  <c r="BG56" i="14" s="1"/>
  <c r="BF69" i="14"/>
  <c r="BG69" i="14" s="1"/>
  <c r="BF82" i="14"/>
  <c r="BG82" i="14" s="1"/>
  <c r="BF68" i="14"/>
  <c r="BG68" i="14" s="1"/>
  <c r="BE50" i="14"/>
  <c r="BD50" i="14" s="1"/>
  <c r="BE60" i="14"/>
  <c r="BD60" i="14" s="1"/>
  <c r="BE54" i="14"/>
  <c r="BD54" i="14" s="1"/>
  <c r="BE53" i="14"/>
  <c r="BD53" i="14" s="1"/>
  <c r="BF31" i="14"/>
  <c r="BG31" i="14" s="1"/>
  <c r="BF88" i="14"/>
  <c r="BG88" i="14" s="1"/>
  <c r="BF67" i="14"/>
  <c r="BG67" i="14" s="1"/>
  <c r="BF42" i="14"/>
  <c r="BG42" i="14" s="1"/>
  <c r="BF25" i="14"/>
  <c r="BG25" i="14" s="1"/>
  <c r="BE107" i="14"/>
  <c r="BD107" i="14" s="1"/>
  <c r="BF107" i="14"/>
  <c r="BG107" i="14" s="1"/>
  <c r="BF45" i="14"/>
  <c r="BG45" i="14" s="1"/>
  <c r="BE57" i="14"/>
  <c r="BD57" i="14" s="1"/>
  <c r="BE58" i="14"/>
  <c r="BD58" i="14" s="1"/>
  <c r="BE42" i="14"/>
  <c r="BD42" i="14" s="1"/>
  <c r="BE30" i="14"/>
  <c r="BF105" i="14"/>
  <c r="BG105" i="14" s="1"/>
  <c r="BE29" i="14"/>
  <c r="BF90" i="14"/>
  <c r="BG90" i="14" s="1"/>
  <c r="BE35" i="14"/>
  <c r="BD35" i="14" s="1"/>
  <c r="BF72" i="14"/>
  <c r="BG72" i="14" s="1"/>
  <c r="BE48" i="14"/>
  <c r="BD48" i="14" s="1"/>
  <c r="BE105" i="14"/>
  <c r="BD105" i="14" s="1"/>
  <c r="BE78" i="14"/>
  <c r="BD78" i="14" s="1"/>
  <c r="BF75" i="14"/>
  <c r="BG75" i="14" s="1"/>
  <c r="BE26" i="14"/>
  <c r="BE51" i="14"/>
  <c r="BD51" i="14" s="1"/>
  <c r="BF70" i="14"/>
  <c r="BG70" i="14" s="1"/>
  <c r="BF48" i="14"/>
  <c r="BG48" i="14" s="1"/>
  <c r="BE103" i="14"/>
  <c r="BD103" i="14" s="1"/>
  <c r="BF57" i="14"/>
  <c r="BG57" i="14" s="1"/>
  <c r="BF92" i="14"/>
  <c r="BG92" i="14" s="1"/>
  <c r="BF103" i="14"/>
  <c r="BG103" i="14" s="1"/>
  <c r="BF36" i="14"/>
  <c r="BG36" i="14" s="1"/>
  <c r="BF96" i="14"/>
  <c r="BG96" i="14" s="1"/>
  <c r="BF50" i="14"/>
  <c r="BG50" i="14" s="1"/>
  <c r="BF41" i="14"/>
  <c r="BG41" i="14" s="1"/>
  <c r="BE49" i="14"/>
  <c r="BD49" i="14" s="1"/>
  <c r="BF86" i="14"/>
  <c r="BG86" i="14" s="1"/>
  <c r="BE27" i="14"/>
  <c r="BF80" i="14"/>
  <c r="BG80" i="14" s="1"/>
  <c r="BE73" i="14"/>
  <c r="BD73" i="14" s="1"/>
  <c r="BE115" i="14"/>
  <c r="BD115" i="14" s="1"/>
  <c r="BF53" i="14"/>
  <c r="BG53" i="14" s="1"/>
  <c r="BE40" i="14"/>
  <c r="BD40" i="14" s="1"/>
  <c r="BE95" i="14"/>
  <c r="BD95" i="14" s="1"/>
  <c r="BE104" i="14"/>
  <c r="BD104" i="14" s="1"/>
  <c r="BE111" i="14"/>
  <c r="BD111" i="14" s="1"/>
  <c r="BF99" i="14"/>
  <c r="BG99" i="14" s="1"/>
  <c r="BF39" i="14"/>
  <c r="BG39" i="14" s="1"/>
  <c r="BE109" i="14"/>
  <c r="BD109" i="14" s="1"/>
  <c r="BE92" i="14"/>
  <c r="BD92" i="14" s="1"/>
  <c r="BF27" i="14"/>
  <c r="BG27" i="14" s="1"/>
  <c r="BF18" i="14"/>
  <c r="BG18" i="14" s="1"/>
  <c r="BF114" i="14"/>
  <c r="BG114" i="14" s="1"/>
  <c r="BE91" i="14"/>
  <c r="BD91" i="14" s="1"/>
  <c r="BE62" i="14"/>
  <c r="BD62" i="14" s="1"/>
  <c r="BF21" i="14"/>
  <c r="BG21" i="14" s="1"/>
  <c r="BF52" i="14"/>
  <c r="BG52" i="14" s="1"/>
  <c r="BE39" i="14"/>
  <c r="BD39" i="14" s="1"/>
  <c r="BF84" i="14"/>
  <c r="BG84" i="14" s="1"/>
  <c r="BF113" i="14"/>
  <c r="BG113" i="14" s="1"/>
  <c r="BE41" i="14"/>
  <c r="BD41" i="14" s="1"/>
  <c r="BE17" i="14"/>
  <c r="BF20" i="14"/>
  <c r="BG20" i="14" s="1"/>
  <c r="BF55" i="14"/>
  <c r="BG55" i="14" s="1"/>
  <c r="BF71" i="14"/>
  <c r="BG71" i="14" s="1"/>
  <c r="BE106" i="14"/>
  <c r="BD106" i="14" s="1"/>
  <c r="BE45" i="14"/>
  <c r="BD45" i="14" s="1"/>
  <c r="BF100" i="14"/>
  <c r="BG100" i="14" s="1"/>
  <c r="BE114" i="14"/>
  <c r="BD114" i="14" s="1"/>
  <c r="BE113" i="14"/>
  <c r="BD113" i="14" s="1"/>
  <c r="BE81" i="14"/>
  <c r="BD81" i="14" s="1"/>
  <c r="BF108" i="14"/>
  <c r="BG108" i="14" s="1"/>
  <c r="BE97" i="14"/>
  <c r="BD97" i="14" s="1"/>
  <c r="BF26" i="14"/>
  <c r="BG26" i="14" s="1"/>
  <c r="BF28" i="14"/>
  <c r="BG28" i="14" s="1"/>
  <c r="BF51" i="14"/>
  <c r="BG51" i="14" s="1"/>
  <c r="BF95" i="14"/>
  <c r="BG95" i="14" s="1"/>
  <c r="BE46" i="14"/>
  <c r="BD46" i="14" s="1"/>
  <c r="BE110" i="14"/>
  <c r="BD110" i="14" s="1"/>
  <c r="BE93" i="14"/>
  <c r="BD93" i="14" s="1"/>
  <c r="BE89" i="14"/>
  <c r="BD89" i="14" s="1"/>
  <c r="BF24" i="14"/>
  <c r="BG24" i="14" s="1"/>
  <c r="BF22" i="14"/>
  <c r="BG22" i="14" s="1"/>
  <c r="BF44" i="14"/>
  <c r="BG44" i="14" s="1"/>
  <c r="BF87" i="14"/>
  <c r="BG87" i="14" s="1"/>
  <c r="BF35" i="14"/>
  <c r="BG35" i="14" s="1"/>
  <c r="BE90" i="14"/>
  <c r="BD90" i="14" s="1"/>
  <c r="BE37" i="14"/>
  <c r="BD37" i="14" s="1"/>
  <c r="BF93" i="14"/>
  <c r="BG93" i="14" s="1"/>
  <c r="BE47" i="14"/>
  <c r="BD47" i="14" s="1"/>
  <c r="BE34" i="14"/>
  <c r="BD34" i="14" s="1"/>
  <c r="BF102" i="14"/>
  <c r="BG102" i="14" s="1"/>
  <c r="BF43" i="14"/>
  <c r="BG43" i="14" s="1"/>
  <c r="BF58" i="14"/>
  <c r="BG58" i="14" s="1"/>
  <c r="BE68" i="14"/>
  <c r="BD68" i="14" s="1"/>
  <c r="BF74" i="14"/>
  <c r="BG74" i="14" s="1"/>
  <c r="BE86" i="14"/>
  <c r="BD86" i="14" s="1"/>
  <c r="BF59" i="14"/>
  <c r="BG59" i="14" s="1"/>
  <c r="BE52" i="14"/>
  <c r="BD52" i="14" s="1"/>
  <c r="BF91" i="14"/>
  <c r="BG91" i="14" s="1"/>
  <c r="BF104" i="14"/>
  <c r="BG104" i="14" s="1"/>
  <c r="BE112" i="14"/>
  <c r="BD112" i="14" s="1"/>
  <c r="BE69" i="14"/>
  <c r="BD69" i="14" s="1"/>
  <c r="BF76" i="14"/>
  <c r="BG76" i="14" s="1"/>
  <c r="BF116" i="14"/>
  <c r="BG116" i="14" s="1"/>
  <c r="BE83" i="14"/>
  <c r="BD83" i="14" s="1"/>
  <c r="BF65" i="14"/>
  <c r="BG65" i="14" s="1"/>
  <c r="BE101" i="14"/>
  <c r="BD101" i="14" s="1"/>
  <c r="BE79" i="14"/>
  <c r="BD79" i="14" s="1"/>
  <c r="BE24" i="14"/>
  <c r="BF109" i="14"/>
  <c r="BG109" i="14" s="1"/>
  <c r="BF63" i="14"/>
  <c r="BG63" i="14" s="1"/>
  <c r="BE85" i="14"/>
  <c r="BD85" i="14" s="1"/>
  <c r="BF17" i="14"/>
  <c r="BG17" i="14" s="1"/>
  <c r="BF30" i="14"/>
  <c r="BG30" i="14" s="1"/>
  <c r="BF60" i="14"/>
  <c r="BG60" i="14" s="1"/>
  <c r="BE77" i="14"/>
  <c r="BD77" i="14" s="1"/>
  <c r="BF64" i="14"/>
  <c r="BG64" i="14" s="1"/>
  <c r="BE66" i="14"/>
  <c r="BD66" i="14" s="1"/>
  <c r="BF33" i="14"/>
  <c r="BG33" i="14" s="1"/>
  <c r="BE82" i="14"/>
  <c r="BD82" i="14" s="1"/>
  <c r="BF79" i="14"/>
  <c r="BG79" i="14" s="1"/>
  <c r="BE55" i="14"/>
  <c r="BD55" i="14" s="1"/>
  <c r="BF38" i="14"/>
  <c r="BG38" i="14" s="1"/>
  <c r="BE21" i="14"/>
  <c r="BD21" i="14" s="1"/>
  <c r="BF94" i="14"/>
  <c r="BG94" i="14" s="1"/>
  <c r="BE87" i="14"/>
  <c r="BD87" i="14" s="1"/>
  <c r="BF78" i="14"/>
  <c r="BG78" i="14" s="1"/>
  <c r="BF98" i="14"/>
  <c r="BG98" i="14" s="1"/>
  <c r="BF66" i="14"/>
  <c r="BG66" i="14" s="1"/>
  <c r="BE88" i="14"/>
  <c r="BD88" i="14" s="1"/>
  <c r="BE74" i="14"/>
  <c r="BD74" i="14" s="1"/>
  <c r="BF49" i="14"/>
  <c r="BG49" i="14" s="1"/>
  <c r="BF83" i="14"/>
  <c r="BG83" i="14" s="1"/>
  <c r="AY43" i="34"/>
  <c r="AX43" i="34" s="1"/>
  <c r="AZ55" i="34"/>
  <c r="BA55" i="34" s="1"/>
  <c r="AZ102" i="34"/>
  <c r="BA102" i="34" s="1"/>
  <c r="AY67" i="34"/>
  <c r="AX67" i="34" s="1"/>
  <c r="AY40" i="34"/>
  <c r="AX40" i="34" s="1"/>
  <c r="AY107" i="34"/>
  <c r="AX107" i="34" s="1"/>
  <c r="AY94" i="34"/>
  <c r="AX94" i="34" s="1"/>
  <c r="AY56" i="34"/>
  <c r="AX56" i="34" s="1"/>
  <c r="AY68" i="34"/>
  <c r="AX68" i="34" s="1"/>
  <c r="AZ83" i="34"/>
  <c r="BA83" i="34" s="1"/>
  <c r="AY42" i="34"/>
  <c r="AX42" i="34" s="1"/>
  <c r="AY39" i="34"/>
  <c r="AX39" i="34" s="1"/>
  <c r="AY73" i="34"/>
  <c r="AX73" i="34" s="1"/>
  <c r="AY103" i="34"/>
  <c r="AX103" i="34" s="1"/>
  <c r="AZ43" i="34"/>
  <c r="BA43" i="34" s="1"/>
  <c r="AY82" i="34"/>
  <c r="AX82" i="34" s="1"/>
  <c r="AZ39" i="34"/>
  <c r="BA39" i="34" s="1"/>
  <c r="AZ31" i="34"/>
  <c r="BA31" i="34" s="1"/>
  <c r="AY50" i="34"/>
  <c r="AX50" i="34" s="1"/>
  <c r="AZ115" i="34"/>
  <c r="BA115" i="34" s="1"/>
  <c r="AZ94" i="34"/>
  <c r="BA94" i="34" s="1"/>
  <c r="AZ74" i="34"/>
  <c r="BA74" i="34" s="1"/>
  <c r="AY26" i="34"/>
  <c r="AX26" i="34" s="1"/>
  <c r="AZ81" i="34"/>
  <c r="BA81" i="34" s="1"/>
  <c r="AZ38" i="34"/>
  <c r="BA38" i="34" s="1"/>
  <c r="AZ30" i="34"/>
  <c r="BA30" i="34" s="1"/>
  <c r="AY53" i="34"/>
  <c r="AX53" i="34" s="1"/>
  <c r="AZ20" i="34"/>
  <c r="BA20" i="34" s="1"/>
  <c r="AY104" i="34"/>
  <c r="AX104" i="34" s="1"/>
  <c r="AZ90" i="34"/>
  <c r="BA90" i="34" s="1"/>
  <c r="AZ105" i="34"/>
  <c r="BA105" i="34" s="1"/>
  <c r="AY55" i="34"/>
  <c r="AX55" i="34" s="1"/>
  <c r="AY30" i="34"/>
  <c r="AX30" i="34" s="1"/>
  <c r="AZ36" i="34"/>
  <c r="BA36" i="34" s="1"/>
  <c r="AZ33" i="34"/>
  <c r="BA33" i="34" s="1"/>
  <c r="AZ96" i="34"/>
  <c r="BA96" i="34" s="1"/>
  <c r="AY70" i="34"/>
  <c r="AX70" i="34" s="1"/>
  <c r="AZ95" i="34"/>
  <c r="BA95" i="34" s="1"/>
  <c r="AY66" i="34"/>
  <c r="AX66" i="34" s="1"/>
  <c r="AZ99" i="34"/>
  <c r="BA99" i="34" s="1"/>
  <c r="AZ66" i="34"/>
  <c r="BA66" i="34" s="1"/>
  <c r="AZ61" i="34"/>
  <c r="BA61" i="34" s="1"/>
  <c r="AZ76" i="34"/>
  <c r="BA76" i="34" s="1"/>
  <c r="AZ47" i="34"/>
  <c r="BA47" i="34" s="1"/>
  <c r="AY48" i="34"/>
  <c r="AX48" i="34" s="1"/>
  <c r="AZ27" i="34"/>
  <c r="BA27" i="34" s="1"/>
  <c r="AY32" i="34"/>
  <c r="AX32" i="34" s="1"/>
  <c r="AZ28" i="34"/>
  <c r="BA28" i="34" s="1"/>
  <c r="AZ110" i="34"/>
  <c r="BA110" i="34" s="1"/>
  <c r="AY31" i="34"/>
  <c r="AY90" i="34"/>
  <c r="AX90" i="34" s="1"/>
  <c r="AY108" i="34"/>
  <c r="AX108" i="34" s="1"/>
  <c r="AZ78" i="34"/>
  <c r="BA78" i="34" s="1"/>
  <c r="AY21" i="34"/>
  <c r="AX21" i="34" s="1"/>
  <c r="AZ64" i="34"/>
  <c r="BA64" i="34" s="1"/>
  <c r="AY92" i="34"/>
  <c r="AX92" i="34" s="1"/>
  <c r="AY64" i="34"/>
  <c r="AX64" i="34" s="1"/>
  <c r="AY95" i="34"/>
  <c r="AX95" i="34" s="1"/>
  <c r="AZ106" i="34"/>
  <c r="BA106" i="34" s="1"/>
  <c r="AZ45" i="34"/>
  <c r="BA45" i="34" s="1"/>
  <c r="AY112" i="34"/>
  <c r="AX112" i="34" s="1"/>
  <c r="AZ37" i="34"/>
  <c r="BA37" i="34" s="1"/>
  <c r="AY83" i="34"/>
  <c r="AX83" i="34" s="1"/>
  <c r="AZ59" i="34"/>
  <c r="BA59" i="34" s="1"/>
  <c r="AY27" i="34"/>
  <c r="AX27" i="34" s="1"/>
  <c r="AY59" i="34"/>
  <c r="AX59" i="34" s="1"/>
  <c r="AZ25" i="34"/>
  <c r="BA25" i="34" s="1"/>
  <c r="AY28" i="34"/>
  <c r="AY46" i="34"/>
  <c r="AX46" i="34" s="1"/>
  <c r="AZ112" i="34"/>
  <c r="BA112" i="34" s="1"/>
  <c r="AY35" i="34"/>
  <c r="AX35" i="34" s="1"/>
  <c r="AY110" i="34"/>
  <c r="AX110" i="34" s="1"/>
  <c r="AZ73" i="34"/>
  <c r="BA73" i="34" s="1"/>
  <c r="AY51" i="34"/>
  <c r="AX51" i="34" s="1"/>
  <c r="AY23" i="34"/>
  <c r="AZ75" i="34"/>
  <c r="BA75" i="34" s="1"/>
  <c r="AZ49" i="34"/>
  <c r="BA49" i="34" s="1"/>
  <c r="AZ58" i="34"/>
  <c r="BA58" i="34" s="1"/>
  <c r="AY44" i="34"/>
  <c r="AX44" i="34" s="1"/>
  <c r="AZ54" i="34"/>
  <c r="BA54" i="34" s="1"/>
  <c r="AZ114" i="34"/>
  <c r="BA114" i="34" s="1"/>
  <c r="AZ108" i="34"/>
  <c r="BA108" i="34" s="1"/>
  <c r="AY106" i="34"/>
  <c r="AX106" i="34" s="1"/>
  <c r="AY45" i="34"/>
  <c r="AX45" i="34" s="1"/>
  <c r="AZ42" i="34"/>
  <c r="BA42" i="34" s="1"/>
  <c r="AY65" i="34"/>
  <c r="AX65" i="34" s="1"/>
  <c r="AZ89" i="34"/>
  <c r="BA89" i="34" s="1"/>
  <c r="AY105" i="34"/>
  <c r="AX105" i="34" s="1"/>
  <c r="AZ111" i="34"/>
  <c r="BA111" i="34" s="1"/>
  <c r="AY101" i="34"/>
  <c r="AX101" i="34" s="1"/>
  <c r="AZ67" i="34"/>
  <c r="BA67" i="34" s="1"/>
  <c r="AY52" i="34"/>
  <c r="AX52" i="34" s="1"/>
  <c r="AZ69" i="34"/>
  <c r="BA69" i="34" s="1"/>
  <c r="AZ63" i="34"/>
  <c r="BA63" i="34" s="1"/>
  <c r="AZ17" i="34"/>
  <c r="BA17" i="34" s="1"/>
  <c r="AZ100" i="34"/>
  <c r="BA100" i="34" s="1"/>
  <c r="AY89" i="34"/>
  <c r="AX89" i="34" s="1"/>
  <c r="AZ65" i="34"/>
  <c r="BA65" i="34" s="1"/>
  <c r="AY98" i="34"/>
  <c r="AX98" i="34" s="1"/>
  <c r="AZ71" i="34"/>
  <c r="BA71" i="34" s="1"/>
  <c r="AY17" i="34"/>
  <c r="AX17" i="34" s="1"/>
  <c r="AY97" i="34"/>
  <c r="AX97" i="34" s="1"/>
  <c r="AY86" i="34"/>
  <c r="AX86" i="34" s="1"/>
  <c r="AY87" i="34"/>
  <c r="AX87" i="34" s="1"/>
  <c r="AZ85" i="34"/>
  <c r="BA85" i="34" s="1"/>
  <c r="AZ109" i="34"/>
  <c r="BA109" i="34" s="1"/>
  <c r="AY93" i="34"/>
  <c r="AX93" i="34" s="1"/>
  <c r="AZ72" i="34"/>
  <c r="BA72" i="34" s="1"/>
  <c r="AY18" i="34"/>
  <c r="AX18" i="34" s="1"/>
  <c r="AZ62" i="34"/>
  <c r="BA62" i="34" s="1"/>
  <c r="AY71" i="34"/>
  <c r="AX71" i="34" s="1"/>
  <c r="AZ107" i="34"/>
  <c r="BA107" i="34" s="1"/>
  <c r="AY33" i="34"/>
  <c r="AX33" i="34" s="1"/>
  <c r="AY63" i="34"/>
  <c r="AX63" i="34" s="1"/>
  <c r="AZ93" i="34"/>
  <c r="BA93" i="34" s="1"/>
  <c r="AZ51" i="34"/>
  <c r="BA51" i="34" s="1"/>
  <c r="AY85" i="34"/>
  <c r="AX85" i="34" s="1"/>
  <c r="AY62" i="34"/>
  <c r="AX62" i="34" s="1"/>
  <c r="AY74" i="34"/>
  <c r="AX74" i="34" s="1"/>
  <c r="AZ56" i="34"/>
  <c r="BA56" i="34" s="1"/>
  <c r="AY29" i="34"/>
  <c r="AX29" i="34" s="1"/>
  <c r="AZ68" i="34"/>
  <c r="BA68" i="34" s="1"/>
  <c r="AZ18" i="34"/>
  <c r="BA18" i="34" s="1"/>
  <c r="AY81" i="34"/>
  <c r="AX81" i="34" s="1"/>
  <c r="AY25" i="34"/>
  <c r="AX25" i="34" s="1"/>
  <c r="AY20" i="34"/>
  <c r="AX20" i="34" s="1"/>
  <c r="AY114" i="34"/>
  <c r="AX114" i="34" s="1"/>
  <c r="AY102" i="34"/>
  <c r="AX102" i="34" s="1"/>
  <c r="AZ19" i="34"/>
  <c r="BA19" i="34" s="1"/>
  <c r="AZ103" i="34"/>
  <c r="BA103" i="34" s="1"/>
  <c r="AZ44" i="34"/>
  <c r="BA44" i="34" s="1"/>
  <c r="AZ29" i="34"/>
  <c r="BA29" i="34" s="1"/>
  <c r="AZ50" i="34"/>
  <c r="BA50" i="34" s="1"/>
  <c r="AZ34" i="34"/>
  <c r="BA34" i="34" s="1"/>
  <c r="AZ57" i="34"/>
  <c r="BA57" i="34" s="1"/>
  <c r="AY60" i="34"/>
  <c r="AX60" i="34" s="1"/>
  <c r="AY54" i="34"/>
  <c r="AX54" i="34" s="1"/>
  <c r="AY36" i="34"/>
  <c r="AX36" i="34" s="1"/>
  <c r="AY34" i="34"/>
  <c r="AX34" i="34" s="1"/>
  <c r="AY99" i="34"/>
  <c r="AX99" i="34" s="1"/>
  <c r="AZ48" i="34"/>
  <c r="BA48" i="34" s="1"/>
  <c r="AY41" i="34"/>
  <c r="AX41" i="34" s="1"/>
  <c r="AZ82" i="34"/>
  <c r="BA82" i="34" s="1"/>
  <c r="AZ86" i="34"/>
  <c r="BA86" i="34" s="1"/>
  <c r="AY91" i="34"/>
  <c r="AX91" i="34" s="1"/>
  <c r="AY78" i="34"/>
  <c r="AX78" i="34" s="1"/>
  <c r="AZ46" i="34"/>
  <c r="BA46" i="34" s="1"/>
  <c r="AY84" i="34"/>
  <c r="AX84" i="34" s="1"/>
  <c r="AY24" i="34"/>
  <c r="AX24" i="34" s="1"/>
  <c r="AY109" i="34"/>
  <c r="AX109" i="34" s="1"/>
  <c r="AZ92" i="34"/>
  <c r="BA92" i="34" s="1"/>
  <c r="AZ79" i="34"/>
  <c r="BA79" i="34" s="1"/>
  <c r="AZ60" i="34"/>
  <c r="BA60" i="34" s="1"/>
  <c r="AZ88" i="34"/>
  <c r="BA88" i="34" s="1"/>
  <c r="AZ35" i="34"/>
  <c r="BA35" i="34" s="1"/>
  <c r="AY61" i="34"/>
  <c r="AX61" i="34" s="1"/>
  <c r="AZ116" i="34"/>
  <c r="BA116" i="34" s="1"/>
  <c r="AZ80" i="34"/>
  <c r="BA80" i="34" s="1"/>
  <c r="AZ26" i="34"/>
  <c r="BA26" i="34" s="1"/>
  <c r="AY57" i="34"/>
  <c r="AX57" i="34" s="1"/>
  <c r="AZ53" i="34"/>
  <c r="BA53" i="34" s="1"/>
  <c r="AZ32" i="34"/>
  <c r="BA32" i="34" s="1"/>
  <c r="AY113" i="34"/>
  <c r="AX113" i="34" s="1"/>
  <c r="AZ24" i="34"/>
  <c r="BA24" i="34" s="1"/>
  <c r="AY47" i="34"/>
  <c r="AX47" i="34" s="1"/>
  <c r="AY37" i="34"/>
  <c r="AX37" i="34" s="1"/>
  <c r="AY72" i="34"/>
  <c r="AX72" i="34" s="1"/>
  <c r="AZ113" i="34"/>
  <c r="BA113" i="34" s="1"/>
  <c r="AZ23" i="34"/>
  <c r="BA23" i="34" s="1"/>
  <c r="AY96" i="34"/>
  <c r="AX96" i="34" s="1"/>
  <c r="AY116" i="34"/>
  <c r="AX116" i="34" s="1"/>
  <c r="AZ87" i="34"/>
  <c r="BA87" i="34" s="1"/>
  <c r="AY77" i="34"/>
  <c r="AX77" i="34" s="1"/>
  <c r="AY38" i="34"/>
  <c r="AX38" i="34" s="1"/>
  <c r="AZ97" i="34"/>
  <c r="BA97" i="34" s="1"/>
  <c r="AZ98" i="34"/>
  <c r="BA98" i="34" s="1"/>
  <c r="AY58" i="34"/>
  <c r="AX58" i="34" s="1"/>
  <c r="AY88" i="34"/>
  <c r="AX88" i="34" s="1"/>
  <c r="AZ41" i="34"/>
  <c r="BA41" i="34" s="1"/>
  <c r="AY22" i="34"/>
  <c r="AZ40" i="34"/>
  <c r="BA40" i="34" s="1"/>
  <c r="AY115" i="34"/>
  <c r="AX115" i="34" s="1"/>
  <c r="AY75" i="34"/>
  <c r="AX75" i="34" s="1"/>
  <c r="AY79" i="34"/>
  <c r="AX79" i="34" s="1"/>
  <c r="AY19" i="34"/>
  <c r="AX19" i="34" s="1"/>
  <c r="AZ91" i="34"/>
  <c r="BA91" i="34" s="1"/>
  <c r="AZ21" i="34"/>
  <c r="BA21" i="34" s="1"/>
  <c r="AY100" i="34"/>
  <c r="AX100" i="34" s="1"/>
  <c r="AY111" i="34"/>
  <c r="AX111" i="34" s="1"/>
  <c r="AZ104" i="34"/>
  <c r="BA104" i="34" s="1"/>
  <c r="AZ22" i="34"/>
  <c r="BA22" i="34" s="1"/>
  <c r="AY76" i="34"/>
  <c r="AX76" i="34" s="1"/>
  <c r="AY80" i="34"/>
  <c r="AX80" i="34" s="1"/>
  <c r="AZ101" i="34"/>
  <c r="BA101" i="34" s="1"/>
  <c r="AZ84" i="34"/>
  <c r="BA84" i="34" s="1"/>
  <c r="AZ70" i="34"/>
  <c r="BA70" i="34" s="1"/>
  <c r="AZ77" i="34"/>
  <c r="BA77" i="34" s="1"/>
  <c r="AY49" i="34"/>
  <c r="AX49" i="34" s="1"/>
  <c r="AY69" i="34"/>
  <c r="AX69" i="34" s="1"/>
  <c r="AZ52" i="34"/>
  <c r="BA52" i="34" s="1"/>
  <c r="BR114" i="32"/>
  <c r="BS114" i="32" s="1"/>
  <c r="BQ90" i="32"/>
  <c r="BP90" i="32" s="1"/>
  <c r="BQ98" i="32"/>
  <c r="BP98" i="32" s="1"/>
  <c r="BQ28" i="32"/>
  <c r="BP28" i="32" s="1"/>
  <c r="BR55" i="32"/>
  <c r="BS55" i="32" s="1"/>
  <c r="BQ109" i="32"/>
  <c r="BP109" i="32" s="1"/>
  <c r="BQ47" i="32"/>
  <c r="BP47" i="32" s="1"/>
  <c r="BQ87" i="32"/>
  <c r="BP87" i="32" s="1"/>
  <c r="BQ110" i="32"/>
  <c r="BP110" i="32" s="1"/>
  <c r="BR106" i="32"/>
  <c r="BS106" i="32" s="1"/>
  <c r="BR49" i="32"/>
  <c r="BS49" i="32" s="1"/>
  <c r="BQ24" i="32"/>
  <c r="BR98" i="32"/>
  <c r="BS98" i="32" s="1"/>
  <c r="BR104" i="32"/>
  <c r="BS104" i="32" s="1"/>
  <c r="BR62" i="32"/>
  <c r="BS62" i="32" s="1"/>
  <c r="BQ65" i="32"/>
  <c r="BP65" i="32" s="1"/>
  <c r="BQ50" i="32"/>
  <c r="BP50" i="32" s="1"/>
  <c r="BQ97" i="32"/>
  <c r="BP97" i="32" s="1"/>
  <c r="BR25" i="32"/>
  <c r="BS25" i="32" s="1"/>
  <c r="BQ73" i="32"/>
  <c r="BP73" i="32" s="1"/>
  <c r="BR87" i="32"/>
  <c r="BS87" i="32" s="1"/>
  <c r="BR102" i="32"/>
  <c r="BS102" i="32" s="1"/>
  <c r="BR96" i="32"/>
  <c r="BS96" i="32" s="1"/>
  <c r="BQ79" i="32"/>
  <c r="BP79" i="32" s="1"/>
  <c r="BR72" i="32"/>
  <c r="BS72" i="32" s="1"/>
  <c r="BQ108" i="32"/>
  <c r="BP108" i="32" s="1"/>
  <c r="BQ104" i="32"/>
  <c r="BP104" i="32" s="1"/>
  <c r="BR21" i="32"/>
  <c r="BS21" i="32" s="1"/>
  <c r="BQ77" i="32"/>
  <c r="BP77" i="32" s="1"/>
  <c r="BQ44" i="32"/>
  <c r="BP44" i="32" s="1"/>
  <c r="BQ70" i="32"/>
  <c r="BP70" i="32" s="1"/>
  <c r="BQ62" i="32"/>
  <c r="BP62" i="32" s="1"/>
  <c r="BR45" i="32"/>
  <c r="BS45" i="32" s="1"/>
  <c r="BR41" i="32"/>
  <c r="BS41" i="32" s="1"/>
  <c r="BQ17" i="32"/>
  <c r="BP17" i="32" s="1"/>
  <c r="BR113" i="32"/>
  <c r="BS113" i="32" s="1"/>
  <c r="BQ29" i="32"/>
  <c r="BP29" i="32" s="1"/>
  <c r="BQ112" i="32"/>
  <c r="BP112" i="32" s="1"/>
  <c r="BR64" i="32"/>
  <c r="BS64" i="32" s="1"/>
  <c r="BQ106" i="32"/>
  <c r="BP106" i="32" s="1"/>
  <c r="BR60" i="32"/>
  <c r="BS60" i="32" s="1"/>
  <c r="BR76" i="32"/>
  <c r="BS76" i="32" s="1"/>
  <c r="BR58" i="32"/>
  <c r="BS58" i="32" s="1"/>
  <c r="BR38" i="32"/>
  <c r="BS38" i="32" s="1"/>
  <c r="BR40" i="32"/>
  <c r="BS40" i="32" s="1"/>
  <c r="BQ116" i="32"/>
  <c r="BP116" i="32" s="1"/>
  <c r="BQ86" i="32"/>
  <c r="BP86" i="32" s="1"/>
  <c r="BR68" i="32"/>
  <c r="BS68" i="32" s="1"/>
  <c r="BQ89" i="32"/>
  <c r="BP89" i="32" s="1"/>
  <c r="BR94" i="32"/>
  <c r="BS94" i="32" s="1"/>
  <c r="BR17" i="32"/>
  <c r="BS17" i="32" s="1"/>
  <c r="BQ25" i="32"/>
  <c r="BQ60" i="32"/>
  <c r="BP60" i="32" s="1"/>
  <c r="BQ75" i="32"/>
  <c r="BP75" i="32" s="1"/>
  <c r="BR71" i="32"/>
  <c r="BS71" i="32" s="1"/>
  <c r="BR79" i="32"/>
  <c r="BS79" i="32" s="1"/>
  <c r="BR78" i="32"/>
  <c r="BS78" i="32" s="1"/>
  <c r="BQ18" i="32"/>
  <c r="BQ42" i="32"/>
  <c r="BP42" i="32" s="1"/>
  <c r="BQ81" i="32"/>
  <c r="BP81" i="32" s="1"/>
  <c r="BR39" i="32"/>
  <c r="BS39" i="32" s="1"/>
  <c r="BQ111" i="32"/>
  <c r="BP111" i="32" s="1"/>
  <c r="BQ100" i="32"/>
  <c r="BP100" i="32" s="1"/>
  <c r="BQ20" i="32"/>
  <c r="BR116" i="32"/>
  <c r="BS116" i="32" s="1"/>
  <c r="BQ92" i="32"/>
  <c r="BP92" i="32" s="1"/>
  <c r="BQ93" i="32"/>
  <c r="BP93" i="32" s="1"/>
  <c r="BR77" i="32"/>
  <c r="BS77" i="32" s="1"/>
  <c r="BQ35" i="32"/>
  <c r="BP35" i="32" s="1"/>
  <c r="BQ101" i="32"/>
  <c r="BP101" i="32" s="1"/>
  <c r="BR70" i="32"/>
  <c r="BS70" i="32" s="1"/>
  <c r="BR74" i="32"/>
  <c r="BS74" i="32" s="1"/>
  <c r="BQ46" i="32"/>
  <c r="BP46" i="32" s="1"/>
  <c r="BQ40" i="32"/>
  <c r="BP40" i="32" s="1"/>
  <c r="BQ68" i="32"/>
  <c r="BP68" i="32" s="1"/>
  <c r="BR63" i="32"/>
  <c r="BS63" i="32" s="1"/>
  <c r="BQ71" i="32"/>
  <c r="BP71" i="32" s="1"/>
  <c r="BQ105" i="32"/>
  <c r="BP105" i="32" s="1"/>
  <c r="BQ107" i="32"/>
  <c r="BP107" i="32" s="1"/>
  <c r="BR18" i="32"/>
  <c r="BS18" i="32" s="1"/>
  <c r="BQ83" i="32"/>
  <c r="BP83" i="32" s="1"/>
  <c r="BR22" i="32"/>
  <c r="BS22" i="32" s="1"/>
  <c r="BQ103" i="32"/>
  <c r="BP103" i="32" s="1"/>
  <c r="BR81" i="32"/>
  <c r="BS81" i="32" s="1"/>
  <c r="BR92" i="32"/>
  <c r="BS92" i="32" s="1"/>
  <c r="BR88" i="32"/>
  <c r="BS88" i="32" s="1"/>
  <c r="BQ36" i="32"/>
  <c r="BP36" i="32" s="1"/>
  <c r="BR57" i="32"/>
  <c r="BS57" i="32" s="1"/>
  <c r="BQ45" i="32"/>
  <c r="BP45" i="32" s="1"/>
  <c r="BR100" i="32"/>
  <c r="BS100" i="32" s="1"/>
  <c r="BR65" i="32"/>
  <c r="BS65" i="32" s="1"/>
  <c r="BQ34" i="32"/>
  <c r="BP34" i="32" s="1"/>
  <c r="BQ99" i="32"/>
  <c r="BP99" i="32" s="1"/>
  <c r="BR101" i="32"/>
  <c r="BS101" i="32" s="1"/>
  <c r="BQ27" i="32"/>
  <c r="BP27" i="32" s="1"/>
  <c r="BQ63" i="32"/>
  <c r="BP63" i="32" s="1"/>
  <c r="BQ66" i="32"/>
  <c r="BP66" i="32" s="1"/>
  <c r="BR33" i="32"/>
  <c r="BS33" i="32" s="1"/>
  <c r="BR89" i="32"/>
  <c r="BS89" i="32" s="1"/>
  <c r="BQ80" i="32"/>
  <c r="BP80" i="32" s="1"/>
  <c r="BR105" i="32"/>
  <c r="BS105" i="32" s="1"/>
  <c r="BR50" i="32"/>
  <c r="BS50" i="32" s="1"/>
  <c r="BQ85" i="32"/>
  <c r="BP85" i="32" s="1"/>
  <c r="BR54" i="32"/>
  <c r="BS54" i="32" s="1"/>
  <c r="BQ53" i="32"/>
  <c r="BP53" i="32" s="1"/>
  <c r="BR83" i="32"/>
  <c r="BS83" i="32" s="1"/>
  <c r="BR90" i="32"/>
  <c r="BS90" i="32" s="1"/>
  <c r="BQ84" i="32"/>
  <c r="BP84" i="32" s="1"/>
  <c r="BR29" i="32"/>
  <c r="BS29" i="32" s="1"/>
  <c r="BR28" i="32"/>
  <c r="BS28" i="32" s="1"/>
  <c r="BQ56" i="32"/>
  <c r="BP56" i="32" s="1"/>
  <c r="BQ38" i="32"/>
  <c r="BP38" i="32" s="1"/>
  <c r="BQ26" i="32"/>
  <c r="BP26" i="32" s="1"/>
  <c r="BQ33" i="32"/>
  <c r="BP33" i="32" s="1"/>
  <c r="BR20" i="32"/>
  <c r="BS20" i="32" s="1"/>
  <c r="BQ67" i="32"/>
  <c r="BP67" i="32" s="1"/>
  <c r="BR46" i="32"/>
  <c r="BS46" i="32" s="1"/>
  <c r="BR42" i="32"/>
  <c r="BS42" i="32" s="1"/>
  <c r="BR115" i="32"/>
  <c r="BS115" i="32" s="1"/>
  <c r="BR19" i="32"/>
  <c r="BS19" i="32" s="1"/>
  <c r="BR51" i="32"/>
  <c r="BS51" i="32" s="1"/>
  <c r="BR109" i="32"/>
  <c r="BS109" i="32" s="1"/>
  <c r="BR111" i="32"/>
  <c r="BS111" i="32" s="1"/>
  <c r="BQ31" i="32"/>
  <c r="BP31" i="32" s="1"/>
  <c r="BQ21" i="32"/>
  <c r="BP21" i="32" s="1"/>
  <c r="BR99" i="32"/>
  <c r="BS99" i="32" s="1"/>
  <c r="BQ39" i="32"/>
  <c r="BP39" i="32" s="1"/>
  <c r="BQ43" i="32"/>
  <c r="BP43" i="32" s="1"/>
  <c r="BR69" i="32"/>
  <c r="BS69" i="32" s="1"/>
  <c r="BR53" i="32"/>
  <c r="BS53" i="32" s="1"/>
  <c r="BR82" i="32"/>
  <c r="BS82" i="32" s="1"/>
  <c r="BQ48" i="32"/>
  <c r="BP48" i="32" s="1"/>
  <c r="BR59" i="32"/>
  <c r="BS59" i="32" s="1"/>
  <c r="BR97" i="32"/>
  <c r="BS97" i="32" s="1"/>
  <c r="BR67" i="32"/>
  <c r="BS67" i="32" s="1"/>
  <c r="BR27" i="32"/>
  <c r="BS27" i="32" s="1"/>
  <c r="BR91" i="32"/>
  <c r="BS91" i="32" s="1"/>
  <c r="BQ72" i="32"/>
  <c r="BP72" i="32" s="1"/>
  <c r="BQ96" i="32"/>
  <c r="BP96" i="32" s="1"/>
  <c r="BQ61" i="32"/>
  <c r="BP61" i="32" s="1"/>
  <c r="BQ55" i="32"/>
  <c r="BP55" i="32" s="1"/>
  <c r="BQ74" i="32"/>
  <c r="BP74" i="32" s="1"/>
  <c r="BQ32" i="32"/>
  <c r="BP32" i="32" s="1"/>
  <c r="BQ58" i="32"/>
  <c r="BP58" i="32" s="1"/>
  <c r="BR95" i="32"/>
  <c r="BS95" i="32" s="1"/>
  <c r="BQ23" i="32"/>
  <c r="BQ52" i="32"/>
  <c r="BP52" i="32" s="1"/>
  <c r="BR110" i="32"/>
  <c r="BS110" i="32" s="1"/>
  <c r="BR26" i="32"/>
  <c r="BS26" i="32" s="1"/>
  <c r="BR31" i="32"/>
  <c r="BS31" i="32" s="1"/>
  <c r="BR66" i="32"/>
  <c r="BS66" i="32" s="1"/>
  <c r="BR48" i="32"/>
  <c r="BS48" i="32" s="1"/>
  <c r="BQ41" i="32"/>
  <c r="BP41" i="32" s="1"/>
  <c r="BQ64" i="32"/>
  <c r="BP64" i="32" s="1"/>
  <c r="BR35" i="32"/>
  <c r="BS35" i="32" s="1"/>
  <c r="BQ69" i="32"/>
  <c r="BP69" i="32" s="1"/>
  <c r="BQ54" i="32"/>
  <c r="BP54" i="32" s="1"/>
  <c r="BQ102" i="32"/>
  <c r="BP102" i="32" s="1"/>
  <c r="BQ30" i="32"/>
  <c r="BQ59" i="32"/>
  <c r="BP59" i="32" s="1"/>
  <c r="BR108" i="32"/>
  <c r="BS108" i="32" s="1"/>
  <c r="BR37" i="32"/>
  <c r="BS37" i="32" s="1"/>
  <c r="BR43" i="32"/>
  <c r="BS43" i="32" s="1"/>
  <c r="BQ113" i="32"/>
  <c r="BP113" i="32" s="1"/>
  <c r="BQ49" i="32"/>
  <c r="BP49" i="32" s="1"/>
  <c r="BR32" i="32"/>
  <c r="BS32" i="32" s="1"/>
  <c r="BQ51" i="32"/>
  <c r="BP51" i="32" s="1"/>
  <c r="BR73" i="32"/>
  <c r="BS73" i="32" s="1"/>
  <c r="BQ114" i="32"/>
  <c r="BP114" i="32" s="1"/>
  <c r="BR84" i="32"/>
  <c r="BS84" i="32" s="1"/>
  <c r="BQ19" i="32"/>
  <c r="BQ76" i="32"/>
  <c r="BP76" i="32" s="1"/>
  <c r="BR47" i="32"/>
  <c r="BS47" i="32" s="1"/>
  <c r="BQ37" i="32"/>
  <c r="BP37" i="32" s="1"/>
  <c r="BR23" i="32"/>
  <c r="BS23" i="32" s="1"/>
  <c r="BQ115" i="32"/>
  <c r="BP115" i="32" s="1"/>
  <c r="BR24" i="32"/>
  <c r="BS24" i="32" s="1"/>
  <c r="BR30" i="32"/>
  <c r="BS30" i="32" s="1"/>
  <c r="BR75" i="32"/>
  <c r="BS75" i="32" s="1"/>
  <c r="BQ94" i="32"/>
  <c r="BP94" i="32" s="1"/>
  <c r="BR86" i="32"/>
  <c r="BS86" i="32" s="1"/>
  <c r="BR61" i="32"/>
  <c r="BS61" i="32" s="1"/>
  <c r="BR103" i="32"/>
  <c r="BS103" i="32" s="1"/>
  <c r="BR36" i="32"/>
  <c r="BS36" i="32" s="1"/>
  <c r="BR107" i="32"/>
  <c r="BS107" i="32" s="1"/>
  <c r="BQ22" i="32"/>
  <c r="BR52" i="32"/>
  <c r="BS52" i="32" s="1"/>
  <c r="BR93" i="32"/>
  <c r="BS93" i="32" s="1"/>
  <c r="BR112" i="32"/>
  <c r="BS112" i="32" s="1"/>
  <c r="BR44" i="32"/>
  <c r="BS44" i="32" s="1"/>
  <c r="BQ78" i="32"/>
  <c r="BP78" i="32" s="1"/>
  <c r="BQ91" i="32"/>
  <c r="BP91" i="32" s="1"/>
  <c r="BR56" i="32"/>
  <c r="BS56" i="32" s="1"/>
  <c r="BR34" i="32"/>
  <c r="BS34" i="32" s="1"/>
  <c r="BR85" i="32"/>
  <c r="BS85" i="32" s="1"/>
  <c r="BQ95" i="32"/>
  <c r="BP95" i="32" s="1"/>
  <c r="BQ82" i="32"/>
  <c r="BP82" i="32" s="1"/>
  <c r="BQ88" i="32"/>
  <c r="BP88" i="32" s="1"/>
  <c r="BR80" i="32"/>
  <c r="BS80" i="32" s="1"/>
  <c r="BQ57" i="32"/>
  <c r="BP57" i="32" s="1"/>
  <c r="D22" i="30"/>
  <c r="E22" i="30" s="1"/>
  <c r="D28" i="30"/>
  <c r="E28" i="30" s="1"/>
  <c r="C18" i="30"/>
  <c r="D84" i="30"/>
  <c r="E84" i="30" s="1"/>
  <c r="C90" i="30"/>
  <c r="B90" i="30" s="1"/>
  <c r="D80" i="30"/>
  <c r="E80" i="30" s="1"/>
  <c r="C20" i="30"/>
  <c r="B20" i="30" s="1"/>
  <c r="C106" i="30"/>
  <c r="B106" i="30" s="1"/>
  <c r="D17" i="30"/>
  <c r="E17" i="30" s="1"/>
  <c r="C45" i="30"/>
  <c r="B45" i="30" s="1"/>
  <c r="D27" i="30"/>
  <c r="E27" i="30" s="1"/>
  <c r="D87" i="30"/>
  <c r="E87" i="30" s="1"/>
  <c r="D94" i="30"/>
  <c r="E94" i="30" s="1"/>
  <c r="D97" i="30"/>
  <c r="E97" i="30" s="1"/>
  <c r="D67" i="30"/>
  <c r="E67" i="30" s="1"/>
  <c r="D40" i="30"/>
  <c r="E40" i="30" s="1"/>
  <c r="C96" i="30"/>
  <c r="B96" i="30" s="1"/>
  <c r="C25" i="30"/>
  <c r="C70" i="30"/>
  <c r="B70" i="30" s="1"/>
  <c r="D86" i="30"/>
  <c r="E86" i="30" s="1"/>
  <c r="C53" i="30"/>
  <c r="B53" i="30" s="1"/>
  <c r="D43" i="30"/>
  <c r="E43" i="30" s="1"/>
  <c r="C79" i="30"/>
  <c r="B79" i="30" s="1"/>
  <c r="C115" i="30"/>
  <c r="B115" i="30" s="1"/>
  <c r="C95" i="30"/>
  <c r="B95" i="30" s="1"/>
  <c r="C63" i="30"/>
  <c r="B63" i="30" s="1"/>
  <c r="D42" i="30"/>
  <c r="E42" i="30" s="1"/>
  <c r="D37" i="30"/>
  <c r="E37" i="30" s="1"/>
  <c r="D61" i="30"/>
  <c r="E61" i="30" s="1"/>
  <c r="C99" i="30"/>
  <c r="B99" i="30" s="1"/>
  <c r="C112" i="30"/>
  <c r="B112" i="30" s="1"/>
  <c r="C93" i="30"/>
  <c r="B93" i="30" s="1"/>
  <c r="D90" i="30"/>
  <c r="E90" i="30" s="1"/>
  <c r="D56" i="30"/>
  <c r="E56" i="30" s="1"/>
  <c r="D96" i="30"/>
  <c r="E96" i="30" s="1"/>
  <c r="C50" i="30"/>
  <c r="B50" i="30" s="1"/>
  <c r="C71" i="30"/>
  <c r="B71" i="30" s="1"/>
  <c r="D23" i="30"/>
  <c r="E23" i="30" s="1"/>
  <c r="D111" i="30"/>
  <c r="E111" i="30" s="1"/>
  <c r="D50" i="30"/>
  <c r="E50" i="30" s="1"/>
  <c r="D75" i="30"/>
  <c r="E75" i="30" s="1"/>
  <c r="C17" i="30"/>
  <c r="C49" i="30"/>
  <c r="B49" i="30" s="1"/>
  <c r="D32" i="30"/>
  <c r="E32" i="30" s="1"/>
  <c r="D36" i="30"/>
  <c r="E36" i="30" s="1"/>
  <c r="D30" i="30"/>
  <c r="E30" i="30" s="1"/>
  <c r="C103" i="30"/>
  <c r="B103" i="30" s="1"/>
  <c r="D66" i="30"/>
  <c r="E66" i="30" s="1"/>
  <c r="D53" i="30"/>
  <c r="E53" i="30" s="1"/>
  <c r="C56" i="30"/>
  <c r="B56" i="30" s="1"/>
  <c r="C76" i="30"/>
  <c r="B76" i="30" s="1"/>
  <c r="D39" i="30"/>
  <c r="E39" i="30" s="1"/>
  <c r="C43" i="30"/>
  <c r="B43" i="30" s="1"/>
  <c r="D41" i="30"/>
  <c r="E41" i="30" s="1"/>
  <c r="C100" i="30"/>
  <c r="B100" i="30" s="1"/>
  <c r="D70" i="30"/>
  <c r="E70" i="30" s="1"/>
  <c r="C24" i="30"/>
  <c r="D64" i="30"/>
  <c r="E64" i="30" s="1"/>
  <c r="C109" i="30"/>
  <c r="B109" i="30" s="1"/>
  <c r="C59" i="30"/>
  <c r="B59" i="30" s="1"/>
  <c r="D79" i="30"/>
  <c r="E79" i="30" s="1"/>
  <c r="C58" i="30"/>
  <c r="B58" i="30" s="1"/>
  <c r="C85" i="30"/>
  <c r="B85" i="30" s="1"/>
  <c r="C114" i="30"/>
  <c r="B114" i="30" s="1"/>
  <c r="C60" i="30"/>
  <c r="B60" i="30" s="1"/>
  <c r="C38" i="30"/>
  <c r="C101" i="30"/>
  <c r="B101" i="30" s="1"/>
  <c r="C26" i="30"/>
  <c r="B26" i="30" s="1"/>
  <c r="C37" i="30"/>
  <c r="B37" i="30" s="1"/>
  <c r="C33" i="30"/>
  <c r="B33" i="30" s="1"/>
  <c r="C68" i="30"/>
  <c r="B68" i="30" s="1"/>
  <c r="D51" i="30"/>
  <c r="E51" i="30" s="1"/>
  <c r="D72" i="30"/>
  <c r="E72" i="30" s="1"/>
  <c r="C21" i="30"/>
  <c r="D18" i="30"/>
  <c r="E18" i="30" s="1"/>
  <c r="C87" i="30"/>
  <c r="B87" i="30" s="1"/>
  <c r="D24" i="30"/>
  <c r="E24" i="30" s="1"/>
  <c r="D71" i="30"/>
  <c r="E71" i="30" s="1"/>
  <c r="C108" i="30"/>
  <c r="B108" i="30" s="1"/>
  <c r="C54" i="30"/>
  <c r="B54" i="30" s="1"/>
  <c r="D34" i="30"/>
  <c r="E34" i="30" s="1"/>
  <c r="C84" i="30"/>
  <c r="B84" i="30" s="1"/>
  <c r="C44" i="30"/>
  <c r="B44" i="30" s="1"/>
  <c r="D44" i="30"/>
  <c r="E44" i="30" s="1"/>
  <c r="D101" i="30"/>
  <c r="E101" i="30" s="1"/>
  <c r="D73" i="30"/>
  <c r="E73" i="30" s="1"/>
  <c r="D98" i="30"/>
  <c r="E98" i="30" s="1"/>
  <c r="C29" i="30"/>
  <c r="D31" i="30"/>
  <c r="E31" i="30" s="1"/>
  <c r="C51" i="30"/>
  <c r="B51" i="30" s="1"/>
  <c r="D114" i="30"/>
  <c r="E114" i="30" s="1"/>
  <c r="D69" i="30"/>
  <c r="E69" i="30" s="1"/>
  <c r="C82" i="30"/>
  <c r="B82" i="30" s="1"/>
  <c r="C42" i="30"/>
  <c r="B42" i="30" s="1"/>
  <c r="C65" i="30"/>
  <c r="B65" i="30" s="1"/>
  <c r="D103" i="30"/>
  <c r="E103" i="30" s="1"/>
  <c r="D95" i="30"/>
  <c r="E95" i="30" s="1"/>
  <c r="C22" i="30"/>
  <c r="C81" i="30"/>
  <c r="B81" i="30" s="1"/>
  <c r="C47" i="30"/>
  <c r="B47" i="30" s="1"/>
  <c r="D74" i="30"/>
  <c r="E74" i="30" s="1"/>
  <c r="C75" i="30"/>
  <c r="B75" i="30" s="1"/>
  <c r="C48" i="30"/>
  <c r="B48" i="30" s="1"/>
  <c r="D92" i="30"/>
  <c r="E92" i="30" s="1"/>
  <c r="D26" i="30"/>
  <c r="E26" i="30" s="1"/>
  <c r="D58" i="30"/>
  <c r="E58" i="30" s="1"/>
  <c r="C111" i="30"/>
  <c r="B111" i="30" s="1"/>
  <c r="C78" i="30"/>
  <c r="B78" i="30" s="1"/>
  <c r="D29" i="30"/>
  <c r="E29" i="30" s="1"/>
  <c r="D109" i="30"/>
  <c r="E109" i="30" s="1"/>
  <c r="C30" i="30"/>
  <c r="B30" i="30" s="1"/>
  <c r="D102" i="30"/>
  <c r="E102" i="30" s="1"/>
  <c r="D88" i="30"/>
  <c r="E88" i="30" s="1"/>
  <c r="C64" i="30"/>
  <c r="B64" i="30" s="1"/>
  <c r="D91" i="30"/>
  <c r="E91" i="30" s="1"/>
  <c r="D60" i="30"/>
  <c r="E60" i="30" s="1"/>
  <c r="C110" i="30"/>
  <c r="B110" i="30" s="1"/>
  <c r="C39" i="30"/>
  <c r="B39" i="30" s="1"/>
  <c r="D45" i="30"/>
  <c r="E45" i="30" s="1"/>
  <c r="C32" i="30"/>
  <c r="C116" i="30"/>
  <c r="B116" i="30" s="1"/>
  <c r="D112" i="30"/>
  <c r="E112" i="30" s="1"/>
  <c r="C80" i="30"/>
  <c r="B80" i="30" s="1"/>
  <c r="C40" i="30"/>
  <c r="D93" i="30"/>
  <c r="E93" i="30" s="1"/>
  <c r="D48" i="30"/>
  <c r="E48" i="30" s="1"/>
  <c r="C77" i="30"/>
  <c r="B77" i="30" s="1"/>
  <c r="C88" i="30"/>
  <c r="B88" i="30" s="1"/>
  <c r="C107" i="30"/>
  <c r="B107" i="30" s="1"/>
  <c r="C113" i="30"/>
  <c r="B113" i="30" s="1"/>
  <c r="D65" i="30"/>
  <c r="E65" i="30" s="1"/>
  <c r="C102" i="30"/>
  <c r="B102" i="30" s="1"/>
  <c r="C23" i="30"/>
  <c r="B23" i="30" s="1"/>
  <c r="C91" i="30"/>
  <c r="B91" i="30" s="1"/>
  <c r="D105" i="30"/>
  <c r="E105" i="30" s="1"/>
  <c r="C52" i="30"/>
  <c r="B52" i="30" s="1"/>
  <c r="D104" i="30"/>
  <c r="E104" i="30" s="1"/>
  <c r="C89" i="30"/>
  <c r="B89" i="30" s="1"/>
  <c r="D35" i="30"/>
  <c r="E35" i="30" s="1"/>
  <c r="D83" i="30"/>
  <c r="E83" i="30" s="1"/>
  <c r="D100" i="30"/>
  <c r="E100" i="30" s="1"/>
  <c r="C57" i="30"/>
  <c r="B57" i="30" s="1"/>
  <c r="C35" i="30"/>
  <c r="B35" i="30" s="1"/>
  <c r="C36" i="30"/>
  <c r="C105" i="30"/>
  <c r="B105" i="30" s="1"/>
  <c r="C31" i="30"/>
  <c r="C73" i="30"/>
  <c r="B73" i="30" s="1"/>
  <c r="C34" i="30"/>
  <c r="C55" i="30"/>
  <c r="B55" i="30" s="1"/>
  <c r="D52" i="30"/>
  <c r="E52" i="30" s="1"/>
  <c r="C61" i="30"/>
  <c r="B61" i="30" s="1"/>
  <c r="D63" i="30"/>
  <c r="E63" i="30" s="1"/>
  <c r="D62" i="30"/>
  <c r="E62" i="30" s="1"/>
  <c r="C69" i="30"/>
  <c r="B69" i="30" s="1"/>
  <c r="D107" i="30"/>
  <c r="E107" i="30" s="1"/>
  <c r="C72" i="30"/>
  <c r="B72" i="30" s="1"/>
  <c r="D76" i="30"/>
  <c r="E76" i="30" s="1"/>
  <c r="D77" i="30"/>
  <c r="E77" i="30" s="1"/>
  <c r="D106" i="30"/>
  <c r="E106" i="30" s="1"/>
  <c r="D47" i="30"/>
  <c r="E47" i="30" s="1"/>
  <c r="D108" i="30"/>
  <c r="E108" i="30" s="1"/>
  <c r="C94" i="30"/>
  <c r="B94" i="30" s="1"/>
  <c r="D78" i="30"/>
  <c r="E78" i="30" s="1"/>
  <c r="C19" i="30"/>
  <c r="B19" i="30" s="1"/>
  <c r="D38" i="30"/>
  <c r="E38" i="30" s="1"/>
  <c r="C92" i="30"/>
  <c r="B92" i="30" s="1"/>
  <c r="D115" i="30"/>
  <c r="E115" i="30" s="1"/>
  <c r="D20" i="30"/>
  <c r="E20" i="30" s="1"/>
  <c r="D110" i="30"/>
  <c r="E110" i="30" s="1"/>
  <c r="D54" i="30"/>
  <c r="E54" i="30" s="1"/>
  <c r="D49" i="30"/>
  <c r="E49" i="30" s="1"/>
  <c r="D113" i="30"/>
  <c r="E113" i="30" s="1"/>
  <c r="D81" i="30"/>
  <c r="E81" i="30" s="1"/>
  <c r="C98" i="30"/>
  <c r="B98" i="30" s="1"/>
  <c r="D19" i="30"/>
  <c r="E19" i="30" s="1"/>
  <c r="C86" i="30"/>
  <c r="B86" i="30" s="1"/>
  <c r="D59" i="30"/>
  <c r="E59" i="30" s="1"/>
  <c r="C28" i="30"/>
  <c r="C27" i="30"/>
  <c r="D33" i="30"/>
  <c r="E33" i="30" s="1"/>
  <c r="D85" i="30"/>
  <c r="E85" i="30" s="1"/>
  <c r="C66" i="30"/>
  <c r="B66" i="30" s="1"/>
  <c r="D57" i="30"/>
  <c r="E57" i="30" s="1"/>
  <c r="D25" i="30"/>
  <c r="E25" i="30" s="1"/>
  <c r="C67" i="30"/>
  <c r="B67" i="30" s="1"/>
  <c r="C46" i="30"/>
  <c r="B46" i="30" s="1"/>
  <c r="C83" i="30"/>
  <c r="B83" i="30" s="1"/>
  <c r="D89" i="30"/>
  <c r="E89" i="30" s="1"/>
  <c r="D55" i="30"/>
  <c r="E55" i="30" s="1"/>
  <c r="D46" i="30"/>
  <c r="E46" i="30" s="1"/>
  <c r="D99" i="30"/>
  <c r="E99" i="30" s="1"/>
  <c r="C97" i="30"/>
  <c r="B97" i="30" s="1"/>
  <c r="C41" i="30"/>
  <c r="B41" i="30" s="1"/>
  <c r="D68" i="30"/>
  <c r="E68" i="30" s="1"/>
  <c r="D82" i="30"/>
  <c r="E82" i="30" s="1"/>
  <c r="D116" i="30"/>
  <c r="E116" i="30" s="1"/>
  <c r="C104" i="30"/>
  <c r="B104" i="30" s="1"/>
  <c r="D21" i="30"/>
  <c r="E21" i="30" s="1"/>
  <c r="C62" i="30"/>
  <c r="B62" i="30" s="1"/>
  <c r="C74" i="30"/>
  <c r="B74" i="30" s="1"/>
  <c r="BL44" i="31"/>
  <c r="BM44" i="31" s="1"/>
  <c r="BK89" i="31"/>
  <c r="BJ89" i="31" s="1"/>
  <c r="BK75" i="31"/>
  <c r="BJ75" i="31" s="1"/>
  <c r="BK37" i="31"/>
  <c r="BJ37" i="31" s="1"/>
  <c r="BL109" i="31"/>
  <c r="BM109" i="31" s="1"/>
  <c r="BK108" i="31"/>
  <c r="BJ108" i="31" s="1"/>
  <c r="BL25" i="31"/>
  <c r="BM25" i="31" s="1"/>
  <c r="BK25" i="31"/>
  <c r="BL101" i="31"/>
  <c r="BM101" i="31" s="1"/>
  <c r="BL82" i="31"/>
  <c r="BM82" i="31" s="1"/>
  <c r="BK95" i="31"/>
  <c r="BJ95" i="31" s="1"/>
  <c r="BL48" i="31"/>
  <c r="BM48" i="31" s="1"/>
  <c r="BL70" i="31"/>
  <c r="BM70" i="31" s="1"/>
  <c r="BK107" i="31"/>
  <c r="BJ107" i="31" s="1"/>
  <c r="BK50" i="31"/>
  <c r="BJ50" i="31" s="1"/>
  <c r="BK67" i="31"/>
  <c r="BJ67" i="31" s="1"/>
  <c r="BK24" i="31"/>
  <c r="BJ24" i="31" s="1"/>
  <c r="BL62" i="31"/>
  <c r="BM62" i="31" s="1"/>
  <c r="BL115" i="31"/>
  <c r="BM115" i="31" s="1"/>
  <c r="BL58" i="31"/>
  <c r="BM58" i="31" s="1"/>
  <c r="BK105" i="31"/>
  <c r="BJ105" i="31" s="1"/>
  <c r="BK42" i="31"/>
  <c r="BJ42" i="31" s="1"/>
  <c r="BL99" i="31"/>
  <c r="BM99" i="31" s="1"/>
  <c r="BL89" i="31"/>
  <c r="BM89" i="31" s="1"/>
  <c r="BK91" i="31"/>
  <c r="BJ91" i="31" s="1"/>
  <c r="BL28" i="31"/>
  <c r="BM28" i="31" s="1"/>
  <c r="BL57" i="31"/>
  <c r="BM57" i="31" s="1"/>
  <c r="BK76" i="31"/>
  <c r="BJ76" i="31" s="1"/>
  <c r="BK58" i="31"/>
  <c r="BJ58" i="31" s="1"/>
  <c r="BL73" i="31"/>
  <c r="BM73" i="31" s="1"/>
  <c r="BL71" i="31"/>
  <c r="BM71" i="31" s="1"/>
  <c r="BK116" i="31"/>
  <c r="BJ116" i="31" s="1"/>
  <c r="BK99" i="31"/>
  <c r="BJ99" i="31" s="1"/>
  <c r="BK94" i="31"/>
  <c r="BJ94" i="31" s="1"/>
  <c r="BL94" i="31"/>
  <c r="BM94" i="31" s="1"/>
  <c r="BK82" i="31"/>
  <c r="BJ82" i="31" s="1"/>
  <c r="BK79" i="31"/>
  <c r="BJ79" i="31" s="1"/>
  <c r="BK65" i="31"/>
  <c r="BJ65" i="31" s="1"/>
  <c r="BL102" i="31"/>
  <c r="BM102" i="31" s="1"/>
  <c r="BK61" i="31"/>
  <c r="BJ61" i="31" s="1"/>
  <c r="BL75" i="31"/>
  <c r="BM75" i="31" s="1"/>
  <c r="BK64" i="31"/>
  <c r="BJ64" i="31" s="1"/>
  <c r="BK87" i="31"/>
  <c r="BJ87" i="31" s="1"/>
  <c r="BK30" i="31"/>
  <c r="BJ30" i="31" s="1"/>
  <c r="BK66" i="31"/>
  <c r="BJ66" i="31" s="1"/>
  <c r="BL30" i="31"/>
  <c r="BM30" i="31" s="1"/>
  <c r="BK38" i="31"/>
  <c r="BJ38" i="31" s="1"/>
  <c r="BK56" i="31"/>
  <c r="BJ56" i="31" s="1"/>
  <c r="BK83" i="31"/>
  <c r="BJ83" i="31" s="1"/>
  <c r="BL47" i="31"/>
  <c r="BM47" i="31" s="1"/>
  <c r="BL87" i="31"/>
  <c r="BM87" i="31" s="1"/>
  <c r="BL29" i="31"/>
  <c r="BM29" i="31" s="1"/>
  <c r="BK74" i="31"/>
  <c r="BJ74" i="31" s="1"/>
  <c r="BL81" i="31"/>
  <c r="BM81" i="31" s="1"/>
  <c r="BL17" i="31"/>
  <c r="BM17" i="31" s="1"/>
  <c r="BL105" i="31"/>
  <c r="BM105" i="31" s="1"/>
  <c r="BK57" i="31"/>
  <c r="BJ57" i="31" s="1"/>
  <c r="BK96" i="31"/>
  <c r="BJ96" i="31" s="1"/>
  <c r="BK103" i="31"/>
  <c r="BJ103" i="31" s="1"/>
  <c r="BK80" i="31"/>
  <c r="BJ80" i="31" s="1"/>
  <c r="BL51" i="31"/>
  <c r="BM51" i="31" s="1"/>
  <c r="BL38" i="31"/>
  <c r="BM38" i="31" s="1"/>
  <c r="BK68" i="31"/>
  <c r="BJ68" i="31" s="1"/>
  <c r="BK36" i="31"/>
  <c r="BJ36" i="31" s="1"/>
  <c r="BL103" i="31"/>
  <c r="BM103" i="31" s="1"/>
  <c r="BL52" i="31"/>
  <c r="BM52" i="31" s="1"/>
  <c r="BK81" i="31"/>
  <c r="BJ81" i="31" s="1"/>
  <c r="BL63" i="31"/>
  <c r="BM63" i="31" s="1"/>
  <c r="BK111" i="31"/>
  <c r="BJ111" i="31" s="1"/>
  <c r="BL67" i="31"/>
  <c r="BM67" i="31" s="1"/>
  <c r="BL49" i="31"/>
  <c r="BM49" i="31" s="1"/>
  <c r="BK33" i="31"/>
  <c r="BJ33" i="31" s="1"/>
  <c r="BL74" i="31"/>
  <c r="BM74" i="31" s="1"/>
  <c r="BL43" i="31"/>
  <c r="BM43" i="31" s="1"/>
  <c r="BK102" i="31"/>
  <c r="BJ102" i="31" s="1"/>
  <c r="BK97" i="31"/>
  <c r="BJ97" i="31" s="1"/>
  <c r="BL24" i="31"/>
  <c r="BM24" i="31" s="1"/>
  <c r="BL55" i="31"/>
  <c r="BM55" i="31" s="1"/>
  <c r="BK52" i="31"/>
  <c r="BJ52" i="31" s="1"/>
  <c r="BL76" i="31"/>
  <c r="BM76" i="31" s="1"/>
  <c r="BL34" i="31"/>
  <c r="BM34" i="31" s="1"/>
  <c r="BL108" i="31"/>
  <c r="BM108" i="31" s="1"/>
  <c r="BK35" i="31"/>
  <c r="BJ35" i="31" s="1"/>
  <c r="BL97" i="31"/>
  <c r="BM97" i="31" s="1"/>
  <c r="BK101" i="31"/>
  <c r="BJ101" i="31" s="1"/>
  <c r="BK85" i="31"/>
  <c r="BJ85" i="31" s="1"/>
  <c r="BL80" i="31"/>
  <c r="BM80" i="31" s="1"/>
  <c r="BL50" i="31"/>
  <c r="BM50" i="31" s="1"/>
  <c r="BL35" i="31"/>
  <c r="BM35" i="31" s="1"/>
  <c r="BL32" i="31"/>
  <c r="BM32" i="31" s="1"/>
  <c r="BK29" i="31"/>
  <c r="BL19" i="31"/>
  <c r="BM19" i="31" s="1"/>
  <c r="BK71" i="31"/>
  <c r="BJ71" i="31" s="1"/>
  <c r="BK104" i="31"/>
  <c r="BJ104" i="31" s="1"/>
  <c r="BK92" i="31"/>
  <c r="BJ92" i="31" s="1"/>
  <c r="BK70" i="31"/>
  <c r="BJ70" i="31" s="1"/>
  <c r="BL39" i="31"/>
  <c r="BM39" i="31" s="1"/>
  <c r="BK77" i="31"/>
  <c r="BJ77" i="31" s="1"/>
  <c r="BK69" i="31"/>
  <c r="BJ69" i="31" s="1"/>
  <c r="BL84" i="31"/>
  <c r="BM84" i="31" s="1"/>
  <c r="BL69" i="31"/>
  <c r="BM69" i="31" s="1"/>
  <c r="BL33" i="31"/>
  <c r="BM33" i="31" s="1"/>
  <c r="BL40" i="31"/>
  <c r="BM40" i="31" s="1"/>
  <c r="BL54" i="31"/>
  <c r="BM54" i="31" s="1"/>
  <c r="BL72" i="31"/>
  <c r="BM72" i="31" s="1"/>
  <c r="BK44" i="31"/>
  <c r="BJ44" i="31" s="1"/>
  <c r="BK51" i="31"/>
  <c r="BJ51" i="31" s="1"/>
  <c r="BL95" i="31"/>
  <c r="BM95" i="31" s="1"/>
  <c r="BK110" i="31"/>
  <c r="BJ110" i="31" s="1"/>
  <c r="BL104" i="31"/>
  <c r="BM104" i="31" s="1"/>
  <c r="BL112" i="31"/>
  <c r="BM112" i="31" s="1"/>
  <c r="BK23" i="31"/>
  <c r="BL79" i="31"/>
  <c r="BM79" i="31" s="1"/>
  <c r="BK93" i="31"/>
  <c r="BJ93" i="31" s="1"/>
  <c r="BK73" i="31"/>
  <c r="BJ73" i="31" s="1"/>
  <c r="BL116" i="31"/>
  <c r="BM116" i="31" s="1"/>
  <c r="BK22" i="31"/>
  <c r="BJ22" i="31" s="1"/>
  <c r="BK90" i="31"/>
  <c r="BJ90" i="31" s="1"/>
  <c r="BL41" i="31"/>
  <c r="BM41" i="31" s="1"/>
  <c r="BK54" i="31"/>
  <c r="BJ54" i="31" s="1"/>
  <c r="BL45" i="31"/>
  <c r="BM45" i="31" s="1"/>
  <c r="BK49" i="31"/>
  <c r="BJ49" i="31" s="1"/>
  <c r="BK34" i="31"/>
  <c r="BJ34" i="31" s="1"/>
  <c r="BL64" i="31"/>
  <c r="BM64" i="31" s="1"/>
  <c r="BL60" i="31"/>
  <c r="BM60" i="31" s="1"/>
  <c r="BL31" i="31"/>
  <c r="BM31" i="31" s="1"/>
  <c r="BL88" i="31"/>
  <c r="BM88" i="31" s="1"/>
  <c r="BL111" i="31"/>
  <c r="BM111" i="31" s="1"/>
  <c r="BK63" i="31"/>
  <c r="BJ63" i="31" s="1"/>
  <c r="BK48" i="31"/>
  <c r="BJ48" i="31" s="1"/>
  <c r="BL86" i="31"/>
  <c r="BM86" i="31" s="1"/>
  <c r="BL113" i="31"/>
  <c r="BM113" i="31" s="1"/>
  <c r="BL21" i="31"/>
  <c r="BM21" i="31" s="1"/>
  <c r="BL37" i="31"/>
  <c r="BM37" i="31" s="1"/>
  <c r="BL107" i="31"/>
  <c r="BM107" i="31" s="1"/>
  <c r="BK88" i="31"/>
  <c r="BJ88" i="31" s="1"/>
  <c r="BK98" i="31"/>
  <c r="BJ98" i="31" s="1"/>
  <c r="BK41" i="31"/>
  <c r="BJ41" i="31" s="1"/>
  <c r="BL98" i="31"/>
  <c r="BM98" i="31" s="1"/>
  <c r="BK84" i="31"/>
  <c r="BJ84" i="31" s="1"/>
  <c r="BL78" i="31"/>
  <c r="BM78" i="31" s="1"/>
  <c r="BK27" i="31"/>
  <c r="BJ27" i="31" s="1"/>
  <c r="BL36" i="31"/>
  <c r="BM36" i="31" s="1"/>
  <c r="BL96" i="31"/>
  <c r="BM96" i="31" s="1"/>
  <c r="BK78" i="31"/>
  <c r="BJ78" i="31" s="1"/>
  <c r="BL46" i="31"/>
  <c r="BM46" i="31" s="1"/>
  <c r="BL23" i="31"/>
  <c r="BM23" i="31" s="1"/>
  <c r="BK32" i="31"/>
  <c r="BJ32" i="31" s="1"/>
  <c r="BK20" i="31"/>
  <c r="BJ20" i="31" s="1"/>
  <c r="BL110" i="31"/>
  <c r="BM110" i="31" s="1"/>
  <c r="BL61" i="31"/>
  <c r="BM61" i="31" s="1"/>
  <c r="BL59" i="31"/>
  <c r="BM59" i="31" s="1"/>
  <c r="BK59" i="31"/>
  <c r="BJ59" i="31" s="1"/>
  <c r="BK112" i="31"/>
  <c r="BJ112" i="31" s="1"/>
  <c r="BK43" i="31"/>
  <c r="BJ43" i="31" s="1"/>
  <c r="BK31" i="31"/>
  <c r="BJ31" i="31" s="1"/>
  <c r="BK86" i="31"/>
  <c r="BJ86" i="31" s="1"/>
  <c r="BL100" i="31"/>
  <c r="BM100" i="31" s="1"/>
  <c r="BK114" i="31"/>
  <c r="BJ114" i="31" s="1"/>
  <c r="BL92" i="31"/>
  <c r="BM92" i="31" s="1"/>
  <c r="BK109" i="31"/>
  <c r="BJ109" i="31" s="1"/>
  <c r="BL106" i="31"/>
  <c r="BM106" i="31" s="1"/>
  <c r="BK45" i="31"/>
  <c r="BJ45" i="31" s="1"/>
  <c r="BL56" i="31"/>
  <c r="BM56" i="31" s="1"/>
  <c r="BL66" i="31"/>
  <c r="BM66" i="31" s="1"/>
  <c r="BL22" i="31"/>
  <c r="BM22" i="31" s="1"/>
  <c r="BK26" i="31"/>
  <c r="BJ26" i="31" s="1"/>
  <c r="BL20" i="31"/>
  <c r="BM20" i="31" s="1"/>
  <c r="BL83" i="31"/>
  <c r="BM83" i="31" s="1"/>
  <c r="BK53" i="31"/>
  <c r="BJ53" i="31" s="1"/>
  <c r="BL85" i="31"/>
  <c r="BM85" i="31" s="1"/>
  <c r="BK17" i="31"/>
  <c r="BJ17" i="31" s="1"/>
  <c r="BL68" i="31"/>
  <c r="BM68" i="31" s="1"/>
  <c r="BK21" i="31"/>
  <c r="BK62" i="31"/>
  <c r="BJ62" i="31" s="1"/>
  <c r="BL91" i="31"/>
  <c r="BM91" i="31" s="1"/>
  <c r="BL77" i="31"/>
  <c r="BM77" i="31" s="1"/>
  <c r="BK106" i="31"/>
  <c r="BJ106" i="31" s="1"/>
  <c r="BL27" i="31"/>
  <c r="BM27" i="31" s="1"/>
  <c r="BL114" i="31"/>
  <c r="BM114" i="31" s="1"/>
  <c r="BL26" i="31"/>
  <c r="BM26" i="31" s="1"/>
  <c r="BK115" i="31"/>
  <c r="BJ115" i="31" s="1"/>
  <c r="BL90" i="31"/>
  <c r="BM90" i="31" s="1"/>
  <c r="BK40" i="31"/>
  <c r="BJ40" i="31" s="1"/>
  <c r="BK60" i="31"/>
  <c r="BJ60" i="31" s="1"/>
  <c r="BK100" i="31"/>
  <c r="BJ100" i="31" s="1"/>
  <c r="BL18" i="31"/>
  <c r="BM18" i="31" s="1"/>
  <c r="BK47" i="31"/>
  <c r="BJ47" i="31" s="1"/>
  <c r="BL53" i="31"/>
  <c r="BM53" i="31" s="1"/>
  <c r="BK55" i="31"/>
  <c r="BJ55" i="31" s="1"/>
  <c r="BK28" i="31"/>
  <c r="BJ28" i="31" s="1"/>
  <c r="BK39" i="31"/>
  <c r="BJ39" i="31" s="1"/>
  <c r="BK72" i="31"/>
  <c r="BJ72" i="31" s="1"/>
  <c r="BK113" i="31"/>
  <c r="BJ113" i="31" s="1"/>
  <c r="BK18" i="31"/>
  <c r="BJ18" i="31" s="1"/>
  <c r="BL93" i="31"/>
  <c r="BM93" i="31" s="1"/>
  <c r="BL65" i="31"/>
  <c r="BM65" i="31" s="1"/>
  <c r="BL42" i="31"/>
  <c r="BM42" i="31" s="1"/>
  <c r="BK46" i="31"/>
  <c r="BJ46" i="31" s="1"/>
  <c r="BK19" i="31"/>
  <c r="BE17" i="15"/>
  <c r="BD17" i="15" s="1"/>
  <c r="BF25" i="15"/>
  <c r="BG25" i="15" s="1"/>
  <c r="BE97" i="15"/>
  <c r="BD97" i="15" s="1"/>
  <c r="BF100" i="15"/>
  <c r="BG100" i="15" s="1"/>
  <c r="BE58" i="15"/>
  <c r="BD58" i="15" s="1"/>
  <c r="BF54" i="15"/>
  <c r="BG54" i="15" s="1"/>
  <c r="BE111" i="15"/>
  <c r="BD111" i="15" s="1"/>
  <c r="BE65" i="15"/>
  <c r="BD65" i="15" s="1"/>
  <c r="BF31" i="15"/>
  <c r="BG31" i="15" s="1"/>
  <c r="BF90" i="15"/>
  <c r="BG90" i="15" s="1"/>
  <c r="BF63" i="15"/>
  <c r="BG63" i="15" s="1"/>
  <c r="BF49" i="15"/>
  <c r="BG49" i="15" s="1"/>
  <c r="BE79" i="15"/>
  <c r="BD79" i="15" s="1"/>
  <c r="BF86" i="15"/>
  <c r="BG86" i="15" s="1"/>
  <c r="BE113" i="15"/>
  <c r="BD113" i="15" s="1"/>
  <c r="BE78" i="15"/>
  <c r="BD78" i="15" s="1"/>
  <c r="BE28" i="15"/>
  <c r="BD28" i="15" s="1"/>
  <c r="BE49" i="15"/>
  <c r="BD49" i="15" s="1"/>
  <c r="BF93" i="15"/>
  <c r="BG93" i="15" s="1"/>
  <c r="BE114" i="15"/>
  <c r="BD114" i="15" s="1"/>
  <c r="BE67" i="15"/>
  <c r="BD67" i="15" s="1"/>
  <c r="BF59" i="15"/>
  <c r="BG59" i="15" s="1"/>
  <c r="BF24" i="15"/>
  <c r="BG24" i="15" s="1"/>
  <c r="BE108" i="15"/>
  <c r="BD108" i="15" s="1"/>
  <c r="BE57" i="15"/>
  <c r="BD57" i="15" s="1"/>
  <c r="BE54" i="15"/>
  <c r="BD54" i="15" s="1"/>
  <c r="BE69" i="15"/>
  <c r="BD69" i="15" s="1"/>
  <c r="BF98" i="15"/>
  <c r="BG98" i="15" s="1"/>
  <c r="BF110" i="15"/>
  <c r="BG110" i="15" s="1"/>
  <c r="BE94" i="15"/>
  <c r="BD94" i="15" s="1"/>
  <c r="BE99" i="15"/>
  <c r="BD99" i="15" s="1"/>
  <c r="BE51" i="15"/>
  <c r="BD51" i="15" s="1"/>
  <c r="BF92" i="15"/>
  <c r="BG92" i="15" s="1"/>
  <c r="BF111" i="15"/>
  <c r="BG111" i="15" s="1"/>
  <c r="BE23" i="15"/>
  <c r="BE100" i="15"/>
  <c r="BD100" i="15" s="1"/>
  <c r="BF94" i="15"/>
  <c r="BG94" i="15" s="1"/>
  <c r="BE33" i="15"/>
  <c r="BD33" i="15" s="1"/>
  <c r="BE116" i="15"/>
  <c r="BD116" i="15" s="1"/>
  <c r="BF109" i="15"/>
  <c r="BG109" i="15" s="1"/>
  <c r="BF108" i="15"/>
  <c r="BG108" i="15" s="1"/>
  <c r="BF33" i="15"/>
  <c r="BG33" i="15" s="1"/>
  <c r="BF21" i="15"/>
  <c r="BG21" i="15" s="1"/>
  <c r="BE21" i="15"/>
  <c r="BE35" i="15"/>
  <c r="BD35" i="15" s="1"/>
  <c r="BF60" i="15"/>
  <c r="BG60" i="15" s="1"/>
  <c r="BE86" i="15"/>
  <c r="BD86" i="15" s="1"/>
  <c r="BE52" i="15"/>
  <c r="BD52" i="15" s="1"/>
  <c r="BF26" i="15"/>
  <c r="BG26" i="15" s="1"/>
  <c r="BE24" i="15"/>
  <c r="BE73" i="15"/>
  <c r="BD73" i="15" s="1"/>
  <c r="BE19" i="15"/>
  <c r="BE107" i="15"/>
  <c r="BD107" i="15" s="1"/>
  <c r="BF62" i="15"/>
  <c r="BG62" i="15" s="1"/>
  <c r="BF35" i="15"/>
  <c r="BG35" i="15" s="1"/>
  <c r="BF106" i="15"/>
  <c r="BG106" i="15" s="1"/>
  <c r="BE41" i="15"/>
  <c r="BD41" i="15" s="1"/>
  <c r="BF77" i="15"/>
  <c r="BG77" i="15" s="1"/>
  <c r="BE87" i="15"/>
  <c r="BD87" i="15" s="1"/>
  <c r="BF71" i="15"/>
  <c r="BG71" i="15" s="1"/>
  <c r="BE29" i="15"/>
  <c r="BE85" i="15"/>
  <c r="BD85" i="15" s="1"/>
  <c r="BE48" i="15"/>
  <c r="BD48" i="15" s="1"/>
  <c r="BF29" i="15"/>
  <c r="BG29" i="15" s="1"/>
  <c r="BE40" i="15"/>
  <c r="BD40" i="15" s="1"/>
  <c r="BE60" i="15"/>
  <c r="BD60" i="15" s="1"/>
  <c r="BF55" i="15"/>
  <c r="BG55" i="15" s="1"/>
  <c r="BF101" i="15"/>
  <c r="BG101" i="15" s="1"/>
  <c r="BF75" i="15"/>
  <c r="BG75" i="15" s="1"/>
  <c r="BE103" i="15"/>
  <c r="BD103" i="15" s="1"/>
  <c r="BF68" i="15"/>
  <c r="BG68" i="15" s="1"/>
  <c r="BE109" i="15"/>
  <c r="BD109" i="15" s="1"/>
  <c r="BE44" i="15"/>
  <c r="BD44" i="15" s="1"/>
  <c r="BE42" i="15"/>
  <c r="BD42" i="15" s="1"/>
  <c r="BE59" i="15"/>
  <c r="BD59" i="15" s="1"/>
  <c r="BF43" i="15"/>
  <c r="BG43" i="15" s="1"/>
  <c r="BF20" i="15"/>
  <c r="BG20" i="15" s="1"/>
  <c r="BF44" i="15"/>
  <c r="BG44" i="15" s="1"/>
  <c r="BE36" i="15"/>
  <c r="BD36" i="15" s="1"/>
  <c r="BF37" i="15"/>
  <c r="BG37" i="15" s="1"/>
  <c r="BE72" i="15"/>
  <c r="BD72" i="15" s="1"/>
  <c r="BF85" i="15"/>
  <c r="BG85" i="15" s="1"/>
  <c r="BF72" i="15"/>
  <c r="BG72" i="15" s="1"/>
  <c r="BF64" i="15"/>
  <c r="BG64" i="15" s="1"/>
  <c r="BF95" i="15"/>
  <c r="BG95" i="15" s="1"/>
  <c r="BF116" i="15"/>
  <c r="BG116" i="15" s="1"/>
  <c r="BF19" i="15"/>
  <c r="BG19" i="15" s="1"/>
  <c r="BE27" i="15"/>
  <c r="BE101" i="15"/>
  <c r="BD101" i="15" s="1"/>
  <c r="BF38" i="15"/>
  <c r="BG38" i="15" s="1"/>
  <c r="BE106" i="15"/>
  <c r="BD106" i="15" s="1"/>
  <c r="BE96" i="15"/>
  <c r="BD96" i="15" s="1"/>
  <c r="BE45" i="15"/>
  <c r="BD45" i="15" s="1"/>
  <c r="BF105" i="15"/>
  <c r="BG105" i="15" s="1"/>
  <c r="BF73" i="15"/>
  <c r="BG73" i="15" s="1"/>
  <c r="BE93" i="15"/>
  <c r="BD93" i="15" s="1"/>
  <c r="BF112" i="15"/>
  <c r="BG112" i="15" s="1"/>
  <c r="BE98" i="15"/>
  <c r="BD98" i="15" s="1"/>
  <c r="BE38" i="15"/>
  <c r="BD38" i="15" s="1"/>
  <c r="BE34" i="15"/>
  <c r="BD34" i="15" s="1"/>
  <c r="BE70" i="15"/>
  <c r="BD70" i="15" s="1"/>
  <c r="BE76" i="15"/>
  <c r="BD76" i="15" s="1"/>
  <c r="BE83" i="15"/>
  <c r="BD83" i="15" s="1"/>
  <c r="BF48" i="15"/>
  <c r="BG48" i="15" s="1"/>
  <c r="BF46" i="15"/>
  <c r="BG46" i="15" s="1"/>
  <c r="BE81" i="15"/>
  <c r="BD81" i="15" s="1"/>
  <c r="BF96" i="15"/>
  <c r="BG96" i="15" s="1"/>
  <c r="BF102" i="15"/>
  <c r="BG102" i="15" s="1"/>
  <c r="BF51" i="15"/>
  <c r="BG51" i="15" s="1"/>
  <c r="BF82" i="15"/>
  <c r="BG82" i="15" s="1"/>
  <c r="BE68" i="15"/>
  <c r="BD68" i="15" s="1"/>
  <c r="BE25" i="15"/>
  <c r="BE115" i="15"/>
  <c r="BD115" i="15" s="1"/>
  <c r="BF27" i="15"/>
  <c r="BG27" i="15" s="1"/>
  <c r="BE62" i="15"/>
  <c r="BD62" i="15" s="1"/>
  <c r="BE61" i="15"/>
  <c r="BD61" i="15" s="1"/>
  <c r="BF69" i="15"/>
  <c r="BG69" i="15" s="1"/>
  <c r="BE26" i="15"/>
  <c r="BD26" i="15" s="1"/>
  <c r="BE31" i="15"/>
  <c r="BD31" i="15" s="1"/>
  <c r="BF103" i="15"/>
  <c r="BG103" i="15" s="1"/>
  <c r="BF99" i="15"/>
  <c r="BG99" i="15" s="1"/>
  <c r="BE37" i="15"/>
  <c r="BD37" i="15" s="1"/>
  <c r="BF76" i="15"/>
  <c r="BG76" i="15" s="1"/>
  <c r="BE95" i="15"/>
  <c r="BD95" i="15" s="1"/>
  <c r="BE84" i="15"/>
  <c r="BD84" i="15" s="1"/>
  <c r="BF115" i="15"/>
  <c r="BG115" i="15" s="1"/>
  <c r="BF32" i="15"/>
  <c r="BG32" i="15" s="1"/>
  <c r="BE74" i="15"/>
  <c r="BD74" i="15" s="1"/>
  <c r="BF61" i="15"/>
  <c r="BG61" i="15" s="1"/>
  <c r="BF67" i="15"/>
  <c r="BG67" i="15" s="1"/>
  <c r="BE18" i="15"/>
  <c r="BF57" i="15"/>
  <c r="BG57" i="15" s="1"/>
  <c r="BF87" i="15"/>
  <c r="BG87" i="15" s="1"/>
  <c r="BE112" i="15"/>
  <c r="BD112" i="15" s="1"/>
  <c r="BF34" i="15"/>
  <c r="BG34" i="15" s="1"/>
  <c r="BF58" i="15"/>
  <c r="BG58" i="15" s="1"/>
  <c r="BE71" i="15"/>
  <c r="BD71" i="15" s="1"/>
  <c r="BF65" i="15"/>
  <c r="BG65" i="15" s="1"/>
  <c r="BE66" i="15"/>
  <c r="BD66" i="15" s="1"/>
  <c r="BE104" i="15"/>
  <c r="BD104" i="15" s="1"/>
  <c r="BF70" i="15"/>
  <c r="BG70" i="15" s="1"/>
  <c r="BE89" i="15"/>
  <c r="BD89" i="15" s="1"/>
  <c r="BF56" i="15"/>
  <c r="BG56" i="15" s="1"/>
  <c r="BF89" i="15"/>
  <c r="BG89" i="15" s="1"/>
  <c r="BE88" i="15"/>
  <c r="BD88" i="15" s="1"/>
  <c r="BE77" i="15"/>
  <c r="BD77" i="15" s="1"/>
  <c r="BF53" i="15"/>
  <c r="BG53" i="15" s="1"/>
  <c r="BF104" i="15"/>
  <c r="BG104" i="15" s="1"/>
  <c r="BF39" i="15"/>
  <c r="BG39" i="15" s="1"/>
  <c r="BE92" i="15"/>
  <c r="BD92" i="15" s="1"/>
  <c r="BE102" i="15"/>
  <c r="BD102" i="15" s="1"/>
  <c r="BF88" i="15"/>
  <c r="BG88" i="15" s="1"/>
  <c r="BF91" i="15"/>
  <c r="BG91" i="15" s="1"/>
  <c r="BF22" i="15"/>
  <c r="BG22" i="15" s="1"/>
  <c r="BE39" i="15"/>
  <c r="BD39" i="15" s="1"/>
  <c r="BE53" i="15"/>
  <c r="BD53" i="15" s="1"/>
  <c r="BF83" i="15"/>
  <c r="BG83" i="15" s="1"/>
  <c r="BE20" i="15"/>
  <c r="BE56" i="15"/>
  <c r="BD56" i="15" s="1"/>
  <c r="BE64" i="15"/>
  <c r="BD64" i="15" s="1"/>
  <c r="BF47" i="15"/>
  <c r="BG47" i="15" s="1"/>
  <c r="BE55" i="15"/>
  <c r="BD55" i="15" s="1"/>
  <c r="BF28" i="15"/>
  <c r="BG28" i="15" s="1"/>
  <c r="BE30" i="15"/>
  <c r="BF80" i="15"/>
  <c r="BG80" i="15" s="1"/>
  <c r="BF113" i="15"/>
  <c r="BG113" i="15" s="1"/>
  <c r="BE22" i="15"/>
  <c r="BD22" i="15" s="1"/>
  <c r="BF23" i="15"/>
  <c r="BG23" i="15" s="1"/>
  <c r="BF45" i="15"/>
  <c r="BG45" i="15" s="1"/>
  <c r="BF40" i="15"/>
  <c r="BG40" i="15" s="1"/>
  <c r="BE32" i="15"/>
  <c r="BF107" i="15"/>
  <c r="BG107" i="15" s="1"/>
  <c r="BF41" i="15"/>
  <c r="BG41" i="15" s="1"/>
  <c r="BF74" i="15"/>
  <c r="BG74" i="15" s="1"/>
  <c r="BF79" i="15"/>
  <c r="BG79" i="15" s="1"/>
  <c r="BF50" i="15"/>
  <c r="BG50" i="15" s="1"/>
  <c r="BE50" i="15"/>
  <c r="BD50" i="15" s="1"/>
  <c r="BF97" i="15"/>
  <c r="BG97" i="15" s="1"/>
  <c r="BE110" i="15"/>
  <c r="BD110" i="15" s="1"/>
  <c r="BF66" i="15"/>
  <c r="BG66" i="15" s="1"/>
  <c r="BF52" i="15"/>
  <c r="BG52" i="15" s="1"/>
  <c r="BE47" i="15"/>
  <c r="BD47" i="15" s="1"/>
  <c r="BE80" i="15"/>
  <c r="BD80" i="15" s="1"/>
  <c r="BF78" i="15"/>
  <c r="BG78" i="15" s="1"/>
  <c r="BF81" i="15"/>
  <c r="BG81" i="15" s="1"/>
  <c r="BE82" i="15"/>
  <c r="BD82" i="15" s="1"/>
  <c r="BE43" i="15"/>
  <c r="BD43" i="15" s="1"/>
  <c r="BF18" i="15"/>
  <c r="BG18" i="15" s="1"/>
  <c r="BF84" i="15"/>
  <c r="BG84" i="15" s="1"/>
  <c r="BE105" i="15"/>
  <c r="BD105" i="15" s="1"/>
  <c r="BF42" i="15"/>
  <c r="BG42" i="15" s="1"/>
  <c r="BE91" i="15"/>
  <c r="BD91" i="15" s="1"/>
  <c r="BE90" i="15"/>
  <c r="BD90" i="15" s="1"/>
  <c r="BE63" i="15"/>
  <c r="BD63" i="15" s="1"/>
  <c r="BF17" i="15"/>
  <c r="BG17" i="15" s="1"/>
  <c r="BF114" i="15"/>
  <c r="BG114" i="15" s="1"/>
  <c r="BE46" i="15"/>
  <c r="BD46" i="15" s="1"/>
  <c r="BE75" i="15"/>
  <c r="BD75" i="15" s="1"/>
  <c r="BF30" i="15"/>
  <c r="BG30" i="15" s="1"/>
  <c r="BF36" i="15"/>
  <c r="BG36" i="15" s="1"/>
  <c r="BL29" i="45"/>
  <c r="V30" i="46"/>
  <c r="AX31" i="50"/>
  <c r="AX77" i="50" s="1"/>
  <c r="BL29" i="41"/>
  <c r="CN30" i="46"/>
  <c r="CN32" i="46" s="1"/>
  <c r="BZ31" i="41"/>
  <c r="BZ76" i="41" s="1"/>
  <c r="BZ31" i="9"/>
  <c r="BZ76" i="9" s="1"/>
  <c r="BZ29" i="46"/>
  <c r="BL29" i="44"/>
  <c r="V34" i="42"/>
  <c r="V30" i="48"/>
  <c r="BL30" i="41"/>
  <c r="V114" i="45"/>
  <c r="BZ29" i="52"/>
  <c r="AJ31" i="51"/>
  <c r="AJ77" i="51" s="1"/>
  <c r="BF59" i="13"/>
  <c r="BG59" i="13" s="1"/>
  <c r="BF83" i="13"/>
  <c r="BG83" i="13" s="1"/>
  <c r="BE94" i="13"/>
  <c r="BD94" i="13" s="1"/>
  <c r="BE17" i="13"/>
  <c r="BF93" i="13"/>
  <c r="BG93" i="13" s="1"/>
  <c r="BF26" i="13"/>
  <c r="BG26" i="13" s="1"/>
  <c r="BF52" i="13"/>
  <c r="BG52" i="13" s="1"/>
  <c r="BE41" i="13"/>
  <c r="BD41" i="13" s="1"/>
  <c r="BE112" i="13"/>
  <c r="BD112" i="13" s="1"/>
  <c r="BF19" i="13"/>
  <c r="BG19" i="13" s="1"/>
  <c r="BF81" i="13"/>
  <c r="BG81" i="13" s="1"/>
  <c r="BE46" i="13"/>
  <c r="BD46" i="13" s="1"/>
  <c r="BF60" i="13"/>
  <c r="BG60" i="13" s="1"/>
  <c r="BF44" i="13"/>
  <c r="BG44" i="13" s="1"/>
  <c r="BE78" i="13"/>
  <c r="BD78" i="13" s="1"/>
  <c r="BE71" i="13"/>
  <c r="BD71" i="13" s="1"/>
  <c r="BE115" i="13"/>
  <c r="BD115" i="13" s="1"/>
  <c r="BE23" i="13"/>
  <c r="BD23" i="13" s="1"/>
  <c r="BE70" i="13"/>
  <c r="BD70" i="13" s="1"/>
  <c r="BE40" i="13"/>
  <c r="BD40" i="13" s="1"/>
  <c r="BE104" i="13"/>
  <c r="BD104" i="13" s="1"/>
  <c r="BE65" i="13"/>
  <c r="BD65" i="13" s="1"/>
  <c r="BE88" i="13"/>
  <c r="BD88" i="13" s="1"/>
  <c r="BE66" i="13"/>
  <c r="BD66" i="13" s="1"/>
  <c r="BE68" i="13"/>
  <c r="BD68" i="13" s="1"/>
  <c r="BF100" i="13"/>
  <c r="BG100" i="13" s="1"/>
  <c r="BE53" i="13"/>
  <c r="BD53" i="13" s="1"/>
  <c r="BE35" i="13"/>
  <c r="BD35" i="13" s="1"/>
  <c r="BE110" i="13"/>
  <c r="BD110" i="13" s="1"/>
  <c r="BF72" i="13"/>
  <c r="BG72" i="13" s="1"/>
  <c r="BF51" i="13"/>
  <c r="BG51" i="13" s="1"/>
  <c r="BF38" i="13"/>
  <c r="BG38" i="13" s="1"/>
  <c r="BF32" i="13"/>
  <c r="BG32" i="13" s="1"/>
  <c r="BE116" i="13"/>
  <c r="BD116" i="13" s="1"/>
  <c r="BF98" i="13"/>
  <c r="BG98" i="13" s="1"/>
  <c r="BF46" i="13"/>
  <c r="BG46" i="13" s="1"/>
  <c r="BE33" i="13"/>
  <c r="BD33" i="13" s="1"/>
  <c r="BF22" i="13"/>
  <c r="BG22" i="13" s="1"/>
  <c r="BE75" i="13"/>
  <c r="BD75" i="13" s="1"/>
  <c r="BF33" i="13"/>
  <c r="BG33" i="13" s="1"/>
  <c r="BF73" i="13"/>
  <c r="BG73" i="13" s="1"/>
  <c r="BF115" i="13"/>
  <c r="BG115" i="13" s="1"/>
  <c r="BF57" i="13"/>
  <c r="BG57" i="13" s="1"/>
  <c r="BF27" i="13"/>
  <c r="BG27" i="13" s="1"/>
  <c r="BF42" i="13"/>
  <c r="BG42" i="13" s="1"/>
  <c r="BE93" i="13"/>
  <c r="BD93" i="13" s="1"/>
  <c r="BE81" i="13"/>
  <c r="BD81" i="13" s="1"/>
  <c r="BE87" i="13"/>
  <c r="BD87" i="13" s="1"/>
  <c r="BE64" i="13"/>
  <c r="BD64" i="13" s="1"/>
  <c r="BE26" i="13"/>
  <c r="BD26" i="13" s="1"/>
  <c r="BE91" i="13"/>
  <c r="BD91" i="13" s="1"/>
  <c r="BE60" i="13"/>
  <c r="BD60" i="13" s="1"/>
  <c r="BF39" i="13"/>
  <c r="BG39" i="13" s="1"/>
  <c r="BE72" i="13"/>
  <c r="BD72" i="13" s="1"/>
  <c r="BE105" i="13"/>
  <c r="BD105" i="13" s="1"/>
  <c r="BF103" i="13"/>
  <c r="BG103" i="13" s="1"/>
  <c r="BE77" i="13"/>
  <c r="BD77" i="13" s="1"/>
  <c r="BF58" i="13"/>
  <c r="BG58" i="13" s="1"/>
  <c r="BE85" i="13"/>
  <c r="BD85" i="13" s="1"/>
  <c r="BF61" i="13"/>
  <c r="BG61" i="13" s="1"/>
  <c r="BE90" i="13"/>
  <c r="BD90" i="13" s="1"/>
  <c r="BF47" i="13"/>
  <c r="BG47" i="13" s="1"/>
  <c r="BE37" i="13"/>
  <c r="BD37" i="13" s="1"/>
  <c r="BF92" i="13"/>
  <c r="BG92" i="13" s="1"/>
  <c r="BE31" i="13"/>
  <c r="BF41" i="13"/>
  <c r="BG41" i="13" s="1"/>
  <c r="BF20" i="13"/>
  <c r="BG20" i="13" s="1"/>
  <c r="BF91" i="13"/>
  <c r="BG91" i="13" s="1"/>
  <c r="BE102" i="13"/>
  <c r="BD102" i="13" s="1"/>
  <c r="BE113" i="13"/>
  <c r="BD113" i="13" s="1"/>
  <c r="BE79" i="13"/>
  <c r="BD79" i="13" s="1"/>
  <c r="BF67" i="13"/>
  <c r="BG67" i="13" s="1"/>
  <c r="BF25" i="13"/>
  <c r="BG25" i="13" s="1"/>
  <c r="BE82" i="13"/>
  <c r="BD82" i="13" s="1"/>
  <c r="BE50" i="13"/>
  <c r="BD50" i="13" s="1"/>
  <c r="BE97" i="13"/>
  <c r="BD97" i="13" s="1"/>
  <c r="BF43" i="13"/>
  <c r="BG43" i="13" s="1"/>
  <c r="BF65" i="13"/>
  <c r="BG65" i="13" s="1"/>
  <c r="BE83" i="13"/>
  <c r="BD83" i="13" s="1"/>
  <c r="BF45" i="13"/>
  <c r="BG45" i="13" s="1"/>
  <c r="BF99" i="13"/>
  <c r="BG99" i="13" s="1"/>
  <c r="BE29" i="13"/>
  <c r="BE114" i="13"/>
  <c r="BD114" i="13" s="1"/>
  <c r="BE63" i="13"/>
  <c r="BD63" i="13" s="1"/>
  <c r="BF36" i="13"/>
  <c r="BG36" i="13" s="1"/>
  <c r="BF87" i="13"/>
  <c r="BG87" i="13" s="1"/>
  <c r="BF102" i="13"/>
  <c r="BG102" i="13" s="1"/>
  <c r="BE111" i="13"/>
  <c r="BD111" i="13" s="1"/>
  <c r="BF114" i="13"/>
  <c r="BG114" i="13" s="1"/>
  <c r="BE96" i="13"/>
  <c r="BD96" i="13" s="1"/>
  <c r="BF74" i="13"/>
  <c r="BG74" i="13" s="1"/>
  <c r="BE74" i="13"/>
  <c r="BD74" i="13" s="1"/>
  <c r="BF54" i="13"/>
  <c r="BG54" i="13" s="1"/>
  <c r="BE30" i="13"/>
  <c r="BF109" i="13"/>
  <c r="BG109" i="13" s="1"/>
  <c r="BF23" i="13"/>
  <c r="BG23" i="13" s="1"/>
  <c r="BF64" i="13"/>
  <c r="BG64" i="13" s="1"/>
  <c r="BF31" i="13"/>
  <c r="BG31" i="13" s="1"/>
  <c r="BE73" i="13"/>
  <c r="BD73" i="13" s="1"/>
  <c r="BF80" i="13"/>
  <c r="BG80" i="13" s="1"/>
  <c r="BE92" i="13"/>
  <c r="BD92" i="13" s="1"/>
  <c r="BE101" i="13"/>
  <c r="BD101" i="13" s="1"/>
  <c r="BF34" i="13"/>
  <c r="BG34" i="13" s="1"/>
  <c r="BE61" i="13"/>
  <c r="BD61" i="13" s="1"/>
  <c r="BF97" i="13"/>
  <c r="BG97" i="13" s="1"/>
  <c r="BE32" i="13"/>
  <c r="BD32" i="13" s="1"/>
  <c r="BE27" i="13"/>
  <c r="BE24" i="13"/>
  <c r="BF71" i="13"/>
  <c r="BG71" i="13" s="1"/>
  <c r="BF105" i="13"/>
  <c r="BG105" i="13" s="1"/>
  <c r="BE47" i="13"/>
  <c r="BD47" i="13" s="1"/>
  <c r="BE107" i="13"/>
  <c r="BD107" i="13" s="1"/>
  <c r="BE54" i="13"/>
  <c r="BD54" i="13" s="1"/>
  <c r="BF111" i="13"/>
  <c r="BG111" i="13" s="1"/>
  <c r="BF88" i="13"/>
  <c r="BG88" i="13" s="1"/>
  <c r="BF75" i="13"/>
  <c r="BG75" i="13" s="1"/>
  <c r="BE95" i="13"/>
  <c r="BD95" i="13" s="1"/>
  <c r="BF85" i="13"/>
  <c r="BG85" i="13" s="1"/>
  <c r="BF113" i="13"/>
  <c r="BG113" i="13" s="1"/>
  <c r="BF106" i="13"/>
  <c r="BG106" i="13" s="1"/>
  <c r="BF89" i="13"/>
  <c r="BG89" i="13" s="1"/>
  <c r="BE103" i="13"/>
  <c r="BD103" i="13" s="1"/>
  <c r="BF69" i="13"/>
  <c r="BG69" i="13" s="1"/>
  <c r="BF28" i="13"/>
  <c r="BG28" i="13" s="1"/>
  <c r="BE18" i="13"/>
  <c r="BF56" i="13"/>
  <c r="BG56" i="13" s="1"/>
  <c r="BF96" i="13"/>
  <c r="BG96" i="13" s="1"/>
  <c r="BF110" i="13"/>
  <c r="BG110" i="13" s="1"/>
  <c r="BF21" i="13"/>
  <c r="BG21" i="13" s="1"/>
  <c r="BF94" i="13"/>
  <c r="BG94" i="13" s="1"/>
  <c r="BE45" i="13"/>
  <c r="BD45" i="13" s="1"/>
  <c r="BF108" i="13"/>
  <c r="BG108" i="13" s="1"/>
  <c r="BE49" i="13"/>
  <c r="BD49" i="13" s="1"/>
  <c r="BE59" i="13"/>
  <c r="BD59" i="13" s="1"/>
  <c r="BF63" i="13"/>
  <c r="BG63" i="13" s="1"/>
  <c r="BF17" i="13"/>
  <c r="BG17" i="13" s="1"/>
  <c r="BE106" i="13"/>
  <c r="BD106" i="13" s="1"/>
  <c r="BF50" i="13"/>
  <c r="BG50" i="13" s="1"/>
  <c r="BF77" i="13"/>
  <c r="BG77" i="13" s="1"/>
  <c r="BF70" i="13"/>
  <c r="BG70" i="13" s="1"/>
  <c r="BE22" i="13"/>
  <c r="BE21" i="13"/>
  <c r="BF90" i="13"/>
  <c r="BG90" i="13" s="1"/>
  <c r="BE19" i="13"/>
  <c r="BD19" i="13" s="1"/>
  <c r="BF29" i="13"/>
  <c r="BG29" i="13" s="1"/>
  <c r="BE84" i="13"/>
  <c r="BD84" i="13" s="1"/>
  <c r="BE55" i="13"/>
  <c r="BD55" i="13" s="1"/>
  <c r="BF101" i="13"/>
  <c r="BG101" i="13" s="1"/>
  <c r="BF66" i="13"/>
  <c r="BG66" i="13" s="1"/>
  <c r="BF37" i="13"/>
  <c r="BG37" i="13" s="1"/>
  <c r="BE43" i="13"/>
  <c r="BD43" i="13" s="1"/>
  <c r="BE69" i="13"/>
  <c r="BD69" i="13" s="1"/>
  <c r="BE67" i="13"/>
  <c r="BD67" i="13" s="1"/>
  <c r="BE109" i="13"/>
  <c r="BD109" i="13" s="1"/>
  <c r="BF82" i="13"/>
  <c r="BG82" i="13" s="1"/>
  <c r="BE39" i="13"/>
  <c r="BD39" i="13" s="1"/>
  <c r="BE89" i="13"/>
  <c r="BD89" i="13" s="1"/>
  <c r="BE80" i="13"/>
  <c r="BD80" i="13" s="1"/>
  <c r="BE48" i="13"/>
  <c r="BD48" i="13" s="1"/>
  <c r="BE57" i="13"/>
  <c r="BD57" i="13" s="1"/>
  <c r="BF84" i="13"/>
  <c r="BG84" i="13" s="1"/>
  <c r="BF55" i="13"/>
  <c r="BG55" i="13" s="1"/>
  <c r="BE42" i="13"/>
  <c r="BD42" i="13" s="1"/>
  <c r="BF18" i="13"/>
  <c r="BG18" i="13" s="1"/>
  <c r="BE100" i="13"/>
  <c r="BD100" i="13" s="1"/>
  <c r="BE98" i="13"/>
  <c r="BD98" i="13" s="1"/>
  <c r="BF112" i="13"/>
  <c r="BG112" i="13" s="1"/>
  <c r="BE58" i="13"/>
  <c r="BD58" i="13" s="1"/>
  <c r="BF48" i="13"/>
  <c r="BG48" i="13" s="1"/>
  <c r="BE44" i="13"/>
  <c r="BD44" i="13" s="1"/>
  <c r="BF68" i="13"/>
  <c r="BG68" i="13" s="1"/>
  <c r="BE62" i="13"/>
  <c r="BD62" i="13" s="1"/>
  <c r="BE99" i="13"/>
  <c r="BD99" i="13" s="1"/>
  <c r="BE25" i="13"/>
  <c r="BF86" i="13"/>
  <c r="BG86" i="13" s="1"/>
  <c r="BE86" i="13"/>
  <c r="BD86" i="13" s="1"/>
  <c r="BF62" i="13"/>
  <c r="BG62" i="13" s="1"/>
  <c r="BE36" i="13"/>
  <c r="BD36" i="13" s="1"/>
  <c r="BE76" i="13"/>
  <c r="BD76" i="13" s="1"/>
  <c r="BE56" i="13"/>
  <c r="BD56" i="13" s="1"/>
  <c r="BF49" i="13"/>
  <c r="BG49" i="13" s="1"/>
  <c r="BF24" i="13"/>
  <c r="BG24" i="13" s="1"/>
  <c r="BF79" i="13"/>
  <c r="BG79" i="13" s="1"/>
  <c r="BF116" i="13"/>
  <c r="BG116" i="13" s="1"/>
  <c r="BF78" i="13"/>
  <c r="BG78" i="13" s="1"/>
  <c r="BE28" i="13"/>
  <c r="BD28" i="13" s="1"/>
  <c r="BE52" i="13"/>
  <c r="BD52" i="13" s="1"/>
  <c r="BF95" i="13"/>
  <c r="BG95" i="13" s="1"/>
  <c r="BE38" i="13"/>
  <c r="BD38" i="13" s="1"/>
  <c r="BF30" i="13"/>
  <c r="BG30" i="13" s="1"/>
  <c r="BF53" i="13"/>
  <c r="BG53" i="13" s="1"/>
  <c r="BF107" i="13"/>
  <c r="BG107" i="13" s="1"/>
  <c r="BF104" i="13"/>
  <c r="BG104" i="13" s="1"/>
  <c r="BF76" i="13"/>
  <c r="BG76" i="13" s="1"/>
  <c r="BE20" i="13"/>
  <c r="BE108" i="13"/>
  <c r="BD108" i="13" s="1"/>
  <c r="BF40" i="13"/>
  <c r="BG40" i="13" s="1"/>
  <c r="BE34" i="13"/>
  <c r="BD34" i="13" s="1"/>
  <c r="BE51" i="13"/>
  <c r="BD51" i="13" s="1"/>
  <c r="BF35" i="13"/>
  <c r="BG35" i="13" s="1"/>
  <c r="BL60" i="34"/>
  <c r="BM60" i="34" s="1"/>
  <c r="BK93" i="34"/>
  <c r="BJ93" i="34" s="1"/>
  <c r="BL102" i="34"/>
  <c r="BM102" i="34" s="1"/>
  <c r="BK27" i="34"/>
  <c r="BJ27" i="34" s="1"/>
  <c r="BK40" i="34"/>
  <c r="BJ40" i="34" s="1"/>
  <c r="BL95" i="34"/>
  <c r="BM95" i="34" s="1"/>
  <c r="BL63" i="34"/>
  <c r="BM63" i="34" s="1"/>
  <c r="BL45" i="34"/>
  <c r="BM45" i="34" s="1"/>
  <c r="BK112" i="34"/>
  <c r="BJ112" i="34" s="1"/>
  <c r="BL76" i="34"/>
  <c r="BM76" i="34" s="1"/>
  <c r="BL48" i="34"/>
  <c r="BM48" i="34" s="1"/>
  <c r="BK87" i="34"/>
  <c r="BJ87" i="34" s="1"/>
  <c r="BK46" i="34"/>
  <c r="BJ46" i="34" s="1"/>
  <c r="BL23" i="34"/>
  <c r="BM23" i="34" s="1"/>
  <c r="BL53" i="34"/>
  <c r="BM53" i="34" s="1"/>
  <c r="BL20" i="34"/>
  <c r="BM20" i="34" s="1"/>
  <c r="BL35" i="34"/>
  <c r="BM35" i="34" s="1"/>
  <c r="BK58" i="34"/>
  <c r="BJ58" i="34" s="1"/>
  <c r="BL24" i="34"/>
  <c r="BM24" i="34" s="1"/>
  <c r="BL89" i="34"/>
  <c r="BM89" i="34" s="1"/>
  <c r="BL39" i="34"/>
  <c r="BM39" i="34" s="1"/>
  <c r="BL74" i="34"/>
  <c r="BM74" i="34" s="1"/>
  <c r="BK86" i="34"/>
  <c r="BJ86" i="34" s="1"/>
  <c r="BK49" i="34"/>
  <c r="BJ49" i="34" s="1"/>
  <c r="BK43" i="34"/>
  <c r="BJ43" i="34" s="1"/>
  <c r="BL108" i="34"/>
  <c r="BM108" i="34" s="1"/>
  <c r="BK90" i="34"/>
  <c r="BJ90" i="34" s="1"/>
  <c r="BL72" i="34"/>
  <c r="BM72" i="34" s="1"/>
  <c r="BK59" i="34"/>
  <c r="BJ59" i="34" s="1"/>
  <c r="BK31" i="34"/>
  <c r="BJ31" i="34" s="1"/>
  <c r="BK88" i="34"/>
  <c r="BJ88" i="34" s="1"/>
  <c r="BK69" i="34"/>
  <c r="BJ69" i="34" s="1"/>
  <c r="BL19" i="34"/>
  <c r="BM19" i="34" s="1"/>
  <c r="BL38" i="34"/>
  <c r="BM38" i="34" s="1"/>
  <c r="BK36" i="34"/>
  <c r="BJ36" i="34" s="1"/>
  <c r="BK65" i="34"/>
  <c r="BJ65" i="34" s="1"/>
  <c r="BK91" i="34"/>
  <c r="BJ91" i="34" s="1"/>
  <c r="BL40" i="34"/>
  <c r="BM40" i="34" s="1"/>
  <c r="BL86" i="34"/>
  <c r="BM86" i="34" s="1"/>
  <c r="BL81" i="34"/>
  <c r="BM81" i="34" s="1"/>
  <c r="BK100" i="34"/>
  <c r="BJ100" i="34" s="1"/>
  <c r="BL37" i="34"/>
  <c r="BM37" i="34" s="1"/>
  <c r="BL112" i="34"/>
  <c r="BM112" i="34" s="1"/>
  <c r="BL32" i="34"/>
  <c r="BM32" i="34" s="1"/>
  <c r="BL88" i="34"/>
  <c r="BM88" i="34" s="1"/>
  <c r="BL98" i="34"/>
  <c r="BM98" i="34" s="1"/>
  <c r="BL96" i="34"/>
  <c r="BM96" i="34" s="1"/>
  <c r="BL75" i="34"/>
  <c r="BM75" i="34" s="1"/>
  <c r="BL62" i="34"/>
  <c r="BM62" i="34" s="1"/>
  <c r="BK32" i="34"/>
  <c r="BL46" i="34"/>
  <c r="BM46" i="34" s="1"/>
  <c r="BL55" i="34"/>
  <c r="BM55" i="34" s="1"/>
  <c r="BL107" i="34"/>
  <c r="BM107" i="34" s="1"/>
  <c r="BL109" i="34"/>
  <c r="BM109" i="34" s="1"/>
  <c r="BK108" i="34"/>
  <c r="BJ108" i="34" s="1"/>
  <c r="BK26" i="34"/>
  <c r="BJ26" i="34" s="1"/>
  <c r="BK79" i="34"/>
  <c r="BJ79" i="34" s="1"/>
  <c r="BK51" i="34"/>
  <c r="BJ51" i="34" s="1"/>
  <c r="BL33" i="34"/>
  <c r="BM33" i="34" s="1"/>
  <c r="BK60" i="34"/>
  <c r="BJ60" i="34" s="1"/>
  <c r="BK25" i="34"/>
  <c r="BL43" i="34"/>
  <c r="BM43" i="34" s="1"/>
  <c r="BK50" i="34"/>
  <c r="BJ50" i="34" s="1"/>
  <c r="BL97" i="34"/>
  <c r="BM97" i="34" s="1"/>
  <c r="BL36" i="34"/>
  <c r="BM36" i="34" s="1"/>
  <c r="BL79" i="34"/>
  <c r="BM79" i="34" s="1"/>
  <c r="BK67" i="34"/>
  <c r="BJ67" i="34" s="1"/>
  <c r="BK78" i="34"/>
  <c r="BJ78" i="34" s="1"/>
  <c r="BK77" i="34"/>
  <c r="BJ77" i="34" s="1"/>
  <c r="BL69" i="34"/>
  <c r="BM69" i="34" s="1"/>
  <c r="BL57" i="34"/>
  <c r="BM57" i="34" s="1"/>
  <c r="BK85" i="34"/>
  <c r="BJ85" i="34" s="1"/>
  <c r="BL87" i="34"/>
  <c r="BM87" i="34" s="1"/>
  <c r="BK53" i="34"/>
  <c r="BJ53" i="34" s="1"/>
  <c r="BL59" i="34"/>
  <c r="BM59" i="34" s="1"/>
  <c r="BK34" i="34"/>
  <c r="BJ34" i="34" s="1"/>
  <c r="BL93" i="34"/>
  <c r="BM93" i="34" s="1"/>
  <c r="BK109" i="34"/>
  <c r="BJ109" i="34" s="1"/>
  <c r="BL116" i="34"/>
  <c r="BM116" i="34" s="1"/>
  <c r="BL21" i="34"/>
  <c r="BM21" i="34" s="1"/>
  <c r="BK24" i="34"/>
  <c r="BL71" i="34"/>
  <c r="BM71" i="34" s="1"/>
  <c r="BK41" i="34"/>
  <c r="BJ41" i="34" s="1"/>
  <c r="BK68" i="34"/>
  <c r="BJ68" i="34" s="1"/>
  <c r="BL54" i="34"/>
  <c r="BM54" i="34" s="1"/>
  <c r="BL65" i="34"/>
  <c r="BM65" i="34" s="1"/>
  <c r="BL17" i="34"/>
  <c r="BM17" i="34" s="1"/>
  <c r="BK80" i="34"/>
  <c r="BJ80" i="34" s="1"/>
  <c r="BL66" i="34"/>
  <c r="BM66" i="34" s="1"/>
  <c r="BK74" i="34"/>
  <c r="BJ74" i="34" s="1"/>
  <c r="BL106" i="34"/>
  <c r="BM106" i="34" s="1"/>
  <c r="BL22" i="34"/>
  <c r="BM22" i="34" s="1"/>
  <c r="BL78" i="34"/>
  <c r="BM78" i="34" s="1"/>
  <c r="BK55" i="34"/>
  <c r="BJ55" i="34" s="1"/>
  <c r="BL101" i="34"/>
  <c r="BM101" i="34" s="1"/>
  <c r="BK44" i="34"/>
  <c r="BJ44" i="34" s="1"/>
  <c r="BK71" i="34"/>
  <c r="BJ71" i="34" s="1"/>
  <c r="BK114" i="34"/>
  <c r="BJ114" i="34" s="1"/>
  <c r="BL26" i="34"/>
  <c r="BM26" i="34" s="1"/>
  <c r="BL56" i="34"/>
  <c r="BM56" i="34" s="1"/>
  <c r="BK29" i="34"/>
  <c r="BK37" i="34"/>
  <c r="BJ37" i="34" s="1"/>
  <c r="BL91" i="34"/>
  <c r="BM91" i="34" s="1"/>
  <c r="BK110" i="34"/>
  <c r="BJ110" i="34" s="1"/>
  <c r="BL111" i="34"/>
  <c r="BM111" i="34" s="1"/>
  <c r="BK83" i="34"/>
  <c r="BJ83" i="34" s="1"/>
  <c r="BK115" i="34"/>
  <c r="BJ115" i="34" s="1"/>
  <c r="BK42" i="34"/>
  <c r="BJ42" i="34" s="1"/>
  <c r="BK45" i="34"/>
  <c r="BJ45" i="34" s="1"/>
  <c r="BL58" i="34"/>
  <c r="BM58" i="34" s="1"/>
  <c r="BL115" i="34"/>
  <c r="BM115" i="34" s="1"/>
  <c r="BK66" i="34"/>
  <c r="BJ66" i="34" s="1"/>
  <c r="BL80" i="34"/>
  <c r="BM80" i="34" s="1"/>
  <c r="BL99" i="34"/>
  <c r="BM99" i="34" s="1"/>
  <c r="BK61" i="34"/>
  <c r="BJ61" i="34" s="1"/>
  <c r="BL104" i="34"/>
  <c r="BM104" i="34" s="1"/>
  <c r="BL82" i="34"/>
  <c r="BM82" i="34" s="1"/>
  <c r="BL83" i="34"/>
  <c r="BM83" i="34" s="1"/>
  <c r="BK105" i="34"/>
  <c r="BJ105" i="34" s="1"/>
  <c r="BK98" i="34"/>
  <c r="BJ98" i="34" s="1"/>
  <c r="BK99" i="34"/>
  <c r="BJ99" i="34" s="1"/>
  <c r="BK62" i="34"/>
  <c r="BJ62" i="34" s="1"/>
  <c r="BK33" i="34"/>
  <c r="BJ33" i="34" s="1"/>
  <c r="BK70" i="34"/>
  <c r="BJ70" i="34" s="1"/>
  <c r="BK56" i="34"/>
  <c r="BJ56" i="34" s="1"/>
  <c r="BK89" i="34"/>
  <c r="BJ89" i="34" s="1"/>
  <c r="BK17" i="34"/>
  <c r="BK48" i="34"/>
  <c r="BJ48" i="34" s="1"/>
  <c r="BL113" i="34"/>
  <c r="BM113" i="34" s="1"/>
  <c r="BK81" i="34"/>
  <c r="BJ81" i="34" s="1"/>
  <c r="BK113" i="34"/>
  <c r="BJ113" i="34" s="1"/>
  <c r="BK57" i="34"/>
  <c r="BJ57" i="34" s="1"/>
  <c r="BL27" i="34"/>
  <c r="BM27" i="34" s="1"/>
  <c r="BK76" i="34"/>
  <c r="BJ76" i="34" s="1"/>
  <c r="BL61" i="34"/>
  <c r="BM61" i="34" s="1"/>
  <c r="BK96" i="34"/>
  <c r="BJ96" i="34" s="1"/>
  <c r="BK39" i="34"/>
  <c r="BJ39" i="34" s="1"/>
  <c r="BK82" i="34"/>
  <c r="BJ82" i="34" s="1"/>
  <c r="BL64" i="34"/>
  <c r="BM64" i="34" s="1"/>
  <c r="BK73" i="34"/>
  <c r="BJ73" i="34" s="1"/>
  <c r="BL110" i="34"/>
  <c r="BM110" i="34" s="1"/>
  <c r="BK101" i="34"/>
  <c r="BJ101" i="34" s="1"/>
  <c r="BL85" i="34"/>
  <c r="BM85" i="34" s="1"/>
  <c r="BL31" i="34"/>
  <c r="BM31" i="34" s="1"/>
  <c r="BL18" i="34"/>
  <c r="BM18" i="34" s="1"/>
  <c r="BL70" i="34"/>
  <c r="BM70" i="34" s="1"/>
  <c r="BK54" i="34"/>
  <c r="BJ54" i="34" s="1"/>
  <c r="BL105" i="34"/>
  <c r="BM105" i="34" s="1"/>
  <c r="BK84" i="34"/>
  <c r="BJ84" i="34" s="1"/>
  <c r="BL90" i="34"/>
  <c r="BM90" i="34" s="1"/>
  <c r="BL30" i="34"/>
  <c r="BM30" i="34" s="1"/>
  <c r="BK20" i="34"/>
  <c r="BJ20" i="34" s="1"/>
  <c r="BK35" i="34"/>
  <c r="BJ35" i="34" s="1"/>
  <c r="BK72" i="34"/>
  <c r="BJ72" i="34" s="1"/>
  <c r="BL77" i="34"/>
  <c r="BM77" i="34" s="1"/>
  <c r="BL68" i="34"/>
  <c r="BM68" i="34" s="1"/>
  <c r="BL114" i="34"/>
  <c r="BM114" i="34" s="1"/>
  <c r="BL84" i="34"/>
  <c r="BM84" i="34" s="1"/>
  <c r="BL47" i="34"/>
  <c r="BM47" i="34" s="1"/>
  <c r="BK21" i="34"/>
  <c r="BK104" i="34"/>
  <c r="BJ104" i="34" s="1"/>
  <c r="BK63" i="34"/>
  <c r="BJ63" i="34" s="1"/>
  <c r="BL42" i="34"/>
  <c r="BM42" i="34" s="1"/>
  <c r="BL94" i="34"/>
  <c r="BM94" i="34" s="1"/>
  <c r="BK116" i="34"/>
  <c r="BJ116" i="34" s="1"/>
  <c r="BK28" i="34"/>
  <c r="BJ28" i="34" s="1"/>
  <c r="BL92" i="34"/>
  <c r="BM92" i="34" s="1"/>
  <c r="BL51" i="34"/>
  <c r="BM51" i="34" s="1"/>
  <c r="BK75" i="34"/>
  <c r="BJ75" i="34" s="1"/>
  <c r="BL29" i="34"/>
  <c r="BM29" i="34" s="1"/>
  <c r="BK18" i="34"/>
  <c r="BK102" i="34"/>
  <c r="BJ102" i="34" s="1"/>
  <c r="BL34" i="34"/>
  <c r="BM34" i="34" s="1"/>
  <c r="BK103" i="34"/>
  <c r="BJ103" i="34" s="1"/>
  <c r="BK19" i="34"/>
  <c r="BJ19" i="34" s="1"/>
  <c r="BL103" i="34"/>
  <c r="BM103" i="34" s="1"/>
  <c r="BL50" i="34"/>
  <c r="BM50" i="34" s="1"/>
  <c r="BL52" i="34"/>
  <c r="BM52" i="34" s="1"/>
  <c r="BK107" i="34"/>
  <c r="BJ107" i="34" s="1"/>
  <c r="BK94" i="34"/>
  <c r="BJ94" i="34" s="1"/>
  <c r="BL44" i="34"/>
  <c r="BM44" i="34" s="1"/>
  <c r="BL25" i="34"/>
  <c r="BM25" i="34" s="1"/>
  <c r="BK64" i="34"/>
  <c r="BJ64" i="34" s="1"/>
  <c r="BL73" i="34"/>
  <c r="BM73" i="34" s="1"/>
  <c r="BL100" i="34"/>
  <c r="BM100" i="34" s="1"/>
  <c r="BK106" i="34"/>
  <c r="BJ106" i="34" s="1"/>
  <c r="BK38" i="34"/>
  <c r="BJ38" i="34" s="1"/>
  <c r="BL67" i="34"/>
  <c r="BM67" i="34" s="1"/>
  <c r="BK22" i="34"/>
  <c r="BJ22" i="34" s="1"/>
  <c r="BK52" i="34"/>
  <c r="BJ52" i="34" s="1"/>
  <c r="BL49" i="34"/>
  <c r="BM49" i="34" s="1"/>
  <c r="BK95" i="34"/>
  <c r="BJ95" i="34" s="1"/>
  <c r="BK92" i="34"/>
  <c r="BJ92" i="34" s="1"/>
  <c r="BL28" i="34"/>
  <c r="BM28" i="34" s="1"/>
  <c r="BK97" i="34"/>
  <c r="BJ97" i="34" s="1"/>
  <c r="BK30" i="34"/>
  <c r="BK23" i="34"/>
  <c r="BJ23" i="34" s="1"/>
  <c r="BK111" i="34"/>
  <c r="BJ111" i="34" s="1"/>
  <c r="BL41" i="34"/>
  <c r="BM41" i="34" s="1"/>
  <c r="BK47" i="34"/>
  <c r="BJ47" i="34" s="1"/>
  <c r="BE115" i="36"/>
  <c r="BD115" i="36" s="1"/>
  <c r="BE107" i="36"/>
  <c r="BD107" i="36" s="1"/>
  <c r="BF113" i="36"/>
  <c r="BG113" i="36" s="1"/>
  <c r="BF85" i="36"/>
  <c r="BG85" i="36" s="1"/>
  <c r="BF68" i="36"/>
  <c r="BG68" i="36" s="1"/>
  <c r="BE93" i="36"/>
  <c r="BD93" i="36" s="1"/>
  <c r="BE28" i="36"/>
  <c r="BE73" i="36"/>
  <c r="BD73" i="36" s="1"/>
  <c r="BF47" i="36"/>
  <c r="BG47" i="36" s="1"/>
  <c r="BF53" i="36"/>
  <c r="BG53" i="36" s="1"/>
  <c r="BE26" i="36"/>
  <c r="BF39" i="36"/>
  <c r="BG39" i="36" s="1"/>
  <c r="BF50" i="36"/>
  <c r="BG50" i="36" s="1"/>
  <c r="BE54" i="36"/>
  <c r="BD54" i="36" s="1"/>
  <c r="BF101" i="36"/>
  <c r="BG101" i="36" s="1"/>
  <c r="BF65" i="36"/>
  <c r="BG65" i="36" s="1"/>
  <c r="BE63" i="36"/>
  <c r="BD63" i="36" s="1"/>
  <c r="BF103" i="36"/>
  <c r="BG103" i="36" s="1"/>
  <c r="BE32" i="36"/>
  <c r="BD32" i="36" s="1"/>
  <c r="BE105" i="36"/>
  <c r="BD105" i="36" s="1"/>
  <c r="BF90" i="36"/>
  <c r="BG90" i="36" s="1"/>
  <c r="BF73" i="36"/>
  <c r="BG73" i="36" s="1"/>
  <c r="BE76" i="36"/>
  <c r="BD76" i="36" s="1"/>
  <c r="BE50" i="36"/>
  <c r="BD50" i="36" s="1"/>
  <c r="BF96" i="36"/>
  <c r="BG96" i="36" s="1"/>
  <c r="BF87" i="36"/>
  <c r="BG87" i="36" s="1"/>
  <c r="BF100" i="36"/>
  <c r="BG100" i="36" s="1"/>
  <c r="BE65" i="36"/>
  <c r="BD65" i="36" s="1"/>
  <c r="BE30" i="36"/>
  <c r="BF44" i="36"/>
  <c r="BG44" i="36" s="1"/>
  <c r="BE96" i="36"/>
  <c r="BD96" i="36" s="1"/>
  <c r="BF80" i="36"/>
  <c r="BG80" i="36" s="1"/>
  <c r="BF25" i="36"/>
  <c r="BG25" i="36" s="1"/>
  <c r="BE58" i="36"/>
  <c r="BD58" i="36" s="1"/>
  <c r="BF40" i="36"/>
  <c r="BG40" i="36" s="1"/>
  <c r="BE75" i="36"/>
  <c r="BD75" i="36" s="1"/>
  <c r="BE36" i="36"/>
  <c r="BD36" i="36" s="1"/>
  <c r="BE81" i="36"/>
  <c r="BD81" i="36" s="1"/>
  <c r="BE109" i="36"/>
  <c r="BD109" i="36" s="1"/>
  <c r="BE112" i="36"/>
  <c r="BD112" i="36" s="1"/>
  <c r="BF43" i="36"/>
  <c r="BG43" i="36" s="1"/>
  <c r="BF60" i="36"/>
  <c r="BG60" i="36" s="1"/>
  <c r="BE61" i="36"/>
  <c r="BD61" i="36" s="1"/>
  <c r="BE77" i="36"/>
  <c r="BD77" i="36" s="1"/>
  <c r="BF34" i="36"/>
  <c r="BG34" i="36" s="1"/>
  <c r="BE39" i="36"/>
  <c r="BD39" i="36" s="1"/>
  <c r="BF46" i="36"/>
  <c r="BG46" i="36" s="1"/>
  <c r="BF75" i="36"/>
  <c r="BG75" i="36" s="1"/>
  <c r="BE48" i="36"/>
  <c r="BD48" i="36" s="1"/>
  <c r="BF78" i="36"/>
  <c r="BG78" i="36" s="1"/>
  <c r="BF29" i="36"/>
  <c r="BG29" i="36" s="1"/>
  <c r="BE111" i="36"/>
  <c r="BD111" i="36" s="1"/>
  <c r="BE86" i="36"/>
  <c r="BD86" i="36" s="1"/>
  <c r="BE59" i="36"/>
  <c r="BD59" i="36" s="1"/>
  <c r="BF111" i="36"/>
  <c r="BG111" i="36" s="1"/>
  <c r="BF19" i="36"/>
  <c r="BG19" i="36" s="1"/>
  <c r="BE37" i="36"/>
  <c r="BD37" i="36" s="1"/>
  <c r="BE90" i="36"/>
  <c r="BD90" i="36" s="1"/>
  <c r="BF26" i="36"/>
  <c r="BG26" i="36" s="1"/>
  <c r="BE69" i="36"/>
  <c r="BD69" i="36" s="1"/>
  <c r="BE25" i="36"/>
  <c r="BE40" i="36"/>
  <c r="BD40" i="36" s="1"/>
  <c r="BE94" i="36"/>
  <c r="BD94" i="36" s="1"/>
  <c r="BF64" i="36"/>
  <c r="BG64" i="36" s="1"/>
  <c r="BE103" i="36"/>
  <c r="BD103" i="36" s="1"/>
  <c r="BE47" i="36"/>
  <c r="BD47" i="36" s="1"/>
  <c r="BF51" i="36"/>
  <c r="BG51" i="36" s="1"/>
  <c r="BF91" i="36"/>
  <c r="BG91" i="36" s="1"/>
  <c r="BF84" i="36"/>
  <c r="BG84" i="36" s="1"/>
  <c r="BE80" i="36"/>
  <c r="BD80" i="36" s="1"/>
  <c r="BE49" i="36"/>
  <c r="BD49" i="36" s="1"/>
  <c r="BF28" i="36"/>
  <c r="BG28" i="36" s="1"/>
  <c r="BF63" i="36"/>
  <c r="BG63" i="36" s="1"/>
  <c r="BE20" i="36"/>
  <c r="BD20" i="36" s="1"/>
  <c r="BE22" i="36"/>
  <c r="BF32" i="36"/>
  <c r="BG32" i="36" s="1"/>
  <c r="BF36" i="36"/>
  <c r="BG36" i="36" s="1"/>
  <c r="BF107" i="36"/>
  <c r="BG107" i="36" s="1"/>
  <c r="BF94" i="36"/>
  <c r="BG94" i="36" s="1"/>
  <c r="BE106" i="36"/>
  <c r="BD106" i="36" s="1"/>
  <c r="BE45" i="36"/>
  <c r="BD45" i="36" s="1"/>
  <c r="BE66" i="36"/>
  <c r="BD66" i="36" s="1"/>
  <c r="BE64" i="36"/>
  <c r="BD64" i="36" s="1"/>
  <c r="BF93" i="36"/>
  <c r="BG93" i="36" s="1"/>
  <c r="BE68" i="36"/>
  <c r="BD68" i="36" s="1"/>
  <c r="BE57" i="36"/>
  <c r="BD57" i="36" s="1"/>
  <c r="BF27" i="36"/>
  <c r="BG27" i="36" s="1"/>
  <c r="BE82" i="36"/>
  <c r="BD82" i="36" s="1"/>
  <c r="BF61" i="36"/>
  <c r="BG61" i="36" s="1"/>
  <c r="BF58" i="36"/>
  <c r="BG58" i="36" s="1"/>
  <c r="BE98" i="36"/>
  <c r="BD98" i="36" s="1"/>
  <c r="BE52" i="36"/>
  <c r="BD52" i="36" s="1"/>
  <c r="BF52" i="36"/>
  <c r="BG52" i="36" s="1"/>
  <c r="BE70" i="36"/>
  <c r="BD70" i="36" s="1"/>
  <c r="BE51" i="36"/>
  <c r="BD51" i="36" s="1"/>
  <c r="BF74" i="36"/>
  <c r="BG74" i="36" s="1"/>
  <c r="BF21" i="36"/>
  <c r="BG21" i="36" s="1"/>
  <c r="BE53" i="36"/>
  <c r="BD53" i="36" s="1"/>
  <c r="BE110" i="36"/>
  <c r="BD110" i="36" s="1"/>
  <c r="BF79" i="36"/>
  <c r="BG79" i="36" s="1"/>
  <c r="BF33" i="36"/>
  <c r="BG33" i="36" s="1"/>
  <c r="BE23" i="36"/>
  <c r="BD23" i="36" s="1"/>
  <c r="BE116" i="36"/>
  <c r="BD116" i="36" s="1"/>
  <c r="BF55" i="36"/>
  <c r="BG55" i="36" s="1"/>
  <c r="BE97" i="36"/>
  <c r="BD97" i="36" s="1"/>
  <c r="BF115" i="36"/>
  <c r="BG115" i="36" s="1"/>
  <c r="BF42" i="36"/>
  <c r="BG42" i="36" s="1"/>
  <c r="BE85" i="36"/>
  <c r="BD85" i="36" s="1"/>
  <c r="BE46" i="36"/>
  <c r="BD46" i="36" s="1"/>
  <c r="BF49" i="36"/>
  <c r="BG49" i="36" s="1"/>
  <c r="BF71" i="36"/>
  <c r="BG71" i="36" s="1"/>
  <c r="BF62" i="36"/>
  <c r="BG62" i="36" s="1"/>
  <c r="BE29" i="36"/>
  <c r="BF82" i="36"/>
  <c r="BG82" i="36" s="1"/>
  <c r="BF92" i="36"/>
  <c r="BG92" i="36" s="1"/>
  <c r="BE102" i="36"/>
  <c r="BD102" i="36" s="1"/>
  <c r="BF77" i="36"/>
  <c r="BG77" i="36" s="1"/>
  <c r="BE91" i="36"/>
  <c r="BD91" i="36" s="1"/>
  <c r="BF104" i="36"/>
  <c r="BG104" i="36" s="1"/>
  <c r="BF18" i="36"/>
  <c r="BG18" i="36" s="1"/>
  <c r="BF45" i="36"/>
  <c r="BG45" i="36" s="1"/>
  <c r="BE18" i="36"/>
  <c r="BD18" i="36" s="1"/>
  <c r="BE17" i="36"/>
  <c r="BE34" i="36"/>
  <c r="BD34" i="36" s="1"/>
  <c r="BF114" i="36"/>
  <c r="BG114" i="36" s="1"/>
  <c r="BF102" i="36"/>
  <c r="BG102" i="36" s="1"/>
  <c r="BF37" i="36"/>
  <c r="BG37" i="36" s="1"/>
  <c r="BE24" i="36"/>
  <c r="BD24" i="36" s="1"/>
  <c r="BE78" i="36"/>
  <c r="BD78" i="36" s="1"/>
  <c r="BE56" i="36"/>
  <c r="BD56" i="36" s="1"/>
  <c r="BE104" i="36"/>
  <c r="BD104" i="36" s="1"/>
  <c r="BE35" i="36"/>
  <c r="BD35" i="36" s="1"/>
  <c r="BE67" i="36"/>
  <c r="BD67" i="36" s="1"/>
  <c r="BE33" i="36"/>
  <c r="BD33" i="36" s="1"/>
  <c r="BE89" i="36"/>
  <c r="BD89" i="36" s="1"/>
  <c r="BE60" i="36"/>
  <c r="BD60" i="36" s="1"/>
  <c r="BF38" i="36"/>
  <c r="BG38" i="36" s="1"/>
  <c r="BE83" i="36"/>
  <c r="BD83" i="36" s="1"/>
  <c r="BF116" i="36"/>
  <c r="BG116" i="36" s="1"/>
  <c r="BE42" i="36"/>
  <c r="BD42" i="36" s="1"/>
  <c r="BE100" i="36"/>
  <c r="BD100" i="36" s="1"/>
  <c r="BF81" i="36"/>
  <c r="BG81" i="36" s="1"/>
  <c r="BF98" i="36"/>
  <c r="BG98" i="36" s="1"/>
  <c r="BF95" i="36"/>
  <c r="BG95" i="36" s="1"/>
  <c r="BF97" i="36"/>
  <c r="BG97" i="36" s="1"/>
  <c r="BE27" i="36"/>
  <c r="BD27" i="36" s="1"/>
  <c r="BF76" i="36"/>
  <c r="BG76" i="36" s="1"/>
  <c r="BF17" i="36"/>
  <c r="BG17" i="36" s="1"/>
  <c r="BF54" i="36"/>
  <c r="BG54" i="36" s="1"/>
  <c r="BF89" i="36"/>
  <c r="BG89" i="36" s="1"/>
  <c r="BE87" i="36"/>
  <c r="BD87" i="36" s="1"/>
  <c r="BE99" i="36"/>
  <c r="BD99" i="36" s="1"/>
  <c r="BF105" i="36"/>
  <c r="BG105" i="36" s="1"/>
  <c r="BE21" i="36"/>
  <c r="BD21" i="36" s="1"/>
  <c r="BF48" i="36"/>
  <c r="BG48" i="36" s="1"/>
  <c r="BF66" i="36"/>
  <c r="BG66" i="36" s="1"/>
  <c r="BE74" i="36"/>
  <c r="BD74" i="36" s="1"/>
  <c r="BF88" i="36"/>
  <c r="BG88" i="36" s="1"/>
  <c r="BF69" i="36"/>
  <c r="BG69" i="36" s="1"/>
  <c r="BF109" i="36"/>
  <c r="BG109" i="36" s="1"/>
  <c r="BF57" i="36"/>
  <c r="BG57" i="36" s="1"/>
  <c r="BF23" i="36"/>
  <c r="BG23" i="36" s="1"/>
  <c r="BE31" i="36"/>
  <c r="BD31" i="36" s="1"/>
  <c r="BE108" i="36"/>
  <c r="BD108" i="36" s="1"/>
  <c r="BF22" i="36"/>
  <c r="BG22" i="36" s="1"/>
  <c r="BF86" i="36"/>
  <c r="BG86" i="36" s="1"/>
  <c r="BE41" i="36"/>
  <c r="BD41" i="36" s="1"/>
  <c r="BF83" i="36"/>
  <c r="BG83" i="36" s="1"/>
  <c r="BF108" i="36"/>
  <c r="BG108" i="36" s="1"/>
  <c r="BF35" i="36"/>
  <c r="BG35" i="36" s="1"/>
  <c r="BE19" i="36"/>
  <c r="BF72" i="36"/>
  <c r="BG72" i="36" s="1"/>
  <c r="BE88" i="36"/>
  <c r="BD88" i="36" s="1"/>
  <c r="BE38" i="36"/>
  <c r="BD38" i="36" s="1"/>
  <c r="BE79" i="36"/>
  <c r="BD79" i="36" s="1"/>
  <c r="BE71" i="36"/>
  <c r="BD71" i="36" s="1"/>
  <c r="BF112" i="36"/>
  <c r="BG112" i="36" s="1"/>
  <c r="BF99" i="36"/>
  <c r="BG99" i="36" s="1"/>
  <c r="BE62" i="36"/>
  <c r="BD62" i="36" s="1"/>
  <c r="BF59" i="36"/>
  <c r="BG59" i="36" s="1"/>
  <c r="BE44" i="36"/>
  <c r="BD44" i="36" s="1"/>
  <c r="BF20" i="36"/>
  <c r="BG20" i="36" s="1"/>
  <c r="BF56" i="36"/>
  <c r="BG56" i="36" s="1"/>
  <c r="BF67" i="36"/>
  <c r="BG67" i="36" s="1"/>
  <c r="BE55" i="36"/>
  <c r="BD55" i="36" s="1"/>
  <c r="BE101" i="36"/>
  <c r="BD101" i="36" s="1"/>
  <c r="BE84" i="36"/>
  <c r="BD84" i="36" s="1"/>
  <c r="BE92" i="36"/>
  <c r="BD92" i="36" s="1"/>
  <c r="BE113" i="36"/>
  <c r="BD113" i="36" s="1"/>
  <c r="BF106" i="36"/>
  <c r="BG106" i="36" s="1"/>
  <c r="BE95" i="36"/>
  <c r="BD95" i="36" s="1"/>
  <c r="BF110" i="36"/>
  <c r="BG110" i="36" s="1"/>
  <c r="BF70" i="36"/>
  <c r="BG70" i="36" s="1"/>
  <c r="BF31" i="36"/>
  <c r="BG31" i="36" s="1"/>
  <c r="BE43" i="36"/>
  <c r="BD43" i="36" s="1"/>
  <c r="BF30" i="36"/>
  <c r="BG30" i="36" s="1"/>
  <c r="BE114" i="36"/>
  <c r="BD114" i="36" s="1"/>
  <c r="BF24" i="36"/>
  <c r="BG24" i="36" s="1"/>
  <c r="BF41" i="36"/>
  <c r="BG41" i="36" s="1"/>
  <c r="BE72" i="36"/>
  <c r="BD72" i="36" s="1"/>
  <c r="BR54" i="33"/>
  <c r="BS54" i="33" s="1"/>
  <c r="BR50" i="33"/>
  <c r="BS50" i="33" s="1"/>
  <c r="BR90" i="33"/>
  <c r="BS90" i="33" s="1"/>
  <c r="BQ81" i="33"/>
  <c r="BP81" i="33" s="1"/>
  <c r="BQ43" i="33"/>
  <c r="BP43" i="33" s="1"/>
  <c r="BR96" i="33"/>
  <c r="BS96" i="33" s="1"/>
  <c r="BR91" i="33"/>
  <c r="BS91" i="33" s="1"/>
  <c r="BQ41" i="33"/>
  <c r="BP41" i="33" s="1"/>
  <c r="BR82" i="33"/>
  <c r="BS82" i="33" s="1"/>
  <c r="BR88" i="33"/>
  <c r="BS88" i="33" s="1"/>
  <c r="BR112" i="33"/>
  <c r="BS112" i="33" s="1"/>
  <c r="BR65" i="33"/>
  <c r="BS65" i="33" s="1"/>
  <c r="BQ38" i="33"/>
  <c r="BP38" i="33" s="1"/>
  <c r="BR48" i="33"/>
  <c r="BS48" i="33" s="1"/>
  <c r="BR109" i="33"/>
  <c r="BS109" i="33" s="1"/>
  <c r="BR77" i="33"/>
  <c r="BS77" i="33" s="1"/>
  <c r="BQ58" i="33"/>
  <c r="BP58" i="33" s="1"/>
  <c r="BR106" i="33"/>
  <c r="BS106" i="33" s="1"/>
  <c r="BQ96" i="33"/>
  <c r="BP96" i="33" s="1"/>
  <c r="BQ104" i="33"/>
  <c r="BP104" i="33" s="1"/>
  <c r="BR29" i="33"/>
  <c r="BS29" i="33" s="1"/>
  <c r="BQ66" i="33"/>
  <c r="BP66" i="33" s="1"/>
  <c r="BQ102" i="33"/>
  <c r="BP102" i="33" s="1"/>
  <c r="BR61" i="33"/>
  <c r="BS61" i="33" s="1"/>
  <c r="BR111" i="33"/>
  <c r="BS111" i="33" s="1"/>
  <c r="BR46" i="33"/>
  <c r="BS46" i="33" s="1"/>
  <c r="BR101" i="33"/>
  <c r="BS101" i="33" s="1"/>
  <c r="BQ105" i="33"/>
  <c r="BP105" i="33" s="1"/>
  <c r="BR37" i="33"/>
  <c r="BS37" i="33" s="1"/>
  <c r="BR35" i="33"/>
  <c r="BS35" i="33" s="1"/>
  <c r="BQ17" i="33"/>
  <c r="BP17" i="33" s="1"/>
  <c r="BQ33" i="33"/>
  <c r="BP33" i="33" s="1"/>
  <c r="BR100" i="33"/>
  <c r="BS100" i="33" s="1"/>
  <c r="BR70" i="33"/>
  <c r="BS70" i="33" s="1"/>
  <c r="BQ55" i="33"/>
  <c r="BP55" i="33" s="1"/>
  <c r="BR43" i="33"/>
  <c r="BS43" i="33" s="1"/>
  <c r="BQ57" i="33"/>
  <c r="BP57" i="33" s="1"/>
  <c r="BQ106" i="33"/>
  <c r="BP106" i="33" s="1"/>
  <c r="BQ108" i="33"/>
  <c r="BP108" i="33" s="1"/>
  <c r="BQ68" i="33"/>
  <c r="BP68" i="33" s="1"/>
  <c r="BR40" i="33"/>
  <c r="BS40" i="33" s="1"/>
  <c r="BR33" i="33"/>
  <c r="BS33" i="33" s="1"/>
  <c r="BR17" i="33"/>
  <c r="BS17" i="33" s="1"/>
  <c r="BQ63" i="33"/>
  <c r="BP63" i="33" s="1"/>
  <c r="BQ78" i="33"/>
  <c r="BP78" i="33" s="1"/>
  <c r="BR56" i="33"/>
  <c r="BS56" i="33" s="1"/>
  <c r="BR103" i="33"/>
  <c r="BS103" i="33" s="1"/>
  <c r="BQ29" i="33"/>
  <c r="BP29" i="33" s="1"/>
  <c r="BQ100" i="33"/>
  <c r="BP100" i="33" s="1"/>
  <c r="BQ113" i="33"/>
  <c r="BP113" i="33" s="1"/>
  <c r="BQ85" i="33"/>
  <c r="BP85" i="33" s="1"/>
  <c r="BR64" i="33"/>
  <c r="BS64" i="33" s="1"/>
  <c r="BQ37" i="33"/>
  <c r="BP37" i="33" s="1"/>
  <c r="BR55" i="33"/>
  <c r="BS55" i="33" s="1"/>
  <c r="BQ101" i="33"/>
  <c r="BP101" i="33" s="1"/>
  <c r="BR72" i="33"/>
  <c r="BS72" i="33" s="1"/>
  <c r="BR25" i="33"/>
  <c r="BS25" i="33" s="1"/>
  <c r="BQ75" i="33"/>
  <c r="BP75" i="33" s="1"/>
  <c r="BQ27" i="33"/>
  <c r="BQ99" i="33"/>
  <c r="BP99" i="33" s="1"/>
  <c r="BQ111" i="33"/>
  <c r="BP111" i="33" s="1"/>
  <c r="BR116" i="33"/>
  <c r="BS116" i="33" s="1"/>
  <c r="BQ24" i="33"/>
  <c r="BP24" i="33" s="1"/>
  <c r="BQ77" i="33"/>
  <c r="BP77" i="33" s="1"/>
  <c r="BQ46" i="33"/>
  <c r="BP46" i="33" s="1"/>
  <c r="BR53" i="33"/>
  <c r="BS53" i="33" s="1"/>
  <c r="BQ47" i="33"/>
  <c r="BP47" i="33" s="1"/>
  <c r="BQ92" i="33"/>
  <c r="BP92" i="33" s="1"/>
  <c r="BQ94" i="33"/>
  <c r="BP94" i="33" s="1"/>
  <c r="BR84" i="33"/>
  <c r="BS84" i="33" s="1"/>
  <c r="BR23" i="33"/>
  <c r="BS23" i="33" s="1"/>
  <c r="BR38" i="33"/>
  <c r="BS38" i="33" s="1"/>
  <c r="BR24" i="33"/>
  <c r="BS24" i="33" s="1"/>
  <c r="BR98" i="33"/>
  <c r="BS98" i="33" s="1"/>
  <c r="BR22" i="33"/>
  <c r="BS22" i="33" s="1"/>
  <c r="BR94" i="33"/>
  <c r="BS94" i="33" s="1"/>
  <c r="BR108" i="33"/>
  <c r="BS108" i="33" s="1"/>
  <c r="BR62" i="33"/>
  <c r="BS62" i="33" s="1"/>
  <c r="BQ87" i="33"/>
  <c r="BP87" i="33" s="1"/>
  <c r="BR26" i="33"/>
  <c r="BS26" i="33" s="1"/>
  <c r="BQ67" i="33"/>
  <c r="BP67" i="33" s="1"/>
  <c r="BR80" i="33"/>
  <c r="BS80" i="33" s="1"/>
  <c r="BR68" i="33"/>
  <c r="BS68" i="33" s="1"/>
  <c r="BQ65" i="33"/>
  <c r="BP65" i="33" s="1"/>
  <c r="BR18" i="33"/>
  <c r="BS18" i="33" s="1"/>
  <c r="BR42" i="33"/>
  <c r="BS42" i="33" s="1"/>
  <c r="BQ116" i="33"/>
  <c r="BP116" i="33" s="1"/>
  <c r="BQ54" i="33"/>
  <c r="BP54" i="33" s="1"/>
  <c r="BQ22" i="33"/>
  <c r="BR66" i="33"/>
  <c r="BS66" i="33" s="1"/>
  <c r="BQ53" i="33"/>
  <c r="BP53" i="33" s="1"/>
  <c r="BR86" i="33"/>
  <c r="BS86" i="33" s="1"/>
  <c r="BR79" i="33"/>
  <c r="BS79" i="33" s="1"/>
  <c r="BR110" i="33"/>
  <c r="BS110" i="33" s="1"/>
  <c r="BQ61" i="33"/>
  <c r="BP61" i="33" s="1"/>
  <c r="BQ91" i="33"/>
  <c r="BP91" i="33" s="1"/>
  <c r="BQ36" i="33"/>
  <c r="BP36" i="33" s="1"/>
  <c r="BQ103" i="33"/>
  <c r="BP103" i="33" s="1"/>
  <c r="BQ76" i="33"/>
  <c r="BP76" i="33" s="1"/>
  <c r="BQ72" i="33"/>
  <c r="BP72" i="33" s="1"/>
  <c r="BQ88" i="33"/>
  <c r="BP88" i="33" s="1"/>
  <c r="BR76" i="33"/>
  <c r="BS76" i="33" s="1"/>
  <c r="BQ112" i="33"/>
  <c r="BP112" i="33" s="1"/>
  <c r="BQ44" i="33"/>
  <c r="BP44" i="33" s="1"/>
  <c r="BR107" i="33"/>
  <c r="BS107" i="33" s="1"/>
  <c r="BQ19" i="33"/>
  <c r="BP19" i="33" s="1"/>
  <c r="BQ25" i="33"/>
  <c r="BQ20" i="33"/>
  <c r="BP20" i="33" s="1"/>
  <c r="BQ70" i="33"/>
  <c r="BP70" i="33" s="1"/>
  <c r="BR102" i="33"/>
  <c r="BS102" i="33" s="1"/>
  <c r="BR27" i="33"/>
  <c r="BS27" i="33" s="1"/>
  <c r="BR78" i="33"/>
  <c r="BS78" i="33" s="1"/>
  <c r="BQ97" i="33"/>
  <c r="BP97" i="33" s="1"/>
  <c r="BQ73" i="33"/>
  <c r="BP73" i="33" s="1"/>
  <c r="BR83" i="33"/>
  <c r="BS83" i="33" s="1"/>
  <c r="BQ52" i="33"/>
  <c r="BP52" i="33" s="1"/>
  <c r="BR57" i="33"/>
  <c r="BS57" i="33" s="1"/>
  <c r="BR60" i="33"/>
  <c r="BS60" i="33" s="1"/>
  <c r="BQ21" i="33"/>
  <c r="BQ93" i="33"/>
  <c r="BP93" i="33" s="1"/>
  <c r="BR89" i="33"/>
  <c r="BS89" i="33" s="1"/>
  <c r="BR30" i="33"/>
  <c r="BS30" i="33" s="1"/>
  <c r="BR67" i="33"/>
  <c r="BS67" i="33" s="1"/>
  <c r="BR73" i="33"/>
  <c r="BS73" i="33" s="1"/>
  <c r="BQ32" i="33"/>
  <c r="BP32" i="33" s="1"/>
  <c r="BR69" i="33"/>
  <c r="BS69" i="33" s="1"/>
  <c r="BR115" i="33"/>
  <c r="BS115" i="33" s="1"/>
  <c r="BQ59" i="33"/>
  <c r="BP59" i="33" s="1"/>
  <c r="BR31" i="33"/>
  <c r="BS31" i="33" s="1"/>
  <c r="BQ98" i="33"/>
  <c r="BP98" i="33" s="1"/>
  <c r="BQ31" i="33"/>
  <c r="BR104" i="33"/>
  <c r="BS104" i="33" s="1"/>
  <c r="BR49" i="33"/>
  <c r="BS49" i="33" s="1"/>
  <c r="BQ51" i="33"/>
  <c r="BP51" i="33" s="1"/>
  <c r="BR105" i="33"/>
  <c r="BS105" i="33" s="1"/>
  <c r="BQ114" i="33"/>
  <c r="BP114" i="33" s="1"/>
  <c r="BQ50" i="33"/>
  <c r="BP50" i="33" s="1"/>
  <c r="BR75" i="33"/>
  <c r="BS75" i="33" s="1"/>
  <c r="BR45" i="33"/>
  <c r="BS45" i="33" s="1"/>
  <c r="BR34" i="33"/>
  <c r="BS34" i="33" s="1"/>
  <c r="BR47" i="33"/>
  <c r="BS47" i="33" s="1"/>
  <c r="BQ49" i="33"/>
  <c r="BP49" i="33" s="1"/>
  <c r="BQ35" i="33"/>
  <c r="BP35" i="33" s="1"/>
  <c r="BQ95" i="33"/>
  <c r="BP95" i="33" s="1"/>
  <c r="BQ26" i="33"/>
  <c r="BQ86" i="33"/>
  <c r="BP86" i="33" s="1"/>
  <c r="BQ39" i="33"/>
  <c r="BP39" i="33" s="1"/>
  <c r="BR44" i="33"/>
  <c r="BS44" i="33" s="1"/>
  <c r="BQ83" i="33"/>
  <c r="BP83" i="33" s="1"/>
  <c r="BR71" i="33"/>
  <c r="BS71" i="33" s="1"/>
  <c r="BR52" i="33"/>
  <c r="BS52" i="33" s="1"/>
  <c r="BQ23" i="33"/>
  <c r="BP23" i="33" s="1"/>
  <c r="BQ62" i="33"/>
  <c r="BP62" i="33" s="1"/>
  <c r="BQ74" i="33"/>
  <c r="BP74" i="33" s="1"/>
  <c r="BQ30" i="33"/>
  <c r="BR63" i="33"/>
  <c r="BS63" i="33" s="1"/>
  <c r="BQ82" i="33"/>
  <c r="BP82" i="33" s="1"/>
  <c r="BQ71" i="33"/>
  <c r="BP71" i="33" s="1"/>
  <c r="BR97" i="33"/>
  <c r="BS97" i="33" s="1"/>
  <c r="BR32" i="33"/>
  <c r="BS32" i="33" s="1"/>
  <c r="BQ89" i="33"/>
  <c r="BP89" i="33" s="1"/>
  <c r="BR74" i="33"/>
  <c r="BS74" i="33" s="1"/>
  <c r="BQ64" i="33"/>
  <c r="BP64" i="33" s="1"/>
  <c r="BQ69" i="33"/>
  <c r="BP69" i="33" s="1"/>
  <c r="BQ60" i="33"/>
  <c r="BP60" i="33" s="1"/>
  <c r="BR99" i="33"/>
  <c r="BS99" i="33" s="1"/>
  <c r="BQ56" i="33"/>
  <c r="BP56" i="33" s="1"/>
  <c r="BR113" i="33"/>
  <c r="BS113" i="33" s="1"/>
  <c r="BR58" i="33"/>
  <c r="BS58" i="33" s="1"/>
  <c r="BR21" i="33"/>
  <c r="BS21" i="33" s="1"/>
  <c r="BR81" i="33"/>
  <c r="BS81" i="33" s="1"/>
  <c r="BQ110" i="33"/>
  <c r="BP110" i="33" s="1"/>
  <c r="BQ42" i="33"/>
  <c r="BP42" i="33" s="1"/>
  <c r="BQ84" i="33"/>
  <c r="BP84" i="33" s="1"/>
  <c r="BR95" i="33"/>
  <c r="BS95" i="33" s="1"/>
  <c r="BQ40" i="33"/>
  <c r="BP40" i="33" s="1"/>
  <c r="BR41" i="33"/>
  <c r="BS41" i="33" s="1"/>
  <c r="BR51" i="33"/>
  <c r="BS51" i="33" s="1"/>
  <c r="BR92" i="33"/>
  <c r="BS92" i="33" s="1"/>
  <c r="BR85" i="33"/>
  <c r="BS85" i="33" s="1"/>
  <c r="BR36" i="33"/>
  <c r="BS36" i="33" s="1"/>
  <c r="BQ28" i="33"/>
  <c r="BP28" i="33" s="1"/>
  <c r="BQ115" i="33"/>
  <c r="BP115" i="33" s="1"/>
  <c r="BQ109" i="33"/>
  <c r="BP109" i="33" s="1"/>
  <c r="BR114" i="33"/>
  <c r="BS114" i="33" s="1"/>
  <c r="BR20" i="33"/>
  <c r="BS20" i="33" s="1"/>
  <c r="BR93" i="33"/>
  <c r="BS93" i="33" s="1"/>
  <c r="BQ107" i="33"/>
  <c r="BP107" i="33" s="1"/>
  <c r="BR28" i="33"/>
  <c r="BS28" i="33" s="1"/>
  <c r="BQ79" i="33"/>
  <c r="BP79" i="33" s="1"/>
  <c r="BQ45" i="33"/>
  <c r="BP45" i="33" s="1"/>
  <c r="BQ18" i="33"/>
  <c r="BP18" i="33" s="1"/>
  <c r="BQ90" i="33"/>
  <c r="BP90" i="33" s="1"/>
  <c r="BR19" i="33"/>
  <c r="BS19" i="33" s="1"/>
  <c r="BQ48" i="33"/>
  <c r="BP48" i="33" s="1"/>
  <c r="BQ34" i="33"/>
  <c r="BP34" i="33" s="1"/>
  <c r="BQ80" i="33"/>
  <c r="BP80" i="33" s="1"/>
  <c r="BR87" i="33"/>
  <c r="BS87" i="33" s="1"/>
  <c r="BR59" i="33"/>
  <c r="BS59" i="33" s="1"/>
  <c r="BR39" i="33"/>
  <c r="BS39" i="33" s="1"/>
  <c r="AY81" i="32"/>
  <c r="AX81" i="32" s="1"/>
  <c r="AZ49" i="32"/>
  <c r="BA49" i="32" s="1"/>
  <c r="AZ66" i="32"/>
  <c r="BA66" i="32" s="1"/>
  <c r="AY22" i="32"/>
  <c r="AX22" i="32" s="1"/>
  <c r="AZ76" i="32"/>
  <c r="BA76" i="32" s="1"/>
  <c r="AZ30" i="32"/>
  <c r="BA30" i="32" s="1"/>
  <c r="AY66" i="32"/>
  <c r="AX66" i="32" s="1"/>
  <c r="AZ17" i="32"/>
  <c r="BA17" i="32" s="1"/>
  <c r="AZ50" i="32"/>
  <c r="BA50" i="32" s="1"/>
  <c r="AY102" i="32"/>
  <c r="AX102" i="32" s="1"/>
  <c r="AY53" i="32"/>
  <c r="AX53" i="32" s="1"/>
  <c r="AY76" i="32"/>
  <c r="AX76" i="32" s="1"/>
  <c r="AZ21" i="32"/>
  <c r="BA21" i="32" s="1"/>
  <c r="AZ86" i="32"/>
  <c r="BA86" i="32" s="1"/>
  <c r="AY34" i="32"/>
  <c r="AX34" i="32" s="1"/>
  <c r="AZ97" i="32"/>
  <c r="BA97" i="32" s="1"/>
  <c r="AZ33" i="32"/>
  <c r="BA33" i="32" s="1"/>
  <c r="AY86" i="32"/>
  <c r="AX86" i="32" s="1"/>
  <c r="AY28" i="32"/>
  <c r="AZ80" i="32"/>
  <c r="BA80" i="32" s="1"/>
  <c r="AZ89" i="32"/>
  <c r="BA89" i="32" s="1"/>
  <c r="AZ36" i="32"/>
  <c r="BA36" i="32" s="1"/>
  <c r="AY50" i="32"/>
  <c r="AX50" i="32" s="1"/>
  <c r="AZ57" i="32"/>
  <c r="BA57" i="32" s="1"/>
  <c r="AY75" i="32"/>
  <c r="AX75" i="32" s="1"/>
  <c r="AY77" i="32"/>
  <c r="AX77" i="32" s="1"/>
  <c r="AY101" i="32"/>
  <c r="AX101" i="32" s="1"/>
  <c r="AY87" i="32"/>
  <c r="AX87" i="32" s="1"/>
  <c r="AZ93" i="32"/>
  <c r="BA93" i="32" s="1"/>
  <c r="AZ99" i="32"/>
  <c r="BA99" i="32" s="1"/>
  <c r="AZ96" i="32"/>
  <c r="BA96" i="32" s="1"/>
  <c r="AZ61" i="32"/>
  <c r="BA61" i="32" s="1"/>
  <c r="AY42" i="32"/>
  <c r="AX42" i="32" s="1"/>
  <c r="AY55" i="32"/>
  <c r="AX55" i="32" s="1"/>
  <c r="AZ65" i="32"/>
  <c r="BA65" i="32" s="1"/>
  <c r="AZ82" i="32"/>
  <c r="BA82" i="32" s="1"/>
  <c r="AZ29" i="32"/>
  <c r="BA29" i="32" s="1"/>
  <c r="AZ88" i="32"/>
  <c r="BA88" i="32" s="1"/>
  <c r="AY44" i="32"/>
  <c r="AX44" i="32" s="1"/>
  <c r="AY100" i="32"/>
  <c r="AX100" i="32" s="1"/>
  <c r="AY116" i="32"/>
  <c r="AX116" i="32" s="1"/>
  <c r="AY43" i="32"/>
  <c r="AX43" i="32" s="1"/>
  <c r="AZ58" i="32"/>
  <c r="BA58" i="32" s="1"/>
  <c r="AZ114" i="32"/>
  <c r="BA114" i="32" s="1"/>
  <c r="AZ73" i="32"/>
  <c r="BA73" i="32" s="1"/>
  <c r="AY62" i="32"/>
  <c r="AX62" i="32" s="1"/>
  <c r="AY99" i="32"/>
  <c r="AX99" i="32" s="1"/>
  <c r="AZ81" i="32"/>
  <c r="BA81" i="32" s="1"/>
  <c r="AZ54" i="32"/>
  <c r="BA54" i="32" s="1"/>
  <c r="AY20" i="32"/>
  <c r="AX20" i="32" s="1"/>
  <c r="AY63" i="32"/>
  <c r="AX63" i="32" s="1"/>
  <c r="AY78" i="32"/>
  <c r="AX78" i="32" s="1"/>
  <c r="AY65" i="32"/>
  <c r="AX65" i="32" s="1"/>
  <c r="AY33" i="32"/>
  <c r="AX33" i="32" s="1"/>
  <c r="AZ72" i="32"/>
  <c r="BA72" i="32" s="1"/>
  <c r="AZ90" i="32"/>
  <c r="BA90" i="32" s="1"/>
  <c r="AY83" i="32"/>
  <c r="AX83" i="32" s="1"/>
  <c r="AZ83" i="32"/>
  <c r="BA83" i="32" s="1"/>
  <c r="AZ106" i="32"/>
  <c r="BA106" i="32" s="1"/>
  <c r="AZ108" i="32"/>
  <c r="BA108" i="32" s="1"/>
  <c r="AZ91" i="32"/>
  <c r="BA91" i="32" s="1"/>
  <c r="AZ101" i="32"/>
  <c r="BA101" i="32" s="1"/>
  <c r="AY113" i="32"/>
  <c r="AX113" i="32" s="1"/>
  <c r="AY58" i="32"/>
  <c r="AX58" i="32" s="1"/>
  <c r="AY41" i="32"/>
  <c r="AX41" i="32" s="1"/>
  <c r="AZ48" i="32"/>
  <c r="BA48" i="32" s="1"/>
  <c r="AY105" i="32"/>
  <c r="AX105" i="32" s="1"/>
  <c r="AZ70" i="32"/>
  <c r="BA70" i="32" s="1"/>
  <c r="AZ60" i="32"/>
  <c r="BA60" i="32" s="1"/>
  <c r="AZ94" i="32"/>
  <c r="BA94" i="32" s="1"/>
  <c r="AY40" i="32"/>
  <c r="AX40" i="32" s="1"/>
  <c r="AY48" i="32"/>
  <c r="AX48" i="32" s="1"/>
  <c r="AZ111" i="32"/>
  <c r="BA111" i="32" s="1"/>
  <c r="AZ87" i="32"/>
  <c r="BA87" i="32" s="1"/>
  <c r="AY51" i="32"/>
  <c r="AX51" i="32" s="1"/>
  <c r="AZ103" i="32"/>
  <c r="BA103" i="32" s="1"/>
  <c r="AY23" i="32"/>
  <c r="AX23" i="32" s="1"/>
  <c r="AZ68" i="32"/>
  <c r="BA68" i="32" s="1"/>
  <c r="AZ77" i="32"/>
  <c r="BA77" i="32" s="1"/>
  <c r="AY106" i="32"/>
  <c r="AX106" i="32" s="1"/>
  <c r="AY45" i="32"/>
  <c r="AX45" i="32" s="1"/>
  <c r="AY30" i="32"/>
  <c r="AY29" i="32"/>
  <c r="AY98" i="32"/>
  <c r="AX98" i="32" s="1"/>
  <c r="AZ75" i="32"/>
  <c r="BA75" i="32" s="1"/>
  <c r="AY57" i="32"/>
  <c r="AX57" i="32" s="1"/>
  <c r="AZ107" i="32"/>
  <c r="BA107" i="32" s="1"/>
  <c r="AZ115" i="32"/>
  <c r="BA115" i="32" s="1"/>
  <c r="AZ47" i="32"/>
  <c r="BA47" i="32" s="1"/>
  <c r="AY21" i="32"/>
  <c r="AX21" i="32" s="1"/>
  <c r="AZ110" i="32"/>
  <c r="BA110" i="32" s="1"/>
  <c r="AY24" i="32"/>
  <c r="AZ19" i="32"/>
  <c r="BA19" i="32" s="1"/>
  <c r="AZ92" i="32"/>
  <c r="BA92" i="32" s="1"/>
  <c r="AY92" i="32"/>
  <c r="AX92" i="32" s="1"/>
  <c r="AY84" i="32"/>
  <c r="AX84" i="32" s="1"/>
  <c r="AY54" i="32"/>
  <c r="AX54" i="32" s="1"/>
  <c r="AZ104" i="32"/>
  <c r="BA104" i="32" s="1"/>
  <c r="AZ79" i="32"/>
  <c r="BA79" i="32" s="1"/>
  <c r="AZ34" i="32"/>
  <c r="BA34" i="32" s="1"/>
  <c r="AY69" i="32"/>
  <c r="AX69" i="32" s="1"/>
  <c r="AZ56" i="32"/>
  <c r="BA56" i="32" s="1"/>
  <c r="AY70" i="32"/>
  <c r="AX70" i="32" s="1"/>
  <c r="AY79" i="32"/>
  <c r="AX79" i="32" s="1"/>
  <c r="AZ32" i="32"/>
  <c r="BA32" i="32" s="1"/>
  <c r="AY93" i="32"/>
  <c r="AX93" i="32" s="1"/>
  <c r="AY73" i="32"/>
  <c r="AX73" i="32" s="1"/>
  <c r="AY72" i="32"/>
  <c r="AX72" i="32" s="1"/>
  <c r="AZ20" i="32"/>
  <c r="BA20" i="32" s="1"/>
  <c r="AZ62" i="32"/>
  <c r="BA62" i="32" s="1"/>
  <c r="AY67" i="32"/>
  <c r="AX67" i="32" s="1"/>
  <c r="AY39" i="32"/>
  <c r="AX39" i="32" s="1"/>
  <c r="AZ112" i="32"/>
  <c r="BA112" i="32" s="1"/>
  <c r="AZ43" i="32"/>
  <c r="BA43" i="32" s="1"/>
  <c r="AY95" i="32"/>
  <c r="AX95" i="32" s="1"/>
  <c r="AY74" i="32"/>
  <c r="AX74" i="32" s="1"/>
  <c r="AY115" i="32"/>
  <c r="AX115" i="32" s="1"/>
  <c r="AZ52" i="32"/>
  <c r="BA52" i="32" s="1"/>
  <c r="AY89" i="32"/>
  <c r="AX89" i="32" s="1"/>
  <c r="AY111" i="32"/>
  <c r="AX111" i="32" s="1"/>
  <c r="AY60" i="32"/>
  <c r="AX60" i="32" s="1"/>
  <c r="AY94" i="32"/>
  <c r="AX94" i="32" s="1"/>
  <c r="AZ71" i="32"/>
  <c r="BA71" i="32" s="1"/>
  <c r="AY49" i="32"/>
  <c r="AX49" i="32" s="1"/>
  <c r="AZ26" i="32"/>
  <c r="BA26" i="32" s="1"/>
  <c r="AY108" i="32"/>
  <c r="AX108" i="32" s="1"/>
  <c r="AZ45" i="32"/>
  <c r="BA45" i="32" s="1"/>
  <c r="AZ67" i="32"/>
  <c r="BA67" i="32" s="1"/>
  <c r="AY31" i="32"/>
  <c r="AY114" i="32"/>
  <c r="AX114" i="32" s="1"/>
  <c r="AZ59" i="32"/>
  <c r="BA59" i="32" s="1"/>
  <c r="AY19" i="32"/>
  <c r="AX19" i="32" s="1"/>
  <c r="AZ113" i="32"/>
  <c r="BA113" i="32" s="1"/>
  <c r="AZ64" i="32"/>
  <c r="BA64" i="32" s="1"/>
  <c r="AZ85" i="32"/>
  <c r="BA85" i="32" s="1"/>
  <c r="AZ44" i="32"/>
  <c r="BA44" i="32" s="1"/>
  <c r="AY82" i="32"/>
  <c r="AX82" i="32" s="1"/>
  <c r="AY56" i="32"/>
  <c r="AX56" i="32" s="1"/>
  <c r="AY88" i="32"/>
  <c r="AX88" i="32" s="1"/>
  <c r="AY26" i="32"/>
  <c r="AX26" i="32" s="1"/>
  <c r="AY104" i="32"/>
  <c r="AX104" i="32" s="1"/>
  <c r="AZ74" i="32"/>
  <c r="BA74" i="32" s="1"/>
  <c r="AZ84" i="32"/>
  <c r="BA84" i="32" s="1"/>
  <c r="AY97" i="32"/>
  <c r="AX97" i="32" s="1"/>
  <c r="AZ53" i="32"/>
  <c r="BA53" i="32" s="1"/>
  <c r="AZ28" i="32"/>
  <c r="BA28" i="32" s="1"/>
  <c r="AZ51" i="32"/>
  <c r="BA51" i="32" s="1"/>
  <c r="AY85" i="32"/>
  <c r="AX85" i="32" s="1"/>
  <c r="AZ38" i="32"/>
  <c r="BA38" i="32" s="1"/>
  <c r="AY61" i="32"/>
  <c r="AX61" i="32" s="1"/>
  <c r="AZ42" i="32"/>
  <c r="BA42" i="32" s="1"/>
  <c r="AZ22" i="32"/>
  <c r="BA22" i="32" s="1"/>
  <c r="AZ25" i="32"/>
  <c r="BA25" i="32" s="1"/>
  <c r="AZ100" i="32"/>
  <c r="BA100" i="32" s="1"/>
  <c r="AZ98" i="32"/>
  <c r="BA98" i="32" s="1"/>
  <c r="AZ27" i="32"/>
  <c r="BA27" i="32" s="1"/>
  <c r="AY18" i="32"/>
  <c r="AX18" i="32" s="1"/>
  <c r="AY90" i="32"/>
  <c r="AX90" i="32" s="1"/>
  <c r="AZ69" i="32"/>
  <c r="BA69" i="32" s="1"/>
  <c r="AY71" i="32"/>
  <c r="AX71" i="32" s="1"/>
  <c r="AY68" i="32"/>
  <c r="AX68" i="32" s="1"/>
  <c r="AY35" i="32"/>
  <c r="AX35" i="32" s="1"/>
  <c r="AZ102" i="32"/>
  <c r="BA102" i="32" s="1"/>
  <c r="AY17" i="32"/>
  <c r="AZ24" i="32"/>
  <c r="BA24" i="32" s="1"/>
  <c r="AZ78" i="32"/>
  <c r="BA78" i="32" s="1"/>
  <c r="AY109" i="32"/>
  <c r="AX109" i="32" s="1"/>
  <c r="AY64" i="32"/>
  <c r="AX64" i="32" s="1"/>
  <c r="AY47" i="32"/>
  <c r="AX47" i="32" s="1"/>
  <c r="AZ40" i="32"/>
  <c r="BA40" i="32" s="1"/>
  <c r="AZ39" i="32"/>
  <c r="BA39" i="32" s="1"/>
  <c r="AZ116" i="32"/>
  <c r="BA116" i="32" s="1"/>
  <c r="AZ31" i="32"/>
  <c r="BA31" i="32" s="1"/>
  <c r="AY37" i="32"/>
  <c r="AX37" i="32" s="1"/>
  <c r="AZ23" i="32"/>
  <c r="BA23" i="32" s="1"/>
  <c r="AZ35" i="32"/>
  <c r="BA35" i="32" s="1"/>
  <c r="AY80" i="32"/>
  <c r="AX80" i="32" s="1"/>
  <c r="AY25" i="32"/>
  <c r="AX25" i="32" s="1"/>
  <c r="AZ105" i="32"/>
  <c r="BA105" i="32" s="1"/>
  <c r="AY103" i="32"/>
  <c r="AX103" i="32" s="1"/>
  <c r="AY112" i="32"/>
  <c r="AX112" i="32" s="1"/>
  <c r="AZ55" i="32"/>
  <c r="BA55" i="32" s="1"/>
  <c r="AY46" i="32"/>
  <c r="AX46" i="32" s="1"/>
  <c r="AZ95" i="32"/>
  <c r="BA95" i="32" s="1"/>
  <c r="AY59" i="32"/>
  <c r="AX59" i="32" s="1"/>
  <c r="AY91" i="32"/>
  <c r="AX91" i="32" s="1"/>
  <c r="AZ46" i="32"/>
  <c r="BA46" i="32" s="1"/>
  <c r="AZ37" i="32"/>
  <c r="BA37" i="32" s="1"/>
  <c r="AY107" i="32"/>
  <c r="AX107" i="32" s="1"/>
  <c r="AY27" i="32"/>
  <c r="AX27" i="32" s="1"/>
  <c r="AY96" i="32"/>
  <c r="AX96" i="32" s="1"/>
  <c r="AY52" i="32"/>
  <c r="AX52" i="32" s="1"/>
  <c r="AY38" i="32"/>
  <c r="AX38" i="32" s="1"/>
  <c r="AY32" i="32"/>
  <c r="AX32" i="32" s="1"/>
  <c r="AY110" i="32"/>
  <c r="AX110" i="32" s="1"/>
  <c r="AZ18" i="32"/>
  <c r="BA18" i="32" s="1"/>
  <c r="AY36" i="32"/>
  <c r="AX36" i="32" s="1"/>
  <c r="AZ109" i="32"/>
  <c r="BA109" i="32" s="1"/>
  <c r="AZ63" i="32"/>
  <c r="BA63" i="32" s="1"/>
  <c r="AZ41" i="32"/>
  <c r="BA41" i="32" s="1"/>
  <c r="AY32" i="29"/>
  <c r="AX32" i="29" s="1"/>
  <c r="AY75" i="29"/>
  <c r="AX75" i="29" s="1"/>
  <c r="AZ46" i="29"/>
  <c r="BA46" i="29" s="1"/>
  <c r="AY63" i="29"/>
  <c r="AX63" i="29" s="1"/>
  <c r="AZ91" i="29"/>
  <c r="BA91" i="29" s="1"/>
  <c r="AY33" i="29"/>
  <c r="AX33" i="29" s="1"/>
  <c r="AZ26" i="29"/>
  <c r="BA26" i="29" s="1"/>
  <c r="AZ102" i="29"/>
  <c r="BA102" i="29" s="1"/>
  <c r="AY82" i="29"/>
  <c r="AX82" i="29" s="1"/>
  <c r="AY74" i="29"/>
  <c r="AX74" i="29" s="1"/>
  <c r="AY42" i="29"/>
  <c r="AX42" i="29" s="1"/>
  <c r="AZ50" i="29"/>
  <c r="BA50" i="29" s="1"/>
  <c r="AY43" i="29"/>
  <c r="AX43" i="29" s="1"/>
  <c r="AY92" i="29"/>
  <c r="AX92" i="29" s="1"/>
  <c r="AZ41" i="29"/>
  <c r="BA41" i="29" s="1"/>
  <c r="AZ17" i="29"/>
  <c r="BA17" i="29" s="1"/>
  <c r="AZ94" i="29"/>
  <c r="BA94" i="29" s="1"/>
  <c r="AZ96" i="29"/>
  <c r="BA96" i="29" s="1"/>
  <c r="AY58" i="29"/>
  <c r="AX58" i="29" s="1"/>
  <c r="AZ45" i="29"/>
  <c r="BA45" i="29" s="1"/>
  <c r="AZ61" i="29"/>
  <c r="BA61" i="29" s="1"/>
  <c r="AZ70" i="29"/>
  <c r="BA70" i="29" s="1"/>
  <c r="AY91" i="29"/>
  <c r="AX91" i="29" s="1"/>
  <c r="AY54" i="29"/>
  <c r="AX54" i="29" s="1"/>
  <c r="AZ57" i="29"/>
  <c r="BA57" i="29" s="1"/>
  <c r="AY41" i="29"/>
  <c r="AX41" i="29" s="1"/>
  <c r="AY73" i="29"/>
  <c r="AX73" i="29" s="1"/>
  <c r="AY53" i="29"/>
  <c r="AX53" i="29" s="1"/>
  <c r="AY52" i="29"/>
  <c r="AX52" i="29" s="1"/>
  <c r="AY19" i="29"/>
  <c r="AX19" i="29" s="1"/>
  <c r="AY30" i="29"/>
  <c r="AX30" i="29" s="1"/>
  <c r="AZ37" i="29"/>
  <c r="BA37" i="29" s="1"/>
  <c r="AZ60" i="29"/>
  <c r="BA60" i="29" s="1"/>
  <c r="AY93" i="29"/>
  <c r="AX93" i="29" s="1"/>
  <c r="AZ21" i="29"/>
  <c r="BA21" i="29" s="1"/>
  <c r="AY97" i="29"/>
  <c r="AX97" i="29" s="1"/>
  <c r="AZ76" i="29"/>
  <c r="BA76" i="29" s="1"/>
  <c r="AY96" i="29"/>
  <c r="AX96" i="29" s="1"/>
  <c r="AZ31" i="29"/>
  <c r="BA31" i="29" s="1"/>
  <c r="AY76" i="29"/>
  <c r="AX76" i="29" s="1"/>
  <c r="AZ67" i="29"/>
  <c r="BA67" i="29" s="1"/>
  <c r="AZ75" i="29"/>
  <c r="BA75" i="29" s="1"/>
  <c r="AZ53" i="29"/>
  <c r="BA53" i="29" s="1"/>
  <c r="AY85" i="29"/>
  <c r="AX85" i="29" s="1"/>
  <c r="AZ110" i="29"/>
  <c r="BA110" i="29" s="1"/>
  <c r="AZ79" i="29"/>
  <c r="BA79" i="29" s="1"/>
  <c r="AZ81" i="29"/>
  <c r="BA81" i="29" s="1"/>
  <c r="AY39" i="29"/>
  <c r="AX39" i="29" s="1"/>
  <c r="AZ100" i="29"/>
  <c r="BA100" i="29" s="1"/>
  <c r="AY77" i="29"/>
  <c r="AX77" i="29" s="1"/>
  <c r="AY36" i="29"/>
  <c r="AX36" i="29" s="1"/>
  <c r="AY70" i="29"/>
  <c r="AX70" i="29" s="1"/>
  <c r="AY108" i="29"/>
  <c r="AX108" i="29" s="1"/>
  <c r="AZ56" i="29"/>
  <c r="BA56" i="29" s="1"/>
  <c r="AZ116" i="29"/>
  <c r="BA116" i="29" s="1"/>
  <c r="AY31" i="29"/>
  <c r="AX31" i="29" s="1"/>
  <c r="AZ89" i="29"/>
  <c r="BA89" i="29" s="1"/>
  <c r="AZ112" i="29"/>
  <c r="BA112" i="29" s="1"/>
  <c r="AY107" i="29"/>
  <c r="AX107" i="29" s="1"/>
  <c r="AZ109" i="29"/>
  <c r="BA109" i="29" s="1"/>
  <c r="AZ101" i="29"/>
  <c r="BA101" i="29" s="1"/>
  <c r="AZ115" i="29"/>
  <c r="BA115" i="29" s="1"/>
  <c r="AY51" i="29"/>
  <c r="AX51" i="29" s="1"/>
  <c r="AZ52" i="29"/>
  <c r="BA52" i="29" s="1"/>
  <c r="AY57" i="29"/>
  <c r="AX57" i="29" s="1"/>
  <c r="AZ97" i="29"/>
  <c r="BA97" i="29" s="1"/>
  <c r="AZ58" i="29"/>
  <c r="BA58" i="29" s="1"/>
  <c r="AZ18" i="29"/>
  <c r="BA18" i="29" s="1"/>
  <c r="AZ103" i="29"/>
  <c r="BA103" i="29" s="1"/>
  <c r="AZ111" i="29"/>
  <c r="BA111" i="29" s="1"/>
  <c r="AY102" i="29"/>
  <c r="AX102" i="29" s="1"/>
  <c r="AY104" i="29"/>
  <c r="AX104" i="29" s="1"/>
  <c r="AY81" i="29"/>
  <c r="AX81" i="29" s="1"/>
  <c r="AZ104" i="29"/>
  <c r="BA104" i="29" s="1"/>
  <c r="AY67" i="29"/>
  <c r="AX67" i="29" s="1"/>
  <c r="AZ99" i="29"/>
  <c r="BA99" i="29" s="1"/>
  <c r="AY45" i="29"/>
  <c r="AX45" i="29" s="1"/>
  <c r="AY90" i="29"/>
  <c r="AX90" i="29" s="1"/>
  <c r="AY62" i="29"/>
  <c r="AX62" i="29" s="1"/>
  <c r="AZ33" i="29"/>
  <c r="BA33" i="29" s="1"/>
  <c r="AY46" i="29"/>
  <c r="AX46" i="29" s="1"/>
  <c r="AZ88" i="29"/>
  <c r="BA88" i="29" s="1"/>
  <c r="AY28" i="29"/>
  <c r="AX28" i="29" s="1"/>
  <c r="AZ24" i="29"/>
  <c r="BA24" i="29" s="1"/>
  <c r="AZ38" i="29"/>
  <c r="BA38" i="29" s="1"/>
  <c r="AZ114" i="29"/>
  <c r="BA114" i="29" s="1"/>
  <c r="AZ19" i="29"/>
  <c r="BA19" i="29" s="1"/>
  <c r="AY111" i="29"/>
  <c r="AX111" i="29" s="1"/>
  <c r="AY17" i="29"/>
  <c r="AZ40" i="29"/>
  <c r="BA40" i="29" s="1"/>
  <c r="AZ43" i="29"/>
  <c r="BA43" i="29" s="1"/>
  <c r="AY26" i="29"/>
  <c r="AX26" i="29" s="1"/>
  <c r="AZ68" i="29"/>
  <c r="BA68" i="29" s="1"/>
  <c r="AY105" i="29"/>
  <c r="AX105" i="29" s="1"/>
  <c r="AZ22" i="29"/>
  <c r="BA22" i="29" s="1"/>
  <c r="AY27" i="29"/>
  <c r="AX27" i="29" s="1"/>
  <c r="AZ105" i="29"/>
  <c r="BA105" i="29" s="1"/>
  <c r="AZ93" i="29"/>
  <c r="BA93" i="29" s="1"/>
  <c r="AZ80" i="29"/>
  <c r="BA80" i="29" s="1"/>
  <c r="AY49" i="29"/>
  <c r="AX49" i="29" s="1"/>
  <c r="AY106" i="29"/>
  <c r="AX106" i="29" s="1"/>
  <c r="AY83" i="29"/>
  <c r="AX83" i="29" s="1"/>
  <c r="AY50" i="29"/>
  <c r="AX50" i="29" s="1"/>
  <c r="AZ35" i="29"/>
  <c r="BA35" i="29" s="1"/>
  <c r="AZ83" i="29"/>
  <c r="BA83" i="29" s="1"/>
  <c r="AZ72" i="29"/>
  <c r="BA72" i="29" s="1"/>
  <c r="AY25" i="29"/>
  <c r="AX25" i="29" s="1"/>
  <c r="AY59" i="29"/>
  <c r="AX59" i="29" s="1"/>
  <c r="AZ86" i="29"/>
  <c r="BA86" i="29" s="1"/>
  <c r="AZ108" i="29"/>
  <c r="BA108" i="29" s="1"/>
  <c r="AY98" i="29"/>
  <c r="AX98" i="29" s="1"/>
  <c r="AY94" i="29"/>
  <c r="AX94" i="29" s="1"/>
  <c r="AY23" i="29"/>
  <c r="AX23" i="29" s="1"/>
  <c r="AY88" i="29"/>
  <c r="AX88" i="29" s="1"/>
  <c r="AZ113" i="29"/>
  <c r="BA113" i="29" s="1"/>
  <c r="AY64" i="29"/>
  <c r="AX64" i="29" s="1"/>
  <c r="AZ48" i="29"/>
  <c r="BA48" i="29" s="1"/>
  <c r="AZ36" i="29"/>
  <c r="BA36" i="29" s="1"/>
  <c r="AY61" i="29"/>
  <c r="AX61" i="29" s="1"/>
  <c r="AY72" i="29"/>
  <c r="AX72" i="29" s="1"/>
  <c r="AY69" i="29"/>
  <c r="AX69" i="29" s="1"/>
  <c r="AY86" i="29"/>
  <c r="AX86" i="29" s="1"/>
  <c r="AZ54" i="29"/>
  <c r="BA54" i="29" s="1"/>
  <c r="AZ95" i="29"/>
  <c r="BA95" i="29" s="1"/>
  <c r="AY60" i="29"/>
  <c r="AX60" i="29" s="1"/>
  <c r="AZ62" i="29"/>
  <c r="BA62" i="29" s="1"/>
  <c r="AZ32" i="29"/>
  <c r="BA32" i="29" s="1"/>
  <c r="AY37" i="29"/>
  <c r="AX37" i="29" s="1"/>
  <c r="AZ71" i="29"/>
  <c r="BA71" i="29" s="1"/>
  <c r="AZ44" i="29"/>
  <c r="BA44" i="29" s="1"/>
  <c r="AZ39" i="29"/>
  <c r="BA39" i="29" s="1"/>
  <c r="AY65" i="29"/>
  <c r="AX65" i="29" s="1"/>
  <c r="AY114" i="29"/>
  <c r="AX114" i="29" s="1"/>
  <c r="AZ84" i="29"/>
  <c r="BA84" i="29" s="1"/>
  <c r="AY116" i="29"/>
  <c r="AX116" i="29" s="1"/>
  <c r="AZ98" i="29"/>
  <c r="BA98" i="29" s="1"/>
  <c r="AZ69" i="29"/>
  <c r="BA69" i="29" s="1"/>
  <c r="AY34" i="29"/>
  <c r="AX34" i="29" s="1"/>
  <c r="AY101" i="29"/>
  <c r="AX101" i="29" s="1"/>
  <c r="AY47" i="29"/>
  <c r="AX47" i="29" s="1"/>
  <c r="AZ42" i="29"/>
  <c r="BA42" i="29" s="1"/>
  <c r="AZ74" i="29"/>
  <c r="BA74" i="29" s="1"/>
  <c r="AZ63" i="29"/>
  <c r="BA63" i="29" s="1"/>
  <c r="AY113" i="29"/>
  <c r="AX113" i="29" s="1"/>
  <c r="AZ47" i="29"/>
  <c r="BA47" i="29" s="1"/>
  <c r="AZ82" i="29"/>
  <c r="BA82" i="29" s="1"/>
  <c r="AZ64" i="29"/>
  <c r="BA64" i="29" s="1"/>
  <c r="AZ27" i="29"/>
  <c r="BA27" i="29" s="1"/>
  <c r="AZ85" i="29"/>
  <c r="BA85" i="29" s="1"/>
  <c r="AY29" i="29"/>
  <c r="AX29" i="29" s="1"/>
  <c r="AY89" i="29"/>
  <c r="AX89" i="29" s="1"/>
  <c r="AZ106" i="29"/>
  <c r="BA106" i="29" s="1"/>
  <c r="AZ90" i="29"/>
  <c r="BA90" i="29" s="1"/>
  <c r="AY110" i="29"/>
  <c r="AX110" i="29" s="1"/>
  <c r="AY35" i="29"/>
  <c r="AX35" i="29" s="1"/>
  <c r="AZ59" i="29"/>
  <c r="BA59" i="29" s="1"/>
  <c r="AZ73" i="29"/>
  <c r="BA73" i="29" s="1"/>
  <c r="AZ78" i="29"/>
  <c r="BA78" i="29" s="1"/>
  <c r="AY84" i="29"/>
  <c r="AX84" i="29" s="1"/>
  <c r="AY38" i="29"/>
  <c r="AX38" i="29" s="1"/>
  <c r="AZ107" i="29"/>
  <c r="BA107" i="29" s="1"/>
  <c r="AZ28" i="29"/>
  <c r="BA28" i="29" s="1"/>
  <c r="AZ92" i="29"/>
  <c r="BA92" i="29" s="1"/>
  <c r="AZ66" i="29"/>
  <c r="BA66" i="29" s="1"/>
  <c r="AY44" i="29"/>
  <c r="AX44" i="29" s="1"/>
  <c r="AZ20" i="29"/>
  <c r="BA20" i="29" s="1"/>
  <c r="AZ30" i="29"/>
  <c r="BA30" i="29" s="1"/>
  <c r="AY112" i="29"/>
  <c r="AX112" i="29" s="1"/>
  <c r="AZ34" i="29"/>
  <c r="BA34" i="29" s="1"/>
  <c r="AZ55" i="29"/>
  <c r="BA55" i="29" s="1"/>
  <c r="AZ77" i="29"/>
  <c r="BA77" i="29" s="1"/>
  <c r="AY66" i="29"/>
  <c r="AX66" i="29" s="1"/>
  <c r="AY71" i="29"/>
  <c r="AX71" i="29" s="1"/>
  <c r="AY79" i="29"/>
  <c r="AX79" i="29" s="1"/>
  <c r="AY56" i="29"/>
  <c r="AX56" i="29" s="1"/>
  <c r="AZ87" i="29"/>
  <c r="BA87" i="29" s="1"/>
  <c r="AY55" i="29"/>
  <c r="AX55" i="29" s="1"/>
  <c r="AZ29" i="29"/>
  <c r="BA29" i="29" s="1"/>
  <c r="AY40" i="29"/>
  <c r="AX40" i="29" s="1"/>
  <c r="AY100" i="29"/>
  <c r="AX100" i="29" s="1"/>
  <c r="AY115" i="29"/>
  <c r="AX115" i="29" s="1"/>
  <c r="AY78" i="29"/>
  <c r="AX78" i="29" s="1"/>
  <c r="AY87" i="29"/>
  <c r="AX87" i="29" s="1"/>
  <c r="AY109" i="29"/>
  <c r="AX109" i="29" s="1"/>
  <c r="AY18" i="29"/>
  <c r="AY103" i="29"/>
  <c r="AX103" i="29" s="1"/>
  <c r="AY80" i="29"/>
  <c r="AX80" i="29" s="1"/>
  <c r="AZ25" i="29"/>
  <c r="BA25" i="29" s="1"/>
  <c r="AY20" i="29"/>
  <c r="AY95" i="29"/>
  <c r="AX95" i="29" s="1"/>
  <c r="AY68" i="29"/>
  <c r="AX68" i="29" s="1"/>
  <c r="AY24" i="29"/>
  <c r="AX24" i="29" s="1"/>
  <c r="AY22" i="29"/>
  <c r="AY21" i="29"/>
  <c r="AX21" i="29" s="1"/>
  <c r="AZ23" i="29"/>
  <c r="BA23" i="29" s="1"/>
  <c r="AZ49" i="29"/>
  <c r="BA49" i="29" s="1"/>
  <c r="AY48" i="29"/>
  <c r="AX48" i="29" s="1"/>
  <c r="AY99" i="29"/>
  <c r="AX99" i="29" s="1"/>
  <c r="AZ65" i="29"/>
  <c r="BA65" i="29" s="1"/>
  <c r="AZ51" i="29"/>
  <c r="BA51" i="29" s="1"/>
  <c r="AY43" i="30"/>
  <c r="AX43" i="30" s="1"/>
  <c r="AY89" i="30"/>
  <c r="AX89" i="30" s="1"/>
  <c r="AZ116" i="30"/>
  <c r="BA116" i="30" s="1"/>
  <c r="AZ91" i="30"/>
  <c r="BA91" i="30" s="1"/>
  <c r="AY109" i="30"/>
  <c r="AX109" i="30" s="1"/>
  <c r="AY74" i="30"/>
  <c r="AX74" i="30" s="1"/>
  <c r="AZ94" i="30"/>
  <c r="BA94" i="30" s="1"/>
  <c r="AY25" i="30"/>
  <c r="AX25" i="30" s="1"/>
  <c r="AZ22" i="30"/>
  <c r="BA22" i="30" s="1"/>
  <c r="AZ79" i="30"/>
  <c r="BA79" i="30" s="1"/>
  <c r="AZ50" i="30"/>
  <c r="BA50" i="30" s="1"/>
  <c r="AY87" i="30"/>
  <c r="AX87" i="30" s="1"/>
  <c r="AY28" i="30"/>
  <c r="AX28" i="30" s="1"/>
  <c r="AZ108" i="30"/>
  <c r="BA108" i="30" s="1"/>
  <c r="AZ61" i="30"/>
  <c r="BA61" i="30" s="1"/>
  <c r="AY20" i="30"/>
  <c r="AX20" i="30" s="1"/>
  <c r="AZ35" i="30"/>
  <c r="BA35" i="30" s="1"/>
  <c r="AZ97" i="30"/>
  <c r="BA97" i="30" s="1"/>
  <c r="AY68" i="30"/>
  <c r="AX68" i="30" s="1"/>
  <c r="AZ115" i="30"/>
  <c r="BA115" i="30" s="1"/>
  <c r="AZ42" i="30"/>
  <c r="BA42" i="30" s="1"/>
  <c r="AY69" i="30"/>
  <c r="AX69" i="30" s="1"/>
  <c r="AY24" i="30"/>
  <c r="AX24" i="30" s="1"/>
  <c r="AY86" i="30"/>
  <c r="AX86" i="30" s="1"/>
  <c r="AY30" i="30"/>
  <c r="AY21" i="30"/>
  <c r="AY55" i="30"/>
  <c r="AX55" i="30" s="1"/>
  <c r="AZ74" i="30"/>
  <c r="BA74" i="30" s="1"/>
  <c r="AZ95" i="30"/>
  <c r="BA95" i="30" s="1"/>
  <c r="AZ69" i="30"/>
  <c r="BA69" i="30" s="1"/>
  <c r="AZ77" i="30"/>
  <c r="BA77" i="30" s="1"/>
  <c r="AY76" i="30"/>
  <c r="AX76" i="30" s="1"/>
  <c r="AZ110" i="30"/>
  <c r="BA110" i="30" s="1"/>
  <c r="AY38" i="30"/>
  <c r="AX38" i="30" s="1"/>
  <c r="AY52" i="30"/>
  <c r="AX52" i="30" s="1"/>
  <c r="AY73" i="30"/>
  <c r="AX73" i="30" s="1"/>
  <c r="AZ66" i="30"/>
  <c r="BA66" i="30" s="1"/>
  <c r="AZ63" i="30"/>
  <c r="BA63" i="30" s="1"/>
  <c r="AZ112" i="30"/>
  <c r="BA112" i="30" s="1"/>
  <c r="AY39" i="30"/>
  <c r="AX39" i="30" s="1"/>
  <c r="AY88" i="30"/>
  <c r="AX88" i="30" s="1"/>
  <c r="AZ90" i="30"/>
  <c r="BA90" i="30" s="1"/>
  <c r="AY92" i="30"/>
  <c r="AX92" i="30" s="1"/>
  <c r="AY102" i="30"/>
  <c r="AX102" i="30" s="1"/>
  <c r="AY115" i="30"/>
  <c r="AX115" i="30" s="1"/>
  <c r="AY80" i="30"/>
  <c r="AX80" i="30" s="1"/>
  <c r="AY93" i="30"/>
  <c r="AX93" i="30" s="1"/>
  <c r="AZ86" i="30"/>
  <c r="BA86" i="30" s="1"/>
  <c r="AZ99" i="30"/>
  <c r="BA99" i="30" s="1"/>
  <c r="AY84" i="30"/>
  <c r="AX84" i="30" s="1"/>
  <c r="AY54" i="30"/>
  <c r="AX54" i="30" s="1"/>
  <c r="AY114" i="30"/>
  <c r="AX114" i="30" s="1"/>
  <c r="AZ52" i="30"/>
  <c r="BA52" i="30" s="1"/>
  <c r="AZ93" i="30"/>
  <c r="BA93" i="30" s="1"/>
  <c r="AY79" i="30"/>
  <c r="AX79" i="30" s="1"/>
  <c r="AZ105" i="30"/>
  <c r="BA105" i="30" s="1"/>
  <c r="AZ55" i="30"/>
  <c r="BA55" i="30" s="1"/>
  <c r="AY18" i="30"/>
  <c r="AX18" i="30" s="1"/>
  <c r="AZ68" i="30"/>
  <c r="BA68" i="30" s="1"/>
  <c r="AY32" i="30"/>
  <c r="AZ30" i="30"/>
  <c r="BA30" i="30" s="1"/>
  <c r="AZ81" i="30"/>
  <c r="BA81" i="30" s="1"/>
  <c r="AY90" i="30"/>
  <c r="AX90" i="30" s="1"/>
  <c r="AY34" i="30"/>
  <c r="AX34" i="30" s="1"/>
  <c r="AZ82" i="30"/>
  <c r="BA82" i="30" s="1"/>
  <c r="AY81" i="30"/>
  <c r="AX81" i="30" s="1"/>
  <c r="AZ78" i="30"/>
  <c r="BA78" i="30" s="1"/>
  <c r="AY85" i="30"/>
  <c r="AX85" i="30" s="1"/>
  <c r="AY23" i="30"/>
  <c r="AX23" i="30" s="1"/>
  <c r="AZ36" i="30"/>
  <c r="BA36" i="30" s="1"/>
  <c r="AY47" i="30"/>
  <c r="AX47" i="30" s="1"/>
  <c r="AY22" i="30"/>
  <c r="AZ104" i="30"/>
  <c r="BA104" i="30" s="1"/>
  <c r="AZ31" i="30"/>
  <c r="BA31" i="30" s="1"/>
  <c r="AZ72" i="30"/>
  <c r="BA72" i="30" s="1"/>
  <c r="AZ18" i="30"/>
  <c r="BA18" i="30" s="1"/>
  <c r="AZ56" i="30"/>
  <c r="BA56" i="30" s="1"/>
  <c r="AY83" i="30"/>
  <c r="AX83" i="30" s="1"/>
  <c r="AY53" i="30"/>
  <c r="AX53" i="30" s="1"/>
  <c r="AY98" i="30"/>
  <c r="AX98" i="30" s="1"/>
  <c r="AY100" i="30"/>
  <c r="AX100" i="30" s="1"/>
  <c r="AY27" i="30"/>
  <c r="AX27" i="30" s="1"/>
  <c r="AZ84" i="30"/>
  <c r="BA84" i="30" s="1"/>
  <c r="AY59" i="30"/>
  <c r="AX59" i="30" s="1"/>
  <c r="AY77" i="30"/>
  <c r="AX77" i="30" s="1"/>
  <c r="AY50" i="30"/>
  <c r="AX50" i="30" s="1"/>
  <c r="AZ111" i="30"/>
  <c r="BA111" i="30" s="1"/>
  <c r="AY40" i="30"/>
  <c r="AX40" i="30" s="1"/>
  <c r="AY101" i="30"/>
  <c r="AX101" i="30" s="1"/>
  <c r="AZ58" i="30"/>
  <c r="BA58" i="30" s="1"/>
  <c r="AY41" i="30"/>
  <c r="AX41" i="30" s="1"/>
  <c r="AZ26" i="30"/>
  <c r="BA26" i="30" s="1"/>
  <c r="AZ107" i="30"/>
  <c r="BA107" i="30" s="1"/>
  <c r="AZ109" i="30"/>
  <c r="BA109" i="30" s="1"/>
  <c r="AZ88" i="30"/>
  <c r="BA88" i="30" s="1"/>
  <c r="AZ101" i="30"/>
  <c r="BA101" i="30" s="1"/>
  <c r="AY107" i="30"/>
  <c r="AX107" i="30" s="1"/>
  <c r="AY44" i="30"/>
  <c r="AX44" i="30" s="1"/>
  <c r="AZ85" i="30"/>
  <c r="BA85" i="30" s="1"/>
  <c r="AZ29" i="30"/>
  <c r="BA29" i="30" s="1"/>
  <c r="AZ62" i="30"/>
  <c r="BA62" i="30" s="1"/>
  <c r="AZ53" i="30"/>
  <c r="BA53" i="30" s="1"/>
  <c r="AY105" i="30"/>
  <c r="AX105" i="30" s="1"/>
  <c r="AZ17" i="30"/>
  <c r="BA17" i="30" s="1"/>
  <c r="AY94" i="30"/>
  <c r="AX94" i="30" s="1"/>
  <c r="AZ27" i="30"/>
  <c r="BA27" i="30" s="1"/>
  <c r="AY63" i="30"/>
  <c r="AX63" i="30" s="1"/>
  <c r="AY42" i="30"/>
  <c r="AX42" i="30" s="1"/>
  <c r="AZ114" i="30"/>
  <c r="BA114" i="30" s="1"/>
  <c r="AY29" i="30"/>
  <c r="AX29" i="30" s="1"/>
  <c r="AY110" i="30"/>
  <c r="AX110" i="30" s="1"/>
  <c r="AY33" i="30"/>
  <c r="AX33" i="30" s="1"/>
  <c r="AZ51" i="30"/>
  <c r="BA51" i="30" s="1"/>
  <c r="AZ45" i="30"/>
  <c r="BA45" i="30" s="1"/>
  <c r="AY48" i="30"/>
  <c r="AX48" i="30" s="1"/>
  <c r="AZ64" i="30"/>
  <c r="BA64" i="30" s="1"/>
  <c r="AY71" i="30"/>
  <c r="AX71" i="30" s="1"/>
  <c r="AZ70" i="30"/>
  <c r="BA70" i="30" s="1"/>
  <c r="AZ59" i="30"/>
  <c r="BA59" i="30" s="1"/>
  <c r="AZ57" i="30"/>
  <c r="BA57" i="30" s="1"/>
  <c r="AZ20" i="30"/>
  <c r="BA20" i="30" s="1"/>
  <c r="AZ76" i="30"/>
  <c r="BA76" i="30" s="1"/>
  <c r="AZ24" i="30"/>
  <c r="BA24" i="30" s="1"/>
  <c r="AY82" i="30"/>
  <c r="AX82" i="30" s="1"/>
  <c r="AZ25" i="30"/>
  <c r="BA25" i="30" s="1"/>
  <c r="AY96" i="30"/>
  <c r="AX96" i="30" s="1"/>
  <c r="AZ32" i="30"/>
  <c r="BA32" i="30" s="1"/>
  <c r="AZ65" i="30"/>
  <c r="BA65" i="30" s="1"/>
  <c r="AZ102" i="30"/>
  <c r="BA102" i="30" s="1"/>
  <c r="AZ60" i="30"/>
  <c r="BA60" i="30" s="1"/>
  <c r="AZ87" i="30"/>
  <c r="BA87" i="30" s="1"/>
  <c r="AY113" i="30"/>
  <c r="AX113" i="30" s="1"/>
  <c r="AY72" i="30"/>
  <c r="AX72" i="30" s="1"/>
  <c r="AZ103" i="30"/>
  <c r="BA103" i="30" s="1"/>
  <c r="AZ21" i="30"/>
  <c r="BA21" i="30" s="1"/>
  <c r="AZ48" i="30"/>
  <c r="BA48" i="30" s="1"/>
  <c r="AY66" i="30"/>
  <c r="AX66" i="30" s="1"/>
  <c r="AZ106" i="30"/>
  <c r="BA106" i="30" s="1"/>
  <c r="AZ71" i="30"/>
  <c r="BA71" i="30" s="1"/>
  <c r="AY35" i="30"/>
  <c r="AX35" i="30" s="1"/>
  <c r="AZ23" i="30"/>
  <c r="BA23" i="30" s="1"/>
  <c r="AY64" i="30"/>
  <c r="AX64" i="30" s="1"/>
  <c r="AY61" i="30"/>
  <c r="AX61" i="30" s="1"/>
  <c r="AY31" i="30"/>
  <c r="AX31" i="30" s="1"/>
  <c r="AY58" i="30"/>
  <c r="AX58" i="30" s="1"/>
  <c r="AZ40" i="30"/>
  <c r="BA40" i="30" s="1"/>
  <c r="AY51" i="30"/>
  <c r="AX51" i="30" s="1"/>
  <c r="AY37" i="30"/>
  <c r="AX37" i="30" s="1"/>
  <c r="AY62" i="30"/>
  <c r="AX62" i="30" s="1"/>
  <c r="AY17" i="30"/>
  <c r="AX17" i="30" s="1"/>
  <c r="AZ98" i="30"/>
  <c r="BA98" i="30" s="1"/>
  <c r="AZ100" i="30"/>
  <c r="BA100" i="30" s="1"/>
  <c r="AZ96" i="30"/>
  <c r="BA96" i="30" s="1"/>
  <c r="AZ38" i="30"/>
  <c r="BA38" i="30" s="1"/>
  <c r="AZ73" i="30"/>
  <c r="BA73" i="30" s="1"/>
  <c r="AY111" i="30"/>
  <c r="AX111" i="30" s="1"/>
  <c r="AY36" i="30"/>
  <c r="AX36" i="30" s="1"/>
  <c r="AY97" i="30"/>
  <c r="AX97" i="30" s="1"/>
  <c r="AY46" i="30"/>
  <c r="AX46" i="30" s="1"/>
  <c r="AZ49" i="30"/>
  <c r="BA49" i="30" s="1"/>
  <c r="AY49" i="30"/>
  <c r="AX49" i="30" s="1"/>
  <c r="AZ43" i="30"/>
  <c r="BA43" i="30" s="1"/>
  <c r="AZ67" i="30"/>
  <c r="BA67" i="30" s="1"/>
  <c r="AY78" i="30"/>
  <c r="AX78" i="30" s="1"/>
  <c r="AZ39" i="30"/>
  <c r="BA39" i="30" s="1"/>
  <c r="AZ19" i="30"/>
  <c r="BA19" i="30" s="1"/>
  <c r="AY70" i="30"/>
  <c r="AX70" i="30" s="1"/>
  <c r="AZ28" i="30"/>
  <c r="BA28" i="30" s="1"/>
  <c r="AY26" i="30"/>
  <c r="AZ37" i="30"/>
  <c r="BA37" i="30" s="1"/>
  <c r="AY45" i="30"/>
  <c r="AX45" i="30" s="1"/>
  <c r="AY106" i="30"/>
  <c r="AX106" i="30" s="1"/>
  <c r="AY116" i="30"/>
  <c r="AX116" i="30" s="1"/>
  <c r="AY91" i="30"/>
  <c r="AX91" i="30" s="1"/>
  <c r="AZ41" i="30"/>
  <c r="BA41" i="30" s="1"/>
  <c r="AY95" i="30"/>
  <c r="AX95" i="30" s="1"/>
  <c r="AZ89" i="30"/>
  <c r="BA89" i="30" s="1"/>
  <c r="AY19" i="30"/>
  <c r="AX19" i="30" s="1"/>
  <c r="AZ47" i="30"/>
  <c r="BA47" i="30" s="1"/>
  <c r="AY104" i="30"/>
  <c r="AX104" i="30" s="1"/>
  <c r="AZ44" i="30"/>
  <c r="BA44" i="30" s="1"/>
  <c r="AZ46" i="30"/>
  <c r="BA46" i="30" s="1"/>
  <c r="AZ34" i="30"/>
  <c r="BA34" i="30" s="1"/>
  <c r="AY99" i="30"/>
  <c r="AX99" i="30" s="1"/>
  <c r="AY60" i="30"/>
  <c r="AX60" i="30" s="1"/>
  <c r="AY57" i="30"/>
  <c r="AX57" i="30" s="1"/>
  <c r="AZ80" i="30"/>
  <c r="BA80" i="30" s="1"/>
  <c r="AY103" i="30"/>
  <c r="AX103" i="30" s="1"/>
  <c r="AZ83" i="30"/>
  <c r="BA83" i="30" s="1"/>
  <c r="AY67" i="30"/>
  <c r="AX67" i="30" s="1"/>
  <c r="AY108" i="30"/>
  <c r="AX108" i="30" s="1"/>
  <c r="AY112" i="30"/>
  <c r="AX112" i="30" s="1"/>
  <c r="AZ92" i="30"/>
  <c r="BA92" i="30" s="1"/>
  <c r="AZ33" i="30"/>
  <c r="BA33" i="30" s="1"/>
  <c r="AY75" i="30"/>
  <c r="AX75" i="30" s="1"/>
  <c r="AZ54" i="30"/>
  <c r="BA54" i="30" s="1"/>
  <c r="AZ113" i="30"/>
  <c r="BA113" i="30" s="1"/>
  <c r="AY65" i="30"/>
  <c r="AX65" i="30" s="1"/>
  <c r="AZ75" i="30"/>
  <c r="BA75" i="30" s="1"/>
  <c r="AY56" i="30"/>
  <c r="AX56" i="30" s="1"/>
  <c r="AJ31" i="18"/>
  <c r="AJ77" i="18" s="1"/>
  <c r="AJ30" i="41"/>
  <c r="V29" i="42"/>
  <c r="BZ29" i="48"/>
  <c r="V114" i="42"/>
  <c r="AX29" i="18"/>
  <c r="BL29" i="42"/>
  <c r="BL29" i="46"/>
  <c r="CN29" i="44"/>
  <c r="AJ29" i="41"/>
  <c r="BZ31" i="52"/>
  <c r="BZ76" i="52" s="1"/>
  <c r="AJ29" i="46"/>
  <c r="CN30" i="51"/>
  <c r="CN32" i="51" s="1"/>
  <c r="V34" i="44"/>
  <c r="D91" i="37"/>
  <c r="E91" i="37" s="1"/>
  <c r="D22" i="37"/>
  <c r="E22" i="37" s="1"/>
  <c r="C77" i="37"/>
  <c r="B77" i="37" s="1"/>
  <c r="C75" i="37"/>
  <c r="B75" i="37" s="1"/>
  <c r="D68" i="37"/>
  <c r="E68" i="37" s="1"/>
  <c r="C102" i="37"/>
  <c r="B102" i="37" s="1"/>
  <c r="D19" i="37"/>
  <c r="E19" i="37" s="1"/>
  <c r="C34" i="37"/>
  <c r="B34" i="37" s="1"/>
  <c r="C95" i="37"/>
  <c r="B95" i="37" s="1"/>
  <c r="D36" i="37"/>
  <c r="E36" i="37" s="1"/>
  <c r="C59" i="37"/>
  <c r="B59" i="37" s="1"/>
  <c r="D85" i="37"/>
  <c r="E85" i="37" s="1"/>
  <c r="D25" i="37"/>
  <c r="E25" i="37" s="1"/>
  <c r="D24" i="37"/>
  <c r="E24" i="37" s="1"/>
  <c r="C110" i="37"/>
  <c r="B110" i="37" s="1"/>
  <c r="C91" i="37"/>
  <c r="B91" i="37" s="1"/>
  <c r="C50" i="37"/>
  <c r="B50" i="37" s="1"/>
  <c r="C109" i="37"/>
  <c r="B109" i="37" s="1"/>
  <c r="C56" i="37"/>
  <c r="B56" i="37" s="1"/>
  <c r="D33" i="37"/>
  <c r="E33" i="37" s="1"/>
  <c r="D52" i="37"/>
  <c r="E52" i="37" s="1"/>
  <c r="D108" i="37"/>
  <c r="E108" i="37" s="1"/>
  <c r="C26" i="37"/>
  <c r="B26" i="37" s="1"/>
  <c r="C71" i="37"/>
  <c r="B71" i="37" s="1"/>
  <c r="D60" i="37"/>
  <c r="E60" i="37" s="1"/>
  <c r="D45" i="37"/>
  <c r="E45" i="37" s="1"/>
  <c r="C85" i="37"/>
  <c r="B85" i="37" s="1"/>
  <c r="D89" i="37"/>
  <c r="E89" i="37" s="1"/>
  <c r="D87" i="37"/>
  <c r="E87" i="37" s="1"/>
  <c r="C61" i="37"/>
  <c r="B61" i="37" s="1"/>
  <c r="D56" i="37"/>
  <c r="E56" i="37" s="1"/>
  <c r="C32" i="37"/>
  <c r="B32" i="37" s="1"/>
  <c r="C39" i="37"/>
  <c r="B39" i="37" s="1"/>
  <c r="D95" i="37"/>
  <c r="E95" i="37" s="1"/>
  <c r="D71" i="37"/>
  <c r="E71" i="37" s="1"/>
  <c r="C82" i="37"/>
  <c r="B82" i="37" s="1"/>
  <c r="D77" i="37"/>
  <c r="E77" i="37" s="1"/>
  <c r="C89" i="37"/>
  <c r="B89" i="37" s="1"/>
  <c r="D39" i="37"/>
  <c r="E39" i="37" s="1"/>
  <c r="C20" i="37"/>
  <c r="B20" i="37" s="1"/>
  <c r="C54" i="37"/>
  <c r="B54" i="37" s="1"/>
  <c r="C74" i="37"/>
  <c r="B74" i="37" s="1"/>
  <c r="D106" i="37"/>
  <c r="E106" i="37" s="1"/>
  <c r="C25" i="37"/>
  <c r="B25" i="37" s="1"/>
  <c r="D81" i="37"/>
  <c r="E81" i="37" s="1"/>
  <c r="C37" i="37"/>
  <c r="B37" i="37" s="1"/>
  <c r="C100" i="37"/>
  <c r="B100" i="37" s="1"/>
  <c r="D74" i="37"/>
  <c r="E74" i="37" s="1"/>
  <c r="D64" i="37"/>
  <c r="E64" i="37" s="1"/>
  <c r="D82" i="37"/>
  <c r="E82" i="37" s="1"/>
  <c r="D31" i="37"/>
  <c r="E31" i="37" s="1"/>
  <c r="D83" i="37"/>
  <c r="E83" i="37" s="1"/>
  <c r="C19" i="37"/>
  <c r="C46" i="37"/>
  <c r="B46" i="37" s="1"/>
  <c r="C84" i="37"/>
  <c r="B84" i="37" s="1"/>
  <c r="C52" i="37"/>
  <c r="B52" i="37" s="1"/>
  <c r="C103" i="37"/>
  <c r="B103" i="37" s="1"/>
  <c r="D70" i="37"/>
  <c r="E70" i="37" s="1"/>
  <c r="C64" i="37"/>
  <c r="B64" i="37" s="1"/>
  <c r="C38" i="37"/>
  <c r="C55" i="37"/>
  <c r="B55" i="37" s="1"/>
  <c r="D79" i="37"/>
  <c r="E79" i="37" s="1"/>
  <c r="C33" i="37"/>
  <c r="B33" i="37" s="1"/>
  <c r="C72" i="37"/>
  <c r="B72" i="37" s="1"/>
  <c r="D47" i="37"/>
  <c r="E47" i="37" s="1"/>
  <c r="D111" i="37"/>
  <c r="E111" i="37" s="1"/>
  <c r="C27" i="37"/>
  <c r="C94" i="37"/>
  <c r="B94" i="37" s="1"/>
  <c r="D44" i="37"/>
  <c r="E44" i="37" s="1"/>
  <c r="C93" i="37"/>
  <c r="B93" i="37" s="1"/>
  <c r="C90" i="37"/>
  <c r="B90" i="37" s="1"/>
  <c r="C43" i="37"/>
  <c r="B43" i="37" s="1"/>
  <c r="D88" i="37"/>
  <c r="E88" i="37" s="1"/>
  <c r="C92" i="37"/>
  <c r="B92" i="37" s="1"/>
  <c r="C57" i="37"/>
  <c r="B57" i="37" s="1"/>
  <c r="D40" i="37"/>
  <c r="E40" i="37" s="1"/>
  <c r="D26" i="37"/>
  <c r="E26" i="37" s="1"/>
  <c r="D37" i="37"/>
  <c r="E37" i="37" s="1"/>
  <c r="C28" i="37"/>
  <c r="B28" i="37" s="1"/>
  <c r="C35" i="37"/>
  <c r="B35" i="37" s="1"/>
  <c r="C21" i="37"/>
  <c r="D29" i="37"/>
  <c r="E29" i="37" s="1"/>
  <c r="D41" i="37"/>
  <c r="E41" i="37" s="1"/>
  <c r="D78" i="37"/>
  <c r="E78" i="37" s="1"/>
  <c r="D110" i="37"/>
  <c r="E110" i="37" s="1"/>
  <c r="D55" i="37"/>
  <c r="E55" i="37" s="1"/>
  <c r="C99" i="37"/>
  <c r="B99" i="37" s="1"/>
  <c r="C96" i="37"/>
  <c r="B96" i="37" s="1"/>
  <c r="C31" i="37"/>
  <c r="D115" i="37"/>
  <c r="E115" i="37" s="1"/>
  <c r="C111" i="37"/>
  <c r="B111" i="37" s="1"/>
  <c r="D96" i="37"/>
  <c r="E96" i="37" s="1"/>
  <c r="C65" i="37"/>
  <c r="B65" i="37" s="1"/>
  <c r="D94" i="37"/>
  <c r="E94" i="37" s="1"/>
  <c r="C105" i="37"/>
  <c r="B105" i="37" s="1"/>
  <c r="C73" i="37"/>
  <c r="B73" i="37" s="1"/>
  <c r="D101" i="37"/>
  <c r="E101" i="37" s="1"/>
  <c r="C97" i="37"/>
  <c r="B97" i="37" s="1"/>
  <c r="C58" i="37"/>
  <c r="B58" i="37" s="1"/>
  <c r="D21" i="37"/>
  <c r="E21" i="37" s="1"/>
  <c r="C36" i="37"/>
  <c r="D76" i="37"/>
  <c r="E76" i="37" s="1"/>
  <c r="C48" i="37"/>
  <c r="B48" i="37" s="1"/>
  <c r="D114" i="37"/>
  <c r="E114" i="37" s="1"/>
  <c r="C76" i="37"/>
  <c r="B76" i="37" s="1"/>
  <c r="C51" i="37"/>
  <c r="B51" i="37" s="1"/>
  <c r="D116" i="37"/>
  <c r="E116" i="37" s="1"/>
  <c r="D72" i="37"/>
  <c r="E72" i="37" s="1"/>
  <c r="D20" i="37"/>
  <c r="E20" i="37" s="1"/>
  <c r="D75" i="37"/>
  <c r="E75" i="37" s="1"/>
  <c r="C113" i="37"/>
  <c r="B113" i="37" s="1"/>
  <c r="D73" i="37"/>
  <c r="E73" i="37" s="1"/>
  <c r="D107" i="37"/>
  <c r="E107" i="37" s="1"/>
  <c r="C62" i="37"/>
  <c r="B62" i="37" s="1"/>
  <c r="D58" i="37"/>
  <c r="E58" i="37" s="1"/>
  <c r="D109" i="37"/>
  <c r="E109" i="37" s="1"/>
  <c r="D48" i="37"/>
  <c r="E48" i="37" s="1"/>
  <c r="C107" i="37"/>
  <c r="B107" i="37" s="1"/>
  <c r="D69" i="37"/>
  <c r="E69" i="37" s="1"/>
  <c r="D90" i="37"/>
  <c r="E90" i="37" s="1"/>
  <c r="C108" i="37"/>
  <c r="B108" i="37" s="1"/>
  <c r="D102" i="37"/>
  <c r="E102" i="37" s="1"/>
  <c r="D28" i="37"/>
  <c r="E28" i="37" s="1"/>
  <c r="D54" i="37"/>
  <c r="E54" i="37" s="1"/>
  <c r="D103" i="37"/>
  <c r="E103" i="37" s="1"/>
  <c r="D99" i="37"/>
  <c r="E99" i="37" s="1"/>
  <c r="C40" i="37"/>
  <c r="B40" i="37" s="1"/>
  <c r="C53" i="37"/>
  <c r="B53" i="37" s="1"/>
  <c r="D43" i="37"/>
  <c r="E43" i="37" s="1"/>
  <c r="C79" i="37"/>
  <c r="B79" i="37" s="1"/>
  <c r="D17" i="37"/>
  <c r="E17" i="37" s="1"/>
  <c r="C116" i="37"/>
  <c r="B116" i="37" s="1"/>
  <c r="D51" i="37"/>
  <c r="E51" i="37" s="1"/>
  <c r="D113" i="37"/>
  <c r="E113" i="37" s="1"/>
  <c r="D50" i="37"/>
  <c r="E50" i="37" s="1"/>
  <c r="C114" i="37"/>
  <c r="B114" i="37" s="1"/>
  <c r="D105" i="37"/>
  <c r="E105" i="37" s="1"/>
  <c r="D66" i="37"/>
  <c r="E66" i="37" s="1"/>
  <c r="D32" i="37"/>
  <c r="E32" i="37" s="1"/>
  <c r="C88" i="37"/>
  <c r="B88" i="37" s="1"/>
  <c r="C47" i="37"/>
  <c r="B47" i="37" s="1"/>
  <c r="C44" i="37"/>
  <c r="B44" i="37" s="1"/>
  <c r="C30" i="37"/>
  <c r="B30" i="37" s="1"/>
  <c r="D42" i="37"/>
  <c r="E42" i="37" s="1"/>
  <c r="C29" i="37"/>
  <c r="B29" i="37" s="1"/>
  <c r="D57" i="37"/>
  <c r="E57" i="37" s="1"/>
  <c r="D93" i="37"/>
  <c r="E93" i="37" s="1"/>
  <c r="D63" i="37"/>
  <c r="E63" i="37" s="1"/>
  <c r="D53" i="37"/>
  <c r="E53" i="37" s="1"/>
  <c r="C66" i="37"/>
  <c r="B66" i="37" s="1"/>
  <c r="D62" i="37"/>
  <c r="E62" i="37" s="1"/>
  <c r="D65" i="37"/>
  <c r="E65" i="37" s="1"/>
  <c r="D34" i="37"/>
  <c r="E34" i="37" s="1"/>
  <c r="C49" i="37"/>
  <c r="B49" i="37" s="1"/>
  <c r="C42" i="37"/>
  <c r="B42" i="37" s="1"/>
  <c r="D86" i="37"/>
  <c r="E86" i="37" s="1"/>
  <c r="C83" i="37"/>
  <c r="B83" i="37" s="1"/>
  <c r="C104" i="37"/>
  <c r="B104" i="37" s="1"/>
  <c r="C18" i="37"/>
  <c r="B18" i="37" s="1"/>
  <c r="C67" i="37"/>
  <c r="B67" i="37" s="1"/>
  <c r="D97" i="37"/>
  <c r="E97" i="37" s="1"/>
  <c r="D98" i="37"/>
  <c r="E98" i="37" s="1"/>
  <c r="D38" i="37"/>
  <c r="E38" i="37" s="1"/>
  <c r="C60" i="37"/>
  <c r="B60" i="37" s="1"/>
  <c r="D61" i="37"/>
  <c r="E61" i="37" s="1"/>
  <c r="C115" i="37"/>
  <c r="B115" i="37" s="1"/>
  <c r="C80" i="37"/>
  <c r="B80" i="37" s="1"/>
  <c r="D104" i="37"/>
  <c r="E104" i="37" s="1"/>
  <c r="C24" i="37"/>
  <c r="D67" i="37"/>
  <c r="E67" i="37" s="1"/>
  <c r="C22" i="37"/>
  <c r="D46" i="37"/>
  <c r="E46" i="37" s="1"/>
  <c r="D100" i="37"/>
  <c r="E100" i="37" s="1"/>
  <c r="C68" i="37"/>
  <c r="B68" i="37" s="1"/>
  <c r="C17" i="37"/>
  <c r="C63" i="37"/>
  <c r="B63" i="37" s="1"/>
  <c r="C106" i="37"/>
  <c r="B106" i="37" s="1"/>
  <c r="D30" i="37"/>
  <c r="E30" i="37" s="1"/>
  <c r="D112" i="37"/>
  <c r="E112" i="37" s="1"/>
  <c r="C78" i="37"/>
  <c r="B78" i="37" s="1"/>
  <c r="C81" i="37"/>
  <c r="B81" i="37" s="1"/>
  <c r="D84" i="37"/>
  <c r="E84" i="37" s="1"/>
  <c r="D35" i="37"/>
  <c r="E35" i="37" s="1"/>
  <c r="C112" i="37"/>
  <c r="B112" i="37" s="1"/>
  <c r="C69" i="37"/>
  <c r="B69" i="37" s="1"/>
  <c r="C41" i="37"/>
  <c r="B41" i="37" s="1"/>
  <c r="C45" i="37"/>
  <c r="B45" i="37" s="1"/>
  <c r="C101" i="37"/>
  <c r="B101" i="37" s="1"/>
  <c r="D59" i="37"/>
  <c r="E59" i="37" s="1"/>
  <c r="D27" i="37"/>
  <c r="E27" i="37" s="1"/>
  <c r="C98" i="37"/>
  <c r="B98" i="37" s="1"/>
  <c r="D18" i="37"/>
  <c r="E18" i="37" s="1"/>
  <c r="D23" i="37"/>
  <c r="E23" i="37" s="1"/>
  <c r="C70" i="37"/>
  <c r="B70" i="37" s="1"/>
  <c r="D49" i="37"/>
  <c r="E49" i="37" s="1"/>
  <c r="C87" i="37"/>
  <c r="B87" i="37" s="1"/>
  <c r="D92" i="37"/>
  <c r="E92" i="37" s="1"/>
  <c r="C86" i="37"/>
  <c r="B86" i="37" s="1"/>
  <c r="C23" i="37"/>
  <c r="D80" i="37"/>
  <c r="E80" i="37" s="1"/>
  <c r="BF65" i="5"/>
  <c r="BG65" i="5" s="1"/>
  <c r="BE44" i="5"/>
  <c r="BD44" i="5" s="1"/>
  <c r="BE41" i="5"/>
  <c r="BD41" i="5" s="1"/>
  <c r="BE19" i="5"/>
  <c r="BF93" i="5"/>
  <c r="BG93" i="5" s="1"/>
  <c r="BE42" i="5"/>
  <c r="BD42" i="5" s="1"/>
  <c r="BE71" i="5"/>
  <c r="BD71" i="5" s="1"/>
  <c r="BE52" i="5"/>
  <c r="BD52" i="5" s="1"/>
  <c r="BE48" i="5"/>
  <c r="BD48" i="5" s="1"/>
  <c r="BE27" i="5"/>
  <c r="BE18" i="5"/>
  <c r="BE114" i="5"/>
  <c r="BD114" i="5" s="1"/>
  <c r="BF90" i="5"/>
  <c r="BG90" i="5" s="1"/>
  <c r="BE50" i="5"/>
  <c r="BD50" i="5" s="1"/>
  <c r="BF21" i="5"/>
  <c r="BG21" i="5" s="1"/>
  <c r="BF84" i="5"/>
  <c r="BG84" i="5" s="1"/>
  <c r="BE72" i="5"/>
  <c r="BD72" i="5" s="1"/>
  <c r="BE38" i="5"/>
  <c r="BD38" i="5" s="1"/>
  <c r="BE79" i="5"/>
  <c r="BD79" i="5" s="1"/>
  <c r="BE100" i="5"/>
  <c r="BD100" i="5" s="1"/>
  <c r="BE113" i="5"/>
  <c r="BD113" i="5" s="1"/>
  <c r="BF115" i="5"/>
  <c r="BG115" i="5" s="1"/>
  <c r="BF33" i="5"/>
  <c r="BG33" i="5" s="1"/>
  <c r="BE104" i="5"/>
  <c r="BD104" i="5" s="1"/>
  <c r="BF89" i="5"/>
  <c r="BG89" i="5" s="1"/>
  <c r="BE60" i="5"/>
  <c r="BD60" i="5" s="1"/>
  <c r="BE63" i="5"/>
  <c r="BD63" i="5" s="1"/>
  <c r="BF95" i="5"/>
  <c r="BG95" i="5" s="1"/>
  <c r="BF49" i="5"/>
  <c r="BG49" i="5" s="1"/>
  <c r="BF20" i="5"/>
  <c r="BG20" i="5" s="1"/>
  <c r="BE111" i="5"/>
  <c r="BD111" i="5" s="1"/>
  <c r="BF102" i="5"/>
  <c r="BG102" i="5" s="1"/>
  <c r="BF48" i="5"/>
  <c r="BG48" i="5" s="1"/>
  <c r="BF103" i="5"/>
  <c r="BG103" i="5" s="1"/>
  <c r="BF17" i="5"/>
  <c r="BG17" i="5" s="1"/>
  <c r="BE88" i="5"/>
  <c r="BD88" i="5" s="1"/>
  <c r="BF68" i="5"/>
  <c r="BG68" i="5" s="1"/>
  <c r="BF22" i="5"/>
  <c r="BG22" i="5" s="1"/>
  <c r="BF112" i="5"/>
  <c r="BG112" i="5" s="1"/>
  <c r="BE94" i="5"/>
  <c r="BD94" i="5" s="1"/>
  <c r="BE69" i="5"/>
  <c r="BD69" i="5" s="1"/>
  <c r="BE54" i="5"/>
  <c r="BD54" i="5" s="1"/>
  <c r="BE73" i="5"/>
  <c r="BD73" i="5" s="1"/>
  <c r="BE76" i="5"/>
  <c r="BD76" i="5" s="1"/>
  <c r="BE65" i="5"/>
  <c r="BD65" i="5" s="1"/>
  <c r="BF87" i="5"/>
  <c r="BG87" i="5" s="1"/>
  <c r="BF86" i="5"/>
  <c r="BG86" i="5" s="1"/>
  <c r="BE85" i="5"/>
  <c r="BD85" i="5" s="1"/>
  <c r="BF81" i="5"/>
  <c r="BG81" i="5" s="1"/>
  <c r="BF116" i="5"/>
  <c r="BG116" i="5" s="1"/>
  <c r="BE39" i="5"/>
  <c r="BD39" i="5" s="1"/>
  <c r="BF108" i="5"/>
  <c r="BG108" i="5" s="1"/>
  <c r="BE101" i="5"/>
  <c r="BD101" i="5" s="1"/>
  <c r="BE105" i="5"/>
  <c r="BD105" i="5" s="1"/>
  <c r="BF47" i="5"/>
  <c r="BG47" i="5" s="1"/>
  <c r="BE74" i="5"/>
  <c r="BD74" i="5" s="1"/>
  <c r="BF113" i="5"/>
  <c r="BG113" i="5" s="1"/>
  <c r="BE108" i="5"/>
  <c r="BD108" i="5" s="1"/>
  <c r="BE21" i="5"/>
  <c r="BF97" i="5"/>
  <c r="BG97" i="5" s="1"/>
  <c r="BE89" i="5"/>
  <c r="BD89" i="5" s="1"/>
  <c r="BE29" i="5"/>
  <c r="BE24" i="5"/>
  <c r="BF91" i="5"/>
  <c r="BG91" i="5" s="1"/>
  <c r="BE31" i="5"/>
  <c r="BD31" i="5" s="1"/>
  <c r="BE102" i="5"/>
  <c r="BD102" i="5" s="1"/>
  <c r="BF38" i="5"/>
  <c r="BG38" i="5" s="1"/>
  <c r="BF79" i="5"/>
  <c r="BG79" i="5" s="1"/>
  <c r="BF85" i="5"/>
  <c r="BG85" i="5" s="1"/>
  <c r="BE32" i="5"/>
  <c r="BD32" i="5" s="1"/>
  <c r="BE43" i="5"/>
  <c r="BD43" i="5" s="1"/>
  <c r="BE26" i="5"/>
  <c r="BE36" i="5"/>
  <c r="BD36" i="5" s="1"/>
  <c r="BE66" i="5"/>
  <c r="BD66" i="5" s="1"/>
  <c r="BE37" i="5"/>
  <c r="BD37" i="5" s="1"/>
  <c r="BF77" i="5"/>
  <c r="BG77" i="5" s="1"/>
  <c r="BE81" i="5"/>
  <c r="BD81" i="5" s="1"/>
  <c r="BF35" i="5"/>
  <c r="BG35" i="5" s="1"/>
  <c r="BF32" i="5"/>
  <c r="BG32" i="5" s="1"/>
  <c r="BF44" i="5"/>
  <c r="BG44" i="5" s="1"/>
  <c r="BF45" i="5"/>
  <c r="BG45" i="5" s="1"/>
  <c r="BE23" i="5"/>
  <c r="BE49" i="5"/>
  <c r="BD49" i="5" s="1"/>
  <c r="BF111" i="5"/>
  <c r="BG111" i="5" s="1"/>
  <c r="BE56" i="5"/>
  <c r="BD56" i="5" s="1"/>
  <c r="BE57" i="5"/>
  <c r="BD57" i="5" s="1"/>
  <c r="BE46" i="5"/>
  <c r="BD46" i="5" s="1"/>
  <c r="BE35" i="5"/>
  <c r="BD35" i="5" s="1"/>
  <c r="BE80" i="5"/>
  <c r="BD80" i="5" s="1"/>
  <c r="BE98" i="5"/>
  <c r="BD98" i="5" s="1"/>
  <c r="BF94" i="5"/>
  <c r="BG94" i="5" s="1"/>
  <c r="BE112" i="5"/>
  <c r="BD112" i="5" s="1"/>
  <c r="BF27" i="5"/>
  <c r="BG27" i="5" s="1"/>
  <c r="BE22" i="5"/>
  <c r="BF25" i="5"/>
  <c r="BG25" i="5" s="1"/>
  <c r="BF66" i="5"/>
  <c r="BG66" i="5" s="1"/>
  <c r="BF23" i="5"/>
  <c r="BG23" i="5" s="1"/>
  <c r="BF75" i="5"/>
  <c r="BG75" i="5" s="1"/>
  <c r="BE75" i="5"/>
  <c r="BD75" i="5" s="1"/>
  <c r="BF80" i="5"/>
  <c r="BG80" i="5" s="1"/>
  <c r="BE61" i="5"/>
  <c r="BD61" i="5" s="1"/>
  <c r="BF30" i="5"/>
  <c r="BG30" i="5" s="1"/>
  <c r="BE51" i="5"/>
  <c r="BD51" i="5" s="1"/>
  <c r="BE90" i="5"/>
  <c r="BD90" i="5" s="1"/>
  <c r="BF109" i="5"/>
  <c r="BG109" i="5" s="1"/>
  <c r="BF39" i="5"/>
  <c r="BG39" i="5" s="1"/>
  <c r="BF60" i="5"/>
  <c r="BG60" i="5" s="1"/>
  <c r="BF64" i="5"/>
  <c r="BG64" i="5" s="1"/>
  <c r="BF36" i="5"/>
  <c r="BG36" i="5" s="1"/>
  <c r="BF37" i="5"/>
  <c r="BG37" i="5" s="1"/>
  <c r="BE40" i="5"/>
  <c r="BD40" i="5" s="1"/>
  <c r="BF104" i="5"/>
  <c r="BG104" i="5" s="1"/>
  <c r="BE55" i="5"/>
  <c r="BD55" i="5" s="1"/>
  <c r="BF62" i="5"/>
  <c r="BG62" i="5" s="1"/>
  <c r="BE70" i="5"/>
  <c r="BD70" i="5" s="1"/>
  <c r="BE93" i="5"/>
  <c r="BD93" i="5" s="1"/>
  <c r="BF73" i="5"/>
  <c r="BG73" i="5" s="1"/>
  <c r="BE110" i="5"/>
  <c r="BD110" i="5" s="1"/>
  <c r="BE116" i="5"/>
  <c r="BD116" i="5" s="1"/>
  <c r="BF57" i="5"/>
  <c r="BG57" i="5" s="1"/>
  <c r="BF53" i="5"/>
  <c r="BG53" i="5" s="1"/>
  <c r="BF26" i="5"/>
  <c r="BG26" i="5" s="1"/>
  <c r="BE34" i="5"/>
  <c r="BD34" i="5" s="1"/>
  <c r="BF105" i="5"/>
  <c r="BG105" i="5" s="1"/>
  <c r="BE109" i="5"/>
  <c r="BD109" i="5" s="1"/>
  <c r="BF96" i="5"/>
  <c r="BG96" i="5" s="1"/>
  <c r="BF40" i="5"/>
  <c r="BG40" i="5" s="1"/>
  <c r="BE30" i="5"/>
  <c r="BF59" i="5"/>
  <c r="BG59" i="5" s="1"/>
  <c r="BE62" i="5"/>
  <c r="BD62" i="5" s="1"/>
  <c r="BE25" i="5"/>
  <c r="BE86" i="5"/>
  <c r="BD86" i="5" s="1"/>
  <c r="BE91" i="5"/>
  <c r="BD91" i="5" s="1"/>
  <c r="BF28" i="5"/>
  <c r="BG28" i="5" s="1"/>
  <c r="BF41" i="5"/>
  <c r="BG41" i="5" s="1"/>
  <c r="BF76" i="5"/>
  <c r="BG76" i="5" s="1"/>
  <c r="BF34" i="5"/>
  <c r="BG34" i="5" s="1"/>
  <c r="BE45" i="5"/>
  <c r="BD45" i="5" s="1"/>
  <c r="BE28" i="5"/>
  <c r="BF72" i="5"/>
  <c r="BG72" i="5" s="1"/>
  <c r="BE20" i="5"/>
  <c r="BF82" i="5"/>
  <c r="BG82" i="5" s="1"/>
  <c r="BF50" i="5"/>
  <c r="BG50" i="5" s="1"/>
  <c r="BE17" i="5"/>
  <c r="BF98" i="5"/>
  <c r="BG98" i="5" s="1"/>
  <c r="BF106" i="5"/>
  <c r="BG106" i="5" s="1"/>
  <c r="BF58" i="5"/>
  <c r="BG58" i="5" s="1"/>
  <c r="BE68" i="5"/>
  <c r="BD68" i="5" s="1"/>
  <c r="BE96" i="5"/>
  <c r="BD96" i="5" s="1"/>
  <c r="BE87" i="5"/>
  <c r="BD87" i="5" s="1"/>
  <c r="BF114" i="5"/>
  <c r="BG114" i="5" s="1"/>
  <c r="BF55" i="5"/>
  <c r="BG55" i="5" s="1"/>
  <c r="BF100" i="5"/>
  <c r="BG100" i="5" s="1"/>
  <c r="BF69" i="5"/>
  <c r="BG69" i="5" s="1"/>
  <c r="BF19" i="5"/>
  <c r="BG19" i="5" s="1"/>
  <c r="BF31" i="5"/>
  <c r="BG31" i="5" s="1"/>
  <c r="BF71" i="5"/>
  <c r="BG71" i="5" s="1"/>
  <c r="BE33" i="5"/>
  <c r="BD33" i="5" s="1"/>
  <c r="BE59" i="5"/>
  <c r="BD59" i="5" s="1"/>
  <c r="BF43" i="5"/>
  <c r="BG43" i="5" s="1"/>
  <c r="BF110" i="5"/>
  <c r="BG110" i="5" s="1"/>
  <c r="BE83" i="5"/>
  <c r="BD83" i="5" s="1"/>
  <c r="BF83" i="5"/>
  <c r="BG83" i="5" s="1"/>
  <c r="BF54" i="5"/>
  <c r="BG54" i="5" s="1"/>
  <c r="BE58" i="5"/>
  <c r="BD58" i="5" s="1"/>
  <c r="BF52" i="5"/>
  <c r="BG52" i="5" s="1"/>
  <c r="BE67" i="5"/>
  <c r="BD67" i="5" s="1"/>
  <c r="BF74" i="5"/>
  <c r="BG74" i="5" s="1"/>
  <c r="BF70" i="5"/>
  <c r="BG70" i="5" s="1"/>
  <c r="BE47" i="5"/>
  <c r="BD47" i="5" s="1"/>
  <c r="BE64" i="5"/>
  <c r="BD64" i="5" s="1"/>
  <c r="BE99" i="5"/>
  <c r="BD99" i="5" s="1"/>
  <c r="BF107" i="5"/>
  <c r="BG107" i="5" s="1"/>
  <c r="BE106" i="5"/>
  <c r="BD106" i="5" s="1"/>
  <c r="BE53" i="5"/>
  <c r="BD53" i="5" s="1"/>
  <c r="BF88" i="5"/>
  <c r="BG88" i="5" s="1"/>
  <c r="BF92" i="5"/>
  <c r="BG92" i="5" s="1"/>
  <c r="BE103" i="5"/>
  <c r="BD103" i="5" s="1"/>
  <c r="BF56" i="5"/>
  <c r="BG56" i="5" s="1"/>
  <c r="BF61" i="5"/>
  <c r="BG61" i="5" s="1"/>
  <c r="BE95" i="5"/>
  <c r="BD95" i="5" s="1"/>
  <c r="BE78" i="5"/>
  <c r="BD78" i="5" s="1"/>
  <c r="BE115" i="5"/>
  <c r="BD115" i="5" s="1"/>
  <c r="BF42" i="5"/>
  <c r="BG42" i="5" s="1"/>
  <c r="BE107" i="5"/>
  <c r="BD107" i="5" s="1"/>
  <c r="BF99" i="5"/>
  <c r="BG99" i="5" s="1"/>
  <c r="BF51" i="5"/>
  <c r="BG51" i="5" s="1"/>
  <c r="BF29" i="5"/>
  <c r="BG29" i="5" s="1"/>
  <c r="BE82" i="5"/>
  <c r="BD82" i="5" s="1"/>
  <c r="BF18" i="5"/>
  <c r="BG18" i="5" s="1"/>
  <c r="BF78" i="5"/>
  <c r="BG78" i="5" s="1"/>
  <c r="BE97" i="5"/>
  <c r="BD97" i="5" s="1"/>
  <c r="BF63" i="5"/>
  <c r="BG63" i="5" s="1"/>
  <c r="BF101" i="5"/>
  <c r="BG101" i="5" s="1"/>
  <c r="BE77" i="5"/>
  <c r="BD77" i="5" s="1"/>
  <c r="BF46" i="5"/>
  <c r="BG46" i="5" s="1"/>
  <c r="BF24" i="5"/>
  <c r="BG24" i="5" s="1"/>
  <c r="BE84" i="5"/>
  <c r="BD84" i="5" s="1"/>
  <c r="BE92" i="5"/>
  <c r="BD92" i="5" s="1"/>
  <c r="BF67" i="5"/>
  <c r="BG67" i="5" s="1"/>
  <c r="AX29" i="9"/>
  <c r="BL30" i="36"/>
  <c r="BM30" i="36" s="1"/>
  <c r="BK77" i="36"/>
  <c r="BJ77" i="36" s="1"/>
  <c r="BK25" i="36"/>
  <c r="BL55" i="36"/>
  <c r="BM55" i="36" s="1"/>
  <c r="BK96" i="36"/>
  <c r="BJ96" i="36" s="1"/>
  <c r="BL29" i="36"/>
  <c r="BM29" i="36" s="1"/>
  <c r="BK31" i="36"/>
  <c r="BJ31" i="36" s="1"/>
  <c r="BK50" i="36"/>
  <c r="BJ50" i="36" s="1"/>
  <c r="BL94" i="36"/>
  <c r="BM94" i="36" s="1"/>
  <c r="BK24" i="36"/>
  <c r="BL102" i="36"/>
  <c r="BM102" i="36" s="1"/>
  <c r="BK88" i="36"/>
  <c r="BJ88" i="36" s="1"/>
  <c r="BK70" i="36"/>
  <c r="BJ70" i="36" s="1"/>
  <c r="BL90" i="36"/>
  <c r="BM90" i="36" s="1"/>
  <c r="BK95" i="36"/>
  <c r="BJ95" i="36" s="1"/>
  <c r="BK64" i="36"/>
  <c r="BJ64" i="36" s="1"/>
  <c r="BK32" i="36"/>
  <c r="BJ32" i="36" s="1"/>
  <c r="BL24" i="36"/>
  <c r="BM24" i="36" s="1"/>
  <c r="BK57" i="36"/>
  <c r="BJ57" i="36" s="1"/>
  <c r="BK62" i="36"/>
  <c r="BJ62" i="36" s="1"/>
  <c r="BK42" i="36"/>
  <c r="BJ42" i="36" s="1"/>
  <c r="BK17" i="36"/>
  <c r="BL79" i="36"/>
  <c r="BM79" i="36" s="1"/>
  <c r="BL107" i="36"/>
  <c r="BM107" i="36" s="1"/>
  <c r="BK105" i="36"/>
  <c r="BJ105" i="36" s="1"/>
  <c r="BK97" i="36"/>
  <c r="BJ97" i="36" s="1"/>
  <c r="BK20" i="36"/>
  <c r="BJ20" i="36" s="1"/>
  <c r="BK49" i="36"/>
  <c r="BJ49" i="36" s="1"/>
  <c r="BK41" i="36"/>
  <c r="BJ41" i="36" s="1"/>
  <c r="BL61" i="36"/>
  <c r="BM61" i="36" s="1"/>
  <c r="BL97" i="36"/>
  <c r="BM97" i="36" s="1"/>
  <c r="BK54" i="36"/>
  <c r="BJ54" i="36" s="1"/>
  <c r="BK60" i="36"/>
  <c r="BJ60" i="36" s="1"/>
  <c r="BK79" i="36"/>
  <c r="BJ79" i="36" s="1"/>
  <c r="BK75" i="36"/>
  <c r="BJ75" i="36" s="1"/>
  <c r="BK107" i="36"/>
  <c r="BJ107" i="36" s="1"/>
  <c r="BK34" i="36"/>
  <c r="BJ34" i="36" s="1"/>
  <c r="BK71" i="36"/>
  <c r="BJ71" i="36" s="1"/>
  <c r="BL111" i="36"/>
  <c r="BM111" i="36" s="1"/>
  <c r="BL48" i="36"/>
  <c r="BM48" i="36" s="1"/>
  <c r="BL115" i="36"/>
  <c r="BM115" i="36" s="1"/>
  <c r="BL19" i="36"/>
  <c r="BM19" i="36" s="1"/>
  <c r="BL65" i="36"/>
  <c r="BM65" i="36" s="1"/>
  <c r="BL26" i="36"/>
  <c r="BM26" i="36" s="1"/>
  <c r="BK35" i="36"/>
  <c r="BJ35" i="36" s="1"/>
  <c r="BL95" i="36"/>
  <c r="BM95" i="36" s="1"/>
  <c r="BK48" i="36"/>
  <c r="BJ48" i="36" s="1"/>
  <c r="BL69" i="36"/>
  <c r="BM69" i="36" s="1"/>
  <c r="BK52" i="36"/>
  <c r="BJ52" i="36" s="1"/>
  <c r="BL64" i="36"/>
  <c r="BM64" i="36" s="1"/>
  <c r="BK108" i="36"/>
  <c r="BJ108" i="36" s="1"/>
  <c r="BK83" i="36"/>
  <c r="BJ83" i="36" s="1"/>
  <c r="BL108" i="36"/>
  <c r="BM108" i="36" s="1"/>
  <c r="BL113" i="36"/>
  <c r="BM113" i="36" s="1"/>
  <c r="BK74" i="36"/>
  <c r="BJ74" i="36" s="1"/>
  <c r="BK55" i="36"/>
  <c r="BJ55" i="36" s="1"/>
  <c r="BK76" i="36"/>
  <c r="BJ76" i="36" s="1"/>
  <c r="BL28" i="36"/>
  <c r="BM28" i="36" s="1"/>
  <c r="BL116" i="36"/>
  <c r="BM116" i="36" s="1"/>
  <c r="BL81" i="36"/>
  <c r="BM81" i="36" s="1"/>
  <c r="BL33" i="36"/>
  <c r="BM33" i="36" s="1"/>
  <c r="BK115" i="36"/>
  <c r="BJ115" i="36" s="1"/>
  <c r="BL17" i="36"/>
  <c r="BM17" i="36" s="1"/>
  <c r="BL36" i="36"/>
  <c r="BM36" i="36" s="1"/>
  <c r="BK72" i="36"/>
  <c r="BJ72" i="36" s="1"/>
  <c r="BK90" i="36"/>
  <c r="BJ90" i="36" s="1"/>
  <c r="BK100" i="36"/>
  <c r="BJ100" i="36" s="1"/>
  <c r="BL91" i="36"/>
  <c r="BM91" i="36" s="1"/>
  <c r="BK26" i="36"/>
  <c r="BJ26" i="36" s="1"/>
  <c r="BL41" i="36"/>
  <c r="BM41" i="36" s="1"/>
  <c r="BK39" i="36"/>
  <c r="BJ39" i="36" s="1"/>
  <c r="BL46" i="36"/>
  <c r="BM46" i="36" s="1"/>
  <c r="BK114" i="36"/>
  <c r="BJ114" i="36" s="1"/>
  <c r="BL100" i="36"/>
  <c r="BM100" i="36" s="1"/>
  <c r="BL38" i="36"/>
  <c r="BM38" i="36" s="1"/>
  <c r="BL109" i="36"/>
  <c r="BM109" i="36" s="1"/>
  <c r="BK102" i="36"/>
  <c r="BJ102" i="36" s="1"/>
  <c r="BL22" i="36"/>
  <c r="BM22" i="36" s="1"/>
  <c r="BK22" i="36"/>
  <c r="BL44" i="36"/>
  <c r="BM44" i="36" s="1"/>
  <c r="BL103" i="36"/>
  <c r="BM103" i="36" s="1"/>
  <c r="BL84" i="36"/>
  <c r="BM84" i="36" s="1"/>
  <c r="BL35" i="36"/>
  <c r="BM35" i="36" s="1"/>
  <c r="BK85" i="36"/>
  <c r="BJ85" i="36" s="1"/>
  <c r="BL53" i="36"/>
  <c r="BM53" i="36" s="1"/>
  <c r="BK51" i="36"/>
  <c r="BJ51" i="36" s="1"/>
  <c r="BK45" i="36"/>
  <c r="BJ45" i="36" s="1"/>
  <c r="BL85" i="36"/>
  <c r="BM85" i="36" s="1"/>
  <c r="BL114" i="36"/>
  <c r="BM114" i="36" s="1"/>
  <c r="BL89" i="36"/>
  <c r="BM89" i="36" s="1"/>
  <c r="BK89" i="36"/>
  <c r="BJ89" i="36" s="1"/>
  <c r="BK58" i="36"/>
  <c r="BJ58" i="36" s="1"/>
  <c r="BL86" i="36"/>
  <c r="BM86" i="36" s="1"/>
  <c r="BK86" i="36"/>
  <c r="BJ86" i="36" s="1"/>
  <c r="BL27" i="36"/>
  <c r="BM27" i="36" s="1"/>
  <c r="BL76" i="36"/>
  <c r="BM76" i="36" s="1"/>
  <c r="BL57" i="36"/>
  <c r="BM57" i="36" s="1"/>
  <c r="BL106" i="36"/>
  <c r="BM106" i="36" s="1"/>
  <c r="BL99" i="36"/>
  <c r="BM99" i="36" s="1"/>
  <c r="BK82" i="36"/>
  <c r="BJ82" i="36" s="1"/>
  <c r="BK104" i="36"/>
  <c r="BJ104" i="36" s="1"/>
  <c r="BL54" i="36"/>
  <c r="BM54" i="36" s="1"/>
  <c r="BK93" i="36"/>
  <c r="BJ93" i="36" s="1"/>
  <c r="BK99" i="36"/>
  <c r="BJ99" i="36" s="1"/>
  <c r="BL83" i="36"/>
  <c r="BM83" i="36" s="1"/>
  <c r="BK68" i="36"/>
  <c r="BJ68" i="36" s="1"/>
  <c r="BL68" i="36"/>
  <c r="BM68" i="36" s="1"/>
  <c r="BK40" i="36"/>
  <c r="BJ40" i="36" s="1"/>
  <c r="BK106" i="36"/>
  <c r="BJ106" i="36" s="1"/>
  <c r="BK110" i="36"/>
  <c r="BJ110" i="36" s="1"/>
  <c r="BL56" i="36"/>
  <c r="BM56" i="36" s="1"/>
  <c r="BK112" i="36"/>
  <c r="BJ112" i="36" s="1"/>
  <c r="BL21" i="36"/>
  <c r="BM21" i="36" s="1"/>
  <c r="BL45" i="36"/>
  <c r="BM45" i="36" s="1"/>
  <c r="BK44" i="36"/>
  <c r="BJ44" i="36" s="1"/>
  <c r="BK69" i="36"/>
  <c r="BJ69" i="36" s="1"/>
  <c r="BK63" i="36"/>
  <c r="BJ63" i="36" s="1"/>
  <c r="BK18" i="36"/>
  <c r="BJ18" i="36" s="1"/>
  <c r="BK46" i="36"/>
  <c r="BJ46" i="36" s="1"/>
  <c r="BK37" i="36"/>
  <c r="BJ37" i="36" s="1"/>
  <c r="BK47" i="36"/>
  <c r="BJ47" i="36" s="1"/>
  <c r="BL42" i="36"/>
  <c r="BM42" i="36" s="1"/>
  <c r="BL58" i="36"/>
  <c r="BM58" i="36" s="1"/>
  <c r="BL20" i="36"/>
  <c r="BM20" i="36" s="1"/>
  <c r="BK103" i="36"/>
  <c r="BJ103" i="36" s="1"/>
  <c r="BK19" i="36"/>
  <c r="BJ19" i="36" s="1"/>
  <c r="BK30" i="36"/>
  <c r="BJ30" i="36" s="1"/>
  <c r="BL110" i="36"/>
  <c r="BM110" i="36" s="1"/>
  <c r="BL71" i="36"/>
  <c r="BM71" i="36" s="1"/>
  <c r="BK29" i="36"/>
  <c r="BL39" i="36"/>
  <c r="BM39" i="36" s="1"/>
  <c r="BL40" i="36"/>
  <c r="BM40" i="36" s="1"/>
  <c r="BL37" i="36"/>
  <c r="BM37" i="36" s="1"/>
  <c r="BK65" i="36"/>
  <c r="BJ65" i="36" s="1"/>
  <c r="BL78" i="36"/>
  <c r="BM78" i="36" s="1"/>
  <c r="BK116" i="36"/>
  <c r="BJ116" i="36" s="1"/>
  <c r="BK113" i="36"/>
  <c r="BJ113" i="36" s="1"/>
  <c r="BL75" i="36"/>
  <c r="BM75" i="36" s="1"/>
  <c r="BL72" i="36"/>
  <c r="BM72" i="36" s="1"/>
  <c r="BK111" i="36"/>
  <c r="BJ111" i="36" s="1"/>
  <c r="BK109" i="36"/>
  <c r="BJ109" i="36" s="1"/>
  <c r="BK53" i="36"/>
  <c r="BJ53" i="36" s="1"/>
  <c r="BK59" i="36"/>
  <c r="BJ59" i="36" s="1"/>
  <c r="BL66" i="36"/>
  <c r="BM66" i="36" s="1"/>
  <c r="BK84" i="36"/>
  <c r="BJ84" i="36" s="1"/>
  <c r="BK38" i="36"/>
  <c r="BJ38" i="36" s="1"/>
  <c r="BK80" i="36"/>
  <c r="BJ80" i="36" s="1"/>
  <c r="BK66" i="36"/>
  <c r="BJ66" i="36" s="1"/>
  <c r="BL59" i="36"/>
  <c r="BM59" i="36" s="1"/>
  <c r="BL25" i="36"/>
  <c r="BM25" i="36" s="1"/>
  <c r="BL50" i="36"/>
  <c r="BM50" i="36" s="1"/>
  <c r="BL43" i="36"/>
  <c r="BM43" i="36" s="1"/>
  <c r="BK43" i="36"/>
  <c r="BJ43" i="36" s="1"/>
  <c r="BL67" i="36"/>
  <c r="BM67" i="36" s="1"/>
  <c r="BL31" i="36"/>
  <c r="BM31" i="36" s="1"/>
  <c r="BL74" i="36"/>
  <c r="BM74" i="36" s="1"/>
  <c r="BL82" i="36"/>
  <c r="BM82" i="36" s="1"/>
  <c r="BK98" i="36"/>
  <c r="BJ98" i="36" s="1"/>
  <c r="BL101" i="36"/>
  <c r="BM101" i="36" s="1"/>
  <c r="BL51" i="36"/>
  <c r="BM51" i="36" s="1"/>
  <c r="BK36" i="36"/>
  <c r="BJ36" i="36" s="1"/>
  <c r="BK28" i="36"/>
  <c r="BL93" i="36"/>
  <c r="BM93" i="36" s="1"/>
  <c r="BK23" i="36"/>
  <c r="BL70" i="36"/>
  <c r="BM70" i="36" s="1"/>
  <c r="BL73" i="36"/>
  <c r="BM73" i="36" s="1"/>
  <c r="BK21" i="36"/>
  <c r="BJ21" i="36" s="1"/>
  <c r="BL32" i="36"/>
  <c r="BM32" i="36" s="1"/>
  <c r="BL88" i="36"/>
  <c r="BM88" i="36" s="1"/>
  <c r="BL105" i="36"/>
  <c r="BM105" i="36" s="1"/>
  <c r="BK56" i="36"/>
  <c r="BJ56" i="36" s="1"/>
  <c r="BL47" i="36"/>
  <c r="BM47" i="36" s="1"/>
  <c r="BK101" i="36"/>
  <c r="BJ101" i="36" s="1"/>
  <c r="BL96" i="36"/>
  <c r="BM96" i="36" s="1"/>
  <c r="BL104" i="36"/>
  <c r="BM104" i="36" s="1"/>
  <c r="BK27" i="36"/>
  <c r="BJ27" i="36" s="1"/>
  <c r="BK81" i="36"/>
  <c r="BJ81" i="36" s="1"/>
  <c r="BL98" i="36"/>
  <c r="BM98" i="36" s="1"/>
  <c r="BL92" i="36"/>
  <c r="BM92" i="36" s="1"/>
  <c r="BL49" i="36"/>
  <c r="BM49" i="36" s="1"/>
  <c r="BL77" i="36"/>
  <c r="BM77" i="36" s="1"/>
  <c r="BL62" i="36"/>
  <c r="BM62" i="36" s="1"/>
  <c r="BK61" i="36"/>
  <c r="BJ61" i="36" s="1"/>
  <c r="BK91" i="36"/>
  <c r="BJ91" i="36" s="1"/>
  <c r="BK73" i="36"/>
  <c r="BJ73" i="36" s="1"/>
  <c r="BL80" i="36"/>
  <c r="BM80" i="36" s="1"/>
  <c r="BK78" i="36"/>
  <c r="BJ78" i="36" s="1"/>
  <c r="BK92" i="36"/>
  <c r="BJ92" i="36" s="1"/>
  <c r="BL60" i="36"/>
  <c r="BM60" i="36" s="1"/>
  <c r="BL34" i="36"/>
  <c r="BM34" i="36" s="1"/>
  <c r="BL63" i="36"/>
  <c r="BM63" i="36" s="1"/>
  <c r="BK67" i="36"/>
  <c r="BJ67" i="36" s="1"/>
  <c r="BL18" i="36"/>
  <c r="BM18" i="36" s="1"/>
  <c r="BK94" i="36"/>
  <c r="BJ94" i="36" s="1"/>
  <c r="BK33" i="36"/>
  <c r="BJ33" i="36" s="1"/>
  <c r="BL23" i="36"/>
  <c r="BM23" i="36" s="1"/>
  <c r="BK87" i="36"/>
  <c r="BJ87" i="36" s="1"/>
  <c r="BL87" i="36"/>
  <c r="BM87" i="36" s="1"/>
  <c r="BL112" i="36"/>
  <c r="BM112" i="36" s="1"/>
  <c r="BL52" i="36"/>
  <c r="BM52" i="36" s="1"/>
  <c r="BL38" i="38"/>
  <c r="BM38" i="38" s="1"/>
  <c r="BL99" i="38"/>
  <c r="BM99" i="38" s="1"/>
  <c r="BK49" i="38"/>
  <c r="BJ49" i="38" s="1"/>
  <c r="BL111" i="38"/>
  <c r="BM111" i="38" s="1"/>
  <c r="BK43" i="38"/>
  <c r="BJ43" i="38" s="1"/>
  <c r="BL78" i="38"/>
  <c r="BM78" i="38" s="1"/>
  <c r="BL83" i="38"/>
  <c r="BM83" i="38" s="1"/>
  <c r="BK58" i="38"/>
  <c r="BJ58" i="38" s="1"/>
  <c r="BL39" i="38"/>
  <c r="BM39" i="38" s="1"/>
  <c r="BK93" i="38"/>
  <c r="BJ93" i="38" s="1"/>
  <c r="BK82" i="38"/>
  <c r="BJ82" i="38" s="1"/>
  <c r="BL105" i="38"/>
  <c r="BM105" i="38" s="1"/>
  <c r="BK33" i="38"/>
  <c r="BJ33" i="38" s="1"/>
  <c r="BL45" i="38"/>
  <c r="BM45" i="38" s="1"/>
  <c r="BL41" i="38"/>
  <c r="BM41" i="38" s="1"/>
  <c r="BK112" i="38"/>
  <c r="BJ112" i="38" s="1"/>
  <c r="BK54" i="38"/>
  <c r="BJ54" i="38" s="1"/>
  <c r="BL66" i="38"/>
  <c r="BM66" i="38" s="1"/>
  <c r="BL26" i="38"/>
  <c r="BM26" i="38" s="1"/>
  <c r="BL32" i="38"/>
  <c r="BM32" i="38" s="1"/>
  <c r="BK110" i="38"/>
  <c r="BJ110" i="38" s="1"/>
  <c r="BK78" i="38"/>
  <c r="BJ78" i="38" s="1"/>
  <c r="BK39" i="38"/>
  <c r="BJ39" i="38" s="1"/>
  <c r="BK60" i="38"/>
  <c r="BJ60" i="38" s="1"/>
  <c r="BK63" i="38"/>
  <c r="BJ63" i="38" s="1"/>
  <c r="BL20" i="38"/>
  <c r="BM20" i="38" s="1"/>
  <c r="BL103" i="38"/>
  <c r="BM103" i="38" s="1"/>
  <c r="BL76" i="38"/>
  <c r="BM76" i="38" s="1"/>
  <c r="BK86" i="38"/>
  <c r="BJ86" i="38" s="1"/>
  <c r="BK85" i="38"/>
  <c r="BJ85" i="38" s="1"/>
  <c r="BK36" i="38"/>
  <c r="BJ36" i="38" s="1"/>
  <c r="BK103" i="38"/>
  <c r="BJ103" i="38" s="1"/>
  <c r="BL79" i="38"/>
  <c r="BM79" i="38" s="1"/>
  <c r="BK92" i="38"/>
  <c r="BJ92" i="38" s="1"/>
  <c r="BL42" i="38"/>
  <c r="BM42" i="38" s="1"/>
  <c r="BK91" i="38"/>
  <c r="BJ91" i="38" s="1"/>
  <c r="BL90" i="38"/>
  <c r="BM90" i="38" s="1"/>
  <c r="BL71" i="38"/>
  <c r="BM71" i="38" s="1"/>
  <c r="BL59" i="38"/>
  <c r="BM59" i="38" s="1"/>
  <c r="BL102" i="38"/>
  <c r="BM102" i="38" s="1"/>
  <c r="BK42" i="38"/>
  <c r="BJ42" i="38" s="1"/>
  <c r="BL67" i="38"/>
  <c r="BM67" i="38" s="1"/>
  <c r="BK24" i="38"/>
  <c r="BL58" i="38"/>
  <c r="BM58" i="38" s="1"/>
  <c r="BL73" i="38"/>
  <c r="BM73" i="38" s="1"/>
  <c r="BL74" i="38"/>
  <c r="BM74" i="38" s="1"/>
  <c r="BK28" i="38"/>
  <c r="BJ28" i="38" s="1"/>
  <c r="BK98" i="38"/>
  <c r="BJ98" i="38" s="1"/>
  <c r="BL82" i="38"/>
  <c r="BM82" i="38" s="1"/>
  <c r="BK53" i="38"/>
  <c r="BJ53" i="38" s="1"/>
  <c r="BK26" i="38"/>
  <c r="BJ26" i="38" s="1"/>
  <c r="BK21" i="38"/>
  <c r="BL56" i="38"/>
  <c r="BM56" i="38" s="1"/>
  <c r="BL114" i="38"/>
  <c r="BM114" i="38" s="1"/>
  <c r="BL108" i="38"/>
  <c r="BM108" i="38" s="1"/>
  <c r="BL107" i="38"/>
  <c r="BM107" i="38" s="1"/>
  <c r="BL48" i="38"/>
  <c r="BM48" i="38" s="1"/>
  <c r="BL81" i="38"/>
  <c r="BM81" i="38" s="1"/>
  <c r="BK64" i="38"/>
  <c r="BJ64" i="38" s="1"/>
  <c r="BL52" i="38"/>
  <c r="BM52" i="38" s="1"/>
  <c r="BL54" i="38"/>
  <c r="BM54" i="38" s="1"/>
  <c r="BL86" i="38"/>
  <c r="BM86" i="38" s="1"/>
  <c r="BK56" i="38"/>
  <c r="BJ56" i="38" s="1"/>
  <c r="BL85" i="38"/>
  <c r="BM85" i="38" s="1"/>
  <c r="BK104" i="38"/>
  <c r="BJ104" i="38" s="1"/>
  <c r="BL60" i="38"/>
  <c r="BM60" i="38" s="1"/>
  <c r="BK79" i="38"/>
  <c r="BJ79" i="38" s="1"/>
  <c r="BK37" i="38"/>
  <c r="BJ37" i="38" s="1"/>
  <c r="BL23" i="38"/>
  <c r="BM23" i="38" s="1"/>
  <c r="BL55" i="38"/>
  <c r="BM55" i="38" s="1"/>
  <c r="BK19" i="38"/>
  <c r="BJ19" i="38" s="1"/>
  <c r="BL69" i="38"/>
  <c r="BM69" i="38" s="1"/>
  <c r="BL98" i="38"/>
  <c r="BM98" i="38" s="1"/>
  <c r="BL49" i="38"/>
  <c r="BM49" i="38" s="1"/>
  <c r="BK65" i="38"/>
  <c r="BJ65" i="38" s="1"/>
  <c r="BK22" i="38"/>
  <c r="BL22" i="38"/>
  <c r="BM22" i="38" s="1"/>
  <c r="BL87" i="38"/>
  <c r="BM87" i="38" s="1"/>
  <c r="BK95" i="38"/>
  <c r="BJ95" i="38" s="1"/>
  <c r="BK75" i="38"/>
  <c r="BJ75" i="38" s="1"/>
  <c r="BL75" i="38"/>
  <c r="BM75" i="38" s="1"/>
  <c r="BK88" i="38"/>
  <c r="BJ88" i="38" s="1"/>
  <c r="BL61" i="38"/>
  <c r="BM61" i="38" s="1"/>
  <c r="BL35" i="38"/>
  <c r="BM35" i="38" s="1"/>
  <c r="BL112" i="38"/>
  <c r="BM112" i="38" s="1"/>
  <c r="BK34" i="38"/>
  <c r="BJ34" i="38" s="1"/>
  <c r="BK40" i="38"/>
  <c r="BJ40" i="38" s="1"/>
  <c r="BL50" i="38"/>
  <c r="BM50" i="38" s="1"/>
  <c r="BL18" i="38"/>
  <c r="BM18" i="38" s="1"/>
  <c r="BL68" i="38"/>
  <c r="BM68" i="38" s="1"/>
  <c r="BL97" i="38"/>
  <c r="BM97" i="38" s="1"/>
  <c r="BK80" i="38"/>
  <c r="BJ80" i="38" s="1"/>
  <c r="BK113" i="38"/>
  <c r="BJ113" i="38" s="1"/>
  <c r="BL93" i="38"/>
  <c r="BM93" i="38" s="1"/>
  <c r="BK25" i="38"/>
  <c r="BJ25" i="38" s="1"/>
  <c r="BK101" i="38"/>
  <c r="BJ101" i="38" s="1"/>
  <c r="BK96" i="38"/>
  <c r="BJ96" i="38" s="1"/>
  <c r="BL51" i="38"/>
  <c r="BM51" i="38" s="1"/>
  <c r="BK35" i="38"/>
  <c r="BJ35" i="38" s="1"/>
  <c r="BK45" i="38"/>
  <c r="BJ45" i="38" s="1"/>
  <c r="BK84" i="38"/>
  <c r="BJ84" i="38" s="1"/>
  <c r="BK30" i="38"/>
  <c r="BJ30" i="38" s="1"/>
  <c r="BK18" i="38"/>
  <c r="BJ18" i="38" s="1"/>
  <c r="BK66" i="38"/>
  <c r="BJ66" i="38" s="1"/>
  <c r="BL89" i="38"/>
  <c r="BM89" i="38" s="1"/>
  <c r="BL95" i="38"/>
  <c r="BM95" i="38" s="1"/>
  <c r="BK76" i="38"/>
  <c r="BJ76" i="38" s="1"/>
  <c r="BL84" i="38"/>
  <c r="BM84" i="38" s="1"/>
  <c r="BK62" i="38"/>
  <c r="BJ62" i="38" s="1"/>
  <c r="BL109" i="38"/>
  <c r="BM109" i="38" s="1"/>
  <c r="BL70" i="38"/>
  <c r="BM70" i="38" s="1"/>
  <c r="BK105" i="38"/>
  <c r="BJ105" i="38" s="1"/>
  <c r="BK89" i="38"/>
  <c r="BJ89" i="38" s="1"/>
  <c r="BK44" i="38"/>
  <c r="BJ44" i="38" s="1"/>
  <c r="BK116" i="38"/>
  <c r="BJ116" i="38" s="1"/>
  <c r="BK69" i="38"/>
  <c r="BJ69" i="38" s="1"/>
  <c r="BL21" i="38"/>
  <c r="BM21" i="38" s="1"/>
  <c r="BL80" i="38"/>
  <c r="BM80" i="38" s="1"/>
  <c r="BK48" i="38"/>
  <c r="BJ48" i="38" s="1"/>
  <c r="BL100" i="38"/>
  <c r="BM100" i="38" s="1"/>
  <c r="BL33" i="38"/>
  <c r="BM33" i="38" s="1"/>
  <c r="BL104" i="38"/>
  <c r="BM104" i="38" s="1"/>
  <c r="BK59" i="38"/>
  <c r="BJ59" i="38" s="1"/>
  <c r="BK55" i="38"/>
  <c r="BJ55" i="38" s="1"/>
  <c r="BL30" i="38"/>
  <c r="BM30" i="38" s="1"/>
  <c r="BK17" i="38"/>
  <c r="BJ17" i="38" s="1"/>
  <c r="BL64" i="38"/>
  <c r="BM64" i="38" s="1"/>
  <c r="BK106" i="38"/>
  <c r="BJ106" i="38" s="1"/>
  <c r="BL36" i="38"/>
  <c r="BM36" i="38" s="1"/>
  <c r="BL17" i="38"/>
  <c r="BM17" i="38" s="1"/>
  <c r="BK108" i="38"/>
  <c r="BJ108" i="38" s="1"/>
  <c r="BK51" i="38"/>
  <c r="BJ51" i="38" s="1"/>
  <c r="BK20" i="38"/>
  <c r="BJ20" i="38" s="1"/>
  <c r="BK111" i="38"/>
  <c r="BJ111" i="38" s="1"/>
  <c r="BK52" i="38"/>
  <c r="BJ52" i="38" s="1"/>
  <c r="BK107" i="38"/>
  <c r="BJ107" i="38" s="1"/>
  <c r="BK47" i="38"/>
  <c r="BJ47" i="38" s="1"/>
  <c r="BK68" i="38"/>
  <c r="BJ68" i="38" s="1"/>
  <c r="BK41" i="38"/>
  <c r="BJ41" i="38" s="1"/>
  <c r="BK72" i="38"/>
  <c r="BJ72" i="38" s="1"/>
  <c r="BL57" i="38"/>
  <c r="BM57" i="38" s="1"/>
  <c r="BL113" i="38"/>
  <c r="BM113" i="38" s="1"/>
  <c r="BK61" i="38"/>
  <c r="BJ61" i="38" s="1"/>
  <c r="BL47" i="38"/>
  <c r="BM47" i="38" s="1"/>
  <c r="BL72" i="38"/>
  <c r="BM72" i="38" s="1"/>
  <c r="BK23" i="38"/>
  <c r="BL34" i="38"/>
  <c r="BM34" i="38" s="1"/>
  <c r="BK97" i="38"/>
  <c r="BJ97" i="38" s="1"/>
  <c r="BL101" i="38"/>
  <c r="BM101" i="38" s="1"/>
  <c r="BL53" i="38"/>
  <c r="BM53" i="38" s="1"/>
  <c r="BK77" i="38"/>
  <c r="BJ77" i="38" s="1"/>
  <c r="BL63" i="38"/>
  <c r="BM63" i="38" s="1"/>
  <c r="BL29" i="38"/>
  <c r="BM29" i="38" s="1"/>
  <c r="BL37" i="38"/>
  <c r="BM37" i="38" s="1"/>
  <c r="BK50" i="38"/>
  <c r="BJ50" i="38" s="1"/>
  <c r="BK94" i="38"/>
  <c r="BJ94" i="38" s="1"/>
  <c r="BL88" i="38"/>
  <c r="BM88" i="38" s="1"/>
  <c r="BK90" i="38"/>
  <c r="BJ90" i="38" s="1"/>
  <c r="BK46" i="38"/>
  <c r="BJ46" i="38" s="1"/>
  <c r="BK27" i="38"/>
  <c r="BJ27" i="38" s="1"/>
  <c r="BK29" i="38"/>
  <c r="BJ29" i="38" s="1"/>
  <c r="BL28" i="38"/>
  <c r="BM28" i="38" s="1"/>
  <c r="BK31" i="38"/>
  <c r="BJ31" i="38" s="1"/>
  <c r="BL46" i="38"/>
  <c r="BM46" i="38" s="1"/>
  <c r="BK99" i="38"/>
  <c r="BJ99" i="38" s="1"/>
  <c r="BL25" i="38"/>
  <c r="BM25" i="38" s="1"/>
  <c r="BL77" i="38"/>
  <c r="BM77" i="38" s="1"/>
  <c r="BK115" i="38"/>
  <c r="BJ115" i="38" s="1"/>
  <c r="BL65" i="38"/>
  <c r="BM65" i="38" s="1"/>
  <c r="BL94" i="38"/>
  <c r="BM94" i="38" s="1"/>
  <c r="BL27" i="38"/>
  <c r="BM27" i="38" s="1"/>
  <c r="BK70" i="38"/>
  <c r="BJ70" i="38" s="1"/>
  <c r="BK83" i="38"/>
  <c r="BJ83" i="38" s="1"/>
  <c r="BL43" i="38"/>
  <c r="BM43" i="38" s="1"/>
  <c r="BL116" i="38"/>
  <c r="BM116" i="38" s="1"/>
  <c r="BL40" i="38"/>
  <c r="BM40" i="38" s="1"/>
  <c r="BL19" i="38"/>
  <c r="BM19" i="38" s="1"/>
  <c r="BK67" i="38"/>
  <c r="BJ67" i="38" s="1"/>
  <c r="BL31" i="38"/>
  <c r="BM31" i="38" s="1"/>
  <c r="BK73" i="38"/>
  <c r="BJ73" i="38" s="1"/>
  <c r="BL62" i="38"/>
  <c r="BM62" i="38" s="1"/>
  <c r="BK57" i="38"/>
  <c r="BJ57" i="38" s="1"/>
  <c r="BK114" i="38"/>
  <c r="BJ114" i="38" s="1"/>
  <c r="BK102" i="38"/>
  <c r="BJ102" i="38" s="1"/>
  <c r="BL115" i="38"/>
  <c r="BM115" i="38" s="1"/>
  <c r="BL106" i="38"/>
  <c r="BM106" i="38" s="1"/>
  <c r="BK32" i="38"/>
  <c r="BJ32" i="38" s="1"/>
  <c r="BK71" i="38"/>
  <c r="BJ71" i="38" s="1"/>
  <c r="BK74" i="38"/>
  <c r="BJ74" i="38" s="1"/>
  <c r="BK109" i="38"/>
  <c r="BJ109" i="38" s="1"/>
  <c r="BK38" i="38"/>
  <c r="BJ38" i="38" s="1"/>
  <c r="BL91" i="38"/>
  <c r="BM91" i="38" s="1"/>
  <c r="BK87" i="38"/>
  <c r="BJ87" i="38" s="1"/>
  <c r="BL110" i="38"/>
  <c r="BM110" i="38" s="1"/>
  <c r="BL96" i="38"/>
  <c r="BM96" i="38" s="1"/>
  <c r="BL44" i="38"/>
  <c r="BM44" i="38" s="1"/>
  <c r="BK100" i="38"/>
  <c r="BJ100" i="38" s="1"/>
  <c r="BL92" i="38"/>
  <c r="BM92" i="38" s="1"/>
  <c r="BK81" i="38"/>
  <c r="BJ81" i="38" s="1"/>
  <c r="BL24" i="38"/>
  <c r="BM24" i="38" s="1"/>
  <c r="AX29" i="44"/>
  <c r="E30" i="44"/>
  <c r="AJ31" i="41"/>
  <c r="AJ77" i="41" s="1"/>
  <c r="AJ29" i="42"/>
  <c r="V30" i="51"/>
  <c r="V29" i="48"/>
  <c r="BZ31" i="46"/>
  <c r="BZ76" i="46" s="1"/>
  <c r="V114" i="46"/>
  <c r="AJ29" i="48"/>
  <c r="V34" i="51"/>
  <c r="BL31" i="30"/>
  <c r="BM31" i="30" s="1"/>
  <c r="BK21" i="30"/>
  <c r="BK54" i="30"/>
  <c r="BJ54" i="30" s="1"/>
  <c r="BL108" i="30"/>
  <c r="BM108" i="30" s="1"/>
  <c r="BK96" i="30"/>
  <c r="BJ96" i="30" s="1"/>
  <c r="BK44" i="30"/>
  <c r="BJ44" i="30" s="1"/>
  <c r="BK97" i="30"/>
  <c r="BJ97" i="30" s="1"/>
  <c r="BL88" i="30"/>
  <c r="BM88" i="30" s="1"/>
  <c r="BL21" i="30"/>
  <c r="BM21" i="30" s="1"/>
  <c r="BK26" i="30"/>
  <c r="BL28" i="30"/>
  <c r="BM28" i="30" s="1"/>
  <c r="BL84" i="30"/>
  <c r="BM84" i="30" s="1"/>
  <c r="BK25" i="30"/>
  <c r="BJ25" i="30" s="1"/>
  <c r="BK41" i="30"/>
  <c r="BJ41" i="30" s="1"/>
  <c r="BK65" i="30"/>
  <c r="BJ65" i="30" s="1"/>
  <c r="BK66" i="30"/>
  <c r="BJ66" i="30" s="1"/>
  <c r="BL68" i="30"/>
  <c r="BM68" i="30" s="1"/>
  <c r="BL47" i="30"/>
  <c r="BM47" i="30" s="1"/>
  <c r="BL87" i="30"/>
  <c r="BM87" i="30" s="1"/>
  <c r="BL54" i="30"/>
  <c r="BM54" i="30" s="1"/>
  <c r="BK71" i="30"/>
  <c r="BJ71" i="30" s="1"/>
  <c r="BK81" i="30"/>
  <c r="BJ81" i="30" s="1"/>
  <c r="BK32" i="30"/>
  <c r="BJ32" i="30" s="1"/>
  <c r="BL66" i="30"/>
  <c r="BM66" i="30" s="1"/>
  <c r="BL22" i="30"/>
  <c r="BM22" i="30" s="1"/>
  <c r="BL77" i="30"/>
  <c r="BM77" i="30" s="1"/>
  <c r="BK89" i="30"/>
  <c r="BJ89" i="30" s="1"/>
  <c r="BK53" i="30"/>
  <c r="BJ53" i="30" s="1"/>
  <c r="BK20" i="30"/>
  <c r="BJ20" i="30" s="1"/>
  <c r="BK61" i="30"/>
  <c r="BJ61" i="30" s="1"/>
  <c r="BK67" i="30"/>
  <c r="BJ67" i="30" s="1"/>
  <c r="BL25" i="30"/>
  <c r="BM25" i="30" s="1"/>
  <c r="BK39" i="30"/>
  <c r="BJ39" i="30" s="1"/>
  <c r="BL60" i="30"/>
  <c r="BM60" i="30" s="1"/>
  <c r="BL64" i="30"/>
  <c r="BM64" i="30" s="1"/>
  <c r="BK28" i="30"/>
  <c r="BJ28" i="30" s="1"/>
  <c r="BL109" i="30"/>
  <c r="BM109" i="30" s="1"/>
  <c r="BK76" i="30"/>
  <c r="BJ76" i="30" s="1"/>
  <c r="BL52" i="30"/>
  <c r="BM52" i="30" s="1"/>
  <c r="BK70" i="30"/>
  <c r="BJ70" i="30" s="1"/>
  <c r="BL59" i="30"/>
  <c r="BM59" i="30" s="1"/>
  <c r="BL17" i="30"/>
  <c r="BM17" i="30" s="1"/>
  <c r="BK75" i="30"/>
  <c r="BJ75" i="30" s="1"/>
  <c r="BL63" i="30"/>
  <c r="BM63" i="30" s="1"/>
  <c r="BK103" i="30"/>
  <c r="BJ103" i="30" s="1"/>
  <c r="BK19" i="30"/>
  <c r="BL98" i="30"/>
  <c r="BM98" i="30" s="1"/>
  <c r="BK110" i="30"/>
  <c r="BJ110" i="30" s="1"/>
  <c r="BL49" i="30"/>
  <c r="BM49" i="30" s="1"/>
  <c r="BK84" i="30"/>
  <c r="BJ84" i="30" s="1"/>
  <c r="BL96" i="30"/>
  <c r="BM96" i="30" s="1"/>
  <c r="BL92" i="30"/>
  <c r="BM92" i="30" s="1"/>
  <c r="BL110" i="30"/>
  <c r="BM110" i="30" s="1"/>
  <c r="BL80" i="30"/>
  <c r="BM80" i="30" s="1"/>
  <c r="BK90" i="30"/>
  <c r="BJ90" i="30" s="1"/>
  <c r="BL99" i="30"/>
  <c r="BM99" i="30" s="1"/>
  <c r="BL70" i="30"/>
  <c r="BM70" i="30" s="1"/>
  <c r="BK74" i="30"/>
  <c r="BJ74" i="30" s="1"/>
  <c r="BL33" i="30"/>
  <c r="BM33" i="30" s="1"/>
  <c r="BK68" i="30"/>
  <c r="BJ68" i="30" s="1"/>
  <c r="BL39" i="30"/>
  <c r="BM39" i="30" s="1"/>
  <c r="BK95" i="30"/>
  <c r="BJ95" i="30" s="1"/>
  <c r="BK27" i="30"/>
  <c r="BL116" i="30"/>
  <c r="BM116" i="30" s="1"/>
  <c r="BL41" i="30"/>
  <c r="BM41" i="30" s="1"/>
  <c r="BL53" i="30"/>
  <c r="BM53" i="30" s="1"/>
  <c r="BL19" i="30"/>
  <c r="BM19" i="30" s="1"/>
  <c r="BL50" i="30"/>
  <c r="BM50" i="30" s="1"/>
  <c r="BL24" i="30"/>
  <c r="BM24" i="30" s="1"/>
  <c r="BL81" i="30"/>
  <c r="BM81" i="30" s="1"/>
  <c r="BL18" i="30"/>
  <c r="BM18" i="30" s="1"/>
  <c r="BK64" i="30"/>
  <c r="BJ64" i="30" s="1"/>
  <c r="BK51" i="30"/>
  <c r="BJ51" i="30" s="1"/>
  <c r="BK94" i="30"/>
  <c r="BJ94" i="30" s="1"/>
  <c r="BK72" i="30"/>
  <c r="BJ72" i="30" s="1"/>
  <c r="BL115" i="30"/>
  <c r="BM115" i="30" s="1"/>
  <c r="BL72" i="30"/>
  <c r="BM72" i="30" s="1"/>
  <c r="BL69" i="30"/>
  <c r="BM69" i="30" s="1"/>
  <c r="BL78" i="30"/>
  <c r="BM78" i="30" s="1"/>
  <c r="BK116" i="30"/>
  <c r="BJ116" i="30" s="1"/>
  <c r="BL105" i="30"/>
  <c r="BM105" i="30" s="1"/>
  <c r="BK38" i="30"/>
  <c r="BJ38" i="30" s="1"/>
  <c r="BK100" i="30"/>
  <c r="BJ100" i="30" s="1"/>
  <c r="BK106" i="30"/>
  <c r="BJ106" i="30" s="1"/>
  <c r="BK60" i="30"/>
  <c r="BJ60" i="30" s="1"/>
  <c r="BL79" i="30"/>
  <c r="BM79" i="30" s="1"/>
  <c r="BL90" i="30"/>
  <c r="BM90" i="30" s="1"/>
  <c r="BL86" i="30"/>
  <c r="BM86" i="30" s="1"/>
  <c r="BL106" i="30"/>
  <c r="BM106" i="30" s="1"/>
  <c r="BK115" i="30"/>
  <c r="BJ115" i="30" s="1"/>
  <c r="BK98" i="30"/>
  <c r="BJ98" i="30" s="1"/>
  <c r="BK40" i="30"/>
  <c r="BJ40" i="30" s="1"/>
  <c r="BK36" i="30"/>
  <c r="BJ36" i="30" s="1"/>
  <c r="BK108" i="30"/>
  <c r="BJ108" i="30" s="1"/>
  <c r="BK113" i="30"/>
  <c r="BJ113" i="30" s="1"/>
  <c r="BK47" i="30"/>
  <c r="BJ47" i="30" s="1"/>
  <c r="BL58" i="30"/>
  <c r="BM58" i="30" s="1"/>
  <c r="BK62" i="30"/>
  <c r="BJ62" i="30" s="1"/>
  <c r="BL100" i="30"/>
  <c r="BM100" i="30" s="1"/>
  <c r="BK93" i="30"/>
  <c r="BJ93" i="30" s="1"/>
  <c r="BK35" i="30"/>
  <c r="BJ35" i="30" s="1"/>
  <c r="BL94" i="30"/>
  <c r="BM94" i="30" s="1"/>
  <c r="BK42" i="30"/>
  <c r="BJ42" i="30" s="1"/>
  <c r="BL20" i="30"/>
  <c r="BM20" i="30" s="1"/>
  <c r="BK86" i="30"/>
  <c r="BJ86" i="30" s="1"/>
  <c r="BK59" i="30"/>
  <c r="BJ59" i="30" s="1"/>
  <c r="BK63" i="30"/>
  <c r="BJ63" i="30" s="1"/>
  <c r="BL35" i="30"/>
  <c r="BM35" i="30" s="1"/>
  <c r="BL111" i="30"/>
  <c r="BM111" i="30" s="1"/>
  <c r="BK78" i="30"/>
  <c r="BJ78" i="30" s="1"/>
  <c r="BL65" i="30"/>
  <c r="BM65" i="30" s="1"/>
  <c r="BK29" i="30"/>
  <c r="BL113" i="30"/>
  <c r="BM113" i="30" s="1"/>
  <c r="BL76" i="30"/>
  <c r="BM76" i="30" s="1"/>
  <c r="BL73" i="30"/>
  <c r="BM73" i="30" s="1"/>
  <c r="BL27" i="30"/>
  <c r="BM27" i="30" s="1"/>
  <c r="BK73" i="30"/>
  <c r="BJ73" i="30" s="1"/>
  <c r="BL45" i="30"/>
  <c r="BM45" i="30" s="1"/>
  <c r="BK56" i="30"/>
  <c r="BJ56" i="30" s="1"/>
  <c r="BL34" i="30"/>
  <c r="BM34" i="30" s="1"/>
  <c r="BK112" i="30"/>
  <c r="BJ112" i="30" s="1"/>
  <c r="BL101" i="30"/>
  <c r="BM101" i="30" s="1"/>
  <c r="BL38" i="30"/>
  <c r="BM38" i="30" s="1"/>
  <c r="BL82" i="30"/>
  <c r="BM82" i="30" s="1"/>
  <c r="BL102" i="30"/>
  <c r="BM102" i="30" s="1"/>
  <c r="BK99" i="30"/>
  <c r="BJ99" i="30" s="1"/>
  <c r="BL48" i="30"/>
  <c r="BM48" i="30" s="1"/>
  <c r="BL103" i="30"/>
  <c r="BM103" i="30" s="1"/>
  <c r="BK33" i="30"/>
  <c r="BJ33" i="30" s="1"/>
  <c r="BK109" i="30"/>
  <c r="BJ109" i="30" s="1"/>
  <c r="BK87" i="30"/>
  <c r="BJ87" i="30" s="1"/>
  <c r="BK80" i="30"/>
  <c r="BJ80" i="30" s="1"/>
  <c r="BK49" i="30"/>
  <c r="BJ49" i="30" s="1"/>
  <c r="BK82" i="30"/>
  <c r="BJ82" i="30" s="1"/>
  <c r="BL56" i="30"/>
  <c r="BM56" i="30" s="1"/>
  <c r="BL91" i="30"/>
  <c r="BM91" i="30" s="1"/>
  <c r="BK17" i="30"/>
  <c r="BJ17" i="30" s="1"/>
  <c r="BK105" i="30"/>
  <c r="BJ105" i="30" s="1"/>
  <c r="BK34" i="30"/>
  <c r="BJ34" i="30" s="1"/>
  <c r="BK22" i="30"/>
  <c r="BJ22" i="30" s="1"/>
  <c r="BL71" i="30"/>
  <c r="BM71" i="30" s="1"/>
  <c r="BL114" i="30"/>
  <c r="BM114" i="30" s="1"/>
  <c r="BL107" i="30"/>
  <c r="BM107" i="30" s="1"/>
  <c r="BK37" i="30"/>
  <c r="BJ37" i="30" s="1"/>
  <c r="BL93" i="30"/>
  <c r="BM93" i="30" s="1"/>
  <c r="BL42" i="30"/>
  <c r="BM42" i="30" s="1"/>
  <c r="BK57" i="30"/>
  <c r="BJ57" i="30" s="1"/>
  <c r="BK114" i="30"/>
  <c r="BJ114" i="30" s="1"/>
  <c r="BK79" i="30"/>
  <c r="BJ79" i="30" s="1"/>
  <c r="BL112" i="30"/>
  <c r="BM112" i="30" s="1"/>
  <c r="BK104" i="30"/>
  <c r="BJ104" i="30" s="1"/>
  <c r="BK23" i="30"/>
  <c r="BK101" i="30"/>
  <c r="BJ101" i="30" s="1"/>
  <c r="BL55" i="30"/>
  <c r="BM55" i="30" s="1"/>
  <c r="BL32" i="30"/>
  <c r="BM32" i="30" s="1"/>
  <c r="BK48" i="30"/>
  <c r="BJ48" i="30" s="1"/>
  <c r="BL26" i="30"/>
  <c r="BM26" i="30" s="1"/>
  <c r="BK88" i="30"/>
  <c r="BJ88" i="30" s="1"/>
  <c r="BL61" i="30"/>
  <c r="BM61" i="30" s="1"/>
  <c r="BL51" i="30"/>
  <c r="BM51" i="30" s="1"/>
  <c r="BK45" i="30"/>
  <c r="BJ45" i="30" s="1"/>
  <c r="BL75" i="30"/>
  <c r="BM75" i="30" s="1"/>
  <c r="BL40" i="30"/>
  <c r="BM40" i="30" s="1"/>
  <c r="BL36" i="30"/>
  <c r="BM36" i="30" s="1"/>
  <c r="BK111" i="30"/>
  <c r="BJ111" i="30" s="1"/>
  <c r="BK69" i="30"/>
  <c r="BJ69" i="30" s="1"/>
  <c r="BK107" i="30"/>
  <c r="BJ107" i="30" s="1"/>
  <c r="BL43" i="30"/>
  <c r="BM43" i="30" s="1"/>
  <c r="BK92" i="30"/>
  <c r="BJ92" i="30" s="1"/>
  <c r="BK55" i="30"/>
  <c r="BJ55" i="30" s="1"/>
  <c r="BK50" i="30"/>
  <c r="BJ50" i="30" s="1"/>
  <c r="BK102" i="30"/>
  <c r="BJ102" i="30" s="1"/>
  <c r="BL29" i="30"/>
  <c r="BM29" i="30" s="1"/>
  <c r="BK43" i="30"/>
  <c r="BJ43" i="30" s="1"/>
  <c r="BL74" i="30"/>
  <c r="BM74" i="30" s="1"/>
  <c r="BK52" i="30"/>
  <c r="BJ52" i="30" s="1"/>
  <c r="BL67" i="30"/>
  <c r="BM67" i="30" s="1"/>
  <c r="BL62" i="30"/>
  <c r="BM62" i="30" s="1"/>
  <c r="BK77" i="30"/>
  <c r="BJ77" i="30" s="1"/>
  <c r="BL23" i="30"/>
  <c r="BM23" i="30" s="1"/>
  <c r="BL44" i="30"/>
  <c r="BM44" i="30" s="1"/>
  <c r="BK24" i="30"/>
  <c r="BJ24" i="30" s="1"/>
  <c r="BL95" i="30"/>
  <c r="BM95" i="30" s="1"/>
  <c r="BL104" i="30"/>
  <c r="BM104" i="30" s="1"/>
  <c r="BL57" i="30"/>
  <c r="BM57" i="30" s="1"/>
  <c r="BK46" i="30"/>
  <c r="BJ46" i="30" s="1"/>
  <c r="BK31" i="30"/>
  <c r="BL85" i="30"/>
  <c r="BM85" i="30" s="1"/>
  <c r="BL97" i="30"/>
  <c r="BM97" i="30" s="1"/>
  <c r="BK85" i="30"/>
  <c r="BJ85" i="30" s="1"/>
  <c r="BK83" i="30"/>
  <c r="BJ83" i="30" s="1"/>
  <c r="BK91" i="30"/>
  <c r="BJ91" i="30" s="1"/>
  <c r="BL89" i="30"/>
  <c r="BM89" i="30" s="1"/>
  <c r="BK58" i="30"/>
  <c r="BJ58" i="30" s="1"/>
  <c r="BK30" i="30"/>
  <c r="BJ30" i="30" s="1"/>
  <c r="BL83" i="30"/>
  <c r="BM83" i="30" s="1"/>
  <c r="BL30" i="30"/>
  <c r="BM30" i="30" s="1"/>
  <c r="BL37" i="30"/>
  <c r="BM37" i="30" s="1"/>
  <c r="BK18" i="30"/>
  <c r="BJ18" i="30" s="1"/>
  <c r="BL46" i="30"/>
  <c r="BM46" i="30" s="1"/>
  <c r="C79" i="15"/>
  <c r="B79" i="15" s="1"/>
  <c r="C17" i="15"/>
  <c r="C100" i="15"/>
  <c r="B100" i="15" s="1"/>
  <c r="D116" i="15"/>
  <c r="E116" i="15" s="1"/>
  <c r="D50" i="15"/>
  <c r="E50" i="15" s="1"/>
  <c r="D40" i="15"/>
  <c r="E40" i="15" s="1"/>
  <c r="C18" i="15"/>
  <c r="B18" i="15" s="1"/>
  <c r="D52" i="15"/>
  <c r="E52" i="15" s="1"/>
  <c r="D53" i="15"/>
  <c r="E53" i="15" s="1"/>
  <c r="C29" i="15"/>
  <c r="D61" i="15"/>
  <c r="E61" i="15" s="1"/>
  <c r="C116" i="15"/>
  <c r="B116" i="15" s="1"/>
  <c r="D20" i="15"/>
  <c r="E20" i="15" s="1"/>
  <c r="D56" i="15"/>
  <c r="E56" i="15" s="1"/>
  <c r="D108" i="15"/>
  <c r="E108" i="15" s="1"/>
  <c r="C23" i="15"/>
  <c r="C63" i="15"/>
  <c r="B63" i="15" s="1"/>
  <c r="C104" i="15"/>
  <c r="B104" i="15" s="1"/>
  <c r="D21" i="15"/>
  <c r="E21" i="15" s="1"/>
  <c r="C96" i="15"/>
  <c r="B96" i="15" s="1"/>
  <c r="D75" i="15"/>
  <c r="E75" i="15" s="1"/>
  <c r="D97" i="15"/>
  <c r="E97" i="15" s="1"/>
  <c r="C21" i="15"/>
  <c r="D82" i="15"/>
  <c r="E82" i="15" s="1"/>
  <c r="C76" i="15"/>
  <c r="B76" i="15" s="1"/>
  <c r="C114" i="15"/>
  <c r="B114" i="15" s="1"/>
  <c r="C110" i="15"/>
  <c r="B110" i="15" s="1"/>
  <c r="D38" i="15"/>
  <c r="E38" i="15" s="1"/>
  <c r="C46" i="15"/>
  <c r="B46" i="15" s="1"/>
  <c r="D68" i="15"/>
  <c r="E68" i="15" s="1"/>
  <c r="C44" i="15"/>
  <c r="B44" i="15" s="1"/>
  <c r="C28" i="15"/>
  <c r="C57" i="15"/>
  <c r="B57" i="15" s="1"/>
  <c r="D43" i="15"/>
  <c r="E43" i="15" s="1"/>
  <c r="C58" i="15"/>
  <c r="B58" i="15" s="1"/>
  <c r="C111" i="15"/>
  <c r="B111" i="15" s="1"/>
  <c r="D84" i="15"/>
  <c r="E84" i="15" s="1"/>
  <c r="D22" i="15"/>
  <c r="E22" i="15" s="1"/>
  <c r="C64" i="15"/>
  <c r="B64" i="15" s="1"/>
  <c r="C24" i="15"/>
  <c r="C53" i="15"/>
  <c r="B53" i="15" s="1"/>
  <c r="D19" i="15"/>
  <c r="E19" i="15" s="1"/>
  <c r="D115" i="15"/>
  <c r="E115" i="15" s="1"/>
  <c r="C78" i="15"/>
  <c r="B78" i="15" s="1"/>
  <c r="C74" i="15"/>
  <c r="B74" i="15" s="1"/>
  <c r="D51" i="15"/>
  <c r="E51" i="15" s="1"/>
  <c r="D32" i="15"/>
  <c r="E32" i="15" s="1"/>
  <c r="C93" i="15"/>
  <c r="B93" i="15" s="1"/>
  <c r="C43" i="15"/>
  <c r="B43" i="15" s="1"/>
  <c r="C71" i="15"/>
  <c r="B71" i="15" s="1"/>
  <c r="D114" i="15"/>
  <c r="E114" i="15" s="1"/>
  <c r="C112" i="15"/>
  <c r="B112" i="15" s="1"/>
  <c r="D29" i="15"/>
  <c r="E29" i="15" s="1"/>
  <c r="C45" i="15"/>
  <c r="B45" i="15" s="1"/>
  <c r="C22" i="15"/>
  <c r="B22" i="15" s="1"/>
  <c r="C103" i="15"/>
  <c r="B103" i="15" s="1"/>
  <c r="D87" i="15"/>
  <c r="E87" i="15" s="1"/>
  <c r="D70" i="15"/>
  <c r="E70" i="15" s="1"/>
  <c r="C52" i="15"/>
  <c r="B52" i="15" s="1"/>
  <c r="C94" i="15"/>
  <c r="B94" i="15" s="1"/>
  <c r="D109" i="15"/>
  <c r="E109" i="15" s="1"/>
  <c r="C34" i="15"/>
  <c r="B34" i="15" s="1"/>
  <c r="D49" i="15"/>
  <c r="E49" i="15" s="1"/>
  <c r="C81" i="15"/>
  <c r="B81" i="15" s="1"/>
  <c r="D95" i="15"/>
  <c r="E95" i="15" s="1"/>
  <c r="C36" i="15"/>
  <c r="D28" i="15"/>
  <c r="E28" i="15" s="1"/>
  <c r="C105" i="15"/>
  <c r="B105" i="15" s="1"/>
  <c r="C88" i="15"/>
  <c r="B88" i="15" s="1"/>
  <c r="D96" i="15"/>
  <c r="E96" i="15" s="1"/>
  <c r="C86" i="15"/>
  <c r="B86" i="15" s="1"/>
  <c r="C70" i="15"/>
  <c r="B70" i="15" s="1"/>
  <c r="C51" i="15"/>
  <c r="B51" i="15" s="1"/>
  <c r="C87" i="15"/>
  <c r="B87" i="15" s="1"/>
  <c r="C48" i="15"/>
  <c r="B48" i="15" s="1"/>
  <c r="C107" i="15"/>
  <c r="B107" i="15" s="1"/>
  <c r="D47" i="15"/>
  <c r="E47" i="15" s="1"/>
  <c r="D78" i="15"/>
  <c r="E78" i="15" s="1"/>
  <c r="D39" i="15"/>
  <c r="E39" i="15" s="1"/>
  <c r="D59" i="15"/>
  <c r="E59" i="15" s="1"/>
  <c r="C42" i="15"/>
  <c r="B42" i="15" s="1"/>
  <c r="C84" i="15"/>
  <c r="B84" i="15" s="1"/>
  <c r="D55" i="15"/>
  <c r="E55" i="15" s="1"/>
  <c r="D58" i="15"/>
  <c r="E58" i="15" s="1"/>
  <c r="D76" i="15"/>
  <c r="E76" i="15" s="1"/>
  <c r="D54" i="15"/>
  <c r="E54" i="15" s="1"/>
  <c r="D66" i="15"/>
  <c r="E66" i="15" s="1"/>
  <c r="C68" i="15"/>
  <c r="B68" i="15" s="1"/>
  <c r="C56" i="15"/>
  <c r="B56" i="15" s="1"/>
  <c r="D83" i="15"/>
  <c r="E83" i="15" s="1"/>
  <c r="C99" i="15"/>
  <c r="B99" i="15" s="1"/>
  <c r="D80" i="15"/>
  <c r="E80" i="15" s="1"/>
  <c r="D94" i="15"/>
  <c r="E94" i="15" s="1"/>
  <c r="D24" i="15"/>
  <c r="E24" i="15" s="1"/>
  <c r="D34" i="15"/>
  <c r="E34" i="15" s="1"/>
  <c r="D25" i="15"/>
  <c r="E25" i="15" s="1"/>
  <c r="C85" i="15"/>
  <c r="B85" i="15" s="1"/>
  <c r="C35" i="15"/>
  <c r="C50" i="15"/>
  <c r="B50" i="15" s="1"/>
  <c r="C62" i="15"/>
  <c r="B62" i="15" s="1"/>
  <c r="C115" i="15"/>
  <c r="B115" i="15" s="1"/>
  <c r="D33" i="15"/>
  <c r="E33" i="15" s="1"/>
  <c r="D86" i="15"/>
  <c r="E86" i="15" s="1"/>
  <c r="D31" i="15"/>
  <c r="E31" i="15" s="1"/>
  <c r="C97" i="15"/>
  <c r="B97" i="15" s="1"/>
  <c r="C27" i="15"/>
  <c r="D99" i="15"/>
  <c r="E99" i="15" s="1"/>
  <c r="D111" i="15"/>
  <c r="E111" i="15" s="1"/>
  <c r="D69" i="15"/>
  <c r="E69" i="15" s="1"/>
  <c r="C33" i="15"/>
  <c r="B33" i="15" s="1"/>
  <c r="D98" i="15"/>
  <c r="E98" i="15" s="1"/>
  <c r="C39" i="15"/>
  <c r="B39" i="15" s="1"/>
  <c r="C32" i="15"/>
  <c r="C59" i="15"/>
  <c r="B59" i="15" s="1"/>
  <c r="D48" i="15"/>
  <c r="E48" i="15" s="1"/>
  <c r="D72" i="15"/>
  <c r="E72" i="15" s="1"/>
  <c r="D46" i="15"/>
  <c r="E46" i="15" s="1"/>
  <c r="C91" i="15"/>
  <c r="B91" i="15" s="1"/>
  <c r="D103" i="15"/>
  <c r="E103" i="15" s="1"/>
  <c r="D102" i="15"/>
  <c r="E102" i="15" s="1"/>
  <c r="D26" i="15"/>
  <c r="E26" i="15" s="1"/>
  <c r="D44" i="15"/>
  <c r="E44" i="15" s="1"/>
  <c r="C92" i="15"/>
  <c r="B92" i="15" s="1"/>
  <c r="C82" i="15"/>
  <c r="B82" i="15" s="1"/>
  <c r="D23" i="15"/>
  <c r="E23" i="15" s="1"/>
  <c r="D81" i="15"/>
  <c r="E81" i="15" s="1"/>
  <c r="D17" i="15"/>
  <c r="E17" i="15" s="1"/>
  <c r="D106" i="15"/>
  <c r="E106" i="15" s="1"/>
  <c r="C98" i="15"/>
  <c r="B98" i="15" s="1"/>
  <c r="C69" i="15"/>
  <c r="B69" i="15" s="1"/>
  <c r="D112" i="15"/>
  <c r="E112" i="15" s="1"/>
  <c r="D85" i="15"/>
  <c r="E85" i="15" s="1"/>
  <c r="C55" i="15"/>
  <c r="B55" i="15" s="1"/>
  <c r="C41" i="15"/>
  <c r="B41" i="15" s="1"/>
  <c r="C83" i="15"/>
  <c r="B83" i="15" s="1"/>
  <c r="D67" i="15"/>
  <c r="E67" i="15" s="1"/>
  <c r="C66" i="15"/>
  <c r="B66" i="15" s="1"/>
  <c r="D104" i="15"/>
  <c r="E104" i="15" s="1"/>
  <c r="C73" i="15"/>
  <c r="B73" i="15" s="1"/>
  <c r="D77" i="15"/>
  <c r="E77" i="15" s="1"/>
  <c r="D113" i="15"/>
  <c r="E113" i="15" s="1"/>
  <c r="D105" i="15"/>
  <c r="E105" i="15" s="1"/>
  <c r="D36" i="15"/>
  <c r="E36" i="15" s="1"/>
  <c r="C113" i="15"/>
  <c r="B113" i="15" s="1"/>
  <c r="D110" i="15"/>
  <c r="E110" i="15" s="1"/>
  <c r="C89" i="15"/>
  <c r="B89" i="15" s="1"/>
  <c r="C60" i="15"/>
  <c r="B60" i="15" s="1"/>
  <c r="C54" i="15"/>
  <c r="B54" i="15" s="1"/>
  <c r="C61" i="15"/>
  <c r="B61" i="15" s="1"/>
  <c r="D93" i="15"/>
  <c r="E93" i="15" s="1"/>
  <c r="C40" i="15"/>
  <c r="B40" i="15" s="1"/>
  <c r="D27" i="15"/>
  <c r="E27" i="15" s="1"/>
  <c r="D90" i="15"/>
  <c r="E90" i="15" s="1"/>
  <c r="D41" i="15"/>
  <c r="E41" i="15" s="1"/>
  <c r="C72" i="15"/>
  <c r="B72" i="15" s="1"/>
  <c r="C65" i="15"/>
  <c r="B65" i="15" s="1"/>
  <c r="D45" i="15"/>
  <c r="E45" i="15" s="1"/>
  <c r="C90" i="15"/>
  <c r="B90" i="15" s="1"/>
  <c r="C31" i="15"/>
  <c r="B31" i="15" s="1"/>
  <c r="C26" i="15"/>
  <c r="D60" i="15"/>
  <c r="E60" i="15" s="1"/>
  <c r="D18" i="15"/>
  <c r="E18" i="15" s="1"/>
  <c r="C20" i="15"/>
  <c r="C109" i="15"/>
  <c r="B109" i="15" s="1"/>
  <c r="C106" i="15"/>
  <c r="B106" i="15" s="1"/>
  <c r="C95" i="15"/>
  <c r="B95" i="15" s="1"/>
  <c r="C67" i="15"/>
  <c r="B67" i="15" s="1"/>
  <c r="D65" i="15"/>
  <c r="E65" i="15" s="1"/>
  <c r="C108" i="15"/>
  <c r="B108" i="15" s="1"/>
  <c r="C37" i="15"/>
  <c r="B37" i="15" s="1"/>
  <c r="D101" i="15"/>
  <c r="E101" i="15" s="1"/>
  <c r="C80" i="15"/>
  <c r="B80" i="15" s="1"/>
  <c r="D88" i="15"/>
  <c r="E88" i="15" s="1"/>
  <c r="D100" i="15"/>
  <c r="E100" i="15" s="1"/>
  <c r="D71" i="15"/>
  <c r="E71" i="15" s="1"/>
  <c r="D64" i="15"/>
  <c r="E64" i="15" s="1"/>
  <c r="C19" i="15"/>
  <c r="B19" i="15" s="1"/>
  <c r="D62" i="15"/>
  <c r="E62" i="15" s="1"/>
  <c r="D30" i="15"/>
  <c r="E30" i="15" s="1"/>
  <c r="D35" i="15"/>
  <c r="E35" i="15" s="1"/>
  <c r="C49" i="15"/>
  <c r="B49" i="15" s="1"/>
  <c r="D42" i="15"/>
  <c r="E42" i="15" s="1"/>
  <c r="C30" i="15"/>
  <c r="B30" i="15" s="1"/>
  <c r="C75" i="15"/>
  <c r="B75" i="15" s="1"/>
  <c r="C77" i="15"/>
  <c r="B77" i="15" s="1"/>
  <c r="C101" i="15"/>
  <c r="B101" i="15" s="1"/>
  <c r="D91" i="15"/>
  <c r="E91" i="15" s="1"/>
  <c r="D57" i="15"/>
  <c r="E57" i="15" s="1"/>
  <c r="D37" i="15"/>
  <c r="E37" i="15" s="1"/>
  <c r="C25" i="15"/>
  <c r="D107" i="15"/>
  <c r="E107" i="15" s="1"/>
  <c r="D63" i="15"/>
  <c r="E63" i="15" s="1"/>
  <c r="D79" i="15"/>
  <c r="E79" i="15" s="1"/>
  <c r="C38" i="15"/>
  <c r="B38" i="15" s="1"/>
  <c r="D89" i="15"/>
  <c r="E89" i="15" s="1"/>
  <c r="D74" i="15"/>
  <c r="E74" i="15" s="1"/>
  <c r="D92" i="15"/>
  <c r="E92" i="15" s="1"/>
  <c r="C47" i="15"/>
  <c r="B47" i="15" s="1"/>
  <c r="C102" i="15"/>
  <c r="B102" i="15" s="1"/>
  <c r="D73" i="15"/>
  <c r="E73" i="15" s="1"/>
  <c r="BK114" i="29"/>
  <c r="BJ114" i="29" s="1"/>
  <c r="BL27" i="29"/>
  <c r="BM27" i="29" s="1"/>
  <c r="BL24" i="29"/>
  <c r="BM24" i="29" s="1"/>
  <c r="BK31" i="29"/>
  <c r="BK52" i="29"/>
  <c r="BJ52" i="29" s="1"/>
  <c r="BL43" i="29"/>
  <c r="BM43" i="29" s="1"/>
  <c r="BL31" i="29"/>
  <c r="BM31" i="29" s="1"/>
  <c r="BK77" i="29"/>
  <c r="BJ77" i="29" s="1"/>
  <c r="BL111" i="29"/>
  <c r="BM111" i="29" s="1"/>
  <c r="BL52" i="29"/>
  <c r="BM52" i="29" s="1"/>
  <c r="BL22" i="29"/>
  <c r="BM22" i="29" s="1"/>
  <c r="BL77" i="29"/>
  <c r="BM77" i="29" s="1"/>
  <c r="BK86" i="29"/>
  <c r="BJ86" i="29" s="1"/>
  <c r="BL19" i="29"/>
  <c r="BM19" i="29" s="1"/>
  <c r="BK65" i="29"/>
  <c r="BJ65" i="29" s="1"/>
  <c r="BL75" i="29"/>
  <c r="BM75" i="29" s="1"/>
  <c r="BK74" i="29"/>
  <c r="BJ74" i="29" s="1"/>
  <c r="BL40" i="29"/>
  <c r="BM40" i="29" s="1"/>
  <c r="BK40" i="29"/>
  <c r="BJ40" i="29" s="1"/>
  <c r="BL94" i="29"/>
  <c r="BM94" i="29" s="1"/>
  <c r="BL80" i="29"/>
  <c r="BM80" i="29" s="1"/>
  <c r="BK29" i="29"/>
  <c r="BJ29" i="29" s="1"/>
  <c r="BK72" i="29"/>
  <c r="BJ72" i="29" s="1"/>
  <c r="BL55" i="29"/>
  <c r="BM55" i="29" s="1"/>
  <c r="BL38" i="29"/>
  <c r="BM38" i="29" s="1"/>
  <c r="BK48" i="29"/>
  <c r="BJ48" i="29" s="1"/>
  <c r="BL70" i="29"/>
  <c r="BM70" i="29" s="1"/>
  <c r="BK90" i="29"/>
  <c r="BJ90" i="29" s="1"/>
  <c r="BL105" i="29"/>
  <c r="BM105" i="29" s="1"/>
  <c r="BK54" i="29"/>
  <c r="BJ54" i="29" s="1"/>
  <c r="BK78" i="29"/>
  <c r="BJ78" i="29" s="1"/>
  <c r="BL57" i="29"/>
  <c r="BM57" i="29" s="1"/>
  <c r="BL83" i="29"/>
  <c r="BM83" i="29" s="1"/>
  <c r="BL18" i="29"/>
  <c r="BM18" i="29" s="1"/>
  <c r="BL76" i="29"/>
  <c r="BM76" i="29" s="1"/>
  <c r="BL104" i="29"/>
  <c r="BM104" i="29" s="1"/>
  <c r="BK51" i="29"/>
  <c r="BJ51" i="29" s="1"/>
  <c r="BL39" i="29"/>
  <c r="BM39" i="29" s="1"/>
  <c r="BL58" i="29"/>
  <c r="BM58" i="29" s="1"/>
  <c r="BL59" i="29"/>
  <c r="BM59" i="29" s="1"/>
  <c r="BL91" i="29"/>
  <c r="BM91" i="29" s="1"/>
  <c r="BK30" i="29"/>
  <c r="BK71" i="29"/>
  <c r="BJ71" i="29" s="1"/>
  <c r="BK61" i="29"/>
  <c r="BJ61" i="29" s="1"/>
  <c r="BK93" i="29"/>
  <c r="BJ93" i="29" s="1"/>
  <c r="BK63" i="29"/>
  <c r="BJ63" i="29" s="1"/>
  <c r="BK44" i="29"/>
  <c r="BJ44" i="29" s="1"/>
  <c r="BL95" i="29"/>
  <c r="BM95" i="29" s="1"/>
  <c r="BK84" i="29"/>
  <c r="BJ84" i="29" s="1"/>
  <c r="BK28" i="29"/>
  <c r="BL46" i="29"/>
  <c r="BM46" i="29" s="1"/>
  <c r="BL68" i="29"/>
  <c r="BM68" i="29" s="1"/>
  <c r="BK83" i="29"/>
  <c r="BJ83" i="29" s="1"/>
  <c r="BL32" i="29"/>
  <c r="BM32" i="29" s="1"/>
  <c r="BK109" i="29"/>
  <c r="BJ109" i="29" s="1"/>
  <c r="BL87" i="29"/>
  <c r="BM87" i="29" s="1"/>
  <c r="BL102" i="29"/>
  <c r="BM102" i="29" s="1"/>
  <c r="BK70" i="29"/>
  <c r="BJ70" i="29" s="1"/>
  <c r="BL92" i="29"/>
  <c r="BM92" i="29" s="1"/>
  <c r="BL41" i="29"/>
  <c r="BM41" i="29" s="1"/>
  <c r="BL113" i="29"/>
  <c r="BM113" i="29" s="1"/>
  <c r="BK87" i="29"/>
  <c r="BJ87" i="29" s="1"/>
  <c r="BK17" i="29"/>
  <c r="BJ17" i="29" s="1"/>
  <c r="BL81" i="29"/>
  <c r="BM81" i="29" s="1"/>
  <c r="BK38" i="29"/>
  <c r="BJ38" i="29" s="1"/>
  <c r="BK91" i="29"/>
  <c r="BJ91" i="29" s="1"/>
  <c r="BK23" i="29"/>
  <c r="BJ23" i="29" s="1"/>
  <c r="BK108" i="29"/>
  <c r="BJ108" i="29" s="1"/>
  <c r="BK110" i="29"/>
  <c r="BJ110" i="29" s="1"/>
  <c r="BL74" i="29"/>
  <c r="BM74" i="29" s="1"/>
  <c r="BL73" i="29"/>
  <c r="BM73" i="29" s="1"/>
  <c r="BK32" i="29"/>
  <c r="BL26" i="29"/>
  <c r="BM26" i="29" s="1"/>
  <c r="BL78" i="29"/>
  <c r="BM78" i="29" s="1"/>
  <c r="BK99" i="29"/>
  <c r="BJ99" i="29" s="1"/>
  <c r="BK62" i="29"/>
  <c r="BJ62" i="29" s="1"/>
  <c r="BL114" i="29"/>
  <c r="BM114" i="29" s="1"/>
  <c r="BL49" i="29"/>
  <c r="BM49" i="29" s="1"/>
  <c r="BL100" i="29"/>
  <c r="BM100" i="29" s="1"/>
  <c r="BL50" i="29"/>
  <c r="BM50" i="29" s="1"/>
  <c r="BK100" i="29"/>
  <c r="BJ100" i="29" s="1"/>
  <c r="BK103" i="29"/>
  <c r="BJ103" i="29" s="1"/>
  <c r="BK22" i="29"/>
  <c r="BJ22" i="29" s="1"/>
  <c r="BL84" i="29"/>
  <c r="BM84" i="29" s="1"/>
  <c r="BK105" i="29"/>
  <c r="BJ105" i="29" s="1"/>
  <c r="BK102" i="29"/>
  <c r="BJ102" i="29" s="1"/>
  <c r="BK115" i="29"/>
  <c r="BJ115" i="29" s="1"/>
  <c r="BL45" i="29"/>
  <c r="BM45" i="29" s="1"/>
  <c r="BL65" i="29"/>
  <c r="BM65" i="29" s="1"/>
  <c r="BL66" i="29"/>
  <c r="BM66" i="29" s="1"/>
  <c r="BK24" i="29"/>
  <c r="BJ24" i="29" s="1"/>
  <c r="BL36" i="29"/>
  <c r="BM36" i="29" s="1"/>
  <c r="BL93" i="29"/>
  <c r="BM93" i="29" s="1"/>
  <c r="BL21" i="29"/>
  <c r="BM21" i="29" s="1"/>
  <c r="BL56" i="29"/>
  <c r="BM56" i="29" s="1"/>
  <c r="BK67" i="29"/>
  <c r="BJ67" i="29" s="1"/>
  <c r="BL103" i="29"/>
  <c r="BM103" i="29" s="1"/>
  <c r="BK95" i="29"/>
  <c r="BJ95" i="29" s="1"/>
  <c r="BK46" i="29"/>
  <c r="BJ46" i="29" s="1"/>
  <c r="BK94" i="29"/>
  <c r="BJ94" i="29" s="1"/>
  <c r="BL98" i="29"/>
  <c r="BM98" i="29" s="1"/>
  <c r="BL97" i="29"/>
  <c r="BM97" i="29" s="1"/>
  <c r="BL64" i="29"/>
  <c r="BM64" i="29" s="1"/>
  <c r="BK98" i="29"/>
  <c r="BJ98" i="29" s="1"/>
  <c r="BL67" i="29"/>
  <c r="BM67" i="29" s="1"/>
  <c r="BK18" i="29"/>
  <c r="BK57" i="29"/>
  <c r="BJ57" i="29" s="1"/>
  <c r="BL29" i="29"/>
  <c r="BM29" i="29" s="1"/>
  <c r="BL86" i="29"/>
  <c r="BM86" i="29" s="1"/>
  <c r="BL42" i="29"/>
  <c r="BM42" i="29" s="1"/>
  <c r="BL79" i="29"/>
  <c r="BM79" i="29" s="1"/>
  <c r="BK37" i="29"/>
  <c r="BJ37" i="29" s="1"/>
  <c r="BK35" i="29"/>
  <c r="BJ35" i="29" s="1"/>
  <c r="BL23" i="29"/>
  <c r="BM23" i="29" s="1"/>
  <c r="BL116" i="29"/>
  <c r="BM116" i="29" s="1"/>
  <c r="BL108" i="29"/>
  <c r="BM108" i="29" s="1"/>
  <c r="BL85" i="29"/>
  <c r="BM85" i="29" s="1"/>
  <c r="BL20" i="29"/>
  <c r="BM20" i="29" s="1"/>
  <c r="BK41" i="29"/>
  <c r="BJ41" i="29" s="1"/>
  <c r="BK101" i="29"/>
  <c r="BJ101" i="29" s="1"/>
  <c r="BK92" i="29"/>
  <c r="BJ92" i="29" s="1"/>
  <c r="BL88" i="29"/>
  <c r="BM88" i="29" s="1"/>
  <c r="BL101" i="29"/>
  <c r="BM101" i="29" s="1"/>
  <c r="BL17" i="29"/>
  <c r="BM17" i="29" s="1"/>
  <c r="BL30" i="29"/>
  <c r="BM30" i="29" s="1"/>
  <c r="BK39" i="29"/>
  <c r="BJ39" i="29" s="1"/>
  <c r="BK96" i="29"/>
  <c r="BJ96" i="29" s="1"/>
  <c r="BL82" i="29"/>
  <c r="BM82" i="29" s="1"/>
  <c r="BK26" i="29"/>
  <c r="BJ26" i="29" s="1"/>
  <c r="BL90" i="29"/>
  <c r="BM90" i="29" s="1"/>
  <c r="BL44" i="29"/>
  <c r="BM44" i="29" s="1"/>
  <c r="BK56" i="29"/>
  <c r="BJ56" i="29" s="1"/>
  <c r="BK33" i="29"/>
  <c r="BJ33" i="29" s="1"/>
  <c r="BL60" i="29"/>
  <c r="BM60" i="29" s="1"/>
  <c r="BK112" i="29"/>
  <c r="BJ112" i="29" s="1"/>
  <c r="BK55" i="29"/>
  <c r="BJ55" i="29" s="1"/>
  <c r="BK116" i="29"/>
  <c r="BJ116" i="29" s="1"/>
  <c r="BK73" i="29"/>
  <c r="BJ73" i="29" s="1"/>
  <c r="BK34" i="29"/>
  <c r="BJ34" i="29" s="1"/>
  <c r="BL89" i="29"/>
  <c r="BM89" i="29" s="1"/>
  <c r="BL25" i="29"/>
  <c r="BM25" i="29" s="1"/>
  <c r="BK60" i="29"/>
  <c r="BJ60" i="29" s="1"/>
  <c r="BK50" i="29"/>
  <c r="BJ50" i="29" s="1"/>
  <c r="BK64" i="29"/>
  <c r="BJ64" i="29" s="1"/>
  <c r="BL53" i="29"/>
  <c r="BM53" i="29" s="1"/>
  <c r="BK106" i="29"/>
  <c r="BJ106" i="29" s="1"/>
  <c r="BK58" i="29"/>
  <c r="BJ58" i="29" s="1"/>
  <c r="BL69" i="29"/>
  <c r="BM69" i="29" s="1"/>
  <c r="BK81" i="29"/>
  <c r="BJ81" i="29" s="1"/>
  <c r="BK20" i="29"/>
  <c r="BJ20" i="29" s="1"/>
  <c r="BL62" i="29"/>
  <c r="BM62" i="29" s="1"/>
  <c r="BL47" i="29"/>
  <c r="BM47" i="29" s="1"/>
  <c r="BL107" i="29"/>
  <c r="BM107" i="29" s="1"/>
  <c r="BL72" i="29"/>
  <c r="BM72" i="29" s="1"/>
  <c r="BK21" i="29"/>
  <c r="BK42" i="29"/>
  <c r="BJ42" i="29" s="1"/>
  <c r="BK97" i="29"/>
  <c r="BJ97" i="29" s="1"/>
  <c r="BL34" i="29"/>
  <c r="BM34" i="29" s="1"/>
  <c r="BK75" i="29"/>
  <c r="BJ75" i="29" s="1"/>
  <c r="BL63" i="29"/>
  <c r="BM63" i="29" s="1"/>
  <c r="BK68" i="29"/>
  <c r="BJ68" i="29" s="1"/>
  <c r="BK43" i="29"/>
  <c r="BJ43" i="29" s="1"/>
  <c r="BL48" i="29"/>
  <c r="BM48" i="29" s="1"/>
  <c r="BK76" i="29"/>
  <c r="BJ76" i="29" s="1"/>
  <c r="BK82" i="29"/>
  <c r="BJ82" i="29" s="1"/>
  <c r="BK36" i="29"/>
  <c r="BJ36" i="29" s="1"/>
  <c r="BL35" i="29"/>
  <c r="BM35" i="29" s="1"/>
  <c r="BK113" i="29"/>
  <c r="BJ113" i="29" s="1"/>
  <c r="BK89" i="29"/>
  <c r="BJ89" i="29" s="1"/>
  <c r="BK27" i="29"/>
  <c r="BK104" i="29"/>
  <c r="BJ104" i="29" s="1"/>
  <c r="BK80" i="29"/>
  <c r="BJ80" i="29" s="1"/>
  <c r="BL33" i="29"/>
  <c r="BM33" i="29" s="1"/>
  <c r="BK69" i="29"/>
  <c r="BJ69" i="29" s="1"/>
  <c r="BK53" i="29"/>
  <c r="BJ53" i="29" s="1"/>
  <c r="BL51" i="29"/>
  <c r="BM51" i="29" s="1"/>
  <c r="BL115" i="29"/>
  <c r="BM115" i="29" s="1"/>
  <c r="BL112" i="29"/>
  <c r="BM112" i="29" s="1"/>
  <c r="BK66" i="29"/>
  <c r="BJ66" i="29" s="1"/>
  <c r="BK47" i="29"/>
  <c r="BJ47" i="29" s="1"/>
  <c r="BK111" i="29"/>
  <c r="BJ111" i="29" s="1"/>
  <c r="BL37" i="29"/>
  <c r="BM37" i="29" s="1"/>
  <c r="BK19" i="29"/>
  <c r="BJ19" i="29" s="1"/>
  <c r="BL96" i="29"/>
  <c r="BM96" i="29" s="1"/>
  <c r="BK79" i="29"/>
  <c r="BJ79" i="29" s="1"/>
  <c r="BL110" i="29"/>
  <c r="BM110" i="29" s="1"/>
  <c r="BK25" i="29"/>
  <c r="BJ25" i="29" s="1"/>
  <c r="BK107" i="29"/>
  <c r="BJ107" i="29" s="1"/>
  <c r="BL106" i="29"/>
  <c r="BM106" i="29" s="1"/>
  <c r="BK45" i="29"/>
  <c r="BJ45" i="29" s="1"/>
  <c r="BL71" i="29"/>
  <c r="BM71" i="29" s="1"/>
  <c r="BK59" i="29"/>
  <c r="BJ59" i="29" s="1"/>
  <c r="BL28" i="29"/>
  <c r="BM28" i="29" s="1"/>
  <c r="BK49" i="29"/>
  <c r="BJ49" i="29" s="1"/>
  <c r="BL99" i="29"/>
  <c r="BM99" i="29" s="1"/>
  <c r="BL54" i="29"/>
  <c r="BM54" i="29" s="1"/>
  <c r="BL109" i="29"/>
  <c r="BM109" i="29" s="1"/>
  <c r="BK88" i="29"/>
  <c r="BJ88" i="29" s="1"/>
  <c r="BK85" i="29"/>
  <c r="BJ85" i="29" s="1"/>
  <c r="BL61" i="29"/>
  <c r="BM61" i="29" s="1"/>
  <c r="BF73" i="31"/>
  <c r="BG73" i="31" s="1"/>
  <c r="BF28" i="31"/>
  <c r="BG28" i="31" s="1"/>
  <c r="BE97" i="31"/>
  <c r="BD97" i="31" s="1"/>
  <c r="BF86" i="31"/>
  <c r="BG86" i="31" s="1"/>
  <c r="BF45" i="31"/>
  <c r="BG45" i="31" s="1"/>
  <c r="BF39" i="31"/>
  <c r="BG39" i="31" s="1"/>
  <c r="BF74" i="31"/>
  <c r="BG74" i="31" s="1"/>
  <c r="BF110" i="31"/>
  <c r="BG110" i="31" s="1"/>
  <c r="BE24" i="31"/>
  <c r="BD24" i="31" s="1"/>
  <c r="BE40" i="31"/>
  <c r="BD40" i="31" s="1"/>
  <c r="BF93" i="31"/>
  <c r="BG93" i="31" s="1"/>
  <c r="BE45" i="31"/>
  <c r="BD45" i="31" s="1"/>
  <c r="BE17" i="31"/>
  <c r="BD17" i="31" s="1"/>
  <c r="BE41" i="31"/>
  <c r="BD41" i="31" s="1"/>
  <c r="BF96" i="31"/>
  <c r="BG96" i="31" s="1"/>
  <c r="BF62" i="31"/>
  <c r="BG62" i="31" s="1"/>
  <c r="BF87" i="31"/>
  <c r="BG87" i="31" s="1"/>
  <c r="BF115" i="31"/>
  <c r="BG115" i="31" s="1"/>
  <c r="BE67" i="31"/>
  <c r="BD67" i="31" s="1"/>
  <c r="BF116" i="31"/>
  <c r="BG116" i="31" s="1"/>
  <c r="BE90" i="31"/>
  <c r="BD90" i="31" s="1"/>
  <c r="BE56" i="31"/>
  <c r="BD56" i="31" s="1"/>
  <c r="BE86" i="31"/>
  <c r="BD86" i="31" s="1"/>
  <c r="BF77" i="31"/>
  <c r="BG77" i="31" s="1"/>
  <c r="BE61" i="31"/>
  <c r="BD61" i="31" s="1"/>
  <c r="BF89" i="31"/>
  <c r="BG89" i="31" s="1"/>
  <c r="BF32" i="31"/>
  <c r="BG32" i="31" s="1"/>
  <c r="BE114" i="31"/>
  <c r="BD114" i="31" s="1"/>
  <c r="BF66" i="31"/>
  <c r="BG66" i="31" s="1"/>
  <c r="BE99" i="31"/>
  <c r="BD99" i="31" s="1"/>
  <c r="BF82" i="31"/>
  <c r="BG82" i="31" s="1"/>
  <c r="BE22" i="31"/>
  <c r="BE43" i="31"/>
  <c r="BD43" i="31" s="1"/>
  <c r="BE66" i="31"/>
  <c r="BD66" i="31" s="1"/>
  <c r="BF94" i="31"/>
  <c r="BG94" i="31" s="1"/>
  <c r="BE92" i="31"/>
  <c r="BD92" i="31" s="1"/>
  <c r="BE116" i="31"/>
  <c r="BD116" i="31" s="1"/>
  <c r="BE18" i="31"/>
  <c r="BD18" i="31" s="1"/>
  <c r="BE112" i="31"/>
  <c r="BD112" i="31" s="1"/>
  <c r="BE34" i="31"/>
  <c r="BD34" i="31" s="1"/>
  <c r="BE28" i="31"/>
  <c r="BD28" i="31" s="1"/>
  <c r="BF76" i="31"/>
  <c r="BG76" i="31" s="1"/>
  <c r="BF22" i="31"/>
  <c r="BG22" i="31" s="1"/>
  <c r="BE72" i="31"/>
  <c r="BD72" i="31" s="1"/>
  <c r="BE32" i="31"/>
  <c r="BD32" i="31" s="1"/>
  <c r="BE62" i="31"/>
  <c r="BD62" i="31" s="1"/>
  <c r="BE91" i="31"/>
  <c r="BD91" i="31" s="1"/>
  <c r="BE106" i="31"/>
  <c r="BD106" i="31" s="1"/>
  <c r="BF60" i="31"/>
  <c r="BG60" i="31" s="1"/>
  <c r="BF99" i="31"/>
  <c r="BG99" i="31" s="1"/>
  <c r="BE60" i="31"/>
  <c r="BD60" i="31" s="1"/>
  <c r="BF49" i="31"/>
  <c r="BG49" i="31" s="1"/>
  <c r="BE103" i="31"/>
  <c r="BD103" i="31" s="1"/>
  <c r="BF104" i="31"/>
  <c r="BG104" i="31" s="1"/>
  <c r="BF36" i="31"/>
  <c r="BG36" i="31" s="1"/>
  <c r="BF64" i="31"/>
  <c r="BG64" i="31" s="1"/>
  <c r="BF43" i="31"/>
  <c r="BG43" i="31" s="1"/>
  <c r="BF34" i="31"/>
  <c r="BG34" i="31" s="1"/>
  <c r="BF85" i="31"/>
  <c r="BG85" i="31" s="1"/>
  <c r="BF46" i="31"/>
  <c r="BG46" i="31" s="1"/>
  <c r="BF44" i="31"/>
  <c r="BG44" i="31" s="1"/>
  <c r="BF30" i="31"/>
  <c r="BG30" i="31" s="1"/>
  <c r="BE23" i="31"/>
  <c r="BD23" i="31" s="1"/>
  <c r="BF70" i="31"/>
  <c r="BG70" i="31" s="1"/>
  <c r="BE110" i="31"/>
  <c r="BD110" i="31" s="1"/>
  <c r="BF20" i="31"/>
  <c r="BG20" i="31" s="1"/>
  <c r="BF63" i="31"/>
  <c r="BG63" i="31" s="1"/>
  <c r="BE50" i="31"/>
  <c r="BD50" i="31" s="1"/>
  <c r="BE73" i="31"/>
  <c r="BD73" i="31" s="1"/>
  <c r="BF91" i="31"/>
  <c r="BG91" i="31" s="1"/>
  <c r="BF111" i="31"/>
  <c r="BG111" i="31" s="1"/>
  <c r="BE74" i="31"/>
  <c r="BD74" i="31" s="1"/>
  <c r="BE53" i="31"/>
  <c r="BD53" i="31" s="1"/>
  <c r="BF31" i="31"/>
  <c r="BG31" i="31" s="1"/>
  <c r="BE19" i="31"/>
  <c r="BD19" i="31" s="1"/>
  <c r="BF67" i="31"/>
  <c r="BG67" i="31" s="1"/>
  <c r="BE54" i="31"/>
  <c r="BD54" i="31" s="1"/>
  <c r="BF75" i="31"/>
  <c r="BG75" i="31" s="1"/>
  <c r="BF59" i="31"/>
  <c r="BG59" i="31" s="1"/>
  <c r="BF55" i="31"/>
  <c r="BG55" i="31" s="1"/>
  <c r="BE76" i="31"/>
  <c r="BD76" i="31" s="1"/>
  <c r="BE52" i="31"/>
  <c r="BD52" i="31" s="1"/>
  <c r="BE101" i="31"/>
  <c r="BD101" i="31" s="1"/>
  <c r="BF57" i="31"/>
  <c r="BG57" i="31" s="1"/>
  <c r="BE84" i="31"/>
  <c r="BD84" i="31" s="1"/>
  <c r="BF27" i="31"/>
  <c r="BG27" i="31" s="1"/>
  <c r="BE25" i="31"/>
  <c r="BD25" i="31" s="1"/>
  <c r="BF72" i="31"/>
  <c r="BG72" i="31" s="1"/>
  <c r="BE38" i="31"/>
  <c r="BD38" i="31" s="1"/>
  <c r="BF51" i="31"/>
  <c r="BG51" i="31" s="1"/>
  <c r="BF71" i="31"/>
  <c r="BG71" i="31" s="1"/>
  <c r="BF19" i="31"/>
  <c r="BG19" i="31" s="1"/>
  <c r="BE94" i="31"/>
  <c r="BD94" i="31" s="1"/>
  <c r="BF47" i="31"/>
  <c r="BG47" i="31" s="1"/>
  <c r="BE81" i="31"/>
  <c r="BD81" i="31" s="1"/>
  <c r="BE109" i="31"/>
  <c r="BD109" i="31" s="1"/>
  <c r="BE104" i="31"/>
  <c r="BD104" i="31" s="1"/>
  <c r="BE21" i="31"/>
  <c r="BE83" i="31"/>
  <c r="BD83" i="31" s="1"/>
  <c r="BF17" i="31"/>
  <c r="BG17" i="31" s="1"/>
  <c r="BE37" i="31"/>
  <c r="BD37" i="31" s="1"/>
  <c r="BE89" i="31"/>
  <c r="BD89" i="31" s="1"/>
  <c r="BF61" i="31"/>
  <c r="BG61" i="31" s="1"/>
  <c r="BF33" i="31"/>
  <c r="BG33" i="31" s="1"/>
  <c r="BE68" i="31"/>
  <c r="BD68" i="31" s="1"/>
  <c r="BE59" i="31"/>
  <c r="BD59" i="31" s="1"/>
  <c r="BE107" i="31"/>
  <c r="BD107" i="31" s="1"/>
  <c r="BF102" i="31"/>
  <c r="BG102" i="31" s="1"/>
  <c r="BF48" i="31"/>
  <c r="BG48" i="31" s="1"/>
  <c r="BF83" i="31"/>
  <c r="BG83" i="31" s="1"/>
  <c r="BF103" i="31"/>
  <c r="BG103" i="31" s="1"/>
  <c r="BE115" i="31"/>
  <c r="BD115" i="31" s="1"/>
  <c r="BE88" i="31"/>
  <c r="BD88" i="31" s="1"/>
  <c r="BE47" i="31"/>
  <c r="BD47" i="31" s="1"/>
  <c r="BF21" i="31"/>
  <c r="BG21" i="31" s="1"/>
  <c r="BE51" i="31"/>
  <c r="BD51" i="31" s="1"/>
  <c r="BF100" i="31"/>
  <c r="BG100" i="31" s="1"/>
  <c r="BF50" i="31"/>
  <c r="BG50" i="31" s="1"/>
  <c r="BF114" i="31"/>
  <c r="BG114" i="31" s="1"/>
  <c r="BE42" i="31"/>
  <c r="BD42" i="31" s="1"/>
  <c r="BF98" i="31"/>
  <c r="BG98" i="31" s="1"/>
  <c r="BE27" i="31"/>
  <c r="BF80" i="31"/>
  <c r="BG80" i="31" s="1"/>
  <c r="BE77" i="31"/>
  <c r="BD77" i="31" s="1"/>
  <c r="BF38" i="31"/>
  <c r="BG38" i="31" s="1"/>
  <c r="BF24" i="31"/>
  <c r="BG24" i="31" s="1"/>
  <c r="BF26" i="31"/>
  <c r="BG26" i="31" s="1"/>
  <c r="BE58" i="31"/>
  <c r="BD58" i="31" s="1"/>
  <c r="BE33" i="31"/>
  <c r="BD33" i="31" s="1"/>
  <c r="BE57" i="31"/>
  <c r="BD57" i="31" s="1"/>
  <c r="BF52" i="31"/>
  <c r="BG52" i="31" s="1"/>
  <c r="BF41" i="31"/>
  <c r="BG41" i="31" s="1"/>
  <c r="BE87" i="31"/>
  <c r="BD87" i="31" s="1"/>
  <c r="BF23" i="31"/>
  <c r="BG23" i="31" s="1"/>
  <c r="BF84" i="31"/>
  <c r="BG84" i="31" s="1"/>
  <c r="BF101" i="31"/>
  <c r="BG101" i="31" s="1"/>
  <c r="BE79" i="31"/>
  <c r="BD79" i="31" s="1"/>
  <c r="BE64" i="31"/>
  <c r="BD64" i="31" s="1"/>
  <c r="BE82" i="31"/>
  <c r="BD82" i="31" s="1"/>
  <c r="BE55" i="31"/>
  <c r="BD55" i="31" s="1"/>
  <c r="BF109" i="31"/>
  <c r="BG109" i="31" s="1"/>
  <c r="BE48" i="31"/>
  <c r="BD48" i="31" s="1"/>
  <c r="BE80" i="31"/>
  <c r="BD80" i="31" s="1"/>
  <c r="BF42" i="31"/>
  <c r="BG42" i="31" s="1"/>
  <c r="BF90" i="31"/>
  <c r="BG90" i="31" s="1"/>
  <c r="BE108" i="31"/>
  <c r="BD108" i="31" s="1"/>
  <c r="BE29" i="31"/>
  <c r="BD29" i="31" s="1"/>
  <c r="BE46" i="31"/>
  <c r="BD46" i="31" s="1"/>
  <c r="BE26" i="31"/>
  <c r="BD26" i="31" s="1"/>
  <c r="BE75" i="31"/>
  <c r="BD75" i="31" s="1"/>
  <c r="BF107" i="31"/>
  <c r="BG107" i="31" s="1"/>
  <c r="BE111" i="31"/>
  <c r="BD111" i="31" s="1"/>
  <c r="BF68" i="31"/>
  <c r="BG68" i="31" s="1"/>
  <c r="BE100" i="31"/>
  <c r="BD100" i="31" s="1"/>
  <c r="BE70" i="31"/>
  <c r="BD70" i="31" s="1"/>
  <c r="BF108" i="31"/>
  <c r="BG108" i="31" s="1"/>
  <c r="BF58" i="31"/>
  <c r="BG58" i="31" s="1"/>
  <c r="BE35" i="31"/>
  <c r="BD35" i="31" s="1"/>
  <c r="BE95" i="31"/>
  <c r="BD95" i="31" s="1"/>
  <c r="BE105" i="31"/>
  <c r="BD105" i="31" s="1"/>
  <c r="BE44" i="31"/>
  <c r="BD44" i="31" s="1"/>
  <c r="BE49" i="31"/>
  <c r="BD49" i="31" s="1"/>
  <c r="BE31" i="31"/>
  <c r="BD31" i="31" s="1"/>
  <c r="BF54" i="31"/>
  <c r="BG54" i="31" s="1"/>
  <c r="BE78" i="31"/>
  <c r="BD78" i="31" s="1"/>
  <c r="BE93" i="31"/>
  <c r="BD93" i="31" s="1"/>
  <c r="BE30" i="31"/>
  <c r="BD30" i="31" s="1"/>
  <c r="BF53" i="31"/>
  <c r="BG53" i="31" s="1"/>
  <c r="BF92" i="31"/>
  <c r="BG92" i="31" s="1"/>
  <c r="BF40" i="31"/>
  <c r="BG40" i="31" s="1"/>
  <c r="BF65" i="31"/>
  <c r="BG65" i="31" s="1"/>
  <c r="BE63" i="31"/>
  <c r="BD63" i="31" s="1"/>
  <c r="BF37" i="31"/>
  <c r="BG37" i="31" s="1"/>
  <c r="BE65" i="31"/>
  <c r="BD65" i="31" s="1"/>
  <c r="BE20" i="31"/>
  <c r="BE96" i="31"/>
  <c r="BD96" i="31" s="1"/>
  <c r="BE85" i="31"/>
  <c r="BD85" i="31" s="1"/>
  <c r="BF81" i="31"/>
  <c r="BG81" i="31" s="1"/>
  <c r="BF35" i="31"/>
  <c r="BG35" i="31" s="1"/>
  <c r="BF78" i="31"/>
  <c r="BG78" i="31" s="1"/>
  <c r="BF69" i="31"/>
  <c r="BG69" i="31" s="1"/>
  <c r="BF95" i="31"/>
  <c r="BG95" i="31" s="1"/>
  <c r="BF25" i="31"/>
  <c r="BG25" i="31" s="1"/>
  <c r="BF113" i="31"/>
  <c r="BG113" i="31" s="1"/>
  <c r="BF29" i="31"/>
  <c r="BG29" i="31" s="1"/>
  <c r="BE102" i="31"/>
  <c r="BD102" i="31" s="1"/>
  <c r="BF97" i="31"/>
  <c r="BG97" i="31" s="1"/>
  <c r="BF56" i="31"/>
  <c r="BG56" i="31" s="1"/>
  <c r="BF79" i="31"/>
  <c r="BG79" i="31" s="1"/>
  <c r="BE69" i="31"/>
  <c r="BD69" i="31" s="1"/>
  <c r="BE98" i="31"/>
  <c r="BD98" i="31" s="1"/>
  <c r="BF106" i="31"/>
  <c r="BG106" i="31" s="1"/>
  <c r="BE39" i="31"/>
  <c r="BD39" i="31" s="1"/>
  <c r="BE36" i="31"/>
  <c r="BD36" i="31" s="1"/>
  <c r="BE71" i="31"/>
  <c r="BD71" i="31" s="1"/>
  <c r="BF18" i="31"/>
  <c r="BG18" i="31" s="1"/>
  <c r="BE113" i="31"/>
  <c r="BD113" i="31" s="1"/>
  <c r="BF112" i="31"/>
  <c r="BG112" i="31" s="1"/>
  <c r="BF105" i="31"/>
  <c r="BG105" i="31" s="1"/>
  <c r="BF88" i="31"/>
  <c r="BG88" i="31" s="1"/>
  <c r="BR64" i="34"/>
  <c r="BS64" i="34" s="1"/>
  <c r="BQ48" i="34"/>
  <c r="BP48" i="34" s="1"/>
  <c r="BQ31" i="34"/>
  <c r="BP31" i="34" s="1"/>
  <c r="BQ73" i="34"/>
  <c r="BP73" i="34" s="1"/>
  <c r="BQ106" i="34"/>
  <c r="BP106" i="34" s="1"/>
  <c r="BQ60" i="34"/>
  <c r="BP60" i="34" s="1"/>
  <c r="BR87" i="34"/>
  <c r="BS87" i="34" s="1"/>
  <c r="BR90" i="34"/>
  <c r="BS90" i="34" s="1"/>
  <c r="BQ66" i="34"/>
  <c r="BP66" i="34" s="1"/>
  <c r="BR71" i="34"/>
  <c r="BS71" i="34" s="1"/>
  <c r="BR34" i="34"/>
  <c r="BS34" i="34" s="1"/>
  <c r="BR40" i="34"/>
  <c r="BS40" i="34" s="1"/>
  <c r="BQ29" i="34"/>
  <c r="BP29" i="34" s="1"/>
  <c r="BQ92" i="34"/>
  <c r="BP92" i="34" s="1"/>
  <c r="BR57" i="34"/>
  <c r="BS57" i="34" s="1"/>
  <c r="BQ87" i="34"/>
  <c r="BP87" i="34" s="1"/>
  <c r="BQ76" i="34"/>
  <c r="BP76" i="34" s="1"/>
  <c r="BQ91" i="34"/>
  <c r="BP91" i="34" s="1"/>
  <c r="BQ35" i="34"/>
  <c r="BP35" i="34" s="1"/>
  <c r="BQ115" i="34"/>
  <c r="BP115" i="34" s="1"/>
  <c r="BR67" i="34"/>
  <c r="BS67" i="34" s="1"/>
  <c r="BQ18" i="34"/>
  <c r="BP18" i="34" s="1"/>
  <c r="BR18" i="34"/>
  <c r="BS18" i="34" s="1"/>
  <c r="BR24" i="34"/>
  <c r="BS24" i="34" s="1"/>
  <c r="BQ113" i="34"/>
  <c r="BP113" i="34" s="1"/>
  <c r="BR83" i="34"/>
  <c r="BS83" i="34" s="1"/>
  <c r="BQ95" i="34"/>
  <c r="BP95" i="34" s="1"/>
  <c r="BQ52" i="34"/>
  <c r="BP52" i="34" s="1"/>
  <c r="BR42" i="34"/>
  <c r="BS42" i="34" s="1"/>
  <c r="BR30" i="34"/>
  <c r="BS30" i="34" s="1"/>
  <c r="BQ97" i="34"/>
  <c r="BP97" i="34" s="1"/>
  <c r="BR58" i="34"/>
  <c r="BS58" i="34" s="1"/>
  <c r="BR54" i="34"/>
  <c r="BS54" i="34" s="1"/>
  <c r="BQ81" i="34"/>
  <c r="BP81" i="34" s="1"/>
  <c r="BQ88" i="34"/>
  <c r="BP88" i="34" s="1"/>
  <c r="BR46" i="34"/>
  <c r="BS46" i="34" s="1"/>
  <c r="BQ56" i="34"/>
  <c r="BP56" i="34" s="1"/>
  <c r="BR20" i="34"/>
  <c r="BS20" i="34" s="1"/>
  <c r="BR27" i="34"/>
  <c r="BS27" i="34" s="1"/>
  <c r="BR106" i="34"/>
  <c r="BS106" i="34" s="1"/>
  <c r="BR95" i="34"/>
  <c r="BS95" i="34" s="1"/>
  <c r="BQ25" i="34"/>
  <c r="BQ33" i="34"/>
  <c r="BP33" i="34" s="1"/>
  <c r="BQ102" i="34"/>
  <c r="BP102" i="34" s="1"/>
  <c r="BR73" i="34"/>
  <c r="BS73" i="34" s="1"/>
  <c r="BQ40" i="34"/>
  <c r="BP40" i="34" s="1"/>
  <c r="BR75" i="34"/>
  <c r="BS75" i="34" s="1"/>
  <c r="BQ82" i="34"/>
  <c r="BP82" i="34" s="1"/>
  <c r="BR110" i="34"/>
  <c r="BS110" i="34" s="1"/>
  <c r="BQ65" i="34"/>
  <c r="BP65" i="34" s="1"/>
  <c r="BR99" i="34"/>
  <c r="BS99" i="34" s="1"/>
  <c r="BR82" i="34"/>
  <c r="BS82" i="34" s="1"/>
  <c r="BQ32" i="34"/>
  <c r="BP32" i="34" s="1"/>
  <c r="BR97" i="34"/>
  <c r="BS97" i="34" s="1"/>
  <c r="BR39" i="34"/>
  <c r="BS39" i="34" s="1"/>
  <c r="BQ54" i="34"/>
  <c r="BP54" i="34" s="1"/>
  <c r="BQ17" i="34"/>
  <c r="BP17" i="34" s="1"/>
  <c r="BR28" i="34"/>
  <c r="BS28" i="34" s="1"/>
  <c r="BR59" i="34"/>
  <c r="BS59" i="34" s="1"/>
  <c r="BR104" i="34"/>
  <c r="BS104" i="34" s="1"/>
  <c r="BR88" i="34"/>
  <c r="BS88" i="34" s="1"/>
  <c r="BQ41" i="34"/>
  <c r="BP41" i="34" s="1"/>
  <c r="BQ44" i="34"/>
  <c r="BP44" i="34" s="1"/>
  <c r="BQ26" i="34"/>
  <c r="BR101" i="34"/>
  <c r="BS101" i="34" s="1"/>
  <c r="BQ112" i="34"/>
  <c r="BP112" i="34" s="1"/>
  <c r="BR48" i="34"/>
  <c r="BS48" i="34" s="1"/>
  <c r="BR116" i="34"/>
  <c r="BS116" i="34" s="1"/>
  <c r="BQ99" i="34"/>
  <c r="BP99" i="34" s="1"/>
  <c r="BR102" i="34"/>
  <c r="BS102" i="34" s="1"/>
  <c r="BQ45" i="34"/>
  <c r="BP45" i="34" s="1"/>
  <c r="BQ110" i="34"/>
  <c r="BP110" i="34" s="1"/>
  <c r="BR108" i="34"/>
  <c r="BS108" i="34" s="1"/>
  <c r="BQ104" i="34"/>
  <c r="BP104" i="34" s="1"/>
  <c r="BR29" i="34"/>
  <c r="BS29" i="34" s="1"/>
  <c r="BR17" i="34"/>
  <c r="BS17" i="34" s="1"/>
  <c r="BQ89" i="34"/>
  <c r="BP89" i="34" s="1"/>
  <c r="BQ30" i="34"/>
  <c r="BP30" i="34" s="1"/>
  <c r="BR68" i="34"/>
  <c r="BS68" i="34" s="1"/>
  <c r="BR103" i="34"/>
  <c r="BS103" i="34" s="1"/>
  <c r="BR44" i="34"/>
  <c r="BS44" i="34" s="1"/>
  <c r="BQ47" i="34"/>
  <c r="BP47" i="34" s="1"/>
  <c r="BQ19" i="34"/>
  <c r="BP19" i="34" s="1"/>
  <c r="BR86" i="34"/>
  <c r="BS86" i="34" s="1"/>
  <c r="BR63" i="34"/>
  <c r="BS63" i="34" s="1"/>
  <c r="BR33" i="34"/>
  <c r="BS33" i="34" s="1"/>
  <c r="BQ59" i="34"/>
  <c r="BP59" i="34" s="1"/>
  <c r="BR114" i="34"/>
  <c r="BS114" i="34" s="1"/>
  <c r="BR26" i="34"/>
  <c r="BS26" i="34" s="1"/>
  <c r="BQ50" i="34"/>
  <c r="BP50" i="34" s="1"/>
  <c r="BR69" i="34"/>
  <c r="BS69" i="34" s="1"/>
  <c r="BQ70" i="34"/>
  <c r="BP70" i="34" s="1"/>
  <c r="BQ72" i="34"/>
  <c r="BP72" i="34" s="1"/>
  <c r="BQ61" i="34"/>
  <c r="BP61" i="34" s="1"/>
  <c r="BR41" i="34"/>
  <c r="BS41" i="34" s="1"/>
  <c r="BQ116" i="34"/>
  <c r="BP116" i="34" s="1"/>
  <c r="BQ62" i="34"/>
  <c r="BP62" i="34" s="1"/>
  <c r="BQ71" i="34"/>
  <c r="BP71" i="34" s="1"/>
  <c r="BR37" i="34"/>
  <c r="BS37" i="34" s="1"/>
  <c r="BQ78" i="34"/>
  <c r="BP78" i="34" s="1"/>
  <c r="BR66" i="34"/>
  <c r="BS66" i="34" s="1"/>
  <c r="BQ74" i="34"/>
  <c r="BP74" i="34" s="1"/>
  <c r="BR112" i="34"/>
  <c r="BS112" i="34" s="1"/>
  <c r="BR98" i="34"/>
  <c r="BS98" i="34" s="1"/>
  <c r="BR61" i="34"/>
  <c r="BS61" i="34" s="1"/>
  <c r="BR80" i="34"/>
  <c r="BS80" i="34" s="1"/>
  <c r="BR35" i="34"/>
  <c r="BS35" i="34" s="1"/>
  <c r="BQ69" i="34"/>
  <c r="BP69" i="34" s="1"/>
  <c r="BQ37" i="34"/>
  <c r="BP37" i="34" s="1"/>
  <c r="BQ79" i="34"/>
  <c r="BP79" i="34" s="1"/>
  <c r="BQ57" i="34"/>
  <c r="BP57" i="34" s="1"/>
  <c r="BQ27" i="34"/>
  <c r="BR56" i="34"/>
  <c r="BS56" i="34" s="1"/>
  <c r="BR74" i="34"/>
  <c r="BS74" i="34" s="1"/>
  <c r="BR51" i="34"/>
  <c r="BS51" i="34" s="1"/>
  <c r="BQ101" i="34"/>
  <c r="BP101" i="34" s="1"/>
  <c r="BQ20" i="34"/>
  <c r="BP20" i="34" s="1"/>
  <c r="BR45" i="34"/>
  <c r="BS45" i="34" s="1"/>
  <c r="BR65" i="34"/>
  <c r="BS65" i="34" s="1"/>
  <c r="BQ80" i="34"/>
  <c r="BP80" i="34" s="1"/>
  <c r="BQ64" i="34"/>
  <c r="BP64" i="34" s="1"/>
  <c r="BQ67" i="34"/>
  <c r="BP67" i="34" s="1"/>
  <c r="BQ94" i="34"/>
  <c r="BP94" i="34" s="1"/>
  <c r="BR89" i="34"/>
  <c r="BS89" i="34" s="1"/>
  <c r="BR50" i="34"/>
  <c r="BS50" i="34" s="1"/>
  <c r="BR38" i="34"/>
  <c r="BS38" i="34" s="1"/>
  <c r="BQ58" i="34"/>
  <c r="BP58" i="34" s="1"/>
  <c r="BR70" i="34"/>
  <c r="BS70" i="34" s="1"/>
  <c r="BR85" i="34"/>
  <c r="BS85" i="34" s="1"/>
  <c r="BQ43" i="34"/>
  <c r="BP43" i="34" s="1"/>
  <c r="BQ90" i="34"/>
  <c r="BP90" i="34" s="1"/>
  <c r="BR93" i="34"/>
  <c r="BS93" i="34" s="1"/>
  <c r="BR105" i="34"/>
  <c r="BS105" i="34" s="1"/>
  <c r="BQ84" i="34"/>
  <c r="BP84" i="34" s="1"/>
  <c r="BQ38" i="34"/>
  <c r="BP38" i="34" s="1"/>
  <c r="BR78" i="34"/>
  <c r="BS78" i="34" s="1"/>
  <c r="BR77" i="34"/>
  <c r="BS77" i="34" s="1"/>
  <c r="BQ49" i="34"/>
  <c r="BP49" i="34" s="1"/>
  <c r="BQ22" i="34"/>
  <c r="BQ51" i="34"/>
  <c r="BP51" i="34" s="1"/>
  <c r="BR115" i="34"/>
  <c r="BS115" i="34" s="1"/>
  <c r="BQ105" i="34"/>
  <c r="BP105" i="34" s="1"/>
  <c r="BQ34" i="34"/>
  <c r="BP34" i="34" s="1"/>
  <c r="BQ77" i="34"/>
  <c r="BP77" i="34" s="1"/>
  <c r="BQ96" i="34"/>
  <c r="BP96" i="34" s="1"/>
  <c r="BR22" i="34"/>
  <c r="BS22" i="34" s="1"/>
  <c r="BQ46" i="34"/>
  <c r="BP46" i="34" s="1"/>
  <c r="BR94" i="34"/>
  <c r="BS94" i="34" s="1"/>
  <c r="BR23" i="34"/>
  <c r="BS23" i="34" s="1"/>
  <c r="BR55" i="34"/>
  <c r="BS55" i="34" s="1"/>
  <c r="BQ103" i="34"/>
  <c r="BP103" i="34" s="1"/>
  <c r="BR113" i="34"/>
  <c r="BS113" i="34" s="1"/>
  <c r="BR109" i="34"/>
  <c r="BS109" i="34" s="1"/>
  <c r="BR72" i="34"/>
  <c r="BS72" i="34" s="1"/>
  <c r="BQ42" i="34"/>
  <c r="BP42" i="34" s="1"/>
  <c r="BQ28" i="34"/>
  <c r="BQ55" i="34"/>
  <c r="BP55" i="34" s="1"/>
  <c r="BQ98" i="34"/>
  <c r="BP98" i="34" s="1"/>
  <c r="BQ83" i="34"/>
  <c r="BP83" i="34" s="1"/>
  <c r="BR60" i="34"/>
  <c r="BS60" i="34" s="1"/>
  <c r="BR52" i="34"/>
  <c r="BS52" i="34" s="1"/>
  <c r="BR79" i="34"/>
  <c r="BS79" i="34" s="1"/>
  <c r="BR76" i="34"/>
  <c r="BS76" i="34" s="1"/>
  <c r="BR100" i="34"/>
  <c r="BS100" i="34" s="1"/>
  <c r="BQ108" i="34"/>
  <c r="BP108" i="34" s="1"/>
  <c r="BQ85" i="34"/>
  <c r="BP85" i="34" s="1"/>
  <c r="BQ36" i="34"/>
  <c r="BP36" i="34" s="1"/>
  <c r="BR107" i="34"/>
  <c r="BS107" i="34" s="1"/>
  <c r="BR81" i="34"/>
  <c r="BS81" i="34" s="1"/>
  <c r="BR43" i="34"/>
  <c r="BS43" i="34" s="1"/>
  <c r="BR19" i="34"/>
  <c r="BS19" i="34" s="1"/>
  <c r="BR49" i="34"/>
  <c r="BS49" i="34" s="1"/>
  <c r="BQ111" i="34"/>
  <c r="BP111" i="34" s="1"/>
  <c r="BR91" i="34"/>
  <c r="BS91" i="34" s="1"/>
  <c r="BQ93" i="34"/>
  <c r="BP93" i="34" s="1"/>
  <c r="BQ53" i="34"/>
  <c r="BP53" i="34" s="1"/>
  <c r="BR31" i="34"/>
  <c r="BS31" i="34" s="1"/>
  <c r="BQ24" i="34"/>
  <c r="BQ21" i="34"/>
  <c r="BP21" i="34" s="1"/>
  <c r="BR96" i="34"/>
  <c r="BS96" i="34" s="1"/>
  <c r="BR84" i="34"/>
  <c r="BS84" i="34" s="1"/>
  <c r="BQ107" i="34"/>
  <c r="BP107" i="34" s="1"/>
  <c r="BQ100" i="34"/>
  <c r="BP100" i="34" s="1"/>
  <c r="BQ75" i="34"/>
  <c r="BP75" i="34" s="1"/>
  <c r="BR32" i="34"/>
  <c r="BS32" i="34" s="1"/>
  <c r="BR36" i="34"/>
  <c r="BS36" i="34" s="1"/>
  <c r="BR92" i="34"/>
  <c r="BS92" i="34" s="1"/>
  <c r="BQ68" i="34"/>
  <c r="BP68" i="34" s="1"/>
  <c r="BR21" i="34"/>
  <c r="BS21" i="34" s="1"/>
  <c r="BR47" i="34"/>
  <c r="BS47" i="34" s="1"/>
  <c r="BQ114" i="34"/>
  <c r="BP114" i="34" s="1"/>
  <c r="BQ109" i="34"/>
  <c r="BP109" i="34" s="1"/>
  <c r="BQ86" i="34"/>
  <c r="BP86" i="34" s="1"/>
  <c r="BQ39" i="34"/>
  <c r="BP39" i="34" s="1"/>
  <c r="BQ23" i="34"/>
  <c r="BQ63" i="34"/>
  <c r="BP63" i="34" s="1"/>
  <c r="BR25" i="34"/>
  <c r="BS25" i="34" s="1"/>
  <c r="BR53" i="34"/>
  <c r="BS53" i="34" s="1"/>
  <c r="BR111" i="34"/>
  <c r="BS111" i="34" s="1"/>
  <c r="BR62" i="34"/>
  <c r="BS62" i="34" s="1"/>
  <c r="D27" i="5"/>
  <c r="E27" i="5" s="1"/>
  <c r="C32" i="5"/>
  <c r="D18" i="5"/>
  <c r="E18" i="5" s="1"/>
  <c r="C38" i="5"/>
  <c r="D64" i="5"/>
  <c r="E64" i="5" s="1"/>
  <c r="D105" i="5"/>
  <c r="E105" i="5" s="1"/>
  <c r="C34" i="5"/>
  <c r="C80" i="5"/>
  <c r="B80" i="5" s="1"/>
  <c r="D73" i="5"/>
  <c r="E73" i="5" s="1"/>
  <c r="D102" i="5"/>
  <c r="E102" i="5" s="1"/>
  <c r="D88" i="5"/>
  <c r="E88" i="5" s="1"/>
  <c r="C116" i="5"/>
  <c r="B116" i="5" s="1"/>
  <c r="C58" i="5"/>
  <c r="B58" i="5" s="1"/>
  <c r="D107" i="5"/>
  <c r="E107" i="5" s="1"/>
  <c r="D90" i="5"/>
  <c r="E90" i="5" s="1"/>
  <c r="D42" i="5"/>
  <c r="E42" i="5" s="1"/>
  <c r="D98" i="5"/>
  <c r="E98" i="5" s="1"/>
  <c r="C70" i="5"/>
  <c r="B70" i="5" s="1"/>
  <c r="C113" i="5"/>
  <c r="B113" i="5" s="1"/>
  <c r="D31" i="5"/>
  <c r="E31" i="5" s="1"/>
  <c r="C83" i="5"/>
  <c r="B83" i="5" s="1"/>
  <c r="C19" i="5"/>
  <c r="D111" i="5"/>
  <c r="E111" i="5" s="1"/>
  <c r="D101" i="5"/>
  <c r="E101" i="5" s="1"/>
  <c r="D38" i="5"/>
  <c r="E38" i="5" s="1"/>
  <c r="C104" i="5"/>
  <c r="B104" i="5" s="1"/>
  <c r="C43" i="5"/>
  <c r="B43" i="5" s="1"/>
  <c r="D68" i="5"/>
  <c r="E68" i="5" s="1"/>
  <c r="D103" i="5"/>
  <c r="E103" i="5" s="1"/>
  <c r="C86" i="5"/>
  <c r="B86" i="5" s="1"/>
  <c r="D81" i="5"/>
  <c r="E81" i="5" s="1"/>
  <c r="C60" i="5"/>
  <c r="B60" i="5" s="1"/>
  <c r="C90" i="5"/>
  <c r="B90" i="5" s="1"/>
  <c r="D22" i="5"/>
  <c r="E22" i="5" s="1"/>
  <c r="C89" i="5"/>
  <c r="B89" i="5" s="1"/>
  <c r="D43" i="5"/>
  <c r="E43" i="5" s="1"/>
  <c r="D93" i="5"/>
  <c r="E93" i="5" s="1"/>
  <c r="D37" i="5"/>
  <c r="E37" i="5" s="1"/>
  <c r="D70" i="5"/>
  <c r="E70" i="5" s="1"/>
  <c r="D97" i="5"/>
  <c r="E97" i="5" s="1"/>
  <c r="C37" i="5"/>
  <c r="C41" i="5"/>
  <c r="B41" i="5" s="1"/>
  <c r="C78" i="5"/>
  <c r="B78" i="5" s="1"/>
  <c r="C54" i="5"/>
  <c r="B54" i="5" s="1"/>
  <c r="C84" i="5"/>
  <c r="B84" i="5" s="1"/>
  <c r="D34" i="5"/>
  <c r="E34" i="5" s="1"/>
  <c r="C45" i="5"/>
  <c r="B45" i="5" s="1"/>
  <c r="D82" i="5"/>
  <c r="E82" i="5" s="1"/>
  <c r="D33" i="5"/>
  <c r="E33" i="5" s="1"/>
  <c r="D61" i="5"/>
  <c r="E61" i="5" s="1"/>
  <c r="D83" i="5"/>
  <c r="E83" i="5" s="1"/>
  <c r="D100" i="5"/>
  <c r="E100" i="5" s="1"/>
  <c r="C55" i="5"/>
  <c r="B55" i="5" s="1"/>
  <c r="D56" i="5"/>
  <c r="E56" i="5" s="1"/>
  <c r="C36" i="5"/>
  <c r="C108" i="5"/>
  <c r="B108" i="5" s="1"/>
  <c r="C69" i="5"/>
  <c r="B69" i="5" s="1"/>
  <c r="C110" i="5"/>
  <c r="B110" i="5" s="1"/>
  <c r="D21" i="5"/>
  <c r="E21" i="5" s="1"/>
  <c r="C47" i="5"/>
  <c r="B47" i="5" s="1"/>
  <c r="D76" i="5"/>
  <c r="E76" i="5" s="1"/>
  <c r="C24" i="5"/>
  <c r="C27" i="5"/>
  <c r="D48" i="5"/>
  <c r="E48" i="5" s="1"/>
  <c r="C107" i="5"/>
  <c r="B107" i="5" s="1"/>
  <c r="D79" i="5"/>
  <c r="E79" i="5" s="1"/>
  <c r="C112" i="5"/>
  <c r="B112" i="5" s="1"/>
  <c r="D39" i="5"/>
  <c r="E39" i="5" s="1"/>
  <c r="C98" i="5"/>
  <c r="B98" i="5" s="1"/>
  <c r="C29" i="5"/>
  <c r="D110" i="5"/>
  <c r="E110" i="5" s="1"/>
  <c r="C35" i="5"/>
  <c r="D86" i="5"/>
  <c r="E86" i="5" s="1"/>
  <c r="D99" i="5"/>
  <c r="E99" i="5" s="1"/>
  <c r="C42" i="5"/>
  <c r="B42" i="5" s="1"/>
  <c r="D62" i="5"/>
  <c r="E62" i="5" s="1"/>
  <c r="D41" i="5"/>
  <c r="E41" i="5" s="1"/>
  <c r="D35" i="5"/>
  <c r="E35" i="5" s="1"/>
  <c r="D40" i="5"/>
  <c r="E40" i="5" s="1"/>
  <c r="C26" i="5"/>
  <c r="C102" i="5"/>
  <c r="B102" i="5" s="1"/>
  <c r="D57" i="5"/>
  <c r="E57" i="5" s="1"/>
  <c r="D74" i="5"/>
  <c r="E74" i="5" s="1"/>
  <c r="D84" i="5"/>
  <c r="E84" i="5" s="1"/>
  <c r="C115" i="5"/>
  <c r="B115" i="5" s="1"/>
  <c r="D116" i="5"/>
  <c r="E116" i="5" s="1"/>
  <c r="C57" i="5"/>
  <c r="B57" i="5" s="1"/>
  <c r="D32" i="5"/>
  <c r="E32" i="5" s="1"/>
  <c r="D96" i="5"/>
  <c r="E96" i="5" s="1"/>
  <c r="D72" i="5"/>
  <c r="E72" i="5" s="1"/>
  <c r="C95" i="5"/>
  <c r="B95" i="5" s="1"/>
  <c r="C99" i="5"/>
  <c r="B99" i="5" s="1"/>
  <c r="C77" i="5"/>
  <c r="B77" i="5" s="1"/>
  <c r="C68" i="5"/>
  <c r="B68" i="5" s="1"/>
  <c r="C52" i="5"/>
  <c r="B52" i="5" s="1"/>
  <c r="C65" i="5"/>
  <c r="B65" i="5" s="1"/>
  <c r="C62" i="5"/>
  <c r="B62" i="5" s="1"/>
  <c r="D26" i="5"/>
  <c r="E26" i="5" s="1"/>
  <c r="D67" i="5"/>
  <c r="E67" i="5" s="1"/>
  <c r="C64" i="5"/>
  <c r="B64" i="5" s="1"/>
  <c r="C114" i="5"/>
  <c r="B114" i="5" s="1"/>
  <c r="C91" i="5"/>
  <c r="B91" i="5" s="1"/>
  <c r="D69" i="5"/>
  <c r="E69" i="5" s="1"/>
  <c r="C100" i="5"/>
  <c r="B100" i="5" s="1"/>
  <c r="C30" i="5"/>
  <c r="C81" i="5"/>
  <c r="B81" i="5" s="1"/>
  <c r="D20" i="5"/>
  <c r="E20" i="5" s="1"/>
  <c r="C39" i="5"/>
  <c r="D47" i="5"/>
  <c r="E47" i="5" s="1"/>
  <c r="D95" i="5"/>
  <c r="E95" i="5" s="1"/>
  <c r="C85" i="5"/>
  <c r="B85" i="5" s="1"/>
  <c r="D29" i="5"/>
  <c r="E29" i="5" s="1"/>
  <c r="D58" i="5"/>
  <c r="E58" i="5" s="1"/>
  <c r="C22" i="5"/>
  <c r="C96" i="5"/>
  <c r="B96" i="5" s="1"/>
  <c r="C111" i="5"/>
  <c r="B111" i="5" s="1"/>
  <c r="D60" i="5"/>
  <c r="E60" i="5" s="1"/>
  <c r="C103" i="5"/>
  <c r="B103" i="5" s="1"/>
  <c r="C105" i="5"/>
  <c r="B105" i="5" s="1"/>
  <c r="C72" i="5"/>
  <c r="B72" i="5" s="1"/>
  <c r="C46" i="5"/>
  <c r="B46" i="5" s="1"/>
  <c r="D46" i="5"/>
  <c r="E46" i="5" s="1"/>
  <c r="C74" i="5"/>
  <c r="B74" i="5" s="1"/>
  <c r="D113" i="5"/>
  <c r="E113" i="5" s="1"/>
  <c r="C63" i="5"/>
  <c r="B63" i="5" s="1"/>
  <c r="D45" i="5"/>
  <c r="E45" i="5" s="1"/>
  <c r="C31" i="5"/>
  <c r="C101" i="5"/>
  <c r="B101" i="5" s="1"/>
  <c r="D19" i="5"/>
  <c r="E19" i="5" s="1"/>
  <c r="C18" i="5"/>
  <c r="C106" i="5"/>
  <c r="B106" i="5" s="1"/>
  <c r="D53" i="5"/>
  <c r="E53" i="5" s="1"/>
  <c r="C61" i="5"/>
  <c r="B61" i="5" s="1"/>
  <c r="D78" i="5"/>
  <c r="E78" i="5" s="1"/>
  <c r="C88" i="5"/>
  <c r="B88" i="5" s="1"/>
  <c r="D36" i="5"/>
  <c r="E36" i="5" s="1"/>
  <c r="D114" i="5"/>
  <c r="E114" i="5" s="1"/>
  <c r="C71" i="5"/>
  <c r="B71" i="5" s="1"/>
  <c r="C79" i="5"/>
  <c r="B79" i="5" s="1"/>
  <c r="C17" i="5"/>
  <c r="D108" i="5"/>
  <c r="E108" i="5" s="1"/>
  <c r="C93" i="5"/>
  <c r="B93" i="5" s="1"/>
  <c r="D106" i="5"/>
  <c r="E106" i="5" s="1"/>
  <c r="C21" i="5"/>
  <c r="D30" i="5"/>
  <c r="E30" i="5" s="1"/>
  <c r="C20" i="5"/>
  <c r="D112" i="5"/>
  <c r="E112" i="5" s="1"/>
  <c r="C87" i="5"/>
  <c r="B87" i="5" s="1"/>
  <c r="C92" i="5"/>
  <c r="B92" i="5" s="1"/>
  <c r="D55" i="5"/>
  <c r="E55" i="5" s="1"/>
  <c r="D91" i="5"/>
  <c r="E91" i="5" s="1"/>
  <c r="D104" i="5"/>
  <c r="E104" i="5" s="1"/>
  <c r="C25" i="5"/>
  <c r="C82" i="5"/>
  <c r="B82" i="5" s="1"/>
  <c r="D54" i="5"/>
  <c r="E54" i="5" s="1"/>
  <c r="C67" i="5"/>
  <c r="B67" i="5" s="1"/>
  <c r="D52" i="5"/>
  <c r="E52" i="5" s="1"/>
  <c r="D24" i="5"/>
  <c r="E24" i="5" s="1"/>
  <c r="D115" i="5"/>
  <c r="E115" i="5" s="1"/>
  <c r="C44" i="5"/>
  <c r="B44" i="5" s="1"/>
  <c r="C40" i="5"/>
  <c r="C97" i="5"/>
  <c r="B97" i="5" s="1"/>
  <c r="C48" i="5"/>
  <c r="B48" i="5" s="1"/>
  <c r="D17" i="5"/>
  <c r="E17" i="5" s="1"/>
  <c r="D85" i="5"/>
  <c r="E85" i="5" s="1"/>
  <c r="D44" i="5"/>
  <c r="E44" i="5" s="1"/>
  <c r="D63" i="5"/>
  <c r="E63" i="5" s="1"/>
  <c r="D25" i="5"/>
  <c r="E25" i="5" s="1"/>
  <c r="D109" i="5"/>
  <c r="E109" i="5" s="1"/>
  <c r="D75" i="5"/>
  <c r="E75" i="5" s="1"/>
  <c r="D92" i="5"/>
  <c r="E92" i="5" s="1"/>
  <c r="C56" i="5"/>
  <c r="B56" i="5" s="1"/>
  <c r="C28" i="5"/>
  <c r="C66" i="5"/>
  <c r="B66" i="5" s="1"/>
  <c r="D80" i="5"/>
  <c r="E80" i="5" s="1"/>
  <c r="D65" i="5"/>
  <c r="E65" i="5" s="1"/>
  <c r="D94" i="5"/>
  <c r="E94" i="5" s="1"/>
  <c r="C49" i="5"/>
  <c r="B49" i="5" s="1"/>
  <c r="D89" i="5"/>
  <c r="E89" i="5" s="1"/>
  <c r="D87" i="5"/>
  <c r="E87" i="5" s="1"/>
  <c r="D49" i="5"/>
  <c r="E49" i="5" s="1"/>
  <c r="C76" i="5"/>
  <c r="B76" i="5" s="1"/>
  <c r="D51" i="5"/>
  <c r="E51" i="5" s="1"/>
  <c r="D66" i="5"/>
  <c r="E66" i="5" s="1"/>
  <c r="C59" i="5"/>
  <c r="B59" i="5" s="1"/>
  <c r="C33" i="5"/>
  <c r="C53" i="5"/>
  <c r="B53" i="5" s="1"/>
  <c r="C94" i="5"/>
  <c r="B94" i="5" s="1"/>
  <c r="C75" i="5"/>
  <c r="B75" i="5" s="1"/>
  <c r="D71" i="5"/>
  <c r="E71" i="5" s="1"/>
  <c r="D23" i="5"/>
  <c r="E23" i="5" s="1"/>
  <c r="D59" i="5"/>
  <c r="E59" i="5" s="1"/>
  <c r="D77" i="5"/>
  <c r="E77" i="5" s="1"/>
  <c r="D50" i="5"/>
  <c r="E50" i="5" s="1"/>
  <c r="C23" i="5"/>
  <c r="C109" i="5"/>
  <c r="B109" i="5" s="1"/>
  <c r="C50" i="5"/>
  <c r="B50" i="5" s="1"/>
  <c r="D28" i="5"/>
  <c r="E28" i="5" s="1"/>
  <c r="C51" i="5"/>
  <c r="B51" i="5" s="1"/>
  <c r="C73" i="5"/>
  <c r="B73" i="5" s="1"/>
  <c r="BQ37" i="5"/>
  <c r="BP37" i="5" s="1"/>
  <c r="BR65" i="5"/>
  <c r="BS65" i="5" s="1"/>
  <c r="BQ52" i="5"/>
  <c r="BP52" i="5" s="1"/>
  <c r="BQ102" i="5"/>
  <c r="BP102" i="5" s="1"/>
  <c r="BR102" i="5"/>
  <c r="BS102" i="5" s="1"/>
  <c r="BQ41" i="5"/>
  <c r="BP41" i="5" s="1"/>
  <c r="BR69" i="5"/>
  <c r="BS69" i="5" s="1"/>
  <c r="BQ99" i="5"/>
  <c r="BP99" i="5" s="1"/>
  <c r="BQ38" i="5"/>
  <c r="BP38" i="5" s="1"/>
  <c r="BR54" i="5"/>
  <c r="BS54" i="5" s="1"/>
  <c r="BR96" i="5"/>
  <c r="BS96" i="5" s="1"/>
  <c r="BQ83" i="5"/>
  <c r="BP83" i="5" s="1"/>
  <c r="BR99" i="5"/>
  <c r="BS99" i="5" s="1"/>
  <c r="BQ91" i="5"/>
  <c r="BP91" i="5" s="1"/>
  <c r="BR109" i="5"/>
  <c r="BS109" i="5" s="1"/>
  <c r="BQ62" i="5"/>
  <c r="BP62" i="5" s="1"/>
  <c r="BQ32" i="5"/>
  <c r="BP32" i="5" s="1"/>
  <c r="BR113" i="5"/>
  <c r="BS113" i="5" s="1"/>
  <c r="BR31" i="5"/>
  <c r="BS31" i="5" s="1"/>
  <c r="BQ18" i="5"/>
  <c r="BR47" i="5"/>
  <c r="BS47" i="5" s="1"/>
  <c r="BR91" i="5"/>
  <c r="BS91" i="5" s="1"/>
  <c r="BR24" i="5"/>
  <c r="BS24" i="5" s="1"/>
  <c r="BQ55" i="5"/>
  <c r="BP55" i="5" s="1"/>
  <c r="BQ56" i="5"/>
  <c r="BP56" i="5" s="1"/>
  <c r="BQ96" i="5"/>
  <c r="BP96" i="5" s="1"/>
  <c r="BQ21" i="5"/>
  <c r="BQ34" i="5"/>
  <c r="BP34" i="5" s="1"/>
  <c r="BQ112" i="5"/>
  <c r="BP112" i="5" s="1"/>
  <c r="BR66" i="5"/>
  <c r="BS66" i="5" s="1"/>
  <c r="BR116" i="5"/>
  <c r="BS116" i="5" s="1"/>
  <c r="BR41" i="5"/>
  <c r="BS41" i="5" s="1"/>
  <c r="BQ71" i="5"/>
  <c r="BP71" i="5" s="1"/>
  <c r="BR75" i="5"/>
  <c r="BS75" i="5" s="1"/>
  <c r="BR71" i="5"/>
  <c r="BS71" i="5" s="1"/>
  <c r="BR53" i="5"/>
  <c r="BS53" i="5" s="1"/>
  <c r="BR62" i="5"/>
  <c r="BS62" i="5" s="1"/>
  <c r="BR90" i="5"/>
  <c r="BS90" i="5" s="1"/>
  <c r="BQ33" i="5"/>
  <c r="BP33" i="5" s="1"/>
  <c r="BR61" i="5"/>
  <c r="BS61" i="5" s="1"/>
  <c r="BQ44" i="5"/>
  <c r="BP44" i="5" s="1"/>
  <c r="BR87" i="5"/>
  <c r="BS87" i="5" s="1"/>
  <c r="BR22" i="5"/>
  <c r="BS22" i="5" s="1"/>
  <c r="BR39" i="5"/>
  <c r="BS39" i="5" s="1"/>
  <c r="BQ40" i="5"/>
  <c r="BP40" i="5" s="1"/>
  <c r="BQ23" i="5"/>
  <c r="BR81" i="5"/>
  <c r="BS81" i="5" s="1"/>
  <c r="BQ113" i="5"/>
  <c r="BP113" i="5" s="1"/>
  <c r="BQ36" i="5"/>
  <c r="BP36" i="5" s="1"/>
  <c r="BR107" i="5"/>
  <c r="BS107" i="5" s="1"/>
  <c r="BR44" i="5"/>
  <c r="BS44" i="5" s="1"/>
  <c r="BQ69" i="5"/>
  <c r="BP69" i="5" s="1"/>
  <c r="BR97" i="5"/>
  <c r="BS97" i="5" s="1"/>
  <c r="BQ116" i="5"/>
  <c r="BP116" i="5" s="1"/>
  <c r="BQ110" i="5"/>
  <c r="BP110" i="5" s="1"/>
  <c r="BR48" i="5"/>
  <c r="BS48" i="5" s="1"/>
  <c r="BQ73" i="5"/>
  <c r="BP73" i="5" s="1"/>
  <c r="BR101" i="5"/>
  <c r="BS101" i="5" s="1"/>
  <c r="BQ42" i="5"/>
  <c r="BP42" i="5" s="1"/>
  <c r="BQ60" i="5"/>
  <c r="BP60" i="5" s="1"/>
  <c r="BR114" i="5"/>
  <c r="BS114" i="5" s="1"/>
  <c r="BQ25" i="5"/>
  <c r="BQ115" i="5"/>
  <c r="BP115" i="5" s="1"/>
  <c r="BQ28" i="5"/>
  <c r="BQ26" i="5"/>
  <c r="BQ87" i="5"/>
  <c r="BP87" i="5" s="1"/>
  <c r="BR110" i="5"/>
  <c r="BS110" i="5" s="1"/>
  <c r="BR60" i="5"/>
  <c r="BS60" i="5" s="1"/>
  <c r="BQ107" i="5"/>
  <c r="BP107" i="5" s="1"/>
  <c r="BQ78" i="5"/>
  <c r="BP78" i="5" s="1"/>
  <c r="BQ111" i="5"/>
  <c r="BP111" i="5" s="1"/>
  <c r="BR63" i="5"/>
  <c r="BS63" i="5" s="1"/>
  <c r="BR74" i="5"/>
  <c r="BS74" i="5" s="1"/>
  <c r="BR100" i="5"/>
  <c r="BS100" i="5" s="1"/>
  <c r="BQ66" i="5"/>
  <c r="BP66" i="5" s="1"/>
  <c r="BR79" i="5"/>
  <c r="BS79" i="5" s="1"/>
  <c r="BR82" i="5"/>
  <c r="BS82" i="5" s="1"/>
  <c r="BQ63" i="5"/>
  <c r="BP63" i="5" s="1"/>
  <c r="BR59" i="5"/>
  <c r="BS59" i="5" s="1"/>
  <c r="BR26" i="5"/>
  <c r="BS26" i="5" s="1"/>
  <c r="BR50" i="5"/>
  <c r="BS50" i="5" s="1"/>
  <c r="BR52" i="5"/>
  <c r="BS52" i="5" s="1"/>
  <c r="BQ77" i="5"/>
  <c r="BP77" i="5" s="1"/>
  <c r="BR105" i="5"/>
  <c r="BS105" i="5" s="1"/>
  <c r="BQ50" i="5"/>
  <c r="BP50" i="5" s="1"/>
  <c r="BQ68" i="5"/>
  <c r="BP68" i="5" s="1"/>
  <c r="BQ24" i="5"/>
  <c r="BQ89" i="5"/>
  <c r="BP89" i="5" s="1"/>
  <c r="BQ19" i="5"/>
  <c r="BQ70" i="5"/>
  <c r="BP70" i="5" s="1"/>
  <c r="BR34" i="5"/>
  <c r="BS34" i="5" s="1"/>
  <c r="BR72" i="5"/>
  <c r="BS72" i="5" s="1"/>
  <c r="BQ97" i="5"/>
  <c r="BP97" i="5" s="1"/>
  <c r="BQ27" i="5"/>
  <c r="BR51" i="5"/>
  <c r="BS51" i="5" s="1"/>
  <c r="BR94" i="5"/>
  <c r="BS94" i="5" s="1"/>
  <c r="BQ104" i="5"/>
  <c r="BP104" i="5" s="1"/>
  <c r="BQ29" i="5"/>
  <c r="BR92" i="5"/>
  <c r="BS92" i="5" s="1"/>
  <c r="BQ53" i="5"/>
  <c r="BP53" i="5" s="1"/>
  <c r="BQ82" i="5"/>
  <c r="BP82" i="5" s="1"/>
  <c r="BQ79" i="5"/>
  <c r="BP79" i="5" s="1"/>
  <c r="BQ86" i="5"/>
  <c r="BP86" i="5" s="1"/>
  <c r="BQ101" i="5"/>
  <c r="BP101" i="5" s="1"/>
  <c r="BQ48" i="5"/>
  <c r="BP48" i="5" s="1"/>
  <c r="BQ105" i="5"/>
  <c r="BP105" i="5" s="1"/>
  <c r="BQ106" i="5"/>
  <c r="BP106" i="5" s="1"/>
  <c r="BQ74" i="5"/>
  <c r="BP74" i="5" s="1"/>
  <c r="BR27" i="5"/>
  <c r="BS27" i="5" s="1"/>
  <c r="BQ49" i="5"/>
  <c r="BP49" i="5" s="1"/>
  <c r="BR88" i="5"/>
  <c r="BS88" i="5" s="1"/>
  <c r="BQ61" i="5"/>
  <c r="BP61" i="5" s="1"/>
  <c r="BQ85" i="5"/>
  <c r="BP85" i="5" s="1"/>
  <c r="BR28" i="5"/>
  <c r="BS28" i="5" s="1"/>
  <c r="BQ88" i="5"/>
  <c r="BP88" i="5" s="1"/>
  <c r="BR33" i="5"/>
  <c r="BS33" i="5" s="1"/>
  <c r="BR38" i="5"/>
  <c r="BS38" i="5" s="1"/>
  <c r="BR37" i="5"/>
  <c r="BS37" i="5" s="1"/>
  <c r="BR67" i="5"/>
  <c r="BS67" i="5" s="1"/>
  <c r="BR58" i="5"/>
  <c r="BS58" i="5" s="1"/>
  <c r="BR35" i="5"/>
  <c r="BS35" i="5" s="1"/>
  <c r="BQ76" i="5"/>
  <c r="BP76" i="5" s="1"/>
  <c r="BR25" i="5"/>
  <c r="BS25" i="5" s="1"/>
  <c r="BR49" i="5"/>
  <c r="BS49" i="5" s="1"/>
  <c r="BQ43" i="5"/>
  <c r="BP43" i="5" s="1"/>
  <c r="BR77" i="5"/>
  <c r="BS77" i="5" s="1"/>
  <c r="BQ17" i="5"/>
  <c r="BR36" i="5"/>
  <c r="BS36" i="5" s="1"/>
  <c r="BQ22" i="5"/>
  <c r="BR78" i="5"/>
  <c r="BS78" i="5" s="1"/>
  <c r="BQ109" i="5"/>
  <c r="BP109" i="5" s="1"/>
  <c r="BQ114" i="5"/>
  <c r="BP114" i="5" s="1"/>
  <c r="BR21" i="5"/>
  <c r="BS21" i="5" s="1"/>
  <c r="BQ64" i="5"/>
  <c r="BP64" i="5" s="1"/>
  <c r="BR29" i="5"/>
  <c r="BS29" i="5" s="1"/>
  <c r="BR115" i="5"/>
  <c r="BS115" i="5" s="1"/>
  <c r="BR103" i="5"/>
  <c r="BS103" i="5" s="1"/>
  <c r="BR45" i="5"/>
  <c r="BS45" i="5" s="1"/>
  <c r="BQ93" i="5"/>
  <c r="BP93" i="5" s="1"/>
  <c r="BR18" i="5"/>
  <c r="BS18" i="5" s="1"/>
  <c r="BQ35" i="5"/>
  <c r="BP35" i="5" s="1"/>
  <c r="BR42" i="5"/>
  <c r="BS42" i="5" s="1"/>
  <c r="BQ90" i="5"/>
  <c r="BP90" i="5" s="1"/>
  <c r="BR17" i="5"/>
  <c r="BS17" i="5" s="1"/>
  <c r="BQ47" i="5"/>
  <c r="BP47" i="5" s="1"/>
  <c r="BR57" i="5"/>
  <c r="BS57" i="5" s="1"/>
  <c r="BQ103" i="5"/>
  <c r="BP103" i="5" s="1"/>
  <c r="BR64" i="5"/>
  <c r="BS64" i="5" s="1"/>
  <c r="BQ92" i="5"/>
  <c r="BP92" i="5" s="1"/>
  <c r="BR104" i="5"/>
  <c r="BS104" i="5" s="1"/>
  <c r="BQ84" i="5"/>
  <c r="BP84" i="5" s="1"/>
  <c r="BR30" i="5"/>
  <c r="BS30" i="5" s="1"/>
  <c r="BQ95" i="5"/>
  <c r="BP95" i="5" s="1"/>
  <c r="BR80" i="5"/>
  <c r="BS80" i="5" s="1"/>
  <c r="BQ46" i="5"/>
  <c r="BP46" i="5" s="1"/>
  <c r="BQ65" i="5"/>
  <c r="BP65" i="5" s="1"/>
  <c r="BR83" i="5"/>
  <c r="BS83" i="5" s="1"/>
  <c r="BR106" i="5"/>
  <c r="BS106" i="5" s="1"/>
  <c r="BR73" i="5"/>
  <c r="BS73" i="5" s="1"/>
  <c r="BR23" i="5"/>
  <c r="BS23" i="5" s="1"/>
  <c r="BR70" i="5"/>
  <c r="BS70" i="5" s="1"/>
  <c r="BQ59" i="5"/>
  <c r="BP59" i="5" s="1"/>
  <c r="BR56" i="5"/>
  <c r="BS56" i="5" s="1"/>
  <c r="BQ80" i="5"/>
  <c r="BP80" i="5" s="1"/>
  <c r="BR89" i="5"/>
  <c r="BS89" i="5" s="1"/>
  <c r="BR86" i="5"/>
  <c r="BS86" i="5" s="1"/>
  <c r="BR98" i="5"/>
  <c r="BS98" i="5" s="1"/>
  <c r="BR111" i="5"/>
  <c r="BS111" i="5" s="1"/>
  <c r="BR40" i="5"/>
  <c r="BS40" i="5" s="1"/>
  <c r="BR76" i="5"/>
  <c r="BS76" i="5" s="1"/>
  <c r="BR112" i="5"/>
  <c r="BS112" i="5" s="1"/>
  <c r="BR84" i="5"/>
  <c r="BS84" i="5" s="1"/>
  <c r="BQ57" i="5"/>
  <c r="BP57" i="5" s="1"/>
  <c r="BR93" i="5"/>
  <c r="BS93" i="5" s="1"/>
  <c r="BQ81" i="5"/>
  <c r="BP81" i="5" s="1"/>
  <c r="BQ100" i="5"/>
  <c r="BP100" i="5" s="1"/>
  <c r="BQ20" i="5"/>
  <c r="BR108" i="5"/>
  <c r="BS108" i="5" s="1"/>
  <c r="BQ45" i="5"/>
  <c r="BP45" i="5" s="1"/>
  <c r="BR85" i="5"/>
  <c r="BS85" i="5" s="1"/>
  <c r="BQ58" i="5"/>
  <c r="BP58" i="5" s="1"/>
  <c r="BQ31" i="5"/>
  <c r="BQ67" i="5"/>
  <c r="BP67" i="5" s="1"/>
  <c r="BQ39" i="5"/>
  <c r="BP39" i="5" s="1"/>
  <c r="BQ108" i="5"/>
  <c r="BP108" i="5" s="1"/>
  <c r="BR43" i="5"/>
  <c r="BS43" i="5" s="1"/>
  <c r="BR55" i="5"/>
  <c r="BS55" i="5" s="1"/>
  <c r="BR19" i="5"/>
  <c r="BS19" i="5" s="1"/>
  <c r="BQ30" i="5"/>
  <c r="BR46" i="5"/>
  <c r="BS46" i="5" s="1"/>
  <c r="BR95" i="5"/>
  <c r="BS95" i="5" s="1"/>
  <c r="BQ94" i="5"/>
  <c r="BP94" i="5" s="1"/>
  <c r="BQ54" i="5"/>
  <c r="BP54" i="5" s="1"/>
  <c r="BQ98" i="5"/>
  <c r="BP98" i="5" s="1"/>
  <c r="BQ72" i="5"/>
  <c r="BP72" i="5" s="1"/>
  <c r="BQ75" i="5"/>
  <c r="BP75" i="5" s="1"/>
  <c r="BR20" i="5"/>
  <c r="BS20" i="5" s="1"/>
  <c r="BR68" i="5"/>
  <c r="BS68" i="5" s="1"/>
  <c r="BR32" i="5"/>
  <c r="BS32" i="5" s="1"/>
  <c r="BQ51" i="5"/>
  <c r="BP51" i="5" s="1"/>
  <c r="AX30" i="9"/>
  <c r="AJ29" i="9"/>
  <c r="AY74" i="36"/>
  <c r="AX74" i="36" s="1"/>
  <c r="AZ111" i="36"/>
  <c r="BA111" i="36" s="1"/>
  <c r="AZ71" i="36"/>
  <c r="BA71" i="36" s="1"/>
  <c r="AZ90" i="36"/>
  <c r="BA90" i="36" s="1"/>
  <c r="AY102" i="36"/>
  <c r="AX102" i="36" s="1"/>
  <c r="AZ94" i="36"/>
  <c r="BA94" i="36" s="1"/>
  <c r="AY17" i="36"/>
  <c r="AX17" i="36" s="1"/>
  <c r="AY37" i="36"/>
  <c r="AX37" i="36" s="1"/>
  <c r="AY42" i="36"/>
  <c r="AX42" i="36" s="1"/>
  <c r="AY99" i="36"/>
  <c r="AX99" i="36" s="1"/>
  <c r="AZ88" i="36"/>
  <c r="BA88" i="36" s="1"/>
  <c r="AY62" i="36"/>
  <c r="AX62" i="36" s="1"/>
  <c r="AY67" i="36"/>
  <c r="AX67" i="36" s="1"/>
  <c r="AZ67" i="36"/>
  <c r="BA67" i="36" s="1"/>
  <c r="AY39" i="36"/>
  <c r="AX39" i="36" s="1"/>
  <c r="AZ74" i="36"/>
  <c r="BA74" i="36" s="1"/>
  <c r="AZ41" i="36"/>
  <c r="BA41" i="36" s="1"/>
  <c r="AZ96" i="36"/>
  <c r="BA96" i="36" s="1"/>
  <c r="AY86" i="36"/>
  <c r="AX86" i="36" s="1"/>
  <c r="AY54" i="36"/>
  <c r="AX54" i="36" s="1"/>
  <c r="AY59" i="36"/>
  <c r="AX59" i="36" s="1"/>
  <c r="AY34" i="36"/>
  <c r="AX34" i="36" s="1"/>
  <c r="AY112" i="36"/>
  <c r="AX112" i="36" s="1"/>
  <c r="AZ38" i="36"/>
  <c r="BA38" i="36" s="1"/>
  <c r="AZ79" i="36"/>
  <c r="BA79" i="36" s="1"/>
  <c r="AZ27" i="36"/>
  <c r="BA27" i="36" s="1"/>
  <c r="AZ114" i="36"/>
  <c r="BA114" i="36" s="1"/>
  <c r="AY35" i="36"/>
  <c r="AX35" i="36" s="1"/>
  <c r="AY26" i="36"/>
  <c r="AX26" i="36" s="1"/>
  <c r="AZ55" i="36"/>
  <c r="BA55" i="36" s="1"/>
  <c r="AY47" i="36"/>
  <c r="AX47" i="36" s="1"/>
  <c r="AY58" i="36"/>
  <c r="AX58" i="36" s="1"/>
  <c r="AZ113" i="36"/>
  <c r="BA113" i="36" s="1"/>
  <c r="AZ92" i="36"/>
  <c r="BA92" i="36" s="1"/>
  <c r="AY96" i="36"/>
  <c r="AX96" i="36" s="1"/>
  <c r="AZ36" i="36"/>
  <c r="BA36" i="36" s="1"/>
  <c r="AZ95" i="36"/>
  <c r="BA95" i="36" s="1"/>
  <c r="AY116" i="36"/>
  <c r="AX116" i="36" s="1"/>
  <c r="AZ107" i="36"/>
  <c r="BA107" i="36" s="1"/>
  <c r="AY110" i="36"/>
  <c r="AX110" i="36" s="1"/>
  <c r="AY75" i="36"/>
  <c r="AX75" i="36" s="1"/>
  <c r="AY83" i="36"/>
  <c r="AX83" i="36" s="1"/>
  <c r="AZ40" i="36"/>
  <c r="BA40" i="36" s="1"/>
  <c r="AZ84" i="36"/>
  <c r="BA84" i="36" s="1"/>
  <c r="AZ52" i="36"/>
  <c r="BA52" i="36" s="1"/>
  <c r="AZ30" i="36"/>
  <c r="BA30" i="36" s="1"/>
  <c r="AZ56" i="36"/>
  <c r="BA56" i="36" s="1"/>
  <c r="AZ49" i="36"/>
  <c r="BA49" i="36" s="1"/>
  <c r="AZ65" i="36"/>
  <c r="BA65" i="36" s="1"/>
  <c r="AY91" i="36"/>
  <c r="AX91" i="36" s="1"/>
  <c r="AY25" i="36"/>
  <c r="AX25" i="36" s="1"/>
  <c r="AZ37" i="36"/>
  <c r="BA37" i="36" s="1"/>
  <c r="AY115" i="36"/>
  <c r="AX115" i="36" s="1"/>
  <c r="AZ68" i="36"/>
  <c r="BA68" i="36" s="1"/>
  <c r="AY98" i="36"/>
  <c r="AX98" i="36" s="1"/>
  <c r="AZ76" i="36"/>
  <c r="BA76" i="36" s="1"/>
  <c r="AZ89" i="36"/>
  <c r="BA89" i="36" s="1"/>
  <c r="AY111" i="36"/>
  <c r="AX111" i="36" s="1"/>
  <c r="AZ28" i="36"/>
  <c r="BA28" i="36" s="1"/>
  <c r="AY77" i="36"/>
  <c r="AX77" i="36" s="1"/>
  <c r="AZ63" i="36"/>
  <c r="BA63" i="36" s="1"/>
  <c r="AZ106" i="36"/>
  <c r="BA106" i="36" s="1"/>
  <c r="AY41" i="36"/>
  <c r="AX41" i="36" s="1"/>
  <c r="AY18" i="36"/>
  <c r="AZ69" i="36"/>
  <c r="BA69" i="36" s="1"/>
  <c r="AZ97" i="36"/>
  <c r="BA97" i="36" s="1"/>
  <c r="AY23" i="36"/>
  <c r="AX23" i="36" s="1"/>
  <c r="AY68" i="36"/>
  <c r="AX68" i="36" s="1"/>
  <c r="AY109" i="36"/>
  <c r="AX109" i="36" s="1"/>
  <c r="AZ31" i="36"/>
  <c r="BA31" i="36" s="1"/>
  <c r="AY106" i="36"/>
  <c r="AX106" i="36" s="1"/>
  <c r="AY97" i="36"/>
  <c r="AX97" i="36" s="1"/>
  <c r="AY51" i="36"/>
  <c r="AX51" i="36" s="1"/>
  <c r="AZ35" i="36"/>
  <c r="BA35" i="36" s="1"/>
  <c r="AZ101" i="36"/>
  <c r="BA101" i="36" s="1"/>
  <c r="AZ54" i="36"/>
  <c r="BA54" i="36" s="1"/>
  <c r="AZ85" i="36"/>
  <c r="BA85" i="36" s="1"/>
  <c r="AY29" i="36"/>
  <c r="AY32" i="36"/>
  <c r="AZ116" i="36"/>
  <c r="BA116" i="36" s="1"/>
  <c r="AY56" i="36"/>
  <c r="AX56" i="36" s="1"/>
  <c r="AZ25" i="36"/>
  <c r="BA25" i="36" s="1"/>
  <c r="AZ61" i="36"/>
  <c r="BA61" i="36" s="1"/>
  <c r="AY22" i="36"/>
  <c r="AZ82" i="36"/>
  <c r="BA82" i="36" s="1"/>
  <c r="AY52" i="36"/>
  <c r="AX52" i="36" s="1"/>
  <c r="AY73" i="36"/>
  <c r="AX73" i="36" s="1"/>
  <c r="AY88" i="36"/>
  <c r="AX88" i="36" s="1"/>
  <c r="AY19" i="36"/>
  <c r="AY61" i="36"/>
  <c r="AX61" i="36" s="1"/>
  <c r="AZ73" i="36"/>
  <c r="BA73" i="36" s="1"/>
  <c r="AY76" i="36"/>
  <c r="AX76" i="36" s="1"/>
  <c r="AZ39" i="36"/>
  <c r="BA39" i="36" s="1"/>
  <c r="AZ29" i="36"/>
  <c r="BA29" i="36" s="1"/>
  <c r="AZ70" i="36"/>
  <c r="BA70" i="36" s="1"/>
  <c r="AY64" i="36"/>
  <c r="AX64" i="36" s="1"/>
  <c r="AY101" i="36"/>
  <c r="AX101" i="36" s="1"/>
  <c r="AZ59" i="36"/>
  <c r="BA59" i="36" s="1"/>
  <c r="AZ45" i="36"/>
  <c r="BA45" i="36" s="1"/>
  <c r="AY94" i="36"/>
  <c r="AX94" i="36" s="1"/>
  <c r="AZ93" i="36"/>
  <c r="BA93" i="36" s="1"/>
  <c r="AY87" i="36"/>
  <c r="AX87" i="36" s="1"/>
  <c r="AZ53" i="36"/>
  <c r="BA53" i="36" s="1"/>
  <c r="AZ33" i="36"/>
  <c r="BA33" i="36" s="1"/>
  <c r="AZ57" i="36"/>
  <c r="BA57" i="36" s="1"/>
  <c r="AZ46" i="36"/>
  <c r="BA46" i="36" s="1"/>
  <c r="AZ99" i="36"/>
  <c r="BA99" i="36" s="1"/>
  <c r="AZ19" i="36"/>
  <c r="BA19" i="36" s="1"/>
  <c r="AY107" i="36"/>
  <c r="AX107" i="36" s="1"/>
  <c r="AZ112" i="36"/>
  <c r="BA112" i="36" s="1"/>
  <c r="AY92" i="36"/>
  <c r="AX92" i="36" s="1"/>
  <c r="AY82" i="36"/>
  <c r="AX82" i="36" s="1"/>
  <c r="AZ83" i="36"/>
  <c r="BA83" i="36" s="1"/>
  <c r="AY104" i="36"/>
  <c r="AX104" i="36" s="1"/>
  <c r="AY113" i="36"/>
  <c r="AX113" i="36" s="1"/>
  <c r="AZ47" i="36"/>
  <c r="BA47" i="36" s="1"/>
  <c r="AY45" i="36"/>
  <c r="AX45" i="36" s="1"/>
  <c r="AZ87" i="36"/>
  <c r="BA87" i="36" s="1"/>
  <c r="AZ108" i="36"/>
  <c r="BA108" i="36" s="1"/>
  <c r="AY84" i="36"/>
  <c r="AX84" i="36" s="1"/>
  <c r="AZ22" i="36"/>
  <c r="BA22" i="36" s="1"/>
  <c r="AZ43" i="36"/>
  <c r="BA43" i="36" s="1"/>
  <c r="AY38" i="36"/>
  <c r="AX38" i="36" s="1"/>
  <c r="AZ75" i="36"/>
  <c r="BA75" i="36" s="1"/>
  <c r="AZ78" i="36"/>
  <c r="BA78" i="36" s="1"/>
  <c r="AY53" i="36"/>
  <c r="AX53" i="36" s="1"/>
  <c r="AY30" i="36"/>
  <c r="AZ86" i="36"/>
  <c r="BA86" i="36" s="1"/>
  <c r="AZ32" i="36"/>
  <c r="BA32" i="36" s="1"/>
  <c r="AY55" i="36"/>
  <c r="AX55" i="36" s="1"/>
  <c r="AY89" i="36"/>
  <c r="AX89" i="36" s="1"/>
  <c r="AY103" i="36"/>
  <c r="AX103" i="36" s="1"/>
  <c r="AY28" i="36"/>
  <c r="AX28" i="36" s="1"/>
  <c r="AY90" i="36"/>
  <c r="AX90" i="36" s="1"/>
  <c r="AY49" i="36"/>
  <c r="AX49" i="36" s="1"/>
  <c r="AZ81" i="36"/>
  <c r="BA81" i="36" s="1"/>
  <c r="AZ104" i="36"/>
  <c r="BA104" i="36" s="1"/>
  <c r="AY79" i="36"/>
  <c r="AX79" i="36" s="1"/>
  <c r="AZ102" i="36"/>
  <c r="BA102" i="36" s="1"/>
  <c r="AY33" i="36"/>
  <c r="AX33" i="36" s="1"/>
  <c r="AZ20" i="36"/>
  <c r="BA20" i="36" s="1"/>
  <c r="AZ48" i="36"/>
  <c r="BA48" i="36" s="1"/>
  <c r="AY114" i="36"/>
  <c r="AX114" i="36" s="1"/>
  <c r="AY95" i="36"/>
  <c r="AX95" i="36" s="1"/>
  <c r="AY44" i="36"/>
  <c r="AX44" i="36" s="1"/>
  <c r="AY93" i="36"/>
  <c r="AX93" i="36" s="1"/>
  <c r="AZ115" i="36"/>
  <c r="BA115" i="36" s="1"/>
  <c r="AZ77" i="36"/>
  <c r="BA77" i="36" s="1"/>
  <c r="AY100" i="36"/>
  <c r="AX100" i="36" s="1"/>
  <c r="AZ50" i="36"/>
  <c r="BA50" i="36" s="1"/>
  <c r="AY80" i="36"/>
  <c r="AX80" i="36" s="1"/>
  <c r="AY69" i="36"/>
  <c r="AX69" i="36" s="1"/>
  <c r="AY24" i="36"/>
  <c r="AX24" i="36" s="1"/>
  <c r="AZ24" i="36"/>
  <c r="BA24" i="36" s="1"/>
  <c r="AY31" i="36"/>
  <c r="AX31" i="36" s="1"/>
  <c r="AZ72" i="36"/>
  <c r="BA72" i="36" s="1"/>
  <c r="AY85" i="36"/>
  <c r="AX85" i="36" s="1"/>
  <c r="AZ66" i="36"/>
  <c r="BA66" i="36" s="1"/>
  <c r="AY108" i="36"/>
  <c r="AX108" i="36" s="1"/>
  <c r="AZ100" i="36"/>
  <c r="BA100" i="36" s="1"/>
  <c r="AZ44" i="36"/>
  <c r="BA44" i="36" s="1"/>
  <c r="AZ23" i="36"/>
  <c r="BA23" i="36" s="1"/>
  <c r="AY105" i="36"/>
  <c r="AX105" i="36" s="1"/>
  <c r="AY46" i="36"/>
  <c r="AX46" i="36" s="1"/>
  <c r="AY21" i="36"/>
  <c r="AX21" i="36" s="1"/>
  <c r="AZ105" i="36"/>
  <c r="BA105" i="36" s="1"/>
  <c r="AY78" i="36"/>
  <c r="AX78" i="36" s="1"/>
  <c r="AZ80" i="36"/>
  <c r="BA80" i="36" s="1"/>
  <c r="AY72" i="36"/>
  <c r="AX72" i="36" s="1"/>
  <c r="AZ98" i="36"/>
  <c r="BA98" i="36" s="1"/>
  <c r="AY48" i="36"/>
  <c r="AX48" i="36" s="1"/>
  <c r="AY50" i="36"/>
  <c r="AX50" i="36" s="1"/>
  <c r="AZ18" i="36"/>
  <c r="BA18" i="36" s="1"/>
  <c r="AZ64" i="36"/>
  <c r="BA64" i="36" s="1"/>
  <c r="AZ58" i="36"/>
  <c r="BA58" i="36" s="1"/>
  <c r="AY70" i="36"/>
  <c r="AX70" i="36" s="1"/>
  <c r="AY20" i="36"/>
  <c r="AX20" i="36" s="1"/>
  <c r="AZ42" i="36"/>
  <c r="BA42" i="36" s="1"/>
  <c r="AY63" i="36"/>
  <c r="AX63" i="36" s="1"/>
  <c r="AZ21" i="36"/>
  <c r="BA21" i="36" s="1"/>
  <c r="AY66" i="36"/>
  <c r="AX66" i="36" s="1"/>
  <c r="AY40" i="36"/>
  <c r="AX40" i="36" s="1"/>
  <c r="AY57" i="36"/>
  <c r="AX57" i="36" s="1"/>
  <c r="AY43" i="36"/>
  <c r="AX43" i="36" s="1"/>
  <c r="AY36" i="36"/>
  <c r="AX36" i="36" s="1"/>
  <c r="AZ60" i="36"/>
  <c r="BA60" i="36" s="1"/>
  <c r="AZ103" i="36"/>
  <c r="BA103" i="36" s="1"/>
  <c r="AZ34" i="36"/>
  <c r="BA34" i="36" s="1"/>
  <c r="AZ17" i="36"/>
  <c r="BA17" i="36" s="1"/>
  <c r="AZ109" i="36"/>
  <c r="BA109" i="36" s="1"/>
  <c r="AY71" i="36"/>
  <c r="AX71" i="36" s="1"/>
  <c r="AZ26" i="36"/>
  <c r="BA26" i="36" s="1"/>
  <c r="AY60" i="36"/>
  <c r="AX60" i="36" s="1"/>
  <c r="AY81" i="36"/>
  <c r="AX81" i="36" s="1"/>
  <c r="AY65" i="36"/>
  <c r="AX65" i="36" s="1"/>
  <c r="AZ91" i="36"/>
  <c r="BA91" i="36" s="1"/>
  <c r="AZ110" i="36"/>
  <c r="BA110" i="36" s="1"/>
  <c r="AY27" i="36"/>
  <c r="AZ62" i="36"/>
  <c r="BA62" i="36" s="1"/>
  <c r="AZ51" i="36"/>
  <c r="BA51" i="36" s="1"/>
  <c r="AZ81" i="38"/>
  <c r="BA81" i="38" s="1"/>
  <c r="AY107" i="38"/>
  <c r="AX107" i="38" s="1"/>
  <c r="AY83" i="38"/>
  <c r="AX83" i="38" s="1"/>
  <c r="AY90" i="38"/>
  <c r="AX90" i="38" s="1"/>
  <c r="AY102" i="38"/>
  <c r="AX102" i="38" s="1"/>
  <c r="AY56" i="38"/>
  <c r="AX56" i="38" s="1"/>
  <c r="AY22" i="38"/>
  <c r="AX22" i="38" s="1"/>
  <c r="AY110" i="38"/>
  <c r="AX110" i="38" s="1"/>
  <c r="AZ102" i="38"/>
  <c r="BA102" i="38" s="1"/>
  <c r="AY78" i="38"/>
  <c r="AX78" i="38" s="1"/>
  <c r="AY24" i="38"/>
  <c r="AX24" i="38" s="1"/>
  <c r="AY45" i="38"/>
  <c r="AX45" i="38" s="1"/>
  <c r="AZ32" i="38"/>
  <c r="BA32" i="38" s="1"/>
  <c r="AZ104" i="38"/>
  <c r="BA104" i="38" s="1"/>
  <c r="AZ61" i="38"/>
  <c r="BA61" i="38" s="1"/>
  <c r="AZ103" i="38"/>
  <c r="BA103" i="38" s="1"/>
  <c r="AZ18" i="38"/>
  <c r="BA18" i="38" s="1"/>
  <c r="AZ60" i="38"/>
  <c r="BA60" i="38" s="1"/>
  <c r="AY32" i="38"/>
  <c r="AX32" i="38" s="1"/>
  <c r="AY37" i="38"/>
  <c r="AX37" i="38" s="1"/>
  <c r="AY72" i="38"/>
  <c r="AX72" i="38" s="1"/>
  <c r="AY98" i="38"/>
  <c r="AX98" i="38" s="1"/>
  <c r="AY96" i="38"/>
  <c r="AX96" i="38" s="1"/>
  <c r="AZ23" i="38"/>
  <c r="BA23" i="38" s="1"/>
  <c r="AY89" i="38"/>
  <c r="AX89" i="38" s="1"/>
  <c r="AZ94" i="38"/>
  <c r="BA94" i="38" s="1"/>
  <c r="AZ63" i="38"/>
  <c r="BA63" i="38" s="1"/>
  <c r="AY36" i="38"/>
  <c r="AX36" i="38" s="1"/>
  <c r="AY60" i="38"/>
  <c r="AX60" i="38" s="1"/>
  <c r="AY97" i="38"/>
  <c r="AX97" i="38" s="1"/>
  <c r="AZ34" i="38"/>
  <c r="BA34" i="38" s="1"/>
  <c r="AZ31" i="38"/>
  <c r="BA31" i="38" s="1"/>
  <c r="AY48" i="38"/>
  <c r="AX48" i="38" s="1"/>
  <c r="AY70" i="38"/>
  <c r="AX70" i="38" s="1"/>
  <c r="AY57" i="38"/>
  <c r="AX57" i="38" s="1"/>
  <c r="AZ36" i="38"/>
  <c r="BA36" i="38" s="1"/>
  <c r="AZ80" i="38"/>
  <c r="BA80" i="38" s="1"/>
  <c r="AZ39" i="38"/>
  <c r="BA39" i="38" s="1"/>
  <c r="AY104" i="38"/>
  <c r="AX104" i="38" s="1"/>
  <c r="AY66" i="38"/>
  <c r="AX66" i="38" s="1"/>
  <c r="AZ69" i="38"/>
  <c r="BA69" i="38" s="1"/>
  <c r="AZ101" i="38"/>
  <c r="BA101" i="38" s="1"/>
  <c r="AY115" i="38"/>
  <c r="AX115" i="38" s="1"/>
  <c r="AZ44" i="38"/>
  <c r="BA44" i="38" s="1"/>
  <c r="AY50" i="38"/>
  <c r="AX50" i="38" s="1"/>
  <c r="AY44" i="38"/>
  <c r="AX44" i="38" s="1"/>
  <c r="AZ115" i="38"/>
  <c r="BA115" i="38" s="1"/>
  <c r="AZ54" i="38"/>
  <c r="BA54" i="38" s="1"/>
  <c r="AY81" i="38"/>
  <c r="AX81" i="38" s="1"/>
  <c r="AY20" i="38"/>
  <c r="AX20" i="38" s="1"/>
  <c r="AY49" i="38"/>
  <c r="AX49" i="38" s="1"/>
  <c r="AZ90" i="38"/>
  <c r="BA90" i="38" s="1"/>
  <c r="AZ27" i="38"/>
  <c r="BA27" i="38" s="1"/>
  <c r="AZ55" i="38"/>
  <c r="BA55" i="38" s="1"/>
  <c r="AZ73" i="38"/>
  <c r="BA73" i="38" s="1"/>
  <c r="AY86" i="38"/>
  <c r="AX86" i="38" s="1"/>
  <c r="AZ20" i="38"/>
  <c r="BA20" i="38" s="1"/>
  <c r="AZ86" i="38"/>
  <c r="BA86" i="38" s="1"/>
  <c r="AY87" i="38"/>
  <c r="AX87" i="38" s="1"/>
  <c r="AZ52" i="38"/>
  <c r="BA52" i="38" s="1"/>
  <c r="AY43" i="38"/>
  <c r="AX43" i="38" s="1"/>
  <c r="AZ22" i="38"/>
  <c r="BA22" i="38" s="1"/>
  <c r="AY21" i="38"/>
  <c r="AX21" i="38" s="1"/>
  <c r="AZ111" i="38"/>
  <c r="BA111" i="38" s="1"/>
  <c r="AY74" i="38"/>
  <c r="AX74" i="38" s="1"/>
  <c r="AY61" i="38"/>
  <c r="AX61" i="38" s="1"/>
  <c r="AY109" i="38"/>
  <c r="AX109" i="38" s="1"/>
  <c r="AZ19" i="38"/>
  <c r="BA19" i="38" s="1"/>
  <c r="AY58" i="38"/>
  <c r="AX58" i="38" s="1"/>
  <c r="AZ72" i="38"/>
  <c r="BA72" i="38" s="1"/>
  <c r="AZ79" i="38"/>
  <c r="BA79" i="38" s="1"/>
  <c r="AY84" i="38"/>
  <c r="AX84" i="38" s="1"/>
  <c r="AZ53" i="38"/>
  <c r="BA53" i="38" s="1"/>
  <c r="AY105" i="38"/>
  <c r="AX105" i="38" s="1"/>
  <c r="AZ38" i="38"/>
  <c r="BA38" i="38" s="1"/>
  <c r="AY77" i="38"/>
  <c r="AX77" i="38" s="1"/>
  <c r="AY92" i="38"/>
  <c r="AX92" i="38" s="1"/>
  <c r="AY85" i="38"/>
  <c r="AX85" i="38" s="1"/>
  <c r="AZ62" i="38"/>
  <c r="BA62" i="38" s="1"/>
  <c r="AY113" i="38"/>
  <c r="AX113" i="38" s="1"/>
  <c r="AY101" i="38"/>
  <c r="AX101" i="38" s="1"/>
  <c r="AZ110" i="38"/>
  <c r="BA110" i="38" s="1"/>
  <c r="AZ59" i="38"/>
  <c r="BA59" i="38" s="1"/>
  <c r="AY106" i="38"/>
  <c r="AX106" i="38" s="1"/>
  <c r="AZ76" i="38"/>
  <c r="BA76" i="38" s="1"/>
  <c r="AY35" i="38"/>
  <c r="AX35" i="38" s="1"/>
  <c r="AY95" i="38"/>
  <c r="AX95" i="38" s="1"/>
  <c r="AZ89" i="38"/>
  <c r="BA89" i="38" s="1"/>
  <c r="AY114" i="38"/>
  <c r="AX114" i="38" s="1"/>
  <c r="AY41" i="38"/>
  <c r="AX41" i="38" s="1"/>
  <c r="AZ71" i="38"/>
  <c r="BA71" i="38" s="1"/>
  <c r="AZ85" i="38"/>
  <c r="BA85" i="38" s="1"/>
  <c r="AZ26" i="38"/>
  <c r="BA26" i="38" s="1"/>
  <c r="AY76" i="38"/>
  <c r="AX76" i="38" s="1"/>
  <c r="AZ46" i="38"/>
  <c r="BA46" i="38" s="1"/>
  <c r="AY55" i="38"/>
  <c r="AX55" i="38" s="1"/>
  <c r="AZ84" i="38"/>
  <c r="BA84" i="38" s="1"/>
  <c r="AY69" i="38"/>
  <c r="AX69" i="38" s="1"/>
  <c r="AZ33" i="38"/>
  <c r="BA33" i="38" s="1"/>
  <c r="AY112" i="38"/>
  <c r="AX112" i="38" s="1"/>
  <c r="AZ74" i="38"/>
  <c r="BA74" i="38" s="1"/>
  <c r="AY29" i="38"/>
  <c r="AZ77" i="38"/>
  <c r="BA77" i="38" s="1"/>
  <c r="AZ56" i="38"/>
  <c r="BA56" i="38" s="1"/>
  <c r="AY75" i="38"/>
  <c r="AX75" i="38" s="1"/>
  <c r="AY39" i="38"/>
  <c r="AX39" i="38" s="1"/>
  <c r="AY31" i="38"/>
  <c r="AX31" i="38" s="1"/>
  <c r="AZ58" i="38"/>
  <c r="BA58" i="38" s="1"/>
  <c r="AZ98" i="38"/>
  <c r="BA98" i="38" s="1"/>
  <c r="AZ91" i="38"/>
  <c r="BA91" i="38" s="1"/>
  <c r="AY88" i="38"/>
  <c r="AX88" i="38" s="1"/>
  <c r="AY25" i="38"/>
  <c r="AY23" i="38"/>
  <c r="AX23" i="38" s="1"/>
  <c r="AY68" i="38"/>
  <c r="AX68" i="38" s="1"/>
  <c r="AY103" i="38"/>
  <c r="AX103" i="38" s="1"/>
  <c r="AY26" i="38"/>
  <c r="AY54" i="38"/>
  <c r="AX54" i="38" s="1"/>
  <c r="AZ25" i="38"/>
  <c r="BA25" i="38" s="1"/>
  <c r="AY63" i="38"/>
  <c r="AX63" i="38" s="1"/>
  <c r="AZ45" i="38"/>
  <c r="BA45" i="38" s="1"/>
  <c r="AZ83" i="38"/>
  <c r="BA83" i="38" s="1"/>
  <c r="AY80" i="38"/>
  <c r="AX80" i="38" s="1"/>
  <c r="AY40" i="38"/>
  <c r="AX40" i="38" s="1"/>
  <c r="AZ75" i="38"/>
  <c r="BA75" i="38" s="1"/>
  <c r="AZ113" i="38"/>
  <c r="BA113" i="38" s="1"/>
  <c r="AZ24" i="38"/>
  <c r="BA24" i="38" s="1"/>
  <c r="AZ68" i="38"/>
  <c r="BA68" i="38" s="1"/>
  <c r="AY64" i="38"/>
  <c r="AX64" i="38" s="1"/>
  <c r="AZ57" i="38"/>
  <c r="BA57" i="38" s="1"/>
  <c r="AZ99" i="38"/>
  <c r="BA99" i="38" s="1"/>
  <c r="AZ51" i="38"/>
  <c r="BA51" i="38" s="1"/>
  <c r="AY53" i="38"/>
  <c r="AX53" i="38" s="1"/>
  <c r="AY33" i="38"/>
  <c r="AX33" i="38" s="1"/>
  <c r="AZ48" i="38"/>
  <c r="BA48" i="38" s="1"/>
  <c r="AZ67" i="38"/>
  <c r="BA67" i="38" s="1"/>
  <c r="AZ105" i="38"/>
  <c r="BA105" i="38" s="1"/>
  <c r="AZ49" i="38"/>
  <c r="BA49" i="38" s="1"/>
  <c r="AZ43" i="38"/>
  <c r="BA43" i="38" s="1"/>
  <c r="AY82" i="38"/>
  <c r="AX82" i="38" s="1"/>
  <c r="AZ97" i="38"/>
  <c r="BA97" i="38" s="1"/>
  <c r="AZ92" i="38"/>
  <c r="BA92" i="38" s="1"/>
  <c r="AZ82" i="38"/>
  <c r="BA82" i="38" s="1"/>
  <c r="AZ66" i="38"/>
  <c r="BA66" i="38" s="1"/>
  <c r="AY46" i="38"/>
  <c r="AX46" i="38" s="1"/>
  <c r="AY93" i="38"/>
  <c r="AX93" i="38" s="1"/>
  <c r="AY38" i="38"/>
  <c r="AX38" i="38" s="1"/>
  <c r="AY59" i="38"/>
  <c r="AX59" i="38" s="1"/>
  <c r="AZ100" i="38"/>
  <c r="BA100" i="38" s="1"/>
  <c r="AZ28" i="38"/>
  <c r="BA28" i="38" s="1"/>
  <c r="AY71" i="38"/>
  <c r="AX71" i="38" s="1"/>
  <c r="AZ41" i="38"/>
  <c r="BA41" i="38" s="1"/>
  <c r="AY100" i="38"/>
  <c r="AX100" i="38" s="1"/>
  <c r="AY79" i="38"/>
  <c r="AX79" i="38" s="1"/>
  <c r="AZ50" i="38"/>
  <c r="BA50" i="38" s="1"/>
  <c r="AZ106" i="38"/>
  <c r="BA106" i="38" s="1"/>
  <c r="AZ40" i="38"/>
  <c r="BA40" i="38" s="1"/>
  <c r="AY30" i="38"/>
  <c r="AX30" i="38" s="1"/>
  <c r="AY17" i="38"/>
  <c r="AZ93" i="38"/>
  <c r="BA93" i="38" s="1"/>
  <c r="AZ116" i="38"/>
  <c r="BA116" i="38" s="1"/>
  <c r="AZ30" i="38"/>
  <c r="BA30" i="38" s="1"/>
  <c r="AY116" i="38"/>
  <c r="AX116" i="38" s="1"/>
  <c r="AY42" i="38"/>
  <c r="AX42" i="38" s="1"/>
  <c r="AZ65" i="38"/>
  <c r="BA65" i="38" s="1"/>
  <c r="AY62" i="38"/>
  <c r="AX62" i="38" s="1"/>
  <c r="AY18" i="38"/>
  <c r="AY73" i="38"/>
  <c r="AX73" i="38" s="1"/>
  <c r="AY19" i="38"/>
  <c r="AZ35" i="38"/>
  <c r="BA35" i="38" s="1"/>
  <c r="AZ70" i="38"/>
  <c r="BA70" i="38" s="1"/>
  <c r="AZ37" i="38"/>
  <c r="BA37" i="38" s="1"/>
  <c r="AY27" i="38"/>
  <c r="AX27" i="38" s="1"/>
  <c r="AZ107" i="38"/>
  <c r="BA107" i="38" s="1"/>
  <c r="AZ42" i="38"/>
  <c r="BA42" i="38" s="1"/>
  <c r="AY47" i="38"/>
  <c r="AX47" i="38" s="1"/>
  <c r="AZ78" i="38"/>
  <c r="BA78" i="38" s="1"/>
  <c r="AZ96" i="38"/>
  <c r="BA96" i="38" s="1"/>
  <c r="AZ47" i="38"/>
  <c r="BA47" i="38" s="1"/>
  <c r="AZ29" i="38"/>
  <c r="BA29" i="38" s="1"/>
  <c r="AZ114" i="38"/>
  <c r="BA114" i="38" s="1"/>
  <c r="AZ95" i="38"/>
  <c r="BA95" i="38" s="1"/>
  <c r="AZ112" i="38"/>
  <c r="BA112" i="38" s="1"/>
  <c r="AZ64" i="38"/>
  <c r="BA64" i="38" s="1"/>
  <c r="AZ108" i="38"/>
  <c r="BA108" i="38" s="1"/>
  <c r="AY51" i="38"/>
  <c r="AX51" i="38" s="1"/>
  <c r="AY28" i="38"/>
  <c r="AX28" i="38" s="1"/>
  <c r="AY67" i="38"/>
  <c r="AX67" i="38" s="1"/>
  <c r="AY94" i="38"/>
  <c r="AX94" i="38" s="1"/>
  <c r="AY108" i="38"/>
  <c r="AX108" i="38" s="1"/>
  <c r="AZ109" i="38"/>
  <c r="BA109" i="38" s="1"/>
  <c r="AY91" i="38"/>
  <c r="AX91" i="38" s="1"/>
  <c r="AZ88" i="38"/>
  <c r="BA88" i="38" s="1"/>
  <c r="AY52" i="38"/>
  <c r="AX52" i="38" s="1"/>
  <c r="AY99" i="38"/>
  <c r="AX99" i="38" s="1"/>
  <c r="AY65" i="38"/>
  <c r="AX65" i="38" s="1"/>
  <c r="AZ21" i="38"/>
  <c r="BA21" i="38" s="1"/>
  <c r="AZ87" i="38"/>
  <c r="BA87" i="38" s="1"/>
  <c r="AZ17" i="38"/>
  <c r="BA17" i="38" s="1"/>
  <c r="AY34" i="38"/>
  <c r="AX34" i="38" s="1"/>
  <c r="AY111" i="38"/>
  <c r="AX111" i="38" s="1"/>
  <c r="AZ90" i="35"/>
  <c r="BA90" i="35" s="1"/>
  <c r="AY91" i="35"/>
  <c r="AX91" i="35" s="1"/>
  <c r="AZ95" i="35"/>
  <c r="BA95" i="35" s="1"/>
  <c r="AY48" i="35"/>
  <c r="AX48" i="35" s="1"/>
  <c r="AY22" i="35"/>
  <c r="AX22" i="35" s="1"/>
  <c r="AY54" i="35"/>
  <c r="AX54" i="35" s="1"/>
  <c r="AZ31" i="35"/>
  <c r="BA31" i="35" s="1"/>
  <c r="AZ80" i="35"/>
  <c r="BA80" i="35" s="1"/>
  <c r="AY80" i="35"/>
  <c r="AX80" i="35" s="1"/>
  <c r="AY72" i="35"/>
  <c r="AX72" i="35" s="1"/>
  <c r="AZ81" i="35"/>
  <c r="BA81" i="35" s="1"/>
  <c r="AY101" i="35"/>
  <c r="AX101" i="35" s="1"/>
  <c r="AY109" i="35"/>
  <c r="AX109" i="35" s="1"/>
  <c r="AZ91" i="35"/>
  <c r="BA91" i="35" s="1"/>
  <c r="AZ54" i="35"/>
  <c r="BA54" i="35" s="1"/>
  <c r="AZ44" i="35"/>
  <c r="BA44" i="35" s="1"/>
  <c r="AY26" i="35"/>
  <c r="AZ62" i="35"/>
  <c r="BA62" i="35" s="1"/>
  <c r="AY61" i="35"/>
  <c r="AX61" i="35" s="1"/>
  <c r="AY44" i="35"/>
  <c r="AX44" i="35" s="1"/>
  <c r="AY98" i="35"/>
  <c r="AX98" i="35" s="1"/>
  <c r="AY43" i="35"/>
  <c r="AX43" i="35" s="1"/>
  <c r="AZ59" i="35"/>
  <c r="BA59" i="35" s="1"/>
  <c r="AY49" i="35"/>
  <c r="AX49" i="35" s="1"/>
  <c r="AY50" i="35"/>
  <c r="AX50" i="35" s="1"/>
  <c r="AY53" i="35"/>
  <c r="AX53" i="35" s="1"/>
  <c r="AZ33" i="35"/>
  <c r="BA33" i="35" s="1"/>
  <c r="AY71" i="35"/>
  <c r="AX71" i="35" s="1"/>
  <c r="AZ107" i="35"/>
  <c r="BA107" i="35" s="1"/>
  <c r="AZ42" i="35"/>
  <c r="BA42" i="35" s="1"/>
  <c r="AY32" i="35"/>
  <c r="AX32" i="35" s="1"/>
  <c r="AZ103" i="35"/>
  <c r="BA103" i="35" s="1"/>
  <c r="AY33" i="35"/>
  <c r="AX33" i="35" s="1"/>
  <c r="AY58" i="35"/>
  <c r="AX58" i="35" s="1"/>
  <c r="AZ96" i="35"/>
  <c r="BA96" i="35" s="1"/>
  <c r="AZ93" i="35"/>
  <c r="BA93" i="35" s="1"/>
  <c r="AZ17" i="35"/>
  <c r="BA17" i="35" s="1"/>
  <c r="AY23" i="35"/>
  <c r="AY83" i="35"/>
  <c r="AX83" i="35" s="1"/>
  <c r="AZ79" i="35"/>
  <c r="BA79" i="35" s="1"/>
  <c r="AZ52" i="35"/>
  <c r="BA52" i="35" s="1"/>
  <c r="AY102" i="35"/>
  <c r="AX102" i="35" s="1"/>
  <c r="AZ110" i="35"/>
  <c r="BA110" i="35" s="1"/>
  <c r="AY106" i="35"/>
  <c r="AX106" i="35" s="1"/>
  <c r="AY105" i="35"/>
  <c r="AX105" i="35" s="1"/>
  <c r="AY28" i="35"/>
  <c r="AZ99" i="35"/>
  <c r="BA99" i="35" s="1"/>
  <c r="AZ22" i="35"/>
  <c r="BA22" i="35" s="1"/>
  <c r="AY19" i="35"/>
  <c r="AX19" i="35" s="1"/>
  <c r="AY85" i="35"/>
  <c r="AX85" i="35" s="1"/>
  <c r="AZ69" i="35"/>
  <c r="BA69" i="35" s="1"/>
  <c r="AZ57" i="35"/>
  <c r="BA57" i="35" s="1"/>
  <c r="AZ35" i="35"/>
  <c r="BA35" i="35" s="1"/>
  <c r="AZ116" i="35"/>
  <c r="BA116" i="35" s="1"/>
  <c r="AZ77" i="35"/>
  <c r="BA77" i="35" s="1"/>
  <c r="AY89" i="35"/>
  <c r="AX89" i="35" s="1"/>
  <c r="AZ34" i="35"/>
  <c r="BA34" i="35" s="1"/>
  <c r="AY57" i="35"/>
  <c r="AX57" i="35" s="1"/>
  <c r="AZ78" i="35"/>
  <c r="BA78" i="35" s="1"/>
  <c r="AZ65" i="35"/>
  <c r="BA65" i="35" s="1"/>
  <c r="AY18" i="35"/>
  <c r="AY108" i="35"/>
  <c r="AX108" i="35" s="1"/>
  <c r="AY112" i="35"/>
  <c r="AX112" i="35" s="1"/>
  <c r="AZ36" i="35"/>
  <c r="BA36" i="35" s="1"/>
  <c r="AY104" i="35"/>
  <c r="AX104" i="35" s="1"/>
  <c r="AY51" i="35"/>
  <c r="AX51" i="35" s="1"/>
  <c r="AY56" i="35"/>
  <c r="AX56" i="35" s="1"/>
  <c r="AZ29" i="35"/>
  <c r="BA29" i="35" s="1"/>
  <c r="AY42" i="35"/>
  <c r="AX42" i="35" s="1"/>
  <c r="AY99" i="35"/>
  <c r="AX99" i="35" s="1"/>
  <c r="AY87" i="35"/>
  <c r="AX87" i="35" s="1"/>
  <c r="AZ100" i="35"/>
  <c r="BA100" i="35" s="1"/>
  <c r="AY78" i="35"/>
  <c r="AX78" i="35" s="1"/>
  <c r="AZ111" i="35"/>
  <c r="BA111" i="35" s="1"/>
  <c r="AZ92" i="35"/>
  <c r="BA92" i="35" s="1"/>
  <c r="AY60" i="35"/>
  <c r="AX60" i="35" s="1"/>
  <c r="AZ109" i="35"/>
  <c r="BA109" i="35" s="1"/>
  <c r="AZ89" i="35"/>
  <c r="BA89" i="35" s="1"/>
  <c r="AZ76" i="35"/>
  <c r="BA76" i="35" s="1"/>
  <c r="AY96" i="35"/>
  <c r="AX96" i="35" s="1"/>
  <c r="AY110" i="35"/>
  <c r="AX110" i="35" s="1"/>
  <c r="AZ48" i="35"/>
  <c r="BA48" i="35" s="1"/>
  <c r="AZ108" i="35"/>
  <c r="BA108" i="35" s="1"/>
  <c r="AZ39" i="35"/>
  <c r="BA39" i="35" s="1"/>
  <c r="AY24" i="35"/>
  <c r="AZ98" i="35"/>
  <c r="BA98" i="35" s="1"/>
  <c r="AZ87" i="35"/>
  <c r="BA87" i="35" s="1"/>
  <c r="AY100" i="35"/>
  <c r="AX100" i="35" s="1"/>
  <c r="AY37" i="35"/>
  <c r="AX37" i="35" s="1"/>
  <c r="AZ41" i="35"/>
  <c r="BA41" i="35" s="1"/>
  <c r="AY21" i="35"/>
  <c r="AX21" i="35" s="1"/>
  <c r="AZ43" i="35"/>
  <c r="BA43" i="35" s="1"/>
  <c r="AY95" i="35"/>
  <c r="AX95" i="35" s="1"/>
  <c r="AZ30" i="35"/>
  <c r="BA30" i="35" s="1"/>
  <c r="AZ45" i="35"/>
  <c r="BA45" i="35" s="1"/>
  <c r="AY97" i="35"/>
  <c r="AX97" i="35" s="1"/>
  <c r="AY64" i="35"/>
  <c r="AX64" i="35" s="1"/>
  <c r="AY88" i="35"/>
  <c r="AX88" i="35" s="1"/>
  <c r="AZ86" i="35"/>
  <c r="BA86" i="35" s="1"/>
  <c r="AY25" i="35"/>
  <c r="AX25" i="35" s="1"/>
  <c r="AZ60" i="35"/>
  <c r="BA60" i="35" s="1"/>
  <c r="AY113" i="35"/>
  <c r="AX113" i="35" s="1"/>
  <c r="AZ112" i="35"/>
  <c r="BA112" i="35" s="1"/>
  <c r="AZ32" i="35"/>
  <c r="BA32" i="35" s="1"/>
  <c r="AY81" i="35"/>
  <c r="AX81" i="35" s="1"/>
  <c r="AY70" i="35"/>
  <c r="AX70" i="35" s="1"/>
  <c r="AZ74" i="35"/>
  <c r="BA74" i="35" s="1"/>
  <c r="AZ75" i="35"/>
  <c r="BA75" i="35" s="1"/>
  <c r="AY90" i="35"/>
  <c r="AX90" i="35" s="1"/>
  <c r="AZ21" i="35"/>
  <c r="BA21" i="35" s="1"/>
  <c r="AY74" i="35"/>
  <c r="AX74" i="35" s="1"/>
  <c r="AZ38" i="35"/>
  <c r="BA38" i="35" s="1"/>
  <c r="AY38" i="35"/>
  <c r="AX38" i="35" s="1"/>
  <c r="AZ23" i="35"/>
  <c r="BA23" i="35" s="1"/>
  <c r="AY59" i="35"/>
  <c r="AX59" i="35" s="1"/>
  <c r="AZ37" i="35"/>
  <c r="BA37" i="35" s="1"/>
  <c r="AY84" i="35"/>
  <c r="AX84" i="35" s="1"/>
  <c r="AZ97" i="35"/>
  <c r="BA97" i="35" s="1"/>
  <c r="AZ47" i="35"/>
  <c r="BA47" i="35" s="1"/>
  <c r="AZ24" i="35"/>
  <c r="BA24" i="35" s="1"/>
  <c r="AY29" i="35"/>
  <c r="AX29" i="35" s="1"/>
  <c r="AZ51" i="35"/>
  <c r="BA51" i="35" s="1"/>
  <c r="AZ106" i="35"/>
  <c r="BA106" i="35" s="1"/>
  <c r="AY40" i="35"/>
  <c r="AX40" i="35" s="1"/>
  <c r="AY94" i="35"/>
  <c r="AX94" i="35" s="1"/>
  <c r="AZ71" i="35"/>
  <c r="BA71" i="35" s="1"/>
  <c r="AZ53" i="35"/>
  <c r="BA53" i="35" s="1"/>
  <c r="AY93" i="35"/>
  <c r="AX93" i="35" s="1"/>
  <c r="AZ64" i="35"/>
  <c r="BA64" i="35" s="1"/>
  <c r="AY107" i="35"/>
  <c r="AX107" i="35" s="1"/>
  <c r="AZ55" i="35"/>
  <c r="BA55" i="35" s="1"/>
  <c r="AY36" i="35"/>
  <c r="AX36" i="35" s="1"/>
  <c r="AY116" i="35"/>
  <c r="AX116" i="35" s="1"/>
  <c r="AZ58" i="35"/>
  <c r="BA58" i="35" s="1"/>
  <c r="AZ102" i="35"/>
  <c r="BA102" i="35" s="1"/>
  <c r="AY111" i="35"/>
  <c r="AX111" i="35" s="1"/>
  <c r="AZ114" i="35"/>
  <c r="BA114" i="35" s="1"/>
  <c r="AZ40" i="35"/>
  <c r="BA40" i="35" s="1"/>
  <c r="AZ50" i="35"/>
  <c r="BA50" i="35" s="1"/>
  <c r="AZ18" i="35"/>
  <c r="BA18" i="35" s="1"/>
  <c r="AZ49" i="35"/>
  <c r="BA49" i="35" s="1"/>
  <c r="AZ73" i="35"/>
  <c r="BA73" i="35" s="1"/>
  <c r="AY86" i="35"/>
  <c r="AX86" i="35" s="1"/>
  <c r="AZ115" i="35"/>
  <c r="BA115" i="35" s="1"/>
  <c r="AY27" i="35"/>
  <c r="AX27" i="35" s="1"/>
  <c r="AZ88" i="35"/>
  <c r="BA88" i="35" s="1"/>
  <c r="AZ82" i="35"/>
  <c r="BA82" i="35" s="1"/>
  <c r="AZ68" i="35"/>
  <c r="BA68" i="35" s="1"/>
  <c r="AZ104" i="35"/>
  <c r="BA104" i="35" s="1"/>
  <c r="AZ27" i="35"/>
  <c r="BA27" i="35" s="1"/>
  <c r="AZ67" i="35"/>
  <c r="BA67" i="35" s="1"/>
  <c r="AY75" i="35"/>
  <c r="AX75" i="35" s="1"/>
  <c r="AY115" i="35"/>
  <c r="AX115" i="35" s="1"/>
  <c r="AZ101" i="35"/>
  <c r="BA101" i="35" s="1"/>
  <c r="AY17" i="35"/>
  <c r="AZ20" i="35"/>
  <c r="BA20" i="35" s="1"/>
  <c r="AZ66" i="35"/>
  <c r="BA66" i="35" s="1"/>
  <c r="AZ56" i="35"/>
  <c r="BA56" i="35" s="1"/>
  <c r="AY34" i="35"/>
  <c r="AX34" i="35" s="1"/>
  <c r="AZ72" i="35"/>
  <c r="BA72" i="35" s="1"/>
  <c r="AY77" i="35"/>
  <c r="AX77" i="35" s="1"/>
  <c r="AY65" i="35"/>
  <c r="AX65" i="35" s="1"/>
  <c r="AY67" i="35"/>
  <c r="AX67" i="35" s="1"/>
  <c r="AZ25" i="35"/>
  <c r="BA25" i="35" s="1"/>
  <c r="AZ83" i="35"/>
  <c r="BA83" i="35" s="1"/>
  <c r="AY62" i="35"/>
  <c r="AX62" i="35" s="1"/>
  <c r="AY79" i="35"/>
  <c r="AX79" i="35" s="1"/>
  <c r="AZ70" i="35"/>
  <c r="BA70" i="35" s="1"/>
  <c r="AZ63" i="35"/>
  <c r="BA63" i="35" s="1"/>
  <c r="AY52" i="35"/>
  <c r="AX52" i="35" s="1"/>
  <c r="AY73" i="35"/>
  <c r="AX73" i="35" s="1"/>
  <c r="AY31" i="35"/>
  <c r="AY69" i="35"/>
  <c r="AX69" i="35" s="1"/>
  <c r="AZ105" i="35"/>
  <c r="BA105" i="35" s="1"/>
  <c r="AZ85" i="35"/>
  <c r="BA85" i="35" s="1"/>
  <c r="AY76" i="35"/>
  <c r="AX76" i="35" s="1"/>
  <c r="AY63" i="35"/>
  <c r="AX63" i="35" s="1"/>
  <c r="AZ84" i="35"/>
  <c r="BA84" i="35" s="1"/>
  <c r="AZ19" i="35"/>
  <c r="BA19" i="35" s="1"/>
  <c r="AY66" i="35"/>
  <c r="AX66" i="35" s="1"/>
  <c r="AY103" i="35"/>
  <c r="AX103" i="35" s="1"/>
  <c r="AY30" i="35"/>
  <c r="AZ28" i="35"/>
  <c r="BA28" i="35" s="1"/>
  <c r="AZ94" i="35"/>
  <c r="BA94" i="35" s="1"/>
  <c r="AY20" i="35"/>
  <c r="AX20" i="35" s="1"/>
  <c r="AZ113" i="35"/>
  <c r="BA113" i="35" s="1"/>
  <c r="AY41" i="35"/>
  <c r="AX41" i="35" s="1"/>
  <c r="AY92" i="35"/>
  <c r="AX92" i="35" s="1"/>
  <c r="AY45" i="35"/>
  <c r="AX45" i="35" s="1"/>
  <c r="AY35" i="35"/>
  <c r="AX35" i="35" s="1"/>
  <c r="AY114" i="35"/>
  <c r="AX114" i="35" s="1"/>
  <c r="AY47" i="35"/>
  <c r="AX47" i="35" s="1"/>
  <c r="AZ26" i="35"/>
  <c r="BA26" i="35" s="1"/>
  <c r="AY39" i="35"/>
  <c r="AX39" i="35" s="1"/>
  <c r="AZ61" i="35"/>
  <c r="BA61" i="35" s="1"/>
  <c r="AZ46" i="35"/>
  <c r="BA46" i="35" s="1"/>
  <c r="AY55" i="35"/>
  <c r="AX55" i="35" s="1"/>
  <c r="AY68" i="35"/>
  <c r="AX68" i="35" s="1"/>
  <c r="AY82" i="35"/>
  <c r="AX82" i="35" s="1"/>
  <c r="AY46" i="35"/>
  <c r="AX46" i="35" s="1"/>
  <c r="AY71" i="5"/>
  <c r="AX71" i="5" s="1"/>
  <c r="AY38" i="5"/>
  <c r="AX38" i="5" s="1"/>
  <c r="AZ26" i="5"/>
  <c r="BA26" i="5" s="1"/>
  <c r="AY75" i="5"/>
  <c r="AX75" i="5" s="1"/>
  <c r="AZ75" i="5"/>
  <c r="BA75" i="5" s="1"/>
  <c r="AY53" i="5"/>
  <c r="AX53" i="5" s="1"/>
  <c r="AY43" i="5"/>
  <c r="AX43" i="5" s="1"/>
  <c r="AY105" i="5"/>
  <c r="AX105" i="5" s="1"/>
  <c r="AY110" i="5"/>
  <c r="AX110" i="5" s="1"/>
  <c r="AY23" i="5"/>
  <c r="AY29" i="5"/>
  <c r="AZ86" i="5"/>
  <c r="BA86" i="5" s="1"/>
  <c r="AY78" i="5"/>
  <c r="AX78" i="5" s="1"/>
  <c r="AY26" i="5"/>
  <c r="AY99" i="5"/>
  <c r="AX99" i="5" s="1"/>
  <c r="AZ39" i="5"/>
  <c r="BA39" i="5" s="1"/>
  <c r="AZ85" i="5"/>
  <c r="BA85" i="5" s="1"/>
  <c r="AY69" i="5"/>
  <c r="AX69" i="5" s="1"/>
  <c r="AZ56" i="5"/>
  <c r="BA56" i="5" s="1"/>
  <c r="AY89" i="5"/>
  <c r="AX89" i="5" s="1"/>
  <c r="AZ110" i="5"/>
  <c r="BA110" i="5" s="1"/>
  <c r="AZ38" i="5"/>
  <c r="BA38" i="5" s="1"/>
  <c r="AY100" i="5"/>
  <c r="AX100" i="5" s="1"/>
  <c r="AY64" i="5"/>
  <c r="AX64" i="5" s="1"/>
  <c r="AY68" i="5"/>
  <c r="AX68" i="5" s="1"/>
  <c r="AY54" i="5"/>
  <c r="AX54" i="5" s="1"/>
  <c r="AY40" i="5"/>
  <c r="AX40" i="5" s="1"/>
  <c r="AY70" i="5"/>
  <c r="AX70" i="5" s="1"/>
  <c r="AY45" i="5"/>
  <c r="AX45" i="5" s="1"/>
  <c r="AZ90" i="5"/>
  <c r="BA90" i="5" s="1"/>
  <c r="AY22" i="5"/>
  <c r="AY46" i="5"/>
  <c r="AX46" i="5" s="1"/>
  <c r="AY37" i="5"/>
  <c r="AX37" i="5" s="1"/>
  <c r="AY101" i="5"/>
  <c r="AX101" i="5" s="1"/>
  <c r="AY92" i="5"/>
  <c r="AX92" i="5" s="1"/>
  <c r="AZ102" i="5"/>
  <c r="BA102" i="5" s="1"/>
  <c r="AY20" i="5"/>
  <c r="AY59" i="5"/>
  <c r="AX59" i="5" s="1"/>
  <c r="AY51" i="5"/>
  <c r="AX51" i="5" s="1"/>
  <c r="AZ74" i="5"/>
  <c r="BA74" i="5" s="1"/>
  <c r="AZ61" i="5"/>
  <c r="BA61" i="5" s="1"/>
  <c r="AY24" i="5"/>
  <c r="AZ107" i="5"/>
  <c r="BA107" i="5" s="1"/>
  <c r="AY63" i="5"/>
  <c r="AX63" i="5" s="1"/>
  <c r="AY83" i="5"/>
  <c r="AX83" i="5" s="1"/>
  <c r="AZ33" i="5"/>
  <c r="BA33" i="5" s="1"/>
  <c r="AZ69" i="5"/>
  <c r="BA69" i="5" s="1"/>
  <c r="AZ51" i="5"/>
  <c r="BA51" i="5" s="1"/>
  <c r="AZ46" i="5"/>
  <c r="BA46" i="5" s="1"/>
  <c r="AZ24" i="5"/>
  <c r="BA24" i="5" s="1"/>
  <c r="AY62" i="5"/>
  <c r="AX62" i="5" s="1"/>
  <c r="AY103" i="5"/>
  <c r="AX103" i="5" s="1"/>
  <c r="AY74" i="5"/>
  <c r="AX74" i="5" s="1"/>
  <c r="AY84" i="5"/>
  <c r="AX84" i="5" s="1"/>
  <c r="AZ104" i="5"/>
  <c r="BA104" i="5" s="1"/>
  <c r="AY107" i="5"/>
  <c r="AX107" i="5" s="1"/>
  <c r="AY52" i="5"/>
  <c r="AX52" i="5" s="1"/>
  <c r="AZ96" i="5"/>
  <c r="BA96" i="5" s="1"/>
  <c r="AZ28" i="5"/>
  <c r="BA28" i="5" s="1"/>
  <c r="AZ66" i="5"/>
  <c r="BA66" i="5" s="1"/>
  <c r="AY61" i="5"/>
  <c r="AX61" i="5" s="1"/>
  <c r="AY39" i="5"/>
  <c r="AX39" i="5" s="1"/>
  <c r="AZ52" i="5"/>
  <c r="BA52" i="5" s="1"/>
  <c r="AY98" i="5"/>
  <c r="AX98" i="5" s="1"/>
  <c r="AZ83" i="5"/>
  <c r="BA83" i="5" s="1"/>
  <c r="AZ84" i="5"/>
  <c r="BA84" i="5" s="1"/>
  <c r="AY30" i="5"/>
  <c r="AZ70" i="5"/>
  <c r="BA70" i="5" s="1"/>
  <c r="AY73" i="5"/>
  <c r="AX73" i="5" s="1"/>
  <c r="AZ18" i="5"/>
  <c r="BA18" i="5" s="1"/>
  <c r="AZ106" i="5"/>
  <c r="BA106" i="5" s="1"/>
  <c r="AZ20" i="5"/>
  <c r="BA20" i="5" s="1"/>
  <c r="AZ27" i="5"/>
  <c r="BA27" i="5" s="1"/>
  <c r="AZ112" i="5"/>
  <c r="BA112" i="5" s="1"/>
  <c r="AY72" i="5"/>
  <c r="AX72" i="5" s="1"/>
  <c r="AZ31" i="5"/>
  <c r="BA31" i="5" s="1"/>
  <c r="AZ50" i="5"/>
  <c r="BA50" i="5" s="1"/>
  <c r="AZ76" i="5"/>
  <c r="BA76" i="5" s="1"/>
  <c r="AY47" i="5"/>
  <c r="AX47" i="5" s="1"/>
  <c r="AZ36" i="5"/>
  <c r="BA36" i="5" s="1"/>
  <c r="AZ30" i="5"/>
  <c r="BA30" i="5" s="1"/>
  <c r="AY96" i="5"/>
  <c r="AX96" i="5" s="1"/>
  <c r="AY90" i="5"/>
  <c r="AX90" i="5" s="1"/>
  <c r="AY111" i="5"/>
  <c r="AX111" i="5" s="1"/>
  <c r="AZ58" i="5"/>
  <c r="BA58" i="5" s="1"/>
  <c r="AZ88" i="5"/>
  <c r="BA88" i="5" s="1"/>
  <c r="AZ115" i="5"/>
  <c r="BA115" i="5" s="1"/>
  <c r="AY67" i="5"/>
  <c r="AX67" i="5" s="1"/>
  <c r="AY80" i="5"/>
  <c r="AX80" i="5" s="1"/>
  <c r="AY35" i="5"/>
  <c r="AX35" i="5" s="1"/>
  <c r="AZ65" i="5"/>
  <c r="BA65" i="5" s="1"/>
  <c r="AZ22" i="5"/>
  <c r="BA22" i="5" s="1"/>
  <c r="AY33" i="5"/>
  <c r="AX33" i="5" s="1"/>
  <c r="AZ78" i="5"/>
  <c r="BA78" i="5" s="1"/>
  <c r="AZ53" i="5"/>
  <c r="BA53" i="5" s="1"/>
  <c r="AZ93" i="5"/>
  <c r="BA93" i="5" s="1"/>
  <c r="AZ81" i="5"/>
  <c r="BA81" i="5" s="1"/>
  <c r="AZ92" i="5"/>
  <c r="BA92" i="5" s="1"/>
  <c r="AY31" i="5"/>
  <c r="AZ99" i="5"/>
  <c r="BA99" i="5" s="1"/>
  <c r="AZ101" i="5"/>
  <c r="BA101" i="5" s="1"/>
  <c r="AZ19" i="5"/>
  <c r="BA19" i="5" s="1"/>
  <c r="AZ29" i="5"/>
  <c r="BA29" i="5" s="1"/>
  <c r="AZ73" i="5"/>
  <c r="BA73" i="5" s="1"/>
  <c r="AZ40" i="5"/>
  <c r="BA40" i="5" s="1"/>
  <c r="AZ77" i="5"/>
  <c r="BA77" i="5" s="1"/>
  <c r="AZ60" i="5"/>
  <c r="BA60" i="5" s="1"/>
  <c r="AY57" i="5"/>
  <c r="AX57" i="5" s="1"/>
  <c r="AY106" i="5"/>
  <c r="AX106" i="5" s="1"/>
  <c r="AZ97" i="5"/>
  <c r="BA97" i="5" s="1"/>
  <c r="AY19" i="5"/>
  <c r="AY95" i="5"/>
  <c r="AX95" i="5" s="1"/>
  <c r="AY82" i="5"/>
  <c r="AX82" i="5" s="1"/>
  <c r="AY28" i="5"/>
  <c r="AY86" i="5"/>
  <c r="AX86" i="5" s="1"/>
  <c r="AY114" i="5"/>
  <c r="AX114" i="5" s="1"/>
  <c r="AZ49" i="5"/>
  <c r="BA49" i="5" s="1"/>
  <c r="AZ57" i="5"/>
  <c r="BA57" i="5" s="1"/>
  <c r="AZ54" i="5"/>
  <c r="BA54" i="5" s="1"/>
  <c r="AZ37" i="5"/>
  <c r="BA37" i="5" s="1"/>
  <c r="AZ63" i="5"/>
  <c r="BA63" i="5" s="1"/>
  <c r="AZ103" i="5"/>
  <c r="BA103" i="5" s="1"/>
  <c r="AY55" i="5"/>
  <c r="AX55" i="5" s="1"/>
  <c r="AY60" i="5"/>
  <c r="AX60" i="5" s="1"/>
  <c r="AZ64" i="5"/>
  <c r="BA64" i="5" s="1"/>
  <c r="AY50" i="5"/>
  <c r="AX50" i="5" s="1"/>
  <c r="AZ80" i="5"/>
  <c r="BA80" i="5" s="1"/>
  <c r="AZ41" i="5"/>
  <c r="BA41" i="5" s="1"/>
  <c r="AZ67" i="5"/>
  <c r="BA67" i="5" s="1"/>
  <c r="AY81" i="5"/>
  <c r="AX81" i="5" s="1"/>
  <c r="AY41" i="5"/>
  <c r="AX41" i="5" s="1"/>
  <c r="AZ94" i="5"/>
  <c r="BA94" i="5" s="1"/>
  <c r="AY79" i="5"/>
  <c r="AX79" i="5" s="1"/>
  <c r="AZ43" i="5"/>
  <c r="BA43" i="5" s="1"/>
  <c r="AZ71" i="5"/>
  <c r="BA71" i="5" s="1"/>
  <c r="AY17" i="5"/>
  <c r="AY49" i="5"/>
  <c r="AX49" i="5" s="1"/>
  <c r="AY18" i="5"/>
  <c r="AZ55" i="5"/>
  <c r="BA55" i="5" s="1"/>
  <c r="AZ21" i="5"/>
  <c r="BA21" i="5" s="1"/>
  <c r="AY25" i="5"/>
  <c r="AY42" i="5"/>
  <c r="AX42" i="5" s="1"/>
  <c r="AY77" i="5"/>
  <c r="AX77" i="5" s="1"/>
  <c r="AZ34" i="5"/>
  <c r="BA34" i="5" s="1"/>
  <c r="AY56" i="5"/>
  <c r="AX56" i="5" s="1"/>
  <c r="AY34" i="5"/>
  <c r="AX34" i="5" s="1"/>
  <c r="AZ98" i="5"/>
  <c r="BA98" i="5" s="1"/>
  <c r="AZ95" i="5"/>
  <c r="BA95" i="5" s="1"/>
  <c r="AY112" i="5"/>
  <c r="AX112" i="5" s="1"/>
  <c r="AY27" i="5"/>
  <c r="AZ114" i="5"/>
  <c r="BA114" i="5" s="1"/>
  <c r="AY88" i="5"/>
  <c r="AX88" i="5" s="1"/>
  <c r="AY44" i="5"/>
  <c r="AX44" i="5" s="1"/>
  <c r="AZ91" i="5"/>
  <c r="BA91" i="5" s="1"/>
  <c r="AZ32" i="5"/>
  <c r="BA32" i="5" s="1"/>
  <c r="AZ87" i="5"/>
  <c r="BA87" i="5" s="1"/>
  <c r="AZ109" i="5"/>
  <c r="BA109" i="5" s="1"/>
  <c r="AZ59" i="5"/>
  <c r="BA59" i="5" s="1"/>
  <c r="AZ44" i="5"/>
  <c r="BA44" i="5" s="1"/>
  <c r="AZ105" i="5"/>
  <c r="BA105" i="5" s="1"/>
  <c r="AY85" i="5"/>
  <c r="AX85" i="5" s="1"/>
  <c r="AZ82" i="5"/>
  <c r="BA82" i="5" s="1"/>
  <c r="AY108" i="5"/>
  <c r="AX108" i="5" s="1"/>
  <c r="AY113" i="5"/>
  <c r="AX113" i="5" s="1"/>
  <c r="AY21" i="5"/>
  <c r="AZ25" i="5"/>
  <c r="BA25" i="5" s="1"/>
  <c r="AY97" i="5"/>
  <c r="AX97" i="5" s="1"/>
  <c r="AZ89" i="5"/>
  <c r="BA89" i="5" s="1"/>
  <c r="AZ100" i="5"/>
  <c r="BA100" i="5" s="1"/>
  <c r="AY65" i="5"/>
  <c r="AX65" i="5" s="1"/>
  <c r="AZ108" i="5"/>
  <c r="BA108" i="5" s="1"/>
  <c r="AY116" i="5"/>
  <c r="AX116" i="5" s="1"/>
  <c r="AY102" i="5"/>
  <c r="AX102" i="5" s="1"/>
  <c r="AZ47" i="5"/>
  <c r="BA47" i="5" s="1"/>
  <c r="AZ42" i="5"/>
  <c r="BA42" i="5" s="1"/>
  <c r="AZ68" i="5"/>
  <c r="BA68" i="5" s="1"/>
  <c r="AZ35" i="5"/>
  <c r="BA35" i="5" s="1"/>
  <c r="AY48" i="5"/>
  <c r="AX48" i="5" s="1"/>
  <c r="AZ48" i="5"/>
  <c r="BA48" i="5" s="1"/>
  <c r="AY109" i="5"/>
  <c r="AX109" i="5" s="1"/>
  <c r="AZ62" i="5"/>
  <c r="BA62" i="5" s="1"/>
  <c r="AY91" i="5"/>
  <c r="AX91" i="5" s="1"/>
  <c r="AZ72" i="5"/>
  <c r="BA72" i="5" s="1"/>
  <c r="AZ17" i="5"/>
  <c r="BA17" i="5" s="1"/>
  <c r="AY93" i="5"/>
  <c r="AX93" i="5" s="1"/>
  <c r="AY32" i="5"/>
  <c r="AY58" i="5"/>
  <c r="AX58" i="5" s="1"/>
  <c r="AZ45" i="5"/>
  <c r="BA45" i="5" s="1"/>
  <c r="AY76" i="5"/>
  <c r="AX76" i="5" s="1"/>
  <c r="AZ113" i="5"/>
  <c r="BA113" i="5" s="1"/>
  <c r="AY104" i="5"/>
  <c r="AX104" i="5" s="1"/>
  <c r="AZ23" i="5"/>
  <c r="BA23" i="5" s="1"/>
  <c r="AY66" i="5"/>
  <c r="AX66" i="5" s="1"/>
  <c r="AY36" i="5"/>
  <c r="AX36" i="5" s="1"/>
  <c r="AY94" i="5"/>
  <c r="AX94" i="5" s="1"/>
  <c r="AZ79" i="5"/>
  <c r="BA79" i="5" s="1"/>
  <c r="AZ111" i="5"/>
  <c r="BA111" i="5" s="1"/>
  <c r="AZ116" i="5"/>
  <c r="BA116" i="5" s="1"/>
  <c r="AY87" i="5"/>
  <c r="AX87" i="5" s="1"/>
  <c r="AY115" i="5"/>
  <c r="AX115" i="5" s="1"/>
  <c r="BZ31" i="42"/>
  <c r="BZ76" i="42" s="1"/>
  <c r="BL31" i="9"/>
  <c r="BL77" i="9" s="1"/>
  <c r="E30" i="52"/>
  <c r="AX31" i="9"/>
  <c r="AX77" i="9" s="1"/>
  <c r="O72" i="5"/>
  <c r="N72" i="5" s="1"/>
  <c r="O29" i="5"/>
  <c r="P104" i="5"/>
  <c r="Q104" i="5" s="1"/>
  <c r="O34" i="5"/>
  <c r="N34" i="5" s="1"/>
  <c r="P73" i="5"/>
  <c r="Q73" i="5" s="1"/>
  <c r="P85" i="5"/>
  <c r="Q85" i="5" s="1"/>
  <c r="O107" i="5"/>
  <c r="N107" i="5" s="1"/>
  <c r="O70" i="5"/>
  <c r="N70" i="5" s="1"/>
  <c r="P109" i="5"/>
  <c r="Q109" i="5" s="1"/>
  <c r="P89" i="5"/>
  <c r="Q89" i="5" s="1"/>
  <c r="P79" i="5"/>
  <c r="Q79" i="5" s="1"/>
  <c r="P77" i="5"/>
  <c r="Q77" i="5" s="1"/>
  <c r="O85" i="5"/>
  <c r="N85" i="5" s="1"/>
  <c r="P50" i="5"/>
  <c r="Q50" i="5" s="1"/>
  <c r="O109" i="5"/>
  <c r="N109" i="5" s="1"/>
  <c r="P102" i="5"/>
  <c r="Q102" i="5" s="1"/>
  <c r="P81" i="5"/>
  <c r="Q81" i="5" s="1"/>
  <c r="P105" i="5"/>
  <c r="Q105" i="5" s="1"/>
  <c r="P52" i="5"/>
  <c r="Q52" i="5" s="1"/>
  <c r="O55" i="5"/>
  <c r="N55" i="5" s="1"/>
  <c r="P17" i="5"/>
  <c r="Q17" i="5" s="1"/>
  <c r="P66" i="5"/>
  <c r="Q66" i="5" s="1"/>
  <c r="P23" i="5"/>
  <c r="Q23" i="5" s="1"/>
  <c r="P18" i="5"/>
  <c r="Q18" i="5" s="1"/>
  <c r="O69" i="5"/>
  <c r="N69" i="5" s="1"/>
  <c r="O66" i="5"/>
  <c r="N66" i="5" s="1"/>
  <c r="O20" i="5"/>
  <c r="O68" i="5"/>
  <c r="N68" i="5" s="1"/>
  <c r="P99" i="5"/>
  <c r="Q99" i="5" s="1"/>
  <c r="O102" i="5"/>
  <c r="N102" i="5" s="1"/>
  <c r="O52" i="5"/>
  <c r="N52" i="5" s="1"/>
  <c r="O37" i="5"/>
  <c r="N37" i="5" s="1"/>
  <c r="O27" i="5"/>
  <c r="P110" i="5"/>
  <c r="Q110" i="5" s="1"/>
  <c r="O57" i="5"/>
  <c r="N57" i="5" s="1"/>
  <c r="P63" i="5"/>
  <c r="Q63" i="5" s="1"/>
  <c r="O50" i="5"/>
  <c r="N50" i="5" s="1"/>
  <c r="O87" i="5"/>
  <c r="N87" i="5" s="1"/>
  <c r="O60" i="5"/>
  <c r="N60" i="5" s="1"/>
  <c r="O49" i="5"/>
  <c r="N49" i="5" s="1"/>
  <c r="P64" i="5"/>
  <c r="Q64" i="5" s="1"/>
  <c r="P87" i="5"/>
  <c r="Q87" i="5" s="1"/>
  <c r="O22" i="5"/>
  <c r="P91" i="5"/>
  <c r="Q91" i="5" s="1"/>
  <c r="P113" i="5"/>
  <c r="Q113" i="5" s="1"/>
  <c r="P108" i="5"/>
  <c r="Q108" i="5" s="1"/>
  <c r="P80" i="5"/>
  <c r="Q80" i="5" s="1"/>
  <c r="O23" i="5"/>
  <c r="P115" i="5"/>
  <c r="Q115" i="5" s="1"/>
  <c r="O44" i="5"/>
  <c r="N44" i="5" s="1"/>
  <c r="P28" i="5"/>
  <c r="Q28" i="5" s="1"/>
  <c r="O32" i="5"/>
  <c r="P103" i="5"/>
  <c r="Q103" i="5" s="1"/>
  <c r="P26" i="5"/>
  <c r="Q26" i="5" s="1"/>
  <c r="O38" i="5"/>
  <c r="N38" i="5" s="1"/>
  <c r="O73" i="5"/>
  <c r="N73" i="5" s="1"/>
  <c r="P42" i="5"/>
  <c r="Q42" i="5" s="1"/>
  <c r="P31" i="5"/>
  <c r="Q31" i="5" s="1"/>
  <c r="O74" i="5"/>
  <c r="N74" i="5" s="1"/>
  <c r="O43" i="5"/>
  <c r="N43" i="5" s="1"/>
  <c r="O114" i="5"/>
  <c r="N114" i="5" s="1"/>
  <c r="P67" i="5"/>
  <c r="Q67" i="5" s="1"/>
  <c r="P54" i="5"/>
  <c r="Q54" i="5" s="1"/>
  <c r="P44" i="5"/>
  <c r="Q44" i="5" s="1"/>
  <c r="P21" i="5"/>
  <c r="Q21" i="5" s="1"/>
  <c r="P61" i="5"/>
  <c r="Q61" i="5" s="1"/>
  <c r="O36" i="5"/>
  <c r="N36" i="5" s="1"/>
  <c r="O88" i="5"/>
  <c r="N88" i="5" s="1"/>
  <c r="P74" i="5"/>
  <c r="Q74" i="5" s="1"/>
  <c r="O30" i="5"/>
  <c r="P83" i="5"/>
  <c r="Q83" i="5" s="1"/>
  <c r="P116" i="5"/>
  <c r="Q116" i="5" s="1"/>
  <c r="O106" i="5"/>
  <c r="N106" i="5" s="1"/>
  <c r="P88" i="5"/>
  <c r="Q88" i="5" s="1"/>
  <c r="P40" i="5"/>
  <c r="Q40" i="5" s="1"/>
  <c r="P36" i="5"/>
  <c r="Q36" i="5" s="1"/>
  <c r="P32" i="5"/>
  <c r="Q32" i="5" s="1"/>
  <c r="O82" i="5"/>
  <c r="N82" i="5" s="1"/>
  <c r="O17" i="5"/>
  <c r="O75" i="5"/>
  <c r="N75" i="5" s="1"/>
  <c r="P70" i="5"/>
  <c r="Q70" i="5" s="1"/>
  <c r="O59" i="5"/>
  <c r="N59" i="5" s="1"/>
  <c r="P24" i="5"/>
  <c r="Q24" i="5" s="1"/>
  <c r="O39" i="5"/>
  <c r="N39" i="5" s="1"/>
  <c r="O40" i="5"/>
  <c r="N40" i="5" s="1"/>
  <c r="P43" i="5"/>
  <c r="Q43" i="5" s="1"/>
  <c r="O61" i="5"/>
  <c r="N61" i="5" s="1"/>
  <c r="O94" i="5"/>
  <c r="N94" i="5" s="1"/>
  <c r="P111" i="5"/>
  <c r="Q111" i="5" s="1"/>
  <c r="P98" i="5"/>
  <c r="Q98" i="5" s="1"/>
  <c r="P114" i="5"/>
  <c r="Q114" i="5" s="1"/>
  <c r="O98" i="5"/>
  <c r="N98" i="5" s="1"/>
  <c r="O84" i="5"/>
  <c r="N84" i="5" s="1"/>
  <c r="O19" i="5"/>
  <c r="P84" i="5"/>
  <c r="Q84" i="5" s="1"/>
  <c r="P94" i="5"/>
  <c r="Q94" i="5" s="1"/>
  <c r="P107" i="5"/>
  <c r="Q107" i="5" s="1"/>
  <c r="O108" i="5"/>
  <c r="N108" i="5" s="1"/>
  <c r="O78" i="5"/>
  <c r="N78" i="5" s="1"/>
  <c r="P45" i="5"/>
  <c r="Q45" i="5" s="1"/>
  <c r="O101" i="5"/>
  <c r="N101" i="5" s="1"/>
  <c r="O56" i="5"/>
  <c r="N56" i="5" s="1"/>
  <c r="P106" i="5"/>
  <c r="Q106" i="5" s="1"/>
  <c r="P75" i="5"/>
  <c r="Q75" i="5" s="1"/>
  <c r="P20" i="5"/>
  <c r="Q20" i="5" s="1"/>
  <c r="P95" i="5"/>
  <c r="Q95" i="5" s="1"/>
  <c r="P49" i="5"/>
  <c r="Q49" i="5" s="1"/>
  <c r="O105" i="5"/>
  <c r="N105" i="5" s="1"/>
  <c r="O79" i="5"/>
  <c r="N79" i="5" s="1"/>
  <c r="P93" i="5"/>
  <c r="Q93" i="5" s="1"/>
  <c r="P58" i="5"/>
  <c r="Q58" i="5" s="1"/>
  <c r="P39" i="5"/>
  <c r="Q39" i="5" s="1"/>
  <c r="P25" i="5"/>
  <c r="Q25" i="5" s="1"/>
  <c r="O54" i="5"/>
  <c r="N54" i="5" s="1"/>
  <c r="O115" i="5"/>
  <c r="N115" i="5" s="1"/>
  <c r="P97" i="5"/>
  <c r="Q97" i="5" s="1"/>
  <c r="P101" i="5"/>
  <c r="Q101" i="5" s="1"/>
  <c r="P46" i="5"/>
  <c r="Q46" i="5" s="1"/>
  <c r="O46" i="5"/>
  <c r="N46" i="5" s="1"/>
  <c r="O96" i="5"/>
  <c r="N96" i="5" s="1"/>
  <c r="O63" i="5"/>
  <c r="N63" i="5" s="1"/>
  <c r="P100" i="5"/>
  <c r="Q100" i="5" s="1"/>
  <c r="P57" i="5"/>
  <c r="Q57" i="5" s="1"/>
  <c r="P90" i="5"/>
  <c r="Q90" i="5" s="1"/>
  <c r="O47" i="5"/>
  <c r="N47" i="5" s="1"/>
  <c r="O25" i="5"/>
  <c r="P47" i="5"/>
  <c r="Q47" i="5" s="1"/>
  <c r="O53" i="5"/>
  <c r="N53" i="5" s="1"/>
  <c r="P38" i="5"/>
  <c r="Q38" i="5" s="1"/>
  <c r="O48" i="5"/>
  <c r="N48" i="5" s="1"/>
  <c r="O18" i="5"/>
  <c r="P65" i="5"/>
  <c r="Q65" i="5" s="1"/>
  <c r="O51" i="5"/>
  <c r="N51" i="5" s="1"/>
  <c r="O80" i="5"/>
  <c r="N80" i="5" s="1"/>
  <c r="O91" i="5"/>
  <c r="N91" i="5" s="1"/>
  <c r="O90" i="5"/>
  <c r="N90" i="5" s="1"/>
  <c r="P62" i="5"/>
  <c r="Q62" i="5" s="1"/>
  <c r="O104" i="5"/>
  <c r="N104" i="5" s="1"/>
  <c r="P82" i="5"/>
  <c r="Q82" i="5" s="1"/>
  <c r="P96" i="5"/>
  <c r="Q96" i="5" s="1"/>
  <c r="O24" i="5"/>
  <c r="O92" i="5"/>
  <c r="N92" i="5" s="1"/>
  <c r="O45" i="5"/>
  <c r="N45" i="5" s="1"/>
  <c r="P72" i="5"/>
  <c r="Q72" i="5" s="1"/>
  <c r="O116" i="5"/>
  <c r="N116" i="5" s="1"/>
  <c r="O26" i="5"/>
  <c r="O110" i="5"/>
  <c r="N110" i="5" s="1"/>
  <c r="P22" i="5"/>
  <c r="Q22" i="5" s="1"/>
  <c r="O67" i="5"/>
  <c r="N67" i="5" s="1"/>
  <c r="O42" i="5"/>
  <c r="N42" i="5" s="1"/>
  <c r="O113" i="5"/>
  <c r="N113" i="5" s="1"/>
  <c r="P48" i="5"/>
  <c r="Q48" i="5" s="1"/>
  <c r="P53" i="5"/>
  <c r="Q53" i="5" s="1"/>
  <c r="O62" i="5"/>
  <c r="N62" i="5" s="1"/>
  <c r="O41" i="5"/>
  <c r="N41" i="5" s="1"/>
  <c r="O112" i="5"/>
  <c r="N112" i="5" s="1"/>
  <c r="P69" i="5"/>
  <c r="Q69" i="5" s="1"/>
  <c r="P60" i="5"/>
  <c r="Q60" i="5" s="1"/>
  <c r="O71" i="5"/>
  <c r="N71" i="5" s="1"/>
  <c r="P112" i="5"/>
  <c r="Q112" i="5" s="1"/>
  <c r="P29" i="5"/>
  <c r="Q29" i="5" s="1"/>
  <c r="O99" i="5"/>
  <c r="N99" i="5" s="1"/>
  <c r="P30" i="5"/>
  <c r="Q30" i="5" s="1"/>
  <c r="O21" i="5"/>
  <c r="O103" i="5"/>
  <c r="N103" i="5" s="1"/>
  <c r="O95" i="5"/>
  <c r="N95" i="5" s="1"/>
  <c r="O77" i="5"/>
  <c r="N77" i="5" s="1"/>
  <c r="P37" i="5"/>
  <c r="Q37" i="5" s="1"/>
  <c r="P86" i="5"/>
  <c r="Q86" i="5" s="1"/>
  <c r="P92" i="5"/>
  <c r="Q92" i="5" s="1"/>
  <c r="O65" i="5"/>
  <c r="N65" i="5" s="1"/>
  <c r="P59" i="5"/>
  <c r="Q59" i="5" s="1"/>
  <c r="O93" i="5"/>
  <c r="N93" i="5" s="1"/>
  <c r="O33" i="5"/>
  <c r="P56" i="5"/>
  <c r="Q56" i="5" s="1"/>
  <c r="O81" i="5"/>
  <c r="N81" i="5" s="1"/>
  <c r="O111" i="5"/>
  <c r="N111" i="5" s="1"/>
  <c r="O86" i="5"/>
  <c r="N86" i="5" s="1"/>
  <c r="P71" i="5"/>
  <c r="Q71" i="5" s="1"/>
  <c r="O100" i="5"/>
  <c r="N100" i="5" s="1"/>
  <c r="O31" i="5"/>
  <c r="P41" i="5"/>
  <c r="Q41" i="5" s="1"/>
  <c r="P68" i="5"/>
  <c r="Q68" i="5" s="1"/>
  <c r="O76" i="5"/>
  <c r="N76" i="5" s="1"/>
  <c r="P19" i="5"/>
  <c r="Q19" i="5" s="1"/>
  <c r="P78" i="5"/>
  <c r="Q78" i="5" s="1"/>
  <c r="O97" i="5"/>
  <c r="N97" i="5" s="1"/>
  <c r="P76" i="5"/>
  <c r="Q76" i="5" s="1"/>
  <c r="P35" i="5"/>
  <c r="Q35" i="5" s="1"/>
  <c r="O58" i="5"/>
  <c r="N58" i="5" s="1"/>
  <c r="O83" i="5"/>
  <c r="N83" i="5" s="1"/>
  <c r="P27" i="5"/>
  <c r="Q27" i="5" s="1"/>
  <c r="P55" i="5"/>
  <c r="Q55" i="5" s="1"/>
  <c r="O89" i="5"/>
  <c r="N89" i="5" s="1"/>
  <c r="O28" i="5"/>
  <c r="O35" i="5"/>
  <c r="N35" i="5" s="1"/>
  <c r="P34" i="5"/>
  <c r="Q34" i="5" s="1"/>
  <c r="P51" i="5"/>
  <c r="Q51" i="5" s="1"/>
  <c r="P33" i="5"/>
  <c r="Q33" i="5" s="1"/>
  <c r="O64" i="5"/>
  <c r="N64" i="5" s="1"/>
  <c r="V34" i="52"/>
  <c r="AX31" i="42"/>
  <c r="AX77" i="42" s="1"/>
  <c r="V114" i="18"/>
  <c r="BL31" i="51"/>
  <c r="BL77" i="51" s="1"/>
  <c r="BZ31" i="45"/>
  <c r="BZ76" i="45" s="1"/>
  <c r="AX30" i="46"/>
  <c r="V34" i="48"/>
  <c r="AX31" i="45"/>
  <c r="AX77" i="45" s="1"/>
  <c r="AJ31" i="52"/>
  <c r="AJ77" i="52" s="1"/>
  <c r="BL30" i="46"/>
  <c r="V30" i="18"/>
  <c r="BZ31" i="48"/>
  <c r="BZ76" i="48" s="1"/>
  <c r="AA69" i="5"/>
  <c r="Z69" i="5" s="1"/>
  <c r="AB97" i="5"/>
  <c r="AC97" i="5" s="1"/>
  <c r="AB64" i="5"/>
  <c r="AC64" i="5" s="1"/>
  <c r="AA39" i="5"/>
  <c r="Z39" i="5" s="1"/>
  <c r="AB108" i="5"/>
  <c r="AC108" i="5" s="1"/>
  <c r="AB19" i="5"/>
  <c r="AC19" i="5" s="1"/>
  <c r="AA41" i="5"/>
  <c r="Z41" i="5" s="1"/>
  <c r="AB69" i="5"/>
  <c r="AC69" i="5" s="1"/>
  <c r="AB27" i="5"/>
  <c r="AC27" i="5" s="1"/>
  <c r="AA102" i="5"/>
  <c r="Z102" i="5" s="1"/>
  <c r="AB71" i="5"/>
  <c r="AC71" i="5" s="1"/>
  <c r="AB40" i="5"/>
  <c r="AC40" i="5" s="1"/>
  <c r="AA74" i="5"/>
  <c r="Z74" i="5" s="1"/>
  <c r="AB41" i="5"/>
  <c r="AC41" i="5" s="1"/>
  <c r="AB90" i="5"/>
  <c r="AC90" i="5" s="1"/>
  <c r="AA64" i="5"/>
  <c r="Z64" i="5" s="1"/>
  <c r="AB34" i="5"/>
  <c r="AC34" i="5" s="1"/>
  <c r="AA104" i="5"/>
  <c r="Z104" i="5" s="1"/>
  <c r="AA111" i="5"/>
  <c r="Z111" i="5" s="1"/>
  <c r="AA81" i="5"/>
  <c r="Z81" i="5" s="1"/>
  <c r="AB109" i="5"/>
  <c r="AC109" i="5" s="1"/>
  <c r="AB80" i="5"/>
  <c r="AC80" i="5" s="1"/>
  <c r="AA55" i="5"/>
  <c r="Z55" i="5" s="1"/>
  <c r="AA24" i="5"/>
  <c r="Z24" i="5" s="1"/>
  <c r="AA52" i="5"/>
  <c r="Z52" i="5" s="1"/>
  <c r="AA57" i="5"/>
  <c r="Z57" i="5" s="1"/>
  <c r="AB85" i="5"/>
  <c r="AC85" i="5" s="1"/>
  <c r="AB48" i="5"/>
  <c r="AC48" i="5" s="1"/>
  <c r="AA23" i="5"/>
  <c r="Z23" i="5" s="1"/>
  <c r="AB92" i="5"/>
  <c r="AC92" i="5" s="1"/>
  <c r="AA58" i="5"/>
  <c r="Z58" i="5" s="1"/>
  <c r="AA29" i="5"/>
  <c r="Z29" i="5" s="1"/>
  <c r="AB57" i="5"/>
  <c r="AC57" i="5" s="1"/>
  <c r="AB111" i="5"/>
  <c r="AC111" i="5" s="1"/>
  <c r="AA86" i="5"/>
  <c r="Z86" i="5" s="1"/>
  <c r="AB55" i="5"/>
  <c r="AC55" i="5" s="1"/>
  <c r="AB56" i="5"/>
  <c r="AC56" i="5" s="1"/>
  <c r="AB94" i="5"/>
  <c r="AC94" i="5" s="1"/>
  <c r="AA60" i="5"/>
  <c r="Z60" i="5" s="1"/>
  <c r="AB49" i="5"/>
  <c r="AC49" i="5" s="1"/>
  <c r="AB60" i="5"/>
  <c r="AC60" i="5" s="1"/>
  <c r="AA76" i="5"/>
  <c r="Z76" i="5" s="1"/>
  <c r="AB18" i="5"/>
  <c r="AC18" i="5" s="1"/>
  <c r="AB58" i="5"/>
  <c r="AC58" i="5" s="1"/>
  <c r="AB88" i="5"/>
  <c r="AC88" i="5" s="1"/>
  <c r="AA91" i="5"/>
  <c r="Z91" i="5" s="1"/>
  <c r="AB43" i="5"/>
  <c r="AC43" i="5" s="1"/>
  <c r="AA65" i="5"/>
  <c r="Z65" i="5" s="1"/>
  <c r="AB103" i="5"/>
  <c r="AC103" i="5" s="1"/>
  <c r="AA88" i="5"/>
  <c r="Z88" i="5" s="1"/>
  <c r="AB36" i="5"/>
  <c r="AC36" i="5" s="1"/>
  <c r="AA82" i="5"/>
  <c r="Z82" i="5" s="1"/>
  <c r="AA106" i="5"/>
  <c r="Z106" i="5" s="1"/>
  <c r="AB101" i="5"/>
  <c r="AC101" i="5" s="1"/>
  <c r="AA44" i="5"/>
  <c r="Z44" i="5" s="1"/>
  <c r="AB62" i="5"/>
  <c r="AC62" i="5" s="1"/>
  <c r="AB73" i="5"/>
  <c r="AC73" i="5" s="1"/>
  <c r="AA107" i="5"/>
  <c r="Z107" i="5" s="1"/>
  <c r="AB83" i="5"/>
  <c r="AC83" i="5" s="1"/>
  <c r="AA113" i="5"/>
  <c r="Z113" i="5" s="1"/>
  <c r="AA27" i="5"/>
  <c r="Z27" i="5" s="1"/>
  <c r="AA67" i="5"/>
  <c r="Z67" i="5" s="1"/>
  <c r="AA89" i="5"/>
  <c r="Z89" i="5" s="1"/>
  <c r="AB91" i="5"/>
  <c r="AC91" i="5" s="1"/>
  <c r="AA35" i="5"/>
  <c r="Z35" i="5" s="1"/>
  <c r="AA61" i="5"/>
  <c r="Z61" i="5" s="1"/>
  <c r="AB54" i="5"/>
  <c r="AC54" i="5" s="1"/>
  <c r="AB98" i="5"/>
  <c r="AC98" i="5" s="1"/>
  <c r="AA85" i="5"/>
  <c r="Z85" i="5" s="1"/>
  <c r="AA75" i="5"/>
  <c r="Z75" i="5" s="1"/>
  <c r="AA46" i="5"/>
  <c r="Z46" i="5" s="1"/>
  <c r="AA32" i="5"/>
  <c r="Z32" i="5" s="1"/>
  <c r="AB78" i="5"/>
  <c r="AC78" i="5" s="1"/>
  <c r="AB93" i="5"/>
  <c r="AC93" i="5" s="1"/>
  <c r="AA47" i="5"/>
  <c r="Z47" i="5" s="1"/>
  <c r="AB79" i="5"/>
  <c r="AC79" i="5" s="1"/>
  <c r="AB23" i="5"/>
  <c r="AC23" i="5" s="1"/>
  <c r="AA68" i="5"/>
  <c r="Z68" i="5" s="1"/>
  <c r="AB42" i="5"/>
  <c r="AC42" i="5" s="1"/>
  <c r="AA87" i="5"/>
  <c r="Z87" i="5" s="1"/>
  <c r="AB24" i="5"/>
  <c r="AC24" i="5" s="1"/>
  <c r="AB105" i="5"/>
  <c r="AC105" i="5" s="1"/>
  <c r="AA50" i="5"/>
  <c r="Z50" i="5" s="1"/>
  <c r="AB104" i="5"/>
  <c r="AC104" i="5" s="1"/>
  <c r="AB45" i="5"/>
  <c r="AC45" i="5" s="1"/>
  <c r="AA70" i="5"/>
  <c r="Z70" i="5" s="1"/>
  <c r="AA110" i="5"/>
  <c r="Z110" i="5" s="1"/>
  <c r="AB21" i="5"/>
  <c r="AC21" i="5" s="1"/>
  <c r="AA38" i="5"/>
  <c r="Z38" i="5" s="1"/>
  <c r="AA78" i="5"/>
  <c r="Z78" i="5" s="1"/>
  <c r="AA93" i="5"/>
  <c r="Z93" i="5" s="1"/>
  <c r="AB96" i="5"/>
  <c r="AC96" i="5" s="1"/>
  <c r="AA40" i="5"/>
  <c r="Z40" i="5" s="1"/>
  <c r="AB113" i="5"/>
  <c r="AC113" i="5" s="1"/>
  <c r="AB44" i="5"/>
  <c r="AC44" i="5" s="1"/>
  <c r="AA84" i="5"/>
  <c r="Z84" i="5" s="1"/>
  <c r="AA103" i="5"/>
  <c r="Z103" i="5" s="1"/>
  <c r="AA53" i="5"/>
  <c r="Z53" i="5" s="1"/>
  <c r="AB59" i="5"/>
  <c r="AC59" i="5" s="1"/>
  <c r="AB51" i="5"/>
  <c r="AC51" i="5" s="1"/>
  <c r="AB65" i="5"/>
  <c r="AC65" i="5" s="1"/>
  <c r="AA51" i="5"/>
  <c r="Z51" i="5" s="1"/>
  <c r="AB84" i="5"/>
  <c r="AC84" i="5" s="1"/>
  <c r="AA56" i="5"/>
  <c r="Z56" i="5" s="1"/>
  <c r="AA62" i="5"/>
  <c r="Z62" i="5" s="1"/>
  <c r="AB52" i="5"/>
  <c r="AC52" i="5" s="1"/>
  <c r="AA116" i="5"/>
  <c r="Z116" i="5" s="1"/>
  <c r="AB63" i="5"/>
  <c r="AC63" i="5" s="1"/>
  <c r="AB68" i="5"/>
  <c r="AC68" i="5" s="1"/>
  <c r="AA79" i="5"/>
  <c r="Z79" i="5" s="1"/>
  <c r="AA115" i="5"/>
  <c r="Z115" i="5" s="1"/>
  <c r="AB115" i="5"/>
  <c r="AC115" i="5" s="1"/>
  <c r="AA48" i="5"/>
  <c r="Z48" i="5" s="1"/>
  <c r="AB22" i="5"/>
  <c r="AC22" i="5" s="1"/>
  <c r="AA94" i="5"/>
  <c r="Z94" i="5" s="1"/>
  <c r="AA99" i="5"/>
  <c r="Z99" i="5" s="1"/>
  <c r="AB32" i="5"/>
  <c r="AC32" i="5" s="1"/>
  <c r="AB46" i="5"/>
  <c r="AC46" i="5" s="1"/>
  <c r="AB95" i="5"/>
  <c r="AC95" i="5" s="1"/>
  <c r="AB106" i="5"/>
  <c r="AC106" i="5" s="1"/>
  <c r="AA42" i="5"/>
  <c r="Z42" i="5" s="1"/>
  <c r="AA43" i="5"/>
  <c r="Z43" i="5" s="1"/>
  <c r="AA63" i="5"/>
  <c r="Z63" i="5" s="1"/>
  <c r="AB17" i="5"/>
  <c r="AC17" i="5" s="1"/>
  <c r="AA18" i="5"/>
  <c r="Z18" i="5" s="1"/>
  <c r="AB99" i="5"/>
  <c r="AC99" i="5" s="1"/>
  <c r="AB70" i="5"/>
  <c r="AC70" i="5" s="1"/>
  <c r="AA90" i="5"/>
  <c r="Z90" i="5" s="1"/>
  <c r="AB75" i="5"/>
  <c r="AC75" i="5" s="1"/>
  <c r="AB38" i="5"/>
  <c r="AC38" i="5" s="1"/>
  <c r="AB67" i="5"/>
  <c r="AC67" i="5" s="1"/>
  <c r="AA80" i="5"/>
  <c r="Z80" i="5" s="1"/>
  <c r="AB110" i="5"/>
  <c r="AC110" i="5" s="1"/>
  <c r="AA26" i="5"/>
  <c r="Z26" i="5" s="1"/>
  <c r="AA97" i="5"/>
  <c r="Z97" i="5" s="1"/>
  <c r="AA72" i="5"/>
  <c r="Z72" i="5" s="1"/>
  <c r="AB87" i="5"/>
  <c r="AC87" i="5" s="1"/>
  <c r="AA54" i="5"/>
  <c r="Z54" i="5" s="1"/>
  <c r="AB37" i="5"/>
  <c r="AC37" i="5" s="1"/>
  <c r="AA77" i="5"/>
  <c r="Z77" i="5" s="1"/>
  <c r="AA95" i="5"/>
  <c r="Z95" i="5" s="1"/>
  <c r="AB39" i="5"/>
  <c r="AC39" i="5" s="1"/>
  <c r="AA66" i="5"/>
  <c r="Z66" i="5" s="1"/>
  <c r="AB26" i="5"/>
  <c r="AC26" i="5" s="1"/>
  <c r="AA30" i="5"/>
  <c r="Z30" i="5" s="1"/>
  <c r="AA100" i="5"/>
  <c r="Z100" i="5" s="1"/>
  <c r="AB66" i="5"/>
  <c r="AC66" i="5" s="1"/>
  <c r="AA59" i="5"/>
  <c r="Z59" i="5" s="1"/>
  <c r="AB47" i="5"/>
  <c r="AC47" i="5" s="1"/>
  <c r="AA49" i="5"/>
  <c r="Z49" i="5" s="1"/>
  <c r="AB30" i="5"/>
  <c r="AC30" i="5" s="1"/>
  <c r="AB50" i="5"/>
  <c r="AC50" i="5" s="1"/>
  <c r="AA71" i="5"/>
  <c r="Z71" i="5" s="1"/>
  <c r="AA21" i="5"/>
  <c r="Z21" i="5" s="1"/>
  <c r="AB61" i="5"/>
  <c r="AC61" i="5" s="1"/>
  <c r="AA101" i="5"/>
  <c r="Z101" i="5" s="1"/>
  <c r="AB114" i="5"/>
  <c r="AC114" i="5" s="1"/>
  <c r="AA112" i="5"/>
  <c r="Z112" i="5" s="1"/>
  <c r="AB25" i="5"/>
  <c r="AC25" i="5" s="1"/>
  <c r="AB29" i="5"/>
  <c r="AC29" i="5" s="1"/>
  <c r="AA36" i="5"/>
  <c r="Z36" i="5" s="1"/>
  <c r="AB33" i="5"/>
  <c r="AC33" i="5" s="1"/>
  <c r="AA73" i="5"/>
  <c r="Z73" i="5" s="1"/>
  <c r="AB76" i="5"/>
  <c r="AC76" i="5" s="1"/>
  <c r="AB20" i="5"/>
  <c r="AC20" i="5" s="1"/>
  <c r="AB86" i="5"/>
  <c r="AC86" i="5" s="1"/>
  <c r="AA34" i="5"/>
  <c r="Z34" i="5" s="1"/>
  <c r="AA105" i="5"/>
  <c r="Z105" i="5" s="1"/>
  <c r="AA19" i="5"/>
  <c r="Z19" i="5" s="1"/>
  <c r="AB112" i="5"/>
  <c r="AC112" i="5" s="1"/>
  <c r="AA17" i="5"/>
  <c r="Z17" i="5" s="1"/>
  <c r="AA108" i="5"/>
  <c r="Z108" i="5" s="1"/>
  <c r="AA20" i="5"/>
  <c r="Z20" i="5" s="1"/>
  <c r="AB74" i="5"/>
  <c r="AC74" i="5" s="1"/>
  <c r="AA37" i="5"/>
  <c r="Z37" i="5" s="1"/>
  <c r="AB28" i="5"/>
  <c r="AC28" i="5" s="1"/>
  <c r="AB77" i="5"/>
  <c r="AC77" i="5" s="1"/>
  <c r="AB35" i="5"/>
  <c r="AC35" i="5" s="1"/>
  <c r="AB31" i="5"/>
  <c r="AC31" i="5" s="1"/>
  <c r="AA96" i="5"/>
  <c r="Z96" i="5" s="1"/>
  <c r="AA109" i="5"/>
  <c r="Z109" i="5" s="1"/>
  <c r="AB82" i="5"/>
  <c r="AC82" i="5" s="1"/>
  <c r="AA28" i="5"/>
  <c r="Z28" i="5" s="1"/>
  <c r="AA33" i="5"/>
  <c r="Z33" i="5" s="1"/>
  <c r="AA45" i="5"/>
  <c r="Z45" i="5" s="1"/>
  <c r="AB89" i="5"/>
  <c r="AC89" i="5" s="1"/>
  <c r="AA22" i="5"/>
  <c r="Z22" i="5" s="1"/>
  <c r="AA114" i="5"/>
  <c r="Z114" i="5" s="1"/>
  <c r="AA92" i="5"/>
  <c r="Z92" i="5" s="1"/>
  <c r="AA83" i="5"/>
  <c r="Z83" i="5" s="1"/>
  <c r="AA31" i="5"/>
  <c r="Z31" i="5" s="1"/>
  <c r="AB100" i="5"/>
  <c r="AC100" i="5" s="1"/>
  <c r="AB81" i="5"/>
  <c r="AC81" i="5" s="1"/>
  <c r="AA98" i="5"/>
  <c r="Z98" i="5" s="1"/>
  <c r="AB107" i="5"/>
  <c r="AC107" i="5" s="1"/>
  <c r="AB72" i="5"/>
  <c r="AC72" i="5" s="1"/>
  <c r="AA25" i="5"/>
  <c r="Z25" i="5" s="1"/>
  <c r="AB53" i="5"/>
  <c r="AC53" i="5" s="1"/>
  <c r="AB116" i="5"/>
  <c r="AC116" i="5" s="1"/>
  <c r="AB102" i="5"/>
  <c r="AC102" i="5" s="1"/>
  <c r="AG69" i="5"/>
  <c r="AF69" i="5" s="1"/>
  <c r="AH112" i="5"/>
  <c r="AI112" i="5" s="1"/>
  <c r="AH18" i="5"/>
  <c r="AI18" i="5" s="1"/>
  <c r="AH64" i="5"/>
  <c r="AI64" i="5" s="1"/>
  <c r="AH98" i="5"/>
  <c r="AI98" i="5" s="1"/>
  <c r="AH47" i="5"/>
  <c r="AI47" i="5" s="1"/>
  <c r="AG95" i="5"/>
  <c r="AF95" i="5" s="1"/>
  <c r="AG105" i="5"/>
  <c r="AF105" i="5" s="1"/>
  <c r="AG96" i="5"/>
  <c r="AF96" i="5" s="1"/>
  <c r="AH42" i="5"/>
  <c r="AI42" i="5" s="1"/>
  <c r="AG43" i="5"/>
  <c r="AF43" i="5" s="1"/>
  <c r="AG66" i="5"/>
  <c r="AF66" i="5" s="1"/>
  <c r="AG109" i="5"/>
  <c r="AF109" i="5" s="1"/>
  <c r="AH17" i="5"/>
  <c r="AI17" i="5" s="1"/>
  <c r="AG64" i="5"/>
  <c r="AF64" i="5" s="1"/>
  <c r="AH110" i="5"/>
  <c r="AI110" i="5" s="1"/>
  <c r="AG81" i="5"/>
  <c r="AF81" i="5" s="1"/>
  <c r="AG27" i="5"/>
  <c r="AH105" i="5"/>
  <c r="AI105" i="5" s="1"/>
  <c r="AH51" i="5"/>
  <c r="AI51" i="5" s="1"/>
  <c r="AG84" i="5"/>
  <c r="AF84" i="5" s="1"/>
  <c r="AG25" i="5"/>
  <c r="AG99" i="5"/>
  <c r="AF99" i="5" s="1"/>
  <c r="AG104" i="5"/>
  <c r="AF104" i="5" s="1"/>
  <c r="AG51" i="5"/>
  <c r="AF51" i="5" s="1"/>
  <c r="AH55" i="5"/>
  <c r="AI55" i="5" s="1"/>
  <c r="AG80" i="5"/>
  <c r="AF80" i="5" s="1"/>
  <c r="AH111" i="5"/>
  <c r="AI111" i="5" s="1"/>
  <c r="AG21" i="5"/>
  <c r="AG101" i="5"/>
  <c r="AF101" i="5" s="1"/>
  <c r="AG50" i="5"/>
  <c r="AF50" i="5" s="1"/>
  <c r="AG55" i="5"/>
  <c r="AF55" i="5" s="1"/>
  <c r="AH101" i="5"/>
  <c r="AI101" i="5" s="1"/>
  <c r="AG107" i="5"/>
  <c r="AF107" i="5" s="1"/>
  <c r="AG48" i="5"/>
  <c r="AF48" i="5" s="1"/>
  <c r="AH24" i="5"/>
  <c r="AI24" i="5" s="1"/>
  <c r="AG44" i="5"/>
  <c r="AF44" i="5" s="1"/>
  <c r="AH32" i="5"/>
  <c r="AI32" i="5" s="1"/>
  <c r="AG79" i="5"/>
  <c r="AF79" i="5" s="1"/>
  <c r="AH61" i="5"/>
  <c r="AI61" i="5" s="1"/>
  <c r="AG98" i="5"/>
  <c r="AF98" i="5" s="1"/>
  <c r="AH48" i="5"/>
  <c r="AI48" i="5" s="1"/>
  <c r="AG54" i="5"/>
  <c r="AF54" i="5" s="1"/>
  <c r="AH100" i="5"/>
  <c r="AI100" i="5" s="1"/>
  <c r="AG47" i="5"/>
  <c r="AF47" i="5" s="1"/>
  <c r="AG113" i="5"/>
  <c r="AF113" i="5" s="1"/>
  <c r="AH58" i="5"/>
  <c r="AI58" i="5" s="1"/>
  <c r="AG42" i="5"/>
  <c r="AF42" i="5" s="1"/>
  <c r="AH38" i="5"/>
  <c r="AI38" i="5" s="1"/>
  <c r="AH84" i="5"/>
  <c r="AI84" i="5" s="1"/>
  <c r="AG36" i="5"/>
  <c r="AF36" i="5" s="1"/>
  <c r="AH41" i="5"/>
  <c r="AI41" i="5" s="1"/>
  <c r="AH87" i="5"/>
  <c r="AI87" i="5" s="1"/>
  <c r="AG92" i="5"/>
  <c r="AF92" i="5" s="1"/>
  <c r="AG102" i="5"/>
  <c r="AF102" i="5" s="1"/>
  <c r="AG112" i="5"/>
  <c r="AF112" i="5" s="1"/>
  <c r="AG23" i="5"/>
  <c r="AH116" i="5"/>
  <c r="AI116" i="5" s="1"/>
  <c r="AG75" i="5"/>
  <c r="AF75" i="5" s="1"/>
  <c r="AG17" i="5"/>
  <c r="AG26" i="5"/>
  <c r="AH60" i="5"/>
  <c r="AI60" i="5" s="1"/>
  <c r="AH52" i="5"/>
  <c r="AI52" i="5" s="1"/>
  <c r="AH106" i="5"/>
  <c r="AI106" i="5" s="1"/>
  <c r="AH30" i="5"/>
  <c r="AI30" i="5" s="1"/>
  <c r="AH35" i="5"/>
  <c r="AI35" i="5" s="1"/>
  <c r="AH82" i="5"/>
  <c r="AI82" i="5" s="1"/>
  <c r="AG110" i="5"/>
  <c r="AF110" i="5" s="1"/>
  <c r="AH31" i="5"/>
  <c r="AI31" i="5" s="1"/>
  <c r="AH71" i="5"/>
  <c r="AI71" i="5" s="1"/>
  <c r="AH25" i="5"/>
  <c r="AI25" i="5" s="1"/>
  <c r="AG85" i="5"/>
  <c r="AF85" i="5" s="1"/>
  <c r="AG53" i="5"/>
  <c r="AF53" i="5" s="1"/>
  <c r="AH56" i="5"/>
  <c r="AI56" i="5" s="1"/>
  <c r="AG97" i="5"/>
  <c r="AF97" i="5" s="1"/>
  <c r="AH26" i="5"/>
  <c r="AI26" i="5" s="1"/>
  <c r="AH95" i="5"/>
  <c r="AI95" i="5" s="1"/>
  <c r="AH33" i="5"/>
  <c r="AI33" i="5" s="1"/>
  <c r="AH113" i="5"/>
  <c r="AI113" i="5" s="1"/>
  <c r="AG37" i="5"/>
  <c r="AF37" i="5" s="1"/>
  <c r="AG76" i="5"/>
  <c r="AF76" i="5" s="1"/>
  <c r="AH81" i="5"/>
  <c r="AI81" i="5" s="1"/>
  <c r="AG28" i="5"/>
  <c r="AF28" i="5" s="1"/>
  <c r="AH74" i="5"/>
  <c r="AI74" i="5" s="1"/>
  <c r="AH43" i="5"/>
  <c r="AI43" i="5" s="1"/>
  <c r="AH66" i="5"/>
  <c r="AI66" i="5" s="1"/>
  <c r="AG73" i="5"/>
  <c r="AF73" i="5" s="1"/>
  <c r="AG18" i="5"/>
  <c r="AH59" i="5"/>
  <c r="AI59" i="5" s="1"/>
  <c r="AG106" i="5"/>
  <c r="AF106" i="5" s="1"/>
  <c r="AH20" i="5"/>
  <c r="AI20" i="5" s="1"/>
  <c r="AH63" i="5"/>
  <c r="AI63" i="5" s="1"/>
  <c r="AG77" i="5"/>
  <c r="AF77" i="5" s="1"/>
  <c r="AH22" i="5"/>
  <c r="AI22" i="5" s="1"/>
  <c r="AH27" i="5"/>
  <c r="AI27" i="5" s="1"/>
  <c r="AG74" i="5"/>
  <c r="AF74" i="5" s="1"/>
  <c r="AG49" i="5"/>
  <c r="AF49" i="5" s="1"/>
  <c r="AG90" i="5"/>
  <c r="AF90" i="5" s="1"/>
  <c r="AH68" i="5"/>
  <c r="AI68" i="5" s="1"/>
  <c r="AG115" i="5"/>
  <c r="AF115" i="5" s="1"/>
  <c r="AH92" i="5"/>
  <c r="AI92" i="5" s="1"/>
  <c r="AG88" i="5"/>
  <c r="AF88" i="5" s="1"/>
  <c r="AH62" i="5"/>
  <c r="AI62" i="5" s="1"/>
  <c r="AH67" i="5"/>
  <c r="AI67" i="5" s="1"/>
  <c r="AH114" i="5"/>
  <c r="AI114" i="5" s="1"/>
  <c r="AH65" i="5"/>
  <c r="AI65" i="5" s="1"/>
  <c r="AH88" i="5"/>
  <c r="AI88" i="5" s="1"/>
  <c r="AH115" i="5"/>
  <c r="AI115" i="5" s="1"/>
  <c r="AH44" i="5"/>
  <c r="AI44" i="5" s="1"/>
  <c r="AG38" i="5"/>
  <c r="AF38" i="5" s="1"/>
  <c r="AG52" i="5"/>
  <c r="AF52" i="5" s="1"/>
  <c r="AH80" i="5"/>
  <c r="AI80" i="5" s="1"/>
  <c r="AH69" i="5"/>
  <c r="AI69" i="5" s="1"/>
  <c r="AG62" i="5"/>
  <c r="AF62" i="5" s="1"/>
  <c r="AH85" i="5"/>
  <c r="AI85" i="5" s="1"/>
  <c r="AH37" i="5"/>
  <c r="AI37" i="5" s="1"/>
  <c r="AH53" i="5"/>
  <c r="AI53" i="5" s="1"/>
  <c r="AH78" i="5"/>
  <c r="AI78" i="5" s="1"/>
  <c r="AH86" i="5"/>
  <c r="AI86" i="5" s="1"/>
  <c r="AG31" i="5"/>
  <c r="AF31" i="5" s="1"/>
  <c r="AG24" i="5"/>
  <c r="AH28" i="5"/>
  <c r="AI28" i="5" s="1"/>
  <c r="AG114" i="5"/>
  <c r="AF114" i="5" s="1"/>
  <c r="AH54" i="5"/>
  <c r="AI54" i="5" s="1"/>
  <c r="AH75" i="5"/>
  <c r="AI75" i="5" s="1"/>
  <c r="AG68" i="5"/>
  <c r="AF68" i="5" s="1"/>
  <c r="AG29" i="5"/>
  <c r="AF29" i="5" s="1"/>
  <c r="AG72" i="5"/>
  <c r="AF72" i="5" s="1"/>
  <c r="AG94" i="5"/>
  <c r="AF94" i="5" s="1"/>
  <c r="AH34" i="5"/>
  <c r="AI34" i="5" s="1"/>
  <c r="AH94" i="5"/>
  <c r="AI94" i="5" s="1"/>
  <c r="AH96" i="5"/>
  <c r="AI96" i="5" s="1"/>
  <c r="AG35" i="5"/>
  <c r="AF35" i="5" s="1"/>
  <c r="AH89" i="5"/>
  <c r="AI89" i="5" s="1"/>
  <c r="AH49" i="5"/>
  <c r="AI49" i="5" s="1"/>
  <c r="AH77" i="5"/>
  <c r="AI77" i="5" s="1"/>
  <c r="AG22" i="5"/>
  <c r="AG57" i="5"/>
  <c r="AF57" i="5" s="1"/>
  <c r="AH83" i="5"/>
  <c r="AI83" i="5" s="1"/>
  <c r="AG61" i="5"/>
  <c r="AF61" i="5" s="1"/>
  <c r="AH108" i="5"/>
  <c r="AI108" i="5" s="1"/>
  <c r="AG58" i="5"/>
  <c r="AF58" i="5" s="1"/>
  <c r="AH50" i="5"/>
  <c r="AI50" i="5" s="1"/>
  <c r="AG108" i="5"/>
  <c r="AF108" i="5" s="1"/>
  <c r="AH99" i="5"/>
  <c r="AI99" i="5" s="1"/>
  <c r="AG30" i="5"/>
  <c r="AF30" i="5" s="1"/>
  <c r="AG40" i="5"/>
  <c r="AF40" i="5" s="1"/>
  <c r="AH36" i="5"/>
  <c r="AI36" i="5" s="1"/>
  <c r="AH109" i="5"/>
  <c r="AI109" i="5" s="1"/>
  <c r="AG71" i="5"/>
  <c r="AF71" i="5" s="1"/>
  <c r="AG32" i="5"/>
  <c r="AF32" i="5" s="1"/>
  <c r="AG93" i="5"/>
  <c r="AF93" i="5" s="1"/>
  <c r="AG70" i="5"/>
  <c r="AF70" i="5" s="1"/>
  <c r="AH93" i="5"/>
  <c r="AI93" i="5" s="1"/>
  <c r="AG87" i="5"/>
  <c r="AF87" i="5" s="1"/>
  <c r="AG86" i="5"/>
  <c r="AF86" i="5" s="1"/>
  <c r="AH90" i="5"/>
  <c r="AI90" i="5" s="1"/>
  <c r="AH72" i="5"/>
  <c r="AI72" i="5" s="1"/>
  <c r="AG89" i="5"/>
  <c r="AF89" i="5" s="1"/>
  <c r="AG56" i="5"/>
  <c r="AF56" i="5" s="1"/>
  <c r="AH29" i="5"/>
  <c r="AI29" i="5" s="1"/>
  <c r="AG60" i="5"/>
  <c r="AF60" i="5" s="1"/>
  <c r="AG116" i="5"/>
  <c r="AF116" i="5" s="1"/>
  <c r="AG67" i="5"/>
  <c r="AF67" i="5" s="1"/>
  <c r="AG111" i="5"/>
  <c r="AF111" i="5" s="1"/>
  <c r="AG59" i="5"/>
  <c r="AF59" i="5" s="1"/>
  <c r="AG100" i="5"/>
  <c r="AF100" i="5" s="1"/>
  <c r="AH39" i="5"/>
  <c r="AI39" i="5" s="1"/>
  <c r="AH107" i="5"/>
  <c r="AI107" i="5" s="1"/>
  <c r="AH40" i="5"/>
  <c r="AI40" i="5" s="1"/>
  <c r="AG63" i="5"/>
  <c r="AF63" i="5" s="1"/>
  <c r="AH79" i="5"/>
  <c r="AI79" i="5" s="1"/>
  <c r="AG34" i="5"/>
  <c r="AF34" i="5" s="1"/>
  <c r="AH91" i="5"/>
  <c r="AI91" i="5" s="1"/>
  <c r="AG45" i="5"/>
  <c r="AF45" i="5" s="1"/>
  <c r="AG39" i="5"/>
  <c r="AF39" i="5" s="1"/>
  <c r="AH57" i="5"/>
  <c r="AI57" i="5" s="1"/>
  <c r="AG82" i="5"/>
  <c r="AF82" i="5" s="1"/>
  <c r="AG33" i="5"/>
  <c r="AF33" i="5" s="1"/>
  <c r="AG103" i="5"/>
  <c r="AF103" i="5" s="1"/>
  <c r="AH23" i="5"/>
  <c r="AI23" i="5" s="1"/>
  <c r="AH73" i="5"/>
  <c r="AI73" i="5" s="1"/>
  <c r="AH104" i="5"/>
  <c r="AI104" i="5" s="1"/>
  <c r="AG83" i="5"/>
  <c r="AF83" i="5" s="1"/>
  <c r="AH19" i="5"/>
  <c r="AI19" i="5" s="1"/>
  <c r="AH103" i="5"/>
  <c r="AI103" i="5" s="1"/>
  <c r="AH45" i="5"/>
  <c r="AI45" i="5" s="1"/>
  <c r="AG46" i="5"/>
  <c r="AF46" i="5" s="1"/>
  <c r="AH46" i="5"/>
  <c r="AI46" i="5" s="1"/>
  <c r="AG19" i="5"/>
  <c r="AH21" i="5"/>
  <c r="AI21" i="5" s="1"/>
  <c r="AG41" i="5"/>
  <c r="AF41" i="5" s="1"/>
  <c r="AG20" i="5"/>
  <c r="AG78" i="5"/>
  <c r="AF78" i="5" s="1"/>
  <c r="AH97" i="5"/>
  <c r="AI97" i="5" s="1"/>
  <c r="AG65" i="5"/>
  <c r="AF65" i="5" s="1"/>
  <c r="AH70" i="5"/>
  <c r="AI70" i="5" s="1"/>
  <c r="AH102" i="5"/>
  <c r="AI102" i="5" s="1"/>
  <c r="AG91" i="5"/>
  <c r="AF91" i="5" s="1"/>
  <c r="AH76" i="5"/>
  <c r="AI76" i="5" s="1"/>
  <c r="BL30" i="48"/>
  <c r="CN29" i="45"/>
  <c r="V29" i="52"/>
  <c r="V34" i="9"/>
  <c r="V29" i="18"/>
  <c r="AJ31" i="44"/>
  <c r="AJ77" i="44" s="1"/>
  <c r="AX31" i="52"/>
  <c r="AX77" i="52" s="1"/>
  <c r="AJ31" i="42"/>
  <c r="AJ77" i="42" s="1"/>
  <c r="AT18" i="5"/>
  <c r="AU18" i="5" s="1"/>
  <c r="AS52" i="5"/>
  <c r="AR52" i="5" s="1"/>
  <c r="AT50" i="5"/>
  <c r="AU50" i="5" s="1"/>
  <c r="AT95" i="5"/>
  <c r="AU95" i="5" s="1"/>
  <c r="AS86" i="5"/>
  <c r="AR86" i="5" s="1"/>
  <c r="AS105" i="5"/>
  <c r="AR105" i="5" s="1"/>
  <c r="AS85" i="5"/>
  <c r="AR85" i="5" s="1"/>
  <c r="AT28" i="5"/>
  <c r="AU28" i="5" s="1"/>
  <c r="AT54" i="5"/>
  <c r="AU54" i="5" s="1"/>
  <c r="AT100" i="5"/>
  <c r="AU100" i="5" s="1"/>
  <c r="AT86" i="5"/>
  <c r="AU86" i="5" s="1"/>
  <c r="AT67" i="5"/>
  <c r="AU67" i="5" s="1"/>
  <c r="AS30" i="5"/>
  <c r="AT101" i="5"/>
  <c r="AU101" i="5" s="1"/>
  <c r="AT30" i="5"/>
  <c r="AU30" i="5" s="1"/>
  <c r="AT111" i="5"/>
  <c r="AU111" i="5" s="1"/>
  <c r="AT96" i="5"/>
  <c r="AU96" i="5" s="1"/>
  <c r="AS72" i="5"/>
  <c r="AR72" i="5" s="1"/>
  <c r="AS25" i="5"/>
  <c r="AT112" i="5"/>
  <c r="AU112" i="5" s="1"/>
  <c r="AT103" i="5"/>
  <c r="AU103" i="5" s="1"/>
  <c r="AS104" i="5"/>
  <c r="AR104" i="5" s="1"/>
  <c r="AS80" i="5"/>
  <c r="AR80" i="5" s="1"/>
  <c r="AS77" i="5"/>
  <c r="AR77" i="5" s="1"/>
  <c r="AS102" i="5"/>
  <c r="AR102" i="5" s="1"/>
  <c r="AT102" i="5"/>
  <c r="AU102" i="5" s="1"/>
  <c r="AS50" i="5"/>
  <c r="AR50" i="5" s="1"/>
  <c r="AS76" i="5"/>
  <c r="AR76" i="5" s="1"/>
  <c r="AS58" i="5"/>
  <c r="AR58" i="5" s="1"/>
  <c r="AS68" i="5"/>
  <c r="AR68" i="5" s="1"/>
  <c r="AS47" i="5"/>
  <c r="AR47" i="5" s="1"/>
  <c r="AT35" i="5"/>
  <c r="AU35" i="5" s="1"/>
  <c r="AT33" i="5"/>
  <c r="AU33" i="5" s="1"/>
  <c r="AS34" i="5"/>
  <c r="AR34" i="5" s="1"/>
  <c r="AS32" i="5"/>
  <c r="AS59" i="5"/>
  <c r="AR59" i="5" s="1"/>
  <c r="AS92" i="5"/>
  <c r="AR92" i="5" s="1"/>
  <c r="AT72" i="5"/>
  <c r="AU72" i="5" s="1"/>
  <c r="AS65" i="5"/>
  <c r="AR65" i="5" s="1"/>
  <c r="AS56" i="5"/>
  <c r="AR56" i="5" s="1"/>
  <c r="AT53" i="5"/>
  <c r="AU53" i="5" s="1"/>
  <c r="AS71" i="5"/>
  <c r="AR71" i="5" s="1"/>
  <c r="AT74" i="5"/>
  <c r="AU74" i="5" s="1"/>
  <c r="AS27" i="5"/>
  <c r="AS38" i="5"/>
  <c r="AR38" i="5" s="1"/>
  <c r="AT92" i="5"/>
  <c r="AU92" i="5" s="1"/>
  <c r="AS57" i="5"/>
  <c r="AR57" i="5" s="1"/>
  <c r="AT89" i="5"/>
  <c r="AU89" i="5" s="1"/>
  <c r="AT71" i="5"/>
  <c r="AU71" i="5" s="1"/>
  <c r="AS37" i="5"/>
  <c r="AR37" i="5" s="1"/>
  <c r="AT61" i="5"/>
  <c r="AU61" i="5" s="1"/>
  <c r="AT26" i="5"/>
  <c r="AU26" i="5" s="1"/>
  <c r="AT63" i="5"/>
  <c r="AU63" i="5" s="1"/>
  <c r="AT47" i="5"/>
  <c r="AU47" i="5" s="1"/>
  <c r="AS36" i="5"/>
  <c r="AR36" i="5" s="1"/>
  <c r="AT78" i="5"/>
  <c r="AU78" i="5" s="1"/>
  <c r="AS19" i="5"/>
  <c r="AT109" i="5"/>
  <c r="AU109" i="5" s="1"/>
  <c r="AT38" i="5"/>
  <c r="AU38" i="5" s="1"/>
  <c r="AT79" i="5"/>
  <c r="AU79" i="5" s="1"/>
  <c r="AT64" i="5"/>
  <c r="AU64" i="5" s="1"/>
  <c r="AT55" i="5"/>
  <c r="AU55" i="5" s="1"/>
  <c r="AS61" i="5"/>
  <c r="AR61" i="5" s="1"/>
  <c r="AT81" i="5"/>
  <c r="AU81" i="5" s="1"/>
  <c r="AS110" i="5"/>
  <c r="AR110" i="5" s="1"/>
  <c r="AT39" i="5"/>
  <c r="AU39" i="5" s="1"/>
  <c r="AS20" i="5"/>
  <c r="AS83" i="5"/>
  <c r="AR83" i="5" s="1"/>
  <c r="AS84" i="5"/>
  <c r="AR84" i="5" s="1"/>
  <c r="AS113" i="5"/>
  <c r="AR113" i="5" s="1"/>
  <c r="AS18" i="5"/>
  <c r="AS97" i="5"/>
  <c r="AR97" i="5" s="1"/>
  <c r="AT46" i="5"/>
  <c r="AU46" i="5" s="1"/>
  <c r="AT20" i="5"/>
  <c r="AU20" i="5" s="1"/>
  <c r="AS28" i="5"/>
  <c r="AS22" i="5"/>
  <c r="AT80" i="5"/>
  <c r="AU80" i="5" s="1"/>
  <c r="AT22" i="5"/>
  <c r="AU22" i="5" s="1"/>
  <c r="AT58" i="5"/>
  <c r="AU58" i="5" s="1"/>
  <c r="AT40" i="5"/>
  <c r="AU40" i="5" s="1"/>
  <c r="AS29" i="5"/>
  <c r="AT62" i="5"/>
  <c r="AU62" i="5" s="1"/>
  <c r="AT97" i="5"/>
  <c r="AU97" i="5" s="1"/>
  <c r="AT69" i="5"/>
  <c r="AU69" i="5" s="1"/>
  <c r="AS98" i="5"/>
  <c r="AR98" i="5" s="1"/>
  <c r="AT68" i="5"/>
  <c r="AU68" i="5" s="1"/>
  <c r="AS53" i="5"/>
  <c r="AR53" i="5" s="1"/>
  <c r="AT87" i="5"/>
  <c r="AU87" i="5" s="1"/>
  <c r="AT104" i="5"/>
  <c r="AU104" i="5" s="1"/>
  <c r="AT70" i="5"/>
  <c r="AU70" i="5" s="1"/>
  <c r="AT60" i="5"/>
  <c r="AU60" i="5" s="1"/>
  <c r="AT90" i="5"/>
  <c r="AU90" i="5" s="1"/>
  <c r="AS100" i="5"/>
  <c r="AR100" i="5" s="1"/>
  <c r="AT85" i="5"/>
  <c r="AU85" i="5" s="1"/>
  <c r="AT73" i="5"/>
  <c r="AU73" i="5" s="1"/>
  <c r="AT116" i="5"/>
  <c r="AU116" i="5" s="1"/>
  <c r="AT21" i="5"/>
  <c r="AU21" i="5" s="1"/>
  <c r="AT36" i="5"/>
  <c r="AU36" i="5" s="1"/>
  <c r="AT57" i="5"/>
  <c r="AU57" i="5" s="1"/>
  <c r="AS35" i="5"/>
  <c r="AR35" i="5" s="1"/>
  <c r="AS90" i="5"/>
  <c r="AR90" i="5" s="1"/>
  <c r="AS91" i="5"/>
  <c r="AR91" i="5" s="1"/>
  <c r="AT56" i="5"/>
  <c r="AU56" i="5" s="1"/>
  <c r="AS66" i="5"/>
  <c r="AR66" i="5" s="1"/>
  <c r="AS101" i="5"/>
  <c r="AR101" i="5" s="1"/>
  <c r="AT99" i="5"/>
  <c r="AU99" i="5" s="1"/>
  <c r="AS31" i="5"/>
  <c r="AS82" i="5"/>
  <c r="AR82" i="5" s="1"/>
  <c r="AT66" i="5"/>
  <c r="AU66" i="5" s="1"/>
  <c r="AT43" i="5"/>
  <c r="AU43" i="5" s="1"/>
  <c r="AS54" i="5"/>
  <c r="AR54" i="5" s="1"/>
  <c r="AS44" i="5"/>
  <c r="AR44" i="5" s="1"/>
  <c r="AT24" i="5"/>
  <c r="AU24" i="5" s="1"/>
  <c r="AT91" i="5"/>
  <c r="AU91" i="5" s="1"/>
  <c r="AT83" i="5"/>
  <c r="AU83" i="5" s="1"/>
  <c r="AT44" i="5"/>
  <c r="AU44" i="5" s="1"/>
  <c r="AT107" i="5"/>
  <c r="AU107" i="5" s="1"/>
  <c r="AS67" i="5"/>
  <c r="AR67" i="5" s="1"/>
  <c r="AT42" i="5"/>
  <c r="AU42" i="5" s="1"/>
  <c r="AS88" i="5"/>
  <c r="AR88" i="5" s="1"/>
  <c r="AT105" i="5"/>
  <c r="AU105" i="5" s="1"/>
  <c r="AT75" i="5"/>
  <c r="AU75" i="5" s="1"/>
  <c r="AS48" i="5"/>
  <c r="AR48" i="5" s="1"/>
  <c r="AS73" i="5"/>
  <c r="AR73" i="5" s="1"/>
  <c r="AS41" i="5"/>
  <c r="AR41" i="5" s="1"/>
  <c r="AT88" i="5"/>
  <c r="AU88" i="5" s="1"/>
  <c r="AT45" i="5"/>
  <c r="AU45" i="5" s="1"/>
  <c r="AS89" i="5"/>
  <c r="AR89" i="5" s="1"/>
  <c r="AS60" i="5"/>
  <c r="AR60" i="5" s="1"/>
  <c r="AT17" i="5"/>
  <c r="AU17" i="5" s="1"/>
  <c r="AT51" i="5"/>
  <c r="AU51" i="5" s="1"/>
  <c r="AT41" i="5"/>
  <c r="AU41" i="5" s="1"/>
  <c r="AT34" i="5"/>
  <c r="AU34" i="5" s="1"/>
  <c r="AS21" i="5"/>
  <c r="AS40" i="5"/>
  <c r="AR40" i="5" s="1"/>
  <c r="AS87" i="5"/>
  <c r="AR87" i="5" s="1"/>
  <c r="AS43" i="5"/>
  <c r="AR43" i="5" s="1"/>
  <c r="AS106" i="5"/>
  <c r="AR106" i="5" s="1"/>
  <c r="AT98" i="5"/>
  <c r="AU98" i="5" s="1"/>
  <c r="AS95" i="5"/>
  <c r="AR95" i="5" s="1"/>
  <c r="AT93" i="5"/>
  <c r="AU93" i="5" s="1"/>
  <c r="AS62" i="5"/>
  <c r="AR62" i="5" s="1"/>
  <c r="AT32" i="5"/>
  <c r="AU32" i="5" s="1"/>
  <c r="AS115" i="5"/>
  <c r="AR115" i="5" s="1"/>
  <c r="AS107" i="5"/>
  <c r="AR107" i="5" s="1"/>
  <c r="AS26" i="5"/>
  <c r="AS81" i="5"/>
  <c r="AR81" i="5" s="1"/>
  <c r="AS94" i="5"/>
  <c r="AR94" i="5" s="1"/>
  <c r="AT82" i="5"/>
  <c r="AU82" i="5" s="1"/>
  <c r="AS79" i="5"/>
  <c r="AR79" i="5" s="1"/>
  <c r="AT115" i="5"/>
  <c r="AU115" i="5" s="1"/>
  <c r="AT84" i="5"/>
  <c r="AU84" i="5" s="1"/>
  <c r="AS70" i="5"/>
  <c r="AR70" i="5" s="1"/>
  <c r="AS23" i="5"/>
  <c r="AT49" i="5"/>
  <c r="AU49" i="5" s="1"/>
  <c r="AS108" i="5"/>
  <c r="AR108" i="5" s="1"/>
  <c r="AS39" i="5"/>
  <c r="AR39" i="5" s="1"/>
  <c r="AT110" i="5"/>
  <c r="AU110" i="5" s="1"/>
  <c r="AT76" i="5"/>
  <c r="AU76" i="5" s="1"/>
  <c r="AT52" i="5"/>
  <c r="AU52" i="5" s="1"/>
  <c r="AS74" i="5"/>
  <c r="AR74" i="5" s="1"/>
  <c r="AT113" i="5"/>
  <c r="AU113" i="5" s="1"/>
  <c r="AS33" i="5"/>
  <c r="AS51" i="5"/>
  <c r="AR51" i="5" s="1"/>
  <c r="AS112" i="5"/>
  <c r="AR112" i="5" s="1"/>
  <c r="AT27" i="5"/>
  <c r="AU27" i="5" s="1"/>
  <c r="AS93" i="5"/>
  <c r="AR93" i="5" s="1"/>
  <c r="AS45" i="5"/>
  <c r="AR45" i="5" s="1"/>
  <c r="AS114" i="5"/>
  <c r="AR114" i="5" s="1"/>
  <c r="AS63" i="5"/>
  <c r="AR63" i="5" s="1"/>
  <c r="AT65" i="5"/>
  <c r="AU65" i="5" s="1"/>
  <c r="AS17" i="5"/>
  <c r="AS103" i="5"/>
  <c r="AR103" i="5" s="1"/>
  <c r="AS75" i="5"/>
  <c r="AR75" i="5" s="1"/>
  <c r="AT48" i="5"/>
  <c r="AU48" i="5" s="1"/>
  <c r="AT59" i="5"/>
  <c r="AU59" i="5" s="1"/>
  <c r="AS111" i="5"/>
  <c r="AR111" i="5" s="1"/>
  <c r="AT37" i="5"/>
  <c r="AU37" i="5" s="1"/>
  <c r="AS99" i="5"/>
  <c r="AR99" i="5" s="1"/>
  <c r="AT23" i="5"/>
  <c r="AU23" i="5" s="1"/>
  <c r="AS46" i="5"/>
  <c r="AR46" i="5" s="1"/>
  <c r="AT114" i="5"/>
  <c r="AU114" i="5" s="1"/>
  <c r="AT106" i="5"/>
  <c r="AU106" i="5" s="1"/>
  <c r="AS42" i="5"/>
  <c r="AR42" i="5" s="1"/>
  <c r="AT77" i="5"/>
  <c r="AU77" i="5" s="1"/>
  <c r="AT31" i="5"/>
  <c r="AU31" i="5" s="1"/>
  <c r="AT19" i="5"/>
  <c r="AU19" i="5" s="1"/>
  <c r="AT108" i="5"/>
  <c r="AU108" i="5" s="1"/>
  <c r="AT29" i="5"/>
  <c r="AU29" i="5" s="1"/>
  <c r="AS69" i="5"/>
  <c r="AR69" i="5" s="1"/>
  <c r="AS109" i="5"/>
  <c r="AR109" i="5" s="1"/>
  <c r="AS78" i="5"/>
  <c r="AR78" i="5" s="1"/>
  <c r="AT25" i="5"/>
  <c r="AU25" i="5" s="1"/>
  <c r="AS64" i="5"/>
  <c r="AR64" i="5" s="1"/>
  <c r="AS24" i="5"/>
  <c r="AS55" i="5"/>
  <c r="AR55" i="5" s="1"/>
  <c r="AS49" i="5"/>
  <c r="AR49" i="5" s="1"/>
  <c r="AT94" i="5"/>
  <c r="AU94" i="5" s="1"/>
  <c r="AS96" i="5"/>
  <c r="AR96" i="5" s="1"/>
  <c r="AS116" i="5"/>
  <c r="AR116" i="5" s="1"/>
  <c r="CN29" i="52"/>
  <c r="CN30" i="45"/>
  <c r="CN32" i="45" s="1"/>
  <c r="V29" i="45"/>
  <c r="CN30" i="52"/>
  <c r="CN32" i="52" s="1"/>
  <c r="BZ30" i="48"/>
  <c r="BL29" i="52"/>
  <c r="E30" i="46"/>
  <c r="V30" i="49"/>
  <c r="AX29" i="42"/>
  <c r="AX29" i="52"/>
  <c r="V33" i="48"/>
  <c r="AJ30" i="48"/>
  <c r="AX29" i="51"/>
  <c r="AX30" i="51"/>
  <c r="V29" i="9"/>
  <c r="AJ30" i="18"/>
  <c r="BE82" i="33"/>
  <c r="BD82" i="33" s="1"/>
  <c r="BE26" i="33"/>
  <c r="BF67" i="33"/>
  <c r="BG67" i="33" s="1"/>
  <c r="BF48" i="33"/>
  <c r="BG48" i="33" s="1"/>
  <c r="BF44" i="33"/>
  <c r="BG44" i="33" s="1"/>
  <c r="BF37" i="33"/>
  <c r="BG37" i="33" s="1"/>
  <c r="BE114" i="33"/>
  <c r="BD114" i="33" s="1"/>
  <c r="BE66" i="33"/>
  <c r="BD66" i="33" s="1"/>
  <c r="BE91" i="33"/>
  <c r="BD91" i="33" s="1"/>
  <c r="BF94" i="33"/>
  <c r="BG94" i="33" s="1"/>
  <c r="BF36" i="33"/>
  <c r="BG36" i="33" s="1"/>
  <c r="BF56" i="33"/>
  <c r="BG56" i="33" s="1"/>
  <c r="BE96" i="33"/>
  <c r="BD96" i="33" s="1"/>
  <c r="BF39" i="33"/>
  <c r="BG39" i="33" s="1"/>
  <c r="BF96" i="33"/>
  <c r="BG96" i="33" s="1"/>
  <c r="BE102" i="33"/>
  <c r="BD102" i="33" s="1"/>
  <c r="BF43" i="33"/>
  <c r="BG43" i="33" s="1"/>
  <c r="BF104" i="33"/>
  <c r="BG104" i="33" s="1"/>
  <c r="BE63" i="33"/>
  <c r="BD63" i="33" s="1"/>
  <c r="BF49" i="33"/>
  <c r="BG49" i="33" s="1"/>
  <c r="BE107" i="33"/>
  <c r="BD107" i="33" s="1"/>
  <c r="BE90" i="33"/>
  <c r="BD90" i="33" s="1"/>
  <c r="BE73" i="33"/>
  <c r="BD73" i="33" s="1"/>
  <c r="BE61" i="33"/>
  <c r="BD61" i="33" s="1"/>
  <c r="BF22" i="33"/>
  <c r="BG22" i="33" s="1"/>
  <c r="BF105" i="33"/>
  <c r="BG105" i="33" s="1"/>
  <c r="BE39" i="33"/>
  <c r="BD39" i="33" s="1"/>
  <c r="BE58" i="33"/>
  <c r="BD58" i="33" s="1"/>
  <c r="BF87" i="33"/>
  <c r="BG87" i="33" s="1"/>
  <c r="BF82" i="33"/>
  <c r="BG82" i="33" s="1"/>
  <c r="BE36" i="33"/>
  <c r="BD36" i="33" s="1"/>
  <c r="BE72" i="33"/>
  <c r="BD72" i="33" s="1"/>
  <c r="BF106" i="33"/>
  <c r="BG106" i="33" s="1"/>
  <c r="BF66" i="33"/>
  <c r="BG66" i="33" s="1"/>
  <c r="BF102" i="33"/>
  <c r="BG102" i="33" s="1"/>
  <c r="BF85" i="33"/>
  <c r="BG85" i="33" s="1"/>
  <c r="BF52" i="33"/>
  <c r="BG52" i="33" s="1"/>
  <c r="BF109" i="33"/>
  <c r="BG109" i="33" s="1"/>
  <c r="BF92" i="33"/>
  <c r="BG92" i="33" s="1"/>
  <c r="BE105" i="33"/>
  <c r="BD105" i="33" s="1"/>
  <c r="BE54" i="33"/>
  <c r="BD54" i="33" s="1"/>
  <c r="BF116" i="33"/>
  <c r="BG116" i="33" s="1"/>
  <c r="BF89" i="33"/>
  <c r="BG89" i="33" s="1"/>
  <c r="BE89" i="33"/>
  <c r="BD89" i="33" s="1"/>
  <c r="BE43" i="33"/>
  <c r="BD43" i="33" s="1"/>
  <c r="BF68" i="33"/>
  <c r="BG68" i="33" s="1"/>
  <c r="BF76" i="33"/>
  <c r="BG76" i="33" s="1"/>
  <c r="BE52" i="33"/>
  <c r="BD52" i="33" s="1"/>
  <c r="BE99" i="33"/>
  <c r="BD99" i="33" s="1"/>
  <c r="BE109" i="33"/>
  <c r="BD109" i="33" s="1"/>
  <c r="BE53" i="33"/>
  <c r="BD53" i="33" s="1"/>
  <c r="BF88" i="33"/>
  <c r="BG88" i="33" s="1"/>
  <c r="BF71" i="33"/>
  <c r="BG71" i="33" s="1"/>
  <c r="BF35" i="33"/>
  <c r="BG35" i="33" s="1"/>
  <c r="BF100" i="33"/>
  <c r="BG100" i="33" s="1"/>
  <c r="BF23" i="33"/>
  <c r="BG23" i="33" s="1"/>
  <c r="BE31" i="33"/>
  <c r="BD31" i="33" s="1"/>
  <c r="BF62" i="33"/>
  <c r="BG62" i="33" s="1"/>
  <c r="BF41" i="33"/>
  <c r="BG41" i="33" s="1"/>
  <c r="BF27" i="33"/>
  <c r="BG27" i="33" s="1"/>
  <c r="BF78" i="33"/>
  <c r="BG78" i="33" s="1"/>
  <c r="BF74" i="33"/>
  <c r="BG74" i="33" s="1"/>
  <c r="BF51" i="33"/>
  <c r="BG51" i="33" s="1"/>
  <c r="BE29" i="33"/>
  <c r="BF73" i="33"/>
  <c r="BG73" i="33" s="1"/>
  <c r="BE84" i="33"/>
  <c r="BD84" i="33" s="1"/>
  <c r="BF53" i="33"/>
  <c r="BG53" i="33" s="1"/>
  <c r="BE97" i="33"/>
  <c r="BD97" i="33" s="1"/>
  <c r="BE115" i="33"/>
  <c r="BD115" i="33" s="1"/>
  <c r="BF25" i="33"/>
  <c r="BG25" i="33" s="1"/>
  <c r="BF42" i="33"/>
  <c r="BG42" i="33" s="1"/>
  <c r="BE111" i="33"/>
  <c r="BD111" i="33" s="1"/>
  <c r="BE103" i="33"/>
  <c r="BD103" i="33" s="1"/>
  <c r="BE81" i="33"/>
  <c r="BD81" i="33" s="1"/>
  <c r="BF59" i="33"/>
  <c r="BG59" i="33" s="1"/>
  <c r="BF79" i="33"/>
  <c r="BG79" i="33" s="1"/>
  <c r="BF90" i="33"/>
  <c r="BG90" i="33" s="1"/>
  <c r="BE45" i="33"/>
  <c r="BD45" i="33" s="1"/>
  <c r="BE24" i="33"/>
  <c r="BD24" i="33" s="1"/>
  <c r="BF54" i="33"/>
  <c r="BG54" i="33" s="1"/>
  <c r="BF111" i="33"/>
  <c r="BG111" i="33" s="1"/>
  <c r="BE106" i="33"/>
  <c r="BD106" i="33" s="1"/>
  <c r="BF58" i="33"/>
  <c r="BG58" i="33" s="1"/>
  <c r="BE44" i="33"/>
  <c r="BD44" i="33" s="1"/>
  <c r="BF69" i="33"/>
  <c r="BG69" i="33" s="1"/>
  <c r="BF30" i="33"/>
  <c r="BG30" i="33" s="1"/>
  <c r="BE46" i="33"/>
  <c r="BD46" i="33" s="1"/>
  <c r="BF108" i="33"/>
  <c r="BG108" i="33" s="1"/>
  <c r="BE49" i="33"/>
  <c r="BD49" i="33" s="1"/>
  <c r="BE79" i="33"/>
  <c r="BD79" i="33" s="1"/>
  <c r="BE104" i="33"/>
  <c r="BD104" i="33" s="1"/>
  <c r="BF40" i="33"/>
  <c r="BG40" i="33" s="1"/>
  <c r="BE100" i="33"/>
  <c r="BD100" i="33" s="1"/>
  <c r="BE33" i="33"/>
  <c r="BD33" i="33" s="1"/>
  <c r="BE23" i="33"/>
  <c r="BD23" i="33" s="1"/>
  <c r="BF83" i="33"/>
  <c r="BG83" i="33" s="1"/>
  <c r="BF115" i="33"/>
  <c r="BG115" i="33" s="1"/>
  <c r="BF64" i="33"/>
  <c r="BG64" i="33" s="1"/>
  <c r="BF95" i="33"/>
  <c r="BG95" i="33" s="1"/>
  <c r="BE25" i="33"/>
  <c r="BD25" i="33" s="1"/>
  <c r="BE50" i="33"/>
  <c r="BD50" i="33" s="1"/>
  <c r="BF70" i="33"/>
  <c r="BG70" i="33" s="1"/>
  <c r="BE64" i="33"/>
  <c r="BD64" i="33" s="1"/>
  <c r="BF33" i="33"/>
  <c r="BG33" i="33" s="1"/>
  <c r="BE88" i="33"/>
  <c r="BD88" i="33" s="1"/>
  <c r="BE95" i="33"/>
  <c r="BD95" i="33" s="1"/>
  <c r="BF91" i="33"/>
  <c r="BG91" i="33" s="1"/>
  <c r="BF32" i="33"/>
  <c r="BG32" i="33" s="1"/>
  <c r="BF112" i="33"/>
  <c r="BG112" i="33" s="1"/>
  <c r="BF93" i="33"/>
  <c r="BG93" i="33" s="1"/>
  <c r="BE19" i="33"/>
  <c r="BF18" i="33"/>
  <c r="BG18" i="33" s="1"/>
  <c r="BF38" i="33"/>
  <c r="BG38" i="33" s="1"/>
  <c r="BE56" i="33"/>
  <c r="BD56" i="33" s="1"/>
  <c r="BE77" i="33"/>
  <c r="BD77" i="33" s="1"/>
  <c r="BF31" i="33"/>
  <c r="BG31" i="33" s="1"/>
  <c r="BF47" i="33"/>
  <c r="BG47" i="33" s="1"/>
  <c r="BE65" i="33"/>
  <c r="BD65" i="33" s="1"/>
  <c r="BF72" i="33"/>
  <c r="BG72" i="33" s="1"/>
  <c r="BF86" i="33"/>
  <c r="BG86" i="33" s="1"/>
  <c r="BE48" i="33"/>
  <c r="BD48" i="33" s="1"/>
  <c r="BE101" i="33"/>
  <c r="BD101" i="33" s="1"/>
  <c r="BE59" i="33"/>
  <c r="BD59" i="33" s="1"/>
  <c r="BE98" i="33"/>
  <c r="BD98" i="33" s="1"/>
  <c r="BF26" i="33"/>
  <c r="BG26" i="33" s="1"/>
  <c r="BE92" i="33"/>
  <c r="BD92" i="33" s="1"/>
  <c r="BF20" i="33"/>
  <c r="BG20" i="33" s="1"/>
  <c r="BE32" i="33"/>
  <c r="BD32" i="33" s="1"/>
  <c r="BE21" i="33"/>
  <c r="BF81" i="33"/>
  <c r="BG81" i="33" s="1"/>
  <c r="BE57" i="33"/>
  <c r="BD57" i="33" s="1"/>
  <c r="BF113" i="33"/>
  <c r="BG113" i="33" s="1"/>
  <c r="BE68" i="33"/>
  <c r="BD68" i="33" s="1"/>
  <c r="BF24" i="33"/>
  <c r="BG24" i="33" s="1"/>
  <c r="BF21" i="33"/>
  <c r="BG21" i="33" s="1"/>
  <c r="BE76" i="33"/>
  <c r="BD76" i="33" s="1"/>
  <c r="BE74" i="33"/>
  <c r="BD74" i="33" s="1"/>
  <c r="BE60" i="33"/>
  <c r="BD60" i="33" s="1"/>
  <c r="BF63" i="33"/>
  <c r="BG63" i="33" s="1"/>
  <c r="BE22" i="33"/>
  <c r="BF114" i="33"/>
  <c r="BG114" i="33" s="1"/>
  <c r="BE78" i="33"/>
  <c r="BD78" i="33" s="1"/>
  <c r="BE17" i="33"/>
  <c r="BD17" i="33" s="1"/>
  <c r="BF50" i="33"/>
  <c r="BG50" i="33" s="1"/>
  <c r="BE70" i="33"/>
  <c r="BD70" i="33" s="1"/>
  <c r="BE34" i="33"/>
  <c r="BD34" i="33" s="1"/>
  <c r="BE93" i="33"/>
  <c r="BD93" i="33" s="1"/>
  <c r="BF98" i="33"/>
  <c r="BG98" i="33" s="1"/>
  <c r="BE112" i="33"/>
  <c r="BD112" i="33" s="1"/>
  <c r="BE37" i="33"/>
  <c r="BD37" i="33" s="1"/>
  <c r="BF107" i="33"/>
  <c r="BG107" i="33" s="1"/>
  <c r="BE71" i="33"/>
  <c r="BD71" i="33" s="1"/>
  <c r="BE35" i="33"/>
  <c r="BD35" i="33" s="1"/>
  <c r="BE80" i="33"/>
  <c r="BD80" i="33" s="1"/>
  <c r="BE110" i="33"/>
  <c r="BD110" i="33" s="1"/>
  <c r="BF19" i="33"/>
  <c r="BG19" i="33" s="1"/>
  <c r="BF75" i="33"/>
  <c r="BG75" i="33" s="1"/>
  <c r="BE86" i="33"/>
  <c r="BD86" i="33" s="1"/>
  <c r="BE41" i="33"/>
  <c r="BD41" i="33" s="1"/>
  <c r="BF29" i="33"/>
  <c r="BG29" i="33" s="1"/>
  <c r="BF60" i="33"/>
  <c r="BG60" i="33" s="1"/>
  <c r="BE27" i="33"/>
  <c r="BD27" i="33" s="1"/>
  <c r="BE20" i="33"/>
  <c r="BD20" i="33" s="1"/>
  <c r="BF77" i="33"/>
  <c r="BG77" i="33" s="1"/>
  <c r="BF103" i="33"/>
  <c r="BG103" i="33" s="1"/>
  <c r="BE94" i="33"/>
  <c r="BD94" i="33" s="1"/>
  <c r="BF80" i="33"/>
  <c r="BG80" i="33" s="1"/>
  <c r="BE28" i="33"/>
  <c r="BF61" i="33"/>
  <c r="BG61" i="33" s="1"/>
  <c r="BF65" i="33"/>
  <c r="BG65" i="33" s="1"/>
  <c r="BF99" i="33"/>
  <c r="BG99" i="33" s="1"/>
  <c r="BF97" i="33"/>
  <c r="BG97" i="33" s="1"/>
  <c r="BF55" i="33"/>
  <c r="BG55" i="33" s="1"/>
  <c r="BF34" i="33"/>
  <c r="BG34" i="33" s="1"/>
  <c r="BF57" i="33"/>
  <c r="BG57" i="33" s="1"/>
  <c r="BE38" i="33"/>
  <c r="BD38" i="33" s="1"/>
  <c r="BE69" i="33"/>
  <c r="BD69" i="33" s="1"/>
  <c r="BE62" i="33"/>
  <c r="BD62" i="33" s="1"/>
  <c r="BE108" i="33"/>
  <c r="BD108" i="33" s="1"/>
  <c r="BE30" i="33"/>
  <c r="BD30" i="33" s="1"/>
  <c r="BE42" i="33"/>
  <c r="BD42" i="33" s="1"/>
  <c r="BE67" i="33"/>
  <c r="BD67" i="33" s="1"/>
  <c r="BE87" i="33"/>
  <c r="BD87" i="33" s="1"/>
  <c r="BF28" i="33"/>
  <c r="BG28" i="33" s="1"/>
  <c r="BE116" i="33"/>
  <c r="BD116" i="33" s="1"/>
  <c r="BF101" i="33"/>
  <c r="BG101" i="33" s="1"/>
  <c r="BF17" i="33"/>
  <c r="BG17" i="33" s="1"/>
  <c r="BE75" i="33"/>
  <c r="BD75" i="33" s="1"/>
  <c r="BF84" i="33"/>
  <c r="BG84" i="33" s="1"/>
  <c r="BE40" i="33"/>
  <c r="BD40" i="33" s="1"/>
  <c r="BE47" i="33"/>
  <c r="BD47" i="33" s="1"/>
  <c r="BF110" i="33"/>
  <c r="BG110" i="33" s="1"/>
  <c r="BE55" i="33"/>
  <c r="BD55" i="33" s="1"/>
  <c r="BE83" i="33"/>
  <c r="BD83" i="33" s="1"/>
  <c r="BE85" i="33"/>
  <c r="BD85" i="33" s="1"/>
  <c r="BE18" i="33"/>
  <c r="BD18" i="33" s="1"/>
  <c r="BE113" i="33"/>
  <c r="BD113" i="33" s="1"/>
  <c r="BE51" i="33"/>
  <c r="BD51" i="33" s="1"/>
  <c r="BF45" i="33"/>
  <c r="BG45" i="33" s="1"/>
  <c r="BF46" i="33"/>
  <c r="BG46" i="33" s="1"/>
  <c r="V33" i="9"/>
  <c r="CN30" i="41"/>
  <c r="CN32" i="41" s="1"/>
  <c r="V30" i="41"/>
  <c r="BK50" i="32"/>
  <c r="BJ50" i="32" s="1"/>
  <c r="BK75" i="32"/>
  <c r="BJ75" i="32" s="1"/>
  <c r="BK18" i="32"/>
  <c r="BJ18" i="32" s="1"/>
  <c r="BK98" i="32"/>
  <c r="BJ98" i="32" s="1"/>
  <c r="BL31" i="32"/>
  <c r="BM31" i="32" s="1"/>
  <c r="BK57" i="32"/>
  <c r="BJ57" i="32" s="1"/>
  <c r="BL104" i="32"/>
  <c r="BM104" i="32" s="1"/>
  <c r="BK64" i="32"/>
  <c r="BJ64" i="32" s="1"/>
  <c r="BL103" i="32"/>
  <c r="BM103" i="32" s="1"/>
  <c r="BL34" i="32"/>
  <c r="BM34" i="32" s="1"/>
  <c r="BK27" i="32"/>
  <c r="BJ27" i="32" s="1"/>
  <c r="BL51" i="32"/>
  <c r="BM51" i="32" s="1"/>
  <c r="BL111" i="32"/>
  <c r="BM111" i="32" s="1"/>
  <c r="BL97" i="32"/>
  <c r="BM97" i="32" s="1"/>
  <c r="BK55" i="32"/>
  <c r="BJ55" i="32" s="1"/>
  <c r="BK116" i="32"/>
  <c r="BJ116" i="32" s="1"/>
  <c r="BL86" i="32"/>
  <c r="BM86" i="32" s="1"/>
  <c r="BL82" i="32"/>
  <c r="BM82" i="32" s="1"/>
  <c r="BK77" i="32"/>
  <c r="BJ77" i="32" s="1"/>
  <c r="BL48" i="32"/>
  <c r="BM48" i="32" s="1"/>
  <c r="BL105" i="32"/>
  <c r="BM105" i="32" s="1"/>
  <c r="BL27" i="32"/>
  <c r="BM27" i="32" s="1"/>
  <c r="BK74" i="32"/>
  <c r="BJ74" i="32" s="1"/>
  <c r="BK39" i="32"/>
  <c r="BJ39" i="32" s="1"/>
  <c r="BL60" i="32"/>
  <c r="BM60" i="32" s="1"/>
  <c r="BK90" i="32"/>
  <c r="BJ90" i="32" s="1"/>
  <c r="BK86" i="32"/>
  <c r="BJ86" i="32" s="1"/>
  <c r="BK108" i="32"/>
  <c r="BJ108" i="32" s="1"/>
  <c r="BL20" i="32"/>
  <c r="BM20" i="32" s="1"/>
  <c r="BL18" i="32"/>
  <c r="BM18" i="32" s="1"/>
  <c r="BK99" i="32"/>
  <c r="BJ99" i="32" s="1"/>
  <c r="BK46" i="32"/>
  <c r="BJ46" i="32" s="1"/>
  <c r="BK38" i="32"/>
  <c r="BJ38" i="32" s="1"/>
  <c r="BK51" i="32"/>
  <c r="BJ51" i="32" s="1"/>
  <c r="BK70" i="32"/>
  <c r="BJ70" i="32" s="1"/>
  <c r="BL96" i="32"/>
  <c r="BM96" i="32" s="1"/>
  <c r="BL100" i="32"/>
  <c r="BM100" i="32" s="1"/>
  <c r="BK47" i="32"/>
  <c r="BJ47" i="32" s="1"/>
  <c r="BK78" i="32"/>
  <c r="BJ78" i="32" s="1"/>
  <c r="BL21" i="32"/>
  <c r="BM21" i="32" s="1"/>
  <c r="BL39" i="32"/>
  <c r="BM39" i="32" s="1"/>
  <c r="BL32" i="32"/>
  <c r="BM32" i="32" s="1"/>
  <c r="BL58" i="32"/>
  <c r="BM58" i="32" s="1"/>
  <c r="BK87" i="32"/>
  <c r="BJ87" i="32" s="1"/>
  <c r="BL68" i="32"/>
  <c r="BM68" i="32" s="1"/>
  <c r="BK35" i="32"/>
  <c r="BJ35" i="32" s="1"/>
  <c r="BK115" i="32"/>
  <c r="BJ115" i="32" s="1"/>
  <c r="BK101" i="32"/>
  <c r="BJ101" i="32" s="1"/>
  <c r="BL87" i="32"/>
  <c r="BM87" i="32" s="1"/>
  <c r="BK66" i="32"/>
  <c r="BJ66" i="32" s="1"/>
  <c r="BL62" i="32"/>
  <c r="BM62" i="32" s="1"/>
  <c r="BK63" i="32"/>
  <c r="BJ63" i="32" s="1"/>
  <c r="BL24" i="32"/>
  <c r="BM24" i="32" s="1"/>
  <c r="BK105" i="32"/>
  <c r="BJ105" i="32" s="1"/>
  <c r="BL74" i="32"/>
  <c r="BM74" i="32" s="1"/>
  <c r="BL112" i="32"/>
  <c r="BM112" i="32" s="1"/>
  <c r="BK56" i="32"/>
  <c r="BJ56" i="32" s="1"/>
  <c r="BL26" i="32"/>
  <c r="BM26" i="32" s="1"/>
  <c r="BL37" i="32"/>
  <c r="BM37" i="32" s="1"/>
  <c r="BL107" i="32"/>
  <c r="BM107" i="32" s="1"/>
  <c r="BK24" i="32"/>
  <c r="BK43" i="32"/>
  <c r="BJ43" i="32" s="1"/>
  <c r="BL67" i="32"/>
  <c r="BM67" i="32" s="1"/>
  <c r="BK68" i="32"/>
  <c r="BJ68" i="32" s="1"/>
  <c r="BK113" i="32"/>
  <c r="BJ113" i="32" s="1"/>
  <c r="BK26" i="32"/>
  <c r="BJ26" i="32" s="1"/>
  <c r="BK22" i="32"/>
  <c r="BL30" i="32"/>
  <c r="BM30" i="32" s="1"/>
  <c r="BL29" i="32"/>
  <c r="BM29" i="32" s="1"/>
  <c r="BK17" i="32"/>
  <c r="BK103" i="32"/>
  <c r="BJ103" i="32" s="1"/>
  <c r="BK91" i="32"/>
  <c r="BJ91" i="32" s="1"/>
  <c r="BL38" i="32"/>
  <c r="BM38" i="32" s="1"/>
  <c r="BK81" i="32"/>
  <c r="BJ81" i="32" s="1"/>
  <c r="BL57" i="32"/>
  <c r="BM57" i="32" s="1"/>
  <c r="BL46" i="32"/>
  <c r="BM46" i="32" s="1"/>
  <c r="BL83" i="32"/>
  <c r="BM83" i="32" s="1"/>
  <c r="BK60" i="32"/>
  <c r="BJ60" i="32" s="1"/>
  <c r="BL109" i="32"/>
  <c r="BM109" i="32" s="1"/>
  <c r="BL64" i="32"/>
  <c r="BM64" i="32" s="1"/>
  <c r="BK29" i="32"/>
  <c r="BJ29" i="32" s="1"/>
  <c r="BL17" i="32"/>
  <c r="BM17" i="32" s="1"/>
  <c r="BL72" i="32"/>
  <c r="BM72" i="32" s="1"/>
  <c r="BL88" i="32"/>
  <c r="BM88" i="32" s="1"/>
  <c r="BL91" i="32"/>
  <c r="BM91" i="32" s="1"/>
  <c r="BL102" i="32"/>
  <c r="BM102" i="32" s="1"/>
  <c r="BL79" i="32"/>
  <c r="BM79" i="32" s="1"/>
  <c r="BL114" i="32"/>
  <c r="BM114" i="32" s="1"/>
  <c r="BK92" i="32"/>
  <c r="BJ92" i="32" s="1"/>
  <c r="BL94" i="32"/>
  <c r="BM94" i="32" s="1"/>
  <c r="BL108" i="32"/>
  <c r="BM108" i="32" s="1"/>
  <c r="BK110" i="32"/>
  <c r="BJ110" i="32" s="1"/>
  <c r="BK33" i="32"/>
  <c r="BJ33" i="32" s="1"/>
  <c r="BK44" i="32"/>
  <c r="BJ44" i="32" s="1"/>
  <c r="BK28" i="32"/>
  <c r="BL44" i="32"/>
  <c r="BM44" i="32" s="1"/>
  <c r="BK67" i="32"/>
  <c r="BJ67" i="32" s="1"/>
  <c r="BK111" i="32"/>
  <c r="BJ111" i="32" s="1"/>
  <c r="BL59" i="32"/>
  <c r="BM59" i="32" s="1"/>
  <c r="BL47" i="32"/>
  <c r="BM47" i="32" s="1"/>
  <c r="BL89" i="32"/>
  <c r="BM89" i="32" s="1"/>
  <c r="BK114" i="32"/>
  <c r="BJ114" i="32" s="1"/>
  <c r="BL70" i="32"/>
  <c r="BM70" i="32" s="1"/>
  <c r="BL115" i="32"/>
  <c r="BM115" i="32" s="1"/>
  <c r="BK89" i="32"/>
  <c r="BJ89" i="32" s="1"/>
  <c r="BK69" i="32"/>
  <c r="BJ69" i="32" s="1"/>
  <c r="BK73" i="32"/>
  <c r="BJ73" i="32" s="1"/>
  <c r="BL98" i="32"/>
  <c r="BM98" i="32" s="1"/>
  <c r="BL81" i="32"/>
  <c r="BM81" i="32" s="1"/>
  <c r="BK32" i="32"/>
  <c r="BK109" i="32"/>
  <c r="BJ109" i="32" s="1"/>
  <c r="BK42" i="32"/>
  <c r="BJ42" i="32" s="1"/>
  <c r="BK31" i="32"/>
  <c r="BJ31" i="32" s="1"/>
  <c r="BK94" i="32"/>
  <c r="BJ94" i="32" s="1"/>
  <c r="BK83" i="32"/>
  <c r="BJ83" i="32" s="1"/>
  <c r="BL90" i="32"/>
  <c r="BM90" i="32" s="1"/>
  <c r="BL85" i="32"/>
  <c r="BM85" i="32" s="1"/>
  <c r="BK61" i="32"/>
  <c r="BJ61" i="32" s="1"/>
  <c r="BL43" i="32"/>
  <c r="BM43" i="32" s="1"/>
  <c r="BK52" i="32"/>
  <c r="BJ52" i="32" s="1"/>
  <c r="BK97" i="32"/>
  <c r="BJ97" i="32" s="1"/>
  <c r="BL80" i="32"/>
  <c r="BM80" i="32" s="1"/>
  <c r="BK41" i="32"/>
  <c r="BJ41" i="32" s="1"/>
  <c r="BL101" i="32"/>
  <c r="BM101" i="32" s="1"/>
  <c r="BL93" i="32"/>
  <c r="BM93" i="32" s="1"/>
  <c r="BK79" i="32"/>
  <c r="BJ79" i="32" s="1"/>
  <c r="BK84" i="32"/>
  <c r="BJ84" i="32" s="1"/>
  <c r="BK62" i="32"/>
  <c r="BJ62" i="32" s="1"/>
  <c r="BL73" i="32"/>
  <c r="BM73" i="32" s="1"/>
  <c r="BL99" i="32"/>
  <c r="BM99" i="32" s="1"/>
  <c r="BL23" i="32"/>
  <c r="BM23" i="32" s="1"/>
  <c r="BK25" i="32"/>
  <c r="BJ25" i="32" s="1"/>
  <c r="BL113" i="32"/>
  <c r="BM113" i="32" s="1"/>
  <c r="BK49" i="32"/>
  <c r="BJ49" i="32" s="1"/>
  <c r="BL42" i="32"/>
  <c r="BM42" i="32" s="1"/>
  <c r="BK65" i="32"/>
  <c r="BJ65" i="32" s="1"/>
  <c r="BK112" i="32"/>
  <c r="BJ112" i="32" s="1"/>
  <c r="BK102" i="32"/>
  <c r="BJ102" i="32" s="1"/>
  <c r="BL22" i="32"/>
  <c r="BM22" i="32" s="1"/>
  <c r="BK37" i="32"/>
  <c r="BJ37" i="32" s="1"/>
  <c r="BK48" i="32"/>
  <c r="BJ48" i="32" s="1"/>
  <c r="BK34" i="32"/>
  <c r="BJ34" i="32" s="1"/>
  <c r="BL41" i="32"/>
  <c r="BM41" i="32" s="1"/>
  <c r="BL106" i="32"/>
  <c r="BM106" i="32" s="1"/>
  <c r="BK45" i="32"/>
  <c r="BJ45" i="32" s="1"/>
  <c r="BL19" i="32"/>
  <c r="BM19" i="32" s="1"/>
  <c r="BL56" i="32"/>
  <c r="BM56" i="32" s="1"/>
  <c r="BK106" i="32"/>
  <c r="BJ106" i="32" s="1"/>
  <c r="BL63" i="32"/>
  <c r="BM63" i="32" s="1"/>
  <c r="BL36" i="32"/>
  <c r="BM36" i="32" s="1"/>
  <c r="BK95" i="32"/>
  <c r="BJ95" i="32" s="1"/>
  <c r="BK36" i="32"/>
  <c r="BJ36" i="32" s="1"/>
  <c r="BL40" i="32"/>
  <c r="BM40" i="32" s="1"/>
  <c r="BL54" i="32"/>
  <c r="BM54" i="32" s="1"/>
  <c r="BK71" i="32"/>
  <c r="BJ71" i="32" s="1"/>
  <c r="BK23" i="32"/>
  <c r="BJ23" i="32" s="1"/>
  <c r="BL65" i="32"/>
  <c r="BM65" i="32" s="1"/>
  <c r="BL33" i="32"/>
  <c r="BM33" i="32" s="1"/>
  <c r="BL45" i="32"/>
  <c r="BM45" i="32" s="1"/>
  <c r="BK100" i="32"/>
  <c r="BJ100" i="32" s="1"/>
  <c r="BL52" i="32"/>
  <c r="BM52" i="32" s="1"/>
  <c r="BL35" i="32"/>
  <c r="BM35" i="32" s="1"/>
  <c r="BK96" i="32"/>
  <c r="BJ96" i="32" s="1"/>
  <c r="BK58" i="32"/>
  <c r="BJ58" i="32" s="1"/>
  <c r="BL55" i="32"/>
  <c r="BM55" i="32" s="1"/>
  <c r="BK40" i="32"/>
  <c r="BJ40" i="32" s="1"/>
  <c r="BK85" i="32"/>
  <c r="BJ85" i="32" s="1"/>
  <c r="BL110" i="32"/>
  <c r="BM110" i="32" s="1"/>
  <c r="BL61" i="32"/>
  <c r="BM61" i="32" s="1"/>
  <c r="BK59" i="32"/>
  <c r="BJ59" i="32" s="1"/>
  <c r="BK104" i="32"/>
  <c r="BJ104" i="32" s="1"/>
  <c r="BL50" i="32"/>
  <c r="BM50" i="32" s="1"/>
  <c r="BL28" i="32"/>
  <c r="BM28" i="32" s="1"/>
  <c r="BK30" i="32"/>
  <c r="BL49" i="32"/>
  <c r="BM49" i="32" s="1"/>
  <c r="BL69" i="32"/>
  <c r="BM69" i="32" s="1"/>
  <c r="BL25" i="32"/>
  <c r="BM25" i="32" s="1"/>
  <c r="BL66" i="32"/>
  <c r="BM66" i="32" s="1"/>
  <c r="BK93" i="32"/>
  <c r="BJ93" i="32" s="1"/>
  <c r="BK82" i="32"/>
  <c r="BJ82" i="32" s="1"/>
  <c r="BL53" i="32"/>
  <c r="BM53" i="32" s="1"/>
  <c r="BK19" i="32"/>
  <c r="BJ19" i="32" s="1"/>
  <c r="BK20" i="32"/>
  <c r="BJ20" i="32" s="1"/>
  <c r="BK21" i="32"/>
  <c r="BJ21" i="32" s="1"/>
  <c r="BK76" i="32"/>
  <c r="BJ76" i="32" s="1"/>
  <c r="BK54" i="32"/>
  <c r="BJ54" i="32" s="1"/>
  <c r="BL92" i="32"/>
  <c r="BM92" i="32" s="1"/>
  <c r="BL71" i="32"/>
  <c r="BM71" i="32" s="1"/>
  <c r="BL84" i="32"/>
  <c r="BM84" i="32" s="1"/>
  <c r="BL78" i="32"/>
  <c r="BM78" i="32" s="1"/>
  <c r="BL77" i="32"/>
  <c r="BM77" i="32" s="1"/>
  <c r="BL75" i="32"/>
  <c r="BM75" i="32" s="1"/>
  <c r="BL95" i="32"/>
  <c r="BM95" i="32" s="1"/>
  <c r="BK53" i="32"/>
  <c r="BJ53" i="32" s="1"/>
  <c r="BK88" i="32"/>
  <c r="BJ88" i="32" s="1"/>
  <c r="BL116" i="32"/>
  <c r="BM116" i="32" s="1"/>
  <c r="BL76" i="32"/>
  <c r="BM76" i="32" s="1"/>
  <c r="BK72" i="32"/>
  <c r="BJ72" i="32" s="1"/>
  <c r="BK80" i="32"/>
  <c r="BJ80" i="32" s="1"/>
  <c r="BK107" i="32"/>
  <c r="BJ107" i="32" s="1"/>
  <c r="D53" i="35"/>
  <c r="E53" i="35" s="1"/>
  <c r="D42" i="35"/>
  <c r="E42" i="35" s="1"/>
  <c r="D103" i="35"/>
  <c r="E103" i="35" s="1"/>
  <c r="C28" i="35"/>
  <c r="B28" i="35" s="1"/>
  <c r="C102" i="35"/>
  <c r="B102" i="35" s="1"/>
  <c r="C47" i="35"/>
  <c r="B47" i="35" s="1"/>
  <c r="C17" i="35"/>
  <c r="B17" i="35" s="1"/>
  <c r="C83" i="35"/>
  <c r="B83" i="35" s="1"/>
  <c r="D79" i="35"/>
  <c r="E79" i="35" s="1"/>
  <c r="D38" i="35"/>
  <c r="E38" i="35" s="1"/>
  <c r="D47" i="35"/>
  <c r="E47" i="35" s="1"/>
  <c r="D112" i="35"/>
  <c r="E112" i="35" s="1"/>
  <c r="C25" i="35"/>
  <c r="C35" i="35"/>
  <c r="B35" i="35" s="1"/>
  <c r="D17" i="35"/>
  <c r="E17" i="35" s="1"/>
  <c r="D93" i="35"/>
  <c r="E93" i="35" s="1"/>
  <c r="C45" i="35"/>
  <c r="B45" i="35" s="1"/>
  <c r="C74" i="35"/>
  <c r="B74" i="35" s="1"/>
  <c r="D41" i="35"/>
  <c r="E41" i="35" s="1"/>
  <c r="C95" i="35"/>
  <c r="B95" i="35" s="1"/>
  <c r="C38" i="35"/>
  <c r="D62" i="35"/>
  <c r="E62" i="35" s="1"/>
  <c r="C64" i="35"/>
  <c r="B64" i="35" s="1"/>
  <c r="C43" i="35"/>
  <c r="B43" i="35" s="1"/>
  <c r="D19" i="35"/>
  <c r="E19" i="35" s="1"/>
  <c r="D18" i="35"/>
  <c r="E18" i="35" s="1"/>
  <c r="D114" i="35"/>
  <c r="E114" i="35" s="1"/>
  <c r="D109" i="35"/>
  <c r="E109" i="35" s="1"/>
  <c r="D27" i="35"/>
  <c r="E27" i="35" s="1"/>
  <c r="C114" i="35"/>
  <c r="B114" i="35" s="1"/>
  <c r="C85" i="35"/>
  <c r="B85" i="35" s="1"/>
  <c r="D34" i="35"/>
  <c r="E34" i="35" s="1"/>
  <c r="C94" i="35"/>
  <c r="B94" i="35" s="1"/>
  <c r="D99" i="35"/>
  <c r="E99" i="35" s="1"/>
  <c r="D85" i="35"/>
  <c r="E85" i="35" s="1"/>
  <c r="C87" i="35"/>
  <c r="B87" i="35" s="1"/>
  <c r="D95" i="35"/>
  <c r="E95" i="35" s="1"/>
  <c r="C84" i="35"/>
  <c r="B84" i="35" s="1"/>
  <c r="C56" i="35"/>
  <c r="B56" i="35" s="1"/>
  <c r="D59" i="35"/>
  <c r="E59" i="35" s="1"/>
  <c r="C22" i="35"/>
  <c r="D88" i="35"/>
  <c r="E88" i="35" s="1"/>
  <c r="C31" i="35"/>
  <c r="D52" i="35"/>
  <c r="E52" i="35" s="1"/>
  <c r="C24" i="35"/>
  <c r="C103" i="35"/>
  <c r="B103" i="35" s="1"/>
  <c r="D33" i="35"/>
  <c r="E33" i="35" s="1"/>
  <c r="D49" i="35"/>
  <c r="E49" i="35" s="1"/>
  <c r="C81" i="35"/>
  <c r="B81" i="35" s="1"/>
  <c r="D64" i="35"/>
  <c r="E64" i="35" s="1"/>
  <c r="D55" i="35"/>
  <c r="E55" i="35" s="1"/>
  <c r="D50" i="35"/>
  <c r="E50" i="35" s="1"/>
  <c r="D28" i="35"/>
  <c r="E28" i="35" s="1"/>
  <c r="D92" i="35"/>
  <c r="E92" i="35" s="1"/>
  <c r="D45" i="35"/>
  <c r="E45" i="35" s="1"/>
  <c r="D21" i="35"/>
  <c r="E21" i="35" s="1"/>
  <c r="C108" i="35"/>
  <c r="B108" i="35" s="1"/>
  <c r="C68" i="35"/>
  <c r="B68" i="35" s="1"/>
  <c r="C42" i="35"/>
  <c r="B42" i="35" s="1"/>
  <c r="D31" i="35"/>
  <c r="E31" i="35" s="1"/>
  <c r="C77" i="35"/>
  <c r="B77" i="35" s="1"/>
  <c r="D36" i="35"/>
  <c r="E36" i="35" s="1"/>
  <c r="D78" i="35"/>
  <c r="E78" i="35" s="1"/>
  <c r="C104" i="35"/>
  <c r="B104" i="35" s="1"/>
  <c r="C34" i="35"/>
  <c r="D82" i="35"/>
  <c r="E82" i="35" s="1"/>
  <c r="D91" i="35"/>
  <c r="E91" i="35" s="1"/>
  <c r="C55" i="35"/>
  <c r="B55" i="35" s="1"/>
  <c r="C59" i="35"/>
  <c r="B59" i="35" s="1"/>
  <c r="C33" i="35"/>
  <c r="B33" i="35" s="1"/>
  <c r="C111" i="35"/>
  <c r="B111" i="35" s="1"/>
  <c r="D56" i="35"/>
  <c r="E56" i="35" s="1"/>
  <c r="C19" i="35"/>
  <c r="C32" i="35"/>
  <c r="B32" i="35" s="1"/>
  <c r="C109" i="35"/>
  <c r="B109" i="35" s="1"/>
  <c r="D26" i="35"/>
  <c r="E26" i="35" s="1"/>
  <c r="C96" i="35"/>
  <c r="B96" i="35" s="1"/>
  <c r="D23" i="35"/>
  <c r="E23" i="35" s="1"/>
  <c r="D113" i="35"/>
  <c r="E113" i="35" s="1"/>
  <c r="C105" i="35"/>
  <c r="B105" i="35" s="1"/>
  <c r="C112" i="35"/>
  <c r="B112" i="35" s="1"/>
  <c r="D72" i="35"/>
  <c r="E72" i="35" s="1"/>
  <c r="D90" i="35"/>
  <c r="E90" i="35" s="1"/>
  <c r="D44" i="35"/>
  <c r="E44" i="35" s="1"/>
  <c r="D97" i="35"/>
  <c r="E97" i="35" s="1"/>
  <c r="D104" i="35"/>
  <c r="E104" i="35" s="1"/>
  <c r="D68" i="35"/>
  <c r="E68" i="35" s="1"/>
  <c r="C86" i="35"/>
  <c r="B86" i="35" s="1"/>
  <c r="C89" i="35"/>
  <c r="B89" i="35" s="1"/>
  <c r="D75" i="35"/>
  <c r="E75" i="35" s="1"/>
  <c r="D70" i="35"/>
  <c r="E70" i="35" s="1"/>
  <c r="D74" i="35"/>
  <c r="E74" i="35" s="1"/>
  <c r="C101" i="35"/>
  <c r="B101" i="35" s="1"/>
  <c r="C110" i="35"/>
  <c r="B110" i="35" s="1"/>
  <c r="C18" i="35"/>
  <c r="B18" i="35" s="1"/>
  <c r="D111" i="35"/>
  <c r="E111" i="35" s="1"/>
  <c r="C91" i="35"/>
  <c r="B91" i="35" s="1"/>
  <c r="D58" i="35"/>
  <c r="E58" i="35" s="1"/>
  <c r="C116" i="35"/>
  <c r="B116" i="35" s="1"/>
  <c r="D57" i="35"/>
  <c r="E57" i="35" s="1"/>
  <c r="D30" i="35"/>
  <c r="E30" i="35" s="1"/>
  <c r="D98" i="35"/>
  <c r="E98" i="35" s="1"/>
  <c r="C53" i="35"/>
  <c r="B53" i="35" s="1"/>
  <c r="D60" i="35"/>
  <c r="E60" i="35" s="1"/>
  <c r="C73" i="35"/>
  <c r="B73" i="35" s="1"/>
  <c r="D73" i="35"/>
  <c r="E73" i="35" s="1"/>
  <c r="C46" i="35"/>
  <c r="B46" i="35" s="1"/>
  <c r="C107" i="35"/>
  <c r="B107" i="35" s="1"/>
  <c r="C61" i="35"/>
  <c r="B61" i="35" s="1"/>
  <c r="C49" i="35"/>
  <c r="B49" i="35" s="1"/>
  <c r="C23" i="35"/>
  <c r="B23" i="35" s="1"/>
  <c r="D65" i="35"/>
  <c r="E65" i="35" s="1"/>
  <c r="D46" i="35"/>
  <c r="E46" i="35" s="1"/>
  <c r="C113" i="35"/>
  <c r="B113" i="35" s="1"/>
  <c r="C69" i="35"/>
  <c r="B69" i="35" s="1"/>
  <c r="C27" i="35"/>
  <c r="B27" i="35" s="1"/>
  <c r="D54" i="35"/>
  <c r="E54" i="35" s="1"/>
  <c r="C80" i="35"/>
  <c r="B80" i="35" s="1"/>
  <c r="C99" i="35"/>
  <c r="B99" i="35" s="1"/>
  <c r="D77" i="35"/>
  <c r="E77" i="35" s="1"/>
  <c r="C75" i="35"/>
  <c r="B75" i="35" s="1"/>
  <c r="C20" i="35"/>
  <c r="B20" i="35" s="1"/>
  <c r="C97" i="35"/>
  <c r="B97" i="35" s="1"/>
  <c r="C39" i="35"/>
  <c r="B39" i="35" s="1"/>
  <c r="D37" i="35"/>
  <c r="E37" i="35" s="1"/>
  <c r="D43" i="35"/>
  <c r="E43" i="35" s="1"/>
  <c r="D35" i="35"/>
  <c r="E35" i="35" s="1"/>
  <c r="D89" i="35"/>
  <c r="E89" i="35" s="1"/>
  <c r="C52" i="35"/>
  <c r="B52" i="35" s="1"/>
  <c r="D101" i="35"/>
  <c r="E101" i="35" s="1"/>
  <c r="D105" i="35"/>
  <c r="E105" i="35" s="1"/>
  <c r="D71" i="35"/>
  <c r="E71" i="35" s="1"/>
  <c r="D87" i="35"/>
  <c r="E87" i="35" s="1"/>
  <c r="D51" i="35"/>
  <c r="E51" i="35" s="1"/>
  <c r="D66" i="35"/>
  <c r="E66" i="35" s="1"/>
  <c r="C93" i="35"/>
  <c r="B93" i="35" s="1"/>
  <c r="C98" i="35"/>
  <c r="B98" i="35" s="1"/>
  <c r="C70" i="35"/>
  <c r="B70" i="35" s="1"/>
  <c r="C82" i="35"/>
  <c r="B82" i="35" s="1"/>
  <c r="D115" i="35"/>
  <c r="E115" i="35" s="1"/>
  <c r="C79" i="35"/>
  <c r="B79" i="35" s="1"/>
  <c r="D22" i="35"/>
  <c r="E22" i="35" s="1"/>
  <c r="C67" i="35"/>
  <c r="B67" i="35" s="1"/>
  <c r="D116" i="35"/>
  <c r="E116" i="35" s="1"/>
  <c r="D20" i="35"/>
  <c r="E20" i="35" s="1"/>
  <c r="D61" i="35"/>
  <c r="E61" i="35" s="1"/>
  <c r="D94" i="35"/>
  <c r="E94" i="35" s="1"/>
  <c r="D25" i="35"/>
  <c r="E25" i="35" s="1"/>
  <c r="C26" i="35"/>
  <c r="D63" i="35"/>
  <c r="E63" i="35" s="1"/>
  <c r="C37" i="35"/>
  <c r="D39" i="35"/>
  <c r="E39" i="35" s="1"/>
  <c r="C66" i="35"/>
  <c r="B66" i="35" s="1"/>
  <c r="D76" i="35"/>
  <c r="E76" i="35" s="1"/>
  <c r="C60" i="35"/>
  <c r="B60" i="35" s="1"/>
  <c r="C88" i="35"/>
  <c r="B88" i="35" s="1"/>
  <c r="D107" i="35"/>
  <c r="E107" i="35" s="1"/>
  <c r="C92" i="35"/>
  <c r="B92" i="35" s="1"/>
  <c r="C50" i="35"/>
  <c r="B50" i="35" s="1"/>
  <c r="C51" i="35"/>
  <c r="B51" i="35" s="1"/>
  <c r="D110" i="35"/>
  <c r="E110" i="35" s="1"/>
  <c r="D69" i="35"/>
  <c r="E69" i="35" s="1"/>
  <c r="D86" i="35"/>
  <c r="E86" i="35" s="1"/>
  <c r="C65" i="35"/>
  <c r="B65" i="35" s="1"/>
  <c r="D40" i="35"/>
  <c r="E40" i="35" s="1"/>
  <c r="C29" i="35"/>
  <c r="C30" i="35"/>
  <c r="D81" i="35"/>
  <c r="E81" i="35" s="1"/>
  <c r="C115" i="35"/>
  <c r="B115" i="35" s="1"/>
  <c r="C21" i="35"/>
  <c r="B21" i="35" s="1"/>
  <c r="C78" i="35"/>
  <c r="B78" i="35" s="1"/>
  <c r="D80" i="35"/>
  <c r="E80" i="35" s="1"/>
  <c r="C90" i="35"/>
  <c r="B90" i="35" s="1"/>
  <c r="D96" i="35"/>
  <c r="E96" i="35" s="1"/>
  <c r="D102" i="35"/>
  <c r="E102" i="35" s="1"/>
  <c r="D108" i="35"/>
  <c r="E108" i="35" s="1"/>
  <c r="C72" i="35"/>
  <c r="B72" i="35" s="1"/>
  <c r="D100" i="35"/>
  <c r="E100" i="35" s="1"/>
  <c r="D83" i="35"/>
  <c r="E83" i="35" s="1"/>
  <c r="D67" i="35"/>
  <c r="E67" i="35" s="1"/>
  <c r="C100" i="35"/>
  <c r="B100" i="35" s="1"/>
  <c r="D32" i="35"/>
  <c r="E32" i="35" s="1"/>
  <c r="C36" i="35"/>
  <c r="C58" i="35"/>
  <c r="B58" i="35" s="1"/>
  <c r="C63" i="35"/>
  <c r="B63" i="35" s="1"/>
  <c r="D24" i="35"/>
  <c r="E24" i="35" s="1"/>
  <c r="C106" i="35"/>
  <c r="B106" i="35" s="1"/>
  <c r="D106" i="35"/>
  <c r="E106" i="35" s="1"/>
  <c r="C48" i="35"/>
  <c r="B48" i="35" s="1"/>
  <c r="C54" i="35"/>
  <c r="B54" i="35" s="1"/>
  <c r="D84" i="35"/>
  <c r="E84" i="35" s="1"/>
  <c r="C76" i="35"/>
  <c r="B76" i="35" s="1"/>
  <c r="D48" i="35"/>
  <c r="E48" i="35" s="1"/>
  <c r="C41" i="35"/>
  <c r="B41" i="35" s="1"/>
  <c r="C71" i="35"/>
  <c r="B71" i="35" s="1"/>
  <c r="C57" i="35"/>
  <c r="B57" i="35" s="1"/>
  <c r="D29" i="35"/>
  <c r="E29" i="35" s="1"/>
  <c r="C62" i="35"/>
  <c r="B62" i="35" s="1"/>
  <c r="C44" i="35"/>
  <c r="B44" i="35" s="1"/>
  <c r="C40" i="35"/>
  <c r="B40" i="35" s="1"/>
  <c r="BL29" i="9"/>
  <c r="D33" i="33"/>
  <c r="E33" i="33" s="1"/>
  <c r="C36" i="33"/>
  <c r="C94" i="33"/>
  <c r="B94" i="33" s="1"/>
  <c r="D75" i="33"/>
  <c r="E75" i="33" s="1"/>
  <c r="D90" i="33"/>
  <c r="E90" i="33" s="1"/>
  <c r="D109" i="33"/>
  <c r="E109" i="33" s="1"/>
  <c r="D36" i="33"/>
  <c r="E36" i="33" s="1"/>
  <c r="C76" i="33"/>
  <c r="B76" i="33" s="1"/>
  <c r="C115" i="33"/>
  <c r="B115" i="33" s="1"/>
  <c r="C82" i="33"/>
  <c r="B82" i="33" s="1"/>
  <c r="C108" i="33"/>
  <c r="B108" i="33" s="1"/>
  <c r="C95" i="33"/>
  <c r="B95" i="33" s="1"/>
  <c r="C67" i="33"/>
  <c r="B67" i="33" s="1"/>
  <c r="D84" i="33"/>
  <c r="E84" i="33" s="1"/>
  <c r="D87" i="33"/>
  <c r="E87" i="33" s="1"/>
  <c r="D35" i="33"/>
  <c r="E35" i="33" s="1"/>
  <c r="D82" i="33"/>
  <c r="E82" i="33" s="1"/>
  <c r="D86" i="33"/>
  <c r="E86" i="33" s="1"/>
  <c r="D41" i="33"/>
  <c r="E41" i="33" s="1"/>
  <c r="C72" i="33"/>
  <c r="B72" i="33" s="1"/>
  <c r="D88" i="33"/>
  <c r="E88" i="33" s="1"/>
  <c r="D66" i="33"/>
  <c r="E66" i="33" s="1"/>
  <c r="D49" i="33"/>
  <c r="E49" i="33" s="1"/>
  <c r="D20" i="33"/>
  <c r="E20" i="33" s="1"/>
  <c r="D28" i="33"/>
  <c r="E28" i="33" s="1"/>
  <c r="C58" i="33"/>
  <c r="B58" i="33" s="1"/>
  <c r="D98" i="33"/>
  <c r="E98" i="33" s="1"/>
  <c r="C85" i="33"/>
  <c r="B85" i="33" s="1"/>
  <c r="C100" i="33"/>
  <c r="B100" i="33" s="1"/>
  <c r="C69" i="33"/>
  <c r="B69" i="33" s="1"/>
  <c r="D56" i="33"/>
  <c r="E56" i="33" s="1"/>
  <c r="C107" i="33"/>
  <c r="B107" i="33" s="1"/>
  <c r="C49" i="33"/>
  <c r="B49" i="33" s="1"/>
  <c r="C99" i="33"/>
  <c r="B99" i="33" s="1"/>
  <c r="D116" i="33"/>
  <c r="E116" i="33" s="1"/>
  <c r="C66" i="33"/>
  <c r="B66" i="33" s="1"/>
  <c r="D30" i="33"/>
  <c r="E30" i="33" s="1"/>
  <c r="C105" i="33"/>
  <c r="B105" i="33" s="1"/>
  <c r="D37" i="33"/>
  <c r="E37" i="33" s="1"/>
  <c r="D43" i="33"/>
  <c r="E43" i="33" s="1"/>
  <c r="D108" i="33"/>
  <c r="E108" i="33" s="1"/>
  <c r="D47" i="33"/>
  <c r="E47" i="33" s="1"/>
  <c r="C91" i="33"/>
  <c r="B91" i="33" s="1"/>
  <c r="D52" i="33"/>
  <c r="E52" i="33" s="1"/>
  <c r="C56" i="33"/>
  <c r="B56" i="33" s="1"/>
  <c r="D51" i="33"/>
  <c r="E51" i="33" s="1"/>
  <c r="C73" i="33"/>
  <c r="B73" i="33" s="1"/>
  <c r="D42" i="33"/>
  <c r="E42" i="33" s="1"/>
  <c r="C112" i="33"/>
  <c r="B112" i="33" s="1"/>
  <c r="C57" i="33"/>
  <c r="B57" i="33" s="1"/>
  <c r="D58" i="33"/>
  <c r="E58" i="33" s="1"/>
  <c r="D81" i="33"/>
  <c r="E81" i="33" s="1"/>
  <c r="C31" i="33"/>
  <c r="B31" i="33" s="1"/>
  <c r="D44" i="33"/>
  <c r="E44" i="33" s="1"/>
  <c r="C27" i="33"/>
  <c r="B27" i="33" s="1"/>
  <c r="D85" i="33"/>
  <c r="E85" i="33" s="1"/>
  <c r="D79" i="33"/>
  <c r="E79" i="33" s="1"/>
  <c r="D27" i="33"/>
  <c r="E27" i="33" s="1"/>
  <c r="D24" i="33"/>
  <c r="E24" i="33" s="1"/>
  <c r="C116" i="33"/>
  <c r="B116" i="33" s="1"/>
  <c r="C30" i="33"/>
  <c r="C21" i="33"/>
  <c r="B21" i="33" s="1"/>
  <c r="D55" i="33"/>
  <c r="E55" i="33" s="1"/>
  <c r="D46" i="33"/>
  <c r="E46" i="33" s="1"/>
  <c r="C62" i="33"/>
  <c r="B62" i="33" s="1"/>
  <c r="D59" i="33"/>
  <c r="E59" i="33" s="1"/>
  <c r="C70" i="33"/>
  <c r="B70" i="33" s="1"/>
  <c r="D63" i="33"/>
  <c r="E63" i="33" s="1"/>
  <c r="D71" i="33"/>
  <c r="E71" i="33" s="1"/>
  <c r="C45" i="33"/>
  <c r="B45" i="33" s="1"/>
  <c r="D114" i="33"/>
  <c r="E114" i="33" s="1"/>
  <c r="D80" i="33"/>
  <c r="E80" i="33" s="1"/>
  <c r="C32" i="33"/>
  <c r="B32" i="33" s="1"/>
  <c r="D112" i="33"/>
  <c r="E112" i="33" s="1"/>
  <c r="C81" i="33"/>
  <c r="B81" i="33" s="1"/>
  <c r="D104" i="33"/>
  <c r="E104" i="33" s="1"/>
  <c r="C51" i="33"/>
  <c r="B51" i="33" s="1"/>
  <c r="C90" i="33"/>
  <c r="B90" i="33" s="1"/>
  <c r="D97" i="33"/>
  <c r="E97" i="33" s="1"/>
  <c r="D32" i="33"/>
  <c r="E32" i="33" s="1"/>
  <c r="D83" i="33"/>
  <c r="E83" i="33" s="1"/>
  <c r="D101" i="33"/>
  <c r="E101" i="33" s="1"/>
  <c r="C98" i="33"/>
  <c r="B98" i="33" s="1"/>
  <c r="D18" i="33"/>
  <c r="E18" i="33" s="1"/>
  <c r="C65" i="33"/>
  <c r="B65" i="33" s="1"/>
  <c r="D106" i="33"/>
  <c r="E106" i="33" s="1"/>
  <c r="C25" i="33"/>
  <c r="B25" i="33" s="1"/>
  <c r="C74" i="33"/>
  <c r="B74" i="33" s="1"/>
  <c r="C63" i="33"/>
  <c r="B63" i="33" s="1"/>
  <c r="C114" i="33"/>
  <c r="B114" i="33" s="1"/>
  <c r="D91" i="33"/>
  <c r="E91" i="33" s="1"/>
  <c r="C42" i="33"/>
  <c r="B42" i="33" s="1"/>
  <c r="C55" i="33"/>
  <c r="B55" i="33" s="1"/>
  <c r="C97" i="33"/>
  <c r="B97" i="33" s="1"/>
  <c r="C109" i="33"/>
  <c r="B109" i="33" s="1"/>
  <c r="C84" i="33"/>
  <c r="B84" i="33" s="1"/>
  <c r="C28" i="33"/>
  <c r="C64" i="33"/>
  <c r="B64" i="33" s="1"/>
  <c r="C17" i="33"/>
  <c r="B17" i="33" s="1"/>
  <c r="C24" i="33"/>
  <c r="C93" i="33"/>
  <c r="B93" i="33" s="1"/>
  <c r="C34" i="33"/>
  <c r="B34" i="33" s="1"/>
  <c r="D107" i="33"/>
  <c r="E107" i="33" s="1"/>
  <c r="C39" i="33"/>
  <c r="B39" i="33" s="1"/>
  <c r="C40" i="33"/>
  <c r="B40" i="33" s="1"/>
  <c r="D45" i="33"/>
  <c r="E45" i="33" s="1"/>
  <c r="D110" i="33"/>
  <c r="E110" i="33" s="1"/>
  <c r="C89" i="33"/>
  <c r="B89" i="33" s="1"/>
  <c r="C38" i="33"/>
  <c r="D102" i="33"/>
  <c r="E102" i="33" s="1"/>
  <c r="D50" i="33"/>
  <c r="E50" i="33" s="1"/>
  <c r="C19" i="33"/>
  <c r="B19" i="33" s="1"/>
  <c r="C113" i="33"/>
  <c r="B113" i="33" s="1"/>
  <c r="D25" i="33"/>
  <c r="E25" i="33" s="1"/>
  <c r="C68" i="33"/>
  <c r="B68" i="33" s="1"/>
  <c r="D93" i="33"/>
  <c r="E93" i="33" s="1"/>
  <c r="C48" i="33"/>
  <c r="B48" i="33" s="1"/>
  <c r="D31" i="33"/>
  <c r="E31" i="33" s="1"/>
  <c r="D19" i="33"/>
  <c r="E19" i="33" s="1"/>
  <c r="C52" i="33"/>
  <c r="B52" i="33" s="1"/>
  <c r="D94" i="33"/>
  <c r="E94" i="33" s="1"/>
  <c r="D21" i="33"/>
  <c r="E21" i="33" s="1"/>
  <c r="D48" i="33"/>
  <c r="E48" i="33" s="1"/>
  <c r="D96" i="33"/>
  <c r="E96" i="33" s="1"/>
  <c r="C50" i="33"/>
  <c r="B50" i="33" s="1"/>
  <c r="C35" i="33"/>
  <c r="B35" i="33" s="1"/>
  <c r="C53" i="33"/>
  <c r="B53" i="33" s="1"/>
  <c r="D115" i="33"/>
  <c r="E115" i="33" s="1"/>
  <c r="C111" i="33"/>
  <c r="B111" i="33" s="1"/>
  <c r="C104" i="33"/>
  <c r="B104" i="33" s="1"/>
  <c r="D68" i="33"/>
  <c r="E68" i="33" s="1"/>
  <c r="C103" i="33"/>
  <c r="B103" i="33" s="1"/>
  <c r="D39" i="33"/>
  <c r="E39" i="33" s="1"/>
  <c r="D111" i="33"/>
  <c r="E111" i="33" s="1"/>
  <c r="D17" i="33"/>
  <c r="E17" i="33" s="1"/>
  <c r="D72" i="33"/>
  <c r="E72" i="33" s="1"/>
  <c r="C79" i="33"/>
  <c r="B79" i="33" s="1"/>
  <c r="C60" i="33"/>
  <c r="B60" i="33" s="1"/>
  <c r="D69" i="33"/>
  <c r="E69" i="33" s="1"/>
  <c r="D60" i="33"/>
  <c r="E60" i="33" s="1"/>
  <c r="D92" i="33"/>
  <c r="E92" i="33" s="1"/>
  <c r="C61" i="33"/>
  <c r="B61" i="33" s="1"/>
  <c r="D105" i="33"/>
  <c r="E105" i="33" s="1"/>
  <c r="C46" i="33"/>
  <c r="B46" i="33" s="1"/>
  <c r="C92" i="33"/>
  <c r="B92" i="33" s="1"/>
  <c r="C33" i="33"/>
  <c r="D26" i="33"/>
  <c r="E26" i="33" s="1"/>
  <c r="C26" i="33"/>
  <c r="C59" i="33"/>
  <c r="B59" i="33" s="1"/>
  <c r="C83" i="33"/>
  <c r="B83" i="33" s="1"/>
  <c r="D34" i="33"/>
  <c r="E34" i="33" s="1"/>
  <c r="C20" i="33"/>
  <c r="C86" i="33"/>
  <c r="B86" i="33" s="1"/>
  <c r="D100" i="33"/>
  <c r="E100" i="33" s="1"/>
  <c r="D76" i="33"/>
  <c r="E76" i="33" s="1"/>
  <c r="D67" i="33"/>
  <c r="E67" i="33" s="1"/>
  <c r="D99" i="33"/>
  <c r="E99" i="33" s="1"/>
  <c r="D65" i="33"/>
  <c r="E65" i="33" s="1"/>
  <c r="C77" i="33"/>
  <c r="B77" i="33" s="1"/>
  <c r="C78" i="33"/>
  <c r="B78" i="33" s="1"/>
  <c r="D61" i="33"/>
  <c r="E61" i="33" s="1"/>
  <c r="C96" i="33"/>
  <c r="B96" i="33" s="1"/>
  <c r="D73" i="33"/>
  <c r="E73" i="33" s="1"/>
  <c r="C44" i="33"/>
  <c r="B44" i="33" s="1"/>
  <c r="C106" i="33"/>
  <c r="B106" i="33" s="1"/>
  <c r="D54" i="33"/>
  <c r="E54" i="33" s="1"/>
  <c r="D57" i="33"/>
  <c r="E57" i="33" s="1"/>
  <c r="D38" i="33"/>
  <c r="E38" i="33" s="1"/>
  <c r="D22" i="33"/>
  <c r="E22" i="33" s="1"/>
  <c r="C54" i="33"/>
  <c r="B54" i="33" s="1"/>
  <c r="D113" i="33"/>
  <c r="E113" i="33" s="1"/>
  <c r="C41" i="33"/>
  <c r="B41" i="33" s="1"/>
  <c r="C87" i="33"/>
  <c r="B87" i="33" s="1"/>
  <c r="C80" i="33"/>
  <c r="B80" i="33" s="1"/>
  <c r="C102" i="33"/>
  <c r="B102" i="33" s="1"/>
  <c r="C47" i="33"/>
  <c r="B47" i="33" s="1"/>
  <c r="D23" i="33"/>
  <c r="E23" i="33" s="1"/>
  <c r="C43" i="33"/>
  <c r="B43" i="33" s="1"/>
  <c r="D40" i="33"/>
  <c r="E40" i="33" s="1"/>
  <c r="D70" i="33"/>
  <c r="E70" i="33" s="1"/>
  <c r="C75" i="33"/>
  <c r="B75" i="33" s="1"/>
  <c r="D77" i="33"/>
  <c r="E77" i="33" s="1"/>
  <c r="D29" i="33"/>
  <c r="E29" i="33" s="1"/>
  <c r="D89" i="33"/>
  <c r="E89" i="33" s="1"/>
  <c r="D103" i="33"/>
  <c r="E103" i="33" s="1"/>
  <c r="C22" i="33"/>
  <c r="D78" i="33"/>
  <c r="E78" i="33" s="1"/>
  <c r="C101" i="33"/>
  <c r="B101" i="33" s="1"/>
  <c r="C37" i="33"/>
  <c r="D64" i="33"/>
  <c r="E64" i="33" s="1"/>
  <c r="C71" i="33"/>
  <c r="B71" i="33" s="1"/>
  <c r="D95" i="33"/>
  <c r="E95" i="33" s="1"/>
  <c r="C29" i="33"/>
  <c r="B29" i="33" s="1"/>
  <c r="C23" i="33"/>
  <c r="B23" i="33" s="1"/>
  <c r="D53" i="33"/>
  <c r="E53" i="33" s="1"/>
  <c r="D62" i="33"/>
  <c r="E62" i="33" s="1"/>
  <c r="C88" i="33"/>
  <c r="B88" i="33" s="1"/>
  <c r="D74" i="33"/>
  <c r="E74" i="33" s="1"/>
  <c r="C110" i="33"/>
  <c r="B110" i="33" s="1"/>
  <c r="C18" i="33"/>
  <c r="BL94" i="13"/>
  <c r="BM94" i="13" s="1"/>
  <c r="BK104" i="13"/>
  <c r="BJ104" i="13" s="1"/>
  <c r="BK81" i="13"/>
  <c r="BJ81" i="13" s="1"/>
  <c r="BL114" i="13"/>
  <c r="BM114" i="13" s="1"/>
  <c r="BL44" i="13"/>
  <c r="BM44" i="13" s="1"/>
  <c r="BK78" i="13"/>
  <c r="BJ78" i="13" s="1"/>
  <c r="BK32" i="13"/>
  <c r="BJ32" i="13" s="1"/>
  <c r="BL55" i="13"/>
  <c r="BM55" i="13" s="1"/>
  <c r="BL32" i="13"/>
  <c r="BM32" i="13" s="1"/>
  <c r="BL105" i="13"/>
  <c r="BM105" i="13" s="1"/>
  <c r="BK19" i="13"/>
  <c r="BJ19" i="13" s="1"/>
  <c r="BK89" i="13"/>
  <c r="BJ89" i="13" s="1"/>
  <c r="BK38" i="13"/>
  <c r="BJ38" i="13" s="1"/>
  <c r="BK43" i="13"/>
  <c r="BJ43" i="13" s="1"/>
  <c r="BL87" i="13"/>
  <c r="BM87" i="13" s="1"/>
  <c r="BK97" i="13"/>
  <c r="BJ97" i="13" s="1"/>
  <c r="BK103" i="13"/>
  <c r="BJ103" i="13" s="1"/>
  <c r="BK84" i="13"/>
  <c r="BJ84" i="13" s="1"/>
  <c r="BK68" i="13"/>
  <c r="BJ68" i="13" s="1"/>
  <c r="BK21" i="13"/>
  <c r="BK20" i="13"/>
  <c r="BL100" i="13"/>
  <c r="BM100" i="13" s="1"/>
  <c r="BL38" i="13"/>
  <c r="BM38" i="13" s="1"/>
  <c r="BK113" i="13"/>
  <c r="BJ113" i="13" s="1"/>
  <c r="BL91" i="13"/>
  <c r="BM91" i="13" s="1"/>
  <c r="BL62" i="13"/>
  <c r="BM62" i="13" s="1"/>
  <c r="BK94" i="13"/>
  <c r="BJ94" i="13" s="1"/>
  <c r="BK24" i="13"/>
  <c r="BL102" i="13"/>
  <c r="BM102" i="13" s="1"/>
  <c r="BL21" i="13"/>
  <c r="BM21" i="13" s="1"/>
  <c r="BK116" i="13"/>
  <c r="BJ116" i="13" s="1"/>
  <c r="BK62" i="13"/>
  <c r="BJ62" i="13" s="1"/>
  <c r="BK65" i="13"/>
  <c r="BJ65" i="13" s="1"/>
  <c r="BK91" i="13"/>
  <c r="BJ91" i="13" s="1"/>
  <c r="BK52" i="13"/>
  <c r="BJ52" i="13" s="1"/>
  <c r="BK60" i="13"/>
  <c r="BJ60" i="13" s="1"/>
  <c r="BK88" i="13"/>
  <c r="BJ88" i="13" s="1"/>
  <c r="BL35" i="13"/>
  <c r="BM35" i="13" s="1"/>
  <c r="BK98" i="13"/>
  <c r="BJ98" i="13" s="1"/>
  <c r="BL82" i="13"/>
  <c r="BM82" i="13" s="1"/>
  <c r="BK105" i="13"/>
  <c r="BJ105" i="13" s="1"/>
  <c r="BL69" i="13"/>
  <c r="BM69" i="13" s="1"/>
  <c r="BK114" i="13"/>
  <c r="BJ114" i="13" s="1"/>
  <c r="BL37" i="13"/>
  <c r="BM37" i="13" s="1"/>
  <c r="BL29" i="13"/>
  <c r="BM29" i="13" s="1"/>
  <c r="BK41" i="13"/>
  <c r="BJ41" i="13" s="1"/>
  <c r="BK96" i="13"/>
  <c r="BJ96" i="13" s="1"/>
  <c r="BL72" i="13"/>
  <c r="BM72" i="13" s="1"/>
  <c r="BL49" i="13"/>
  <c r="BM49" i="13" s="1"/>
  <c r="BL17" i="13"/>
  <c r="BM17" i="13" s="1"/>
  <c r="BL57" i="13"/>
  <c r="BM57" i="13" s="1"/>
  <c r="BK25" i="13"/>
  <c r="BL106" i="13"/>
  <c r="BM106" i="13" s="1"/>
  <c r="BL42" i="13"/>
  <c r="BM42" i="13" s="1"/>
  <c r="BK87" i="13"/>
  <c r="BJ87" i="13" s="1"/>
  <c r="BK27" i="13"/>
  <c r="BJ27" i="13" s="1"/>
  <c r="BK29" i="13"/>
  <c r="BJ29" i="13" s="1"/>
  <c r="BL50" i="13"/>
  <c r="BM50" i="13" s="1"/>
  <c r="BL99" i="13"/>
  <c r="BM99" i="13" s="1"/>
  <c r="BK37" i="13"/>
  <c r="BJ37" i="13" s="1"/>
  <c r="BK17" i="13"/>
  <c r="BL33" i="13"/>
  <c r="BM33" i="13" s="1"/>
  <c r="BL64" i="13"/>
  <c r="BM64" i="13" s="1"/>
  <c r="BK77" i="13"/>
  <c r="BJ77" i="13" s="1"/>
  <c r="BL84" i="13"/>
  <c r="BM84" i="13" s="1"/>
  <c r="BL77" i="13"/>
  <c r="BM77" i="13" s="1"/>
  <c r="BK55" i="13"/>
  <c r="BJ55" i="13" s="1"/>
  <c r="BK86" i="13"/>
  <c r="BJ86" i="13" s="1"/>
  <c r="BK83" i="13"/>
  <c r="BJ83" i="13" s="1"/>
  <c r="BK102" i="13"/>
  <c r="BJ102" i="13" s="1"/>
  <c r="BL66" i="13"/>
  <c r="BM66" i="13" s="1"/>
  <c r="BK90" i="13"/>
  <c r="BJ90" i="13" s="1"/>
  <c r="BL31" i="13"/>
  <c r="BM31" i="13" s="1"/>
  <c r="BL93" i="13"/>
  <c r="BM93" i="13" s="1"/>
  <c r="BL27" i="13"/>
  <c r="BM27" i="13" s="1"/>
  <c r="BK76" i="13"/>
  <c r="BJ76" i="13" s="1"/>
  <c r="BL46" i="13"/>
  <c r="BM46" i="13" s="1"/>
  <c r="BL113" i="13"/>
  <c r="BM113" i="13" s="1"/>
  <c r="BL22" i="13"/>
  <c r="BM22" i="13" s="1"/>
  <c r="BL40" i="13"/>
  <c r="BM40" i="13" s="1"/>
  <c r="BK42" i="13"/>
  <c r="BJ42" i="13" s="1"/>
  <c r="BK47" i="13"/>
  <c r="BJ47" i="13" s="1"/>
  <c r="BK56" i="13"/>
  <c r="BJ56" i="13" s="1"/>
  <c r="BL110" i="13"/>
  <c r="BM110" i="13" s="1"/>
  <c r="BK100" i="13"/>
  <c r="BJ100" i="13" s="1"/>
  <c r="BK36" i="13"/>
  <c r="BJ36" i="13" s="1"/>
  <c r="BK75" i="13"/>
  <c r="BJ75" i="13" s="1"/>
  <c r="BL78" i="13"/>
  <c r="BM78" i="13" s="1"/>
  <c r="BK33" i="13"/>
  <c r="BJ33" i="13" s="1"/>
  <c r="BK74" i="13"/>
  <c r="BJ74" i="13" s="1"/>
  <c r="BK99" i="13"/>
  <c r="BJ99" i="13" s="1"/>
  <c r="BL53" i="13"/>
  <c r="BM53" i="13" s="1"/>
  <c r="BK57" i="13"/>
  <c r="BJ57" i="13" s="1"/>
  <c r="BK26" i="13"/>
  <c r="BK48" i="13"/>
  <c r="BJ48" i="13" s="1"/>
  <c r="BK45" i="13"/>
  <c r="BJ45" i="13" s="1"/>
  <c r="BL60" i="13"/>
  <c r="BM60" i="13" s="1"/>
  <c r="BL41" i="13"/>
  <c r="BM41" i="13" s="1"/>
  <c r="BL112" i="13"/>
  <c r="BM112" i="13" s="1"/>
  <c r="BL107" i="13"/>
  <c r="BM107" i="13" s="1"/>
  <c r="BK108" i="13"/>
  <c r="BJ108" i="13" s="1"/>
  <c r="BK31" i="13"/>
  <c r="BJ31" i="13" s="1"/>
  <c r="BL45" i="13"/>
  <c r="BM45" i="13" s="1"/>
  <c r="BK70" i="13"/>
  <c r="BJ70" i="13" s="1"/>
  <c r="BL19" i="13"/>
  <c r="BM19" i="13" s="1"/>
  <c r="BL109" i="13"/>
  <c r="BM109" i="13" s="1"/>
  <c r="BK66" i="13"/>
  <c r="BJ66" i="13" s="1"/>
  <c r="BK28" i="13"/>
  <c r="BL61" i="13"/>
  <c r="BM61" i="13" s="1"/>
  <c r="BL96" i="13"/>
  <c r="BM96" i="13" s="1"/>
  <c r="BK40" i="13"/>
  <c r="BJ40" i="13" s="1"/>
  <c r="BL89" i="13"/>
  <c r="BM89" i="13" s="1"/>
  <c r="BK115" i="13"/>
  <c r="BJ115" i="13" s="1"/>
  <c r="BK61" i="13"/>
  <c r="BJ61" i="13" s="1"/>
  <c r="BK67" i="13"/>
  <c r="BJ67" i="13" s="1"/>
  <c r="BL18" i="13"/>
  <c r="BM18" i="13" s="1"/>
  <c r="BK112" i="13"/>
  <c r="BJ112" i="13" s="1"/>
  <c r="BL65" i="13"/>
  <c r="BM65" i="13" s="1"/>
  <c r="BL108" i="13"/>
  <c r="BM108" i="13" s="1"/>
  <c r="BK93" i="13"/>
  <c r="BJ93" i="13" s="1"/>
  <c r="BL79" i="13"/>
  <c r="BM79" i="13" s="1"/>
  <c r="BL103" i="13"/>
  <c r="BM103" i="13" s="1"/>
  <c r="BL90" i="13"/>
  <c r="BM90" i="13" s="1"/>
  <c r="BK64" i="13"/>
  <c r="BJ64" i="13" s="1"/>
  <c r="BL51" i="13"/>
  <c r="BM51" i="13" s="1"/>
  <c r="BL54" i="13"/>
  <c r="BM54" i="13" s="1"/>
  <c r="BK101" i="13"/>
  <c r="BJ101" i="13" s="1"/>
  <c r="BL26" i="13"/>
  <c r="BM26" i="13" s="1"/>
  <c r="BK106" i="13"/>
  <c r="BJ106" i="13" s="1"/>
  <c r="BL20" i="13"/>
  <c r="BM20" i="13" s="1"/>
  <c r="BL30" i="13"/>
  <c r="BM30" i="13" s="1"/>
  <c r="BL116" i="13"/>
  <c r="BM116" i="13" s="1"/>
  <c r="BK44" i="13"/>
  <c r="BJ44" i="13" s="1"/>
  <c r="BL101" i="13"/>
  <c r="BM101" i="13" s="1"/>
  <c r="BK58" i="13"/>
  <c r="BJ58" i="13" s="1"/>
  <c r="BL39" i="13"/>
  <c r="BM39" i="13" s="1"/>
  <c r="BK51" i="13"/>
  <c r="BJ51" i="13" s="1"/>
  <c r="BL25" i="13"/>
  <c r="BM25" i="13" s="1"/>
  <c r="BL24" i="13"/>
  <c r="BM24" i="13" s="1"/>
  <c r="BK71" i="13"/>
  <c r="BJ71" i="13" s="1"/>
  <c r="BL52" i="13"/>
  <c r="BM52" i="13" s="1"/>
  <c r="BL73" i="13"/>
  <c r="BM73" i="13" s="1"/>
  <c r="BL86" i="13"/>
  <c r="BM86" i="13" s="1"/>
  <c r="BL47" i="13"/>
  <c r="BM47" i="13" s="1"/>
  <c r="BK85" i="13"/>
  <c r="BJ85" i="13" s="1"/>
  <c r="BL43" i="13"/>
  <c r="BM43" i="13" s="1"/>
  <c r="BL97" i="13"/>
  <c r="BM97" i="13" s="1"/>
  <c r="BL85" i="13"/>
  <c r="BM85" i="13" s="1"/>
  <c r="BL48" i="13"/>
  <c r="BM48" i="13" s="1"/>
  <c r="BL67" i="13"/>
  <c r="BM67" i="13" s="1"/>
  <c r="BK59" i="13"/>
  <c r="BJ59" i="13" s="1"/>
  <c r="BL98" i="13"/>
  <c r="BM98" i="13" s="1"/>
  <c r="BL115" i="13"/>
  <c r="BM115" i="13" s="1"/>
  <c r="BK107" i="13"/>
  <c r="BJ107" i="13" s="1"/>
  <c r="BK35" i="13"/>
  <c r="BJ35" i="13" s="1"/>
  <c r="BL80" i="13"/>
  <c r="BM80" i="13" s="1"/>
  <c r="BL59" i="13"/>
  <c r="BM59" i="13" s="1"/>
  <c r="BL63" i="13"/>
  <c r="BM63" i="13" s="1"/>
  <c r="BL68" i="13"/>
  <c r="BM68" i="13" s="1"/>
  <c r="BK63" i="13"/>
  <c r="BJ63" i="13" s="1"/>
  <c r="BL56" i="13"/>
  <c r="BM56" i="13" s="1"/>
  <c r="BL92" i="13"/>
  <c r="BM92" i="13" s="1"/>
  <c r="BK50" i="13"/>
  <c r="BJ50" i="13" s="1"/>
  <c r="BK53" i="13"/>
  <c r="BJ53" i="13" s="1"/>
  <c r="BL88" i="13"/>
  <c r="BM88" i="13" s="1"/>
  <c r="BL34" i="13"/>
  <c r="BM34" i="13" s="1"/>
  <c r="BK22" i="13"/>
  <c r="BK39" i="13"/>
  <c r="BJ39" i="13" s="1"/>
  <c r="BK73" i="13"/>
  <c r="BJ73" i="13" s="1"/>
  <c r="BL83" i="13"/>
  <c r="BM83" i="13" s="1"/>
  <c r="BK80" i="13"/>
  <c r="BJ80" i="13" s="1"/>
  <c r="BK34" i="13"/>
  <c r="BJ34" i="13" s="1"/>
  <c r="BL28" i="13"/>
  <c r="BM28" i="13" s="1"/>
  <c r="BL71" i="13"/>
  <c r="BM71" i="13" s="1"/>
  <c r="BL23" i="13"/>
  <c r="BM23" i="13" s="1"/>
  <c r="BL81" i="13"/>
  <c r="BM81" i="13" s="1"/>
  <c r="BL95" i="13"/>
  <c r="BM95" i="13" s="1"/>
  <c r="BK79" i="13"/>
  <c r="BJ79" i="13" s="1"/>
  <c r="BL36" i="13"/>
  <c r="BM36" i="13" s="1"/>
  <c r="BK82" i="13"/>
  <c r="BJ82" i="13" s="1"/>
  <c r="BK23" i="13"/>
  <c r="BK110" i="13"/>
  <c r="BJ110" i="13" s="1"/>
  <c r="BK49" i="13"/>
  <c r="BJ49" i="13" s="1"/>
  <c r="BK69" i="13"/>
  <c r="BJ69" i="13" s="1"/>
  <c r="BL74" i="13"/>
  <c r="BM74" i="13" s="1"/>
  <c r="BK92" i="13"/>
  <c r="BJ92" i="13" s="1"/>
  <c r="BK109" i="13"/>
  <c r="BJ109" i="13" s="1"/>
  <c r="BK95" i="13"/>
  <c r="BJ95" i="13" s="1"/>
  <c r="BL111" i="13"/>
  <c r="BM111" i="13" s="1"/>
  <c r="BL58" i="13"/>
  <c r="BM58" i="13" s="1"/>
  <c r="BL104" i="13"/>
  <c r="BM104" i="13" s="1"/>
  <c r="BK111" i="13"/>
  <c r="BJ111" i="13" s="1"/>
  <c r="BK30" i="13"/>
  <c r="BJ30" i="13" s="1"/>
  <c r="BL75" i="13"/>
  <c r="BM75" i="13" s="1"/>
  <c r="BL76" i="13"/>
  <c r="BM76" i="13" s="1"/>
  <c r="BK72" i="13"/>
  <c r="BJ72" i="13" s="1"/>
  <c r="BK46" i="13"/>
  <c r="BJ46" i="13" s="1"/>
  <c r="BK18" i="13"/>
  <c r="BK54" i="13"/>
  <c r="BJ54" i="13" s="1"/>
  <c r="BL70" i="13"/>
  <c r="BM70" i="13" s="1"/>
  <c r="AN104" i="5"/>
  <c r="AO104" i="5" s="1"/>
  <c r="AM30" i="5"/>
  <c r="AL30" i="5" s="1"/>
  <c r="AN81" i="5"/>
  <c r="AO81" i="5" s="1"/>
  <c r="AM52" i="5"/>
  <c r="AL52" i="5" s="1"/>
  <c r="AM80" i="5"/>
  <c r="AL80" i="5" s="1"/>
  <c r="AN35" i="5"/>
  <c r="AO35" i="5" s="1"/>
  <c r="AN76" i="5"/>
  <c r="AO76" i="5" s="1"/>
  <c r="AM101" i="5"/>
  <c r="AL101" i="5" s="1"/>
  <c r="AM36" i="5"/>
  <c r="AL36" i="5" s="1"/>
  <c r="AN109" i="5"/>
  <c r="AO109" i="5" s="1"/>
  <c r="AN107" i="5"/>
  <c r="AO107" i="5" s="1"/>
  <c r="AN103" i="5"/>
  <c r="AO103" i="5" s="1"/>
  <c r="AN48" i="5"/>
  <c r="AO48" i="5" s="1"/>
  <c r="AM73" i="5"/>
  <c r="AL73" i="5" s="1"/>
  <c r="AM102" i="5"/>
  <c r="AL102" i="5" s="1"/>
  <c r="AM64" i="5"/>
  <c r="AL64" i="5" s="1"/>
  <c r="AN38" i="5"/>
  <c r="AO38" i="5" s="1"/>
  <c r="AN63" i="5"/>
  <c r="AO63" i="5" s="1"/>
  <c r="AN74" i="5"/>
  <c r="AO74" i="5" s="1"/>
  <c r="AM21" i="5"/>
  <c r="AL21" i="5" s="1"/>
  <c r="AM50" i="5"/>
  <c r="AL50" i="5" s="1"/>
  <c r="AN113" i="5"/>
  <c r="AO113" i="5" s="1"/>
  <c r="AM84" i="5"/>
  <c r="AL84" i="5" s="1"/>
  <c r="AM51" i="5"/>
  <c r="AL51" i="5" s="1"/>
  <c r="AN42" i="5"/>
  <c r="AO42" i="5" s="1"/>
  <c r="AM25" i="5"/>
  <c r="AL25" i="5" s="1"/>
  <c r="AN18" i="5"/>
  <c r="AO18" i="5" s="1"/>
  <c r="AM67" i="5"/>
  <c r="AL67" i="5" s="1"/>
  <c r="AN75" i="5"/>
  <c r="AO75" i="5" s="1"/>
  <c r="AN100" i="5"/>
  <c r="AO100" i="5" s="1"/>
  <c r="AN68" i="5"/>
  <c r="AO68" i="5" s="1"/>
  <c r="AN23" i="5"/>
  <c r="AO23" i="5" s="1"/>
  <c r="AN89" i="5"/>
  <c r="AO89" i="5" s="1"/>
  <c r="AM113" i="5"/>
  <c r="AL113" i="5" s="1"/>
  <c r="AM57" i="5"/>
  <c r="AL57" i="5" s="1"/>
  <c r="AM75" i="5"/>
  <c r="AL75" i="5" s="1"/>
  <c r="AM45" i="5"/>
  <c r="AL45" i="5" s="1"/>
  <c r="AN19" i="5"/>
  <c r="AO19" i="5" s="1"/>
  <c r="AN43" i="5"/>
  <c r="AO43" i="5" s="1"/>
  <c r="AM78" i="5"/>
  <c r="AL78" i="5" s="1"/>
  <c r="AM86" i="5"/>
  <c r="AL86" i="5" s="1"/>
  <c r="AM26" i="5"/>
  <c r="AL26" i="5" s="1"/>
  <c r="AN52" i="5"/>
  <c r="AO52" i="5" s="1"/>
  <c r="AM106" i="5"/>
  <c r="AL106" i="5" s="1"/>
  <c r="AM48" i="5"/>
  <c r="AL48" i="5" s="1"/>
  <c r="AN56" i="5"/>
  <c r="AO56" i="5" s="1"/>
  <c r="AM110" i="5"/>
  <c r="AL110" i="5" s="1"/>
  <c r="AN59" i="5"/>
  <c r="AO59" i="5" s="1"/>
  <c r="AN20" i="5"/>
  <c r="AO20" i="5" s="1"/>
  <c r="AM68" i="5"/>
  <c r="AL68" i="5" s="1"/>
  <c r="AM33" i="5"/>
  <c r="AL33" i="5" s="1"/>
  <c r="AM62" i="5"/>
  <c r="AL62" i="5" s="1"/>
  <c r="AM31" i="5"/>
  <c r="AL31" i="5" s="1"/>
  <c r="AN34" i="5"/>
  <c r="AO34" i="5" s="1"/>
  <c r="AN98" i="5"/>
  <c r="AO98" i="5" s="1"/>
  <c r="AN53" i="5"/>
  <c r="AO53" i="5" s="1"/>
  <c r="AN108" i="5"/>
  <c r="AO108" i="5" s="1"/>
  <c r="AM34" i="5"/>
  <c r="AL34" i="5" s="1"/>
  <c r="AN87" i="5"/>
  <c r="AO87" i="5" s="1"/>
  <c r="AM59" i="5"/>
  <c r="AL59" i="5" s="1"/>
  <c r="AN91" i="5"/>
  <c r="AO91" i="5" s="1"/>
  <c r="AN110" i="5"/>
  <c r="AO110" i="5" s="1"/>
  <c r="AN80" i="5"/>
  <c r="AO80" i="5" s="1"/>
  <c r="AM105" i="5"/>
  <c r="AL105" i="5" s="1"/>
  <c r="AM43" i="5"/>
  <c r="AL43" i="5" s="1"/>
  <c r="AN115" i="5"/>
  <c r="AO115" i="5" s="1"/>
  <c r="AM116" i="5"/>
  <c r="AL116" i="5" s="1"/>
  <c r="AN29" i="5"/>
  <c r="AO29" i="5" s="1"/>
  <c r="AN28" i="5"/>
  <c r="AO28" i="5" s="1"/>
  <c r="AM53" i="5"/>
  <c r="AL53" i="5" s="1"/>
  <c r="AM82" i="5"/>
  <c r="AL82" i="5" s="1"/>
  <c r="AM32" i="5"/>
  <c r="AL32" i="5" s="1"/>
  <c r="AN86" i="5"/>
  <c r="AO86" i="5" s="1"/>
  <c r="AN82" i="5"/>
  <c r="AO82" i="5" s="1"/>
  <c r="AM95" i="5"/>
  <c r="AL95" i="5" s="1"/>
  <c r="AM89" i="5"/>
  <c r="AL89" i="5" s="1"/>
  <c r="AN90" i="5"/>
  <c r="AO90" i="5" s="1"/>
  <c r="AN47" i="5"/>
  <c r="AO47" i="5" s="1"/>
  <c r="AM22" i="5"/>
  <c r="AL22" i="5" s="1"/>
  <c r="AM90" i="5"/>
  <c r="AL90" i="5" s="1"/>
  <c r="AM29" i="5"/>
  <c r="AL29" i="5" s="1"/>
  <c r="AM24" i="5"/>
  <c r="AL24" i="5" s="1"/>
  <c r="AM83" i="5"/>
  <c r="AL83" i="5" s="1"/>
  <c r="AN26" i="5"/>
  <c r="AO26" i="5" s="1"/>
  <c r="AM39" i="5"/>
  <c r="AL39" i="5" s="1"/>
  <c r="AN46" i="5"/>
  <c r="AO46" i="5" s="1"/>
  <c r="AM109" i="5"/>
  <c r="AL109" i="5" s="1"/>
  <c r="AM20" i="5"/>
  <c r="AL20" i="5" s="1"/>
  <c r="AM35" i="5"/>
  <c r="AL35" i="5" s="1"/>
  <c r="AM27" i="5"/>
  <c r="AL27" i="5" s="1"/>
  <c r="AN95" i="5"/>
  <c r="AO95" i="5" s="1"/>
  <c r="AN45" i="5"/>
  <c r="AO45" i="5" s="1"/>
  <c r="AN116" i="5"/>
  <c r="AO116" i="5" s="1"/>
  <c r="AM100" i="5"/>
  <c r="AL100" i="5" s="1"/>
  <c r="AM108" i="5"/>
  <c r="AL108" i="5" s="1"/>
  <c r="AM17" i="5"/>
  <c r="AL17" i="5" s="1"/>
  <c r="AM107" i="5"/>
  <c r="AL107" i="5" s="1"/>
  <c r="AN31" i="5"/>
  <c r="AO31" i="5" s="1"/>
  <c r="AN55" i="5"/>
  <c r="AO55" i="5" s="1"/>
  <c r="AM60" i="5"/>
  <c r="AL60" i="5" s="1"/>
  <c r="AN72" i="5"/>
  <c r="AO72" i="5" s="1"/>
  <c r="AM97" i="5"/>
  <c r="AL97" i="5" s="1"/>
  <c r="AN30" i="5"/>
  <c r="AO30" i="5" s="1"/>
  <c r="AM103" i="5"/>
  <c r="AL103" i="5" s="1"/>
  <c r="AM99" i="5"/>
  <c r="AL99" i="5" s="1"/>
  <c r="AM87" i="5"/>
  <c r="AL87" i="5" s="1"/>
  <c r="AN44" i="5"/>
  <c r="AO44" i="5" s="1"/>
  <c r="AM69" i="5"/>
  <c r="AL69" i="5" s="1"/>
  <c r="AM98" i="5"/>
  <c r="AL98" i="5" s="1"/>
  <c r="AN58" i="5"/>
  <c r="AO58" i="5" s="1"/>
  <c r="AN25" i="5"/>
  <c r="AO25" i="5" s="1"/>
  <c r="AM47" i="5"/>
  <c r="AL47" i="5" s="1"/>
  <c r="AN105" i="5"/>
  <c r="AO105" i="5" s="1"/>
  <c r="AM41" i="5"/>
  <c r="AL41" i="5" s="1"/>
  <c r="AM70" i="5"/>
  <c r="AL70" i="5" s="1"/>
  <c r="AM19" i="5"/>
  <c r="AL19" i="5" s="1"/>
  <c r="AM55" i="5"/>
  <c r="AL55" i="5" s="1"/>
  <c r="AN22" i="5"/>
  <c r="AO22" i="5" s="1"/>
  <c r="AM56" i="5"/>
  <c r="AL56" i="5" s="1"/>
  <c r="AN92" i="5"/>
  <c r="AO92" i="5" s="1"/>
  <c r="AM18" i="5"/>
  <c r="AL18" i="5" s="1"/>
  <c r="AN62" i="5"/>
  <c r="AO62" i="5" s="1"/>
  <c r="AN33" i="5"/>
  <c r="AO33" i="5" s="1"/>
  <c r="AN50" i="5"/>
  <c r="AO50" i="5" s="1"/>
  <c r="AN73" i="5"/>
  <c r="AO73" i="5" s="1"/>
  <c r="AN64" i="5"/>
  <c r="AO64" i="5" s="1"/>
  <c r="AN17" i="5"/>
  <c r="AO17" i="5" s="1"/>
  <c r="AN79" i="5"/>
  <c r="AO79" i="5" s="1"/>
  <c r="AM49" i="5"/>
  <c r="AL49" i="5" s="1"/>
  <c r="AM92" i="5"/>
  <c r="AL92" i="5" s="1"/>
  <c r="AN97" i="5"/>
  <c r="AO97" i="5" s="1"/>
  <c r="AM58" i="5"/>
  <c r="AL58" i="5" s="1"/>
  <c r="AN21" i="5"/>
  <c r="AO21" i="5" s="1"/>
  <c r="AN114" i="5"/>
  <c r="AO114" i="5" s="1"/>
  <c r="AN57" i="5"/>
  <c r="AO57" i="5" s="1"/>
  <c r="AM61" i="5"/>
  <c r="AL61" i="5" s="1"/>
  <c r="AN84" i="5"/>
  <c r="AO84" i="5" s="1"/>
  <c r="AN49" i="5"/>
  <c r="AO49" i="5" s="1"/>
  <c r="AN27" i="5"/>
  <c r="AO27" i="5" s="1"/>
  <c r="AN88" i="5"/>
  <c r="AO88" i="5" s="1"/>
  <c r="AN24" i="5"/>
  <c r="AO24" i="5" s="1"/>
  <c r="AN36" i="5"/>
  <c r="AO36" i="5" s="1"/>
  <c r="AN106" i="5"/>
  <c r="AO106" i="5" s="1"/>
  <c r="AM42" i="5"/>
  <c r="AL42" i="5" s="1"/>
  <c r="AN71" i="5"/>
  <c r="AO71" i="5" s="1"/>
  <c r="AM76" i="5"/>
  <c r="AL76" i="5" s="1"/>
  <c r="AM46" i="5"/>
  <c r="AL46" i="5" s="1"/>
  <c r="AN78" i="5"/>
  <c r="AO78" i="5" s="1"/>
  <c r="AM111" i="5"/>
  <c r="AL111" i="5" s="1"/>
  <c r="AN96" i="5"/>
  <c r="AO96" i="5" s="1"/>
  <c r="AN51" i="5"/>
  <c r="AO51" i="5" s="1"/>
  <c r="AN111" i="5"/>
  <c r="AO111" i="5" s="1"/>
  <c r="AN60" i="5"/>
  <c r="AO60" i="5" s="1"/>
  <c r="AM91" i="5"/>
  <c r="AL91" i="5" s="1"/>
  <c r="AN101" i="5"/>
  <c r="AO101" i="5" s="1"/>
  <c r="AM77" i="5"/>
  <c r="AL77" i="5" s="1"/>
  <c r="AM23" i="5"/>
  <c r="AL23" i="5" s="1"/>
  <c r="AN112" i="5"/>
  <c r="AO112" i="5" s="1"/>
  <c r="AM114" i="5"/>
  <c r="AL114" i="5" s="1"/>
  <c r="AN39" i="5"/>
  <c r="AO39" i="5" s="1"/>
  <c r="AM74" i="5"/>
  <c r="AL74" i="5" s="1"/>
  <c r="AN85" i="5"/>
  <c r="AO85" i="5" s="1"/>
  <c r="AM112" i="5"/>
  <c r="AL112" i="5" s="1"/>
  <c r="AM88" i="5"/>
  <c r="AL88" i="5" s="1"/>
  <c r="AM85" i="5"/>
  <c r="AL85" i="5" s="1"/>
  <c r="AM79" i="5"/>
  <c r="AL79" i="5" s="1"/>
  <c r="AM115" i="5"/>
  <c r="AL115" i="5" s="1"/>
  <c r="AM71" i="5"/>
  <c r="AL71" i="5" s="1"/>
  <c r="AM65" i="5"/>
  <c r="AL65" i="5" s="1"/>
  <c r="AN37" i="5"/>
  <c r="AO37" i="5" s="1"/>
  <c r="AN99" i="5"/>
  <c r="AO99" i="5" s="1"/>
  <c r="AN32" i="5"/>
  <c r="AO32" i="5" s="1"/>
  <c r="AN67" i="5"/>
  <c r="AO67" i="5" s="1"/>
  <c r="AN61" i="5"/>
  <c r="AO61" i="5" s="1"/>
  <c r="AN54" i="5"/>
  <c r="AO54" i="5" s="1"/>
  <c r="AM37" i="5"/>
  <c r="AL37" i="5" s="1"/>
  <c r="AN69" i="5"/>
  <c r="AO69" i="5" s="1"/>
  <c r="AN93" i="5"/>
  <c r="AO93" i="5" s="1"/>
  <c r="AM38" i="5"/>
  <c r="AL38" i="5" s="1"/>
  <c r="AM104" i="5"/>
  <c r="AL104" i="5" s="1"/>
  <c r="AM81" i="5"/>
  <c r="AL81" i="5" s="1"/>
  <c r="AM66" i="5"/>
  <c r="AL66" i="5" s="1"/>
  <c r="AM28" i="5"/>
  <c r="AL28" i="5" s="1"/>
  <c r="AM63" i="5"/>
  <c r="AL63" i="5" s="1"/>
  <c r="AN94" i="5"/>
  <c r="AO94" i="5" s="1"/>
  <c r="AN40" i="5"/>
  <c r="AO40" i="5" s="1"/>
  <c r="AM44" i="5"/>
  <c r="AL44" i="5" s="1"/>
  <c r="AM93" i="5"/>
  <c r="AL93" i="5" s="1"/>
  <c r="AM72" i="5"/>
  <c r="AL72" i="5" s="1"/>
  <c r="AN65" i="5"/>
  <c r="AO65" i="5" s="1"/>
  <c r="AM54" i="5"/>
  <c r="AL54" i="5" s="1"/>
  <c r="AN77" i="5"/>
  <c r="AO77" i="5" s="1"/>
  <c r="AM96" i="5"/>
  <c r="AL96" i="5" s="1"/>
  <c r="AN102" i="5"/>
  <c r="AO102" i="5" s="1"/>
  <c r="AM94" i="5"/>
  <c r="AL94" i="5" s="1"/>
  <c r="AN41" i="5"/>
  <c r="AO41" i="5" s="1"/>
  <c r="AM40" i="5"/>
  <c r="AL40" i="5" s="1"/>
  <c r="AN70" i="5"/>
  <c r="AO70" i="5" s="1"/>
  <c r="AN83" i="5"/>
  <c r="AO83" i="5" s="1"/>
  <c r="AN66" i="5"/>
  <c r="AO66" i="5" s="1"/>
  <c r="E30" i="48"/>
  <c r="CN30" i="18"/>
  <c r="CN32" i="18" s="1"/>
  <c r="E30" i="45"/>
  <c r="V30" i="44"/>
  <c r="AJ29" i="18"/>
  <c r="BZ30" i="46"/>
  <c r="AX30" i="41"/>
  <c r="AX30" i="44"/>
  <c r="AJ30" i="46"/>
  <c r="BZ30" i="41"/>
  <c r="V81" i="5"/>
  <c r="W81" i="5" s="1"/>
  <c r="U85" i="5"/>
  <c r="T85" i="5" s="1"/>
  <c r="U88" i="5"/>
  <c r="T88" i="5" s="1"/>
  <c r="V112" i="5"/>
  <c r="W112" i="5" s="1"/>
  <c r="V54" i="5"/>
  <c r="W54" i="5" s="1"/>
  <c r="V40" i="5"/>
  <c r="W40" i="5" s="1"/>
  <c r="U41" i="5"/>
  <c r="T41" i="5" s="1"/>
  <c r="U47" i="5"/>
  <c r="T47" i="5" s="1"/>
  <c r="U32" i="5"/>
  <c r="T32" i="5" s="1"/>
  <c r="V91" i="5"/>
  <c r="W91" i="5" s="1"/>
  <c r="U64" i="5"/>
  <c r="T64" i="5" s="1"/>
  <c r="V43" i="5"/>
  <c r="W43" i="5" s="1"/>
  <c r="V78" i="5"/>
  <c r="W78" i="5" s="1"/>
  <c r="U96" i="5"/>
  <c r="T96" i="5" s="1"/>
  <c r="V103" i="5"/>
  <c r="W103" i="5" s="1"/>
  <c r="U72" i="5"/>
  <c r="T72" i="5" s="1"/>
  <c r="U67" i="5"/>
  <c r="T67" i="5" s="1"/>
  <c r="V48" i="5"/>
  <c r="W48" i="5" s="1"/>
  <c r="U50" i="5"/>
  <c r="T50" i="5" s="1"/>
  <c r="U59" i="5"/>
  <c r="T59" i="5" s="1"/>
  <c r="U52" i="5"/>
  <c r="T52" i="5" s="1"/>
  <c r="V104" i="5"/>
  <c r="W104" i="5" s="1"/>
  <c r="U49" i="5"/>
  <c r="T49" i="5" s="1"/>
  <c r="V115" i="5"/>
  <c r="W115" i="5" s="1"/>
  <c r="V25" i="5"/>
  <c r="W25" i="5" s="1"/>
  <c r="V62" i="5"/>
  <c r="W62" i="5" s="1"/>
  <c r="U75" i="5"/>
  <c r="T75" i="5" s="1"/>
  <c r="V75" i="5"/>
  <c r="W75" i="5" s="1"/>
  <c r="U38" i="5"/>
  <c r="T38" i="5" s="1"/>
  <c r="V93" i="5"/>
  <c r="W93" i="5" s="1"/>
  <c r="V32" i="5"/>
  <c r="W32" i="5" s="1"/>
  <c r="V31" i="5"/>
  <c r="W31" i="5" s="1"/>
  <c r="U35" i="5"/>
  <c r="T35" i="5" s="1"/>
  <c r="U114" i="5"/>
  <c r="T114" i="5" s="1"/>
  <c r="V76" i="5"/>
  <c r="W76" i="5" s="1"/>
  <c r="U78" i="5"/>
  <c r="T78" i="5" s="1"/>
  <c r="U100" i="5"/>
  <c r="T100" i="5" s="1"/>
  <c r="U68" i="5"/>
  <c r="T68" i="5" s="1"/>
  <c r="V57" i="5"/>
  <c r="W57" i="5" s="1"/>
  <c r="U101" i="5"/>
  <c r="T101" i="5" s="1"/>
  <c r="V85" i="5"/>
  <c r="W85" i="5" s="1"/>
  <c r="V30" i="5"/>
  <c r="W30" i="5" s="1"/>
  <c r="V26" i="5"/>
  <c r="W26" i="5" s="1"/>
  <c r="V37" i="5"/>
  <c r="W37" i="5" s="1"/>
  <c r="V116" i="5"/>
  <c r="W116" i="5" s="1"/>
  <c r="U115" i="5"/>
  <c r="T115" i="5" s="1"/>
  <c r="V71" i="5"/>
  <c r="W71" i="5" s="1"/>
  <c r="U23" i="5"/>
  <c r="T23" i="5" s="1"/>
  <c r="U92" i="5"/>
  <c r="T92" i="5" s="1"/>
  <c r="V41" i="5"/>
  <c r="W41" i="5" s="1"/>
  <c r="U66" i="5"/>
  <c r="T66" i="5" s="1"/>
  <c r="U89" i="5"/>
  <c r="T89" i="5" s="1"/>
  <c r="V49" i="5"/>
  <c r="W49" i="5" s="1"/>
  <c r="V52" i="5"/>
  <c r="W52" i="5" s="1"/>
  <c r="U17" i="5"/>
  <c r="V105" i="5"/>
  <c r="W105" i="5" s="1"/>
  <c r="U20" i="5"/>
  <c r="V86" i="5"/>
  <c r="W86" i="5" s="1"/>
  <c r="V74" i="5"/>
  <c r="W74" i="5" s="1"/>
  <c r="V96" i="5"/>
  <c r="W96" i="5" s="1"/>
  <c r="V42" i="5"/>
  <c r="W42" i="5" s="1"/>
  <c r="V110" i="5"/>
  <c r="W110" i="5" s="1"/>
  <c r="V68" i="5"/>
  <c r="W68" i="5" s="1"/>
  <c r="U95" i="5"/>
  <c r="T95" i="5" s="1"/>
  <c r="V82" i="5"/>
  <c r="W82" i="5" s="1"/>
  <c r="U110" i="5"/>
  <c r="T110" i="5" s="1"/>
  <c r="V80" i="5"/>
  <c r="W80" i="5" s="1"/>
  <c r="U107" i="5"/>
  <c r="T107" i="5" s="1"/>
  <c r="V94" i="5"/>
  <c r="W94" i="5" s="1"/>
  <c r="U34" i="5"/>
  <c r="T34" i="5" s="1"/>
  <c r="U31" i="5"/>
  <c r="T31" i="5" s="1"/>
  <c r="V66" i="5"/>
  <c r="W66" i="5" s="1"/>
  <c r="U82" i="5"/>
  <c r="T82" i="5" s="1"/>
  <c r="V107" i="5"/>
  <c r="W107" i="5" s="1"/>
  <c r="U55" i="5"/>
  <c r="T55" i="5" s="1"/>
  <c r="V46" i="5"/>
  <c r="W46" i="5" s="1"/>
  <c r="V72" i="5"/>
  <c r="W72" i="5" s="1"/>
  <c r="U57" i="5"/>
  <c r="T57" i="5" s="1"/>
  <c r="V29" i="5"/>
  <c r="W29" i="5" s="1"/>
  <c r="U102" i="5"/>
  <c r="T102" i="5" s="1"/>
  <c r="V21" i="5"/>
  <c r="W21" i="5" s="1"/>
  <c r="V27" i="5"/>
  <c r="W27" i="5" s="1"/>
  <c r="V106" i="5"/>
  <c r="W106" i="5" s="1"/>
  <c r="V61" i="5"/>
  <c r="W61" i="5" s="1"/>
  <c r="V60" i="5"/>
  <c r="W60" i="5" s="1"/>
  <c r="V56" i="5"/>
  <c r="W56" i="5" s="1"/>
  <c r="U37" i="5"/>
  <c r="T37" i="5" s="1"/>
  <c r="V18" i="5"/>
  <c r="W18" i="5" s="1"/>
  <c r="V114" i="5"/>
  <c r="W114" i="5" s="1"/>
  <c r="U76" i="5"/>
  <c r="T76" i="5" s="1"/>
  <c r="V109" i="5"/>
  <c r="W109" i="5" s="1"/>
  <c r="V95" i="5"/>
  <c r="W95" i="5" s="1"/>
  <c r="U33" i="5"/>
  <c r="T33" i="5" s="1"/>
  <c r="V97" i="5"/>
  <c r="W97" i="5" s="1"/>
  <c r="U71" i="5"/>
  <c r="T71" i="5" s="1"/>
  <c r="V98" i="5"/>
  <c r="W98" i="5" s="1"/>
  <c r="U44" i="5"/>
  <c r="T44" i="5" s="1"/>
  <c r="V51" i="5"/>
  <c r="W51" i="5" s="1"/>
  <c r="V113" i="5"/>
  <c r="W113" i="5" s="1"/>
  <c r="V34" i="5"/>
  <c r="W34" i="5" s="1"/>
  <c r="U22" i="5"/>
  <c r="T22" i="5" s="1"/>
  <c r="V90" i="5"/>
  <c r="W90" i="5" s="1"/>
  <c r="U74" i="5"/>
  <c r="T74" i="5" s="1"/>
  <c r="U90" i="5"/>
  <c r="T90" i="5" s="1"/>
  <c r="U111" i="5"/>
  <c r="T111" i="5" s="1"/>
  <c r="U77" i="5"/>
  <c r="T77" i="5" s="1"/>
  <c r="U98" i="5"/>
  <c r="T98" i="5" s="1"/>
  <c r="U81" i="5"/>
  <c r="T81" i="5" s="1"/>
  <c r="U18" i="5"/>
  <c r="V17" i="5"/>
  <c r="W17" i="5" s="1"/>
  <c r="U87" i="5"/>
  <c r="T87" i="5" s="1"/>
  <c r="V23" i="5"/>
  <c r="W23" i="5" s="1"/>
  <c r="V67" i="5"/>
  <c r="W67" i="5" s="1"/>
  <c r="U26" i="5"/>
  <c r="T26" i="5" s="1"/>
  <c r="U54" i="5"/>
  <c r="T54" i="5" s="1"/>
  <c r="V36" i="5"/>
  <c r="W36" i="5" s="1"/>
  <c r="U91" i="5"/>
  <c r="T91" i="5" s="1"/>
  <c r="U109" i="5"/>
  <c r="T109" i="5" s="1"/>
  <c r="U113" i="5"/>
  <c r="T113" i="5" s="1"/>
  <c r="U79" i="5"/>
  <c r="T79" i="5" s="1"/>
  <c r="V28" i="5"/>
  <c r="W28" i="5" s="1"/>
  <c r="U58" i="5"/>
  <c r="T58" i="5" s="1"/>
  <c r="V65" i="5"/>
  <c r="W65" i="5" s="1"/>
  <c r="U21" i="5"/>
  <c r="T21" i="5" s="1"/>
  <c r="V70" i="5"/>
  <c r="W70" i="5" s="1"/>
  <c r="U45" i="5"/>
  <c r="T45" i="5" s="1"/>
  <c r="U36" i="5"/>
  <c r="T36" i="5" s="1"/>
  <c r="V35" i="5"/>
  <c r="W35" i="5" s="1"/>
  <c r="V59" i="5"/>
  <c r="W59" i="5" s="1"/>
  <c r="V45" i="5"/>
  <c r="W45" i="5" s="1"/>
  <c r="U40" i="5"/>
  <c r="T40" i="5" s="1"/>
  <c r="U62" i="5"/>
  <c r="T62" i="5" s="1"/>
  <c r="V73" i="5"/>
  <c r="W73" i="5" s="1"/>
  <c r="U108" i="5"/>
  <c r="T108" i="5" s="1"/>
  <c r="U30" i="5"/>
  <c r="T30" i="5" s="1"/>
  <c r="U104" i="5"/>
  <c r="T104" i="5" s="1"/>
  <c r="V58" i="5"/>
  <c r="W58" i="5" s="1"/>
  <c r="U83" i="5"/>
  <c r="T83" i="5" s="1"/>
  <c r="U56" i="5"/>
  <c r="T56" i="5" s="1"/>
  <c r="V92" i="5"/>
  <c r="W92" i="5" s="1"/>
  <c r="V77" i="5"/>
  <c r="W77" i="5" s="1"/>
  <c r="V44" i="5"/>
  <c r="W44" i="5" s="1"/>
  <c r="U28" i="5"/>
  <c r="T28" i="5" s="1"/>
  <c r="U46" i="5"/>
  <c r="T46" i="5" s="1"/>
  <c r="U27" i="5"/>
  <c r="T27" i="5" s="1"/>
  <c r="U65" i="5"/>
  <c r="T65" i="5" s="1"/>
  <c r="U60" i="5"/>
  <c r="T60" i="5" s="1"/>
  <c r="U63" i="5"/>
  <c r="T63" i="5" s="1"/>
  <c r="U94" i="5"/>
  <c r="T94" i="5" s="1"/>
  <c r="U69" i="5"/>
  <c r="T69" i="5" s="1"/>
  <c r="V53" i="5"/>
  <c r="W53" i="5" s="1"/>
  <c r="V39" i="5"/>
  <c r="W39" i="5" s="1"/>
  <c r="V38" i="5"/>
  <c r="W38" i="5" s="1"/>
  <c r="V69" i="5"/>
  <c r="W69" i="5" s="1"/>
  <c r="V108" i="5"/>
  <c r="W108" i="5" s="1"/>
  <c r="V22" i="5"/>
  <c r="W22" i="5" s="1"/>
  <c r="U73" i="5"/>
  <c r="T73" i="5" s="1"/>
  <c r="V83" i="5"/>
  <c r="W83" i="5" s="1"/>
  <c r="V101" i="5"/>
  <c r="W101" i="5" s="1"/>
  <c r="U53" i="5"/>
  <c r="T53" i="5" s="1"/>
  <c r="V99" i="5"/>
  <c r="W99" i="5" s="1"/>
  <c r="V102" i="5"/>
  <c r="W102" i="5" s="1"/>
  <c r="V55" i="5"/>
  <c r="W55" i="5" s="1"/>
  <c r="U105" i="5"/>
  <c r="T105" i="5" s="1"/>
  <c r="U43" i="5"/>
  <c r="T43" i="5" s="1"/>
  <c r="V33" i="5"/>
  <c r="W33" i="5" s="1"/>
  <c r="U61" i="5"/>
  <c r="T61" i="5" s="1"/>
  <c r="U42" i="5"/>
  <c r="T42" i="5" s="1"/>
  <c r="V47" i="5"/>
  <c r="W47" i="5" s="1"/>
  <c r="V50" i="5"/>
  <c r="W50" i="5" s="1"/>
  <c r="U84" i="5"/>
  <c r="T84" i="5" s="1"/>
  <c r="V89" i="5"/>
  <c r="W89" i="5" s="1"/>
  <c r="V63" i="5"/>
  <c r="W63" i="5" s="1"/>
  <c r="V88" i="5"/>
  <c r="W88" i="5" s="1"/>
  <c r="U99" i="5"/>
  <c r="T99" i="5" s="1"/>
  <c r="U116" i="5"/>
  <c r="T116" i="5" s="1"/>
  <c r="U97" i="5"/>
  <c r="T97" i="5" s="1"/>
  <c r="V87" i="5"/>
  <c r="W87" i="5" s="1"/>
  <c r="V111" i="5"/>
  <c r="W111" i="5" s="1"/>
  <c r="U25" i="5"/>
  <c r="T25" i="5" s="1"/>
  <c r="V100" i="5"/>
  <c r="W100" i="5" s="1"/>
  <c r="U29" i="5"/>
  <c r="T29" i="5" s="1"/>
  <c r="V84" i="5"/>
  <c r="W84" i="5" s="1"/>
  <c r="V24" i="5"/>
  <c r="W24" i="5" s="1"/>
  <c r="U103" i="5"/>
  <c r="T103" i="5" s="1"/>
  <c r="U106" i="5"/>
  <c r="T106" i="5" s="1"/>
  <c r="U48" i="5"/>
  <c r="T48" i="5" s="1"/>
  <c r="V79" i="5"/>
  <c r="W79" i="5" s="1"/>
  <c r="U19" i="5"/>
  <c r="V19" i="5"/>
  <c r="W19" i="5" s="1"/>
  <c r="V20" i="5"/>
  <c r="W20" i="5" s="1"/>
  <c r="U93" i="5"/>
  <c r="T93" i="5" s="1"/>
  <c r="U51" i="5"/>
  <c r="T51" i="5" s="1"/>
  <c r="U80" i="5"/>
  <c r="T80" i="5" s="1"/>
  <c r="U112" i="5"/>
  <c r="T112" i="5" s="1"/>
  <c r="U39" i="5"/>
  <c r="T39" i="5" s="1"/>
  <c r="U24" i="5"/>
  <c r="T24" i="5" s="1"/>
  <c r="U70" i="5"/>
  <c r="T70" i="5" s="1"/>
  <c r="U86" i="5"/>
  <c r="T86" i="5" s="1"/>
  <c r="V64" i="5"/>
  <c r="W64" i="5" s="1"/>
  <c r="AX30" i="45"/>
  <c r="BZ30" i="52"/>
  <c r="V34" i="18"/>
  <c r="V30" i="42"/>
  <c r="CN29" i="48"/>
  <c r="BL30" i="45"/>
  <c r="V33" i="45"/>
  <c r="V34" i="41"/>
  <c r="AX31" i="18"/>
  <c r="AX77" i="18" s="1"/>
  <c r="V114" i="52"/>
  <c r="V29" i="51"/>
  <c r="CN29" i="51"/>
  <c r="AZ32" i="37"/>
  <c r="BA32" i="37" s="1"/>
  <c r="AZ53" i="37"/>
  <c r="BA53" i="37" s="1"/>
  <c r="AY50" i="37"/>
  <c r="AX50" i="37" s="1"/>
  <c r="AZ31" i="37"/>
  <c r="BA31" i="37" s="1"/>
  <c r="AY53" i="37"/>
  <c r="AX53" i="37" s="1"/>
  <c r="AY96" i="37"/>
  <c r="AX96" i="37" s="1"/>
  <c r="AZ59" i="37"/>
  <c r="BA59" i="37" s="1"/>
  <c r="AZ107" i="37"/>
  <c r="BA107" i="37" s="1"/>
  <c r="AY54" i="37"/>
  <c r="AX54" i="37" s="1"/>
  <c r="AY38" i="37"/>
  <c r="AX38" i="37" s="1"/>
  <c r="AZ79" i="37"/>
  <c r="BA79" i="37" s="1"/>
  <c r="AZ98" i="37"/>
  <c r="BA98" i="37" s="1"/>
  <c r="AZ48" i="37"/>
  <c r="BA48" i="37" s="1"/>
  <c r="AY88" i="37"/>
  <c r="AX88" i="37" s="1"/>
  <c r="AY86" i="37"/>
  <c r="AX86" i="37" s="1"/>
  <c r="AZ43" i="37"/>
  <c r="BA43" i="37" s="1"/>
  <c r="AZ74" i="37"/>
  <c r="BA74" i="37" s="1"/>
  <c r="AY41" i="37"/>
  <c r="AX41" i="37" s="1"/>
  <c r="AY55" i="37"/>
  <c r="AX55" i="37" s="1"/>
  <c r="AZ114" i="37"/>
  <c r="BA114" i="37" s="1"/>
  <c r="AY114" i="37"/>
  <c r="AX114" i="37" s="1"/>
  <c r="AZ70" i="37"/>
  <c r="BA70" i="37" s="1"/>
  <c r="AY99" i="37"/>
  <c r="AX99" i="37" s="1"/>
  <c r="AY85" i="37"/>
  <c r="AX85" i="37" s="1"/>
  <c r="AY82" i="37"/>
  <c r="AX82" i="37" s="1"/>
  <c r="AZ96" i="37"/>
  <c r="BA96" i="37" s="1"/>
  <c r="AZ73" i="37"/>
  <c r="BA73" i="37" s="1"/>
  <c r="AZ78" i="37"/>
  <c r="BA78" i="37" s="1"/>
  <c r="AY26" i="37"/>
  <c r="AX26" i="37" s="1"/>
  <c r="AY93" i="37"/>
  <c r="AX93" i="37" s="1"/>
  <c r="AZ56" i="37"/>
  <c r="BA56" i="37" s="1"/>
  <c r="AY67" i="37"/>
  <c r="AX67" i="37" s="1"/>
  <c r="AY71" i="37"/>
  <c r="AX71" i="37" s="1"/>
  <c r="AZ113" i="37"/>
  <c r="BA113" i="37" s="1"/>
  <c r="AY46" i="37"/>
  <c r="AX46" i="37" s="1"/>
  <c r="AY20" i="37"/>
  <c r="AZ103" i="37"/>
  <c r="BA103" i="37" s="1"/>
  <c r="AZ65" i="37"/>
  <c r="BA65" i="37" s="1"/>
  <c r="AY36" i="37"/>
  <c r="AX36" i="37" s="1"/>
  <c r="AY34" i="37"/>
  <c r="AX34" i="37" s="1"/>
  <c r="AZ69" i="37"/>
  <c r="BA69" i="37" s="1"/>
  <c r="AZ115" i="37"/>
  <c r="BA115" i="37" s="1"/>
  <c r="AZ87" i="37"/>
  <c r="BA87" i="37" s="1"/>
  <c r="AY68" i="37"/>
  <c r="AX68" i="37" s="1"/>
  <c r="AZ47" i="37"/>
  <c r="BA47" i="37" s="1"/>
  <c r="AY101" i="37"/>
  <c r="AX101" i="37" s="1"/>
  <c r="AZ94" i="37"/>
  <c r="BA94" i="37" s="1"/>
  <c r="AY97" i="37"/>
  <c r="AX97" i="37" s="1"/>
  <c r="AY60" i="37"/>
  <c r="AX60" i="37" s="1"/>
  <c r="AY62" i="37"/>
  <c r="AX62" i="37" s="1"/>
  <c r="AY111" i="37"/>
  <c r="AX111" i="37" s="1"/>
  <c r="AY115" i="37"/>
  <c r="AX115" i="37" s="1"/>
  <c r="AZ61" i="37"/>
  <c r="BA61" i="37" s="1"/>
  <c r="AY29" i="37"/>
  <c r="AX29" i="37" s="1"/>
  <c r="AY89" i="37"/>
  <c r="AX89" i="37" s="1"/>
  <c r="AZ27" i="37"/>
  <c r="BA27" i="37" s="1"/>
  <c r="AY113" i="37"/>
  <c r="AX113" i="37" s="1"/>
  <c r="AZ111" i="37"/>
  <c r="BA111" i="37" s="1"/>
  <c r="AY116" i="37"/>
  <c r="AX116" i="37" s="1"/>
  <c r="AY103" i="37"/>
  <c r="AX103" i="37" s="1"/>
  <c r="AY109" i="37"/>
  <c r="AX109" i="37" s="1"/>
  <c r="AY91" i="37"/>
  <c r="AX91" i="37" s="1"/>
  <c r="AY42" i="37"/>
  <c r="AX42" i="37" s="1"/>
  <c r="AZ75" i="37"/>
  <c r="BA75" i="37" s="1"/>
  <c r="AZ28" i="37"/>
  <c r="BA28" i="37" s="1"/>
  <c r="AZ38" i="37"/>
  <c r="BA38" i="37" s="1"/>
  <c r="AY84" i="37"/>
  <c r="AX84" i="37" s="1"/>
  <c r="AY28" i="37"/>
  <c r="AY69" i="37"/>
  <c r="AX69" i="37" s="1"/>
  <c r="AZ26" i="37"/>
  <c r="BA26" i="37" s="1"/>
  <c r="AZ95" i="37"/>
  <c r="BA95" i="37" s="1"/>
  <c r="AY17" i="37"/>
  <c r="AX17" i="37" s="1"/>
  <c r="AZ89" i="37"/>
  <c r="BA89" i="37" s="1"/>
  <c r="AZ108" i="37"/>
  <c r="BA108" i="37" s="1"/>
  <c r="AY104" i="37"/>
  <c r="AX104" i="37" s="1"/>
  <c r="AZ51" i="37"/>
  <c r="BA51" i="37" s="1"/>
  <c r="AZ68" i="37"/>
  <c r="BA68" i="37" s="1"/>
  <c r="AZ82" i="37"/>
  <c r="BA82" i="37" s="1"/>
  <c r="AY98" i="37"/>
  <c r="AX98" i="37" s="1"/>
  <c r="AY43" i="37"/>
  <c r="AX43" i="37" s="1"/>
  <c r="AY51" i="37"/>
  <c r="AX51" i="37" s="1"/>
  <c r="AY108" i="37"/>
  <c r="AX108" i="37" s="1"/>
  <c r="AZ97" i="37"/>
  <c r="BA97" i="37" s="1"/>
  <c r="AZ76" i="37"/>
  <c r="BA76" i="37" s="1"/>
  <c r="AZ66" i="37"/>
  <c r="BA66" i="37" s="1"/>
  <c r="AZ49" i="37"/>
  <c r="BA49" i="37" s="1"/>
  <c r="AZ110" i="37"/>
  <c r="BA110" i="37" s="1"/>
  <c r="AY21" i="37"/>
  <c r="AX21" i="37" s="1"/>
  <c r="AY100" i="37"/>
  <c r="AX100" i="37" s="1"/>
  <c r="AZ83" i="37"/>
  <c r="BA83" i="37" s="1"/>
  <c r="AZ36" i="37"/>
  <c r="BA36" i="37" s="1"/>
  <c r="AY44" i="37"/>
  <c r="AX44" i="37" s="1"/>
  <c r="AZ39" i="37"/>
  <c r="BA39" i="37" s="1"/>
  <c r="AY77" i="37"/>
  <c r="AX77" i="37" s="1"/>
  <c r="AY23" i="37"/>
  <c r="AX23" i="37" s="1"/>
  <c r="AY31" i="37"/>
  <c r="AX31" i="37" s="1"/>
  <c r="AZ84" i="37"/>
  <c r="BA84" i="37" s="1"/>
  <c r="AY48" i="37"/>
  <c r="AX48" i="37" s="1"/>
  <c r="AY105" i="37"/>
  <c r="AX105" i="37" s="1"/>
  <c r="AZ72" i="37"/>
  <c r="BA72" i="37" s="1"/>
  <c r="AZ37" i="37"/>
  <c r="BA37" i="37" s="1"/>
  <c r="AZ116" i="37"/>
  <c r="BA116" i="37" s="1"/>
  <c r="AZ18" i="37"/>
  <c r="BA18" i="37" s="1"/>
  <c r="AZ45" i="37"/>
  <c r="BA45" i="37" s="1"/>
  <c r="AY74" i="37"/>
  <c r="AX74" i="37" s="1"/>
  <c r="AY49" i="37"/>
  <c r="AX49" i="37" s="1"/>
  <c r="AZ34" i="37"/>
  <c r="BA34" i="37" s="1"/>
  <c r="AY87" i="37"/>
  <c r="AX87" i="37" s="1"/>
  <c r="AY102" i="37"/>
  <c r="AX102" i="37" s="1"/>
  <c r="AY35" i="37"/>
  <c r="AX35" i="37" s="1"/>
  <c r="AY107" i="37"/>
  <c r="AX107" i="37" s="1"/>
  <c r="AZ20" i="37"/>
  <c r="BA20" i="37" s="1"/>
  <c r="AY106" i="37"/>
  <c r="AX106" i="37" s="1"/>
  <c r="AZ41" i="37"/>
  <c r="BA41" i="37" s="1"/>
  <c r="AZ102" i="37"/>
  <c r="BA102" i="37" s="1"/>
  <c r="AZ85" i="37"/>
  <c r="BA85" i="37" s="1"/>
  <c r="AZ17" i="37"/>
  <c r="BA17" i="37" s="1"/>
  <c r="AZ104" i="37"/>
  <c r="BA104" i="37" s="1"/>
  <c r="AY81" i="37"/>
  <c r="AX81" i="37" s="1"/>
  <c r="AZ42" i="37"/>
  <c r="BA42" i="37" s="1"/>
  <c r="AZ105" i="37"/>
  <c r="BA105" i="37" s="1"/>
  <c r="AY19" i="37"/>
  <c r="AY112" i="37"/>
  <c r="AX112" i="37" s="1"/>
  <c r="AZ33" i="37"/>
  <c r="BA33" i="37" s="1"/>
  <c r="AZ30" i="37"/>
  <c r="BA30" i="37" s="1"/>
  <c r="AZ92" i="37"/>
  <c r="BA92" i="37" s="1"/>
  <c r="AZ100" i="37"/>
  <c r="BA100" i="37" s="1"/>
  <c r="AY78" i="37"/>
  <c r="AX78" i="37" s="1"/>
  <c r="AY73" i="37"/>
  <c r="AX73" i="37" s="1"/>
  <c r="AY25" i="37"/>
  <c r="AZ93" i="37"/>
  <c r="BA93" i="37" s="1"/>
  <c r="AZ109" i="37"/>
  <c r="BA109" i="37" s="1"/>
  <c r="AZ81" i="37"/>
  <c r="BA81" i="37" s="1"/>
  <c r="AY27" i="37"/>
  <c r="AX27" i="37" s="1"/>
  <c r="AY95" i="37"/>
  <c r="AX95" i="37" s="1"/>
  <c r="AZ23" i="37"/>
  <c r="BA23" i="37" s="1"/>
  <c r="AY18" i="37"/>
  <c r="AX18" i="37" s="1"/>
  <c r="AZ62" i="37"/>
  <c r="BA62" i="37" s="1"/>
  <c r="AZ58" i="37"/>
  <c r="BA58" i="37" s="1"/>
  <c r="AZ46" i="37"/>
  <c r="BA46" i="37" s="1"/>
  <c r="AY80" i="37"/>
  <c r="AX80" i="37" s="1"/>
  <c r="AZ64" i="37"/>
  <c r="BA64" i="37" s="1"/>
  <c r="AZ25" i="37"/>
  <c r="BA25" i="37" s="1"/>
  <c r="AZ21" i="37"/>
  <c r="BA21" i="37" s="1"/>
  <c r="AZ44" i="37"/>
  <c r="BA44" i="37" s="1"/>
  <c r="AZ88" i="37"/>
  <c r="BA88" i="37" s="1"/>
  <c r="AY39" i="37"/>
  <c r="AX39" i="37" s="1"/>
  <c r="AZ52" i="37"/>
  <c r="BA52" i="37" s="1"/>
  <c r="AY56" i="37"/>
  <c r="AX56" i="37" s="1"/>
  <c r="AZ101" i="37"/>
  <c r="BA101" i="37" s="1"/>
  <c r="AZ22" i="37"/>
  <c r="BA22" i="37" s="1"/>
  <c r="AY63" i="37"/>
  <c r="AX63" i="37" s="1"/>
  <c r="AY76" i="37"/>
  <c r="AX76" i="37" s="1"/>
  <c r="AZ91" i="37"/>
  <c r="BA91" i="37" s="1"/>
  <c r="AZ19" i="37"/>
  <c r="BA19" i="37" s="1"/>
  <c r="AY30" i="37"/>
  <c r="AY83" i="37"/>
  <c r="AX83" i="37" s="1"/>
  <c r="AZ29" i="37"/>
  <c r="BA29" i="37" s="1"/>
  <c r="AZ86" i="37"/>
  <c r="BA86" i="37" s="1"/>
  <c r="AZ80" i="37"/>
  <c r="BA80" i="37" s="1"/>
  <c r="AY75" i="37"/>
  <c r="AX75" i="37" s="1"/>
  <c r="AZ63" i="37"/>
  <c r="BA63" i="37" s="1"/>
  <c r="AY33" i="37"/>
  <c r="AX33" i="37" s="1"/>
  <c r="AY32" i="37"/>
  <c r="AY47" i="37"/>
  <c r="AX47" i="37" s="1"/>
  <c r="AZ24" i="37"/>
  <c r="BA24" i="37" s="1"/>
  <c r="AZ54" i="37"/>
  <c r="BA54" i="37" s="1"/>
  <c r="AY45" i="37"/>
  <c r="AX45" i="37" s="1"/>
  <c r="AZ99" i="37"/>
  <c r="BA99" i="37" s="1"/>
  <c r="AY110" i="37"/>
  <c r="AX110" i="37" s="1"/>
  <c r="AZ71" i="37"/>
  <c r="BA71" i="37" s="1"/>
  <c r="AZ112" i="37"/>
  <c r="BA112" i="37" s="1"/>
  <c r="AZ90" i="37"/>
  <c r="BA90" i="37" s="1"/>
  <c r="AY70" i="37"/>
  <c r="AX70" i="37" s="1"/>
  <c r="AY52" i="37"/>
  <c r="AX52" i="37" s="1"/>
  <c r="AZ77" i="37"/>
  <c r="BA77" i="37" s="1"/>
  <c r="AY59" i="37"/>
  <c r="AX59" i="37" s="1"/>
  <c r="AY94" i="37"/>
  <c r="AX94" i="37" s="1"/>
  <c r="AY57" i="37"/>
  <c r="AX57" i="37" s="1"/>
  <c r="AZ50" i="37"/>
  <c r="BA50" i="37" s="1"/>
  <c r="AY64" i="37"/>
  <c r="AX64" i="37" s="1"/>
  <c r="AY65" i="37"/>
  <c r="AX65" i="37" s="1"/>
  <c r="AZ35" i="37"/>
  <c r="BA35" i="37" s="1"/>
  <c r="AY92" i="37"/>
  <c r="AX92" i="37" s="1"/>
  <c r="AY24" i="37"/>
  <c r="AX24" i="37" s="1"/>
  <c r="AY58" i="37"/>
  <c r="AX58" i="37" s="1"/>
  <c r="AZ55" i="37"/>
  <c r="BA55" i="37" s="1"/>
  <c r="AY61" i="37"/>
  <c r="AX61" i="37" s="1"/>
  <c r="AY79" i="37"/>
  <c r="AX79" i="37" s="1"/>
  <c r="AY37" i="37"/>
  <c r="AX37" i="37" s="1"/>
  <c r="AZ40" i="37"/>
  <c r="BA40" i="37" s="1"/>
  <c r="AY90" i="37"/>
  <c r="AX90" i="37" s="1"/>
  <c r="AY22" i="37"/>
  <c r="AX22" i="37" s="1"/>
  <c r="AY66" i="37"/>
  <c r="AX66" i="37" s="1"/>
  <c r="AY72" i="37"/>
  <c r="AX72" i="37" s="1"/>
  <c r="AZ106" i="37"/>
  <c r="BA106" i="37" s="1"/>
  <c r="AZ57" i="37"/>
  <c r="BA57" i="37" s="1"/>
  <c r="AZ67" i="37"/>
  <c r="BA67" i="37" s="1"/>
  <c r="AY40" i="37"/>
  <c r="AX40" i="37" s="1"/>
  <c r="AZ60" i="37"/>
  <c r="BA60" i="37" s="1"/>
  <c r="BF52" i="35"/>
  <c r="BG52" i="35" s="1"/>
  <c r="BF72" i="35"/>
  <c r="BG72" i="35" s="1"/>
  <c r="BF114" i="35"/>
  <c r="BG114" i="35" s="1"/>
  <c r="BF47" i="35"/>
  <c r="BG47" i="35" s="1"/>
  <c r="BF102" i="35"/>
  <c r="BG102" i="35" s="1"/>
  <c r="BE29" i="35"/>
  <c r="BF45" i="35"/>
  <c r="BG45" i="35" s="1"/>
  <c r="BF51" i="35"/>
  <c r="BG51" i="35" s="1"/>
  <c r="BE69" i="35"/>
  <c r="BD69" i="35" s="1"/>
  <c r="BE35" i="35"/>
  <c r="BD35" i="35" s="1"/>
  <c r="BF69" i="35"/>
  <c r="BG69" i="35" s="1"/>
  <c r="BE57" i="35"/>
  <c r="BD57" i="35" s="1"/>
  <c r="BF32" i="35"/>
  <c r="BG32" i="35" s="1"/>
  <c r="BF113" i="35"/>
  <c r="BG113" i="35" s="1"/>
  <c r="BE55" i="35"/>
  <c r="BD55" i="35" s="1"/>
  <c r="BE63" i="35"/>
  <c r="BD63" i="35" s="1"/>
  <c r="BE108" i="35"/>
  <c r="BD108" i="35" s="1"/>
  <c r="BE31" i="35"/>
  <c r="BD31" i="35" s="1"/>
  <c r="BE58" i="35"/>
  <c r="BD58" i="35" s="1"/>
  <c r="BE56" i="35"/>
  <c r="BD56" i="35" s="1"/>
  <c r="BF42" i="35"/>
  <c r="BG42" i="35" s="1"/>
  <c r="BE82" i="35"/>
  <c r="BD82" i="35" s="1"/>
  <c r="BE67" i="35"/>
  <c r="BD67" i="35" s="1"/>
  <c r="BF97" i="35"/>
  <c r="BG97" i="35" s="1"/>
  <c r="BE59" i="35"/>
  <c r="BD59" i="35" s="1"/>
  <c r="BE42" i="35"/>
  <c r="BD42" i="35" s="1"/>
  <c r="BE70" i="35"/>
  <c r="BD70" i="35" s="1"/>
  <c r="BE105" i="35"/>
  <c r="BD105" i="35" s="1"/>
  <c r="BF53" i="35"/>
  <c r="BG53" i="35" s="1"/>
  <c r="BF105" i="35"/>
  <c r="BG105" i="35" s="1"/>
  <c r="BE97" i="35"/>
  <c r="BD97" i="35" s="1"/>
  <c r="BF103" i="35"/>
  <c r="BG103" i="35" s="1"/>
  <c r="BF25" i="35"/>
  <c r="BG25" i="35" s="1"/>
  <c r="BE64" i="35"/>
  <c r="BD64" i="35" s="1"/>
  <c r="BE48" i="35"/>
  <c r="BD48" i="35" s="1"/>
  <c r="BF23" i="35"/>
  <c r="BG23" i="35" s="1"/>
  <c r="BE109" i="35"/>
  <c r="BD109" i="35" s="1"/>
  <c r="BE115" i="35"/>
  <c r="BD115" i="35" s="1"/>
  <c r="BE41" i="35"/>
  <c r="BD41" i="35" s="1"/>
  <c r="BF46" i="35"/>
  <c r="BG46" i="35" s="1"/>
  <c r="BF31" i="35"/>
  <c r="BG31" i="35" s="1"/>
  <c r="BF71" i="35"/>
  <c r="BG71" i="35" s="1"/>
  <c r="BE79" i="35"/>
  <c r="BD79" i="35" s="1"/>
  <c r="BE43" i="35"/>
  <c r="BD43" i="35" s="1"/>
  <c r="BE22" i="35"/>
  <c r="BD22" i="35" s="1"/>
  <c r="BE51" i="35"/>
  <c r="BD51" i="35" s="1"/>
  <c r="BF107" i="35"/>
  <c r="BG107" i="35" s="1"/>
  <c r="BF100" i="35"/>
  <c r="BG100" i="35" s="1"/>
  <c r="BF104" i="35"/>
  <c r="BG104" i="35" s="1"/>
  <c r="BF26" i="35"/>
  <c r="BG26" i="35" s="1"/>
  <c r="BF64" i="35"/>
  <c r="BG64" i="35" s="1"/>
  <c r="BF96" i="35"/>
  <c r="BG96" i="35" s="1"/>
  <c r="BE116" i="35"/>
  <c r="BD116" i="35" s="1"/>
  <c r="BE26" i="35"/>
  <c r="BD26" i="35" s="1"/>
  <c r="BF68" i="35"/>
  <c r="BG68" i="35" s="1"/>
  <c r="BE74" i="35"/>
  <c r="BD74" i="35" s="1"/>
  <c r="BF85" i="35"/>
  <c r="BG85" i="35" s="1"/>
  <c r="BE61" i="35"/>
  <c r="BD61" i="35" s="1"/>
  <c r="BE40" i="35"/>
  <c r="BD40" i="35" s="1"/>
  <c r="BE100" i="35"/>
  <c r="BD100" i="35" s="1"/>
  <c r="BE39" i="35"/>
  <c r="BD39" i="35" s="1"/>
  <c r="BF17" i="35"/>
  <c r="BG17" i="35" s="1"/>
  <c r="BF88" i="35"/>
  <c r="BG88" i="35" s="1"/>
  <c r="BE24" i="35"/>
  <c r="BD24" i="35" s="1"/>
  <c r="BE21" i="35"/>
  <c r="BD21" i="35" s="1"/>
  <c r="BE96" i="35"/>
  <c r="BD96" i="35" s="1"/>
  <c r="BF37" i="35"/>
  <c r="BG37" i="35" s="1"/>
  <c r="BE28" i="35"/>
  <c r="BE84" i="35"/>
  <c r="BD84" i="35" s="1"/>
  <c r="BE32" i="35"/>
  <c r="BD32" i="35" s="1"/>
  <c r="BE25" i="35"/>
  <c r="BD25" i="35" s="1"/>
  <c r="BE92" i="35"/>
  <c r="BD92" i="35" s="1"/>
  <c r="BF81" i="35"/>
  <c r="BG81" i="35" s="1"/>
  <c r="BF34" i="35"/>
  <c r="BG34" i="35" s="1"/>
  <c r="BE60" i="35"/>
  <c r="BD60" i="35" s="1"/>
  <c r="BF115" i="35"/>
  <c r="BG115" i="35" s="1"/>
  <c r="BF58" i="35"/>
  <c r="BG58" i="35" s="1"/>
  <c r="BE86" i="35"/>
  <c r="BD86" i="35" s="1"/>
  <c r="BF22" i="35"/>
  <c r="BG22" i="35" s="1"/>
  <c r="BF75" i="35"/>
  <c r="BG75" i="35" s="1"/>
  <c r="BF62" i="35"/>
  <c r="BG62" i="35" s="1"/>
  <c r="BE18" i="35"/>
  <c r="BF30" i="35"/>
  <c r="BG30" i="35" s="1"/>
  <c r="BF106" i="35"/>
  <c r="BG106" i="35" s="1"/>
  <c r="BF116" i="35"/>
  <c r="BG116" i="35" s="1"/>
  <c r="BE38" i="35"/>
  <c r="BD38" i="35" s="1"/>
  <c r="BE77" i="35"/>
  <c r="BD77" i="35" s="1"/>
  <c r="BE104" i="35"/>
  <c r="BD104" i="35" s="1"/>
  <c r="BE19" i="35"/>
  <c r="BD19" i="35" s="1"/>
  <c r="BE101" i="35"/>
  <c r="BD101" i="35" s="1"/>
  <c r="BE99" i="35"/>
  <c r="BD99" i="35" s="1"/>
  <c r="BF80" i="35"/>
  <c r="BG80" i="35" s="1"/>
  <c r="BF90" i="35"/>
  <c r="BG90" i="35" s="1"/>
  <c r="BF57" i="35"/>
  <c r="BG57" i="35" s="1"/>
  <c r="BF27" i="35"/>
  <c r="BG27" i="35" s="1"/>
  <c r="BF41" i="35"/>
  <c r="BG41" i="35" s="1"/>
  <c r="BF20" i="35"/>
  <c r="BG20" i="35" s="1"/>
  <c r="BE112" i="35"/>
  <c r="BD112" i="35" s="1"/>
  <c r="BF63" i="35"/>
  <c r="BG63" i="35" s="1"/>
  <c r="BF35" i="35"/>
  <c r="BG35" i="35" s="1"/>
  <c r="BF24" i="35"/>
  <c r="BG24" i="35" s="1"/>
  <c r="BF61" i="35"/>
  <c r="BG61" i="35" s="1"/>
  <c r="BF54" i="35"/>
  <c r="BG54" i="35" s="1"/>
  <c r="BE20" i="35"/>
  <c r="BD20" i="35" s="1"/>
  <c r="BE72" i="35"/>
  <c r="BD72" i="35" s="1"/>
  <c r="BF78" i="35"/>
  <c r="BG78" i="35" s="1"/>
  <c r="BF36" i="35"/>
  <c r="BG36" i="35" s="1"/>
  <c r="BF101" i="35"/>
  <c r="BG101" i="35" s="1"/>
  <c r="BF89" i="35"/>
  <c r="BG89" i="35" s="1"/>
  <c r="BF95" i="35"/>
  <c r="BG95" i="35" s="1"/>
  <c r="BF40" i="35"/>
  <c r="BG40" i="35" s="1"/>
  <c r="BE78" i="35"/>
  <c r="BD78" i="35" s="1"/>
  <c r="BF55" i="35"/>
  <c r="BG55" i="35" s="1"/>
  <c r="BF111" i="35"/>
  <c r="BG111" i="35" s="1"/>
  <c r="BF66" i="35"/>
  <c r="BG66" i="35" s="1"/>
  <c r="BE50" i="35"/>
  <c r="BD50" i="35" s="1"/>
  <c r="BF44" i="35"/>
  <c r="BG44" i="35" s="1"/>
  <c r="BF49" i="35"/>
  <c r="BG49" i="35" s="1"/>
  <c r="BE54" i="35"/>
  <c r="BD54" i="35" s="1"/>
  <c r="BE71" i="35"/>
  <c r="BD71" i="35" s="1"/>
  <c r="BE62" i="35"/>
  <c r="BD62" i="35" s="1"/>
  <c r="BE75" i="35"/>
  <c r="BD75" i="35" s="1"/>
  <c r="BE52" i="35"/>
  <c r="BD52" i="35" s="1"/>
  <c r="BF109" i="35"/>
  <c r="BG109" i="35" s="1"/>
  <c r="BF91" i="35"/>
  <c r="BG91" i="35" s="1"/>
  <c r="BE83" i="35"/>
  <c r="BD83" i="35" s="1"/>
  <c r="BE66" i="35"/>
  <c r="BD66" i="35" s="1"/>
  <c r="BE45" i="35"/>
  <c r="BD45" i="35" s="1"/>
  <c r="BE94" i="35"/>
  <c r="BD94" i="35" s="1"/>
  <c r="BE44" i="35"/>
  <c r="BD44" i="35" s="1"/>
  <c r="BF18" i="35"/>
  <c r="BG18" i="35" s="1"/>
  <c r="BE23" i="35"/>
  <c r="BF74" i="35"/>
  <c r="BG74" i="35" s="1"/>
  <c r="BE30" i="35"/>
  <c r="BD30" i="35" s="1"/>
  <c r="BE111" i="35"/>
  <c r="BD111" i="35" s="1"/>
  <c r="BF86" i="35"/>
  <c r="BG86" i="35" s="1"/>
  <c r="BF87" i="35"/>
  <c r="BG87" i="35" s="1"/>
  <c r="BF112" i="35"/>
  <c r="BG112" i="35" s="1"/>
  <c r="BE36" i="35"/>
  <c r="BD36" i="35" s="1"/>
  <c r="BE27" i="35"/>
  <c r="BF82" i="35"/>
  <c r="BG82" i="35" s="1"/>
  <c r="BF65" i="35"/>
  <c r="BG65" i="35" s="1"/>
  <c r="BE46" i="35"/>
  <c r="BD46" i="35" s="1"/>
  <c r="BE68" i="35"/>
  <c r="BD68" i="35" s="1"/>
  <c r="BF33" i="35"/>
  <c r="BG33" i="35" s="1"/>
  <c r="BE93" i="35"/>
  <c r="BD93" i="35" s="1"/>
  <c r="BF98" i="35"/>
  <c r="BG98" i="35" s="1"/>
  <c r="BF70" i="35"/>
  <c r="BG70" i="35" s="1"/>
  <c r="BE114" i="35"/>
  <c r="BD114" i="35" s="1"/>
  <c r="BE65" i="35"/>
  <c r="BD65" i="35" s="1"/>
  <c r="BF93" i="35"/>
  <c r="BG93" i="35" s="1"/>
  <c r="BE76" i="35"/>
  <c r="BD76" i="35" s="1"/>
  <c r="BF110" i="35"/>
  <c r="BG110" i="35" s="1"/>
  <c r="BE102" i="35"/>
  <c r="BD102" i="35" s="1"/>
  <c r="BE47" i="35"/>
  <c r="BD47" i="35" s="1"/>
  <c r="BF108" i="35"/>
  <c r="BG108" i="35" s="1"/>
  <c r="BF73" i="35"/>
  <c r="BG73" i="35" s="1"/>
  <c r="BF83" i="35"/>
  <c r="BG83" i="35" s="1"/>
  <c r="BE103" i="35"/>
  <c r="BD103" i="35" s="1"/>
  <c r="BE88" i="35"/>
  <c r="BD88" i="35" s="1"/>
  <c r="BE80" i="35"/>
  <c r="BD80" i="35" s="1"/>
  <c r="BE85" i="35"/>
  <c r="BD85" i="35" s="1"/>
  <c r="BE95" i="35"/>
  <c r="BD95" i="35" s="1"/>
  <c r="BE49" i="35"/>
  <c r="BD49" i="35" s="1"/>
  <c r="BE33" i="35"/>
  <c r="BD33" i="35" s="1"/>
  <c r="BF28" i="35"/>
  <c r="BG28" i="35" s="1"/>
  <c r="BE90" i="35"/>
  <c r="BD90" i="35" s="1"/>
  <c r="BF99" i="35"/>
  <c r="BG99" i="35" s="1"/>
  <c r="BE34" i="35"/>
  <c r="BD34" i="35" s="1"/>
  <c r="BE91" i="35"/>
  <c r="BD91" i="35" s="1"/>
  <c r="BF29" i="35"/>
  <c r="BG29" i="35" s="1"/>
  <c r="BE73" i="35"/>
  <c r="BD73" i="35" s="1"/>
  <c r="BF39" i="35"/>
  <c r="BG39" i="35" s="1"/>
  <c r="BF59" i="35"/>
  <c r="BG59" i="35" s="1"/>
  <c r="BF43" i="35"/>
  <c r="BG43" i="35" s="1"/>
  <c r="BE87" i="35"/>
  <c r="BD87" i="35" s="1"/>
  <c r="BF94" i="35"/>
  <c r="BG94" i="35" s="1"/>
  <c r="BE113" i="35"/>
  <c r="BD113" i="35" s="1"/>
  <c r="BE107" i="35"/>
  <c r="BD107" i="35" s="1"/>
  <c r="BF79" i="35"/>
  <c r="BG79" i="35" s="1"/>
  <c r="BE17" i="35"/>
  <c r="BD17" i="35" s="1"/>
  <c r="BF77" i="35"/>
  <c r="BG77" i="35" s="1"/>
  <c r="BF56" i="35"/>
  <c r="BG56" i="35" s="1"/>
  <c r="BF19" i="35"/>
  <c r="BG19" i="35" s="1"/>
  <c r="BE81" i="35"/>
  <c r="BD81" i="35" s="1"/>
  <c r="BF38" i="35"/>
  <c r="BG38" i="35" s="1"/>
  <c r="BF84" i="35"/>
  <c r="BG84" i="35" s="1"/>
  <c r="BF92" i="35"/>
  <c r="BG92" i="35" s="1"/>
  <c r="BF67" i="35"/>
  <c r="BG67" i="35" s="1"/>
  <c r="BE98" i="35"/>
  <c r="BD98" i="35" s="1"/>
  <c r="BF48" i="35"/>
  <c r="BG48" i="35" s="1"/>
  <c r="BF50" i="35"/>
  <c r="BG50" i="35" s="1"/>
  <c r="BE110" i="35"/>
  <c r="BD110" i="35" s="1"/>
  <c r="BF60" i="35"/>
  <c r="BG60" i="35" s="1"/>
  <c r="BE106" i="35"/>
  <c r="BD106" i="35" s="1"/>
  <c r="BE37" i="35"/>
  <c r="BD37" i="35" s="1"/>
  <c r="BF21" i="35"/>
  <c r="BG21" i="35" s="1"/>
  <c r="BE53" i="35"/>
  <c r="BD53" i="35" s="1"/>
  <c r="BF76" i="35"/>
  <c r="BG76" i="35" s="1"/>
  <c r="BE89" i="35"/>
  <c r="BD89" i="35" s="1"/>
  <c r="BF83" i="38"/>
  <c r="BG83" i="38" s="1"/>
  <c r="BF44" i="38"/>
  <c r="BG44" i="38" s="1"/>
  <c r="BE22" i="38"/>
  <c r="BD22" i="38" s="1"/>
  <c r="BE65" i="38"/>
  <c r="BD65" i="38" s="1"/>
  <c r="BE100" i="38"/>
  <c r="BD100" i="38" s="1"/>
  <c r="BF28" i="38"/>
  <c r="BG28" i="38" s="1"/>
  <c r="BF56" i="38"/>
  <c r="BG56" i="38" s="1"/>
  <c r="BE69" i="38"/>
  <c r="BD69" i="38" s="1"/>
  <c r="BE45" i="38"/>
  <c r="BD45" i="38" s="1"/>
  <c r="BF67" i="38"/>
  <c r="BG67" i="38" s="1"/>
  <c r="BE46" i="38"/>
  <c r="BD46" i="38" s="1"/>
  <c r="BF37" i="38"/>
  <c r="BG37" i="38" s="1"/>
  <c r="BF73" i="38"/>
  <c r="BG73" i="38" s="1"/>
  <c r="BE30" i="38"/>
  <c r="BD30" i="38" s="1"/>
  <c r="BE112" i="38"/>
  <c r="BD112" i="38" s="1"/>
  <c r="BF21" i="38"/>
  <c r="BG21" i="38" s="1"/>
  <c r="BF106" i="38"/>
  <c r="BG106" i="38" s="1"/>
  <c r="BF111" i="38"/>
  <c r="BG111" i="38" s="1"/>
  <c r="BE19" i="38"/>
  <c r="BE83" i="38"/>
  <c r="BD83" i="38" s="1"/>
  <c r="BF64" i="38"/>
  <c r="BG64" i="38" s="1"/>
  <c r="BE57" i="38"/>
  <c r="BD57" i="38" s="1"/>
  <c r="BE110" i="38"/>
  <c r="BD110" i="38" s="1"/>
  <c r="BF63" i="38"/>
  <c r="BG63" i="38" s="1"/>
  <c r="BE86" i="38"/>
  <c r="BD86" i="38" s="1"/>
  <c r="BF18" i="38"/>
  <c r="BG18" i="38" s="1"/>
  <c r="BE67" i="38"/>
  <c r="BD67" i="38" s="1"/>
  <c r="BF104" i="38"/>
  <c r="BG104" i="38" s="1"/>
  <c r="BF47" i="38"/>
  <c r="BG47" i="38" s="1"/>
  <c r="BE71" i="38"/>
  <c r="BD71" i="38" s="1"/>
  <c r="BF53" i="38"/>
  <c r="BG53" i="38" s="1"/>
  <c r="BE36" i="38"/>
  <c r="BD36" i="38" s="1"/>
  <c r="BE109" i="38"/>
  <c r="BD109" i="38" s="1"/>
  <c r="BF74" i="38"/>
  <c r="BG74" i="38" s="1"/>
  <c r="BE18" i="38"/>
  <c r="BD18" i="38" s="1"/>
  <c r="BE64" i="38"/>
  <c r="BD64" i="38" s="1"/>
  <c r="BE111" i="38"/>
  <c r="BD111" i="38" s="1"/>
  <c r="BE73" i="38"/>
  <c r="BD73" i="38" s="1"/>
  <c r="BF92" i="38"/>
  <c r="BG92" i="38" s="1"/>
  <c r="BF24" i="38"/>
  <c r="BG24" i="38" s="1"/>
  <c r="BE80" i="38"/>
  <c r="BD80" i="38" s="1"/>
  <c r="BE70" i="38"/>
  <c r="BD70" i="38" s="1"/>
  <c r="BF78" i="38"/>
  <c r="BG78" i="38" s="1"/>
  <c r="BE33" i="38"/>
  <c r="BD33" i="38" s="1"/>
  <c r="BF50" i="38"/>
  <c r="BG50" i="38" s="1"/>
  <c r="BE99" i="38"/>
  <c r="BD99" i="38" s="1"/>
  <c r="BE28" i="38"/>
  <c r="BD28" i="38" s="1"/>
  <c r="BE32" i="38"/>
  <c r="BD32" i="38" s="1"/>
  <c r="BF68" i="38"/>
  <c r="BG68" i="38" s="1"/>
  <c r="BE20" i="38"/>
  <c r="BE62" i="38"/>
  <c r="BD62" i="38" s="1"/>
  <c r="BF97" i="38"/>
  <c r="BG97" i="38" s="1"/>
  <c r="BF86" i="38"/>
  <c r="BG86" i="38" s="1"/>
  <c r="BE108" i="38"/>
  <c r="BD108" i="38" s="1"/>
  <c r="BF55" i="38"/>
  <c r="BG55" i="38" s="1"/>
  <c r="BF88" i="38"/>
  <c r="BG88" i="38" s="1"/>
  <c r="BE38" i="38"/>
  <c r="BD38" i="38" s="1"/>
  <c r="BF30" i="38"/>
  <c r="BG30" i="38" s="1"/>
  <c r="BE58" i="38"/>
  <c r="BD58" i="38" s="1"/>
  <c r="BF62" i="38"/>
  <c r="BG62" i="38" s="1"/>
  <c r="BE78" i="38"/>
  <c r="BD78" i="38" s="1"/>
  <c r="BE44" i="38"/>
  <c r="BD44" i="38" s="1"/>
  <c r="BF43" i="38"/>
  <c r="BG43" i="38" s="1"/>
  <c r="BF75" i="38"/>
  <c r="BG75" i="38" s="1"/>
  <c r="BF34" i="38"/>
  <c r="BG34" i="38" s="1"/>
  <c r="BE94" i="38"/>
  <c r="BD94" i="38" s="1"/>
  <c r="BE35" i="38"/>
  <c r="BD35" i="38" s="1"/>
  <c r="BF109" i="38"/>
  <c r="BG109" i="38" s="1"/>
  <c r="BF102" i="38"/>
  <c r="BG102" i="38" s="1"/>
  <c r="BF41" i="38"/>
  <c r="BG41" i="38" s="1"/>
  <c r="BE76" i="38"/>
  <c r="BD76" i="38" s="1"/>
  <c r="BF17" i="38"/>
  <c r="BG17" i="38" s="1"/>
  <c r="BE104" i="38"/>
  <c r="BD104" i="38" s="1"/>
  <c r="BF54" i="38"/>
  <c r="BG54" i="38" s="1"/>
  <c r="BF20" i="38"/>
  <c r="BG20" i="38" s="1"/>
  <c r="BE90" i="38"/>
  <c r="BD90" i="38" s="1"/>
  <c r="BF40" i="38"/>
  <c r="BG40" i="38" s="1"/>
  <c r="BF32" i="38"/>
  <c r="BG32" i="38" s="1"/>
  <c r="BF105" i="38"/>
  <c r="BG105" i="38" s="1"/>
  <c r="BE85" i="38"/>
  <c r="BD85" i="38" s="1"/>
  <c r="BF93" i="38"/>
  <c r="BG93" i="38" s="1"/>
  <c r="BF110" i="38"/>
  <c r="BG110" i="38" s="1"/>
  <c r="BF103" i="38"/>
  <c r="BG103" i="38" s="1"/>
  <c r="BE89" i="38"/>
  <c r="BD89" i="38" s="1"/>
  <c r="BF112" i="38"/>
  <c r="BG112" i="38" s="1"/>
  <c r="BE97" i="38"/>
  <c r="BD97" i="38" s="1"/>
  <c r="BF70" i="38"/>
  <c r="BG70" i="38" s="1"/>
  <c r="BE91" i="38"/>
  <c r="BD91" i="38" s="1"/>
  <c r="BE47" i="38"/>
  <c r="BD47" i="38" s="1"/>
  <c r="BE37" i="38"/>
  <c r="BD37" i="38" s="1"/>
  <c r="BF22" i="38"/>
  <c r="BG22" i="38" s="1"/>
  <c r="BE92" i="38"/>
  <c r="BD92" i="38" s="1"/>
  <c r="BE79" i="38"/>
  <c r="BD79" i="38" s="1"/>
  <c r="BF49" i="38"/>
  <c r="BG49" i="38" s="1"/>
  <c r="BE87" i="38"/>
  <c r="BD87" i="38" s="1"/>
  <c r="BF38" i="38"/>
  <c r="BG38" i="38" s="1"/>
  <c r="BE75" i="38"/>
  <c r="BD75" i="38" s="1"/>
  <c r="BE72" i="38"/>
  <c r="BD72" i="38" s="1"/>
  <c r="BE63" i="38"/>
  <c r="BD63" i="38" s="1"/>
  <c r="BF108" i="38"/>
  <c r="BG108" i="38" s="1"/>
  <c r="BF39" i="38"/>
  <c r="BG39" i="38" s="1"/>
  <c r="BE54" i="38"/>
  <c r="BD54" i="38" s="1"/>
  <c r="BE106" i="38"/>
  <c r="BD106" i="38" s="1"/>
  <c r="BE50" i="38"/>
  <c r="BD50" i="38" s="1"/>
  <c r="BE81" i="38"/>
  <c r="BD81" i="38" s="1"/>
  <c r="BE115" i="38"/>
  <c r="BD115" i="38" s="1"/>
  <c r="BE24" i="38"/>
  <c r="BD24" i="38" s="1"/>
  <c r="BE53" i="38"/>
  <c r="BD53" i="38" s="1"/>
  <c r="BF84" i="38"/>
  <c r="BG84" i="38" s="1"/>
  <c r="BF98" i="38"/>
  <c r="BG98" i="38" s="1"/>
  <c r="BE66" i="38"/>
  <c r="BD66" i="38" s="1"/>
  <c r="BE93" i="38"/>
  <c r="BD93" i="38" s="1"/>
  <c r="BF80" i="38"/>
  <c r="BG80" i="38" s="1"/>
  <c r="BF99" i="38"/>
  <c r="BG99" i="38" s="1"/>
  <c r="BE82" i="38"/>
  <c r="BD82" i="38" s="1"/>
  <c r="BE31" i="38"/>
  <c r="BD31" i="38" s="1"/>
  <c r="BF115" i="38"/>
  <c r="BG115" i="38" s="1"/>
  <c r="BF27" i="38"/>
  <c r="BG27" i="38" s="1"/>
  <c r="BE23" i="38"/>
  <c r="BD23" i="38" s="1"/>
  <c r="BE101" i="38"/>
  <c r="BD101" i="38" s="1"/>
  <c r="BE26" i="38"/>
  <c r="BD26" i="38" s="1"/>
  <c r="BF77" i="38"/>
  <c r="BG77" i="38" s="1"/>
  <c r="BF94" i="38"/>
  <c r="BG94" i="38" s="1"/>
  <c r="BE21" i="38"/>
  <c r="BF46" i="38"/>
  <c r="BG46" i="38" s="1"/>
  <c r="BE27" i="38"/>
  <c r="BD27" i="38" s="1"/>
  <c r="BE68" i="38"/>
  <c r="BD68" i="38" s="1"/>
  <c r="BF60" i="38"/>
  <c r="BG60" i="38" s="1"/>
  <c r="BF72" i="38"/>
  <c r="BG72" i="38" s="1"/>
  <c r="BF91" i="38"/>
  <c r="BG91" i="38" s="1"/>
  <c r="BE103" i="38"/>
  <c r="BD103" i="38" s="1"/>
  <c r="BF31" i="38"/>
  <c r="BG31" i="38" s="1"/>
  <c r="BE113" i="38"/>
  <c r="BD113" i="38" s="1"/>
  <c r="BF42" i="38"/>
  <c r="BG42" i="38" s="1"/>
  <c r="BE42" i="38"/>
  <c r="BD42" i="38" s="1"/>
  <c r="BE84" i="38"/>
  <c r="BD84" i="38" s="1"/>
  <c r="BE49" i="38"/>
  <c r="BD49" i="38" s="1"/>
  <c r="BF87" i="38"/>
  <c r="BG87" i="38" s="1"/>
  <c r="BE59" i="38"/>
  <c r="BD59" i="38" s="1"/>
  <c r="BF33" i="38"/>
  <c r="BG33" i="38" s="1"/>
  <c r="BE116" i="38"/>
  <c r="BD116" i="38" s="1"/>
  <c r="BF116" i="38"/>
  <c r="BG116" i="38" s="1"/>
  <c r="BF59" i="38"/>
  <c r="BG59" i="38" s="1"/>
  <c r="BE96" i="38"/>
  <c r="BD96" i="38" s="1"/>
  <c r="BE88" i="38"/>
  <c r="BD88" i="38" s="1"/>
  <c r="BE74" i="38"/>
  <c r="BD74" i="38" s="1"/>
  <c r="BE34" i="38"/>
  <c r="BD34" i="38" s="1"/>
  <c r="BF85" i="38"/>
  <c r="BG85" i="38" s="1"/>
  <c r="BE29" i="38"/>
  <c r="BD29" i="38" s="1"/>
  <c r="BE40" i="38"/>
  <c r="BD40" i="38" s="1"/>
  <c r="BF48" i="38"/>
  <c r="BG48" i="38" s="1"/>
  <c r="BE56" i="38"/>
  <c r="BD56" i="38" s="1"/>
  <c r="BF79" i="38"/>
  <c r="BG79" i="38" s="1"/>
  <c r="BF113" i="38"/>
  <c r="BG113" i="38" s="1"/>
  <c r="BF101" i="38"/>
  <c r="BG101" i="38" s="1"/>
  <c r="BE95" i="38"/>
  <c r="BD95" i="38" s="1"/>
  <c r="BF95" i="38"/>
  <c r="BG95" i="38" s="1"/>
  <c r="BF57" i="38"/>
  <c r="BG57" i="38" s="1"/>
  <c r="BE39" i="38"/>
  <c r="BD39" i="38" s="1"/>
  <c r="BE60" i="38"/>
  <c r="BD60" i="38" s="1"/>
  <c r="BF65" i="38"/>
  <c r="BG65" i="38" s="1"/>
  <c r="BE25" i="38"/>
  <c r="BD25" i="38" s="1"/>
  <c r="BF114" i="38"/>
  <c r="BG114" i="38" s="1"/>
  <c r="BE52" i="38"/>
  <c r="BD52" i="38" s="1"/>
  <c r="BE48" i="38"/>
  <c r="BD48" i="38" s="1"/>
  <c r="BE51" i="38"/>
  <c r="BD51" i="38" s="1"/>
  <c r="BF96" i="38"/>
  <c r="BG96" i="38" s="1"/>
  <c r="BF76" i="38"/>
  <c r="BG76" i="38" s="1"/>
  <c r="BF100" i="38"/>
  <c r="BG100" i="38" s="1"/>
  <c r="BF89" i="38"/>
  <c r="BG89" i="38" s="1"/>
  <c r="BF45" i="38"/>
  <c r="BG45" i="38" s="1"/>
  <c r="BF69" i="38"/>
  <c r="BG69" i="38" s="1"/>
  <c r="BF19" i="38"/>
  <c r="BG19" i="38" s="1"/>
  <c r="BF29" i="38"/>
  <c r="BG29" i="38" s="1"/>
  <c r="BE17" i="38"/>
  <c r="BD17" i="38" s="1"/>
  <c r="BE55" i="38"/>
  <c r="BD55" i="38" s="1"/>
  <c r="BF61" i="38"/>
  <c r="BG61" i="38" s="1"/>
  <c r="BE114" i="38"/>
  <c r="BD114" i="38" s="1"/>
  <c r="BE98" i="38"/>
  <c r="BD98" i="38" s="1"/>
  <c r="BE107" i="38"/>
  <c r="BD107" i="38" s="1"/>
  <c r="BF52" i="38"/>
  <c r="BG52" i="38" s="1"/>
  <c r="BE105" i="38"/>
  <c r="BD105" i="38" s="1"/>
  <c r="BE61" i="38"/>
  <c r="BD61" i="38" s="1"/>
  <c r="BE41" i="38"/>
  <c r="BD41" i="38" s="1"/>
  <c r="BF25" i="38"/>
  <c r="BG25" i="38" s="1"/>
  <c r="BF26" i="38"/>
  <c r="BG26" i="38" s="1"/>
  <c r="BF35" i="38"/>
  <c r="BG35" i="38" s="1"/>
  <c r="BF81" i="38"/>
  <c r="BG81" i="38" s="1"/>
  <c r="BE102" i="38"/>
  <c r="BD102" i="38" s="1"/>
  <c r="BF36" i="38"/>
  <c r="BG36" i="38" s="1"/>
  <c r="BF66" i="38"/>
  <c r="BG66" i="38" s="1"/>
  <c r="BF23" i="38"/>
  <c r="BG23" i="38" s="1"/>
  <c r="BF51" i="38"/>
  <c r="BG51" i="38" s="1"/>
  <c r="BF90" i="38"/>
  <c r="BG90" i="38" s="1"/>
  <c r="BE77" i="38"/>
  <c r="BD77" i="38" s="1"/>
  <c r="BF82" i="38"/>
  <c r="BG82" i="38" s="1"/>
  <c r="BE43" i="38"/>
  <c r="BD43" i="38" s="1"/>
  <c r="BF71" i="38"/>
  <c r="BG71" i="38" s="1"/>
  <c r="BF107" i="38"/>
  <c r="BG107" i="38" s="1"/>
  <c r="BF58" i="38"/>
  <c r="BG58" i="38" s="1"/>
  <c r="BE79" i="37"/>
  <c r="BD79" i="37" s="1"/>
  <c r="BE78" i="37"/>
  <c r="BD78" i="37" s="1"/>
  <c r="BF38" i="37"/>
  <c r="BG38" i="37" s="1"/>
  <c r="BF24" i="37"/>
  <c r="BG24" i="37" s="1"/>
  <c r="BF81" i="37"/>
  <c r="BG81" i="37" s="1"/>
  <c r="BE30" i="37"/>
  <c r="BD30" i="37" s="1"/>
  <c r="BE90" i="37"/>
  <c r="BD90" i="37" s="1"/>
  <c r="BF77" i="37"/>
  <c r="BG77" i="37" s="1"/>
  <c r="BE35" i="37"/>
  <c r="BD35" i="37" s="1"/>
  <c r="BF43" i="37"/>
  <c r="BG43" i="37" s="1"/>
  <c r="BF76" i="37"/>
  <c r="BG76" i="37" s="1"/>
  <c r="BE112" i="37"/>
  <c r="BD112" i="37" s="1"/>
  <c r="BF110" i="37"/>
  <c r="BG110" i="37" s="1"/>
  <c r="BF48" i="37"/>
  <c r="BG48" i="37" s="1"/>
  <c r="BE46" i="37"/>
  <c r="BD46" i="37" s="1"/>
  <c r="BF79" i="37"/>
  <c r="BG79" i="37" s="1"/>
  <c r="BE108" i="37"/>
  <c r="BD108" i="37" s="1"/>
  <c r="BE19" i="37"/>
  <c r="BD19" i="37" s="1"/>
  <c r="BF37" i="37"/>
  <c r="BG37" i="37" s="1"/>
  <c r="BE45" i="37"/>
  <c r="BD45" i="37" s="1"/>
  <c r="BE109" i="37"/>
  <c r="BD109" i="37" s="1"/>
  <c r="BF89" i="37"/>
  <c r="BG89" i="37" s="1"/>
  <c r="BF92" i="37"/>
  <c r="BG92" i="37" s="1"/>
  <c r="BE115" i="37"/>
  <c r="BD115" i="37" s="1"/>
  <c r="BE22" i="37"/>
  <c r="BD22" i="37" s="1"/>
  <c r="BF33" i="37"/>
  <c r="BG33" i="37" s="1"/>
  <c r="BF19" i="37"/>
  <c r="BG19" i="37" s="1"/>
  <c r="BF21" i="37"/>
  <c r="BG21" i="37" s="1"/>
  <c r="BE99" i="37"/>
  <c r="BD99" i="37" s="1"/>
  <c r="BF102" i="37"/>
  <c r="BG102" i="37" s="1"/>
  <c r="BE74" i="37"/>
  <c r="BD74" i="37" s="1"/>
  <c r="BF50" i="37"/>
  <c r="BG50" i="37" s="1"/>
  <c r="BF65" i="37"/>
  <c r="BG65" i="37" s="1"/>
  <c r="BE65" i="37"/>
  <c r="BD65" i="37" s="1"/>
  <c r="BE64" i="37"/>
  <c r="BD64" i="37" s="1"/>
  <c r="BF114" i="37"/>
  <c r="BG114" i="37" s="1"/>
  <c r="BF113" i="37"/>
  <c r="BG113" i="37" s="1"/>
  <c r="BF115" i="37"/>
  <c r="BG115" i="37" s="1"/>
  <c r="BE68" i="37"/>
  <c r="BD68" i="37" s="1"/>
  <c r="BE40" i="37"/>
  <c r="BD40" i="37" s="1"/>
  <c r="BF20" i="37"/>
  <c r="BG20" i="37" s="1"/>
  <c r="BE72" i="37"/>
  <c r="BD72" i="37" s="1"/>
  <c r="BF85" i="37"/>
  <c r="BG85" i="37" s="1"/>
  <c r="BF99" i="37"/>
  <c r="BG99" i="37" s="1"/>
  <c r="BF54" i="37"/>
  <c r="BG54" i="37" s="1"/>
  <c r="BF105" i="37"/>
  <c r="BG105" i="37" s="1"/>
  <c r="BF86" i="37"/>
  <c r="BG86" i="37" s="1"/>
  <c r="BF23" i="37"/>
  <c r="BG23" i="37" s="1"/>
  <c r="BE51" i="37"/>
  <c r="BD51" i="37" s="1"/>
  <c r="BF31" i="37"/>
  <c r="BG31" i="37" s="1"/>
  <c r="BF25" i="37"/>
  <c r="BG25" i="37" s="1"/>
  <c r="BE94" i="37"/>
  <c r="BD94" i="37" s="1"/>
  <c r="BE67" i="37"/>
  <c r="BD67" i="37" s="1"/>
  <c r="BE114" i="37"/>
  <c r="BD114" i="37" s="1"/>
  <c r="BE42" i="37"/>
  <c r="BD42" i="37" s="1"/>
  <c r="BE89" i="37"/>
  <c r="BD89" i="37" s="1"/>
  <c r="BF66" i="37"/>
  <c r="BG66" i="37" s="1"/>
  <c r="BE91" i="37"/>
  <c r="BD91" i="37" s="1"/>
  <c r="BF84" i="37"/>
  <c r="BG84" i="37" s="1"/>
  <c r="BF74" i="37"/>
  <c r="BG74" i="37" s="1"/>
  <c r="BE49" i="37"/>
  <c r="BD49" i="37" s="1"/>
  <c r="BE63" i="37"/>
  <c r="BD63" i="37" s="1"/>
  <c r="BE53" i="37"/>
  <c r="BD53" i="37" s="1"/>
  <c r="BE52" i="37"/>
  <c r="BD52" i="37" s="1"/>
  <c r="BF41" i="37"/>
  <c r="BG41" i="37" s="1"/>
  <c r="BF42" i="37"/>
  <c r="BG42" i="37" s="1"/>
  <c r="BF56" i="37"/>
  <c r="BG56" i="37" s="1"/>
  <c r="BF93" i="37"/>
  <c r="BG93" i="37" s="1"/>
  <c r="BE54" i="37"/>
  <c r="BD54" i="37" s="1"/>
  <c r="BE92" i="37"/>
  <c r="BD92" i="37" s="1"/>
  <c r="BE57" i="37"/>
  <c r="BD57" i="37" s="1"/>
  <c r="BF44" i="37"/>
  <c r="BG44" i="37" s="1"/>
  <c r="BE102" i="37"/>
  <c r="BD102" i="37" s="1"/>
  <c r="BF103" i="37"/>
  <c r="BG103" i="37" s="1"/>
  <c r="BE116" i="37"/>
  <c r="BD116" i="37" s="1"/>
  <c r="BF97" i="37"/>
  <c r="BG97" i="37" s="1"/>
  <c r="BE17" i="37"/>
  <c r="BE101" i="37"/>
  <c r="BD101" i="37" s="1"/>
  <c r="BF51" i="37"/>
  <c r="BG51" i="37" s="1"/>
  <c r="BF73" i="37"/>
  <c r="BG73" i="37" s="1"/>
  <c r="BF72" i="37"/>
  <c r="BG72" i="37" s="1"/>
  <c r="BE87" i="37"/>
  <c r="BD87" i="37" s="1"/>
  <c r="BF96" i="37"/>
  <c r="BG96" i="37" s="1"/>
  <c r="BF100" i="37"/>
  <c r="BG100" i="37" s="1"/>
  <c r="BF68" i="37"/>
  <c r="BG68" i="37" s="1"/>
  <c r="BE81" i="37"/>
  <c r="BD81" i="37" s="1"/>
  <c r="BF107" i="37"/>
  <c r="BG107" i="37" s="1"/>
  <c r="BE85" i="37"/>
  <c r="BD85" i="37" s="1"/>
  <c r="BF70" i="37"/>
  <c r="BG70" i="37" s="1"/>
  <c r="BE106" i="37"/>
  <c r="BD106" i="37" s="1"/>
  <c r="BE103" i="37"/>
  <c r="BD103" i="37" s="1"/>
  <c r="BE77" i="37"/>
  <c r="BD77" i="37" s="1"/>
  <c r="BF98" i="37"/>
  <c r="BG98" i="37" s="1"/>
  <c r="BF80" i="37"/>
  <c r="BG80" i="37" s="1"/>
  <c r="BF17" i="37"/>
  <c r="BG17" i="37" s="1"/>
  <c r="BF82" i="37"/>
  <c r="BG82" i="37" s="1"/>
  <c r="BF75" i="37"/>
  <c r="BG75" i="37" s="1"/>
  <c r="BF67" i="37"/>
  <c r="BG67" i="37" s="1"/>
  <c r="BE93" i="37"/>
  <c r="BD93" i="37" s="1"/>
  <c r="BE96" i="37"/>
  <c r="BD96" i="37" s="1"/>
  <c r="BE75" i="37"/>
  <c r="BD75" i="37" s="1"/>
  <c r="BF91" i="37"/>
  <c r="BG91" i="37" s="1"/>
  <c r="BE20" i="37"/>
  <c r="BD20" i="37" s="1"/>
  <c r="BF112" i="37"/>
  <c r="BG112" i="37" s="1"/>
  <c r="BF35" i="37"/>
  <c r="BG35" i="37" s="1"/>
  <c r="BE38" i="37"/>
  <c r="BD38" i="37" s="1"/>
  <c r="BE37" i="37"/>
  <c r="BD37" i="37" s="1"/>
  <c r="BF36" i="37"/>
  <c r="BG36" i="37" s="1"/>
  <c r="BE50" i="37"/>
  <c r="BD50" i="37" s="1"/>
  <c r="BE21" i="37"/>
  <c r="BD21" i="37" s="1"/>
  <c r="BF26" i="37"/>
  <c r="BG26" i="37" s="1"/>
  <c r="BF27" i="37"/>
  <c r="BG27" i="37" s="1"/>
  <c r="BF78" i="37"/>
  <c r="BG78" i="37" s="1"/>
  <c r="BE32" i="37"/>
  <c r="BD32" i="37" s="1"/>
  <c r="BE28" i="37"/>
  <c r="BD28" i="37" s="1"/>
  <c r="BE48" i="37"/>
  <c r="BD48" i="37" s="1"/>
  <c r="BE25" i="37"/>
  <c r="BD25" i="37" s="1"/>
  <c r="BE83" i="37"/>
  <c r="BD83" i="37" s="1"/>
  <c r="BF22" i="37"/>
  <c r="BG22" i="37" s="1"/>
  <c r="BE41" i="37"/>
  <c r="BD41" i="37" s="1"/>
  <c r="BF109" i="37"/>
  <c r="BG109" i="37" s="1"/>
  <c r="BE71" i="37"/>
  <c r="BD71" i="37" s="1"/>
  <c r="BE95" i="37"/>
  <c r="BD95" i="37" s="1"/>
  <c r="BF32" i="37"/>
  <c r="BG32" i="37" s="1"/>
  <c r="BF29" i="37"/>
  <c r="BG29" i="37" s="1"/>
  <c r="BE111" i="37"/>
  <c r="BD111" i="37" s="1"/>
  <c r="BF28" i="37"/>
  <c r="BG28" i="37" s="1"/>
  <c r="BF61" i="37"/>
  <c r="BG61" i="37" s="1"/>
  <c r="BF47" i="37"/>
  <c r="BG47" i="37" s="1"/>
  <c r="BF34" i="37"/>
  <c r="BG34" i="37" s="1"/>
  <c r="BF64" i="37"/>
  <c r="BG64" i="37" s="1"/>
  <c r="BF111" i="37"/>
  <c r="BG111" i="37" s="1"/>
  <c r="BF46" i="37"/>
  <c r="BG46" i="37" s="1"/>
  <c r="BF55" i="37"/>
  <c r="BG55" i="37" s="1"/>
  <c r="BE66" i="37"/>
  <c r="BD66" i="37" s="1"/>
  <c r="BF53" i="37"/>
  <c r="BG53" i="37" s="1"/>
  <c r="BF88" i="37"/>
  <c r="BG88" i="37" s="1"/>
  <c r="BE61" i="37"/>
  <c r="BD61" i="37" s="1"/>
  <c r="BE24" i="37"/>
  <c r="BD24" i="37" s="1"/>
  <c r="BE69" i="37"/>
  <c r="BD69" i="37" s="1"/>
  <c r="BF45" i="37"/>
  <c r="BG45" i="37" s="1"/>
  <c r="BE70" i="37"/>
  <c r="BD70" i="37" s="1"/>
  <c r="BE97" i="37"/>
  <c r="BD97" i="37" s="1"/>
  <c r="BE34" i="37"/>
  <c r="BD34" i="37" s="1"/>
  <c r="BE73" i="37"/>
  <c r="BD73" i="37" s="1"/>
  <c r="BF83" i="37"/>
  <c r="BG83" i="37" s="1"/>
  <c r="BE100" i="37"/>
  <c r="BD100" i="37" s="1"/>
  <c r="BE88" i="37"/>
  <c r="BD88" i="37" s="1"/>
  <c r="BE44" i="37"/>
  <c r="BD44" i="37" s="1"/>
  <c r="BF87" i="37"/>
  <c r="BG87" i="37" s="1"/>
  <c r="BE43" i="37"/>
  <c r="BD43" i="37" s="1"/>
  <c r="BF62" i="37"/>
  <c r="BG62" i="37" s="1"/>
  <c r="BE62" i="37"/>
  <c r="BD62" i="37" s="1"/>
  <c r="BE110" i="37"/>
  <c r="BD110" i="37" s="1"/>
  <c r="BE58" i="37"/>
  <c r="BD58" i="37" s="1"/>
  <c r="BE98" i="37"/>
  <c r="BD98" i="37" s="1"/>
  <c r="BF60" i="37"/>
  <c r="BG60" i="37" s="1"/>
  <c r="BF69" i="37"/>
  <c r="BG69" i="37" s="1"/>
  <c r="BE104" i="37"/>
  <c r="BD104" i="37" s="1"/>
  <c r="BE84" i="37"/>
  <c r="BD84" i="37" s="1"/>
  <c r="BF101" i="37"/>
  <c r="BG101" i="37" s="1"/>
  <c r="BE31" i="37"/>
  <c r="BD31" i="37" s="1"/>
  <c r="BF63" i="37"/>
  <c r="BG63" i="37" s="1"/>
  <c r="BF104" i="37"/>
  <c r="BG104" i="37" s="1"/>
  <c r="BF57" i="37"/>
  <c r="BG57" i="37" s="1"/>
  <c r="BF106" i="37"/>
  <c r="BG106" i="37" s="1"/>
  <c r="BF95" i="37"/>
  <c r="BG95" i="37" s="1"/>
  <c r="BE82" i="37"/>
  <c r="BD82" i="37" s="1"/>
  <c r="BE18" i="37"/>
  <c r="BD18" i="37" s="1"/>
  <c r="BE36" i="37"/>
  <c r="BD36" i="37" s="1"/>
  <c r="BF49" i="37"/>
  <c r="BG49" i="37" s="1"/>
  <c r="BE27" i="37"/>
  <c r="BF59" i="37"/>
  <c r="BG59" i="37" s="1"/>
  <c r="BE23" i="37"/>
  <c r="BE105" i="37"/>
  <c r="BD105" i="37" s="1"/>
  <c r="BE107" i="37"/>
  <c r="BD107" i="37" s="1"/>
  <c r="BF94" i="37"/>
  <c r="BG94" i="37" s="1"/>
  <c r="BE80" i="37"/>
  <c r="BD80" i="37" s="1"/>
  <c r="BF71" i="37"/>
  <c r="BG71" i="37" s="1"/>
  <c r="BF90" i="37"/>
  <c r="BG90" i="37" s="1"/>
  <c r="BE47" i="37"/>
  <c r="BD47" i="37" s="1"/>
  <c r="BE56" i="37"/>
  <c r="BD56" i="37" s="1"/>
  <c r="BF116" i="37"/>
  <c r="BG116" i="37" s="1"/>
  <c r="BE113" i="37"/>
  <c r="BD113" i="37" s="1"/>
  <c r="BE33" i="37"/>
  <c r="BD33" i="37" s="1"/>
  <c r="BF40" i="37"/>
  <c r="BG40" i="37" s="1"/>
  <c r="BF18" i="37"/>
  <c r="BG18" i="37" s="1"/>
  <c r="BE60" i="37"/>
  <c r="BD60" i="37" s="1"/>
  <c r="BE39" i="37"/>
  <c r="BD39" i="37" s="1"/>
  <c r="BE55" i="37"/>
  <c r="BD55" i="37" s="1"/>
  <c r="BE86" i="37"/>
  <c r="BD86" i="37" s="1"/>
  <c r="BF108" i="37"/>
  <c r="BG108" i="37" s="1"/>
  <c r="BE29" i="37"/>
  <c r="BD29" i="37" s="1"/>
  <c r="BF58" i="37"/>
  <c r="BG58" i="37" s="1"/>
  <c r="BE59" i="37"/>
  <c r="BD59" i="37" s="1"/>
  <c r="BE26" i="37"/>
  <c r="BF39" i="37"/>
  <c r="BG39" i="37" s="1"/>
  <c r="BF52" i="37"/>
  <c r="BG52" i="37" s="1"/>
  <c r="BE76" i="37"/>
  <c r="BD76" i="37" s="1"/>
  <c r="BF30" i="37"/>
  <c r="BG30" i="37" s="1"/>
  <c r="BQ87" i="30"/>
  <c r="BP87" i="30" s="1"/>
  <c r="BQ40" i="30"/>
  <c r="BP40" i="30" s="1"/>
  <c r="BQ73" i="30"/>
  <c r="BP73" i="30" s="1"/>
  <c r="BQ38" i="30"/>
  <c r="BP38" i="30" s="1"/>
  <c r="BR101" i="30"/>
  <c r="BS101" i="30" s="1"/>
  <c r="BR27" i="30"/>
  <c r="BS27" i="30" s="1"/>
  <c r="BR111" i="30"/>
  <c r="BS111" i="30" s="1"/>
  <c r="BQ25" i="30"/>
  <c r="BP25" i="30" s="1"/>
  <c r="BR34" i="30"/>
  <c r="BS34" i="30" s="1"/>
  <c r="BQ43" i="30"/>
  <c r="BP43" i="30" s="1"/>
  <c r="BR43" i="30"/>
  <c r="BS43" i="30" s="1"/>
  <c r="BQ79" i="30"/>
  <c r="BP79" i="30" s="1"/>
  <c r="BR89" i="30"/>
  <c r="BS89" i="30" s="1"/>
  <c r="BR88" i="30"/>
  <c r="BS88" i="30" s="1"/>
  <c r="BQ76" i="30"/>
  <c r="BP76" i="30" s="1"/>
  <c r="BR48" i="30"/>
  <c r="BS48" i="30" s="1"/>
  <c r="BR86" i="30"/>
  <c r="BS86" i="30" s="1"/>
  <c r="BQ23" i="30"/>
  <c r="BR112" i="30"/>
  <c r="BS112" i="30" s="1"/>
  <c r="BQ93" i="30"/>
  <c r="BP93" i="30" s="1"/>
  <c r="BQ54" i="30"/>
  <c r="BP54" i="30" s="1"/>
  <c r="BQ55" i="30"/>
  <c r="BP55" i="30" s="1"/>
  <c r="BQ88" i="30"/>
  <c r="BP88" i="30" s="1"/>
  <c r="BQ19" i="30"/>
  <c r="BP19" i="30" s="1"/>
  <c r="BQ116" i="30"/>
  <c r="BP116" i="30" s="1"/>
  <c r="BQ29" i="30"/>
  <c r="BP29" i="30" s="1"/>
  <c r="BR57" i="30"/>
  <c r="BS57" i="30" s="1"/>
  <c r="BR36" i="30"/>
  <c r="BS36" i="30" s="1"/>
  <c r="BQ64" i="30"/>
  <c r="BP64" i="30" s="1"/>
  <c r="BQ77" i="30"/>
  <c r="BP77" i="30" s="1"/>
  <c r="BQ86" i="30"/>
  <c r="BP86" i="30" s="1"/>
  <c r="BR38" i="30"/>
  <c r="BS38" i="30" s="1"/>
  <c r="BQ74" i="30"/>
  <c r="BP74" i="30" s="1"/>
  <c r="BQ24" i="30"/>
  <c r="BP24" i="30" s="1"/>
  <c r="BQ22" i="30"/>
  <c r="BP22" i="30" s="1"/>
  <c r="BR74" i="30"/>
  <c r="BS74" i="30" s="1"/>
  <c r="BR78" i="30"/>
  <c r="BS78" i="30" s="1"/>
  <c r="BQ96" i="30"/>
  <c r="BP96" i="30" s="1"/>
  <c r="BQ97" i="30"/>
  <c r="BP97" i="30" s="1"/>
  <c r="BR25" i="30"/>
  <c r="BS25" i="30" s="1"/>
  <c r="BR56" i="30"/>
  <c r="BS56" i="30" s="1"/>
  <c r="BQ47" i="30"/>
  <c r="BP47" i="30" s="1"/>
  <c r="BQ31" i="30"/>
  <c r="BP31" i="30" s="1"/>
  <c r="BR53" i="30"/>
  <c r="BS53" i="30" s="1"/>
  <c r="BR60" i="30"/>
  <c r="BS60" i="30" s="1"/>
  <c r="BQ105" i="30"/>
  <c r="BP105" i="30" s="1"/>
  <c r="BQ33" i="30"/>
  <c r="BP33" i="30" s="1"/>
  <c r="BR106" i="30"/>
  <c r="BS106" i="30" s="1"/>
  <c r="BQ63" i="30"/>
  <c r="BP63" i="30" s="1"/>
  <c r="BR46" i="30"/>
  <c r="BS46" i="30" s="1"/>
  <c r="BQ71" i="30"/>
  <c r="BP71" i="30" s="1"/>
  <c r="BQ53" i="30"/>
  <c r="BP53" i="30" s="1"/>
  <c r="BQ44" i="30"/>
  <c r="BP44" i="30" s="1"/>
  <c r="BQ78" i="30"/>
  <c r="BP78" i="30" s="1"/>
  <c r="BR26" i="30"/>
  <c r="BS26" i="30" s="1"/>
  <c r="BQ60" i="30"/>
  <c r="BP60" i="30" s="1"/>
  <c r="BR18" i="30"/>
  <c r="BS18" i="30" s="1"/>
  <c r="BR97" i="30"/>
  <c r="BS97" i="30" s="1"/>
  <c r="BR50" i="30"/>
  <c r="BS50" i="30" s="1"/>
  <c r="BQ108" i="30"/>
  <c r="BP108" i="30" s="1"/>
  <c r="BR93" i="30"/>
  <c r="BS93" i="30" s="1"/>
  <c r="BR113" i="30"/>
  <c r="BS113" i="30" s="1"/>
  <c r="BR92" i="30"/>
  <c r="BS92" i="30" s="1"/>
  <c r="BR98" i="30"/>
  <c r="BS98" i="30" s="1"/>
  <c r="BR110" i="30"/>
  <c r="BS110" i="30" s="1"/>
  <c r="BQ17" i="30"/>
  <c r="BP17" i="30" s="1"/>
  <c r="BR39" i="30"/>
  <c r="BS39" i="30" s="1"/>
  <c r="BQ36" i="30"/>
  <c r="BP36" i="30" s="1"/>
  <c r="BR52" i="30"/>
  <c r="BS52" i="30" s="1"/>
  <c r="BQ92" i="30"/>
  <c r="BP92" i="30" s="1"/>
  <c r="BQ110" i="30"/>
  <c r="BP110" i="30" s="1"/>
  <c r="BR35" i="30"/>
  <c r="BS35" i="30" s="1"/>
  <c r="BQ18" i="30"/>
  <c r="BP18" i="30" s="1"/>
  <c r="BR61" i="30"/>
  <c r="BS61" i="30" s="1"/>
  <c r="BR22" i="30"/>
  <c r="BS22" i="30" s="1"/>
  <c r="BQ37" i="30"/>
  <c r="BP37" i="30" s="1"/>
  <c r="BR65" i="30"/>
  <c r="BS65" i="30" s="1"/>
  <c r="BQ69" i="30"/>
  <c r="BP69" i="30" s="1"/>
  <c r="BQ65" i="30"/>
  <c r="BP65" i="30" s="1"/>
  <c r="BQ94" i="30"/>
  <c r="BP94" i="30" s="1"/>
  <c r="BR58" i="30"/>
  <c r="BS58" i="30" s="1"/>
  <c r="BR114" i="30"/>
  <c r="BS114" i="30" s="1"/>
  <c r="BQ51" i="30"/>
  <c r="BP51" i="30" s="1"/>
  <c r="BR84" i="30"/>
  <c r="BS84" i="30" s="1"/>
  <c r="BQ34" i="30"/>
  <c r="BP34" i="30" s="1"/>
  <c r="BR76" i="30"/>
  <c r="BS76" i="30" s="1"/>
  <c r="BR20" i="30"/>
  <c r="BS20" i="30" s="1"/>
  <c r="BQ83" i="30"/>
  <c r="BP83" i="30" s="1"/>
  <c r="BR45" i="30"/>
  <c r="BS45" i="30" s="1"/>
  <c r="BR40" i="30"/>
  <c r="BS40" i="30" s="1"/>
  <c r="BR116" i="30"/>
  <c r="BS116" i="30" s="1"/>
  <c r="BR85" i="30"/>
  <c r="BS85" i="30" s="1"/>
  <c r="BQ112" i="30"/>
  <c r="BP112" i="30" s="1"/>
  <c r="BR79" i="30"/>
  <c r="BS79" i="30" s="1"/>
  <c r="BQ49" i="30"/>
  <c r="BP49" i="30" s="1"/>
  <c r="BQ59" i="30"/>
  <c r="BP59" i="30" s="1"/>
  <c r="BQ48" i="30"/>
  <c r="BP48" i="30" s="1"/>
  <c r="BQ80" i="30"/>
  <c r="BP80" i="30" s="1"/>
  <c r="BQ101" i="30"/>
  <c r="BP101" i="30" s="1"/>
  <c r="BR66" i="30"/>
  <c r="BS66" i="30" s="1"/>
  <c r="BQ100" i="30"/>
  <c r="BP100" i="30" s="1"/>
  <c r="BQ111" i="30"/>
  <c r="BP111" i="30" s="1"/>
  <c r="BQ103" i="30"/>
  <c r="BP103" i="30" s="1"/>
  <c r="BQ28" i="30"/>
  <c r="BQ68" i="30"/>
  <c r="BP68" i="30" s="1"/>
  <c r="BQ41" i="30"/>
  <c r="BP41" i="30" s="1"/>
  <c r="BR100" i="30"/>
  <c r="BS100" i="30" s="1"/>
  <c r="BR32" i="30"/>
  <c r="BS32" i="30" s="1"/>
  <c r="BR19" i="30"/>
  <c r="BS19" i="30" s="1"/>
  <c r="BQ61" i="30"/>
  <c r="BP61" i="30" s="1"/>
  <c r="BR59" i="30"/>
  <c r="BS59" i="30" s="1"/>
  <c r="BQ62" i="30"/>
  <c r="BP62" i="30" s="1"/>
  <c r="BR67" i="30"/>
  <c r="BS67" i="30" s="1"/>
  <c r="BQ109" i="30"/>
  <c r="BP109" i="30" s="1"/>
  <c r="BR24" i="30"/>
  <c r="BS24" i="30" s="1"/>
  <c r="BQ27" i="30"/>
  <c r="BR68" i="30"/>
  <c r="BS68" i="30" s="1"/>
  <c r="BR23" i="30"/>
  <c r="BS23" i="30" s="1"/>
  <c r="BR31" i="30"/>
  <c r="BS31" i="30" s="1"/>
  <c r="BQ70" i="30"/>
  <c r="BP70" i="30" s="1"/>
  <c r="BR115" i="30"/>
  <c r="BS115" i="30" s="1"/>
  <c r="BR102" i="30"/>
  <c r="BS102" i="30" s="1"/>
  <c r="BQ104" i="30"/>
  <c r="BP104" i="30" s="1"/>
  <c r="BR47" i="30"/>
  <c r="BS47" i="30" s="1"/>
  <c r="BQ50" i="30"/>
  <c r="BP50" i="30" s="1"/>
  <c r="BQ45" i="30"/>
  <c r="BP45" i="30" s="1"/>
  <c r="BR75" i="30"/>
  <c r="BS75" i="30" s="1"/>
  <c r="BR83" i="30"/>
  <c r="BS83" i="30" s="1"/>
  <c r="BR54" i="30"/>
  <c r="BS54" i="30" s="1"/>
  <c r="BR63" i="30"/>
  <c r="BS63" i="30" s="1"/>
  <c r="BQ98" i="30"/>
  <c r="BP98" i="30" s="1"/>
  <c r="BR70" i="30"/>
  <c r="BS70" i="30" s="1"/>
  <c r="BR96" i="30"/>
  <c r="BS96" i="30" s="1"/>
  <c r="BQ42" i="30"/>
  <c r="BP42" i="30" s="1"/>
  <c r="BQ72" i="30"/>
  <c r="BP72" i="30" s="1"/>
  <c r="BQ115" i="30"/>
  <c r="BP115" i="30" s="1"/>
  <c r="BQ113" i="30"/>
  <c r="BP113" i="30" s="1"/>
  <c r="BR21" i="30"/>
  <c r="BS21" i="30" s="1"/>
  <c r="BQ32" i="30"/>
  <c r="BP32" i="30" s="1"/>
  <c r="BR105" i="30"/>
  <c r="BS105" i="30" s="1"/>
  <c r="BQ114" i="30"/>
  <c r="BP114" i="30" s="1"/>
  <c r="BQ35" i="30"/>
  <c r="BP35" i="30" s="1"/>
  <c r="BR103" i="30"/>
  <c r="BS103" i="30" s="1"/>
  <c r="BR55" i="30"/>
  <c r="BS55" i="30" s="1"/>
  <c r="BR109" i="30"/>
  <c r="BS109" i="30" s="1"/>
  <c r="BR37" i="30"/>
  <c r="BS37" i="30" s="1"/>
  <c r="BQ95" i="30"/>
  <c r="BP95" i="30" s="1"/>
  <c r="BQ58" i="30"/>
  <c r="BP58" i="30" s="1"/>
  <c r="BR72" i="30"/>
  <c r="BS72" i="30" s="1"/>
  <c r="BQ75" i="30"/>
  <c r="BP75" i="30" s="1"/>
  <c r="BR95" i="30"/>
  <c r="BS95" i="30" s="1"/>
  <c r="BR64" i="30"/>
  <c r="BS64" i="30" s="1"/>
  <c r="BR77" i="30"/>
  <c r="BS77" i="30" s="1"/>
  <c r="BR29" i="30"/>
  <c r="BS29" i="30" s="1"/>
  <c r="BR33" i="30"/>
  <c r="BS33" i="30" s="1"/>
  <c r="BQ106" i="30"/>
  <c r="BP106" i="30" s="1"/>
  <c r="BR69" i="30"/>
  <c r="BS69" i="30" s="1"/>
  <c r="BQ107" i="30"/>
  <c r="BP107" i="30" s="1"/>
  <c r="BR94" i="30"/>
  <c r="BS94" i="30" s="1"/>
  <c r="BQ84" i="30"/>
  <c r="BP84" i="30" s="1"/>
  <c r="BR51" i="30"/>
  <c r="BS51" i="30" s="1"/>
  <c r="BQ102" i="30"/>
  <c r="BP102" i="30" s="1"/>
  <c r="BR99" i="30"/>
  <c r="BS99" i="30" s="1"/>
  <c r="BQ99" i="30"/>
  <c r="BP99" i="30" s="1"/>
  <c r="BR44" i="30"/>
  <c r="BS44" i="30" s="1"/>
  <c r="BR80" i="30"/>
  <c r="BS80" i="30" s="1"/>
  <c r="BR108" i="30"/>
  <c r="BS108" i="30" s="1"/>
  <c r="BQ85" i="30"/>
  <c r="BP85" i="30" s="1"/>
  <c r="BR49" i="30"/>
  <c r="BS49" i="30" s="1"/>
  <c r="BR73" i="30"/>
  <c r="BS73" i="30" s="1"/>
  <c r="BR62" i="30"/>
  <c r="BS62" i="30" s="1"/>
  <c r="BQ82" i="30"/>
  <c r="BP82" i="30" s="1"/>
  <c r="BQ26" i="30"/>
  <c r="BQ89" i="30"/>
  <c r="BP89" i="30" s="1"/>
  <c r="BQ57" i="30"/>
  <c r="BP57" i="30" s="1"/>
  <c r="BQ39" i="30"/>
  <c r="BP39" i="30" s="1"/>
  <c r="BQ90" i="30"/>
  <c r="BP90" i="30" s="1"/>
  <c r="BQ81" i="30"/>
  <c r="BP81" i="30" s="1"/>
  <c r="BQ66" i="30"/>
  <c r="BP66" i="30" s="1"/>
  <c r="BQ91" i="30"/>
  <c r="BP91" i="30" s="1"/>
  <c r="BR41" i="30"/>
  <c r="BS41" i="30" s="1"/>
  <c r="BQ56" i="30"/>
  <c r="BP56" i="30" s="1"/>
  <c r="BR82" i="30"/>
  <c r="BS82" i="30" s="1"/>
  <c r="BQ20" i="30"/>
  <c r="BP20" i="30" s="1"/>
  <c r="BR30" i="30"/>
  <c r="BS30" i="30" s="1"/>
  <c r="BQ21" i="30"/>
  <c r="BR28" i="30"/>
  <c r="BS28" i="30" s="1"/>
  <c r="BR87" i="30"/>
  <c r="BS87" i="30" s="1"/>
  <c r="BR17" i="30"/>
  <c r="BS17" i="30" s="1"/>
  <c r="BR107" i="30"/>
  <c r="BS107" i="30" s="1"/>
  <c r="BQ67" i="30"/>
  <c r="BP67" i="30" s="1"/>
  <c r="BR90" i="30"/>
  <c r="BS90" i="30" s="1"/>
  <c r="BQ30" i="30"/>
  <c r="BP30" i="30" s="1"/>
  <c r="BQ52" i="30"/>
  <c r="BP52" i="30" s="1"/>
  <c r="BR91" i="30"/>
  <c r="BS91" i="30" s="1"/>
  <c r="BQ46" i="30"/>
  <c r="BP46" i="30" s="1"/>
  <c r="BR104" i="30"/>
  <c r="BS104" i="30" s="1"/>
  <c r="BR71" i="30"/>
  <c r="BS71" i="30" s="1"/>
  <c r="BR81" i="30"/>
  <c r="BS81" i="30" s="1"/>
  <c r="BR42" i="30"/>
  <c r="BS42" i="30" s="1"/>
  <c r="BZ30" i="9"/>
  <c r="AZ104" i="14"/>
  <c r="BA104" i="14" s="1"/>
  <c r="AZ34" i="14"/>
  <c r="BA34" i="14" s="1"/>
  <c r="AZ51" i="14"/>
  <c r="BA51" i="14" s="1"/>
  <c r="AY103" i="14"/>
  <c r="AX103" i="14" s="1"/>
  <c r="AY95" i="14"/>
  <c r="AX95" i="14" s="1"/>
  <c r="AZ114" i="14"/>
  <c r="BA114" i="14" s="1"/>
  <c r="AY101" i="14"/>
  <c r="AX101" i="14" s="1"/>
  <c r="AY84" i="14"/>
  <c r="AX84" i="14" s="1"/>
  <c r="AY40" i="14"/>
  <c r="AX40" i="14" s="1"/>
  <c r="AY79" i="14"/>
  <c r="AX79" i="14" s="1"/>
  <c r="AY17" i="14"/>
  <c r="AY47" i="14"/>
  <c r="AX47" i="14" s="1"/>
  <c r="AY88" i="14"/>
  <c r="AX88" i="14" s="1"/>
  <c r="AZ112" i="14"/>
  <c r="BA112" i="14" s="1"/>
  <c r="AY72" i="14"/>
  <c r="AX72" i="14" s="1"/>
  <c r="AY31" i="14"/>
  <c r="AX31" i="14" s="1"/>
  <c r="AY78" i="14"/>
  <c r="AX78" i="14" s="1"/>
  <c r="AY90" i="14"/>
  <c r="AX90" i="14" s="1"/>
  <c r="AZ32" i="14"/>
  <c r="BA32" i="14" s="1"/>
  <c r="AZ95" i="14"/>
  <c r="BA95" i="14" s="1"/>
  <c r="AY91" i="14"/>
  <c r="AX91" i="14" s="1"/>
  <c r="AY52" i="14"/>
  <c r="AX52" i="14" s="1"/>
  <c r="AY60" i="14"/>
  <c r="AX60" i="14" s="1"/>
  <c r="AY69" i="14"/>
  <c r="AX69" i="14" s="1"/>
  <c r="AZ25" i="14"/>
  <c r="BA25" i="14" s="1"/>
  <c r="AZ77" i="14"/>
  <c r="BA77" i="14" s="1"/>
  <c r="AZ59" i="14"/>
  <c r="BA59" i="14" s="1"/>
  <c r="AY113" i="14"/>
  <c r="AX113" i="14" s="1"/>
  <c r="AZ60" i="14"/>
  <c r="BA60" i="14" s="1"/>
  <c r="AY24" i="14"/>
  <c r="AY114" i="14"/>
  <c r="AX114" i="14" s="1"/>
  <c r="AZ80" i="14"/>
  <c r="BA80" i="14" s="1"/>
  <c r="AZ99" i="14"/>
  <c r="BA99" i="14" s="1"/>
  <c r="AZ113" i="14"/>
  <c r="BA113" i="14" s="1"/>
  <c r="AY106" i="14"/>
  <c r="AX106" i="14" s="1"/>
  <c r="AZ74" i="14"/>
  <c r="BA74" i="14" s="1"/>
  <c r="AY66" i="14"/>
  <c r="AX66" i="14" s="1"/>
  <c r="AZ66" i="14"/>
  <c r="BA66" i="14" s="1"/>
  <c r="AZ37" i="14"/>
  <c r="BA37" i="14" s="1"/>
  <c r="AY89" i="14"/>
  <c r="AX89" i="14" s="1"/>
  <c r="AY35" i="14"/>
  <c r="AX35" i="14" s="1"/>
  <c r="AZ40" i="14"/>
  <c r="BA40" i="14" s="1"/>
  <c r="AZ22" i="14"/>
  <c r="BA22" i="14" s="1"/>
  <c r="AZ47" i="14"/>
  <c r="BA47" i="14" s="1"/>
  <c r="AZ41" i="14"/>
  <c r="BA41" i="14" s="1"/>
  <c r="AZ21" i="14"/>
  <c r="BA21" i="14" s="1"/>
  <c r="AZ84" i="14"/>
  <c r="BA84" i="14" s="1"/>
  <c r="AZ19" i="14"/>
  <c r="BA19" i="14" s="1"/>
  <c r="AY65" i="14"/>
  <c r="AX65" i="14" s="1"/>
  <c r="AY93" i="14"/>
  <c r="AX93" i="14" s="1"/>
  <c r="AZ100" i="14"/>
  <c r="BA100" i="14" s="1"/>
  <c r="AY45" i="14"/>
  <c r="AX45" i="14" s="1"/>
  <c r="AZ23" i="14"/>
  <c r="BA23" i="14" s="1"/>
  <c r="AZ54" i="14"/>
  <c r="BA54" i="14" s="1"/>
  <c r="AZ82" i="14"/>
  <c r="BA82" i="14" s="1"/>
  <c r="AY116" i="14"/>
  <c r="AX116" i="14" s="1"/>
  <c r="AZ62" i="14"/>
  <c r="BA62" i="14" s="1"/>
  <c r="AZ30" i="14"/>
  <c r="BA30" i="14" s="1"/>
  <c r="AY55" i="14"/>
  <c r="AX55" i="14" s="1"/>
  <c r="AZ44" i="14"/>
  <c r="BA44" i="14" s="1"/>
  <c r="AY107" i="14"/>
  <c r="AX107" i="14" s="1"/>
  <c r="AZ90" i="14"/>
  <c r="BA90" i="14" s="1"/>
  <c r="AY38" i="14"/>
  <c r="AX38" i="14" s="1"/>
  <c r="AY62" i="14"/>
  <c r="AX62" i="14" s="1"/>
  <c r="AZ106" i="14"/>
  <c r="BA106" i="14" s="1"/>
  <c r="AZ53" i="14"/>
  <c r="BA53" i="14" s="1"/>
  <c r="AZ98" i="14"/>
  <c r="BA98" i="14" s="1"/>
  <c r="AY63" i="14"/>
  <c r="AX63" i="14" s="1"/>
  <c r="AY73" i="14"/>
  <c r="AX73" i="14" s="1"/>
  <c r="AY75" i="14"/>
  <c r="AX75" i="14" s="1"/>
  <c r="AY87" i="14"/>
  <c r="AX87" i="14" s="1"/>
  <c r="AY99" i="14"/>
  <c r="AX99" i="14" s="1"/>
  <c r="AY33" i="14"/>
  <c r="AY74" i="14"/>
  <c r="AX74" i="14" s="1"/>
  <c r="AZ87" i="14"/>
  <c r="BA87" i="14" s="1"/>
  <c r="AZ64" i="14"/>
  <c r="BA64" i="14" s="1"/>
  <c r="AY76" i="14"/>
  <c r="AX76" i="14" s="1"/>
  <c r="AY29" i="14"/>
  <c r="AX29" i="14" s="1"/>
  <c r="AY43" i="14"/>
  <c r="AX43" i="14" s="1"/>
  <c r="AZ65" i="14"/>
  <c r="BA65" i="14" s="1"/>
  <c r="AY86" i="14"/>
  <c r="AX86" i="14" s="1"/>
  <c r="AZ108" i="14"/>
  <c r="BA108" i="14" s="1"/>
  <c r="AY28" i="14"/>
  <c r="AZ50" i="14"/>
  <c r="BA50" i="14" s="1"/>
  <c r="AZ102" i="14"/>
  <c r="BA102" i="14" s="1"/>
  <c r="AZ28" i="14"/>
  <c r="BA28" i="14" s="1"/>
  <c r="AZ115" i="14"/>
  <c r="BA115" i="14" s="1"/>
  <c r="AY36" i="14"/>
  <c r="AX36" i="14" s="1"/>
  <c r="AZ33" i="14"/>
  <c r="BA33" i="14" s="1"/>
  <c r="AZ35" i="14"/>
  <c r="BA35" i="14" s="1"/>
  <c r="AZ24" i="14"/>
  <c r="BA24" i="14" s="1"/>
  <c r="AY77" i="14"/>
  <c r="AX77" i="14" s="1"/>
  <c r="AY25" i="14"/>
  <c r="AZ56" i="14"/>
  <c r="BA56" i="14" s="1"/>
  <c r="AY50" i="14"/>
  <c r="AX50" i="14" s="1"/>
  <c r="AZ55" i="14"/>
  <c r="BA55" i="14" s="1"/>
  <c r="AY94" i="14"/>
  <c r="AX94" i="14" s="1"/>
  <c r="AY83" i="14"/>
  <c r="AX83" i="14" s="1"/>
  <c r="AZ71" i="14"/>
  <c r="BA71" i="14" s="1"/>
  <c r="AZ70" i="14"/>
  <c r="BA70" i="14" s="1"/>
  <c r="AY42" i="14"/>
  <c r="AX42" i="14" s="1"/>
  <c r="AZ96" i="14"/>
  <c r="BA96" i="14" s="1"/>
  <c r="AZ101" i="14"/>
  <c r="BA101" i="14" s="1"/>
  <c r="AY23" i="14"/>
  <c r="AY46" i="14"/>
  <c r="AX46" i="14" s="1"/>
  <c r="AY111" i="14"/>
  <c r="AX111" i="14" s="1"/>
  <c r="AZ85" i="14"/>
  <c r="BA85" i="14" s="1"/>
  <c r="AY97" i="14"/>
  <c r="AX97" i="14" s="1"/>
  <c r="AY22" i="14"/>
  <c r="AY39" i="14"/>
  <c r="AX39" i="14" s="1"/>
  <c r="AY110" i="14"/>
  <c r="AX110" i="14" s="1"/>
  <c r="AY64" i="14"/>
  <c r="AX64" i="14" s="1"/>
  <c r="AZ36" i="14"/>
  <c r="BA36" i="14" s="1"/>
  <c r="AZ92" i="14"/>
  <c r="BA92" i="14" s="1"/>
  <c r="AY71" i="14"/>
  <c r="AX71" i="14" s="1"/>
  <c r="AZ91" i="14"/>
  <c r="BA91" i="14" s="1"/>
  <c r="AZ69" i="14"/>
  <c r="BA69" i="14" s="1"/>
  <c r="AZ68" i="14"/>
  <c r="BA68" i="14" s="1"/>
  <c r="AZ88" i="14"/>
  <c r="BA88" i="14" s="1"/>
  <c r="AZ94" i="14"/>
  <c r="BA94" i="14" s="1"/>
  <c r="AZ63" i="14"/>
  <c r="BA63" i="14" s="1"/>
  <c r="AY58" i="14"/>
  <c r="AX58" i="14" s="1"/>
  <c r="AZ116" i="14"/>
  <c r="BA116" i="14" s="1"/>
  <c r="AY81" i="14"/>
  <c r="AX81" i="14" s="1"/>
  <c r="AZ79" i="14"/>
  <c r="BA79" i="14" s="1"/>
  <c r="AY102" i="14"/>
  <c r="AX102" i="14" s="1"/>
  <c r="AY59" i="14"/>
  <c r="AX59" i="14" s="1"/>
  <c r="AY85" i="14"/>
  <c r="AX85" i="14" s="1"/>
  <c r="AZ52" i="14"/>
  <c r="BA52" i="14" s="1"/>
  <c r="AZ81" i="14"/>
  <c r="BA81" i="14" s="1"/>
  <c r="AZ103" i="14"/>
  <c r="BA103" i="14" s="1"/>
  <c r="AY21" i="14"/>
  <c r="AZ38" i="14"/>
  <c r="BA38" i="14" s="1"/>
  <c r="AZ45" i="14"/>
  <c r="BA45" i="14" s="1"/>
  <c r="AY41" i="14"/>
  <c r="AX41" i="14" s="1"/>
  <c r="AZ42" i="14"/>
  <c r="BA42" i="14" s="1"/>
  <c r="AZ27" i="14"/>
  <c r="BA27" i="14" s="1"/>
  <c r="AY27" i="14"/>
  <c r="AX27" i="14" s="1"/>
  <c r="AZ83" i="14"/>
  <c r="BA83" i="14" s="1"/>
  <c r="AZ48" i="14"/>
  <c r="BA48" i="14" s="1"/>
  <c r="AZ67" i="14"/>
  <c r="BA67" i="14" s="1"/>
  <c r="AY51" i="14"/>
  <c r="AX51" i="14" s="1"/>
  <c r="AY26" i="14"/>
  <c r="AX26" i="14" s="1"/>
  <c r="AY104" i="14"/>
  <c r="AX104" i="14" s="1"/>
  <c r="AY18" i="14"/>
  <c r="AY57" i="14"/>
  <c r="AX57" i="14" s="1"/>
  <c r="AY32" i="14"/>
  <c r="AZ72" i="14"/>
  <c r="BA72" i="14" s="1"/>
  <c r="AY34" i="14"/>
  <c r="AX34" i="14" s="1"/>
  <c r="AY109" i="14"/>
  <c r="AX109" i="14" s="1"/>
  <c r="AZ75" i="14"/>
  <c r="BA75" i="14" s="1"/>
  <c r="AY54" i="14"/>
  <c r="AX54" i="14" s="1"/>
  <c r="AZ43" i="14"/>
  <c r="BA43" i="14" s="1"/>
  <c r="AY80" i="14"/>
  <c r="AX80" i="14" s="1"/>
  <c r="AZ29" i="14"/>
  <c r="BA29" i="14" s="1"/>
  <c r="AZ20" i="14"/>
  <c r="BA20" i="14" s="1"/>
  <c r="AY44" i="14"/>
  <c r="AX44" i="14" s="1"/>
  <c r="AY49" i="14"/>
  <c r="AX49" i="14" s="1"/>
  <c r="AY67" i="14"/>
  <c r="AX67" i="14" s="1"/>
  <c r="AZ110" i="14"/>
  <c r="BA110" i="14" s="1"/>
  <c r="AZ86" i="14"/>
  <c r="BA86" i="14" s="1"/>
  <c r="AY96" i="14"/>
  <c r="AX96" i="14" s="1"/>
  <c r="AZ97" i="14"/>
  <c r="BA97" i="14" s="1"/>
  <c r="AY100" i="14"/>
  <c r="AX100" i="14" s="1"/>
  <c r="AZ49" i="14"/>
  <c r="BA49" i="14" s="1"/>
  <c r="AY19" i="14"/>
  <c r="AY115" i="14"/>
  <c r="AX115" i="14" s="1"/>
  <c r="AY61" i="14"/>
  <c r="AX61" i="14" s="1"/>
  <c r="AY82" i="14"/>
  <c r="AX82" i="14" s="1"/>
  <c r="AZ46" i="14"/>
  <c r="BA46" i="14" s="1"/>
  <c r="AZ89" i="14"/>
  <c r="BA89" i="14" s="1"/>
  <c r="AY48" i="14"/>
  <c r="AX48" i="14" s="1"/>
  <c r="AY92" i="14"/>
  <c r="AX92" i="14" s="1"/>
  <c r="AZ17" i="14"/>
  <c r="BA17" i="14" s="1"/>
  <c r="AZ57" i="14"/>
  <c r="BA57" i="14" s="1"/>
  <c r="AZ73" i="14"/>
  <c r="BA73" i="14" s="1"/>
  <c r="AY20" i="14"/>
  <c r="AZ93" i="14"/>
  <c r="BA93" i="14" s="1"/>
  <c r="AY53" i="14"/>
  <c r="AX53" i="14" s="1"/>
  <c r="AZ18" i="14"/>
  <c r="BA18" i="14" s="1"/>
  <c r="AY112" i="14"/>
  <c r="AX112" i="14" s="1"/>
  <c r="AY98" i="14"/>
  <c r="AX98" i="14" s="1"/>
  <c r="AY56" i="14"/>
  <c r="AX56" i="14" s="1"/>
  <c r="AZ76" i="14"/>
  <c r="BA76" i="14" s="1"/>
  <c r="AY105" i="14"/>
  <c r="AX105" i="14" s="1"/>
  <c r="AZ109" i="14"/>
  <c r="BA109" i="14" s="1"/>
  <c r="AY108" i="14"/>
  <c r="AX108" i="14" s="1"/>
  <c r="AZ78" i="14"/>
  <c r="BA78" i="14" s="1"/>
  <c r="AZ26" i="14"/>
  <c r="BA26" i="14" s="1"/>
  <c r="AZ107" i="14"/>
  <c r="BA107" i="14" s="1"/>
  <c r="AZ105" i="14"/>
  <c r="BA105" i="14" s="1"/>
  <c r="AZ61" i="14"/>
  <c r="BA61" i="14" s="1"/>
  <c r="AZ31" i="14"/>
  <c r="BA31" i="14" s="1"/>
  <c r="AZ58" i="14"/>
  <c r="BA58" i="14" s="1"/>
  <c r="AY68" i="14"/>
  <c r="AX68" i="14" s="1"/>
  <c r="AY30" i="14"/>
  <c r="AY70" i="14"/>
  <c r="AX70" i="14" s="1"/>
  <c r="AZ111" i="14"/>
  <c r="BA111" i="14" s="1"/>
  <c r="AZ39" i="14"/>
  <c r="BA39" i="14" s="1"/>
  <c r="AY37" i="14"/>
  <c r="AX37" i="14" s="1"/>
  <c r="V114" i="41"/>
  <c r="AX30" i="18"/>
  <c r="CN29" i="9"/>
  <c r="E29" i="48"/>
  <c r="V29" i="41"/>
  <c r="BZ30" i="45"/>
  <c r="AX29" i="41"/>
  <c r="BZ29" i="41"/>
  <c r="BL31" i="44"/>
  <c r="BL77" i="44" s="1"/>
  <c r="V29" i="44"/>
  <c r="CN30" i="42"/>
  <c r="CN32" i="42" s="1"/>
  <c r="BZ29" i="45"/>
  <c r="AJ29" i="45"/>
  <c r="AX29" i="48"/>
  <c r="AX31" i="41"/>
  <c r="AX77" i="41" s="1"/>
  <c r="AJ31" i="46"/>
  <c r="AJ77" i="46" s="1"/>
  <c r="V33" i="41"/>
  <c r="AX31" i="51"/>
  <c r="AX77" i="51" s="1"/>
  <c r="V33" i="51"/>
  <c r="V104" i="29"/>
  <c r="W104" i="29" s="1"/>
  <c r="V86" i="29"/>
  <c r="W86" i="29" s="1"/>
  <c r="U68" i="29"/>
  <c r="T68" i="29" s="1"/>
  <c r="U50" i="29"/>
  <c r="T50" i="29" s="1"/>
  <c r="V31" i="29"/>
  <c r="W31" i="29" s="1"/>
  <c r="U104" i="29"/>
  <c r="T104" i="29" s="1"/>
  <c r="U80" i="29"/>
  <c r="T80" i="29" s="1"/>
  <c r="V56" i="29"/>
  <c r="W56" i="29" s="1"/>
  <c r="V32" i="29"/>
  <c r="W32" i="29" s="1"/>
  <c r="U106" i="29"/>
  <c r="T106" i="29" s="1"/>
  <c r="V78" i="29"/>
  <c r="W78" i="29" s="1"/>
  <c r="V51" i="29"/>
  <c r="W51" i="29" s="1"/>
  <c r="V23" i="29"/>
  <c r="W23" i="29" s="1"/>
  <c r="V90" i="29"/>
  <c r="W90" i="29" s="1"/>
  <c r="U64" i="29"/>
  <c r="T64" i="29" s="1"/>
  <c r="V36" i="29"/>
  <c r="W36" i="29" s="1"/>
  <c r="V103" i="29"/>
  <c r="W103" i="29" s="1"/>
  <c r="U63" i="29"/>
  <c r="T63" i="29" s="1"/>
  <c r="V28" i="29"/>
  <c r="W28" i="29" s="1"/>
  <c r="U102" i="29"/>
  <c r="T102" i="29" s="1"/>
  <c r="U75" i="29"/>
  <c r="T75" i="29" s="1"/>
  <c r="V47" i="29"/>
  <c r="W47" i="29" s="1"/>
  <c r="U20" i="29"/>
  <c r="T20" i="29" s="1"/>
  <c r="U100" i="29"/>
  <c r="T100" i="29" s="1"/>
  <c r="U82" i="29"/>
  <c r="T82" i="29" s="1"/>
  <c r="V63" i="29"/>
  <c r="W63" i="29" s="1"/>
  <c r="V45" i="29"/>
  <c r="W45" i="29" s="1"/>
  <c r="U27" i="29"/>
  <c r="T27" i="29" s="1"/>
  <c r="V98" i="29"/>
  <c r="W98" i="29" s="1"/>
  <c r="V74" i="29"/>
  <c r="W74" i="29" s="1"/>
  <c r="U51" i="29"/>
  <c r="T51" i="29" s="1"/>
  <c r="V26" i="29"/>
  <c r="W26" i="29" s="1"/>
  <c r="U99" i="29"/>
  <c r="T99" i="29" s="1"/>
  <c r="V71" i="29"/>
  <c r="W71" i="29" s="1"/>
  <c r="V43" i="29"/>
  <c r="W43" i="29" s="1"/>
  <c r="V111" i="29"/>
  <c r="W111" i="29" s="1"/>
  <c r="U84" i="29"/>
  <c r="T84" i="29" s="1"/>
  <c r="V57" i="29"/>
  <c r="W57" i="29" s="1"/>
  <c r="U30" i="29"/>
  <c r="T30" i="29" s="1"/>
  <c r="U90" i="29"/>
  <c r="T90" i="29" s="1"/>
  <c r="U56" i="29"/>
  <c r="T56" i="29" s="1"/>
  <c r="U22" i="29"/>
  <c r="T22" i="29" s="1"/>
  <c r="U95" i="29"/>
  <c r="T95" i="29" s="1"/>
  <c r="V67" i="29"/>
  <c r="W67" i="29" s="1"/>
  <c r="V41" i="29"/>
  <c r="W41" i="29" s="1"/>
  <c r="U109" i="29"/>
  <c r="T109" i="29" s="1"/>
  <c r="U93" i="29"/>
  <c r="T93" i="29" s="1"/>
  <c r="U77" i="29"/>
  <c r="T77" i="29" s="1"/>
  <c r="U61" i="29"/>
  <c r="T61" i="29" s="1"/>
  <c r="U45" i="29"/>
  <c r="T45" i="29" s="1"/>
  <c r="U29" i="29"/>
  <c r="T29" i="29" s="1"/>
  <c r="V97" i="29"/>
  <c r="W97" i="29" s="1"/>
  <c r="U76" i="29"/>
  <c r="T76" i="29" s="1"/>
  <c r="V55" i="29"/>
  <c r="W55" i="29" s="1"/>
  <c r="V34" i="29"/>
  <c r="W34" i="29" s="1"/>
  <c r="V101" i="29"/>
  <c r="W101" i="29" s="1"/>
  <c r="U74" i="29"/>
  <c r="T74" i="29" s="1"/>
  <c r="U47" i="29"/>
  <c r="T47" i="29" s="1"/>
  <c r="V19" i="29"/>
  <c r="W19" i="29" s="1"/>
  <c r="V116" i="29"/>
  <c r="W116" i="29" s="1"/>
  <c r="V89" i="29"/>
  <c r="W89" i="29" s="1"/>
  <c r="U62" i="29"/>
  <c r="T62" i="29" s="1"/>
  <c r="U35" i="29"/>
  <c r="T35" i="29" s="1"/>
  <c r="V66" i="29"/>
  <c r="W66" i="29" s="1"/>
  <c r="U38" i="29"/>
  <c r="T38" i="29" s="1"/>
  <c r="U32" i="29"/>
  <c r="T32" i="29" s="1"/>
  <c r="U31" i="29"/>
  <c r="T31" i="29" s="1"/>
  <c r="V25" i="29"/>
  <c r="W25" i="29" s="1"/>
  <c r="V17" i="29"/>
  <c r="W17" i="29" s="1"/>
  <c r="V24" i="29"/>
  <c r="W24" i="29" s="1"/>
  <c r="V18" i="29"/>
  <c r="W18" i="29" s="1"/>
  <c r="V109" i="29"/>
  <c r="W109" i="29" s="1"/>
  <c r="U91" i="29"/>
  <c r="T91" i="29" s="1"/>
  <c r="V72" i="29"/>
  <c r="W72" i="29" s="1"/>
  <c r="V54" i="29"/>
  <c r="W54" i="29" s="1"/>
  <c r="U36" i="29"/>
  <c r="T36" i="29" s="1"/>
  <c r="U18" i="29"/>
  <c r="V110" i="29"/>
  <c r="W110" i="29" s="1"/>
  <c r="U86" i="29"/>
  <c r="T86" i="29" s="1"/>
  <c r="V62" i="29"/>
  <c r="W62" i="29" s="1"/>
  <c r="V38" i="29"/>
  <c r="W38" i="29" s="1"/>
  <c r="U112" i="29"/>
  <c r="T112" i="29" s="1"/>
  <c r="V84" i="29"/>
  <c r="W84" i="29" s="1"/>
  <c r="U58" i="29"/>
  <c r="T58" i="29" s="1"/>
  <c r="V30" i="29"/>
  <c r="W30" i="29" s="1"/>
  <c r="U98" i="29"/>
  <c r="T98" i="29" s="1"/>
  <c r="V70" i="29"/>
  <c r="W70" i="29" s="1"/>
  <c r="U43" i="29"/>
  <c r="T43" i="29" s="1"/>
  <c r="U111" i="29"/>
  <c r="T111" i="29" s="1"/>
  <c r="V76" i="29"/>
  <c r="W76" i="29" s="1"/>
  <c r="V42" i="29"/>
  <c r="W42" i="29" s="1"/>
  <c r="V108" i="29"/>
  <c r="W108" i="29" s="1"/>
  <c r="V82" i="29"/>
  <c r="W82" i="29" s="1"/>
  <c r="U54" i="29"/>
  <c r="T54" i="29" s="1"/>
  <c r="V27" i="29"/>
  <c r="W27" i="29" s="1"/>
  <c r="V95" i="29"/>
  <c r="W95" i="29" s="1"/>
  <c r="U59" i="29"/>
  <c r="T59" i="29" s="1"/>
  <c r="V22" i="29"/>
  <c r="W22" i="29" s="1"/>
  <c r="V92" i="29"/>
  <c r="W92" i="29" s="1"/>
  <c r="U44" i="29"/>
  <c r="T44" i="29" s="1"/>
  <c r="V91" i="29"/>
  <c r="W91" i="29" s="1"/>
  <c r="V37" i="29"/>
  <c r="W37" i="29" s="1"/>
  <c r="U78" i="29"/>
  <c r="T78" i="29" s="1"/>
  <c r="U23" i="29"/>
  <c r="T23" i="29" s="1"/>
  <c r="V48" i="29"/>
  <c r="W48" i="29" s="1"/>
  <c r="V88" i="29"/>
  <c r="W88" i="29" s="1"/>
  <c r="U34" i="29"/>
  <c r="T34" i="29" s="1"/>
  <c r="U85" i="29"/>
  <c r="T85" i="29" s="1"/>
  <c r="U53" i="29"/>
  <c r="T53" i="29" s="1"/>
  <c r="U21" i="29"/>
  <c r="T21" i="29" s="1"/>
  <c r="V107" i="29"/>
  <c r="W107" i="29" s="1"/>
  <c r="U66" i="29"/>
  <c r="T66" i="29" s="1"/>
  <c r="U24" i="29"/>
  <c r="T24" i="29" s="1"/>
  <c r="U115" i="29"/>
  <c r="T115" i="29" s="1"/>
  <c r="U60" i="29"/>
  <c r="T60" i="29" s="1"/>
  <c r="U70" i="29"/>
  <c r="T70" i="29" s="1"/>
  <c r="V75" i="29"/>
  <c r="W75" i="29" s="1"/>
  <c r="V21" i="29"/>
  <c r="W21" i="29" s="1"/>
  <c r="V87" i="29"/>
  <c r="W87" i="29" s="1"/>
  <c r="V79" i="29"/>
  <c r="W79" i="29" s="1"/>
  <c r="U79" i="29"/>
  <c r="T79" i="29" s="1"/>
  <c r="U105" i="29"/>
  <c r="T105" i="29" s="1"/>
  <c r="U73" i="29"/>
  <c r="T73" i="29" s="1"/>
  <c r="U41" i="29"/>
  <c r="T41" i="29" s="1"/>
  <c r="U92" i="29"/>
  <c r="T92" i="29" s="1"/>
  <c r="V50" i="29"/>
  <c r="W50" i="29" s="1"/>
  <c r="V94" i="29"/>
  <c r="W94" i="29" s="1"/>
  <c r="U40" i="29"/>
  <c r="T40" i="29" s="1"/>
  <c r="U110" i="29"/>
  <c r="T110" i="29" s="1"/>
  <c r="U55" i="29"/>
  <c r="T55" i="29" s="1"/>
  <c r="U39" i="29"/>
  <c r="T39" i="29" s="1"/>
  <c r="V113" i="29"/>
  <c r="W113" i="29" s="1"/>
  <c r="V99" i="29"/>
  <c r="W99" i="29" s="1"/>
  <c r="V100" i="29"/>
  <c r="W100" i="29" s="1"/>
  <c r="U101" i="29"/>
  <c r="T101" i="29" s="1"/>
  <c r="U69" i="29"/>
  <c r="T69" i="29" s="1"/>
  <c r="U37" i="29"/>
  <c r="T37" i="29" s="1"/>
  <c r="U87" i="29"/>
  <c r="T87" i="29" s="1"/>
  <c r="V44" i="29"/>
  <c r="W44" i="29" s="1"/>
  <c r="U88" i="29"/>
  <c r="T88" i="29" s="1"/>
  <c r="V33" i="29"/>
  <c r="W33" i="29" s="1"/>
  <c r="U103" i="29"/>
  <c r="T103" i="29" s="1"/>
  <c r="U48" i="29"/>
  <c r="T48" i="29" s="1"/>
  <c r="V93" i="29"/>
  <c r="W93" i="29" s="1"/>
  <c r="V85" i="29"/>
  <c r="W85" i="29" s="1"/>
  <c r="U72" i="29"/>
  <c r="T72" i="29" s="1"/>
  <c r="V73" i="29"/>
  <c r="W73" i="29" s="1"/>
  <c r="U114" i="29"/>
  <c r="T114" i="29" s="1"/>
  <c r="V40" i="29"/>
  <c r="W40" i="29" s="1"/>
  <c r="V68" i="29"/>
  <c r="W68" i="29" s="1"/>
  <c r="V64" i="29"/>
  <c r="W64" i="29" s="1"/>
  <c r="V49" i="29"/>
  <c r="W49" i="29" s="1"/>
  <c r="V115" i="29"/>
  <c r="W115" i="29" s="1"/>
  <c r="U65" i="29"/>
  <c r="T65" i="29" s="1"/>
  <c r="V39" i="29"/>
  <c r="W39" i="29" s="1"/>
  <c r="V80" i="29"/>
  <c r="W80" i="29" s="1"/>
  <c r="U96" i="29"/>
  <c r="T96" i="29" s="1"/>
  <c r="V65" i="29"/>
  <c r="W65" i="29" s="1"/>
  <c r="U46" i="29"/>
  <c r="T46" i="29" s="1"/>
  <c r="U57" i="29"/>
  <c r="T57" i="29" s="1"/>
  <c r="V112" i="29"/>
  <c r="W112" i="29" s="1"/>
  <c r="V29" i="29"/>
  <c r="W29" i="29" s="1"/>
  <c r="U67" i="29"/>
  <c r="T67" i="29" s="1"/>
  <c r="U83" i="29"/>
  <c r="T83" i="29" s="1"/>
  <c r="V114" i="29"/>
  <c r="W114" i="29" s="1"/>
  <c r="V106" i="29"/>
  <c r="W106" i="29" s="1"/>
  <c r="U89" i="29"/>
  <c r="T89" i="29" s="1"/>
  <c r="U25" i="29"/>
  <c r="T25" i="29" s="1"/>
  <c r="U71" i="29"/>
  <c r="T71" i="29" s="1"/>
  <c r="V96" i="29"/>
  <c r="W96" i="29" s="1"/>
  <c r="U28" i="29"/>
  <c r="T28" i="29" s="1"/>
  <c r="U107" i="29"/>
  <c r="T107" i="29" s="1"/>
  <c r="V77" i="29"/>
  <c r="W77" i="29" s="1"/>
  <c r="U116" i="29"/>
  <c r="T116" i="29" s="1"/>
  <c r="V105" i="29"/>
  <c r="W105" i="29" s="1"/>
  <c r="V61" i="29"/>
  <c r="W61" i="29" s="1"/>
  <c r="U81" i="29"/>
  <c r="T81" i="29" s="1"/>
  <c r="U108" i="29"/>
  <c r="T108" i="29" s="1"/>
  <c r="U94" i="29"/>
  <c r="T94" i="29" s="1"/>
  <c r="U49" i="29"/>
  <c r="T49" i="29" s="1"/>
  <c r="V102" i="29"/>
  <c r="W102" i="29" s="1"/>
  <c r="V53" i="29"/>
  <c r="W53" i="29" s="1"/>
  <c r="V59" i="29"/>
  <c r="W59" i="29" s="1"/>
  <c r="U33" i="29"/>
  <c r="T33" i="29" s="1"/>
  <c r="V81" i="29"/>
  <c r="W81" i="29" s="1"/>
  <c r="U26" i="29"/>
  <c r="T26" i="29" s="1"/>
  <c r="V58" i="29"/>
  <c r="W58" i="29" s="1"/>
  <c r="U17" i="29"/>
  <c r="T17" i="29" s="1"/>
  <c r="V60" i="29"/>
  <c r="W60" i="29" s="1"/>
  <c r="V35" i="29"/>
  <c r="W35" i="29" s="1"/>
  <c r="V52" i="29"/>
  <c r="W52" i="29" s="1"/>
  <c r="U97" i="29"/>
  <c r="T97" i="29" s="1"/>
  <c r="V83" i="29"/>
  <c r="W83" i="29" s="1"/>
  <c r="V46" i="29"/>
  <c r="W46" i="29" s="1"/>
  <c r="V69" i="29"/>
  <c r="W69" i="29" s="1"/>
  <c r="V20" i="29"/>
  <c r="W20" i="29" s="1"/>
  <c r="U113" i="29"/>
  <c r="T113" i="29" s="1"/>
  <c r="U42" i="29"/>
  <c r="T42" i="29" s="1"/>
  <c r="U52" i="29"/>
  <c r="T52" i="29" s="1"/>
  <c r="U19" i="29"/>
  <c r="T19" i="29" s="1"/>
  <c r="M7" i="7"/>
  <c r="V110" i="32"/>
  <c r="W110" i="32" s="1"/>
  <c r="V94" i="32"/>
  <c r="W94" i="32" s="1"/>
  <c r="V78" i="32"/>
  <c r="W78" i="32" s="1"/>
  <c r="V62" i="32"/>
  <c r="W62" i="32" s="1"/>
  <c r="V46" i="32"/>
  <c r="W46" i="32" s="1"/>
  <c r="V30" i="32"/>
  <c r="W30" i="32" s="1"/>
  <c r="U114" i="32"/>
  <c r="T114" i="32" s="1"/>
  <c r="U93" i="32"/>
  <c r="T93" i="32" s="1"/>
  <c r="V71" i="32"/>
  <c r="W71" i="32" s="1"/>
  <c r="U50" i="32"/>
  <c r="T50" i="32" s="1"/>
  <c r="U29" i="32"/>
  <c r="T29" i="32" s="1"/>
  <c r="V109" i="32"/>
  <c r="W109" i="32" s="1"/>
  <c r="U85" i="32"/>
  <c r="T85" i="32" s="1"/>
  <c r="V60" i="32"/>
  <c r="W60" i="32" s="1"/>
  <c r="V36" i="32"/>
  <c r="W36" i="32" s="1"/>
  <c r="V113" i="32"/>
  <c r="W113" i="32" s="1"/>
  <c r="V89" i="32"/>
  <c r="W89" i="32" s="1"/>
  <c r="U65" i="32"/>
  <c r="T65" i="32" s="1"/>
  <c r="U41" i="32"/>
  <c r="T41" i="32" s="1"/>
  <c r="V108" i="32"/>
  <c r="W108" i="32" s="1"/>
  <c r="V69" i="32"/>
  <c r="W69" i="32" s="1"/>
  <c r="V31" i="32"/>
  <c r="W31" i="32" s="1"/>
  <c r="V88" i="32"/>
  <c r="W88" i="32" s="1"/>
  <c r="V49" i="32"/>
  <c r="W49" i="32" s="1"/>
  <c r="V106" i="32"/>
  <c r="W106" i="32" s="1"/>
  <c r="V90" i="32"/>
  <c r="W90" i="32" s="1"/>
  <c r="V74" i="32"/>
  <c r="W74" i="32" s="1"/>
  <c r="V58" i="32"/>
  <c r="W58" i="32" s="1"/>
  <c r="V42" i="32"/>
  <c r="W42" i="32" s="1"/>
  <c r="V26" i="32"/>
  <c r="W26" i="32" s="1"/>
  <c r="U109" i="32"/>
  <c r="T109" i="32" s="1"/>
  <c r="V87" i="32"/>
  <c r="W87" i="32" s="1"/>
  <c r="U66" i="32"/>
  <c r="T66" i="32" s="1"/>
  <c r="U45" i="32"/>
  <c r="T45" i="32" s="1"/>
  <c r="V23" i="32"/>
  <c r="W23" i="32" s="1"/>
  <c r="U103" i="32"/>
  <c r="T103" i="32" s="1"/>
  <c r="U79" i="32"/>
  <c r="T79" i="32" s="1"/>
  <c r="U54" i="32"/>
  <c r="T54" i="32" s="1"/>
  <c r="U30" i="32"/>
  <c r="T30" i="32" s="1"/>
  <c r="V107" i="32"/>
  <c r="W107" i="32" s="1"/>
  <c r="V83" i="32"/>
  <c r="W83" i="32" s="1"/>
  <c r="U59" i="32"/>
  <c r="T59" i="32" s="1"/>
  <c r="U35" i="32"/>
  <c r="T35" i="32" s="1"/>
  <c r="V99" i="32"/>
  <c r="W99" i="32" s="1"/>
  <c r="V59" i="32"/>
  <c r="W59" i="32" s="1"/>
  <c r="U21" i="32"/>
  <c r="T21" i="32" s="1"/>
  <c r="U78" i="32"/>
  <c r="T78" i="32" s="1"/>
  <c r="U39" i="32"/>
  <c r="T39" i="32" s="1"/>
  <c r="U116" i="32"/>
  <c r="T116" i="32" s="1"/>
  <c r="U100" i="32"/>
  <c r="T100" i="32" s="1"/>
  <c r="U84" i="32"/>
  <c r="T84" i="32" s="1"/>
  <c r="U68" i="32"/>
  <c r="T68" i="32" s="1"/>
  <c r="U52" i="32"/>
  <c r="T52" i="32" s="1"/>
  <c r="U36" i="32"/>
  <c r="T36" i="32" s="1"/>
  <c r="U20" i="32"/>
  <c r="T20" i="32" s="1"/>
  <c r="V116" i="32"/>
  <c r="W116" i="32" s="1"/>
  <c r="V91" i="32"/>
  <c r="W91" i="32" s="1"/>
  <c r="V67" i="32"/>
  <c r="W67" i="32" s="1"/>
  <c r="U43" i="32"/>
  <c r="T43" i="32" s="1"/>
  <c r="U19" i="32"/>
  <c r="V114" i="32"/>
  <c r="W114" i="32" s="1"/>
  <c r="V98" i="32"/>
  <c r="W98" i="32" s="1"/>
  <c r="V82" i="32"/>
  <c r="W82" i="32" s="1"/>
  <c r="V66" i="32"/>
  <c r="W66" i="32" s="1"/>
  <c r="V50" i="32"/>
  <c r="W50" i="32" s="1"/>
  <c r="V34" i="32"/>
  <c r="W34" i="32" s="1"/>
  <c r="V18" i="32"/>
  <c r="W18" i="32" s="1"/>
  <c r="U98" i="32"/>
  <c r="T98" i="32" s="1"/>
  <c r="U77" i="32"/>
  <c r="T77" i="32" s="1"/>
  <c r="V55" i="32"/>
  <c r="W55" i="32" s="1"/>
  <c r="U34" i="32"/>
  <c r="T34" i="32" s="1"/>
  <c r="V115" i="32"/>
  <c r="W115" i="32" s="1"/>
  <c r="U91" i="32"/>
  <c r="T91" i="32" s="1"/>
  <c r="U67" i="32"/>
  <c r="T67" i="32" s="1"/>
  <c r="U42" i="32"/>
  <c r="T42" i="32" s="1"/>
  <c r="V17" i="32"/>
  <c r="W17" i="32" s="1"/>
  <c r="V95" i="32"/>
  <c r="W95" i="32" s="1"/>
  <c r="U71" i="32"/>
  <c r="T71" i="32" s="1"/>
  <c r="U47" i="32"/>
  <c r="T47" i="32" s="1"/>
  <c r="U22" i="32"/>
  <c r="T22" i="32" s="1"/>
  <c r="V80" i="32"/>
  <c r="W80" i="32" s="1"/>
  <c r="V40" i="32"/>
  <c r="W40" i="32" s="1"/>
  <c r="U99" i="32"/>
  <c r="T99" i="32" s="1"/>
  <c r="U58" i="32"/>
  <c r="T58" i="32" s="1"/>
  <c r="V102" i="32"/>
  <c r="W102" i="32" s="1"/>
  <c r="V70" i="32"/>
  <c r="W70" i="32" s="1"/>
  <c r="V38" i="32"/>
  <c r="W38" i="32" s="1"/>
  <c r="V103" i="32"/>
  <c r="W103" i="32" s="1"/>
  <c r="U61" i="32"/>
  <c r="T61" i="32" s="1"/>
  <c r="U18" i="32"/>
  <c r="U73" i="32"/>
  <c r="T73" i="32" s="1"/>
  <c r="V24" i="32"/>
  <c r="W24" i="32" s="1"/>
  <c r="V77" i="32"/>
  <c r="W77" i="32" s="1"/>
  <c r="V28" i="32"/>
  <c r="W28" i="32" s="1"/>
  <c r="U51" i="32"/>
  <c r="T51" i="32" s="1"/>
  <c r="V20" i="32"/>
  <c r="W20" i="32" s="1"/>
  <c r="V76" i="32"/>
  <c r="W76" i="32" s="1"/>
  <c r="U38" i="32"/>
  <c r="T38" i="32" s="1"/>
  <c r="U102" i="32"/>
  <c r="T102" i="32" s="1"/>
  <c r="V63" i="32"/>
  <c r="W63" i="32" s="1"/>
  <c r="V25" i="32"/>
  <c r="W25" i="32" s="1"/>
  <c r="V56" i="32"/>
  <c r="W56" i="32" s="1"/>
  <c r="V105" i="32"/>
  <c r="W105" i="32" s="1"/>
  <c r="V92" i="32"/>
  <c r="W92" i="32" s="1"/>
  <c r="V84" i="32"/>
  <c r="W84" i="32" s="1"/>
  <c r="U70" i="32"/>
  <c r="T70" i="32" s="1"/>
  <c r="U27" i="32"/>
  <c r="T27" i="32" s="1"/>
  <c r="U63" i="32"/>
  <c r="T63" i="32" s="1"/>
  <c r="U81" i="32"/>
  <c r="T81" i="32" s="1"/>
  <c r="U115" i="32"/>
  <c r="T115" i="32" s="1"/>
  <c r="V37" i="32"/>
  <c r="W37" i="32" s="1"/>
  <c r="U92" i="32"/>
  <c r="T92" i="32" s="1"/>
  <c r="U60" i="32"/>
  <c r="T60" i="32" s="1"/>
  <c r="U28" i="32"/>
  <c r="T28" i="32" s="1"/>
  <c r="V104" i="32"/>
  <c r="W104" i="32" s="1"/>
  <c r="U55" i="32"/>
  <c r="T55" i="32" s="1"/>
  <c r="U106" i="32"/>
  <c r="T106" i="32" s="1"/>
  <c r="V68" i="32"/>
  <c r="W68" i="32" s="1"/>
  <c r="V27" i="32"/>
  <c r="W27" i="32" s="1"/>
  <c r="V93" i="32"/>
  <c r="W93" i="32" s="1"/>
  <c r="V53" i="32"/>
  <c r="W53" i="32" s="1"/>
  <c r="U113" i="32"/>
  <c r="T113" i="32" s="1"/>
  <c r="V35" i="32"/>
  <c r="W35" i="32" s="1"/>
  <c r="V65" i="32"/>
  <c r="W65" i="32" s="1"/>
  <c r="V72" i="32"/>
  <c r="W72" i="32" s="1"/>
  <c r="U26" i="32"/>
  <c r="T26" i="32" s="1"/>
  <c r="V51" i="32"/>
  <c r="W51" i="32" s="1"/>
  <c r="V45" i="32"/>
  <c r="W45" i="32" s="1"/>
  <c r="V43" i="32"/>
  <c r="W43" i="32" s="1"/>
  <c r="U62" i="32"/>
  <c r="T62" i="32" s="1"/>
  <c r="U95" i="32"/>
  <c r="T95" i="32" s="1"/>
  <c r="U17" i="32"/>
  <c r="U112" i="32"/>
  <c r="T112" i="32" s="1"/>
  <c r="U80" i="32"/>
  <c r="T80" i="32" s="1"/>
  <c r="U48" i="32"/>
  <c r="T48" i="32" s="1"/>
  <c r="V85" i="32"/>
  <c r="W85" i="32" s="1"/>
  <c r="U37" i="32"/>
  <c r="T37" i="32" s="1"/>
  <c r="U108" i="32"/>
  <c r="T108" i="32" s="1"/>
  <c r="U76" i="32"/>
  <c r="T76" i="32" s="1"/>
  <c r="U44" i="32"/>
  <c r="T44" i="32" s="1"/>
  <c r="V79" i="32"/>
  <c r="W79" i="32" s="1"/>
  <c r="U31" i="32"/>
  <c r="T31" i="32" s="1"/>
  <c r="V29" i="32"/>
  <c r="W29" i="32" s="1"/>
  <c r="U87" i="32"/>
  <c r="T87" i="32" s="1"/>
  <c r="V47" i="32"/>
  <c r="W47" i="32" s="1"/>
  <c r="V112" i="32"/>
  <c r="W112" i="32" s="1"/>
  <c r="U74" i="32"/>
  <c r="T74" i="32" s="1"/>
  <c r="V33" i="32"/>
  <c r="W33" i="32" s="1"/>
  <c r="U75" i="32"/>
  <c r="T75" i="32" s="1"/>
  <c r="U33" i="32"/>
  <c r="T33" i="32" s="1"/>
  <c r="V64" i="32"/>
  <c r="W64" i="32" s="1"/>
  <c r="U46" i="32"/>
  <c r="T46" i="32" s="1"/>
  <c r="U90" i="32"/>
  <c r="T90" i="32" s="1"/>
  <c r="U86" i="32"/>
  <c r="T86" i="32" s="1"/>
  <c r="V81" i="32"/>
  <c r="W81" i="32" s="1"/>
  <c r="V100" i="32"/>
  <c r="W100" i="32" s="1"/>
  <c r="V21" i="32"/>
  <c r="W21" i="32" s="1"/>
  <c r="U57" i="32"/>
  <c r="T57" i="32" s="1"/>
  <c r="V54" i="32"/>
  <c r="W54" i="32" s="1"/>
  <c r="U82" i="32"/>
  <c r="T82" i="32" s="1"/>
  <c r="U97" i="32"/>
  <c r="T97" i="32" s="1"/>
  <c r="V101" i="32"/>
  <c r="W101" i="32" s="1"/>
  <c r="U89" i="32"/>
  <c r="T89" i="32" s="1"/>
  <c r="V57" i="32"/>
  <c r="W57" i="32" s="1"/>
  <c r="U83" i="32"/>
  <c r="T83" i="32" s="1"/>
  <c r="U94" i="32"/>
  <c r="T94" i="32" s="1"/>
  <c r="U105" i="32"/>
  <c r="T105" i="32" s="1"/>
  <c r="U111" i="32"/>
  <c r="T111" i="32" s="1"/>
  <c r="U101" i="32"/>
  <c r="T101" i="32" s="1"/>
  <c r="V41" i="32"/>
  <c r="W41" i="32" s="1"/>
  <c r="U64" i="32"/>
  <c r="T64" i="32" s="1"/>
  <c r="V61" i="32"/>
  <c r="W61" i="32" s="1"/>
  <c r="U56" i="32"/>
  <c r="T56" i="32" s="1"/>
  <c r="U49" i="32"/>
  <c r="T49" i="32" s="1"/>
  <c r="U96" i="32"/>
  <c r="T96" i="32" s="1"/>
  <c r="U32" i="32"/>
  <c r="T32" i="32" s="1"/>
  <c r="U110" i="32"/>
  <c r="T110" i="32" s="1"/>
  <c r="U69" i="32"/>
  <c r="T69" i="32" s="1"/>
  <c r="V22" i="32"/>
  <c r="W22" i="32" s="1"/>
  <c r="U53" i="32"/>
  <c r="T53" i="32" s="1"/>
  <c r="V96" i="32"/>
  <c r="W96" i="32" s="1"/>
  <c r="V44" i="32"/>
  <c r="W44" i="32" s="1"/>
  <c r="V52" i="32"/>
  <c r="W52" i="32" s="1"/>
  <c r="U23" i="32"/>
  <c r="T23" i="32" s="1"/>
  <c r="U40" i="32"/>
  <c r="T40" i="32" s="1"/>
  <c r="U25" i="32"/>
  <c r="T25" i="32" s="1"/>
  <c r="U24" i="32"/>
  <c r="T24" i="32" s="1"/>
  <c r="V48" i="32"/>
  <c r="W48" i="32" s="1"/>
  <c r="U104" i="32"/>
  <c r="T104" i="32" s="1"/>
  <c r="V19" i="32"/>
  <c r="W19" i="32" s="1"/>
  <c r="V97" i="32"/>
  <c r="W97" i="32" s="1"/>
  <c r="U107" i="32"/>
  <c r="T107" i="32" s="1"/>
  <c r="V86" i="32"/>
  <c r="W86" i="32" s="1"/>
  <c r="V73" i="32"/>
  <c r="W73" i="32" s="1"/>
  <c r="U72" i="32"/>
  <c r="T72" i="32" s="1"/>
  <c r="V32" i="32"/>
  <c r="W32" i="32" s="1"/>
  <c r="V75" i="32"/>
  <c r="W75" i="32" s="1"/>
  <c r="V111" i="32"/>
  <c r="W111" i="32" s="1"/>
  <c r="U88" i="32"/>
  <c r="T88" i="32" s="1"/>
  <c r="V39" i="32"/>
  <c r="W39" i="32" s="1"/>
  <c r="AN114" i="34"/>
  <c r="AO114" i="34" s="1"/>
  <c r="AN98" i="34"/>
  <c r="AO98" i="34" s="1"/>
  <c r="AN82" i="34"/>
  <c r="AO82" i="34" s="1"/>
  <c r="AN66" i="34"/>
  <c r="AO66" i="34" s="1"/>
  <c r="AN50" i="34"/>
  <c r="AO50" i="34" s="1"/>
  <c r="AN34" i="34"/>
  <c r="AO34" i="34" s="1"/>
  <c r="AN18" i="34"/>
  <c r="AO18" i="34" s="1"/>
  <c r="AN101" i="34"/>
  <c r="AO101" i="34" s="1"/>
  <c r="AN85" i="34"/>
  <c r="AO85" i="34" s="1"/>
  <c r="AN69" i="34"/>
  <c r="AO69" i="34" s="1"/>
  <c r="AN53" i="34"/>
  <c r="AO53" i="34" s="1"/>
  <c r="AN37" i="34"/>
  <c r="AO37" i="34" s="1"/>
  <c r="AN21" i="34"/>
  <c r="AO21" i="34" s="1"/>
  <c r="AM103" i="34"/>
  <c r="AL103" i="34" s="1"/>
  <c r="AM81" i="34"/>
  <c r="AL81" i="34" s="1"/>
  <c r="AM60" i="34"/>
  <c r="AL60" i="34" s="1"/>
  <c r="AM39" i="34"/>
  <c r="AL39" i="34" s="1"/>
  <c r="AM17" i="34"/>
  <c r="AL17" i="34" s="1"/>
  <c r="AM93" i="34"/>
  <c r="AL93" i="34" s="1"/>
  <c r="AN68" i="34"/>
  <c r="AO68" i="34" s="1"/>
  <c r="AN44" i="34"/>
  <c r="AO44" i="34" s="1"/>
  <c r="AM20" i="34"/>
  <c r="AL20" i="34" s="1"/>
  <c r="AM99" i="34"/>
  <c r="AL99" i="34" s="1"/>
  <c r="AM74" i="34"/>
  <c r="AL74" i="34" s="1"/>
  <c r="AM50" i="34"/>
  <c r="AL50" i="34" s="1"/>
  <c r="AM25" i="34"/>
  <c r="AL25" i="34" s="1"/>
  <c r="AM104" i="34"/>
  <c r="AL104" i="34" s="1"/>
  <c r="AN79" i="34"/>
  <c r="AO79" i="34" s="1"/>
  <c r="AN55" i="34"/>
  <c r="AO55" i="34" s="1"/>
  <c r="AM31" i="34"/>
  <c r="AL31" i="34" s="1"/>
  <c r="AN103" i="34"/>
  <c r="AO103" i="34" s="1"/>
  <c r="AN64" i="34"/>
  <c r="AO64" i="34" s="1"/>
  <c r="AM27" i="34"/>
  <c r="AL27" i="34" s="1"/>
  <c r="AM89" i="34"/>
  <c r="AL89" i="34" s="1"/>
  <c r="AM102" i="34"/>
  <c r="AL102" i="34" s="1"/>
  <c r="AM64" i="34"/>
  <c r="AL64" i="34" s="1"/>
  <c r="AM24" i="34"/>
  <c r="AL24" i="34" s="1"/>
  <c r="AM22" i="34"/>
  <c r="AL22" i="34" s="1"/>
  <c r="AM21" i="34"/>
  <c r="AL21" i="34" s="1"/>
  <c r="AM83" i="34"/>
  <c r="AL83" i="34" s="1"/>
  <c r="AM42" i="34"/>
  <c r="AL42" i="34" s="1"/>
  <c r="AN71" i="34"/>
  <c r="AO71" i="34" s="1"/>
  <c r="AN40" i="34"/>
  <c r="AO40" i="34" s="1"/>
  <c r="AM78" i="34"/>
  <c r="AL78" i="34" s="1"/>
  <c r="AM40" i="34"/>
  <c r="AL40" i="34" s="1"/>
  <c r="AM88" i="34"/>
  <c r="AL88" i="34" s="1"/>
  <c r="AN39" i="34"/>
  <c r="AO39" i="34" s="1"/>
  <c r="AN27" i="34"/>
  <c r="AO27" i="34" s="1"/>
  <c r="AN47" i="34"/>
  <c r="AO47" i="34" s="1"/>
  <c r="AM107" i="34"/>
  <c r="AL107" i="34" s="1"/>
  <c r="AN90" i="34"/>
  <c r="AO90" i="34" s="1"/>
  <c r="AN58" i="34"/>
  <c r="AO58" i="34" s="1"/>
  <c r="AN26" i="34"/>
  <c r="AO26" i="34" s="1"/>
  <c r="AN93" i="34"/>
  <c r="AO93" i="34" s="1"/>
  <c r="AN61" i="34"/>
  <c r="AO61" i="34" s="1"/>
  <c r="AN29" i="34"/>
  <c r="AO29" i="34" s="1"/>
  <c r="AM92" i="34"/>
  <c r="AL92" i="34" s="1"/>
  <c r="AM49" i="34"/>
  <c r="AL49" i="34" s="1"/>
  <c r="AM105" i="34"/>
  <c r="AL105" i="34" s="1"/>
  <c r="AN56" i="34"/>
  <c r="AO56" i="34" s="1"/>
  <c r="AM111" i="34"/>
  <c r="AL111" i="34" s="1"/>
  <c r="AM62" i="34"/>
  <c r="AL62" i="34" s="1"/>
  <c r="AM116" i="34"/>
  <c r="AL116" i="34" s="1"/>
  <c r="AN67" i="34"/>
  <c r="AO67" i="34" s="1"/>
  <c r="AM19" i="34"/>
  <c r="AL19" i="34" s="1"/>
  <c r="AM46" i="34"/>
  <c r="AL46" i="34" s="1"/>
  <c r="AM30" i="34"/>
  <c r="AL30" i="34" s="1"/>
  <c r="AM45" i="34"/>
  <c r="AL45" i="34" s="1"/>
  <c r="AM79" i="34"/>
  <c r="AL79" i="34" s="1"/>
  <c r="AN63" i="34"/>
  <c r="AO63" i="34" s="1"/>
  <c r="AM100" i="34"/>
  <c r="AL100" i="34" s="1"/>
  <c r="AM59" i="34"/>
  <c r="AL59" i="34" s="1"/>
  <c r="AM47" i="34"/>
  <c r="AL47" i="34" s="1"/>
  <c r="AM57" i="34"/>
  <c r="AL57" i="34" s="1"/>
  <c r="AM29" i="34"/>
  <c r="AL29" i="34" s="1"/>
  <c r="AN110" i="34"/>
  <c r="AO110" i="34" s="1"/>
  <c r="AN78" i="34"/>
  <c r="AO78" i="34" s="1"/>
  <c r="AN46" i="34"/>
  <c r="AO46" i="34" s="1"/>
  <c r="AN113" i="34"/>
  <c r="AO113" i="34" s="1"/>
  <c r="AN81" i="34"/>
  <c r="AO81" i="34" s="1"/>
  <c r="AN49" i="34"/>
  <c r="AO49" i="34" s="1"/>
  <c r="AN17" i="34"/>
  <c r="AO17" i="34" s="1"/>
  <c r="AM76" i="34"/>
  <c r="AL76" i="34" s="1"/>
  <c r="AM33" i="34"/>
  <c r="AL33" i="34" s="1"/>
  <c r="AN87" i="34"/>
  <c r="AO87" i="34" s="1"/>
  <c r="AM38" i="34"/>
  <c r="AL38" i="34" s="1"/>
  <c r="AN92" i="34"/>
  <c r="AO92" i="34" s="1"/>
  <c r="AN43" i="34"/>
  <c r="AO43" i="34" s="1"/>
  <c r="AM98" i="34"/>
  <c r="AL98" i="34" s="1"/>
  <c r="AN48" i="34"/>
  <c r="AO48" i="34" s="1"/>
  <c r="AM95" i="34"/>
  <c r="AL95" i="34" s="1"/>
  <c r="AM90" i="34"/>
  <c r="AL90" i="34" s="1"/>
  <c r="AM94" i="34"/>
  <c r="AL94" i="34" s="1"/>
  <c r="AN100" i="34"/>
  <c r="AO100" i="34" s="1"/>
  <c r="AM112" i="34"/>
  <c r="AL112" i="34" s="1"/>
  <c r="AM34" i="34"/>
  <c r="AL34" i="34" s="1"/>
  <c r="AN107" i="34"/>
  <c r="AO107" i="34" s="1"/>
  <c r="AM106" i="34"/>
  <c r="AL106" i="34" s="1"/>
  <c r="AM115" i="34"/>
  <c r="AL115" i="34" s="1"/>
  <c r="AN84" i="34"/>
  <c r="AO84" i="34" s="1"/>
  <c r="AN106" i="34"/>
  <c r="AO106" i="34" s="1"/>
  <c r="AN74" i="34"/>
  <c r="AO74" i="34" s="1"/>
  <c r="AN42" i="34"/>
  <c r="AO42" i="34" s="1"/>
  <c r="AN109" i="34"/>
  <c r="AO109" i="34" s="1"/>
  <c r="AN77" i="34"/>
  <c r="AO77" i="34" s="1"/>
  <c r="AN45" i="34"/>
  <c r="AO45" i="34" s="1"/>
  <c r="AM113" i="34"/>
  <c r="AL113" i="34" s="1"/>
  <c r="AM71" i="34"/>
  <c r="AL71" i="34" s="1"/>
  <c r="AM28" i="34"/>
  <c r="AL28" i="34" s="1"/>
  <c r="AN80" i="34"/>
  <c r="AO80" i="34" s="1"/>
  <c r="AM32" i="34"/>
  <c r="AL32" i="34" s="1"/>
  <c r="AM86" i="34"/>
  <c r="AL86" i="34" s="1"/>
  <c r="AM37" i="34"/>
  <c r="AL37" i="34" s="1"/>
  <c r="AN91" i="34"/>
  <c r="AO91" i="34" s="1"/>
  <c r="AM43" i="34"/>
  <c r="AL43" i="34" s="1"/>
  <c r="AM84" i="34"/>
  <c r="AL84" i="34" s="1"/>
  <c r="AN60" i="34"/>
  <c r="AO60" i="34" s="1"/>
  <c r="AN83" i="34"/>
  <c r="AO83" i="34" s="1"/>
  <c r="AM82" i="34"/>
  <c r="AL82" i="34" s="1"/>
  <c r="AM101" i="34"/>
  <c r="AL101" i="34" s="1"/>
  <c r="AN23" i="34"/>
  <c r="AO23" i="34" s="1"/>
  <c r="AN96" i="34"/>
  <c r="AO96" i="34" s="1"/>
  <c r="AM66" i="34"/>
  <c r="AL66" i="34" s="1"/>
  <c r="AM96" i="34"/>
  <c r="AL96" i="34" s="1"/>
  <c r="AM77" i="34"/>
  <c r="AL77" i="34" s="1"/>
  <c r="AN62" i="34"/>
  <c r="AO62" i="34" s="1"/>
  <c r="AN97" i="34"/>
  <c r="AO97" i="34" s="1"/>
  <c r="AN33" i="34"/>
  <c r="AO33" i="34" s="1"/>
  <c r="AM55" i="34"/>
  <c r="AL55" i="34" s="1"/>
  <c r="AM63" i="34"/>
  <c r="AL63" i="34" s="1"/>
  <c r="AM68" i="34"/>
  <c r="AL68" i="34" s="1"/>
  <c r="AM73" i="34"/>
  <c r="AL73" i="34" s="1"/>
  <c r="AM54" i="34"/>
  <c r="AL54" i="34" s="1"/>
  <c r="AM53" i="34"/>
  <c r="AL53" i="34" s="1"/>
  <c r="AM72" i="34"/>
  <c r="AL72" i="34" s="1"/>
  <c r="AM69" i="34"/>
  <c r="AL69" i="34" s="1"/>
  <c r="AN95" i="34"/>
  <c r="AO95" i="34" s="1"/>
  <c r="AN102" i="34"/>
  <c r="AO102" i="34" s="1"/>
  <c r="AN38" i="34"/>
  <c r="AO38" i="34" s="1"/>
  <c r="AN73" i="34"/>
  <c r="AO73" i="34" s="1"/>
  <c r="AM108" i="34"/>
  <c r="AL108" i="34" s="1"/>
  <c r="AM23" i="34"/>
  <c r="AL23" i="34" s="1"/>
  <c r="AM26" i="34"/>
  <c r="AL26" i="34" s="1"/>
  <c r="AN31" i="34"/>
  <c r="AO31" i="34" s="1"/>
  <c r="AN36" i="34"/>
  <c r="AO36" i="34" s="1"/>
  <c r="AN32" i="34"/>
  <c r="AO32" i="34" s="1"/>
  <c r="AM52" i="34"/>
  <c r="AL52" i="34" s="1"/>
  <c r="AM109" i="34"/>
  <c r="AL109" i="34" s="1"/>
  <c r="AN28" i="34"/>
  <c r="AO28" i="34" s="1"/>
  <c r="AN76" i="34"/>
  <c r="AO76" i="34" s="1"/>
  <c r="AN94" i="34"/>
  <c r="AO94" i="34" s="1"/>
  <c r="AN30" i="34"/>
  <c r="AO30" i="34" s="1"/>
  <c r="AN65" i="34"/>
  <c r="AO65" i="34" s="1"/>
  <c r="AM97" i="34"/>
  <c r="AL97" i="34" s="1"/>
  <c r="AN111" i="34"/>
  <c r="AO111" i="34" s="1"/>
  <c r="AN116" i="34"/>
  <c r="AO116" i="34" s="1"/>
  <c r="AN19" i="34"/>
  <c r="AO19" i="34" s="1"/>
  <c r="AN24" i="34"/>
  <c r="AO24" i="34" s="1"/>
  <c r="AN59" i="34"/>
  <c r="AO59" i="34" s="1"/>
  <c r="AN108" i="34"/>
  <c r="AO108" i="34" s="1"/>
  <c r="AM41" i="34"/>
  <c r="AL41" i="34" s="1"/>
  <c r="AM18" i="34"/>
  <c r="AL18" i="34" s="1"/>
  <c r="AM67" i="34"/>
  <c r="AL67" i="34" s="1"/>
  <c r="AN105" i="34"/>
  <c r="AO105" i="34" s="1"/>
  <c r="AM65" i="34"/>
  <c r="AL65" i="34" s="1"/>
  <c r="AM80" i="34"/>
  <c r="AL80" i="34" s="1"/>
  <c r="AN75" i="34"/>
  <c r="AO75" i="34" s="1"/>
  <c r="AM91" i="34"/>
  <c r="AL91" i="34" s="1"/>
  <c r="AM58" i="34"/>
  <c r="AL58" i="34" s="1"/>
  <c r="AN86" i="34"/>
  <c r="AO86" i="34" s="1"/>
  <c r="AN57" i="34"/>
  <c r="AO57" i="34" s="1"/>
  <c r="AN99" i="34"/>
  <c r="AO99" i="34" s="1"/>
  <c r="AM110" i="34"/>
  <c r="AL110" i="34" s="1"/>
  <c r="AN112" i="34"/>
  <c r="AO112" i="34" s="1"/>
  <c r="AM70" i="34"/>
  <c r="AL70" i="34" s="1"/>
  <c r="AM36" i="34"/>
  <c r="AL36" i="34" s="1"/>
  <c r="AN70" i="34"/>
  <c r="AO70" i="34" s="1"/>
  <c r="AN41" i="34"/>
  <c r="AO41" i="34" s="1"/>
  <c r="AM75" i="34"/>
  <c r="AL75" i="34" s="1"/>
  <c r="AM85" i="34"/>
  <c r="AL85" i="34" s="1"/>
  <c r="AN72" i="34"/>
  <c r="AO72" i="34" s="1"/>
  <c r="AN88" i="34"/>
  <c r="AO88" i="34" s="1"/>
  <c r="AM87" i="34"/>
  <c r="AL87" i="34" s="1"/>
  <c r="AM114" i="34"/>
  <c r="AL114" i="34" s="1"/>
  <c r="AN115" i="34"/>
  <c r="AO115" i="34" s="1"/>
  <c r="AM44" i="34"/>
  <c r="AL44" i="34" s="1"/>
  <c r="AN35" i="34"/>
  <c r="AO35" i="34" s="1"/>
  <c r="AN20" i="34"/>
  <c r="AO20" i="34" s="1"/>
  <c r="AN22" i="34"/>
  <c r="AO22" i="34" s="1"/>
  <c r="AN104" i="34"/>
  <c r="AO104" i="34" s="1"/>
  <c r="AN51" i="34"/>
  <c r="AO51" i="34" s="1"/>
  <c r="AN54" i="34"/>
  <c r="AO54" i="34" s="1"/>
  <c r="AM35" i="34"/>
  <c r="AL35" i="34" s="1"/>
  <c r="AN89" i="34"/>
  <c r="AO89" i="34" s="1"/>
  <c r="AN52" i="34"/>
  <c r="AO52" i="34" s="1"/>
  <c r="AM51" i="34"/>
  <c r="AL51" i="34" s="1"/>
  <c r="AM61" i="34"/>
  <c r="AL61" i="34" s="1"/>
  <c r="AN25" i="34"/>
  <c r="AO25" i="34" s="1"/>
  <c r="AM56" i="34"/>
  <c r="AL56" i="34" s="1"/>
  <c r="AM48" i="34"/>
  <c r="AL48" i="34" s="1"/>
  <c r="AG110" i="38"/>
  <c r="AF110" i="38" s="1"/>
  <c r="AG94" i="38"/>
  <c r="AF94" i="38" s="1"/>
  <c r="AG78" i="38"/>
  <c r="AF78" i="38" s="1"/>
  <c r="AG62" i="38"/>
  <c r="AF62" i="38" s="1"/>
  <c r="AG46" i="38"/>
  <c r="AF46" i="38" s="1"/>
  <c r="AG30" i="38"/>
  <c r="AF30" i="38" s="1"/>
  <c r="AH102" i="38"/>
  <c r="AI102" i="38" s="1"/>
  <c r="AH79" i="38"/>
  <c r="AI79" i="38" s="1"/>
  <c r="AH57" i="38"/>
  <c r="AI57" i="38" s="1"/>
  <c r="AH36" i="38"/>
  <c r="AI36" i="38" s="1"/>
  <c r="AH114" i="38"/>
  <c r="AI114" i="38" s="1"/>
  <c r="AG89" i="38"/>
  <c r="AF89" i="38" s="1"/>
  <c r="AG68" i="38"/>
  <c r="AF68" i="38" s="1"/>
  <c r="AH46" i="38"/>
  <c r="AI46" i="38" s="1"/>
  <c r="AG25" i="38"/>
  <c r="AF25" i="38" s="1"/>
  <c r="AH94" i="38"/>
  <c r="AI94" i="38" s="1"/>
  <c r="AH72" i="38"/>
  <c r="AI72" i="38" s="1"/>
  <c r="AH51" i="38"/>
  <c r="AI51" i="38" s="1"/>
  <c r="AH29" i="38"/>
  <c r="AI29" i="38" s="1"/>
  <c r="AG97" i="38"/>
  <c r="AF97" i="38" s="1"/>
  <c r="AH53" i="38"/>
  <c r="AI53" i="38" s="1"/>
  <c r="AH106" i="38"/>
  <c r="AI106" i="38" s="1"/>
  <c r="AG61" i="38"/>
  <c r="AF61" i="38" s="1"/>
  <c r="AH18" i="38"/>
  <c r="AI18" i="38" s="1"/>
  <c r="AH81" i="38"/>
  <c r="AI81" i="38" s="1"/>
  <c r="AH39" i="38"/>
  <c r="AI39" i="38" s="1"/>
  <c r="AG92" i="38"/>
  <c r="AF92" i="38" s="1"/>
  <c r="AG49" i="38"/>
  <c r="AF49" i="38" s="1"/>
  <c r="AG106" i="38"/>
  <c r="AF106" i="38" s="1"/>
  <c r="AG90" i="38"/>
  <c r="AF90" i="38" s="1"/>
  <c r="AG74" i="38"/>
  <c r="AF74" i="38" s="1"/>
  <c r="AG58" i="38"/>
  <c r="AF58" i="38" s="1"/>
  <c r="AG42" i="38"/>
  <c r="AF42" i="38" s="1"/>
  <c r="AG26" i="38"/>
  <c r="AF26" i="38" s="1"/>
  <c r="AG96" i="38"/>
  <c r="AF96" i="38" s="1"/>
  <c r="AH73" i="38"/>
  <c r="AI73" i="38" s="1"/>
  <c r="AH52" i="38"/>
  <c r="AI52" i="38" s="1"/>
  <c r="AH31" i="38"/>
  <c r="AI31" i="38" s="1"/>
  <c r="AG108" i="38"/>
  <c r="AF108" i="38" s="1"/>
  <c r="AG84" i="38"/>
  <c r="AF84" i="38" s="1"/>
  <c r="AH62" i="38"/>
  <c r="AI62" i="38" s="1"/>
  <c r="AG41" i="38"/>
  <c r="AF41" i="38" s="1"/>
  <c r="AG113" i="38"/>
  <c r="AF113" i="38" s="1"/>
  <c r="AH88" i="38"/>
  <c r="AI88" i="38" s="1"/>
  <c r="AH67" i="38"/>
  <c r="AI67" i="38" s="1"/>
  <c r="AH45" i="38"/>
  <c r="AI45" i="38" s="1"/>
  <c r="AH24" i="38"/>
  <c r="AI24" i="38" s="1"/>
  <c r="AH85" i="38"/>
  <c r="AI85" i="38" s="1"/>
  <c r="AH43" i="38"/>
  <c r="AI43" i="38" s="1"/>
  <c r="AG93" i="38"/>
  <c r="AF93" i="38" s="1"/>
  <c r="AH50" i="38"/>
  <c r="AI50" i="38" s="1"/>
  <c r="AH38" i="38"/>
  <c r="AI38" i="38" s="1"/>
  <c r="AH71" i="38"/>
  <c r="AI71" i="38" s="1"/>
  <c r="AH28" i="38"/>
  <c r="AI28" i="38" s="1"/>
  <c r="AG81" i="38"/>
  <c r="AF81" i="38" s="1"/>
  <c r="AG28" i="38"/>
  <c r="AF28" i="38" s="1"/>
  <c r="AG56" i="38"/>
  <c r="AF56" i="38" s="1"/>
  <c r="AG107" i="38"/>
  <c r="AF107" i="38" s="1"/>
  <c r="AG91" i="38"/>
  <c r="AF91" i="38" s="1"/>
  <c r="AG75" i="38"/>
  <c r="AF75" i="38" s="1"/>
  <c r="AG59" i="38"/>
  <c r="AF59" i="38" s="1"/>
  <c r="AG43" i="38"/>
  <c r="AF43" i="38" s="1"/>
  <c r="AG27" i="38"/>
  <c r="AG22" i="38"/>
  <c r="AF22" i="38" s="1"/>
  <c r="AH101" i="38"/>
  <c r="AI101" i="38" s="1"/>
  <c r="AG109" i="38"/>
  <c r="AF109" i="38" s="1"/>
  <c r="AG85" i="38"/>
  <c r="AF85" i="38" s="1"/>
  <c r="AG64" i="38"/>
  <c r="AF64" i="38" s="1"/>
  <c r="AH42" i="38"/>
  <c r="AI42" i="38" s="1"/>
  <c r="AG21" i="38"/>
  <c r="AF21" i="38" s="1"/>
  <c r="AH80" i="38"/>
  <c r="AI80" i="38" s="1"/>
  <c r="AH37" i="38"/>
  <c r="AI37" i="38" s="1"/>
  <c r="AH54" i="38"/>
  <c r="AI54" i="38" s="1"/>
  <c r="AG45" i="38"/>
  <c r="AF45" i="38" s="1"/>
  <c r="AH44" i="38"/>
  <c r="AI44" i="38" s="1"/>
  <c r="AH98" i="38"/>
  <c r="AI98" i="38" s="1"/>
  <c r="AG65" i="38"/>
  <c r="AF65" i="38" s="1"/>
  <c r="AH112" i="38"/>
  <c r="AI112" i="38" s="1"/>
  <c r="AG103" i="38"/>
  <c r="AF103" i="38" s="1"/>
  <c r="AG87" i="38"/>
  <c r="AF87" i="38" s="1"/>
  <c r="AG71" i="38"/>
  <c r="AF71" i="38" s="1"/>
  <c r="AG55" i="38"/>
  <c r="AF55" i="38" s="1"/>
  <c r="AG39" i="38"/>
  <c r="AF39" i="38" s="1"/>
  <c r="AG19" i="38"/>
  <c r="AH113" i="38"/>
  <c r="AI113" i="38" s="1"/>
  <c r="AH97" i="38"/>
  <c r="AI97" i="38" s="1"/>
  <c r="AH103" i="38"/>
  <c r="AI103" i="38" s="1"/>
  <c r="AG80" i="38"/>
  <c r="AF80" i="38" s="1"/>
  <c r="AH58" i="38"/>
  <c r="AI58" i="38" s="1"/>
  <c r="AG37" i="38"/>
  <c r="AF37" i="38" s="1"/>
  <c r="AH116" i="38"/>
  <c r="AI116" i="38" s="1"/>
  <c r="AH69" i="38"/>
  <c r="AI69" i="38" s="1"/>
  <c r="AH27" i="38"/>
  <c r="AI27" i="38" s="1"/>
  <c r="AH23" i="38"/>
  <c r="AI23" i="38" s="1"/>
  <c r="AH22" i="38"/>
  <c r="AI22" i="38" s="1"/>
  <c r="AH99" i="38"/>
  <c r="AI99" i="38" s="1"/>
  <c r="AH65" i="38"/>
  <c r="AI65" i="38" s="1"/>
  <c r="AH33" i="38"/>
  <c r="AI33" i="38" s="1"/>
  <c r="AH86" i="38"/>
  <c r="AI86" i="38" s="1"/>
  <c r="AG114" i="38"/>
  <c r="AF114" i="38" s="1"/>
  <c r="AG98" i="38"/>
  <c r="AF98" i="38" s="1"/>
  <c r="AG82" i="38"/>
  <c r="AF82" i="38" s="1"/>
  <c r="AG66" i="38"/>
  <c r="AF66" i="38" s="1"/>
  <c r="AG50" i="38"/>
  <c r="AF50" i="38" s="1"/>
  <c r="AG34" i="38"/>
  <c r="AF34" i="38" s="1"/>
  <c r="AH108" i="38"/>
  <c r="AI108" i="38" s="1"/>
  <c r="AH84" i="38"/>
  <c r="AI84" i="38" s="1"/>
  <c r="AH63" i="38"/>
  <c r="AI63" i="38" s="1"/>
  <c r="AH41" i="38"/>
  <c r="AI41" i="38" s="1"/>
  <c r="AH20" i="38"/>
  <c r="AI20" i="38" s="1"/>
  <c r="AH95" i="38"/>
  <c r="AI95" i="38" s="1"/>
  <c r="AG73" i="38"/>
  <c r="AF73" i="38" s="1"/>
  <c r="AG52" i="38"/>
  <c r="AF52" i="38" s="1"/>
  <c r="AH30" i="38"/>
  <c r="AI30" i="38" s="1"/>
  <c r="AH100" i="38"/>
  <c r="AI100" i="38" s="1"/>
  <c r="AH77" i="38"/>
  <c r="AI77" i="38" s="1"/>
  <c r="AH56" i="38"/>
  <c r="AI56" i="38" s="1"/>
  <c r="AH35" i="38"/>
  <c r="AI35" i="38" s="1"/>
  <c r="AH110" i="38"/>
  <c r="AI110" i="38" s="1"/>
  <c r="AH64" i="38"/>
  <c r="AI64" i="38" s="1"/>
  <c r="AH21" i="38"/>
  <c r="AI21" i="38" s="1"/>
  <c r="AG72" i="38"/>
  <c r="AF72" i="38" s="1"/>
  <c r="AG29" i="38"/>
  <c r="AF29" i="38" s="1"/>
  <c r="AH92" i="38"/>
  <c r="AI92" i="38" s="1"/>
  <c r="AH49" i="38"/>
  <c r="AI49" i="38" s="1"/>
  <c r="AH104" i="38"/>
  <c r="AI104" i="38" s="1"/>
  <c r="AG60" i="38"/>
  <c r="AF60" i="38" s="1"/>
  <c r="AG79" i="38"/>
  <c r="AF79" i="38" s="1"/>
  <c r="AG35" i="38"/>
  <c r="AF35" i="38" s="1"/>
  <c r="AG86" i="38"/>
  <c r="AF86" i="38" s="1"/>
  <c r="AH93" i="38"/>
  <c r="AI93" i="38" s="1"/>
  <c r="AH78" i="38"/>
  <c r="AI78" i="38" s="1"/>
  <c r="AG20" i="38"/>
  <c r="AF20" i="38" s="1"/>
  <c r="AH75" i="38"/>
  <c r="AI75" i="38" s="1"/>
  <c r="AG17" i="38"/>
  <c r="AF17" i="38" s="1"/>
  <c r="AG77" i="38"/>
  <c r="AF77" i="38" s="1"/>
  <c r="AH66" i="38"/>
  <c r="AI66" i="38" s="1"/>
  <c r="AG111" i="38"/>
  <c r="AF111" i="38" s="1"/>
  <c r="AG67" i="38"/>
  <c r="AF67" i="38" s="1"/>
  <c r="AG23" i="38"/>
  <c r="AG48" i="38"/>
  <c r="AF48" i="38" s="1"/>
  <c r="AH25" i="38"/>
  <c r="AI25" i="38" s="1"/>
  <c r="AH40" i="38"/>
  <c r="AI40" i="38" s="1"/>
  <c r="AH17" i="38"/>
  <c r="AI17" i="38" s="1"/>
  <c r="AH91" i="38"/>
  <c r="AI91" i="38" s="1"/>
  <c r="AH111" i="38"/>
  <c r="AI111" i="38" s="1"/>
  <c r="AG24" i="38"/>
  <c r="AF24" i="38" s="1"/>
  <c r="AG63" i="38"/>
  <c r="AF63" i="38" s="1"/>
  <c r="AG70" i="38"/>
  <c r="AF70" i="38" s="1"/>
  <c r="AH96" i="38"/>
  <c r="AI96" i="38" s="1"/>
  <c r="AG57" i="38"/>
  <c r="AF57" i="38" s="1"/>
  <c r="AH32" i="38"/>
  <c r="AI32" i="38" s="1"/>
  <c r="AH76" i="38"/>
  <c r="AI76" i="38" s="1"/>
  <c r="AH34" i="38"/>
  <c r="AI34" i="38" s="1"/>
  <c r="AG47" i="38"/>
  <c r="AF47" i="38" s="1"/>
  <c r="AG54" i="38"/>
  <c r="AF54" i="38" s="1"/>
  <c r="AH105" i="38"/>
  <c r="AI105" i="38" s="1"/>
  <c r="AH74" i="38"/>
  <c r="AI74" i="38" s="1"/>
  <c r="AH115" i="38"/>
  <c r="AI115" i="38" s="1"/>
  <c r="AG36" i="38"/>
  <c r="AF36" i="38" s="1"/>
  <c r="AH82" i="38"/>
  <c r="AI82" i="38" s="1"/>
  <c r="AG76" i="38"/>
  <c r="AF76" i="38" s="1"/>
  <c r="AH87" i="38"/>
  <c r="AI87" i="38" s="1"/>
  <c r="AG99" i="38"/>
  <c r="AF99" i="38" s="1"/>
  <c r="AG18" i="38"/>
  <c r="AF18" i="38" s="1"/>
  <c r="AG32" i="38"/>
  <c r="AF32" i="38" s="1"/>
  <c r="AH83" i="38"/>
  <c r="AI83" i="38" s="1"/>
  <c r="AG83" i="38"/>
  <c r="AF83" i="38" s="1"/>
  <c r="AH61" i="38"/>
  <c r="AI61" i="38" s="1"/>
  <c r="AG51" i="38"/>
  <c r="AF51" i="38" s="1"/>
  <c r="AH19" i="38"/>
  <c r="AI19" i="38" s="1"/>
  <c r="AH48" i="38"/>
  <c r="AI48" i="38" s="1"/>
  <c r="AG69" i="38"/>
  <c r="AF69" i="38" s="1"/>
  <c r="AH47" i="38"/>
  <c r="AI47" i="38" s="1"/>
  <c r="AH60" i="38"/>
  <c r="AI60" i="38" s="1"/>
  <c r="AG112" i="38"/>
  <c r="AF112" i="38" s="1"/>
  <c r="AG33" i="38"/>
  <c r="AF33" i="38" s="1"/>
  <c r="AH90" i="38"/>
  <c r="AI90" i="38" s="1"/>
  <c r="AG105" i="38"/>
  <c r="AF105" i="38" s="1"/>
  <c r="AG88" i="38"/>
  <c r="AF88" i="38" s="1"/>
  <c r="AG31" i="38"/>
  <c r="AF31" i="38" s="1"/>
  <c r="AG53" i="38"/>
  <c r="AF53" i="38" s="1"/>
  <c r="AH107" i="38"/>
  <c r="AI107" i="38" s="1"/>
  <c r="AH55" i="38"/>
  <c r="AI55" i="38" s="1"/>
  <c r="AG102" i="38"/>
  <c r="AF102" i="38" s="1"/>
  <c r="AH26" i="38"/>
  <c r="AI26" i="38" s="1"/>
  <c r="AH70" i="38"/>
  <c r="AI70" i="38" s="1"/>
  <c r="AG95" i="38"/>
  <c r="AF95" i="38" s="1"/>
  <c r="AH68" i="38"/>
  <c r="AI68" i="38" s="1"/>
  <c r="AG40" i="38"/>
  <c r="AF40" i="38" s="1"/>
  <c r="AG104" i="38"/>
  <c r="AF104" i="38" s="1"/>
  <c r="AG101" i="38"/>
  <c r="AF101" i="38" s="1"/>
  <c r="AH59" i="38"/>
  <c r="AI59" i="38" s="1"/>
  <c r="AH89" i="38"/>
  <c r="AI89" i="38" s="1"/>
  <c r="AG44" i="38"/>
  <c r="AF44" i="38" s="1"/>
  <c r="AG38" i="38"/>
  <c r="AF38" i="38" s="1"/>
  <c r="AH109" i="38"/>
  <c r="AI109" i="38" s="1"/>
  <c r="AG116" i="38"/>
  <c r="AF116" i="38" s="1"/>
  <c r="AG115" i="38"/>
  <c r="AF115" i="38" s="1"/>
  <c r="AG100" i="38"/>
  <c r="AF100" i="38" s="1"/>
  <c r="CN30" i="43"/>
  <c r="CN32" i="43" s="1"/>
  <c r="O107" i="34"/>
  <c r="N107" i="34" s="1"/>
  <c r="P82" i="34"/>
  <c r="Q82" i="34" s="1"/>
  <c r="P61" i="34"/>
  <c r="Q61" i="34" s="1"/>
  <c r="O42" i="34"/>
  <c r="N42" i="34" s="1"/>
  <c r="O19" i="34"/>
  <c r="N19" i="34" s="1"/>
  <c r="P113" i="34"/>
  <c r="Q113" i="34" s="1"/>
  <c r="O87" i="34"/>
  <c r="N87" i="34" s="1"/>
  <c r="O66" i="34"/>
  <c r="N66" i="34" s="1"/>
  <c r="O46" i="34"/>
  <c r="N46" i="34" s="1"/>
  <c r="P70" i="34"/>
  <c r="Q70" i="34" s="1"/>
  <c r="O111" i="34"/>
  <c r="N111" i="34" s="1"/>
  <c r="O86" i="34"/>
  <c r="N86" i="34" s="1"/>
  <c r="O65" i="34"/>
  <c r="N65" i="34" s="1"/>
  <c r="P35" i="34"/>
  <c r="Q35" i="34" s="1"/>
  <c r="P90" i="34"/>
  <c r="Q90" i="34" s="1"/>
  <c r="O35" i="34"/>
  <c r="N35" i="34" s="1"/>
  <c r="O98" i="34"/>
  <c r="N98" i="34" s="1"/>
  <c r="O30" i="34"/>
  <c r="N30" i="34" s="1"/>
  <c r="P29" i="34"/>
  <c r="Q29" i="34" s="1"/>
  <c r="P85" i="34"/>
  <c r="Q85" i="34" s="1"/>
  <c r="O34" i="34"/>
  <c r="N34" i="34" s="1"/>
  <c r="O110" i="34"/>
  <c r="N110" i="34" s="1"/>
  <c r="O49" i="34"/>
  <c r="N49" i="34" s="1"/>
  <c r="O97" i="34"/>
  <c r="N97" i="34" s="1"/>
  <c r="P49" i="34"/>
  <c r="Q49" i="34" s="1"/>
  <c r="P101" i="34"/>
  <c r="Q101" i="34" s="1"/>
  <c r="P77" i="34"/>
  <c r="Q77" i="34" s="1"/>
  <c r="O56" i="34"/>
  <c r="N56" i="34" s="1"/>
  <c r="P37" i="34"/>
  <c r="Q37" i="34" s="1"/>
  <c r="P106" i="34"/>
  <c r="Q106" i="34" s="1"/>
  <c r="O82" i="34"/>
  <c r="N82" i="34" s="1"/>
  <c r="O61" i="34"/>
  <c r="N61" i="34" s="1"/>
  <c r="P41" i="34"/>
  <c r="Q41" i="34" s="1"/>
  <c r="P18" i="34"/>
  <c r="Q18" i="34" s="1"/>
  <c r="P54" i="34"/>
  <c r="Q54" i="34" s="1"/>
  <c r="P105" i="34"/>
  <c r="Q105" i="34" s="1"/>
  <c r="O81" i="34"/>
  <c r="N81" i="34" s="1"/>
  <c r="O59" i="34"/>
  <c r="N59" i="34" s="1"/>
  <c r="O31" i="34"/>
  <c r="N31" i="34" s="1"/>
  <c r="P74" i="34"/>
  <c r="Q74" i="34" s="1"/>
  <c r="O25" i="34"/>
  <c r="N25" i="34" s="1"/>
  <c r="O69" i="34"/>
  <c r="N69" i="34" s="1"/>
  <c r="O115" i="34"/>
  <c r="N115" i="34" s="1"/>
  <c r="O105" i="34"/>
  <c r="N105" i="34" s="1"/>
  <c r="P73" i="34"/>
  <c r="Q73" i="34" s="1"/>
  <c r="O21" i="34"/>
  <c r="N21" i="34" s="1"/>
  <c r="O91" i="34"/>
  <c r="N91" i="34" s="1"/>
  <c r="P38" i="34"/>
  <c r="Q38" i="34" s="1"/>
  <c r="O64" i="34"/>
  <c r="N64" i="34" s="1"/>
  <c r="P108" i="34"/>
  <c r="Q108" i="34" s="1"/>
  <c r="P92" i="34"/>
  <c r="Q92" i="34" s="1"/>
  <c r="P76" i="34"/>
  <c r="Q76" i="34" s="1"/>
  <c r="P60" i="34"/>
  <c r="Q60" i="34" s="1"/>
  <c r="P44" i="34"/>
  <c r="Q44" i="34" s="1"/>
  <c r="P28" i="34"/>
  <c r="Q28" i="34" s="1"/>
  <c r="O112" i="34"/>
  <c r="N112" i="34" s="1"/>
  <c r="O96" i="34"/>
  <c r="N96" i="34" s="1"/>
  <c r="P111" i="34"/>
  <c r="Q111" i="34" s="1"/>
  <c r="P95" i="34"/>
  <c r="Q95" i="34" s="1"/>
  <c r="P79" i="34"/>
  <c r="Q79" i="34" s="1"/>
  <c r="P63" i="34"/>
  <c r="Q63" i="34" s="1"/>
  <c r="O109" i="34"/>
  <c r="N109" i="34" s="1"/>
  <c r="O83" i="34"/>
  <c r="N83" i="34" s="1"/>
  <c r="O62" i="34"/>
  <c r="N62" i="34" s="1"/>
  <c r="P42" i="34"/>
  <c r="Q42" i="34" s="1"/>
  <c r="P19" i="34"/>
  <c r="Q19" i="34" s="1"/>
  <c r="P45" i="34"/>
  <c r="Q45" i="34" s="1"/>
  <c r="O28" i="34"/>
  <c r="N28" i="34" s="1"/>
  <c r="P81" i="34"/>
  <c r="Q81" i="34" s="1"/>
  <c r="O27" i="34"/>
  <c r="N27" i="34" s="1"/>
  <c r="O22" i="34"/>
  <c r="N22" i="34" s="1"/>
  <c r="P58" i="34"/>
  <c r="Q58" i="34" s="1"/>
  <c r="P102" i="34"/>
  <c r="Q102" i="34" s="1"/>
  <c r="P30" i="34"/>
  <c r="Q30" i="34" s="1"/>
  <c r="O84" i="34"/>
  <c r="N84" i="34" s="1"/>
  <c r="O79" i="34"/>
  <c r="N79" i="34" s="1"/>
  <c r="O114" i="34"/>
  <c r="N114" i="34" s="1"/>
  <c r="O89" i="34"/>
  <c r="N89" i="34" s="1"/>
  <c r="P66" i="34"/>
  <c r="Q66" i="34" s="1"/>
  <c r="P46" i="34"/>
  <c r="Q46" i="34" s="1"/>
  <c r="P23" i="34"/>
  <c r="Q23" i="34" s="1"/>
  <c r="O40" i="34"/>
  <c r="N40" i="34" s="1"/>
  <c r="O94" i="34"/>
  <c r="N94" i="34" s="1"/>
  <c r="O71" i="34"/>
  <c r="N71" i="34" s="1"/>
  <c r="P50" i="34"/>
  <c r="Q50" i="34" s="1"/>
  <c r="O32" i="34"/>
  <c r="P86" i="34"/>
  <c r="Q86" i="34" s="1"/>
  <c r="P22" i="34"/>
  <c r="Q22" i="34" s="1"/>
  <c r="O93" i="34"/>
  <c r="N93" i="34" s="1"/>
  <c r="O70" i="34"/>
  <c r="N70" i="34" s="1"/>
  <c r="O45" i="34"/>
  <c r="N45" i="34" s="1"/>
  <c r="P109" i="34"/>
  <c r="Q109" i="34" s="1"/>
  <c r="O48" i="34"/>
  <c r="N48" i="34" s="1"/>
  <c r="O43" i="34"/>
  <c r="N43" i="34" s="1"/>
  <c r="O53" i="34"/>
  <c r="N53" i="34" s="1"/>
  <c r="O103" i="34"/>
  <c r="N103" i="34" s="1"/>
  <c r="O44" i="34"/>
  <c r="N44" i="34" s="1"/>
  <c r="O63" i="34"/>
  <c r="N63" i="34" s="1"/>
  <c r="P110" i="34"/>
  <c r="Q110" i="34" s="1"/>
  <c r="O39" i="34"/>
  <c r="N39" i="34" s="1"/>
  <c r="P94" i="34"/>
  <c r="Q94" i="34" s="1"/>
  <c r="O51" i="34"/>
  <c r="N51" i="34" s="1"/>
  <c r="O101" i="34"/>
  <c r="N101" i="34" s="1"/>
  <c r="O55" i="34"/>
  <c r="N55" i="34" s="1"/>
  <c r="O106" i="34"/>
  <c r="N106" i="34" s="1"/>
  <c r="P98" i="34"/>
  <c r="Q98" i="34" s="1"/>
  <c r="O54" i="34"/>
  <c r="N54" i="34" s="1"/>
  <c r="P62" i="34"/>
  <c r="Q62" i="34" s="1"/>
  <c r="P53" i="34"/>
  <c r="Q53" i="34" s="1"/>
  <c r="O74" i="34"/>
  <c r="N74" i="34" s="1"/>
  <c r="P78" i="34"/>
  <c r="Q78" i="34" s="1"/>
  <c r="O52" i="34"/>
  <c r="N52" i="34" s="1"/>
  <c r="P116" i="34"/>
  <c r="Q116" i="34" s="1"/>
  <c r="P84" i="34"/>
  <c r="Q84" i="34" s="1"/>
  <c r="P52" i="34"/>
  <c r="Q52" i="34" s="1"/>
  <c r="P20" i="34"/>
  <c r="Q20" i="34" s="1"/>
  <c r="O88" i="34"/>
  <c r="N88" i="34" s="1"/>
  <c r="P87" i="34"/>
  <c r="Q87" i="34" s="1"/>
  <c r="P55" i="34"/>
  <c r="Q55" i="34" s="1"/>
  <c r="O73" i="34"/>
  <c r="N73" i="34" s="1"/>
  <c r="P33" i="34"/>
  <c r="Q33" i="34" s="1"/>
  <c r="O18" i="34"/>
  <c r="N18" i="34" s="1"/>
  <c r="O50" i="34"/>
  <c r="N50" i="34" s="1"/>
  <c r="P69" i="34"/>
  <c r="Q69" i="34" s="1"/>
  <c r="O17" i="34"/>
  <c r="N17" i="34" s="1"/>
  <c r="O68" i="34"/>
  <c r="N68" i="34" s="1"/>
  <c r="P104" i="34"/>
  <c r="Q104" i="34" s="1"/>
  <c r="P72" i="34"/>
  <c r="Q72" i="34" s="1"/>
  <c r="P40" i="34"/>
  <c r="Q40" i="34" s="1"/>
  <c r="O108" i="34"/>
  <c r="N108" i="34" s="1"/>
  <c r="P107" i="34"/>
  <c r="Q107" i="34" s="1"/>
  <c r="P75" i="34"/>
  <c r="Q75" i="34" s="1"/>
  <c r="O102" i="34"/>
  <c r="N102" i="34" s="1"/>
  <c r="O57" i="34"/>
  <c r="N57" i="34" s="1"/>
  <c r="O99" i="34"/>
  <c r="N99" i="34" s="1"/>
  <c r="P27" i="34"/>
  <c r="Q27" i="34" s="1"/>
  <c r="P47" i="34"/>
  <c r="Q47" i="34" s="1"/>
  <c r="O20" i="34"/>
  <c r="N20" i="34" s="1"/>
  <c r="O26" i="34"/>
  <c r="P100" i="34"/>
  <c r="Q100" i="34" s="1"/>
  <c r="P68" i="34"/>
  <c r="Q68" i="34" s="1"/>
  <c r="P36" i="34"/>
  <c r="Q36" i="34" s="1"/>
  <c r="O104" i="34"/>
  <c r="N104" i="34" s="1"/>
  <c r="P103" i="34"/>
  <c r="Q103" i="34" s="1"/>
  <c r="P71" i="34"/>
  <c r="Q71" i="34" s="1"/>
  <c r="O95" i="34"/>
  <c r="N95" i="34" s="1"/>
  <c r="P51" i="34"/>
  <c r="Q51" i="34" s="1"/>
  <c r="O76" i="34"/>
  <c r="N76" i="34" s="1"/>
  <c r="O113" i="34"/>
  <c r="N113" i="34" s="1"/>
  <c r="O23" i="34"/>
  <c r="N23" i="34" s="1"/>
  <c r="P34" i="34"/>
  <c r="Q34" i="34" s="1"/>
  <c r="P17" i="34"/>
  <c r="Q17" i="34" s="1"/>
  <c r="O33" i="34"/>
  <c r="O77" i="34"/>
  <c r="N77" i="34" s="1"/>
  <c r="O36" i="34"/>
  <c r="N36" i="34" s="1"/>
  <c r="O58" i="34"/>
  <c r="N58" i="34" s="1"/>
  <c r="P25" i="34"/>
  <c r="Q25" i="34" s="1"/>
  <c r="P56" i="34"/>
  <c r="Q56" i="34" s="1"/>
  <c r="O92" i="34"/>
  <c r="N92" i="34" s="1"/>
  <c r="P59" i="34"/>
  <c r="Q59" i="34" s="1"/>
  <c r="O38" i="34"/>
  <c r="N38" i="34" s="1"/>
  <c r="P65" i="34"/>
  <c r="Q65" i="34" s="1"/>
  <c r="P97" i="34"/>
  <c r="Q97" i="34" s="1"/>
  <c r="P96" i="34"/>
  <c r="Q96" i="34" s="1"/>
  <c r="P32" i="34"/>
  <c r="Q32" i="34" s="1"/>
  <c r="P99" i="34"/>
  <c r="Q99" i="34" s="1"/>
  <c r="P89" i="34"/>
  <c r="Q89" i="34" s="1"/>
  <c r="O60" i="34"/>
  <c r="N60" i="34" s="1"/>
  <c r="P21" i="34"/>
  <c r="Q21" i="34" s="1"/>
  <c r="P88" i="34"/>
  <c r="Q88" i="34" s="1"/>
  <c r="P24" i="34"/>
  <c r="Q24" i="34" s="1"/>
  <c r="P91" i="34"/>
  <c r="Q91" i="34" s="1"/>
  <c r="O78" i="34"/>
  <c r="N78" i="34" s="1"/>
  <c r="P31" i="34"/>
  <c r="Q31" i="34" s="1"/>
  <c r="O85" i="34"/>
  <c r="N85" i="34" s="1"/>
  <c r="O24" i="34"/>
  <c r="N24" i="34" s="1"/>
  <c r="O75" i="34"/>
  <c r="N75" i="34" s="1"/>
  <c r="O80" i="34"/>
  <c r="N80" i="34" s="1"/>
  <c r="P64" i="34"/>
  <c r="Q64" i="34" s="1"/>
  <c r="P67" i="34"/>
  <c r="Q67" i="34" s="1"/>
  <c r="P43" i="34"/>
  <c r="Q43" i="34" s="1"/>
  <c r="P48" i="34"/>
  <c r="Q48" i="34" s="1"/>
  <c r="P114" i="34"/>
  <c r="Q114" i="34" s="1"/>
  <c r="O90" i="34"/>
  <c r="N90" i="34" s="1"/>
  <c r="P39" i="34"/>
  <c r="Q39" i="34" s="1"/>
  <c r="O100" i="34"/>
  <c r="N100" i="34" s="1"/>
  <c r="O47" i="34"/>
  <c r="N47" i="34" s="1"/>
  <c r="P93" i="34"/>
  <c r="Q93" i="34" s="1"/>
  <c r="O37" i="34"/>
  <c r="N37" i="34" s="1"/>
  <c r="O67" i="34"/>
  <c r="N67" i="34" s="1"/>
  <c r="P112" i="34"/>
  <c r="Q112" i="34" s="1"/>
  <c r="O29" i="34"/>
  <c r="N29" i="34" s="1"/>
  <c r="P115" i="34"/>
  <c r="Q115" i="34" s="1"/>
  <c r="P80" i="34"/>
  <c r="Q80" i="34" s="1"/>
  <c r="O41" i="34"/>
  <c r="N41" i="34" s="1"/>
  <c r="P83" i="34"/>
  <c r="Q83" i="34" s="1"/>
  <c r="P26" i="34"/>
  <c r="Q26" i="34" s="1"/>
  <c r="P57" i="34"/>
  <c r="Q57" i="34" s="1"/>
  <c r="O116" i="34"/>
  <c r="N116" i="34" s="1"/>
  <c r="O72" i="34"/>
  <c r="N72" i="34" s="1"/>
  <c r="V110" i="34"/>
  <c r="W110" i="34" s="1"/>
  <c r="V94" i="34"/>
  <c r="W94" i="34" s="1"/>
  <c r="V78" i="34"/>
  <c r="W78" i="34" s="1"/>
  <c r="V62" i="34"/>
  <c r="W62" i="34" s="1"/>
  <c r="V46" i="34"/>
  <c r="W46" i="34" s="1"/>
  <c r="V30" i="34"/>
  <c r="W30" i="34" s="1"/>
  <c r="U114" i="34"/>
  <c r="T114" i="34" s="1"/>
  <c r="U98" i="34"/>
  <c r="T98" i="34" s="1"/>
  <c r="U82" i="34"/>
  <c r="T82" i="34" s="1"/>
  <c r="U66" i="34"/>
  <c r="T66" i="34" s="1"/>
  <c r="U50" i="34"/>
  <c r="T50" i="34" s="1"/>
  <c r="U34" i="34"/>
  <c r="T34" i="34" s="1"/>
  <c r="U18" i="34"/>
  <c r="T18" i="34" s="1"/>
  <c r="V100" i="34"/>
  <c r="W100" i="34" s="1"/>
  <c r="U17" i="34"/>
  <c r="V106" i="34"/>
  <c r="W106" i="34" s="1"/>
  <c r="V90" i="34"/>
  <c r="W90" i="34" s="1"/>
  <c r="V74" i="34"/>
  <c r="W74" i="34" s="1"/>
  <c r="V58" i="34"/>
  <c r="W58" i="34" s="1"/>
  <c r="V42" i="34"/>
  <c r="W42" i="34" s="1"/>
  <c r="V26" i="34"/>
  <c r="W26" i="34" s="1"/>
  <c r="U110" i="34"/>
  <c r="T110" i="34" s="1"/>
  <c r="U94" i="34"/>
  <c r="T94" i="34" s="1"/>
  <c r="U78" i="34"/>
  <c r="T78" i="34" s="1"/>
  <c r="U62" i="34"/>
  <c r="T62" i="34" s="1"/>
  <c r="U46" i="34"/>
  <c r="T46" i="34" s="1"/>
  <c r="U30" i="34"/>
  <c r="T30" i="34" s="1"/>
  <c r="U81" i="34"/>
  <c r="T81" i="34" s="1"/>
  <c r="U115" i="34"/>
  <c r="T115" i="34" s="1"/>
  <c r="U99" i="34"/>
  <c r="T99" i="34" s="1"/>
  <c r="U83" i="34"/>
  <c r="T83" i="34" s="1"/>
  <c r="U67" i="34"/>
  <c r="T67" i="34" s="1"/>
  <c r="U51" i="34"/>
  <c r="T51" i="34" s="1"/>
  <c r="U35" i="34"/>
  <c r="T35" i="34" s="1"/>
  <c r="U19" i="34"/>
  <c r="V103" i="34"/>
  <c r="W103" i="34" s="1"/>
  <c r="U77" i="34"/>
  <c r="T77" i="34" s="1"/>
  <c r="U52" i="34"/>
  <c r="T52" i="34" s="1"/>
  <c r="V25" i="34"/>
  <c r="W25" i="34" s="1"/>
  <c r="U93" i="34"/>
  <c r="T93" i="34" s="1"/>
  <c r="V41" i="34"/>
  <c r="W41" i="34" s="1"/>
  <c r="V101" i="34"/>
  <c r="W101" i="34" s="1"/>
  <c r="V76" i="34"/>
  <c r="W76" i="34" s="1"/>
  <c r="V51" i="34"/>
  <c r="W51" i="34" s="1"/>
  <c r="U25" i="34"/>
  <c r="T25" i="34" s="1"/>
  <c r="V75" i="34"/>
  <c r="W75" i="34" s="1"/>
  <c r="V55" i="34"/>
  <c r="W55" i="34" s="1"/>
  <c r="V95" i="34"/>
  <c r="W95" i="34" s="1"/>
  <c r="U69" i="34"/>
  <c r="T69" i="34" s="1"/>
  <c r="U44" i="34"/>
  <c r="T44" i="34" s="1"/>
  <c r="V17" i="34"/>
  <c r="W17" i="34" s="1"/>
  <c r="U49" i="34"/>
  <c r="T49" i="34" s="1"/>
  <c r="U68" i="34"/>
  <c r="T68" i="34" s="1"/>
  <c r="V109" i="34"/>
  <c r="W109" i="34" s="1"/>
  <c r="V40" i="34"/>
  <c r="W40" i="34" s="1"/>
  <c r="U85" i="34"/>
  <c r="T85" i="34" s="1"/>
  <c r="V65" i="34"/>
  <c r="W65" i="34" s="1"/>
  <c r="U80" i="34"/>
  <c r="T80" i="34" s="1"/>
  <c r="V91" i="34"/>
  <c r="W91" i="34" s="1"/>
  <c r="V104" i="34"/>
  <c r="W104" i="34" s="1"/>
  <c r="V35" i="34"/>
  <c r="W35" i="34" s="1"/>
  <c r="V97" i="34"/>
  <c r="W97" i="34" s="1"/>
  <c r="V111" i="34"/>
  <c r="W111" i="34" s="1"/>
  <c r="U41" i="34"/>
  <c r="T41" i="34" s="1"/>
  <c r="V79" i="34"/>
  <c r="W79" i="34" s="1"/>
  <c r="V114" i="34"/>
  <c r="W114" i="34" s="1"/>
  <c r="V98" i="34"/>
  <c r="W98" i="34" s="1"/>
  <c r="V82" i="34"/>
  <c r="W82" i="34" s="1"/>
  <c r="V66" i="34"/>
  <c r="W66" i="34" s="1"/>
  <c r="V50" i="34"/>
  <c r="W50" i="34" s="1"/>
  <c r="V34" i="34"/>
  <c r="W34" i="34" s="1"/>
  <c r="V18" i="34"/>
  <c r="W18" i="34" s="1"/>
  <c r="U102" i="34"/>
  <c r="T102" i="34" s="1"/>
  <c r="U86" i="34"/>
  <c r="T86" i="34" s="1"/>
  <c r="U70" i="34"/>
  <c r="T70" i="34" s="1"/>
  <c r="U54" i="34"/>
  <c r="T54" i="34" s="1"/>
  <c r="U38" i="34"/>
  <c r="T38" i="34" s="1"/>
  <c r="U22" i="34"/>
  <c r="T22" i="34" s="1"/>
  <c r="V36" i="34"/>
  <c r="W36" i="34" s="1"/>
  <c r="V102" i="34"/>
  <c r="W102" i="34" s="1"/>
  <c r="V70" i="34"/>
  <c r="W70" i="34" s="1"/>
  <c r="V38" i="34"/>
  <c r="W38" i="34" s="1"/>
  <c r="U106" i="34"/>
  <c r="T106" i="34" s="1"/>
  <c r="U74" i="34"/>
  <c r="T74" i="34" s="1"/>
  <c r="U42" i="34"/>
  <c r="T42" i="34" s="1"/>
  <c r="U56" i="34"/>
  <c r="T56" i="34" s="1"/>
  <c r="U91" i="34"/>
  <c r="T91" i="34" s="1"/>
  <c r="U59" i="34"/>
  <c r="T59" i="34" s="1"/>
  <c r="U27" i="34"/>
  <c r="T27" i="34" s="1"/>
  <c r="V89" i="34"/>
  <c r="W89" i="34" s="1"/>
  <c r="V39" i="34"/>
  <c r="W39" i="34" s="1"/>
  <c r="V112" i="34"/>
  <c r="W112" i="34" s="1"/>
  <c r="V115" i="34"/>
  <c r="W115" i="34" s="1"/>
  <c r="U64" i="34"/>
  <c r="T64" i="34" s="1"/>
  <c r="U113" i="34"/>
  <c r="T113" i="34" s="1"/>
  <c r="U108" i="34"/>
  <c r="T108" i="34" s="1"/>
  <c r="V56" i="34"/>
  <c r="W56" i="34" s="1"/>
  <c r="U88" i="34"/>
  <c r="T88" i="34" s="1"/>
  <c r="U36" i="34"/>
  <c r="T36" i="34" s="1"/>
  <c r="U21" i="34"/>
  <c r="T21" i="34" s="1"/>
  <c r="U33" i="34"/>
  <c r="T33" i="34" s="1"/>
  <c r="V53" i="34"/>
  <c r="W53" i="34" s="1"/>
  <c r="V67" i="34"/>
  <c r="W67" i="34" s="1"/>
  <c r="V77" i="34"/>
  <c r="W77" i="34" s="1"/>
  <c r="U111" i="34"/>
  <c r="T111" i="34" s="1"/>
  <c r="U79" i="34"/>
  <c r="T79" i="34" s="1"/>
  <c r="U47" i="34"/>
  <c r="T47" i="34" s="1"/>
  <c r="V71" i="34"/>
  <c r="W71" i="34" s="1"/>
  <c r="U20" i="34"/>
  <c r="T20" i="34" s="1"/>
  <c r="V87" i="34"/>
  <c r="W87" i="34" s="1"/>
  <c r="U96" i="34"/>
  <c r="T96" i="34" s="1"/>
  <c r="V44" i="34"/>
  <c r="W44" i="34" s="1"/>
  <c r="V61" i="34"/>
  <c r="W61" i="34" s="1"/>
  <c r="V88" i="34"/>
  <c r="W88" i="34" s="1"/>
  <c r="U37" i="34"/>
  <c r="T37" i="34" s="1"/>
  <c r="U24" i="34"/>
  <c r="T24" i="34" s="1"/>
  <c r="U92" i="34"/>
  <c r="T92" i="34" s="1"/>
  <c r="V52" i="34"/>
  <c r="W52" i="34" s="1"/>
  <c r="V47" i="34"/>
  <c r="W47" i="34" s="1"/>
  <c r="V85" i="34"/>
  <c r="W85" i="34" s="1"/>
  <c r="U65" i="34"/>
  <c r="T65" i="34" s="1"/>
  <c r="V27" i="34"/>
  <c r="W27" i="34" s="1"/>
  <c r="U107" i="34"/>
  <c r="T107" i="34" s="1"/>
  <c r="U75" i="34"/>
  <c r="T75" i="34" s="1"/>
  <c r="U43" i="34"/>
  <c r="T43" i="34" s="1"/>
  <c r="U116" i="34"/>
  <c r="T116" i="34" s="1"/>
  <c r="V64" i="34"/>
  <c r="W64" i="34" s="1"/>
  <c r="V73" i="34"/>
  <c r="W73" i="34" s="1"/>
  <c r="U89" i="34"/>
  <c r="T89" i="34" s="1"/>
  <c r="V37" i="34"/>
  <c r="W37" i="34" s="1"/>
  <c r="V43" i="34"/>
  <c r="W43" i="34" s="1"/>
  <c r="V81" i="34"/>
  <c r="W81" i="34" s="1"/>
  <c r="V31" i="34"/>
  <c r="W31" i="34" s="1"/>
  <c r="U100" i="34"/>
  <c r="T100" i="34" s="1"/>
  <c r="U73" i="34"/>
  <c r="T73" i="34" s="1"/>
  <c r="V33" i="34"/>
  <c r="W33" i="34" s="1"/>
  <c r="U28" i="34"/>
  <c r="T28" i="34" s="1"/>
  <c r="U72" i="34"/>
  <c r="T72" i="34" s="1"/>
  <c r="V28" i="34"/>
  <c r="W28" i="34" s="1"/>
  <c r="U112" i="34"/>
  <c r="T112" i="34" s="1"/>
  <c r="V54" i="34"/>
  <c r="W54" i="34" s="1"/>
  <c r="U90" i="34"/>
  <c r="T90" i="34" s="1"/>
  <c r="U26" i="34"/>
  <c r="T26" i="34" s="1"/>
  <c r="U63" i="34"/>
  <c r="T63" i="34" s="1"/>
  <c r="V96" i="34"/>
  <c r="W96" i="34" s="1"/>
  <c r="V69" i="34"/>
  <c r="W69" i="34" s="1"/>
  <c r="V113" i="34"/>
  <c r="W113" i="34" s="1"/>
  <c r="V107" i="34"/>
  <c r="W107" i="34" s="1"/>
  <c r="V21" i="34"/>
  <c r="W21" i="34" s="1"/>
  <c r="V72" i="34"/>
  <c r="W72" i="34" s="1"/>
  <c r="V92" i="34"/>
  <c r="W92" i="34" s="1"/>
  <c r="U103" i="34"/>
  <c r="T103" i="34" s="1"/>
  <c r="U39" i="34"/>
  <c r="T39" i="34" s="1"/>
  <c r="V57" i="34"/>
  <c r="W57" i="34" s="1"/>
  <c r="U61" i="34"/>
  <c r="T61" i="34" s="1"/>
  <c r="U32" i="34"/>
  <c r="T32" i="34" s="1"/>
  <c r="U76" i="34"/>
  <c r="T76" i="34" s="1"/>
  <c r="V80" i="34"/>
  <c r="W80" i="34" s="1"/>
  <c r="V84" i="34"/>
  <c r="W84" i="34" s="1"/>
  <c r="U53" i="34"/>
  <c r="T53" i="34" s="1"/>
  <c r="U97" i="34"/>
  <c r="T97" i="34" s="1"/>
  <c r="U95" i="34"/>
  <c r="T95" i="34" s="1"/>
  <c r="U31" i="34"/>
  <c r="T31" i="34" s="1"/>
  <c r="U45" i="34"/>
  <c r="T45" i="34" s="1"/>
  <c r="U29" i="34"/>
  <c r="T29" i="34" s="1"/>
  <c r="V19" i="34"/>
  <c r="W19" i="34" s="1"/>
  <c r="V63" i="34"/>
  <c r="W63" i="34" s="1"/>
  <c r="V48" i="34"/>
  <c r="W48" i="34" s="1"/>
  <c r="U48" i="34"/>
  <c r="T48" i="34" s="1"/>
  <c r="V20" i="34"/>
  <c r="W20" i="34" s="1"/>
  <c r="V45" i="34"/>
  <c r="W45" i="34" s="1"/>
  <c r="V22" i="34"/>
  <c r="W22" i="34" s="1"/>
  <c r="V29" i="34"/>
  <c r="W29" i="34" s="1"/>
  <c r="V59" i="34"/>
  <c r="W59" i="34" s="1"/>
  <c r="V60" i="34"/>
  <c r="W60" i="34" s="1"/>
  <c r="V105" i="34"/>
  <c r="W105" i="34" s="1"/>
  <c r="U101" i="34"/>
  <c r="T101" i="34" s="1"/>
  <c r="U104" i="34"/>
  <c r="T104" i="34" s="1"/>
  <c r="U60" i="34"/>
  <c r="T60" i="34" s="1"/>
  <c r="U71" i="34"/>
  <c r="T71" i="34" s="1"/>
  <c r="U109" i="34"/>
  <c r="T109" i="34" s="1"/>
  <c r="V83" i="34"/>
  <c r="W83" i="34" s="1"/>
  <c r="V24" i="34"/>
  <c r="W24" i="34" s="1"/>
  <c r="U105" i="34"/>
  <c r="T105" i="34" s="1"/>
  <c r="U58" i="34"/>
  <c r="T58" i="34" s="1"/>
  <c r="U87" i="34"/>
  <c r="T87" i="34" s="1"/>
  <c r="V49" i="34"/>
  <c r="W49" i="34" s="1"/>
  <c r="U55" i="34"/>
  <c r="T55" i="34" s="1"/>
  <c r="U84" i="34"/>
  <c r="T84" i="34" s="1"/>
  <c r="V68" i="34"/>
  <c r="W68" i="34" s="1"/>
  <c r="V86" i="34"/>
  <c r="W86" i="34" s="1"/>
  <c r="V93" i="34"/>
  <c r="W93" i="34" s="1"/>
  <c r="V99" i="34"/>
  <c r="W99" i="34" s="1"/>
  <c r="V108" i="34"/>
  <c r="W108" i="34" s="1"/>
  <c r="U40" i="34"/>
  <c r="T40" i="34" s="1"/>
  <c r="U57" i="34"/>
  <c r="T57" i="34" s="1"/>
  <c r="V23" i="34"/>
  <c r="W23" i="34" s="1"/>
  <c r="U23" i="34"/>
  <c r="T23" i="34" s="1"/>
  <c r="V116" i="34"/>
  <c r="W116" i="34" s="1"/>
  <c r="V32" i="34"/>
  <c r="W32" i="34" s="1"/>
  <c r="AH111" i="37"/>
  <c r="AI111" i="37" s="1"/>
  <c r="AH95" i="37"/>
  <c r="AI95" i="37" s="1"/>
  <c r="AH79" i="37"/>
  <c r="AI79" i="37" s="1"/>
  <c r="AH63" i="37"/>
  <c r="AI63" i="37" s="1"/>
  <c r="AH47" i="37"/>
  <c r="AI47" i="37" s="1"/>
  <c r="AH31" i="37"/>
  <c r="AI31" i="37" s="1"/>
  <c r="AG114" i="37"/>
  <c r="AF114" i="37" s="1"/>
  <c r="AG96" i="37"/>
  <c r="AF96" i="37" s="1"/>
  <c r="AH77" i="37"/>
  <c r="AI77" i="37" s="1"/>
  <c r="AG59" i="37"/>
  <c r="AF59" i="37" s="1"/>
  <c r="AG108" i="37"/>
  <c r="AF108" i="37" s="1"/>
  <c r="AH89" i="37"/>
  <c r="AI89" i="37" s="1"/>
  <c r="AG71" i="37"/>
  <c r="AF71" i="37" s="1"/>
  <c r="AG53" i="37"/>
  <c r="AF53" i="37" s="1"/>
  <c r="AH34" i="37"/>
  <c r="AI34" i="37" s="1"/>
  <c r="AG113" i="37"/>
  <c r="AF113" i="37" s="1"/>
  <c r="AH88" i="37"/>
  <c r="AI88" i="37" s="1"/>
  <c r="AH64" i="37"/>
  <c r="AI64" i="37" s="1"/>
  <c r="AG41" i="37"/>
  <c r="AF41" i="37" s="1"/>
  <c r="AG112" i="37"/>
  <c r="AF112" i="37" s="1"/>
  <c r="AG88" i="37"/>
  <c r="AF88" i="37" s="1"/>
  <c r="AG63" i="37"/>
  <c r="AF63" i="37" s="1"/>
  <c r="AH40" i="37"/>
  <c r="AI40" i="37" s="1"/>
  <c r="AG19" i="37"/>
  <c r="AF19" i="37" s="1"/>
  <c r="AH18" i="37"/>
  <c r="AI18" i="37" s="1"/>
  <c r="AG98" i="37"/>
  <c r="AF98" i="37" s="1"/>
  <c r="AG74" i="37"/>
  <c r="AF74" i="37" s="1"/>
  <c r="AH49" i="37"/>
  <c r="AI49" i="37" s="1"/>
  <c r="AH28" i="37"/>
  <c r="AI28" i="37" s="1"/>
  <c r="AH73" i="37"/>
  <c r="AI73" i="37" s="1"/>
  <c r="AG27" i="37"/>
  <c r="AF27" i="37" s="1"/>
  <c r="AH115" i="37"/>
  <c r="AI115" i="37" s="1"/>
  <c r="AH99" i="37"/>
  <c r="AI99" i="37" s="1"/>
  <c r="AH83" i="37"/>
  <c r="AI83" i="37" s="1"/>
  <c r="AH67" i="37"/>
  <c r="AI67" i="37" s="1"/>
  <c r="AH51" i="37"/>
  <c r="AI51" i="37" s="1"/>
  <c r="AH35" i="37"/>
  <c r="AI35" i="37" s="1"/>
  <c r="AH19" i="37"/>
  <c r="AI19" i="37" s="1"/>
  <c r="AH100" i="37"/>
  <c r="AI100" i="37" s="1"/>
  <c r="AG82" i="37"/>
  <c r="AF82" i="37" s="1"/>
  <c r="AG64" i="37"/>
  <c r="AF64" i="37" s="1"/>
  <c r="AH112" i="37"/>
  <c r="AI112" i="37" s="1"/>
  <c r="AG94" i="37"/>
  <c r="AF94" i="37" s="1"/>
  <c r="AG76" i="37"/>
  <c r="AF76" i="37" s="1"/>
  <c r="AH57" i="37"/>
  <c r="AI57" i="37" s="1"/>
  <c r="AG39" i="37"/>
  <c r="AF39" i="37" s="1"/>
  <c r="AG21" i="37"/>
  <c r="AH20" i="37"/>
  <c r="AI20" i="37" s="1"/>
  <c r="AH94" i="37"/>
  <c r="AI94" i="37" s="1"/>
  <c r="AG70" i="37"/>
  <c r="AF70" i="37" s="1"/>
  <c r="AG46" i="37"/>
  <c r="AF46" i="37" s="1"/>
  <c r="AG25" i="37"/>
  <c r="AF25" i="37" s="1"/>
  <c r="AH93" i="37"/>
  <c r="AI93" i="37" s="1"/>
  <c r="AH69" i="37"/>
  <c r="AI69" i="37" s="1"/>
  <c r="AH45" i="37"/>
  <c r="AI45" i="37" s="1"/>
  <c r="AH24" i="37"/>
  <c r="AI24" i="37" s="1"/>
  <c r="AH104" i="37"/>
  <c r="AI104" i="37" s="1"/>
  <c r="AG80" i="37"/>
  <c r="AF80" i="37" s="1"/>
  <c r="AG56" i="37"/>
  <c r="AF56" i="37" s="1"/>
  <c r="AH33" i="37"/>
  <c r="AI33" i="37" s="1"/>
  <c r="AH90" i="37"/>
  <c r="AI90" i="37" s="1"/>
  <c r="AG28" i="37"/>
  <c r="AF28" i="37" s="1"/>
  <c r="AG95" i="37"/>
  <c r="AF95" i="37" s="1"/>
  <c r="AH58" i="37"/>
  <c r="AI58" i="37" s="1"/>
  <c r="AG31" i="37"/>
  <c r="AF31" i="37" s="1"/>
  <c r="AG99" i="37"/>
  <c r="AF99" i="37" s="1"/>
  <c r="AH62" i="37"/>
  <c r="AI62" i="37" s="1"/>
  <c r="AG34" i="37"/>
  <c r="AF34" i="37" s="1"/>
  <c r="AH96" i="37"/>
  <c r="AI96" i="37" s="1"/>
  <c r="AH72" i="37"/>
  <c r="AI72" i="37" s="1"/>
  <c r="AG78" i="37"/>
  <c r="AF78" i="37" s="1"/>
  <c r="AG79" i="37"/>
  <c r="AF79" i="37" s="1"/>
  <c r="AH21" i="37"/>
  <c r="AI21" i="37" s="1"/>
  <c r="AG43" i="37"/>
  <c r="AF43" i="37" s="1"/>
  <c r="AH107" i="37"/>
  <c r="AI107" i="37" s="1"/>
  <c r="AH87" i="37"/>
  <c r="AI87" i="37" s="1"/>
  <c r="AH43" i="37"/>
  <c r="AI43" i="37" s="1"/>
  <c r="AH23" i="37"/>
  <c r="AI23" i="37" s="1"/>
  <c r="AG73" i="37"/>
  <c r="AF73" i="37" s="1"/>
  <c r="AG50" i="37"/>
  <c r="AF50" i="37" s="1"/>
  <c r="AH66" i="37"/>
  <c r="AI66" i="37" s="1"/>
  <c r="AG44" i="37"/>
  <c r="AF44" i="37" s="1"/>
  <c r="AH113" i="37"/>
  <c r="AI113" i="37" s="1"/>
  <c r="AH82" i="37"/>
  <c r="AI82" i="37" s="1"/>
  <c r="AG52" i="37"/>
  <c r="AF52" i="37" s="1"/>
  <c r="AG20" i="37"/>
  <c r="AF20" i="37" s="1"/>
  <c r="AH81" i="37"/>
  <c r="AI81" i="37" s="1"/>
  <c r="AG51" i="37"/>
  <c r="AF51" i="37" s="1"/>
  <c r="AG24" i="37"/>
  <c r="AH92" i="37"/>
  <c r="AI92" i="37" s="1"/>
  <c r="AH61" i="37"/>
  <c r="AI61" i="37" s="1"/>
  <c r="AG60" i="37"/>
  <c r="AF60" i="37" s="1"/>
  <c r="AG42" i="37"/>
  <c r="AF42" i="37" s="1"/>
  <c r="AH32" i="37"/>
  <c r="AI32" i="37" s="1"/>
  <c r="AG102" i="37"/>
  <c r="AF102" i="37" s="1"/>
  <c r="AH37" i="37"/>
  <c r="AI37" i="37" s="1"/>
  <c r="AG84" i="37"/>
  <c r="AF84" i="37" s="1"/>
  <c r="AG22" i="37"/>
  <c r="AF22" i="37" s="1"/>
  <c r="AH101" i="37"/>
  <c r="AI101" i="37" s="1"/>
  <c r="AH70" i="37"/>
  <c r="AI70" i="37" s="1"/>
  <c r="AH36" i="37"/>
  <c r="AI36" i="37" s="1"/>
  <c r="AH105" i="37"/>
  <c r="AI105" i="37" s="1"/>
  <c r="AH74" i="37"/>
  <c r="AI74" i="37" s="1"/>
  <c r="AG40" i="37"/>
  <c r="AF40" i="37" s="1"/>
  <c r="AG18" i="37"/>
  <c r="AF18" i="37" s="1"/>
  <c r="AG90" i="37"/>
  <c r="AF90" i="37" s="1"/>
  <c r="AG61" i="37"/>
  <c r="AF61" i="37" s="1"/>
  <c r="AG54" i="37"/>
  <c r="AF54" i="37" s="1"/>
  <c r="AG97" i="37"/>
  <c r="AF97" i="37" s="1"/>
  <c r="AG33" i="37"/>
  <c r="AF33" i="37" s="1"/>
  <c r="AG92" i="37"/>
  <c r="AF92" i="37" s="1"/>
  <c r="AH75" i="37"/>
  <c r="AI75" i="37" s="1"/>
  <c r="AG105" i="37"/>
  <c r="AF105" i="37" s="1"/>
  <c r="AH68" i="37"/>
  <c r="AI68" i="37" s="1"/>
  <c r="AG107" i="37"/>
  <c r="AF107" i="37" s="1"/>
  <c r="AH106" i="37"/>
  <c r="AI106" i="37" s="1"/>
  <c r="AG100" i="37"/>
  <c r="AF100" i="37" s="1"/>
  <c r="AG93" i="37"/>
  <c r="AF93" i="37" s="1"/>
  <c r="AG45" i="37"/>
  <c r="AF45" i="37" s="1"/>
  <c r="AH44" i="37"/>
  <c r="AI44" i="37" s="1"/>
  <c r="AG115" i="37"/>
  <c r="AF115" i="37" s="1"/>
  <c r="AH114" i="37"/>
  <c r="AI114" i="37" s="1"/>
  <c r="AH27" i="37"/>
  <c r="AI27" i="37" s="1"/>
  <c r="AG91" i="37"/>
  <c r="AF91" i="37" s="1"/>
  <c r="AH80" i="37"/>
  <c r="AI80" i="37" s="1"/>
  <c r="AG89" i="37"/>
  <c r="AF89" i="37" s="1"/>
  <c r="AH41" i="37"/>
  <c r="AI41" i="37" s="1"/>
  <c r="AG36" i="37"/>
  <c r="AF36" i="37" s="1"/>
  <c r="AH29" i="37"/>
  <c r="AI29" i="37" s="1"/>
  <c r="AG29" i="37"/>
  <c r="AF29" i="37" s="1"/>
  <c r="AG67" i="37"/>
  <c r="AF67" i="37" s="1"/>
  <c r="AG103" i="37"/>
  <c r="AF103" i="37" s="1"/>
  <c r="AH25" i="37"/>
  <c r="AI25" i="37" s="1"/>
  <c r="AG26" i="37"/>
  <c r="AF26" i="37" s="1"/>
  <c r="AG57" i="37"/>
  <c r="AF57" i="37" s="1"/>
  <c r="AH56" i="37"/>
  <c r="AI56" i="37" s="1"/>
  <c r="AH110" i="37"/>
  <c r="AI110" i="37" s="1"/>
  <c r="AG104" i="37"/>
  <c r="AF104" i="37" s="1"/>
  <c r="AH85" i="37"/>
  <c r="AI85" i="37" s="1"/>
  <c r="AG32" i="37"/>
  <c r="AF32" i="37" s="1"/>
  <c r="AG37" i="37"/>
  <c r="AF37" i="37" s="1"/>
  <c r="AG17" i="37"/>
  <c r="AF17" i="37" s="1"/>
  <c r="AH103" i="37"/>
  <c r="AI103" i="37" s="1"/>
  <c r="AH86" i="37"/>
  <c r="AI86" i="37" s="1"/>
  <c r="AG30" i="37"/>
  <c r="AF30" i="37" s="1"/>
  <c r="AH46" i="37"/>
  <c r="AI46" i="37" s="1"/>
  <c r="AG58" i="37"/>
  <c r="AF58" i="37" s="1"/>
  <c r="AG75" i="37"/>
  <c r="AF75" i="37" s="1"/>
  <c r="AG87" i="37"/>
  <c r="AF87" i="37" s="1"/>
  <c r="AH116" i="37"/>
  <c r="AI116" i="37" s="1"/>
  <c r="AH97" i="37"/>
  <c r="AI97" i="37" s="1"/>
  <c r="AG48" i="37"/>
  <c r="AF48" i="37" s="1"/>
  <c r="AH30" i="37"/>
  <c r="AI30" i="37" s="1"/>
  <c r="AG86" i="37"/>
  <c r="AF86" i="37" s="1"/>
  <c r="AG49" i="37"/>
  <c r="AF49" i="37" s="1"/>
  <c r="AG47" i="37"/>
  <c r="AF47" i="37" s="1"/>
  <c r="AH59" i="37"/>
  <c r="AI59" i="37" s="1"/>
  <c r="AG65" i="37"/>
  <c r="AF65" i="37" s="1"/>
  <c r="AG111" i="37"/>
  <c r="AF111" i="37" s="1"/>
  <c r="AH17" i="37"/>
  <c r="AI17" i="37" s="1"/>
  <c r="AG38" i="37"/>
  <c r="AF38" i="37" s="1"/>
  <c r="AH55" i="37"/>
  <c r="AI55" i="37" s="1"/>
  <c r="AH54" i="37"/>
  <c r="AI54" i="37" s="1"/>
  <c r="AH42" i="37"/>
  <c r="AI42" i="37" s="1"/>
  <c r="AG109" i="37"/>
  <c r="AF109" i="37" s="1"/>
  <c r="AG85" i="37"/>
  <c r="AF85" i="37" s="1"/>
  <c r="AG77" i="37"/>
  <c r="AF77" i="37" s="1"/>
  <c r="AG68" i="37"/>
  <c r="AF68" i="37" s="1"/>
  <c r="AG55" i="37"/>
  <c r="AF55" i="37" s="1"/>
  <c r="AH53" i="37"/>
  <c r="AI53" i="37" s="1"/>
  <c r="AH78" i="37"/>
  <c r="AI78" i="37" s="1"/>
  <c r="AH71" i="37"/>
  <c r="AI71" i="37" s="1"/>
  <c r="AH48" i="37"/>
  <c r="AI48" i="37" s="1"/>
  <c r="AH50" i="37"/>
  <c r="AI50" i="37" s="1"/>
  <c r="AG23" i="37"/>
  <c r="AF23" i="37" s="1"/>
  <c r="AG72" i="37"/>
  <c r="AF72" i="37" s="1"/>
  <c r="AG66" i="37"/>
  <c r="AF66" i="37" s="1"/>
  <c r="AH102" i="37"/>
  <c r="AI102" i="37" s="1"/>
  <c r="AG83" i="37"/>
  <c r="AF83" i="37" s="1"/>
  <c r="AG116" i="37"/>
  <c r="AF116" i="37" s="1"/>
  <c r="AH52" i="37"/>
  <c r="AI52" i="37" s="1"/>
  <c r="AG35" i="37"/>
  <c r="AF35" i="37" s="1"/>
  <c r="AH38" i="37"/>
  <c r="AI38" i="37" s="1"/>
  <c r="AH84" i="37"/>
  <c r="AI84" i="37" s="1"/>
  <c r="AH76" i="37"/>
  <c r="AI76" i="37" s="1"/>
  <c r="AG69" i="37"/>
  <c r="AF69" i="37" s="1"/>
  <c r="AH60" i="37"/>
  <c r="AI60" i="37" s="1"/>
  <c r="AH39" i="37"/>
  <c r="AI39" i="37" s="1"/>
  <c r="AG110" i="37"/>
  <c r="AF110" i="37" s="1"/>
  <c r="AH109" i="37"/>
  <c r="AI109" i="37" s="1"/>
  <c r="AG106" i="37"/>
  <c r="AF106" i="37" s="1"/>
  <c r="AH26" i="37"/>
  <c r="AI26" i="37" s="1"/>
  <c r="AH22" i="37"/>
  <c r="AI22" i="37" s="1"/>
  <c r="AH91" i="37"/>
  <c r="AI91" i="37" s="1"/>
  <c r="AH108" i="37"/>
  <c r="AI108" i="37" s="1"/>
  <c r="AG101" i="37"/>
  <c r="AF101" i="37" s="1"/>
  <c r="AG62" i="37"/>
  <c r="AF62" i="37" s="1"/>
  <c r="AH65" i="37"/>
  <c r="AI65" i="37" s="1"/>
  <c r="AG81" i="37"/>
  <c r="AF81" i="37" s="1"/>
  <c r="AH98" i="37"/>
  <c r="AI98" i="37" s="1"/>
  <c r="BL30" i="43"/>
  <c r="BR107" i="13"/>
  <c r="BS107" i="13" s="1"/>
  <c r="BR91" i="13"/>
  <c r="BS91" i="13" s="1"/>
  <c r="BR75" i="13"/>
  <c r="BS75" i="13" s="1"/>
  <c r="BQ110" i="13"/>
  <c r="BP110" i="13" s="1"/>
  <c r="BQ92" i="13"/>
  <c r="BP92" i="13" s="1"/>
  <c r="BR73" i="13"/>
  <c r="BS73" i="13" s="1"/>
  <c r="BQ103" i="13"/>
  <c r="BP103" i="13" s="1"/>
  <c r="BQ82" i="13"/>
  <c r="BP82" i="13" s="1"/>
  <c r="BR62" i="13"/>
  <c r="BS62" i="13" s="1"/>
  <c r="BR46" i="13"/>
  <c r="BS46" i="13" s="1"/>
  <c r="BR30" i="13"/>
  <c r="BS30" i="13" s="1"/>
  <c r="BQ114" i="13"/>
  <c r="BP114" i="13" s="1"/>
  <c r="BQ90" i="13"/>
  <c r="BP90" i="13" s="1"/>
  <c r="BQ66" i="13"/>
  <c r="BP66" i="13" s="1"/>
  <c r="BQ48" i="13"/>
  <c r="BP48" i="13" s="1"/>
  <c r="BR29" i="13"/>
  <c r="BS29" i="13" s="1"/>
  <c r="BQ107" i="13"/>
  <c r="BP107" i="13" s="1"/>
  <c r="BQ84" i="13"/>
  <c r="BP84" i="13" s="1"/>
  <c r="BQ61" i="13"/>
  <c r="BP61" i="13" s="1"/>
  <c r="BQ43" i="13"/>
  <c r="BP43" i="13" s="1"/>
  <c r="BR24" i="13"/>
  <c r="BS24" i="13" s="1"/>
  <c r="BR100" i="13"/>
  <c r="BS100" i="13" s="1"/>
  <c r="BR76" i="13"/>
  <c r="BS76" i="13" s="1"/>
  <c r="BQ56" i="13"/>
  <c r="BP56" i="13" s="1"/>
  <c r="BR37" i="13"/>
  <c r="BS37" i="13" s="1"/>
  <c r="BR19" i="13"/>
  <c r="BS19" i="13" s="1"/>
  <c r="BR98" i="13"/>
  <c r="BS98" i="13" s="1"/>
  <c r="BR74" i="13"/>
  <c r="BS74" i="13" s="1"/>
  <c r="BQ54" i="13"/>
  <c r="BP54" i="13" s="1"/>
  <c r="BQ36" i="13"/>
  <c r="BP36" i="13" s="1"/>
  <c r="BR17" i="13"/>
  <c r="BS17" i="13" s="1"/>
  <c r="BR69" i="13"/>
  <c r="BS69" i="13" s="1"/>
  <c r="BQ32" i="13"/>
  <c r="BP32" i="13" s="1"/>
  <c r="BQ91" i="13"/>
  <c r="BP91" i="13" s="1"/>
  <c r="BQ49" i="13"/>
  <c r="BP49" i="13" s="1"/>
  <c r="BQ115" i="13"/>
  <c r="BP115" i="13" s="1"/>
  <c r="BQ67" i="13"/>
  <c r="BP67" i="13" s="1"/>
  <c r="BQ30" i="13"/>
  <c r="BP30" i="13" s="1"/>
  <c r="BR85" i="13"/>
  <c r="BS85" i="13" s="1"/>
  <c r="BR44" i="13"/>
  <c r="BS44" i="13" s="1"/>
  <c r="BQ99" i="13"/>
  <c r="BP99" i="13" s="1"/>
  <c r="BQ18" i="13"/>
  <c r="BP18" i="13" s="1"/>
  <c r="BQ73" i="13"/>
  <c r="BP73" i="13" s="1"/>
  <c r="BQ94" i="13"/>
  <c r="BP94" i="13" s="1"/>
  <c r="BR45" i="13"/>
  <c r="BS45" i="13" s="1"/>
  <c r="BQ46" i="13"/>
  <c r="BP46" i="13" s="1"/>
  <c r="BQ44" i="13"/>
  <c r="BP44" i="13" s="1"/>
  <c r="BQ85" i="13"/>
  <c r="BP85" i="13" s="1"/>
  <c r="BR81" i="13"/>
  <c r="BS81" i="13" s="1"/>
  <c r="BQ19" i="13"/>
  <c r="BP19" i="13" s="1"/>
  <c r="BR103" i="13"/>
  <c r="BS103" i="13" s="1"/>
  <c r="BR71" i="13"/>
  <c r="BS71" i="13" s="1"/>
  <c r="BQ87" i="13"/>
  <c r="BP87" i="13" s="1"/>
  <c r="BQ98" i="13"/>
  <c r="BP98" i="13" s="1"/>
  <c r="BR58" i="13"/>
  <c r="BS58" i="13" s="1"/>
  <c r="BR26" i="13"/>
  <c r="BS26" i="13" s="1"/>
  <c r="BR84" i="13"/>
  <c r="BS84" i="13" s="1"/>
  <c r="BR43" i="13"/>
  <c r="BS43" i="13" s="1"/>
  <c r="BR101" i="13"/>
  <c r="BS101" i="13" s="1"/>
  <c r="BR56" i="13"/>
  <c r="BS56" i="13" s="1"/>
  <c r="BQ20" i="13"/>
  <c r="BP20" i="13" s="1"/>
  <c r="BR70" i="13"/>
  <c r="BS70" i="13" s="1"/>
  <c r="BQ33" i="13"/>
  <c r="BP33" i="13" s="1"/>
  <c r="BR92" i="13"/>
  <c r="BS92" i="13" s="1"/>
  <c r="BR49" i="13"/>
  <c r="BS49" i="13" s="1"/>
  <c r="BQ105" i="13"/>
  <c r="BP105" i="13" s="1"/>
  <c r="BQ23" i="13"/>
  <c r="BP23" i="13" s="1"/>
  <c r="BQ40" i="13"/>
  <c r="BP40" i="13" s="1"/>
  <c r="BR57" i="13"/>
  <c r="BS57" i="13" s="1"/>
  <c r="BQ74" i="13"/>
  <c r="BP74" i="13" s="1"/>
  <c r="BQ75" i="13"/>
  <c r="BP75" i="13" s="1"/>
  <c r="BQ53" i="13"/>
  <c r="BP53" i="13" s="1"/>
  <c r="BQ112" i="13"/>
  <c r="BP112" i="13" s="1"/>
  <c r="BR41" i="13"/>
  <c r="BS41" i="13" s="1"/>
  <c r="BR25" i="13"/>
  <c r="BS25" i="13" s="1"/>
  <c r="BR99" i="13"/>
  <c r="BS99" i="13" s="1"/>
  <c r="BR67" i="13"/>
  <c r="BS67" i="13" s="1"/>
  <c r="BR82" i="13"/>
  <c r="BS82" i="13" s="1"/>
  <c r="BQ93" i="13"/>
  <c r="BP93" i="13" s="1"/>
  <c r="BR54" i="13"/>
  <c r="BS54" i="13" s="1"/>
  <c r="BR22" i="13"/>
  <c r="BS22" i="13" s="1"/>
  <c r="BR78" i="13"/>
  <c r="BS78" i="13" s="1"/>
  <c r="BQ39" i="13"/>
  <c r="BP39" i="13" s="1"/>
  <c r="BQ95" i="13"/>
  <c r="BP95" i="13" s="1"/>
  <c r="BQ52" i="13"/>
  <c r="BP52" i="13" s="1"/>
  <c r="BR112" i="13"/>
  <c r="BS112" i="13" s="1"/>
  <c r="BQ65" i="13"/>
  <c r="BP65" i="13" s="1"/>
  <c r="BR28" i="13"/>
  <c r="BS28" i="13" s="1"/>
  <c r="BQ86" i="13"/>
  <c r="BP86" i="13" s="1"/>
  <c r="BQ45" i="13"/>
  <c r="BP45" i="13" s="1"/>
  <c r="BR93" i="13"/>
  <c r="BS93" i="13" s="1"/>
  <c r="BQ116" i="13"/>
  <c r="BP116" i="13" s="1"/>
  <c r="BQ31" i="13"/>
  <c r="BP31" i="13" s="1"/>
  <c r="BR48" i="13"/>
  <c r="BS48" i="13" s="1"/>
  <c r="BQ63" i="13"/>
  <c r="BP63" i="13" s="1"/>
  <c r="BQ55" i="13"/>
  <c r="BP55" i="13" s="1"/>
  <c r="BQ35" i="13"/>
  <c r="BP35" i="13" s="1"/>
  <c r="BR88" i="13"/>
  <c r="BS88" i="13" s="1"/>
  <c r="BR55" i="13"/>
  <c r="BS55" i="13" s="1"/>
  <c r="BQ76" i="13"/>
  <c r="BP76" i="13" s="1"/>
  <c r="BR115" i="13"/>
  <c r="BS115" i="13" s="1"/>
  <c r="BR83" i="13"/>
  <c r="BS83" i="13" s="1"/>
  <c r="BQ101" i="13"/>
  <c r="BP101" i="13" s="1"/>
  <c r="BR113" i="13"/>
  <c r="BS113" i="13" s="1"/>
  <c r="BQ72" i="13"/>
  <c r="BP72" i="13" s="1"/>
  <c r="BR38" i="13"/>
  <c r="BS38" i="13" s="1"/>
  <c r="BQ102" i="13"/>
  <c r="BP102" i="13" s="1"/>
  <c r="BQ57" i="13"/>
  <c r="BP57" i="13" s="1"/>
  <c r="BR20" i="13"/>
  <c r="BS20" i="13" s="1"/>
  <c r="BQ71" i="13"/>
  <c r="BP71" i="13" s="1"/>
  <c r="BR33" i="13"/>
  <c r="BS33" i="13" s="1"/>
  <c r="BQ89" i="13"/>
  <c r="BP89" i="13" s="1"/>
  <c r="BQ47" i="13"/>
  <c r="BP47" i="13" s="1"/>
  <c r="BR110" i="13"/>
  <c r="BS110" i="13" s="1"/>
  <c r="BR63" i="13"/>
  <c r="BS63" i="13" s="1"/>
  <c r="BQ27" i="13"/>
  <c r="BP27" i="13" s="1"/>
  <c r="BQ50" i="13"/>
  <c r="BP50" i="13" s="1"/>
  <c r="BQ68" i="13"/>
  <c r="BP68" i="13" s="1"/>
  <c r="BR90" i="13"/>
  <c r="BS90" i="13" s="1"/>
  <c r="BR109" i="13"/>
  <c r="BS109" i="13" s="1"/>
  <c r="BQ26" i="13"/>
  <c r="BP26" i="13" s="1"/>
  <c r="BR27" i="13"/>
  <c r="BS27" i="13" s="1"/>
  <c r="BQ51" i="13"/>
  <c r="BP51" i="13" s="1"/>
  <c r="BR86" i="13"/>
  <c r="BS86" i="13" s="1"/>
  <c r="BQ62" i="13"/>
  <c r="BP62" i="13" s="1"/>
  <c r="BR79" i="13"/>
  <c r="BS79" i="13" s="1"/>
  <c r="BR108" i="13"/>
  <c r="BS108" i="13" s="1"/>
  <c r="BR34" i="13"/>
  <c r="BS34" i="13" s="1"/>
  <c r="BR52" i="13"/>
  <c r="BS52" i="13" s="1"/>
  <c r="BR65" i="13"/>
  <c r="BS65" i="13" s="1"/>
  <c r="BQ83" i="13"/>
  <c r="BP83" i="13" s="1"/>
  <c r="BR104" i="13"/>
  <c r="BS104" i="13" s="1"/>
  <c r="BQ22" i="13"/>
  <c r="BP22" i="13" s="1"/>
  <c r="BQ58" i="13"/>
  <c r="BP58" i="13" s="1"/>
  <c r="BR97" i="13"/>
  <c r="BS97" i="13" s="1"/>
  <c r="BQ97" i="13"/>
  <c r="BP97" i="13" s="1"/>
  <c r="BQ106" i="13"/>
  <c r="BP106" i="13" s="1"/>
  <c r="BR114" i="13"/>
  <c r="BS114" i="13" s="1"/>
  <c r="BQ88" i="13"/>
  <c r="BP88" i="13" s="1"/>
  <c r="BR18" i="13"/>
  <c r="BS18" i="13" s="1"/>
  <c r="BQ34" i="13"/>
  <c r="BP34" i="13" s="1"/>
  <c r="BR47" i="13"/>
  <c r="BS47" i="13" s="1"/>
  <c r="BR60" i="13"/>
  <c r="BS60" i="13" s="1"/>
  <c r="BR80" i="13"/>
  <c r="BS80" i="13" s="1"/>
  <c r="BQ81" i="13"/>
  <c r="BP81" i="13" s="1"/>
  <c r="BR21" i="13"/>
  <c r="BS21" i="13" s="1"/>
  <c r="BR53" i="13"/>
  <c r="BS53" i="13" s="1"/>
  <c r="BQ64" i="13"/>
  <c r="BP64" i="13" s="1"/>
  <c r="BQ100" i="13"/>
  <c r="BP100" i="13" s="1"/>
  <c r="BR105" i="13"/>
  <c r="BS105" i="13" s="1"/>
  <c r="BQ77" i="13"/>
  <c r="BP77" i="13" s="1"/>
  <c r="BQ108" i="13"/>
  <c r="BP108" i="13" s="1"/>
  <c r="BQ25" i="13"/>
  <c r="BP25" i="13" s="1"/>
  <c r="BQ38" i="13"/>
  <c r="BP38" i="13" s="1"/>
  <c r="BR51" i="13"/>
  <c r="BS51" i="13" s="1"/>
  <c r="BR68" i="13"/>
  <c r="BS68" i="13" s="1"/>
  <c r="BR59" i="13"/>
  <c r="BS59" i="13" s="1"/>
  <c r="BR102" i="13"/>
  <c r="BS102" i="13" s="1"/>
  <c r="BR35" i="13"/>
  <c r="BS35" i="13" s="1"/>
  <c r="BQ70" i="13"/>
  <c r="BP70" i="13" s="1"/>
  <c r="BQ37" i="13"/>
  <c r="BP37" i="13" s="1"/>
  <c r="BR111" i="13"/>
  <c r="BS111" i="13" s="1"/>
  <c r="BR96" i="13"/>
  <c r="BS96" i="13" s="1"/>
  <c r="BR66" i="13"/>
  <c r="BS66" i="13" s="1"/>
  <c r="BQ96" i="13"/>
  <c r="BP96" i="13" s="1"/>
  <c r="BQ113" i="13"/>
  <c r="BP113" i="13" s="1"/>
  <c r="BQ29" i="13"/>
  <c r="BP29" i="13" s="1"/>
  <c r="BQ42" i="13"/>
  <c r="BP42" i="13" s="1"/>
  <c r="BQ59" i="13"/>
  <c r="BP59" i="13" s="1"/>
  <c r="BQ41" i="13"/>
  <c r="BP41" i="13" s="1"/>
  <c r="BQ79" i="13"/>
  <c r="BP79" i="13" s="1"/>
  <c r="BQ17" i="13"/>
  <c r="BP17" i="13" s="1"/>
  <c r="BR32" i="13"/>
  <c r="BS32" i="13" s="1"/>
  <c r="BQ109" i="13"/>
  <c r="BP109" i="13" s="1"/>
  <c r="BR77" i="13"/>
  <c r="BS77" i="13" s="1"/>
  <c r="BR40" i="13"/>
  <c r="BS40" i="13" s="1"/>
  <c r="BQ60" i="13"/>
  <c r="BP60" i="13" s="1"/>
  <c r="BR42" i="13"/>
  <c r="BS42" i="13" s="1"/>
  <c r="BR106" i="13"/>
  <c r="BS106" i="13" s="1"/>
  <c r="BQ111" i="13"/>
  <c r="BP111" i="13" s="1"/>
  <c r="BR95" i="13"/>
  <c r="BS95" i="13" s="1"/>
  <c r="BR94" i="13"/>
  <c r="BS94" i="13" s="1"/>
  <c r="BQ104" i="13"/>
  <c r="BP104" i="13" s="1"/>
  <c r="BQ78" i="13"/>
  <c r="BP78" i="13" s="1"/>
  <c r="BR116" i="13"/>
  <c r="BS116" i="13" s="1"/>
  <c r="BR39" i="13"/>
  <c r="BS39" i="13" s="1"/>
  <c r="BR72" i="13"/>
  <c r="BS72" i="13" s="1"/>
  <c r="BQ80" i="13"/>
  <c r="BP80" i="13" s="1"/>
  <c r="BR89" i="13"/>
  <c r="BS89" i="13" s="1"/>
  <c r="BQ21" i="13"/>
  <c r="BP21" i="13" s="1"/>
  <c r="BQ24" i="13"/>
  <c r="BP24" i="13" s="1"/>
  <c r="BQ28" i="13"/>
  <c r="BP28" i="13" s="1"/>
  <c r="BQ69" i="13"/>
  <c r="BP69" i="13" s="1"/>
  <c r="BR23" i="13"/>
  <c r="BS23" i="13" s="1"/>
  <c r="BR87" i="13"/>
  <c r="BS87" i="13" s="1"/>
  <c r="BR64" i="13"/>
  <c r="BS64" i="13" s="1"/>
  <c r="BR50" i="13"/>
  <c r="BS50" i="13" s="1"/>
  <c r="BR61" i="13"/>
  <c r="BS61" i="13" s="1"/>
  <c r="BR31" i="13"/>
  <c r="BS31" i="13" s="1"/>
  <c r="BR36" i="13"/>
  <c r="BS36" i="13" s="1"/>
  <c r="P106" i="29"/>
  <c r="Q106" i="29" s="1"/>
  <c r="P90" i="29"/>
  <c r="Q90" i="29" s="1"/>
  <c r="P74" i="29"/>
  <c r="Q74" i="29" s="1"/>
  <c r="P58" i="29"/>
  <c r="Q58" i="29" s="1"/>
  <c r="P42" i="29"/>
  <c r="Q42" i="29" s="1"/>
  <c r="P26" i="29"/>
  <c r="Q26" i="29" s="1"/>
  <c r="O110" i="29"/>
  <c r="N110" i="29" s="1"/>
  <c r="O92" i="29"/>
  <c r="N92" i="29" s="1"/>
  <c r="P73" i="29"/>
  <c r="Q73" i="29" s="1"/>
  <c r="P55" i="29"/>
  <c r="Q55" i="29" s="1"/>
  <c r="O37" i="29"/>
  <c r="N37" i="29" s="1"/>
  <c r="P115" i="29"/>
  <c r="Q115" i="29" s="1"/>
  <c r="O94" i="29"/>
  <c r="N94" i="29" s="1"/>
  <c r="O73" i="29"/>
  <c r="N73" i="29" s="1"/>
  <c r="P52" i="29"/>
  <c r="Q52" i="29" s="1"/>
  <c r="P31" i="29"/>
  <c r="Q31" i="29" s="1"/>
  <c r="O104" i="29"/>
  <c r="N104" i="29" s="1"/>
  <c r="P80" i="29"/>
  <c r="Q80" i="29" s="1"/>
  <c r="P56" i="29"/>
  <c r="Q56" i="29" s="1"/>
  <c r="O33" i="29"/>
  <c r="N33" i="29" s="1"/>
  <c r="P97" i="29"/>
  <c r="Q97" i="29" s="1"/>
  <c r="O71" i="29"/>
  <c r="N71" i="29" s="1"/>
  <c r="P43" i="29"/>
  <c r="Q43" i="29" s="1"/>
  <c r="O22" i="29"/>
  <c r="O82" i="29"/>
  <c r="N82" i="29" s="1"/>
  <c r="P108" i="29"/>
  <c r="Q108" i="29" s="1"/>
  <c r="P81" i="29"/>
  <c r="Q81" i="29" s="1"/>
  <c r="O54" i="29"/>
  <c r="N54" i="29" s="1"/>
  <c r="P27" i="29"/>
  <c r="Q27" i="29" s="1"/>
  <c r="O30" i="29"/>
  <c r="N30" i="29" s="1"/>
  <c r="O72" i="29"/>
  <c r="N72" i="29" s="1"/>
  <c r="O65" i="29"/>
  <c r="N65" i="29" s="1"/>
  <c r="P71" i="29"/>
  <c r="Q71" i="29" s="1"/>
  <c r="P102" i="29"/>
  <c r="Q102" i="29" s="1"/>
  <c r="P86" i="29"/>
  <c r="Q86" i="29" s="1"/>
  <c r="P70" i="29"/>
  <c r="Q70" i="29" s="1"/>
  <c r="P54" i="29"/>
  <c r="Q54" i="29" s="1"/>
  <c r="P38" i="29"/>
  <c r="Q38" i="29" s="1"/>
  <c r="P22" i="29"/>
  <c r="Q22" i="29" s="1"/>
  <c r="P105" i="29"/>
  <c r="Q105" i="29" s="1"/>
  <c r="P87" i="29"/>
  <c r="Q87" i="29" s="1"/>
  <c r="O69" i="29"/>
  <c r="N69" i="29" s="1"/>
  <c r="O51" i="29"/>
  <c r="N51" i="29" s="1"/>
  <c r="P32" i="29"/>
  <c r="Q32" i="29" s="1"/>
  <c r="P109" i="29"/>
  <c r="Q109" i="29" s="1"/>
  <c r="O89" i="29"/>
  <c r="N89" i="29" s="1"/>
  <c r="O68" i="29"/>
  <c r="N68" i="29" s="1"/>
  <c r="P47" i="29"/>
  <c r="Q47" i="29" s="1"/>
  <c r="O26" i="29"/>
  <c r="N26" i="29" s="1"/>
  <c r="O98" i="29"/>
  <c r="N98" i="29" s="1"/>
  <c r="O75" i="29"/>
  <c r="N75" i="29" s="1"/>
  <c r="O50" i="29"/>
  <c r="N50" i="29" s="1"/>
  <c r="P20" i="29"/>
  <c r="Q20" i="29" s="1"/>
  <c r="O91" i="29"/>
  <c r="N91" i="29" s="1"/>
  <c r="O64" i="29"/>
  <c r="N64" i="29" s="1"/>
  <c r="O36" i="29"/>
  <c r="N36" i="29" s="1"/>
  <c r="O25" i="29"/>
  <c r="N25" i="29" s="1"/>
  <c r="O55" i="29"/>
  <c r="N55" i="29" s="1"/>
  <c r="O102" i="29"/>
  <c r="N102" i="29" s="1"/>
  <c r="P75" i="29"/>
  <c r="Q75" i="29" s="1"/>
  <c r="O48" i="29"/>
  <c r="N48" i="29" s="1"/>
  <c r="O20" i="29"/>
  <c r="P112" i="29"/>
  <c r="Q112" i="29" s="1"/>
  <c r="O45" i="29"/>
  <c r="N45" i="29" s="1"/>
  <c r="P37" i="29"/>
  <c r="Q37" i="29" s="1"/>
  <c r="O44" i="29"/>
  <c r="N44" i="29" s="1"/>
  <c r="P23" i="29"/>
  <c r="Q23" i="29" s="1"/>
  <c r="O90" i="29"/>
  <c r="N90" i="29" s="1"/>
  <c r="P63" i="29"/>
  <c r="Q63" i="29" s="1"/>
  <c r="P35" i="29"/>
  <c r="Q35" i="29" s="1"/>
  <c r="O76" i="29"/>
  <c r="N76" i="29" s="1"/>
  <c r="O41" i="29"/>
  <c r="N41" i="29" s="1"/>
  <c r="O108" i="29"/>
  <c r="N108" i="29" s="1"/>
  <c r="O81" i="29"/>
  <c r="N81" i="29" s="1"/>
  <c r="P53" i="29"/>
  <c r="Q53" i="29" s="1"/>
  <c r="P25" i="29"/>
  <c r="Q25" i="29" s="1"/>
  <c r="P100" i="29"/>
  <c r="Q100" i="29" s="1"/>
  <c r="P72" i="29"/>
  <c r="Q72" i="29" s="1"/>
  <c r="P45" i="29"/>
  <c r="Q45" i="29" s="1"/>
  <c r="P85" i="29"/>
  <c r="Q85" i="29" s="1"/>
  <c r="P24" i="29"/>
  <c r="Q24" i="29" s="1"/>
  <c r="O24" i="29"/>
  <c r="O93" i="29"/>
  <c r="N93" i="29" s="1"/>
  <c r="P110" i="29"/>
  <c r="Q110" i="29" s="1"/>
  <c r="P94" i="29"/>
  <c r="Q94" i="29" s="1"/>
  <c r="P78" i="29"/>
  <c r="Q78" i="29" s="1"/>
  <c r="P62" i="29"/>
  <c r="Q62" i="29" s="1"/>
  <c r="P46" i="29"/>
  <c r="Q46" i="29" s="1"/>
  <c r="P30" i="29"/>
  <c r="Q30" i="29" s="1"/>
  <c r="O115" i="29"/>
  <c r="N115" i="29" s="1"/>
  <c r="P96" i="29"/>
  <c r="Q96" i="29" s="1"/>
  <c r="O78" i="29"/>
  <c r="N78" i="29" s="1"/>
  <c r="O60" i="29"/>
  <c r="N60" i="29" s="1"/>
  <c r="P41" i="29"/>
  <c r="Q41" i="29" s="1"/>
  <c r="P99" i="29"/>
  <c r="Q99" i="29" s="1"/>
  <c r="O79" i="29"/>
  <c r="N79" i="29" s="1"/>
  <c r="P57" i="29"/>
  <c r="Q57" i="29" s="1"/>
  <c r="P36" i="29"/>
  <c r="Q36" i="29" s="1"/>
  <c r="O111" i="29"/>
  <c r="N111" i="29" s="1"/>
  <c r="O86" i="29"/>
  <c r="N86" i="29" s="1"/>
  <c r="O62" i="29"/>
  <c r="N62" i="29" s="1"/>
  <c r="O39" i="29"/>
  <c r="N39" i="29" s="1"/>
  <c r="O105" i="29"/>
  <c r="N105" i="29" s="1"/>
  <c r="O77" i="29"/>
  <c r="N77" i="29" s="1"/>
  <c r="P49" i="29"/>
  <c r="Q49" i="29" s="1"/>
  <c r="O23" i="29"/>
  <c r="O96" i="29"/>
  <c r="N96" i="29" s="1"/>
  <c r="O116" i="29"/>
  <c r="N116" i="29" s="1"/>
  <c r="P88" i="29"/>
  <c r="Q88" i="29" s="1"/>
  <c r="O61" i="29"/>
  <c r="N61" i="29" s="1"/>
  <c r="O34" i="29"/>
  <c r="N34" i="29" s="1"/>
  <c r="O58" i="29"/>
  <c r="N58" i="29" s="1"/>
  <c r="O100" i="29"/>
  <c r="N100" i="29" s="1"/>
  <c r="P91" i="29"/>
  <c r="Q91" i="29" s="1"/>
  <c r="O99" i="29"/>
  <c r="N99" i="29" s="1"/>
  <c r="P98" i="29"/>
  <c r="Q98" i="29" s="1"/>
  <c r="P66" i="29"/>
  <c r="Q66" i="29" s="1"/>
  <c r="P34" i="29"/>
  <c r="Q34" i="29" s="1"/>
  <c r="O101" i="29"/>
  <c r="N101" i="29" s="1"/>
  <c r="P64" i="29"/>
  <c r="Q64" i="29" s="1"/>
  <c r="O28" i="29"/>
  <c r="N28" i="29" s="1"/>
  <c r="O84" i="29"/>
  <c r="N84" i="29" s="1"/>
  <c r="O42" i="29"/>
  <c r="N42" i="29" s="1"/>
  <c r="P92" i="29"/>
  <c r="Q92" i="29" s="1"/>
  <c r="P44" i="29"/>
  <c r="Q44" i="29" s="1"/>
  <c r="P84" i="29"/>
  <c r="Q84" i="29" s="1"/>
  <c r="P29" i="29"/>
  <c r="Q29" i="29" s="1"/>
  <c r="O35" i="29"/>
  <c r="N35" i="29" s="1"/>
  <c r="P67" i="29"/>
  <c r="Q67" i="29" s="1"/>
  <c r="P17" i="29"/>
  <c r="Q17" i="29" s="1"/>
  <c r="O17" i="29"/>
  <c r="N17" i="29" s="1"/>
  <c r="O27" i="29"/>
  <c r="N27" i="29" s="1"/>
  <c r="P103" i="29"/>
  <c r="Q103" i="29" s="1"/>
  <c r="O49" i="29"/>
  <c r="N49" i="29" s="1"/>
  <c r="P61" i="29"/>
  <c r="Q61" i="29" s="1"/>
  <c r="O95" i="29"/>
  <c r="N95" i="29" s="1"/>
  <c r="O40" i="29"/>
  <c r="N40" i="29" s="1"/>
  <c r="O87" i="29"/>
  <c r="N87" i="29" s="1"/>
  <c r="O32" i="29"/>
  <c r="N32" i="29" s="1"/>
  <c r="O31" i="29"/>
  <c r="N31" i="29" s="1"/>
  <c r="P77" i="29"/>
  <c r="Q77" i="29" s="1"/>
  <c r="O38" i="29"/>
  <c r="N38" i="29" s="1"/>
  <c r="P83" i="29"/>
  <c r="Q83" i="29" s="1"/>
  <c r="O29" i="29"/>
  <c r="N29" i="29" s="1"/>
  <c r="P28" i="29"/>
  <c r="Q28" i="29" s="1"/>
  <c r="O74" i="29"/>
  <c r="N74" i="29" s="1"/>
  <c r="P19" i="29"/>
  <c r="Q19" i="29" s="1"/>
  <c r="O66" i="29"/>
  <c r="N66" i="29" s="1"/>
  <c r="P76" i="29"/>
  <c r="Q76" i="29" s="1"/>
  <c r="O103" i="29"/>
  <c r="N103" i="29" s="1"/>
  <c r="P21" i="29"/>
  <c r="Q21" i="29" s="1"/>
  <c r="O67" i="29"/>
  <c r="N67" i="29" s="1"/>
  <c r="P113" i="29"/>
  <c r="Q113" i="29" s="1"/>
  <c r="P59" i="29"/>
  <c r="Q59" i="29" s="1"/>
  <c r="P79" i="29"/>
  <c r="Q79" i="29" s="1"/>
  <c r="P82" i="29"/>
  <c r="Q82" i="29" s="1"/>
  <c r="P18" i="29"/>
  <c r="Q18" i="29" s="1"/>
  <c r="O46" i="29"/>
  <c r="N46" i="29" s="1"/>
  <c r="O63" i="29"/>
  <c r="N63" i="29" s="1"/>
  <c r="P68" i="29"/>
  <c r="Q68" i="29" s="1"/>
  <c r="O57" i="29"/>
  <c r="N57" i="29" s="1"/>
  <c r="P95" i="29"/>
  <c r="Q95" i="29" s="1"/>
  <c r="O85" i="29"/>
  <c r="N85" i="29" s="1"/>
  <c r="O107" i="29"/>
  <c r="N107" i="29" s="1"/>
  <c r="P89" i="29"/>
  <c r="Q89" i="29" s="1"/>
  <c r="P60" i="29"/>
  <c r="Q60" i="29" s="1"/>
  <c r="O53" i="29"/>
  <c r="N53" i="29" s="1"/>
  <c r="O52" i="29"/>
  <c r="N52" i="29" s="1"/>
  <c r="O19" i="29"/>
  <c r="P111" i="29"/>
  <c r="Q111" i="29" s="1"/>
  <c r="P69" i="29"/>
  <c r="Q69" i="29" s="1"/>
  <c r="O47" i="29"/>
  <c r="N47" i="29" s="1"/>
  <c r="P39" i="29"/>
  <c r="Q39" i="29" s="1"/>
  <c r="O106" i="29"/>
  <c r="N106" i="29" s="1"/>
  <c r="P65" i="29"/>
  <c r="Q65" i="29" s="1"/>
  <c r="O56" i="29"/>
  <c r="N56" i="29" s="1"/>
  <c r="P101" i="29"/>
  <c r="Q101" i="29" s="1"/>
  <c r="P93" i="29"/>
  <c r="Q93" i="29" s="1"/>
  <c r="O59" i="29"/>
  <c r="N59" i="29" s="1"/>
  <c r="P114" i="29"/>
  <c r="Q114" i="29" s="1"/>
  <c r="O83" i="29"/>
  <c r="N83" i="29" s="1"/>
  <c r="P116" i="29"/>
  <c r="Q116" i="29" s="1"/>
  <c r="P40" i="29"/>
  <c r="Q40" i="29" s="1"/>
  <c r="O43" i="29"/>
  <c r="N43" i="29" s="1"/>
  <c r="O80" i="29"/>
  <c r="N80" i="29" s="1"/>
  <c r="P48" i="29"/>
  <c r="Q48" i="29" s="1"/>
  <c r="O18" i="29"/>
  <c r="N18" i="29" s="1"/>
  <c r="P51" i="29"/>
  <c r="Q51" i="29" s="1"/>
  <c r="O114" i="29"/>
  <c r="N114" i="29" s="1"/>
  <c r="O88" i="29"/>
  <c r="N88" i="29" s="1"/>
  <c r="P104" i="29"/>
  <c r="Q104" i="29" s="1"/>
  <c r="P107" i="29"/>
  <c r="Q107" i="29" s="1"/>
  <c r="O21" i="29"/>
  <c r="N21" i="29" s="1"/>
  <c r="O109" i="29"/>
  <c r="N109" i="29" s="1"/>
  <c r="O97" i="29"/>
  <c r="N97" i="29" s="1"/>
  <c r="O70" i="29"/>
  <c r="N70" i="29" s="1"/>
  <c r="O113" i="29"/>
  <c r="N113" i="29" s="1"/>
  <c r="P50" i="29"/>
  <c r="Q50" i="29" s="1"/>
  <c r="O112" i="29"/>
  <c r="N112" i="29" s="1"/>
  <c r="P33" i="29"/>
  <c r="Q33" i="29" s="1"/>
  <c r="I24" i="32"/>
  <c r="H24" i="32" s="1"/>
  <c r="J58" i="32"/>
  <c r="K58" i="32" s="1"/>
  <c r="I100" i="32"/>
  <c r="H100" i="32" s="1"/>
  <c r="J63" i="32"/>
  <c r="K63" i="32" s="1"/>
  <c r="I99" i="32"/>
  <c r="H99" i="32" s="1"/>
  <c r="I78" i="32"/>
  <c r="H78" i="32" s="1"/>
  <c r="I57" i="32"/>
  <c r="H57" i="32" s="1"/>
  <c r="I36" i="32"/>
  <c r="H36" i="32" s="1"/>
  <c r="I107" i="32"/>
  <c r="H107" i="32" s="1"/>
  <c r="I72" i="32"/>
  <c r="H72" i="32" s="1"/>
  <c r="I42" i="32"/>
  <c r="H42" i="32" s="1"/>
  <c r="J96" i="32"/>
  <c r="K96" i="32" s="1"/>
  <c r="I55" i="32"/>
  <c r="H55" i="32" s="1"/>
  <c r="I113" i="32"/>
  <c r="H113" i="32" s="1"/>
  <c r="J103" i="32"/>
  <c r="K103" i="32" s="1"/>
  <c r="I71" i="32"/>
  <c r="H71" i="32" s="1"/>
  <c r="I40" i="32"/>
  <c r="H40" i="32" s="1"/>
  <c r="J94" i="32"/>
  <c r="K94" i="32" s="1"/>
  <c r="I18" i="32"/>
  <c r="I32" i="32"/>
  <c r="H32" i="32" s="1"/>
  <c r="I91" i="32"/>
  <c r="H91" i="32" s="1"/>
  <c r="I29" i="32"/>
  <c r="H29" i="32" s="1"/>
  <c r="J84" i="32"/>
  <c r="K84" i="32" s="1"/>
  <c r="I116" i="32"/>
  <c r="H116" i="32" s="1"/>
  <c r="I95" i="32"/>
  <c r="H95" i="32" s="1"/>
  <c r="J114" i="32"/>
  <c r="K114" i="32" s="1"/>
  <c r="I94" i="32"/>
  <c r="H94" i="32" s="1"/>
  <c r="J72" i="32"/>
  <c r="K72" i="32" s="1"/>
  <c r="I52" i="32"/>
  <c r="H52" i="32" s="1"/>
  <c r="I31" i="32"/>
  <c r="I98" i="32"/>
  <c r="H98" i="32" s="1"/>
  <c r="J64" i="32"/>
  <c r="K64" i="32" s="1"/>
  <c r="I35" i="32"/>
  <c r="H35" i="32" s="1"/>
  <c r="J80" i="32"/>
  <c r="K80" i="32" s="1"/>
  <c r="I48" i="32"/>
  <c r="H48" i="32" s="1"/>
  <c r="J87" i="32"/>
  <c r="K87" i="32" s="1"/>
  <c r="I96" i="32"/>
  <c r="H96" i="32" s="1"/>
  <c r="I62" i="32"/>
  <c r="H62" i="32" s="1"/>
  <c r="I34" i="32"/>
  <c r="H34" i="32" s="1"/>
  <c r="I46" i="32"/>
  <c r="H46" i="32" s="1"/>
  <c r="I73" i="32"/>
  <c r="H73" i="32" s="1"/>
  <c r="J101" i="32"/>
  <c r="K101" i="32" s="1"/>
  <c r="J85" i="32"/>
  <c r="K85" i="32" s="1"/>
  <c r="J69" i="32"/>
  <c r="K69" i="32" s="1"/>
  <c r="J53" i="32"/>
  <c r="K53" i="32" s="1"/>
  <c r="J37" i="32"/>
  <c r="K37" i="32" s="1"/>
  <c r="J21" i="32"/>
  <c r="K21" i="32" s="1"/>
  <c r="J106" i="32"/>
  <c r="K106" i="32" s="1"/>
  <c r="I88" i="32"/>
  <c r="H88" i="32" s="1"/>
  <c r="I70" i="32"/>
  <c r="H70" i="32" s="1"/>
  <c r="J51" i="32"/>
  <c r="K51" i="32" s="1"/>
  <c r="I33" i="32"/>
  <c r="H33" i="32" s="1"/>
  <c r="J111" i="32"/>
  <c r="K111" i="32" s="1"/>
  <c r="J90" i="32"/>
  <c r="K90" i="32" s="1"/>
  <c r="I69" i="32"/>
  <c r="H69" i="32" s="1"/>
  <c r="J48" i="32"/>
  <c r="K48" i="32" s="1"/>
  <c r="J27" i="32"/>
  <c r="K27" i="32" s="1"/>
  <c r="I21" i="32"/>
  <c r="I84" i="32"/>
  <c r="H84" i="32" s="1"/>
  <c r="I51" i="32"/>
  <c r="H51" i="32" s="1"/>
  <c r="J23" i="32"/>
  <c r="K23" i="32" s="1"/>
  <c r="J52" i="32"/>
  <c r="K52" i="32" s="1"/>
  <c r="J66" i="32"/>
  <c r="K66" i="32" s="1"/>
  <c r="I61" i="32"/>
  <c r="H61" i="32" s="1"/>
  <c r="J99" i="32"/>
  <c r="K99" i="32" s="1"/>
  <c r="I82" i="32"/>
  <c r="H82" i="32" s="1"/>
  <c r="I22" i="32"/>
  <c r="J91" i="32"/>
  <c r="K91" i="32" s="1"/>
  <c r="I30" i="32"/>
  <c r="H30" i="32" s="1"/>
  <c r="J70" i="32"/>
  <c r="K70" i="32" s="1"/>
  <c r="J28" i="32"/>
  <c r="K28" i="32" s="1"/>
  <c r="J68" i="32"/>
  <c r="K68" i="32" s="1"/>
  <c r="I105" i="32"/>
  <c r="H105" i="32" s="1"/>
  <c r="J79" i="32"/>
  <c r="K79" i="32" s="1"/>
  <c r="I104" i="32"/>
  <c r="H104" i="32" s="1"/>
  <c r="I83" i="32"/>
  <c r="H83" i="32" s="1"/>
  <c r="J62" i="32"/>
  <c r="K62" i="32" s="1"/>
  <c r="I41" i="32"/>
  <c r="H41" i="32" s="1"/>
  <c r="I114" i="32"/>
  <c r="H114" i="32" s="1"/>
  <c r="I81" i="32"/>
  <c r="H81" i="32" s="1"/>
  <c r="I49" i="32"/>
  <c r="H49" i="32" s="1"/>
  <c r="J104" i="32"/>
  <c r="K104" i="32" s="1"/>
  <c r="I63" i="32"/>
  <c r="H63" i="32" s="1"/>
  <c r="I27" i="32"/>
  <c r="H27" i="32" s="1"/>
  <c r="J112" i="32"/>
  <c r="K112" i="32" s="1"/>
  <c r="J78" i="32"/>
  <c r="K78" i="32" s="1"/>
  <c r="J47" i="32"/>
  <c r="K47" i="32" s="1"/>
  <c r="I19" i="32"/>
  <c r="I45" i="32"/>
  <c r="H45" i="32" s="1"/>
  <c r="I77" i="32"/>
  <c r="H77" i="32" s="1"/>
  <c r="J107" i="32"/>
  <c r="K107" i="32" s="1"/>
  <c r="I43" i="32"/>
  <c r="H43" i="32" s="1"/>
  <c r="I74" i="32"/>
  <c r="H74" i="32" s="1"/>
  <c r="I90" i="32"/>
  <c r="H90" i="32" s="1"/>
  <c r="J88" i="32"/>
  <c r="K88" i="32" s="1"/>
  <c r="J46" i="32"/>
  <c r="K46" i="32" s="1"/>
  <c r="I89" i="32"/>
  <c r="H89" i="32" s="1"/>
  <c r="I28" i="32"/>
  <c r="J34" i="32"/>
  <c r="K34" i="32" s="1"/>
  <c r="I87" i="32"/>
  <c r="H87" i="32" s="1"/>
  <c r="J26" i="32"/>
  <c r="K26" i="32" s="1"/>
  <c r="I93" i="32"/>
  <c r="H93" i="32" s="1"/>
  <c r="J93" i="32"/>
  <c r="K93" i="32" s="1"/>
  <c r="J61" i="32"/>
  <c r="K61" i="32" s="1"/>
  <c r="J29" i="32"/>
  <c r="K29" i="32" s="1"/>
  <c r="I97" i="32"/>
  <c r="H97" i="32" s="1"/>
  <c r="J60" i="32"/>
  <c r="K60" i="32" s="1"/>
  <c r="J19" i="32"/>
  <c r="K19" i="32" s="1"/>
  <c r="I80" i="32"/>
  <c r="H80" i="32" s="1"/>
  <c r="J38" i="32"/>
  <c r="K38" i="32" s="1"/>
  <c r="I101" i="32"/>
  <c r="H101" i="32" s="1"/>
  <c r="I37" i="32"/>
  <c r="H37" i="32" s="1"/>
  <c r="J24" i="32"/>
  <c r="K24" i="32" s="1"/>
  <c r="I60" i="32"/>
  <c r="H60" i="32" s="1"/>
  <c r="I115" i="32"/>
  <c r="H115" i="32" s="1"/>
  <c r="J76" i="32"/>
  <c r="K76" i="32" s="1"/>
  <c r="J39" i="32"/>
  <c r="K39" i="32" s="1"/>
  <c r="J113" i="32"/>
  <c r="K113" i="32" s="1"/>
  <c r="J81" i="32"/>
  <c r="K81" i="32" s="1"/>
  <c r="J49" i="32"/>
  <c r="K49" i="32" s="1"/>
  <c r="J17" i="32"/>
  <c r="K17" i="32" s="1"/>
  <c r="J83" i="32"/>
  <c r="K83" i="32" s="1"/>
  <c r="I47" i="32"/>
  <c r="H47" i="32" s="1"/>
  <c r="I106" i="32"/>
  <c r="H106" i="32" s="1"/>
  <c r="I64" i="32"/>
  <c r="H64" i="32" s="1"/>
  <c r="J22" i="32"/>
  <c r="K22" i="32" s="1"/>
  <c r="I76" i="32"/>
  <c r="H76" i="32" s="1"/>
  <c r="J102" i="32"/>
  <c r="K102" i="32" s="1"/>
  <c r="J50" i="32"/>
  <c r="K50" i="32" s="1"/>
  <c r="I23" i="32"/>
  <c r="I66" i="32"/>
  <c r="H66" i="32" s="1"/>
  <c r="J75" i="32"/>
  <c r="K75" i="32" s="1"/>
  <c r="J109" i="32"/>
  <c r="K109" i="32" s="1"/>
  <c r="J77" i="32"/>
  <c r="K77" i="32" s="1"/>
  <c r="J45" i="32"/>
  <c r="K45" i="32" s="1"/>
  <c r="J115" i="32"/>
  <c r="K115" i="32" s="1"/>
  <c r="I79" i="32"/>
  <c r="H79" i="32" s="1"/>
  <c r="J42" i="32"/>
  <c r="K42" i="32" s="1"/>
  <c r="J100" i="32"/>
  <c r="K100" i="32" s="1"/>
  <c r="I59" i="32"/>
  <c r="H59" i="32" s="1"/>
  <c r="I17" i="32"/>
  <c r="H17" i="32" s="1"/>
  <c r="I67" i="32"/>
  <c r="H67" i="32" s="1"/>
  <c r="I86" i="32"/>
  <c r="H86" i="32" s="1"/>
  <c r="J36" i="32"/>
  <c r="K36" i="32" s="1"/>
  <c r="I50" i="32"/>
  <c r="H50" i="32" s="1"/>
  <c r="I58" i="32"/>
  <c r="H58" i="32" s="1"/>
  <c r="I103" i="32"/>
  <c r="H103" i="32" s="1"/>
  <c r="I109" i="32"/>
  <c r="H109" i="32" s="1"/>
  <c r="J20" i="32"/>
  <c r="K20" i="32" s="1"/>
  <c r="J71" i="32"/>
  <c r="K71" i="32" s="1"/>
  <c r="J54" i="32"/>
  <c r="K54" i="32" s="1"/>
  <c r="I110" i="32"/>
  <c r="H110" i="32" s="1"/>
  <c r="J97" i="32"/>
  <c r="K97" i="32" s="1"/>
  <c r="J33" i="32"/>
  <c r="K33" i="32" s="1"/>
  <c r="I65" i="32"/>
  <c r="H65" i="32" s="1"/>
  <c r="I85" i="32"/>
  <c r="H85" i="32" s="1"/>
  <c r="I20" i="32"/>
  <c r="H20" i="32" s="1"/>
  <c r="J108" i="32"/>
  <c r="K108" i="32" s="1"/>
  <c r="I39" i="32"/>
  <c r="H39" i="32" s="1"/>
  <c r="J89" i="32"/>
  <c r="K89" i="32" s="1"/>
  <c r="J25" i="32"/>
  <c r="K25" i="32" s="1"/>
  <c r="I56" i="32"/>
  <c r="H56" i="32" s="1"/>
  <c r="I75" i="32"/>
  <c r="H75" i="32" s="1"/>
  <c r="I92" i="32"/>
  <c r="H92" i="32" s="1"/>
  <c r="J82" i="32"/>
  <c r="K82" i="32" s="1"/>
  <c r="J98" i="32"/>
  <c r="K98" i="32" s="1"/>
  <c r="J65" i="32"/>
  <c r="K65" i="32" s="1"/>
  <c r="I102" i="32"/>
  <c r="H102" i="32" s="1"/>
  <c r="J43" i="32"/>
  <c r="K43" i="32" s="1"/>
  <c r="J44" i="32"/>
  <c r="K44" i="32" s="1"/>
  <c r="J18" i="32"/>
  <c r="K18" i="32" s="1"/>
  <c r="I53" i="32"/>
  <c r="H53" i="32" s="1"/>
  <c r="J67" i="32"/>
  <c r="K67" i="32" s="1"/>
  <c r="J40" i="32"/>
  <c r="K40" i="32" s="1"/>
  <c r="J56" i="32"/>
  <c r="K56" i="32" s="1"/>
  <c r="I111" i="32"/>
  <c r="H111" i="32" s="1"/>
  <c r="I54" i="32"/>
  <c r="H54" i="32" s="1"/>
  <c r="I112" i="32"/>
  <c r="H112" i="32" s="1"/>
  <c r="J86" i="32"/>
  <c r="K86" i="32" s="1"/>
  <c r="J92" i="32"/>
  <c r="K92" i="32" s="1"/>
  <c r="J32" i="32"/>
  <c r="K32" i="32" s="1"/>
  <c r="I26" i="32"/>
  <c r="J31" i="32"/>
  <c r="K31" i="32" s="1"/>
  <c r="I25" i="32"/>
  <c r="J73" i="32"/>
  <c r="K73" i="32" s="1"/>
  <c r="J41" i="32"/>
  <c r="K41" i="32" s="1"/>
  <c r="I108" i="32"/>
  <c r="H108" i="32" s="1"/>
  <c r="I38" i="32"/>
  <c r="H38" i="32" s="1"/>
  <c r="J30" i="32"/>
  <c r="K30" i="32" s="1"/>
  <c r="J105" i="32"/>
  <c r="K105" i="32" s="1"/>
  <c r="J116" i="32"/>
  <c r="K116" i="32" s="1"/>
  <c r="J55" i="32"/>
  <c r="K55" i="32" s="1"/>
  <c r="I68" i="32"/>
  <c r="H68" i="32" s="1"/>
  <c r="J57" i="32"/>
  <c r="K57" i="32" s="1"/>
  <c r="J95" i="32"/>
  <c r="K95" i="32" s="1"/>
  <c r="J110" i="32"/>
  <c r="K110" i="32" s="1"/>
  <c r="J35" i="32"/>
  <c r="K35" i="32" s="1"/>
  <c r="J59" i="32"/>
  <c r="K59" i="32" s="1"/>
  <c r="I44" i="32"/>
  <c r="H44" i="32" s="1"/>
  <c r="J74" i="32"/>
  <c r="K74" i="32" s="1"/>
  <c r="O112" i="32"/>
  <c r="N112" i="32" s="1"/>
  <c r="O96" i="32"/>
  <c r="N96" i="32" s="1"/>
  <c r="O80" i="32"/>
  <c r="N80" i="32" s="1"/>
  <c r="O64" i="32"/>
  <c r="N64" i="32" s="1"/>
  <c r="O48" i="32"/>
  <c r="N48" i="32" s="1"/>
  <c r="O32" i="32"/>
  <c r="N32" i="32" s="1"/>
  <c r="P105" i="32"/>
  <c r="Q105" i="32" s="1"/>
  <c r="O87" i="32"/>
  <c r="N87" i="32" s="1"/>
  <c r="O69" i="32"/>
  <c r="N69" i="32" s="1"/>
  <c r="P50" i="32"/>
  <c r="Q50" i="32" s="1"/>
  <c r="P32" i="32"/>
  <c r="Q32" i="32" s="1"/>
  <c r="P108" i="32"/>
  <c r="Q108" i="32" s="1"/>
  <c r="P87" i="32"/>
  <c r="Q87" i="32" s="1"/>
  <c r="P66" i="32"/>
  <c r="Q66" i="32" s="1"/>
  <c r="P45" i="32"/>
  <c r="Q45" i="32" s="1"/>
  <c r="P111" i="32"/>
  <c r="Q111" i="32" s="1"/>
  <c r="O79" i="32"/>
  <c r="N79" i="32" s="1"/>
  <c r="P37" i="32"/>
  <c r="Q37" i="32" s="1"/>
  <c r="P94" i="32"/>
  <c r="Q94" i="32" s="1"/>
  <c r="O61" i="32"/>
  <c r="N61" i="32" s="1"/>
  <c r="O27" i="32"/>
  <c r="N27" i="32" s="1"/>
  <c r="P90" i="32"/>
  <c r="Q90" i="32" s="1"/>
  <c r="O58" i="32"/>
  <c r="N58" i="32" s="1"/>
  <c r="P48" i="32"/>
  <c r="Q48" i="32" s="1"/>
  <c r="P109" i="32"/>
  <c r="Q109" i="32" s="1"/>
  <c r="P58" i="32"/>
  <c r="Q58" i="32" s="1"/>
  <c r="P57" i="32"/>
  <c r="Q57" i="32" s="1"/>
  <c r="P89" i="32"/>
  <c r="Q89" i="32" s="1"/>
  <c r="O22" i="32"/>
  <c r="N22" i="32" s="1"/>
  <c r="O108" i="32"/>
  <c r="N108" i="32" s="1"/>
  <c r="O92" i="32"/>
  <c r="N92" i="32" s="1"/>
  <c r="O76" i="32"/>
  <c r="N76" i="32" s="1"/>
  <c r="O60" i="32"/>
  <c r="N60" i="32" s="1"/>
  <c r="O44" i="32"/>
  <c r="N44" i="32" s="1"/>
  <c r="O24" i="32"/>
  <c r="O101" i="32"/>
  <c r="N101" i="32" s="1"/>
  <c r="P82" i="32"/>
  <c r="Q82" i="32" s="1"/>
  <c r="P64" i="32"/>
  <c r="Q64" i="32" s="1"/>
  <c r="O46" i="32"/>
  <c r="N46" i="32" s="1"/>
  <c r="P27" i="32"/>
  <c r="Q27" i="32" s="1"/>
  <c r="O103" i="32"/>
  <c r="N103" i="32" s="1"/>
  <c r="O82" i="32"/>
  <c r="N82" i="32" s="1"/>
  <c r="P61" i="32"/>
  <c r="Q61" i="32" s="1"/>
  <c r="P40" i="32"/>
  <c r="Q40" i="32" s="1"/>
  <c r="P23" i="32"/>
  <c r="Q23" i="32" s="1"/>
  <c r="P104" i="32"/>
  <c r="Q104" i="32" s="1"/>
  <c r="P62" i="32"/>
  <c r="Q62" i="32" s="1"/>
  <c r="P28" i="32"/>
  <c r="Q28" i="32" s="1"/>
  <c r="P85" i="32"/>
  <c r="Q85" i="32" s="1"/>
  <c r="O53" i="32"/>
  <c r="N53" i="32" s="1"/>
  <c r="P116" i="32"/>
  <c r="Q116" i="32" s="1"/>
  <c r="P83" i="32"/>
  <c r="Q83" i="32" s="1"/>
  <c r="O49" i="32"/>
  <c r="N49" i="32" s="1"/>
  <c r="P31" i="32"/>
  <c r="Q31" i="32" s="1"/>
  <c r="O75" i="32"/>
  <c r="N75" i="32" s="1"/>
  <c r="P106" i="32"/>
  <c r="Q106" i="32" s="1"/>
  <c r="P39" i="32"/>
  <c r="Q39" i="32" s="1"/>
  <c r="O73" i="32"/>
  <c r="N73" i="32" s="1"/>
  <c r="P18" i="32"/>
  <c r="Q18" i="32" s="1"/>
  <c r="P98" i="32"/>
  <c r="Q98" i="32" s="1"/>
  <c r="P77" i="32"/>
  <c r="Q77" i="32" s="1"/>
  <c r="O57" i="32"/>
  <c r="N57" i="32" s="1"/>
  <c r="P35" i="32"/>
  <c r="Q35" i="32" s="1"/>
  <c r="O30" i="32"/>
  <c r="O102" i="32"/>
  <c r="N102" i="32" s="1"/>
  <c r="O81" i="32"/>
  <c r="N81" i="32" s="1"/>
  <c r="P60" i="32"/>
  <c r="Q60" i="32" s="1"/>
  <c r="O39" i="32"/>
  <c r="N39" i="32" s="1"/>
  <c r="O113" i="32"/>
  <c r="N113" i="32" s="1"/>
  <c r="P79" i="32"/>
  <c r="Q79" i="32" s="1"/>
  <c r="O47" i="32"/>
  <c r="N47" i="32" s="1"/>
  <c r="O70" i="32"/>
  <c r="N70" i="32" s="1"/>
  <c r="P67" i="32"/>
  <c r="Q67" i="32" s="1"/>
  <c r="P115" i="32"/>
  <c r="Q115" i="32" s="1"/>
  <c r="P92" i="32"/>
  <c r="Q92" i="32" s="1"/>
  <c r="P80" i="32"/>
  <c r="Q80" i="32" s="1"/>
  <c r="P68" i="32"/>
  <c r="Q68" i="32" s="1"/>
  <c r="O116" i="32"/>
  <c r="N116" i="32" s="1"/>
  <c r="O100" i="32"/>
  <c r="N100" i="32" s="1"/>
  <c r="O84" i="32"/>
  <c r="N84" i="32" s="1"/>
  <c r="O68" i="32"/>
  <c r="N68" i="32" s="1"/>
  <c r="O52" i="32"/>
  <c r="N52" i="32" s="1"/>
  <c r="O36" i="32"/>
  <c r="N36" i="32" s="1"/>
  <c r="O110" i="32"/>
  <c r="N110" i="32" s="1"/>
  <c r="P91" i="32"/>
  <c r="Q91" i="32" s="1"/>
  <c r="P73" i="32"/>
  <c r="Q73" i="32" s="1"/>
  <c r="O55" i="32"/>
  <c r="N55" i="32" s="1"/>
  <c r="O37" i="32"/>
  <c r="N37" i="32" s="1"/>
  <c r="P113" i="32"/>
  <c r="Q113" i="32" s="1"/>
  <c r="O93" i="32"/>
  <c r="N93" i="32" s="1"/>
  <c r="P71" i="32"/>
  <c r="Q71" i="32" s="1"/>
  <c r="O51" i="32"/>
  <c r="N51" i="32" s="1"/>
  <c r="O25" i="32"/>
  <c r="N25" i="32" s="1"/>
  <c r="P86" i="32"/>
  <c r="Q86" i="32" s="1"/>
  <c r="O45" i="32"/>
  <c r="N45" i="32" s="1"/>
  <c r="P102" i="32"/>
  <c r="Q102" i="32" s="1"/>
  <c r="P69" i="32"/>
  <c r="Q69" i="32" s="1"/>
  <c r="P36" i="32"/>
  <c r="Q36" i="32" s="1"/>
  <c r="P99" i="32"/>
  <c r="Q99" i="32" s="1"/>
  <c r="O66" i="32"/>
  <c r="N66" i="32" s="1"/>
  <c r="O33" i="32"/>
  <c r="N33" i="32" s="1"/>
  <c r="P81" i="32"/>
  <c r="Q81" i="32" s="1"/>
  <c r="O59" i="32"/>
  <c r="N59" i="32" s="1"/>
  <c r="P26" i="32"/>
  <c r="Q26" i="32" s="1"/>
  <c r="O74" i="32"/>
  <c r="N74" i="32" s="1"/>
  <c r="O106" i="32"/>
  <c r="N106" i="32" s="1"/>
  <c r="P38" i="32"/>
  <c r="Q38" i="32" s="1"/>
  <c r="O104" i="32"/>
  <c r="N104" i="32" s="1"/>
  <c r="O72" i="32"/>
  <c r="N72" i="32" s="1"/>
  <c r="O40" i="32"/>
  <c r="N40" i="32" s="1"/>
  <c r="P96" i="32"/>
  <c r="Q96" i="32" s="1"/>
  <c r="P59" i="32"/>
  <c r="Q59" i="32" s="1"/>
  <c r="O23" i="32"/>
  <c r="O98" i="32"/>
  <c r="N98" i="32" s="1"/>
  <c r="P56" i="32"/>
  <c r="Q56" i="32" s="1"/>
  <c r="O18" i="32"/>
  <c r="O95" i="32"/>
  <c r="N95" i="32" s="1"/>
  <c r="O111" i="32"/>
  <c r="N111" i="32" s="1"/>
  <c r="P43" i="32"/>
  <c r="Q43" i="32" s="1"/>
  <c r="P74" i="32"/>
  <c r="Q74" i="32" s="1"/>
  <c r="P110" i="32"/>
  <c r="Q110" i="32" s="1"/>
  <c r="P76" i="32"/>
  <c r="Q76" i="32" s="1"/>
  <c r="P22" i="32"/>
  <c r="Q22" i="32" s="1"/>
  <c r="O28" i="32"/>
  <c r="O109" i="32"/>
  <c r="N109" i="32" s="1"/>
  <c r="O67" i="32"/>
  <c r="N67" i="32" s="1"/>
  <c r="P25" i="32"/>
  <c r="Q25" i="32" s="1"/>
  <c r="O91" i="32"/>
  <c r="N91" i="32" s="1"/>
  <c r="P49" i="32"/>
  <c r="Q49" i="32" s="1"/>
  <c r="P95" i="32"/>
  <c r="Q95" i="32" s="1"/>
  <c r="P29" i="32"/>
  <c r="Q29" i="32" s="1"/>
  <c r="O19" i="32"/>
  <c r="N19" i="32" s="1"/>
  <c r="P33" i="32"/>
  <c r="Q33" i="32" s="1"/>
  <c r="O115" i="32"/>
  <c r="N115" i="32" s="1"/>
  <c r="P34" i="32"/>
  <c r="Q34" i="32" s="1"/>
  <c r="P93" i="32"/>
  <c r="Q93" i="32" s="1"/>
  <c r="P51" i="32"/>
  <c r="Q51" i="32" s="1"/>
  <c r="P19" i="32"/>
  <c r="Q19" i="32" s="1"/>
  <c r="P75" i="32"/>
  <c r="Q75" i="32" s="1"/>
  <c r="O34" i="32"/>
  <c r="N34" i="32" s="1"/>
  <c r="O71" i="32"/>
  <c r="N71" i="32" s="1"/>
  <c r="O21" i="32"/>
  <c r="P24" i="32"/>
  <c r="Q24" i="32" s="1"/>
  <c r="O65" i="32"/>
  <c r="N65" i="32" s="1"/>
  <c r="P63" i="32"/>
  <c r="Q63" i="32" s="1"/>
  <c r="P88" i="32"/>
  <c r="Q88" i="32" s="1"/>
  <c r="P46" i="32"/>
  <c r="Q46" i="32" s="1"/>
  <c r="P112" i="32"/>
  <c r="Q112" i="32" s="1"/>
  <c r="P70" i="32"/>
  <c r="Q70" i="32" s="1"/>
  <c r="O29" i="32"/>
  <c r="N29" i="32" s="1"/>
  <c r="O63" i="32"/>
  <c r="N63" i="32" s="1"/>
  <c r="P100" i="32"/>
  <c r="Q100" i="32" s="1"/>
  <c r="O94" i="32"/>
  <c r="N94" i="32" s="1"/>
  <c r="P47" i="32"/>
  <c r="Q47" i="32" s="1"/>
  <c r="P101" i="32"/>
  <c r="Q101" i="32" s="1"/>
  <c r="O56" i="32"/>
  <c r="N56" i="32" s="1"/>
  <c r="O78" i="32"/>
  <c r="N78" i="32" s="1"/>
  <c r="O35" i="32"/>
  <c r="N35" i="32" s="1"/>
  <c r="P78" i="32"/>
  <c r="Q78" i="32" s="1"/>
  <c r="O42" i="32"/>
  <c r="N42" i="32" s="1"/>
  <c r="O26" i="32"/>
  <c r="N26" i="32" s="1"/>
  <c r="O90" i="32"/>
  <c r="N90" i="32" s="1"/>
  <c r="P72" i="32"/>
  <c r="Q72" i="32" s="1"/>
  <c r="O97" i="32"/>
  <c r="N97" i="32" s="1"/>
  <c r="O105" i="32"/>
  <c r="N105" i="32" s="1"/>
  <c r="O50" i="32"/>
  <c r="N50" i="32" s="1"/>
  <c r="P42" i="32"/>
  <c r="Q42" i="32" s="1"/>
  <c r="O20" i="32"/>
  <c r="O62" i="32"/>
  <c r="N62" i="32" s="1"/>
  <c r="O86" i="32"/>
  <c r="N86" i="32" s="1"/>
  <c r="O89" i="32"/>
  <c r="N89" i="32" s="1"/>
  <c r="O17" i="32"/>
  <c r="N17" i="32" s="1"/>
  <c r="P97" i="32"/>
  <c r="Q97" i="32" s="1"/>
  <c r="O114" i="32"/>
  <c r="N114" i="32" s="1"/>
  <c r="P30" i="32"/>
  <c r="Q30" i="32" s="1"/>
  <c r="P54" i="32"/>
  <c r="Q54" i="32" s="1"/>
  <c r="O38" i="32"/>
  <c r="N38" i="32" s="1"/>
  <c r="P52" i="32"/>
  <c r="Q52" i="32" s="1"/>
  <c r="P114" i="32"/>
  <c r="Q114" i="32" s="1"/>
  <c r="P53" i="32"/>
  <c r="Q53" i="32" s="1"/>
  <c r="O99" i="32"/>
  <c r="N99" i="32" s="1"/>
  <c r="P55" i="32"/>
  <c r="Q55" i="32" s="1"/>
  <c r="O41" i="32"/>
  <c r="N41" i="32" s="1"/>
  <c r="P65" i="32"/>
  <c r="Q65" i="32" s="1"/>
  <c r="O85" i="32"/>
  <c r="N85" i="32" s="1"/>
  <c r="P20" i="32"/>
  <c r="Q20" i="32" s="1"/>
  <c r="P44" i="32"/>
  <c r="Q44" i="32" s="1"/>
  <c r="P17" i="32"/>
  <c r="Q17" i="32" s="1"/>
  <c r="P41" i="32"/>
  <c r="Q41" i="32" s="1"/>
  <c r="O107" i="32"/>
  <c r="N107" i="32" s="1"/>
  <c r="O88" i="32"/>
  <c r="N88" i="32" s="1"/>
  <c r="O83" i="32"/>
  <c r="N83" i="32" s="1"/>
  <c r="O54" i="32"/>
  <c r="N54" i="32" s="1"/>
  <c r="O43" i="32"/>
  <c r="N43" i="32" s="1"/>
  <c r="P21" i="32"/>
  <c r="Q21" i="32" s="1"/>
  <c r="P107" i="32"/>
  <c r="Q107" i="32" s="1"/>
  <c r="O77" i="32"/>
  <c r="N77" i="32" s="1"/>
  <c r="O31" i="32"/>
  <c r="N31" i="32" s="1"/>
  <c r="P84" i="32"/>
  <c r="Q84" i="32" s="1"/>
  <c r="P103" i="32"/>
  <c r="Q103" i="32" s="1"/>
  <c r="O106" i="13"/>
  <c r="N106" i="13" s="1"/>
  <c r="O90" i="13"/>
  <c r="N90" i="13" s="1"/>
  <c r="O74" i="13"/>
  <c r="N74" i="13" s="1"/>
  <c r="O58" i="13"/>
  <c r="N58" i="13" s="1"/>
  <c r="O42" i="13"/>
  <c r="N42" i="13" s="1"/>
  <c r="O26" i="13"/>
  <c r="N26" i="13" s="1"/>
  <c r="O111" i="13"/>
  <c r="N111" i="13" s="1"/>
  <c r="P92" i="13"/>
  <c r="Q92" i="13" s="1"/>
  <c r="O109" i="13"/>
  <c r="N109" i="13" s="1"/>
  <c r="O91" i="13"/>
  <c r="N91" i="13" s="1"/>
  <c r="P72" i="13"/>
  <c r="Q72" i="13" s="1"/>
  <c r="P54" i="13"/>
  <c r="Q54" i="13" s="1"/>
  <c r="O36" i="13"/>
  <c r="N36" i="13" s="1"/>
  <c r="O85" i="13"/>
  <c r="N85" i="13" s="1"/>
  <c r="P102" i="13"/>
  <c r="Q102" i="13" s="1"/>
  <c r="P74" i="13"/>
  <c r="Q74" i="13" s="1"/>
  <c r="P50" i="13"/>
  <c r="Q50" i="13" s="1"/>
  <c r="P25" i="13"/>
  <c r="Q25" i="13" s="1"/>
  <c r="P65" i="13"/>
  <c r="Q65" i="13" s="1"/>
  <c r="O72" i="13"/>
  <c r="N72" i="13" s="1"/>
  <c r="P100" i="13"/>
  <c r="Q100" i="13" s="1"/>
  <c r="O73" i="13"/>
  <c r="N73" i="13" s="1"/>
  <c r="P48" i="13"/>
  <c r="Q48" i="13" s="1"/>
  <c r="O24" i="13"/>
  <c r="O65" i="13"/>
  <c r="N65" i="13" s="1"/>
  <c r="O104" i="13"/>
  <c r="N104" i="13" s="1"/>
  <c r="O99" i="13"/>
  <c r="N99" i="13" s="1"/>
  <c r="P77" i="13"/>
  <c r="Q77" i="13" s="1"/>
  <c r="O102" i="13"/>
  <c r="N102" i="13" s="1"/>
  <c r="O86" i="13"/>
  <c r="N86" i="13" s="1"/>
  <c r="O70" i="13"/>
  <c r="N70" i="13" s="1"/>
  <c r="O54" i="13"/>
  <c r="N54" i="13" s="1"/>
  <c r="O38" i="13"/>
  <c r="N38" i="13" s="1"/>
  <c r="O18" i="13"/>
  <c r="P106" i="13"/>
  <c r="Q106" i="13" s="1"/>
  <c r="O88" i="13"/>
  <c r="N88" i="13" s="1"/>
  <c r="P104" i="13"/>
  <c r="Q104" i="13" s="1"/>
  <c r="P86" i="13"/>
  <c r="Q86" i="13" s="1"/>
  <c r="O68" i="13"/>
  <c r="N68" i="13" s="1"/>
  <c r="P49" i="13"/>
  <c r="Q49" i="13" s="1"/>
  <c r="P31" i="13"/>
  <c r="Q31" i="13" s="1"/>
  <c r="P53" i="13"/>
  <c r="Q53" i="13" s="1"/>
  <c r="O95" i="13"/>
  <c r="N95" i="13" s="1"/>
  <c r="P68" i="13"/>
  <c r="Q68" i="13" s="1"/>
  <c r="O44" i="13"/>
  <c r="N44" i="13" s="1"/>
  <c r="P114" i="13"/>
  <c r="Q114" i="13" s="1"/>
  <c r="P47" i="13"/>
  <c r="Q47" i="13" s="1"/>
  <c r="P41" i="13"/>
  <c r="Q41" i="13" s="1"/>
  <c r="O93" i="13"/>
  <c r="N93" i="13" s="1"/>
  <c r="O67" i="13"/>
  <c r="N67" i="13" s="1"/>
  <c r="P42" i="13"/>
  <c r="Q42" i="13" s="1"/>
  <c r="O47" i="13"/>
  <c r="N47" i="13" s="1"/>
  <c r="O83" i="13"/>
  <c r="N83" i="13" s="1"/>
  <c r="P82" i="13"/>
  <c r="Q82" i="13" s="1"/>
  <c r="P46" i="13"/>
  <c r="Q46" i="13" s="1"/>
  <c r="O112" i="13"/>
  <c r="N112" i="13" s="1"/>
  <c r="P93" i="13"/>
  <c r="Q93" i="13" s="1"/>
  <c r="P75" i="13"/>
  <c r="Q75" i="13" s="1"/>
  <c r="O57" i="13"/>
  <c r="N57" i="13" s="1"/>
  <c r="O39" i="13"/>
  <c r="N39" i="13" s="1"/>
  <c r="P22" i="13"/>
  <c r="Q22" i="13" s="1"/>
  <c r="O96" i="13"/>
  <c r="N96" i="13" s="1"/>
  <c r="O69" i="13"/>
  <c r="N69" i="13" s="1"/>
  <c r="P44" i="13"/>
  <c r="Q44" i="13" s="1"/>
  <c r="O20" i="13"/>
  <c r="N20" i="13" s="1"/>
  <c r="P94" i="13"/>
  <c r="Q94" i="13" s="1"/>
  <c r="P67" i="13"/>
  <c r="Q67" i="13" s="1"/>
  <c r="O43" i="13"/>
  <c r="N43" i="13" s="1"/>
  <c r="O19" i="13"/>
  <c r="N19" i="13" s="1"/>
  <c r="O60" i="13"/>
  <c r="N60" i="13" s="1"/>
  <c r="O76" i="13"/>
  <c r="N76" i="13" s="1"/>
  <c r="P111" i="13"/>
  <c r="Q111" i="13" s="1"/>
  <c r="O40" i="13"/>
  <c r="N40" i="13" s="1"/>
  <c r="O53" i="13"/>
  <c r="N53" i="13" s="1"/>
  <c r="O64" i="13"/>
  <c r="N64" i="13" s="1"/>
  <c r="O105" i="13"/>
  <c r="N105" i="13" s="1"/>
  <c r="O35" i="13"/>
  <c r="N35" i="13" s="1"/>
  <c r="O110" i="13"/>
  <c r="N110" i="13" s="1"/>
  <c r="O94" i="13"/>
  <c r="N94" i="13" s="1"/>
  <c r="O78" i="13"/>
  <c r="N78" i="13" s="1"/>
  <c r="O62" i="13"/>
  <c r="N62" i="13" s="1"/>
  <c r="O46" i="13"/>
  <c r="N46" i="13" s="1"/>
  <c r="O30" i="13"/>
  <c r="N30" i="13" s="1"/>
  <c r="P115" i="13"/>
  <c r="Q115" i="13" s="1"/>
  <c r="O97" i="13"/>
  <c r="N97" i="13" s="1"/>
  <c r="P113" i="13"/>
  <c r="Q113" i="13" s="1"/>
  <c r="P95" i="13"/>
  <c r="Q95" i="13" s="1"/>
  <c r="O77" i="13"/>
  <c r="N77" i="13" s="1"/>
  <c r="O59" i="13"/>
  <c r="N59" i="13" s="1"/>
  <c r="P40" i="13"/>
  <c r="Q40" i="13" s="1"/>
  <c r="P19" i="13"/>
  <c r="Q19" i="13" s="1"/>
  <c r="P109" i="13"/>
  <c r="Q109" i="13" s="1"/>
  <c r="P80" i="13"/>
  <c r="Q80" i="13" s="1"/>
  <c r="O56" i="13"/>
  <c r="N56" i="13" s="1"/>
  <c r="O32" i="13"/>
  <c r="N32" i="13" s="1"/>
  <c r="P78" i="13"/>
  <c r="Q78" i="13" s="1"/>
  <c r="O17" i="13"/>
  <c r="O107" i="13"/>
  <c r="N107" i="13" s="1"/>
  <c r="O108" i="13"/>
  <c r="N108" i="13" s="1"/>
  <c r="O79" i="13"/>
  <c r="N79" i="13" s="1"/>
  <c r="O55" i="13"/>
  <c r="N55" i="13" s="1"/>
  <c r="P30" i="13"/>
  <c r="Q30" i="13" s="1"/>
  <c r="O28" i="13"/>
  <c r="N28" i="13" s="1"/>
  <c r="P33" i="13"/>
  <c r="Q33" i="13" s="1"/>
  <c r="P97" i="13"/>
  <c r="Q97" i="13" s="1"/>
  <c r="P45" i="13"/>
  <c r="Q45" i="13" s="1"/>
  <c r="O98" i="13"/>
  <c r="N98" i="13" s="1"/>
  <c r="O66" i="13"/>
  <c r="N66" i="13" s="1"/>
  <c r="O34" i="13"/>
  <c r="N34" i="13" s="1"/>
  <c r="P20" i="13"/>
  <c r="Q20" i="13" s="1"/>
  <c r="P83" i="13"/>
  <c r="Q83" i="13" s="1"/>
  <c r="P81" i="13"/>
  <c r="Q81" i="13" s="1"/>
  <c r="O45" i="13"/>
  <c r="N45" i="13" s="1"/>
  <c r="P23" i="13"/>
  <c r="Q23" i="13" s="1"/>
  <c r="P62" i="13"/>
  <c r="Q62" i="13" s="1"/>
  <c r="P99" i="13"/>
  <c r="Q99" i="13" s="1"/>
  <c r="O115" i="13"/>
  <c r="N115" i="13" s="1"/>
  <c r="P60" i="13"/>
  <c r="Q60" i="13" s="1"/>
  <c r="P96" i="13"/>
  <c r="Q96" i="13" s="1"/>
  <c r="O33" i="13"/>
  <c r="N33" i="13" s="1"/>
  <c r="O22" i="13"/>
  <c r="N22" i="13" s="1"/>
  <c r="P84" i="13"/>
  <c r="Q84" i="13" s="1"/>
  <c r="O48" i="13"/>
  <c r="N48" i="13" s="1"/>
  <c r="O81" i="13"/>
  <c r="N81" i="13" s="1"/>
  <c r="P32" i="13"/>
  <c r="Q32" i="13" s="1"/>
  <c r="P79" i="13"/>
  <c r="Q79" i="13" s="1"/>
  <c r="O31" i="13"/>
  <c r="N31" i="13" s="1"/>
  <c r="P112" i="13"/>
  <c r="Q112" i="13" s="1"/>
  <c r="P71" i="13"/>
  <c r="Q71" i="13" s="1"/>
  <c r="P89" i="13"/>
  <c r="Q89" i="13" s="1"/>
  <c r="O113" i="13"/>
  <c r="N113" i="13" s="1"/>
  <c r="P107" i="13"/>
  <c r="Q107" i="13" s="1"/>
  <c r="O71" i="13"/>
  <c r="N71" i="13" s="1"/>
  <c r="P34" i="13"/>
  <c r="Q34" i="13" s="1"/>
  <c r="P17" i="13"/>
  <c r="Q17" i="13" s="1"/>
  <c r="O63" i="13"/>
  <c r="N63" i="13" s="1"/>
  <c r="O116" i="13"/>
  <c r="N116" i="13" s="1"/>
  <c r="O61" i="13"/>
  <c r="N61" i="13" s="1"/>
  <c r="P58" i="13"/>
  <c r="Q58" i="13" s="1"/>
  <c r="O23" i="13"/>
  <c r="P39" i="13"/>
  <c r="Q39" i="13" s="1"/>
  <c r="O84" i="13"/>
  <c r="N84" i="13" s="1"/>
  <c r="O103" i="13"/>
  <c r="N103" i="13" s="1"/>
  <c r="P66" i="13"/>
  <c r="Q66" i="13" s="1"/>
  <c r="P29" i="13"/>
  <c r="Q29" i="13" s="1"/>
  <c r="P110" i="13"/>
  <c r="Q110" i="13" s="1"/>
  <c r="P56" i="13"/>
  <c r="Q56" i="13" s="1"/>
  <c r="P108" i="13"/>
  <c r="Q108" i="13" s="1"/>
  <c r="P55" i="13"/>
  <c r="Q55" i="13" s="1"/>
  <c r="P18" i="13"/>
  <c r="Q18" i="13" s="1"/>
  <c r="O41" i="13"/>
  <c r="N41" i="13" s="1"/>
  <c r="P21" i="13"/>
  <c r="Q21" i="13" s="1"/>
  <c r="P69" i="13"/>
  <c r="Q69" i="13" s="1"/>
  <c r="O114" i="13"/>
  <c r="N114" i="13" s="1"/>
  <c r="O50" i="13"/>
  <c r="N50" i="13" s="1"/>
  <c r="P101" i="13"/>
  <c r="Q101" i="13" s="1"/>
  <c r="P63" i="13"/>
  <c r="Q63" i="13" s="1"/>
  <c r="P87" i="13"/>
  <c r="Q87" i="13" s="1"/>
  <c r="P35" i="13"/>
  <c r="Q35" i="13" s="1"/>
  <c r="P36" i="13"/>
  <c r="Q36" i="13" s="1"/>
  <c r="P76" i="13"/>
  <c r="Q76" i="13" s="1"/>
  <c r="P61" i="13"/>
  <c r="Q61" i="13" s="1"/>
  <c r="O51" i="13"/>
  <c r="N51" i="13" s="1"/>
  <c r="O101" i="13"/>
  <c r="N101" i="13" s="1"/>
  <c r="O92" i="13"/>
  <c r="N92" i="13" s="1"/>
  <c r="O52" i="13"/>
  <c r="N52" i="13" s="1"/>
  <c r="P52" i="13"/>
  <c r="Q52" i="13" s="1"/>
  <c r="P38" i="13"/>
  <c r="Q38" i="13" s="1"/>
  <c r="O87" i="13"/>
  <c r="N87" i="13" s="1"/>
  <c r="O29" i="13"/>
  <c r="N29" i="13" s="1"/>
  <c r="P105" i="13"/>
  <c r="Q105" i="13" s="1"/>
  <c r="O21" i="13"/>
  <c r="O89" i="13"/>
  <c r="N89" i="13" s="1"/>
  <c r="P88" i="13"/>
  <c r="Q88" i="13" s="1"/>
  <c r="O37" i="13"/>
  <c r="N37" i="13" s="1"/>
  <c r="P90" i="13"/>
  <c r="Q90" i="13" s="1"/>
  <c r="P28" i="13"/>
  <c r="Q28" i="13" s="1"/>
  <c r="O82" i="13"/>
  <c r="N82" i="13" s="1"/>
  <c r="O27" i="13"/>
  <c r="P37" i="13"/>
  <c r="Q37" i="13" s="1"/>
  <c r="P85" i="13"/>
  <c r="Q85" i="13" s="1"/>
  <c r="O75" i="13"/>
  <c r="N75" i="13" s="1"/>
  <c r="P59" i="13"/>
  <c r="Q59" i="13" s="1"/>
  <c r="P116" i="13"/>
  <c r="Q116" i="13" s="1"/>
  <c r="P26" i="13"/>
  <c r="Q26" i="13" s="1"/>
  <c r="P73" i="13"/>
  <c r="Q73" i="13" s="1"/>
  <c r="P91" i="13"/>
  <c r="Q91" i="13" s="1"/>
  <c r="P98" i="13"/>
  <c r="Q98" i="13" s="1"/>
  <c r="O49" i="13"/>
  <c r="N49" i="13" s="1"/>
  <c r="P27" i="13"/>
  <c r="Q27" i="13" s="1"/>
  <c r="O80" i="13"/>
  <c r="N80" i="13" s="1"/>
  <c r="P24" i="13"/>
  <c r="Q24" i="13" s="1"/>
  <c r="P57" i="13"/>
  <c r="Q57" i="13" s="1"/>
  <c r="P64" i="13"/>
  <c r="Q64" i="13" s="1"/>
  <c r="P51" i="13"/>
  <c r="Q51" i="13" s="1"/>
  <c r="O25" i="13"/>
  <c r="P43" i="13"/>
  <c r="Q43" i="13" s="1"/>
  <c r="O100" i="13"/>
  <c r="N100" i="13" s="1"/>
  <c r="P103" i="13"/>
  <c r="Q103" i="13" s="1"/>
  <c r="P70" i="13"/>
  <c r="Q70" i="13" s="1"/>
  <c r="AX31" i="43"/>
  <c r="AX77" i="43" s="1"/>
  <c r="AB101" i="31"/>
  <c r="AC101" i="31" s="1"/>
  <c r="AB85" i="31"/>
  <c r="AC85" i="31" s="1"/>
  <c r="AB69" i="31"/>
  <c r="AC69" i="31" s="1"/>
  <c r="AB53" i="31"/>
  <c r="AC53" i="31" s="1"/>
  <c r="AB37" i="31"/>
  <c r="AC37" i="31" s="1"/>
  <c r="AB21" i="31"/>
  <c r="AC21" i="31" s="1"/>
  <c r="AB107" i="31"/>
  <c r="AC107" i="31" s="1"/>
  <c r="AA89" i="31"/>
  <c r="Z89" i="31" s="1"/>
  <c r="AA71" i="31"/>
  <c r="Z71" i="31" s="1"/>
  <c r="AB52" i="31"/>
  <c r="AC52" i="31" s="1"/>
  <c r="AB34" i="31"/>
  <c r="AC34" i="31" s="1"/>
  <c r="AA114" i="31"/>
  <c r="Z114" i="31" s="1"/>
  <c r="AB95" i="31"/>
  <c r="AC95" i="31" s="1"/>
  <c r="AA77" i="31"/>
  <c r="Z77" i="31" s="1"/>
  <c r="AA59" i="31"/>
  <c r="Z59" i="31" s="1"/>
  <c r="AB40" i="31"/>
  <c r="AC40" i="31" s="1"/>
  <c r="AB22" i="31"/>
  <c r="AC22" i="31" s="1"/>
  <c r="AB103" i="31"/>
  <c r="AC103" i="31" s="1"/>
  <c r="AA79" i="31"/>
  <c r="Z79" i="31" s="1"/>
  <c r="AA55" i="31"/>
  <c r="Z55" i="31" s="1"/>
  <c r="AB30" i="31"/>
  <c r="AC30" i="31" s="1"/>
  <c r="AA104" i="31"/>
  <c r="Z104" i="31" s="1"/>
  <c r="AA76" i="31"/>
  <c r="Z76" i="31" s="1"/>
  <c r="AB47" i="31"/>
  <c r="AC47" i="31" s="1"/>
  <c r="AA20" i="31"/>
  <c r="Z20" i="31" s="1"/>
  <c r="AA75" i="31"/>
  <c r="Z75" i="31" s="1"/>
  <c r="AA47" i="31"/>
  <c r="Z47" i="31" s="1"/>
  <c r="AB114" i="31"/>
  <c r="AC114" i="31" s="1"/>
  <c r="AA87" i="31"/>
  <c r="Z87" i="31" s="1"/>
  <c r="AB82" i="31"/>
  <c r="AC82" i="31" s="1"/>
  <c r="AA102" i="31"/>
  <c r="Z102" i="31" s="1"/>
  <c r="AB74" i="31"/>
  <c r="AC74" i="31" s="1"/>
  <c r="AB46" i="31"/>
  <c r="AC46" i="31" s="1"/>
  <c r="AA19" i="31"/>
  <c r="Z19" i="31" s="1"/>
  <c r="AB94" i="31"/>
  <c r="AC94" i="31" s="1"/>
  <c r="AA66" i="31"/>
  <c r="Z66" i="31" s="1"/>
  <c r="AB38" i="31"/>
  <c r="AC38" i="31" s="1"/>
  <c r="AA113" i="31"/>
  <c r="Z113" i="31" s="1"/>
  <c r="AA49" i="31"/>
  <c r="Z49" i="31" s="1"/>
  <c r="AA84" i="31"/>
  <c r="Z84" i="31" s="1"/>
  <c r="AB23" i="31"/>
  <c r="AC23" i="31" s="1"/>
  <c r="AA51" i="31"/>
  <c r="Z51" i="31" s="1"/>
  <c r="AB78" i="31"/>
  <c r="AC78" i="31" s="1"/>
  <c r="AA22" i="31"/>
  <c r="Z22" i="31" s="1"/>
  <c r="AB58" i="31"/>
  <c r="AC58" i="31" s="1"/>
  <c r="AA92" i="31"/>
  <c r="Z92" i="31" s="1"/>
  <c r="AA29" i="31"/>
  <c r="Z29" i="31" s="1"/>
  <c r="AB56" i="31"/>
  <c r="AC56" i="31" s="1"/>
  <c r="AA86" i="31"/>
  <c r="Z86" i="31" s="1"/>
  <c r="AA28" i="31"/>
  <c r="Z28" i="31" s="1"/>
  <c r="AB109" i="31"/>
  <c r="AC109" i="31" s="1"/>
  <c r="AB77" i="31"/>
  <c r="AC77" i="31" s="1"/>
  <c r="AB45" i="31"/>
  <c r="AC45" i="31" s="1"/>
  <c r="AB116" i="31"/>
  <c r="AC116" i="31" s="1"/>
  <c r="AA80" i="31"/>
  <c r="Z80" i="31" s="1"/>
  <c r="AB43" i="31"/>
  <c r="AC43" i="31" s="1"/>
  <c r="AB104" i="31"/>
  <c r="AC104" i="31" s="1"/>
  <c r="AA68" i="31"/>
  <c r="Z68" i="31" s="1"/>
  <c r="AB105" i="31"/>
  <c r="AC105" i="31" s="1"/>
  <c r="AB73" i="31"/>
  <c r="AC73" i="31" s="1"/>
  <c r="AB41" i="31"/>
  <c r="AC41" i="31" s="1"/>
  <c r="AA112" i="31"/>
  <c r="Z112" i="31" s="1"/>
  <c r="AB75" i="31"/>
  <c r="AC75" i="31" s="1"/>
  <c r="AA39" i="31"/>
  <c r="Z39" i="31" s="1"/>
  <c r="AA100" i="31"/>
  <c r="Z100" i="31" s="1"/>
  <c r="AB63" i="31"/>
  <c r="AC63" i="31" s="1"/>
  <c r="AA27" i="31"/>
  <c r="Z27" i="31" s="1"/>
  <c r="AA85" i="31"/>
  <c r="Z85" i="31" s="1"/>
  <c r="AB36" i="31"/>
  <c r="AC36" i="31" s="1"/>
  <c r="AA83" i="31"/>
  <c r="Z83" i="31" s="1"/>
  <c r="AB27" i="31"/>
  <c r="AC27" i="31" s="1"/>
  <c r="AA54" i="31"/>
  <c r="Z54" i="31" s="1"/>
  <c r="AA93" i="31"/>
  <c r="Z93" i="31" s="1"/>
  <c r="AB108" i="31"/>
  <c r="AC108" i="31" s="1"/>
  <c r="AA53" i="31"/>
  <c r="Z53" i="31" s="1"/>
  <c r="AA101" i="31"/>
  <c r="Z101" i="31" s="1"/>
  <c r="AA46" i="31"/>
  <c r="Z46" i="31" s="1"/>
  <c r="AA63" i="31"/>
  <c r="Z63" i="31" s="1"/>
  <c r="AA38" i="31"/>
  <c r="Z38" i="31" s="1"/>
  <c r="AA99" i="31"/>
  <c r="Z99" i="31" s="1"/>
  <c r="AB76" i="31"/>
  <c r="AC76" i="31" s="1"/>
  <c r="AA44" i="31"/>
  <c r="Z44" i="31" s="1"/>
  <c r="AA106" i="31"/>
  <c r="Z106" i="31" s="1"/>
  <c r="AB93" i="31"/>
  <c r="AC93" i="31" s="1"/>
  <c r="AB61" i="31"/>
  <c r="AC61" i="31" s="1"/>
  <c r="AB29" i="31"/>
  <c r="AC29" i="31" s="1"/>
  <c r="AB98" i="31"/>
  <c r="AC98" i="31" s="1"/>
  <c r="AA62" i="31"/>
  <c r="Z62" i="31" s="1"/>
  <c r="AA25" i="31"/>
  <c r="Z25" i="31" s="1"/>
  <c r="AB86" i="31"/>
  <c r="AC86" i="31" s="1"/>
  <c r="AA50" i="31"/>
  <c r="Z50" i="31" s="1"/>
  <c r="AB81" i="31"/>
  <c r="AC81" i="31" s="1"/>
  <c r="AB25" i="31"/>
  <c r="AC25" i="31" s="1"/>
  <c r="AB54" i="31"/>
  <c r="AC54" i="31" s="1"/>
  <c r="AA110" i="31"/>
  <c r="Z110" i="31" s="1"/>
  <c r="AB96" i="31"/>
  <c r="AC96" i="31" s="1"/>
  <c r="AA34" i="31"/>
  <c r="Z34" i="31" s="1"/>
  <c r="AB79" i="31"/>
  <c r="AC79" i="31" s="1"/>
  <c r="AA88" i="31"/>
  <c r="Z88" i="31" s="1"/>
  <c r="AA26" i="31"/>
  <c r="Z26" i="31" s="1"/>
  <c r="AA98" i="31"/>
  <c r="Z98" i="31" s="1"/>
  <c r="AB51" i="31"/>
  <c r="AC51" i="31" s="1"/>
  <c r="AB44" i="31"/>
  <c r="AC44" i="31" s="1"/>
  <c r="AB90" i="31"/>
  <c r="AC90" i="31" s="1"/>
  <c r="AA42" i="31"/>
  <c r="Z42" i="31" s="1"/>
  <c r="AB66" i="31"/>
  <c r="AC66" i="31" s="1"/>
  <c r="AA109" i="31"/>
  <c r="Z109" i="31" s="1"/>
  <c r="AA45" i="31"/>
  <c r="Z45" i="31" s="1"/>
  <c r="AB48" i="31"/>
  <c r="AC48" i="31" s="1"/>
  <c r="AA90" i="31"/>
  <c r="Z90" i="31" s="1"/>
  <c r="AA33" i="31"/>
  <c r="Z33" i="31" s="1"/>
  <c r="AA72" i="31"/>
  <c r="Z72" i="31" s="1"/>
  <c r="AA81" i="31"/>
  <c r="Z81" i="31" s="1"/>
  <c r="AB59" i="31"/>
  <c r="AC59" i="31" s="1"/>
  <c r="AA78" i="31"/>
  <c r="Z78" i="31" s="1"/>
  <c r="AA64" i="31"/>
  <c r="Z64" i="31" s="1"/>
  <c r="AA31" i="31"/>
  <c r="Z31" i="31" s="1"/>
  <c r="AB70" i="31"/>
  <c r="AC70" i="31" s="1"/>
  <c r="AB65" i="31"/>
  <c r="AC65" i="31" s="1"/>
  <c r="AB17" i="31"/>
  <c r="AC17" i="31" s="1"/>
  <c r="AA57" i="31"/>
  <c r="Z57" i="31" s="1"/>
  <c r="AA97" i="31"/>
  <c r="Z97" i="31" s="1"/>
  <c r="AB42" i="31"/>
  <c r="AC42" i="31" s="1"/>
  <c r="AB102" i="31"/>
  <c r="AC102" i="31" s="1"/>
  <c r="AB26" i="31"/>
  <c r="AC26" i="31" s="1"/>
  <c r="AB110" i="31"/>
  <c r="AC110" i="31" s="1"/>
  <c r="AA115" i="31"/>
  <c r="Z115" i="31" s="1"/>
  <c r="AA52" i="31"/>
  <c r="Z52" i="31" s="1"/>
  <c r="AB99" i="31"/>
  <c r="AC99" i="31" s="1"/>
  <c r="AB50" i="31"/>
  <c r="AC50" i="31" s="1"/>
  <c r="AB111" i="31"/>
  <c r="AC111" i="31" s="1"/>
  <c r="AB49" i="31"/>
  <c r="AC49" i="31" s="1"/>
  <c r="AB72" i="31"/>
  <c r="AC72" i="31" s="1"/>
  <c r="AB39" i="31"/>
  <c r="AC39" i="31" s="1"/>
  <c r="AA32" i="31"/>
  <c r="Z32" i="31" s="1"/>
  <c r="AA65" i="31"/>
  <c r="Z65" i="31" s="1"/>
  <c r="AB112" i="31"/>
  <c r="AC112" i="31" s="1"/>
  <c r="AA43" i="31"/>
  <c r="Z43" i="31" s="1"/>
  <c r="AB33" i="31"/>
  <c r="AC33" i="31" s="1"/>
  <c r="AA36" i="31"/>
  <c r="Z36" i="31" s="1"/>
  <c r="AA67" i="31"/>
  <c r="Z67" i="31" s="1"/>
  <c r="AB62" i="31"/>
  <c r="AC62" i="31" s="1"/>
  <c r="AA61" i="31"/>
  <c r="Z61" i="31" s="1"/>
  <c r="AA116" i="31"/>
  <c r="Z116" i="31" s="1"/>
  <c r="AA108" i="31"/>
  <c r="Z108" i="31" s="1"/>
  <c r="AA17" i="31"/>
  <c r="Z17" i="31" s="1"/>
  <c r="AB64" i="31"/>
  <c r="AC64" i="31" s="1"/>
  <c r="AA94" i="31"/>
  <c r="Z94" i="31" s="1"/>
  <c r="AA91" i="31"/>
  <c r="Z91" i="31" s="1"/>
  <c r="AA18" i="31"/>
  <c r="Z18" i="31" s="1"/>
  <c r="AA24" i="31"/>
  <c r="Z24" i="31" s="1"/>
  <c r="AA41" i="31"/>
  <c r="Z41" i="31" s="1"/>
  <c r="AA107" i="31"/>
  <c r="Z107" i="31" s="1"/>
  <c r="AB67" i="31"/>
  <c r="AC67" i="31" s="1"/>
  <c r="AB80" i="31"/>
  <c r="AC80" i="31" s="1"/>
  <c r="AA21" i="31"/>
  <c r="Z21" i="31" s="1"/>
  <c r="AA23" i="31"/>
  <c r="Z23" i="31" s="1"/>
  <c r="AA58" i="31"/>
  <c r="Z58" i="31" s="1"/>
  <c r="AB57" i="31"/>
  <c r="AC57" i="31" s="1"/>
  <c r="AA82" i="31"/>
  <c r="Z82" i="31" s="1"/>
  <c r="AB115" i="31"/>
  <c r="AC115" i="31" s="1"/>
  <c r="AB18" i="31"/>
  <c r="AC18" i="31" s="1"/>
  <c r="AA96" i="31"/>
  <c r="Z96" i="31" s="1"/>
  <c r="AB100" i="31"/>
  <c r="AC100" i="31" s="1"/>
  <c r="AA60" i="31"/>
  <c r="Z60" i="31" s="1"/>
  <c r="AA74" i="31"/>
  <c r="Z74" i="31" s="1"/>
  <c r="AA105" i="31"/>
  <c r="Z105" i="31" s="1"/>
  <c r="AB35" i="31"/>
  <c r="AC35" i="31" s="1"/>
  <c r="AB89" i="31"/>
  <c r="AC89" i="31" s="1"/>
  <c r="AB20" i="31"/>
  <c r="AC20" i="31" s="1"/>
  <c r="AB87" i="31"/>
  <c r="AC87" i="31" s="1"/>
  <c r="AA37" i="31"/>
  <c r="Z37" i="31" s="1"/>
  <c r="AA56" i="31"/>
  <c r="Z56" i="31" s="1"/>
  <c r="AA69" i="31"/>
  <c r="Z69" i="31" s="1"/>
  <c r="AA40" i="31"/>
  <c r="Z40" i="31" s="1"/>
  <c r="AB24" i="31"/>
  <c r="AC24" i="31" s="1"/>
  <c r="AB92" i="31"/>
  <c r="AC92" i="31" s="1"/>
  <c r="AB84" i="31"/>
  <c r="AC84" i="31" s="1"/>
  <c r="AB91" i="31"/>
  <c r="AC91" i="31" s="1"/>
  <c r="AB88" i="31"/>
  <c r="AC88" i="31" s="1"/>
  <c r="AB106" i="31"/>
  <c r="AC106" i="31" s="1"/>
  <c r="AB113" i="31"/>
  <c r="AC113" i="31" s="1"/>
  <c r="AA48" i="31"/>
  <c r="Z48" i="31" s="1"/>
  <c r="AA73" i="31"/>
  <c r="Z73" i="31" s="1"/>
  <c r="AB68" i="31"/>
  <c r="AC68" i="31" s="1"/>
  <c r="AB32" i="31"/>
  <c r="AC32" i="31" s="1"/>
  <c r="AB83" i="31"/>
  <c r="AC83" i="31" s="1"/>
  <c r="AB28" i="31"/>
  <c r="AC28" i="31" s="1"/>
  <c r="AA95" i="31"/>
  <c r="Z95" i="31" s="1"/>
  <c r="AB71" i="31"/>
  <c r="AC71" i="31" s="1"/>
  <c r="AA111" i="31"/>
  <c r="Z111" i="31" s="1"/>
  <c r="AA30" i="31"/>
  <c r="Z30" i="31" s="1"/>
  <c r="AB19" i="31"/>
  <c r="AC19" i="31" s="1"/>
  <c r="AB97" i="31"/>
  <c r="AC97" i="31" s="1"/>
  <c r="AB60" i="31"/>
  <c r="AC60" i="31" s="1"/>
  <c r="AA70" i="31"/>
  <c r="Z70" i="31" s="1"/>
  <c r="AA35" i="31"/>
  <c r="Z35" i="31" s="1"/>
  <c r="AB31" i="31"/>
  <c r="AC31" i="31" s="1"/>
  <c r="AB55" i="31"/>
  <c r="AC55" i="31" s="1"/>
  <c r="AA103" i="31"/>
  <c r="Z103" i="31" s="1"/>
  <c r="AG22" i="32"/>
  <c r="AG101" i="32"/>
  <c r="AF101" i="32" s="1"/>
  <c r="AG83" i="32"/>
  <c r="AF83" i="32" s="1"/>
  <c r="AH64" i="32"/>
  <c r="AI64" i="32" s="1"/>
  <c r="AH46" i="32"/>
  <c r="AI46" i="32" s="1"/>
  <c r="AG28" i="32"/>
  <c r="AF28" i="32" s="1"/>
  <c r="AG113" i="32"/>
  <c r="AF113" i="32" s="1"/>
  <c r="AG95" i="32"/>
  <c r="AF95" i="32" s="1"/>
  <c r="AH76" i="32"/>
  <c r="AI76" i="32" s="1"/>
  <c r="AH58" i="32"/>
  <c r="AI58" i="32" s="1"/>
  <c r="AG40" i="32"/>
  <c r="AF40" i="32" s="1"/>
  <c r="AH21" i="32"/>
  <c r="AI21" i="32" s="1"/>
  <c r="AH94" i="32"/>
  <c r="AI94" i="32" s="1"/>
  <c r="AH61" i="32"/>
  <c r="AI61" i="32" s="1"/>
  <c r="AH28" i="32"/>
  <c r="AI28" i="32" s="1"/>
  <c r="AH19" i="32"/>
  <c r="AI19" i="32" s="1"/>
  <c r="AH92" i="32"/>
  <c r="AI92" i="32" s="1"/>
  <c r="AH57" i="32"/>
  <c r="AI57" i="32" s="1"/>
  <c r="AG25" i="32"/>
  <c r="AF25" i="32" s="1"/>
  <c r="AH80" i="32"/>
  <c r="AI80" i="32" s="1"/>
  <c r="AG116" i="32"/>
  <c r="AF116" i="32" s="1"/>
  <c r="AG33" i="32"/>
  <c r="AF33" i="32" s="1"/>
  <c r="AH34" i="32"/>
  <c r="AI34" i="32" s="1"/>
  <c r="AG43" i="32"/>
  <c r="AF43" i="32" s="1"/>
  <c r="AH63" i="32"/>
  <c r="AI63" i="32" s="1"/>
  <c r="AH25" i="32"/>
  <c r="AI25" i="32" s="1"/>
  <c r="AG115" i="32"/>
  <c r="AF115" i="32" s="1"/>
  <c r="AH96" i="32"/>
  <c r="AI96" i="32" s="1"/>
  <c r="AH78" i="32"/>
  <c r="AI78" i="32" s="1"/>
  <c r="AG60" i="32"/>
  <c r="AF60" i="32" s="1"/>
  <c r="AH41" i="32"/>
  <c r="AI41" i="32" s="1"/>
  <c r="AH23" i="32"/>
  <c r="AI23" i="32" s="1"/>
  <c r="AH108" i="32"/>
  <c r="AI108" i="32" s="1"/>
  <c r="AH90" i="32"/>
  <c r="AI90" i="32" s="1"/>
  <c r="AG72" i="32"/>
  <c r="AF72" i="32" s="1"/>
  <c r="AH53" i="32"/>
  <c r="AI53" i="32" s="1"/>
  <c r="AH35" i="32"/>
  <c r="AI35" i="32" s="1"/>
  <c r="AG17" i="32"/>
  <c r="AF17" i="32" s="1"/>
  <c r="AH86" i="32"/>
  <c r="AI86" i="32" s="1"/>
  <c r="AG53" i="32"/>
  <c r="AF53" i="32" s="1"/>
  <c r="AG20" i="32"/>
  <c r="AH116" i="32"/>
  <c r="AI116" i="32" s="1"/>
  <c r="AG84" i="32"/>
  <c r="AF84" i="32" s="1"/>
  <c r="AH49" i="32"/>
  <c r="AI49" i="32" s="1"/>
  <c r="AG65" i="32"/>
  <c r="AF65" i="32" s="1"/>
  <c r="AH83" i="32"/>
  <c r="AI83" i="32" s="1"/>
  <c r="AH113" i="32"/>
  <c r="AI113" i="32" s="1"/>
  <c r="AH65" i="32"/>
  <c r="AI65" i="32" s="1"/>
  <c r="AH101" i="32"/>
  <c r="AI101" i="32" s="1"/>
  <c r="AH29" i="32"/>
  <c r="AI29" i="32" s="1"/>
  <c r="AH84" i="32"/>
  <c r="AI84" i="32" s="1"/>
  <c r="AG110" i="32"/>
  <c r="AF110" i="32" s="1"/>
  <c r="AG94" i="32"/>
  <c r="AF94" i="32" s="1"/>
  <c r="AG78" i="32"/>
  <c r="AF78" i="32" s="1"/>
  <c r="AG62" i="32"/>
  <c r="AF62" i="32" s="1"/>
  <c r="AG46" i="32"/>
  <c r="AF46" i="32" s="1"/>
  <c r="AG30" i="32"/>
  <c r="AF30" i="32" s="1"/>
  <c r="AH114" i="32"/>
  <c r="AI114" i="32" s="1"/>
  <c r="AG96" i="32"/>
  <c r="AF96" i="32" s="1"/>
  <c r="AH77" i="32"/>
  <c r="AI77" i="32" s="1"/>
  <c r="AH59" i="32"/>
  <c r="AI59" i="32" s="1"/>
  <c r="AG41" i="32"/>
  <c r="AF41" i="32" s="1"/>
  <c r="AG23" i="32"/>
  <c r="AF23" i="32" s="1"/>
  <c r="AH103" i="32"/>
  <c r="AI103" i="32" s="1"/>
  <c r="AG75" i="32"/>
  <c r="AF75" i="32" s="1"/>
  <c r="AG45" i="32"/>
  <c r="AF45" i="32" s="1"/>
  <c r="AH102" i="32"/>
  <c r="AI102" i="32" s="1"/>
  <c r="AH69" i="32"/>
  <c r="AI69" i="32" s="1"/>
  <c r="AG35" i="32"/>
  <c r="AF35" i="32" s="1"/>
  <c r="AH95" i="32"/>
  <c r="AI95" i="32" s="1"/>
  <c r="AH62" i="32"/>
  <c r="AI62" i="32" s="1"/>
  <c r="AG29" i="32"/>
  <c r="AF29" i="32" s="1"/>
  <c r="AH74" i="32"/>
  <c r="AI74" i="32" s="1"/>
  <c r="AG107" i="32"/>
  <c r="AF107" i="32" s="1"/>
  <c r="AH39" i="32"/>
  <c r="AI39" i="32" s="1"/>
  <c r="AH71" i="32"/>
  <c r="AI71" i="32" s="1"/>
  <c r="AH105" i="32"/>
  <c r="AI105" i="32" s="1"/>
  <c r="AH87" i="32"/>
  <c r="AI87" i="32" s="1"/>
  <c r="AG69" i="32"/>
  <c r="AF69" i="32" s="1"/>
  <c r="AG51" i="32"/>
  <c r="AF51" i="32" s="1"/>
  <c r="AH32" i="32"/>
  <c r="AI32" i="32" s="1"/>
  <c r="AH18" i="32"/>
  <c r="AI18" i="32" s="1"/>
  <c r="AH99" i="32"/>
  <c r="AI99" i="32" s="1"/>
  <c r="AG81" i="32"/>
  <c r="AF81" i="32" s="1"/>
  <c r="AG63" i="32"/>
  <c r="AF63" i="32" s="1"/>
  <c r="AH44" i="32"/>
  <c r="AI44" i="32" s="1"/>
  <c r="AH26" i="32"/>
  <c r="AI26" i="32" s="1"/>
  <c r="AG103" i="32"/>
  <c r="AF103" i="32" s="1"/>
  <c r="AH70" i="32"/>
  <c r="AI70" i="32" s="1"/>
  <c r="AG36" i="32"/>
  <c r="AF36" i="32" s="1"/>
  <c r="AG100" i="32"/>
  <c r="AF100" i="32" s="1"/>
  <c r="AH66" i="32"/>
  <c r="AI66" i="32" s="1"/>
  <c r="AH33" i="32"/>
  <c r="AI33" i="32" s="1"/>
  <c r="AH98" i="32"/>
  <c r="AI98" i="32" s="1"/>
  <c r="AH31" i="32"/>
  <c r="AI31" i="32" s="1"/>
  <c r="AG68" i="32"/>
  <c r="AF68" i="32" s="1"/>
  <c r="AH47" i="32"/>
  <c r="AI47" i="32" s="1"/>
  <c r="AG76" i="32"/>
  <c r="AF76" i="32" s="1"/>
  <c r="AH97" i="32"/>
  <c r="AI97" i="32" s="1"/>
  <c r="AG59" i="32"/>
  <c r="AF59" i="32" s="1"/>
  <c r="AH17" i="32"/>
  <c r="AI17" i="32" s="1"/>
  <c r="AH110" i="32"/>
  <c r="AI110" i="32" s="1"/>
  <c r="AH73" i="32"/>
  <c r="AI73" i="32" s="1"/>
  <c r="AG37" i="32"/>
  <c r="AF37" i="32" s="1"/>
  <c r="AH85" i="32"/>
  <c r="AI85" i="32" s="1"/>
  <c r="AG49" i="32"/>
  <c r="AF49" i="32" s="1"/>
  <c r="AG79" i="32"/>
  <c r="AF79" i="32" s="1"/>
  <c r="AH75" i="32"/>
  <c r="AI75" i="32" s="1"/>
  <c r="AG48" i="32"/>
  <c r="AF48" i="32" s="1"/>
  <c r="AG80" i="32"/>
  <c r="AF80" i="32" s="1"/>
  <c r="AG99" i="32"/>
  <c r="AF99" i="32" s="1"/>
  <c r="AH51" i="32"/>
  <c r="AI51" i="32" s="1"/>
  <c r="AG102" i="32"/>
  <c r="AF102" i="32" s="1"/>
  <c r="AG70" i="32"/>
  <c r="AF70" i="32" s="1"/>
  <c r="AG38" i="32"/>
  <c r="AF38" i="32" s="1"/>
  <c r="AG87" i="32"/>
  <c r="AF87" i="32" s="1"/>
  <c r="AH50" i="32"/>
  <c r="AI50" i="32" s="1"/>
  <c r="AG89" i="32"/>
  <c r="AF89" i="32" s="1"/>
  <c r="AH30" i="32"/>
  <c r="AI30" i="32" s="1"/>
  <c r="AG85" i="32"/>
  <c r="AF85" i="32" s="1"/>
  <c r="AH79" i="32"/>
  <c r="AI79" i="32" s="1"/>
  <c r="AH107" i="32"/>
  <c r="AI107" i="32" s="1"/>
  <c r="AH72" i="32"/>
  <c r="AI72" i="32" s="1"/>
  <c r="AG39" i="32"/>
  <c r="AF39" i="32" s="1"/>
  <c r="AG98" i="32"/>
  <c r="AF98" i="32" s="1"/>
  <c r="AG66" i="32"/>
  <c r="AF66" i="32" s="1"/>
  <c r="AG34" i="32"/>
  <c r="AF34" i="32" s="1"/>
  <c r="AH82" i="32"/>
  <c r="AI82" i="32" s="1"/>
  <c r="AH45" i="32"/>
  <c r="AI45" i="32" s="1"/>
  <c r="AH81" i="32"/>
  <c r="AI81" i="32" s="1"/>
  <c r="AG24" i="32"/>
  <c r="AF24" i="32" s="1"/>
  <c r="AG77" i="32"/>
  <c r="AF77" i="32" s="1"/>
  <c r="AG71" i="32"/>
  <c r="AF71" i="32" s="1"/>
  <c r="AG91" i="32"/>
  <c r="AF91" i="32" s="1"/>
  <c r="AH56" i="32"/>
  <c r="AI56" i="32" s="1"/>
  <c r="AG21" i="32"/>
  <c r="AG86" i="32"/>
  <c r="AF86" i="32" s="1"/>
  <c r="AG54" i="32"/>
  <c r="AF54" i="32" s="1"/>
  <c r="AG18" i="32"/>
  <c r="AF18" i="32" s="1"/>
  <c r="AG105" i="32"/>
  <c r="AF105" i="32" s="1"/>
  <c r="AH68" i="32"/>
  <c r="AI68" i="32" s="1"/>
  <c r="AG32" i="32"/>
  <c r="AF32" i="32" s="1"/>
  <c r="AH60" i="32"/>
  <c r="AI60" i="32" s="1"/>
  <c r="AG52" i="32"/>
  <c r="AF52" i="32" s="1"/>
  <c r="AH112" i="32"/>
  <c r="AI112" i="32" s="1"/>
  <c r="AG47" i="32"/>
  <c r="AF47" i="32" s="1"/>
  <c r="AH40" i="32"/>
  <c r="AI40" i="32" s="1"/>
  <c r="AH106" i="32"/>
  <c r="AI106" i="32" s="1"/>
  <c r="AH55" i="32"/>
  <c r="AI55" i="32" s="1"/>
  <c r="AG104" i="32"/>
  <c r="AF104" i="32" s="1"/>
  <c r="AG31" i="32"/>
  <c r="AF31" i="32" s="1"/>
  <c r="AG112" i="32"/>
  <c r="AF112" i="32" s="1"/>
  <c r="AH42" i="32"/>
  <c r="AI42" i="32" s="1"/>
  <c r="AH115" i="32"/>
  <c r="AI115" i="32" s="1"/>
  <c r="AG109" i="32"/>
  <c r="AF109" i="32" s="1"/>
  <c r="AG90" i="32"/>
  <c r="AF90" i="32" s="1"/>
  <c r="AG26" i="32"/>
  <c r="AF26" i="32" s="1"/>
  <c r="AG73" i="32"/>
  <c r="AF73" i="32" s="1"/>
  <c r="AG61" i="32"/>
  <c r="AF61" i="32" s="1"/>
  <c r="AG57" i="32"/>
  <c r="AF57" i="32" s="1"/>
  <c r="AG82" i="32"/>
  <c r="AF82" i="32" s="1"/>
  <c r="AG64" i="32"/>
  <c r="AF64" i="32" s="1"/>
  <c r="AH111" i="32"/>
  <c r="AI111" i="32" s="1"/>
  <c r="AH43" i="32"/>
  <c r="AI43" i="32" s="1"/>
  <c r="AH104" i="32"/>
  <c r="AI104" i="32" s="1"/>
  <c r="AH24" i="32"/>
  <c r="AI24" i="32" s="1"/>
  <c r="AG50" i="32"/>
  <c r="AF50" i="32" s="1"/>
  <c r="AG19" i="32"/>
  <c r="AF19" i="32" s="1"/>
  <c r="AG67" i="32"/>
  <c r="AF67" i="32" s="1"/>
  <c r="AG27" i="32"/>
  <c r="AF27" i="32" s="1"/>
  <c r="AH37" i="32"/>
  <c r="AI37" i="32" s="1"/>
  <c r="AH48" i="32"/>
  <c r="AI48" i="32" s="1"/>
  <c r="AH100" i="32"/>
  <c r="AI100" i="32" s="1"/>
  <c r="AH67" i="32"/>
  <c r="AI67" i="32" s="1"/>
  <c r="AH38" i="32"/>
  <c r="AI38" i="32" s="1"/>
  <c r="AH89" i="32"/>
  <c r="AI89" i="32" s="1"/>
  <c r="AG74" i="32"/>
  <c r="AF74" i="32" s="1"/>
  <c r="AG88" i="32"/>
  <c r="AF88" i="32" s="1"/>
  <c r="AH88" i="32"/>
  <c r="AI88" i="32" s="1"/>
  <c r="AG93" i="32"/>
  <c r="AF93" i="32" s="1"/>
  <c r="AH36" i="32"/>
  <c r="AI36" i="32" s="1"/>
  <c r="AG97" i="32"/>
  <c r="AF97" i="32" s="1"/>
  <c r="AG111" i="32"/>
  <c r="AF111" i="32" s="1"/>
  <c r="AG56" i="32"/>
  <c r="AF56" i="32" s="1"/>
  <c r="AH109" i="32"/>
  <c r="AI109" i="32" s="1"/>
  <c r="AH52" i="32"/>
  <c r="AI52" i="32" s="1"/>
  <c r="AH20" i="32"/>
  <c r="AI20" i="32" s="1"/>
  <c r="AG58" i="32"/>
  <c r="AF58" i="32" s="1"/>
  <c r="AH27" i="32"/>
  <c r="AI27" i="32" s="1"/>
  <c r="AH93" i="32"/>
  <c r="AI93" i="32" s="1"/>
  <c r="AG42" i="32"/>
  <c r="AF42" i="32" s="1"/>
  <c r="AG108" i="32"/>
  <c r="AF108" i="32" s="1"/>
  <c r="AG55" i="32"/>
  <c r="AF55" i="32" s="1"/>
  <c r="AH22" i="32"/>
  <c r="AI22" i="32" s="1"/>
  <c r="AG92" i="32"/>
  <c r="AF92" i="32" s="1"/>
  <c r="AH54" i="32"/>
  <c r="AI54" i="32" s="1"/>
  <c r="AG44" i="32"/>
  <c r="AF44" i="32" s="1"/>
  <c r="AG106" i="32"/>
  <c r="AF106" i="32" s="1"/>
  <c r="AG114" i="32"/>
  <c r="AF114" i="32" s="1"/>
  <c r="AH91" i="32"/>
  <c r="AI91" i="32" s="1"/>
  <c r="AX31" i="46"/>
  <c r="AX77" i="46" s="1"/>
  <c r="AH110" i="14"/>
  <c r="AI110" i="14" s="1"/>
  <c r="AH94" i="14"/>
  <c r="AI94" i="14" s="1"/>
  <c r="AH78" i="14"/>
  <c r="AI78" i="14" s="1"/>
  <c r="AH62" i="14"/>
  <c r="AI62" i="14" s="1"/>
  <c r="AH46" i="14"/>
  <c r="AI46" i="14" s="1"/>
  <c r="AH30" i="14"/>
  <c r="AI30" i="14" s="1"/>
  <c r="AH115" i="14"/>
  <c r="AI115" i="14" s="1"/>
  <c r="AG97" i="14"/>
  <c r="AF97" i="14" s="1"/>
  <c r="AG79" i="14"/>
  <c r="AF79" i="14" s="1"/>
  <c r="AH60" i="14"/>
  <c r="AI60" i="14" s="1"/>
  <c r="AG42" i="14"/>
  <c r="AF42" i="14" s="1"/>
  <c r="AG24" i="14"/>
  <c r="AG107" i="14"/>
  <c r="AF107" i="14" s="1"/>
  <c r="AH85" i="14"/>
  <c r="AI85" i="14" s="1"/>
  <c r="AH64" i="14"/>
  <c r="AI64" i="14" s="1"/>
  <c r="AG44" i="14"/>
  <c r="AF44" i="14" s="1"/>
  <c r="AG23" i="14"/>
  <c r="AG98" i="14"/>
  <c r="AF98" i="14" s="1"/>
  <c r="AG41" i="14"/>
  <c r="AF41" i="14" s="1"/>
  <c r="AG82" i="14"/>
  <c r="AF82" i="14" s="1"/>
  <c r="AH25" i="14"/>
  <c r="AI25" i="14" s="1"/>
  <c r="AH81" i="14"/>
  <c r="AI81" i="14" s="1"/>
  <c r="AG25" i="14"/>
  <c r="AF25" i="14" s="1"/>
  <c r="AH20" i="14"/>
  <c r="AI20" i="14" s="1"/>
  <c r="AG114" i="14"/>
  <c r="AF114" i="14" s="1"/>
  <c r="AG61" i="14"/>
  <c r="AF61" i="14" s="1"/>
  <c r="AH113" i="14"/>
  <c r="AI113" i="14" s="1"/>
  <c r="AG57" i="14"/>
  <c r="AF57" i="14" s="1"/>
  <c r="AH106" i="14"/>
  <c r="AI106" i="14" s="1"/>
  <c r="AH90" i="14"/>
  <c r="AI90" i="14" s="1"/>
  <c r="AH74" i="14"/>
  <c r="AI74" i="14" s="1"/>
  <c r="AH58" i="14"/>
  <c r="AI58" i="14" s="1"/>
  <c r="AH42" i="14"/>
  <c r="AI42" i="14" s="1"/>
  <c r="AH26" i="14"/>
  <c r="AI26" i="14" s="1"/>
  <c r="AG111" i="14"/>
  <c r="AF111" i="14" s="1"/>
  <c r="AH92" i="14"/>
  <c r="AI92" i="14" s="1"/>
  <c r="AG74" i="14"/>
  <c r="AF74" i="14" s="1"/>
  <c r="AG56" i="14"/>
  <c r="AF56" i="14" s="1"/>
  <c r="AH37" i="14"/>
  <c r="AI37" i="14" s="1"/>
  <c r="AG78" i="14"/>
  <c r="AF78" i="14" s="1"/>
  <c r="AG101" i="14"/>
  <c r="AF101" i="14" s="1"/>
  <c r="AH80" i="14"/>
  <c r="AI80" i="14" s="1"/>
  <c r="AH59" i="14"/>
  <c r="AI59" i="14" s="1"/>
  <c r="AG39" i="14"/>
  <c r="AF39" i="14" s="1"/>
  <c r="AG17" i="14"/>
  <c r="AF17" i="14" s="1"/>
  <c r="AG83" i="14"/>
  <c r="AF83" i="14" s="1"/>
  <c r="AH29" i="14"/>
  <c r="AI29" i="14" s="1"/>
  <c r="AH67" i="14"/>
  <c r="AI67" i="14" s="1"/>
  <c r="AG77" i="14"/>
  <c r="AF77" i="14" s="1"/>
  <c r="AG67" i="14"/>
  <c r="AF67" i="14" s="1"/>
  <c r="AG104" i="14"/>
  <c r="AF104" i="14" s="1"/>
  <c r="AH88" i="14"/>
  <c r="AI88" i="14" s="1"/>
  <c r="AG103" i="14"/>
  <c r="AF103" i="14" s="1"/>
  <c r="AG31" i="14"/>
  <c r="AF31" i="14" s="1"/>
  <c r="AG99" i="14"/>
  <c r="AF99" i="14" s="1"/>
  <c r="AG45" i="14"/>
  <c r="AF45" i="14" s="1"/>
  <c r="AH112" i="14"/>
  <c r="AI112" i="14" s="1"/>
  <c r="AH91" i="14"/>
  <c r="AI91" i="14" s="1"/>
  <c r="AG71" i="14"/>
  <c r="AF71" i="14" s="1"/>
  <c r="AH49" i="14"/>
  <c r="AI49" i="14" s="1"/>
  <c r="AG29" i="14"/>
  <c r="AF29" i="14" s="1"/>
  <c r="AH99" i="14"/>
  <c r="AI99" i="14" s="1"/>
  <c r="AG26" i="14"/>
  <c r="AF26" i="14" s="1"/>
  <c r="AH95" i="14"/>
  <c r="AI95" i="14" s="1"/>
  <c r="AG75" i="14"/>
  <c r="AF75" i="14" s="1"/>
  <c r="AH53" i="14"/>
  <c r="AI53" i="14" s="1"/>
  <c r="AH32" i="14"/>
  <c r="AI32" i="14" s="1"/>
  <c r="AG94" i="14"/>
  <c r="AF94" i="14" s="1"/>
  <c r="AG110" i="14"/>
  <c r="AF110" i="14" s="1"/>
  <c r="AH89" i="14"/>
  <c r="AI89" i="14" s="1"/>
  <c r="AH68" i="14"/>
  <c r="AI68" i="14" s="1"/>
  <c r="AG48" i="14"/>
  <c r="AF48" i="14" s="1"/>
  <c r="AG27" i="14"/>
  <c r="AF27" i="14" s="1"/>
  <c r="AG73" i="14"/>
  <c r="AF73" i="14" s="1"/>
  <c r="AG21" i="14"/>
  <c r="AG108" i="14"/>
  <c r="AF108" i="14" s="1"/>
  <c r="AG51" i="14"/>
  <c r="AF51" i="14" s="1"/>
  <c r="AG50" i="14"/>
  <c r="AF50" i="14" s="1"/>
  <c r="AG20" i="14"/>
  <c r="AH114" i="14"/>
  <c r="AI114" i="14" s="1"/>
  <c r="AH98" i="14"/>
  <c r="AI98" i="14" s="1"/>
  <c r="AH82" i="14"/>
  <c r="AI82" i="14" s="1"/>
  <c r="AH66" i="14"/>
  <c r="AI66" i="14" s="1"/>
  <c r="AH50" i="14"/>
  <c r="AI50" i="14" s="1"/>
  <c r="AH34" i="14"/>
  <c r="AI34" i="14" s="1"/>
  <c r="AH18" i="14"/>
  <c r="AI18" i="14" s="1"/>
  <c r="AH101" i="14"/>
  <c r="AI101" i="14" s="1"/>
  <c r="AH83" i="14"/>
  <c r="AI83" i="14" s="1"/>
  <c r="AG65" i="14"/>
  <c r="AF65" i="14" s="1"/>
  <c r="AG47" i="14"/>
  <c r="AF47" i="14" s="1"/>
  <c r="AH28" i="14"/>
  <c r="AI28" i="14" s="1"/>
  <c r="AG112" i="14"/>
  <c r="AF112" i="14" s="1"/>
  <c r="AG91" i="14"/>
  <c r="AF91" i="14" s="1"/>
  <c r="AG70" i="14"/>
  <c r="AF70" i="14" s="1"/>
  <c r="AG49" i="14"/>
  <c r="AF49" i="14" s="1"/>
  <c r="AG28" i="14"/>
  <c r="AF28" i="14" s="1"/>
  <c r="AG113" i="14"/>
  <c r="AF113" i="14" s="1"/>
  <c r="AH56" i="14"/>
  <c r="AI56" i="14" s="1"/>
  <c r="AH97" i="14"/>
  <c r="AI97" i="14" s="1"/>
  <c r="AH40" i="14"/>
  <c r="AI40" i="14" s="1"/>
  <c r="AH93" i="14"/>
  <c r="AI93" i="14" s="1"/>
  <c r="AG40" i="14"/>
  <c r="AF40" i="14" s="1"/>
  <c r="AH35" i="14"/>
  <c r="AI35" i="14" s="1"/>
  <c r="AG35" i="14"/>
  <c r="AF35" i="14" s="1"/>
  <c r="AH72" i="14"/>
  <c r="AI72" i="14" s="1"/>
  <c r="AH45" i="14"/>
  <c r="AI45" i="14" s="1"/>
  <c r="AG72" i="14"/>
  <c r="AF72" i="14" s="1"/>
  <c r="AH86" i="14"/>
  <c r="AI86" i="14" s="1"/>
  <c r="AH54" i="14"/>
  <c r="AI54" i="14" s="1"/>
  <c r="AH22" i="14"/>
  <c r="AI22" i="14" s="1"/>
  <c r="AG88" i="14"/>
  <c r="AF88" i="14" s="1"/>
  <c r="AH51" i="14"/>
  <c r="AI51" i="14" s="1"/>
  <c r="AG96" i="14"/>
  <c r="AF96" i="14" s="1"/>
  <c r="AG54" i="14"/>
  <c r="AF54" i="14" s="1"/>
  <c r="AH71" i="14"/>
  <c r="AI71" i="14" s="1"/>
  <c r="AH55" i="14"/>
  <c r="AI55" i="14" s="1"/>
  <c r="AG52" i="14"/>
  <c r="AF52" i="14" s="1"/>
  <c r="AH61" i="14"/>
  <c r="AI61" i="14" s="1"/>
  <c r="AG19" i="14"/>
  <c r="AG87" i="14"/>
  <c r="AF87" i="14" s="1"/>
  <c r="AG102" i="14"/>
  <c r="AF102" i="14" s="1"/>
  <c r="AG60" i="14"/>
  <c r="AF60" i="14" s="1"/>
  <c r="AG18" i="14"/>
  <c r="AF18" i="14" s="1"/>
  <c r="AH57" i="14"/>
  <c r="AI57" i="14" s="1"/>
  <c r="AG85" i="14"/>
  <c r="AF85" i="14" s="1"/>
  <c r="AH43" i="14"/>
  <c r="AI43" i="14" s="1"/>
  <c r="AH47" i="14"/>
  <c r="AI47" i="14" s="1"/>
  <c r="AH79" i="14"/>
  <c r="AI79" i="14" s="1"/>
  <c r="AG37" i="14"/>
  <c r="AF37" i="14" s="1"/>
  <c r="AH52" i="14"/>
  <c r="AI52" i="14" s="1"/>
  <c r="AH77" i="14"/>
  <c r="AI77" i="14" s="1"/>
  <c r="AH76" i="14"/>
  <c r="AI76" i="14" s="1"/>
  <c r="AH96" i="14"/>
  <c r="AI96" i="14" s="1"/>
  <c r="AG55" i="14"/>
  <c r="AF55" i="14" s="1"/>
  <c r="AH41" i="14"/>
  <c r="AI41" i="14" s="1"/>
  <c r="AG80" i="14"/>
  <c r="AF80" i="14" s="1"/>
  <c r="AG38" i="14"/>
  <c r="AF38" i="14" s="1"/>
  <c r="AH116" i="14"/>
  <c r="AI116" i="14" s="1"/>
  <c r="AH73" i="14"/>
  <c r="AI73" i="14" s="1"/>
  <c r="AG32" i="14"/>
  <c r="AF32" i="14" s="1"/>
  <c r="AH36" i="14"/>
  <c r="AI36" i="14" s="1"/>
  <c r="AG66" i="14"/>
  <c r="AF66" i="14" s="1"/>
  <c r="AG46" i="14"/>
  <c r="AF46" i="14" s="1"/>
  <c r="AG86" i="14"/>
  <c r="AF86" i="14" s="1"/>
  <c r="AH44" i="14"/>
  <c r="AI44" i="14" s="1"/>
  <c r="AH111" i="14"/>
  <c r="AI111" i="14" s="1"/>
  <c r="AG69" i="14"/>
  <c r="AF69" i="14" s="1"/>
  <c r="AH27" i="14"/>
  <c r="AI27" i="14" s="1"/>
  <c r="AG105" i="14"/>
  <c r="AF105" i="14" s="1"/>
  <c r="AH63" i="14"/>
  <c r="AI63" i="14" s="1"/>
  <c r="AH21" i="14"/>
  <c r="AI21" i="14" s="1"/>
  <c r="AG36" i="14"/>
  <c r="AF36" i="14" s="1"/>
  <c r="AH19" i="14"/>
  <c r="AI19" i="14" s="1"/>
  <c r="AG81" i="14"/>
  <c r="AF81" i="14" s="1"/>
  <c r="AH39" i="14"/>
  <c r="AI39" i="14" s="1"/>
  <c r="AH17" i="14"/>
  <c r="AI17" i="14" s="1"/>
  <c r="AH105" i="14"/>
  <c r="AI105" i="14" s="1"/>
  <c r="AG64" i="14"/>
  <c r="AF64" i="14" s="1"/>
  <c r="AG22" i="14"/>
  <c r="AG100" i="14"/>
  <c r="AF100" i="14" s="1"/>
  <c r="AG58" i="14"/>
  <c r="AF58" i="14" s="1"/>
  <c r="AH104" i="14"/>
  <c r="AI104" i="14" s="1"/>
  <c r="AH24" i="14"/>
  <c r="AI24" i="14" s="1"/>
  <c r="AH100" i="14"/>
  <c r="AI100" i="14" s="1"/>
  <c r="AG63" i="14"/>
  <c r="AF63" i="14" s="1"/>
  <c r="AH69" i="14"/>
  <c r="AI69" i="14" s="1"/>
  <c r="AH65" i="14"/>
  <c r="AI65" i="14" s="1"/>
  <c r="AH84" i="14"/>
  <c r="AI84" i="14" s="1"/>
  <c r="AG62" i="14"/>
  <c r="AF62" i="14" s="1"/>
  <c r="AH103" i="14"/>
  <c r="AI103" i="14" s="1"/>
  <c r="AG59" i="14"/>
  <c r="AF59" i="14" s="1"/>
  <c r="AH102" i="14"/>
  <c r="AI102" i="14" s="1"/>
  <c r="AG115" i="14"/>
  <c r="AF115" i="14" s="1"/>
  <c r="AH31" i="14"/>
  <c r="AI31" i="14" s="1"/>
  <c r="AG84" i="14"/>
  <c r="AF84" i="14" s="1"/>
  <c r="AG116" i="14"/>
  <c r="AF116" i="14" s="1"/>
  <c r="AG30" i="14"/>
  <c r="AF30" i="14" s="1"/>
  <c r="AH33" i="14"/>
  <c r="AI33" i="14" s="1"/>
  <c r="AG53" i="14"/>
  <c r="AF53" i="14" s="1"/>
  <c r="AH107" i="14"/>
  <c r="AI107" i="14" s="1"/>
  <c r="AG89" i="14"/>
  <c r="AF89" i="14" s="1"/>
  <c r="AG93" i="14"/>
  <c r="AF93" i="14" s="1"/>
  <c r="AH23" i="14"/>
  <c r="AI23" i="14" s="1"/>
  <c r="AG106" i="14"/>
  <c r="AF106" i="14" s="1"/>
  <c r="AG68" i="14"/>
  <c r="AF68" i="14" s="1"/>
  <c r="AH108" i="14"/>
  <c r="AI108" i="14" s="1"/>
  <c r="AG34" i="14"/>
  <c r="AF34" i="14" s="1"/>
  <c r="AG109" i="14"/>
  <c r="AF109" i="14" s="1"/>
  <c r="AH75" i="14"/>
  <c r="AI75" i="14" s="1"/>
  <c r="AH109" i="14"/>
  <c r="AI109" i="14" s="1"/>
  <c r="AH87" i="14"/>
  <c r="AI87" i="14" s="1"/>
  <c r="AG92" i="14"/>
  <c r="AF92" i="14" s="1"/>
  <c r="AG33" i="14"/>
  <c r="AF33" i="14" s="1"/>
  <c r="AG76" i="14"/>
  <c r="AF76" i="14" s="1"/>
  <c r="AG90" i="14"/>
  <c r="AF90" i="14" s="1"/>
  <c r="AG95" i="14"/>
  <c r="AF95" i="14" s="1"/>
  <c r="AH70" i="14"/>
  <c r="AI70" i="14" s="1"/>
  <c r="AH38" i="14"/>
  <c r="AI38" i="14" s="1"/>
  <c r="AH48" i="14"/>
  <c r="AI48" i="14" s="1"/>
  <c r="AG43" i="14"/>
  <c r="AF43" i="14" s="1"/>
  <c r="AH105" i="13"/>
  <c r="AI105" i="13" s="1"/>
  <c r="AH89" i="13"/>
  <c r="AI89" i="13" s="1"/>
  <c r="AH73" i="13"/>
  <c r="AI73" i="13" s="1"/>
  <c r="AH57" i="13"/>
  <c r="AI57" i="13" s="1"/>
  <c r="AH41" i="13"/>
  <c r="AI41" i="13" s="1"/>
  <c r="AH25" i="13"/>
  <c r="AI25" i="13" s="1"/>
  <c r="AG109" i="13"/>
  <c r="AF109" i="13" s="1"/>
  <c r="AG91" i="13"/>
  <c r="AF91" i="13" s="1"/>
  <c r="AH72" i="13"/>
  <c r="AI72" i="13" s="1"/>
  <c r="AH54" i="13"/>
  <c r="AI54" i="13" s="1"/>
  <c r="AG36" i="13"/>
  <c r="AF36" i="13" s="1"/>
  <c r="AG18" i="13"/>
  <c r="AF18" i="13" s="1"/>
  <c r="AG99" i="13"/>
  <c r="AF99" i="13" s="1"/>
  <c r="AH80" i="13"/>
  <c r="AI80" i="13" s="1"/>
  <c r="AH62" i="13"/>
  <c r="AI62" i="13" s="1"/>
  <c r="AG44" i="13"/>
  <c r="AF44" i="13" s="1"/>
  <c r="AG26" i="13"/>
  <c r="AF26" i="13" s="1"/>
  <c r="AH106" i="13"/>
  <c r="AI106" i="13" s="1"/>
  <c r="AG88" i="13"/>
  <c r="AF88" i="13" s="1"/>
  <c r="AG70" i="13"/>
  <c r="AF70" i="13" s="1"/>
  <c r="AH51" i="13"/>
  <c r="AI51" i="13" s="1"/>
  <c r="AG33" i="13"/>
  <c r="AF33" i="13" s="1"/>
  <c r="AG113" i="13"/>
  <c r="AF113" i="13" s="1"/>
  <c r="AG84" i="13"/>
  <c r="AF84" i="13" s="1"/>
  <c r="AG55" i="13"/>
  <c r="AF55" i="13" s="1"/>
  <c r="AG25" i="13"/>
  <c r="AF25" i="13" s="1"/>
  <c r="AH43" i="13"/>
  <c r="AI43" i="13" s="1"/>
  <c r="AH90" i="13"/>
  <c r="AI90" i="13" s="1"/>
  <c r="AG61" i="13"/>
  <c r="AF61" i="13" s="1"/>
  <c r="AG32" i="13"/>
  <c r="AF32" i="13" s="1"/>
  <c r="AG110" i="13"/>
  <c r="AF110" i="13" s="1"/>
  <c r="AG51" i="13"/>
  <c r="AF51" i="13" s="1"/>
  <c r="AG104" i="13"/>
  <c r="AF104" i="13" s="1"/>
  <c r="AG75" i="13"/>
  <c r="AF75" i="13" s="1"/>
  <c r="AG46" i="13"/>
  <c r="AF46" i="13" s="1"/>
  <c r="AG66" i="13"/>
  <c r="AF66" i="13" s="1"/>
  <c r="AH88" i="13"/>
  <c r="AI88" i="13" s="1"/>
  <c r="AH59" i="13"/>
  <c r="AI59" i="13" s="1"/>
  <c r="AG30" i="13"/>
  <c r="AF30" i="13" s="1"/>
  <c r="AH100" i="13"/>
  <c r="AI100" i="13" s="1"/>
  <c r="AH20" i="13"/>
  <c r="AI20" i="13" s="1"/>
  <c r="AG57" i="13"/>
  <c r="AF57" i="13" s="1"/>
  <c r="AG92" i="13"/>
  <c r="AF92" i="13" s="1"/>
  <c r="AH56" i="13"/>
  <c r="AI56" i="13" s="1"/>
  <c r="AG86" i="13"/>
  <c r="AF86" i="13" s="1"/>
  <c r="AH114" i="13"/>
  <c r="AI114" i="13" s="1"/>
  <c r="AH34" i="13"/>
  <c r="AI34" i="13" s="1"/>
  <c r="AH107" i="13"/>
  <c r="AI107" i="13" s="1"/>
  <c r="AG28" i="13"/>
  <c r="AF28" i="13" s="1"/>
  <c r="AH84" i="13"/>
  <c r="AI84" i="13" s="1"/>
  <c r="AH101" i="13"/>
  <c r="AI101" i="13" s="1"/>
  <c r="AH69" i="13"/>
  <c r="AI69" i="13" s="1"/>
  <c r="AH37" i="13"/>
  <c r="AI37" i="13" s="1"/>
  <c r="AH104" i="13"/>
  <c r="AI104" i="13" s="1"/>
  <c r="AG68" i="13"/>
  <c r="AF68" i="13" s="1"/>
  <c r="AH31" i="13"/>
  <c r="AI31" i="13" s="1"/>
  <c r="AH94" i="13"/>
  <c r="AI94" i="13" s="1"/>
  <c r="AG58" i="13"/>
  <c r="AF58" i="13" s="1"/>
  <c r="AG21" i="13"/>
  <c r="AF21" i="13" s="1"/>
  <c r="AH83" i="13"/>
  <c r="AI83" i="13" s="1"/>
  <c r="AG47" i="13"/>
  <c r="AF47" i="13" s="1"/>
  <c r="AG106" i="13"/>
  <c r="AF106" i="13" s="1"/>
  <c r="AH47" i="13"/>
  <c r="AI47" i="13" s="1"/>
  <c r="AG112" i="13"/>
  <c r="AF112" i="13" s="1"/>
  <c r="AG54" i="13"/>
  <c r="AF54" i="13" s="1"/>
  <c r="AG95" i="13"/>
  <c r="AF95" i="13" s="1"/>
  <c r="AH96" i="13"/>
  <c r="AI96" i="13" s="1"/>
  <c r="AH38" i="13"/>
  <c r="AI38" i="13" s="1"/>
  <c r="AG81" i="13"/>
  <c r="AF81" i="13" s="1"/>
  <c r="AG23" i="13"/>
  <c r="AF23" i="13" s="1"/>
  <c r="AG116" i="13"/>
  <c r="AF116" i="13" s="1"/>
  <c r="AG115" i="13"/>
  <c r="AF115" i="13" s="1"/>
  <c r="AH27" i="13"/>
  <c r="AI27" i="13" s="1"/>
  <c r="AH108" i="13"/>
  <c r="AI108" i="13" s="1"/>
  <c r="AG107" i="13"/>
  <c r="AF107" i="13" s="1"/>
  <c r="AH97" i="13"/>
  <c r="AI97" i="13" s="1"/>
  <c r="AH65" i="13"/>
  <c r="AI65" i="13" s="1"/>
  <c r="AH33" i="13"/>
  <c r="AI33" i="13" s="1"/>
  <c r="AG100" i="13"/>
  <c r="AF100" i="13" s="1"/>
  <c r="AH63" i="13"/>
  <c r="AI63" i="13" s="1"/>
  <c r="AG27" i="13"/>
  <c r="AF27" i="13" s="1"/>
  <c r="AG90" i="13"/>
  <c r="AF90" i="13" s="1"/>
  <c r="AG53" i="13"/>
  <c r="AF53" i="13" s="1"/>
  <c r="AH115" i="13"/>
  <c r="AI115" i="13" s="1"/>
  <c r="AG79" i="13"/>
  <c r="AF79" i="13" s="1"/>
  <c r="AH42" i="13"/>
  <c r="AI42" i="13" s="1"/>
  <c r="AH98" i="13"/>
  <c r="AI98" i="13" s="1"/>
  <c r="AG40" i="13"/>
  <c r="AF40" i="13" s="1"/>
  <c r="AG105" i="13"/>
  <c r="AF105" i="13" s="1"/>
  <c r="AH46" i="13"/>
  <c r="AI46" i="13" s="1"/>
  <c r="AG80" i="13"/>
  <c r="AF80" i="13" s="1"/>
  <c r="AG89" i="13"/>
  <c r="AF89" i="13" s="1"/>
  <c r="AG31" i="13"/>
  <c r="AF31" i="13" s="1"/>
  <c r="AG74" i="13"/>
  <c r="AF74" i="13" s="1"/>
  <c r="AH87" i="13"/>
  <c r="AI87" i="13" s="1"/>
  <c r="AH99" i="13"/>
  <c r="AI99" i="13" s="1"/>
  <c r="AG94" i="13"/>
  <c r="AF94" i="13" s="1"/>
  <c r="AG101" i="13"/>
  <c r="AF101" i="13" s="1"/>
  <c r="AG71" i="13"/>
  <c r="AF71" i="13" s="1"/>
  <c r="AH64" i="13"/>
  <c r="AI64" i="13" s="1"/>
  <c r="AH113" i="13"/>
  <c r="AI113" i="13" s="1"/>
  <c r="AH81" i="13"/>
  <c r="AI81" i="13" s="1"/>
  <c r="AH49" i="13"/>
  <c r="AI49" i="13" s="1"/>
  <c r="AH17" i="13"/>
  <c r="AI17" i="13" s="1"/>
  <c r="AG82" i="13"/>
  <c r="AF82" i="13" s="1"/>
  <c r="AG45" i="13"/>
  <c r="AF45" i="13" s="1"/>
  <c r="AG108" i="13"/>
  <c r="AF108" i="13" s="1"/>
  <c r="AH71" i="13"/>
  <c r="AI71" i="13" s="1"/>
  <c r="AG35" i="13"/>
  <c r="AF35" i="13" s="1"/>
  <c r="AG97" i="13"/>
  <c r="AF97" i="13" s="1"/>
  <c r="AH60" i="13"/>
  <c r="AI60" i="13" s="1"/>
  <c r="AG24" i="13"/>
  <c r="AF24" i="13" s="1"/>
  <c r="AG69" i="13"/>
  <c r="AF69" i="13" s="1"/>
  <c r="AH102" i="13"/>
  <c r="AI102" i="13" s="1"/>
  <c r="AH75" i="13"/>
  <c r="AI75" i="13" s="1"/>
  <c r="AG17" i="13"/>
  <c r="AF17" i="13" s="1"/>
  <c r="AG22" i="13"/>
  <c r="AF22" i="13" s="1"/>
  <c r="AG60" i="13"/>
  <c r="AF60" i="13" s="1"/>
  <c r="AG103" i="13"/>
  <c r="AF103" i="13" s="1"/>
  <c r="AH44" i="13"/>
  <c r="AI44" i="13" s="1"/>
  <c r="AG63" i="13"/>
  <c r="AF63" i="13" s="1"/>
  <c r="AG20" i="13"/>
  <c r="AF20" i="13" s="1"/>
  <c r="AG19" i="13"/>
  <c r="AF19" i="13" s="1"/>
  <c r="AG72" i="13"/>
  <c r="AF72" i="13" s="1"/>
  <c r="AH70" i="13"/>
  <c r="AI70" i="13" s="1"/>
  <c r="AH109" i="13"/>
  <c r="AI109" i="13" s="1"/>
  <c r="AH45" i="13"/>
  <c r="AI45" i="13" s="1"/>
  <c r="AG77" i="13"/>
  <c r="AF77" i="13" s="1"/>
  <c r="AH103" i="13"/>
  <c r="AI103" i="13" s="1"/>
  <c r="AH30" i="13"/>
  <c r="AI30" i="13" s="1"/>
  <c r="AG56" i="13"/>
  <c r="AF56" i="13" s="1"/>
  <c r="AG62" i="13"/>
  <c r="AF62" i="13" s="1"/>
  <c r="AH68" i="13"/>
  <c r="AI68" i="13" s="1"/>
  <c r="AH111" i="13"/>
  <c r="AI111" i="13" s="1"/>
  <c r="AG96" i="13"/>
  <c r="AF96" i="13" s="1"/>
  <c r="AG42" i="13"/>
  <c r="AF42" i="13" s="1"/>
  <c r="AH50" i="13"/>
  <c r="AI50" i="13" s="1"/>
  <c r="AG49" i="13"/>
  <c r="AF49" i="13" s="1"/>
  <c r="AH93" i="13"/>
  <c r="AI93" i="13" s="1"/>
  <c r="AH29" i="13"/>
  <c r="AI29" i="13" s="1"/>
  <c r="AG59" i="13"/>
  <c r="AF59" i="13" s="1"/>
  <c r="AG85" i="13"/>
  <c r="AF85" i="13" s="1"/>
  <c r="AG111" i="13"/>
  <c r="AF111" i="13" s="1"/>
  <c r="AG38" i="13"/>
  <c r="AF38" i="13" s="1"/>
  <c r="AH32" i="13"/>
  <c r="AI32" i="13" s="1"/>
  <c r="AG39" i="13"/>
  <c r="AF39" i="13" s="1"/>
  <c r="AH82" i="13"/>
  <c r="AI82" i="13" s="1"/>
  <c r="AH66" i="13"/>
  <c r="AI66" i="13" s="1"/>
  <c r="AH78" i="13"/>
  <c r="AI78" i="13" s="1"/>
  <c r="AG43" i="13"/>
  <c r="AF43" i="13" s="1"/>
  <c r="AG48" i="13"/>
  <c r="AF48" i="13" s="1"/>
  <c r="AH85" i="13"/>
  <c r="AI85" i="13" s="1"/>
  <c r="AH21" i="13"/>
  <c r="AI21" i="13" s="1"/>
  <c r="AG50" i="13"/>
  <c r="AF50" i="13" s="1"/>
  <c r="AG76" i="13"/>
  <c r="AF76" i="13" s="1"/>
  <c r="AG102" i="13"/>
  <c r="AF102" i="13" s="1"/>
  <c r="AH28" i="13"/>
  <c r="AI28" i="13" s="1"/>
  <c r="AH18" i="13"/>
  <c r="AI18" i="13" s="1"/>
  <c r="AH24" i="13"/>
  <c r="AI24" i="13" s="1"/>
  <c r="AH67" i="13"/>
  <c r="AI67" i="13" s="1"/>
  <c r="AG52" i="13"/>
  <c r="AF52" i="13" s="1"/>
  <c r="AG41" i="13"/>
  <c r="AF41" i="13" s="1"/>
  <c r="AG93" i="13"/>
  <c r="AF93" i="13" s="1"/>
  <c r="AH26" i="13"/>
  <c r="AI26" i="13" s="1"/>
  <c r="AH77" i="13"/>
  <c r="AI77" i="13" s="1"/>
  <c r="AG114" i="13"/>
  <c r="AF114" i="13" s="1"/>
  <c r="AH40" i="13"/>
  <c r="AI40" i="13" s="1"/>
  <c r="AG67" i="13"/>
  <c r="AF67" i="13" s="1"/>
  <c r="AH92" i="13"/>
  <c r="AI92" i="13" s="1"/>
  <c r="AH19" i="13"/>
  <c r="AI19" i="13" s="1"/>
  <c r="AG73" i="13"/>
  <c r="AF73" i="13" s="1"/>
  <c r="AH116" i="13"/>
  <c r="AI116" i="13" s="1"/>
  <c r="AH52" i="13"/>
  <c r="AI52" i="13" s="1"/>
  <c r="AG37" i="13"/>
  <c r="AF37" i="13" s="1"/>
  <c r="AG64" i="13"/>
  <c r="AF64" i="13" s="1"/>
  <c r="AH55" i="13"/>
  <c r="AI55" i="13" s="1"/>
  <c r="AH22" i="13"/>
  <c r="AI22" i="13" s="1"/>
  <c r="AH36" i="13"/>
  <c r="AI36" i="13" s="1"/>
  <c r="AG78" i="13"/>
  <c r="AF78" i="13" s="1"/>
  <c r="AH61" i="13"/>
  <c r="AI61" i="13" s="1"/>
  <c r="AH76" i="13"/>
  <c r="AI76" i="13" s="1"/>
  <c r="AH23" i="13"/>
  <c r="AI23" i="13" s="1"/>
  <c r="AH53" i="13"/>
  <c r="AI53" i="13" s="1"/>
  <c r="AH48" i="13"/>
  <c r="AI48" i="13" s="1"/>
  <c r="AH110" i="13"/>
  <c r="AI110" i="13" s="1"/>
  <c r="AG34" i="13"/>
  <c r="AF34" i="13" s="1"/>
  <c r="AH86" i="13"/>
  <c r="AI86" i="13" s="1"/>
  <c r="AH74" i="13"/>
  <c r="AI74" i="13" s="1"/>
  <c r="AH79" i="13"/>
  <c r="AI79" i="13" s="1"/>
  <c r="AG98" i="13"/>
  <c r="AF98" i="13" s="1"/>
  <c r="AG87" i="13"/>
  <c r="AF87" i="13" s="1"/>
  <c r="AH58" i="13"/>
  <c r="AI58" i="13" s="1"/>
  <c r="AG29" i="13"/>
  <c r="AF29" i="13" s="1"/>
  <c r="AG65" i="13"/>
  <c r="AF65" i="13" s="1"/>
  <c r="AH35" i="13"/>
  <c r="AI35" i="13" s="1"/>
  <c r="AH95" i="13"/>
  <c r="AI95" i="13" s="1"/>
  <c r="AH39" i="13"/>
  <c r="AI39" i="13" s="1"/>
  <c r="AH91" i="13"/>
  <c r="AI91" i="13" s="1"/>
  <c r="AG83" i="13"/>
  <c r="AF83" i="13" s="1"/>
  <c r="AH112" i="13"/>
  <c r="AI112" i="13" s="1"/>
  <c r="AS112" i="15"/>
  <c r="AR112" i="15" s="1"/>
  <c r="AS96" i="15"/>
  <c r="AR96" i="15" s="1"/>
  <c r="AS80" i="15"/>
  <c r="AR80" i="15" s="1"/>
  <c r="AS64" i="15"/>
  <c r="AR64" i="15" s="1"/>
  <c r="AS48" i="15"/>
  <c r="AR48" i="15" s="1"/>
  <c r="AS32" i="15"/>
  <c r="AS105" i="15"/>
  <c r="AR105" i="15" s="1"/>
  <c r="AT86" i="15"/>
  <c r="AU86" i="15" s="1"/>
  <c r="AT68" i="15"/>
  <c r="AU68" i="15" s="1"/>
  <c r="AS50" i="15"/>
  <c r="AR50" i="15" s="1"/>
  <c r="AT31" i="15"/>
  <c r="AU31" i="15" s="1"/>
  <c r="AS109" i="15"/>
  <c r="AR109" i="15" s="1"/>
  <c r="AT90" i="15"/>
  <c r="AU90" i="15" s="1"/>
  <c r="AT72" i="15"/>
  <c r="AU72" i="15" s="1"/>
  <c r="AS54" i="15"/>
  <c r="AR54" i="15" s="1"/>
  <c r="AT35" i="15"/>
  <c r="AU35" i="15" s="1"/>
  <c r="AT112" i="15"/>
  <c r="AU112" i="15" s="1"/>
  <c r="AT88" i="15"/>
  <c r="AU88" i="15" s="1"/>
  <c r="AT64" i="15"/>
  <c r="AU64" i="15" s="1"/>
  <c r="AS39" i="15"/>
  <c r="AR39" i="15" s="1"/>
  <c r="AT19" i="15"/>
  <c r="AU19" i="15" s="1"/>
  <c r="AT96" i="15"/>
  <c r="AU96" i="15" s="1"/>
  <c r="AS67" i="15"/>
  <c r="AR67" i="15" s="1"/>
  <c r="AT39" i="15"/>
  <c r="AU39" i="15" s="1"/>
  <c r="AS93" i="15"/>
  <c r="AR93" i="15" s="1"/>
  <c r="AS49" i="15"/>
  <c r="AR49" i="15" s="1"/>
  <c r="AT87" i="15"/>
  <c r="AU87" i="15" s="1"/>
  <c r="AS65" i="15"/>
  <c r="AR65" i="15" s="1"/>
  <c r="AT29" i="15"/>
  <c r="AU29" i="15" s="1"/>
  <c r="AS108" i="15"/>
  <c r="AR108" i="15" s="1"/>
  <c r="AS92" i="15"/>
  <c r="AR92" i="15" s="1"/>
  <c r="AS76" i="15"/>
  <c r="AR76" i="15" s="1"/>
  <c r="AS60" i="15"/>
  <c r="AR60" i="15" s="1"/>
  <c r="AS44" i="15"/>
  <c r="AR44" i="15" s="1"/>
  <c r="AS24" i="15"/>
  <c r="AT100" i="15"/>
  <c r="AU100" i="15" s="1"/>
  <c r="AS82" i="15"/>
  <c r="AR82" i="15" s="1"/>
  <c r="AT63" i="15"/>
  <c r="AU63" i="15" s="1"/>
  <c r="AT45" i="15"/>
  <c r="AU45" i="15" s="1"/>
  <c r="AS27" i="15"/>
  <c r="AT104" i="15"/>
  <c r="AU104" i="15" s="1"/>
  <c r="AS86" i="15"/>
  <c r="AR86" i="15" s="1"/>
  <c r="AT67" i="15"/>
  <c r="AU67" i="15" s="1"/>
  <c r="AT49" i="15"/>
  <c r="AU49" i="15" s="1"/>
  <c r="AS31" i="15"/>
  <c r="AR31" i="15" s="1"/>
  <c r="AT106" i="15"/>
  <c r="AU106" i="15" s="1"/>
  <c r="AT82" i="15"/>
  <c r="AU82" i="15" s="1"/>
  <c r="AT57" i="15"/>
  <c r="AU57" i="15" s="1"/>
  <c r="AT33" i="15"/>
  <c r="AU33" i="15" s="1"/>
  <c r="AT116" i="15"/>
  <c r="AU116" i="15" s="1"/>
  <c r="AS89" i="15"/>
  <c r="AR89" i="15" s="1"/>
  <c r="AS61" i="15"/>
  <c r="AR61" i="15" s="1"/>
  <c r="AS33" i="15"/>
  <c r="AR33" i="15" s="1"/>
  <c r="AT80" i="15"/>
  <c r="AU80" i="15" s="1"/>
  <c r="AT37" i="15"/>
  <c r="AU37" i="15" s="1"/>
  <c r="AT108" i="15"/>
  <c r="AU108" i="15" s="1"/>
  <c r="AT94" i="15"/>
  <c r="AU94" i="15" s="1"/>
  <c r="AS23" i="15"/>
  <c r="AS18" i="15"/>
  <c r="AR18" i="15" s="1"/>
  <c r="AS22" i="15"/>
  <c r="AR22" i="15" s="1"/>
  <c r="AT89" i="15"/>
  <c r="AU89" i="15" s="1"/>
  <c r="AT61" i="15"/>
  <c r="AU61" i="15" s="1"/>
  <c r="AS34" i="15"/>
  <c r="AR34" i="15" s="1"/>
  <c r="AS90" i="15"/>
  <c r="AR90" i="15" s="1"/>
  <c r="AS62" i="15"/>
  <c r="AR62" i="15" s="1"/>
  <c r="AT34" i="15"/>
  <c r="AU34" i="15" s="1"/>
  <c r="AS106" i="15"/>
  <c r="AR106" i="15" s="1"/>
  <c r="AT60" i="15"/>
  <c r="AU60" i="15" s="1"/>
  <c r="AT114" i="15"/>
  <c r="AU114" i="15" s="1"/>
  <c r="AT70" i="15"/>
  <c r="AU70" i="15" s="1"/>
  <c r="AT24" i="15"/>
  <c r="AU24" i="15" s="1"/>
  <c r="AS79" i="15"/>
  <c r="AR79" i="15" s="1"/>
  <c r="AS35" i="15"/>
  <c r="AR35" i="15" s="1"/>
  <c r="AT56" i="15"/>
  <c r="AU56" i="15" s="1"/>
  <c r="AT65" i="15"/>
  <c r="AU65" i="15" s="1"/>
  <c r="AS78" i="15"/>
  <c r="AR78" i="15" s="1"/>
  <c r="AT107" i="15"/>
  <c r="AU107" i="15" s="1"/>
  <c r="AT52" i="15"/>
  <c r="AU52" i="15" s="1"/>
  <c r="AT62" i="15"/>
  <c r="AU62" i="15" s="1"/>
  <c r="AS116" i="15"/>
  <c r="AR116" i="15" s="1"/>
  <c r="AS100" i="15"/>
  <c r="AR100" i="15" s="1"/>
  <c r="AS84" i="15"/>
  <c r="AR84" i="15" s="1"/>
  <c r="AS68" i="15"/>
  <c r="AR68" i="15" s="1"/>
  <c r="AS52" i="15"/>
  <c r="AR52" i="15" s="1"/>
  <c r="AS36" i="15"/>
  <c r="AR36" i="15" s="1"/>
  <c r="AT109" i="15"/>
  <c r="AU109" i="15" s="1"/>
  <c r="AS91" i="15"/>
  <c r="AR91" i="15" s="1"/>
  <c r="AS73" i="15"/>
  <c r="AR73" i="15" s="1"/>
  <c r="AT54" i="15"/>
  <c r="AU54" i="15" s="1"/>
  <c r="AT36" i="15"/>
  <c r="AU36" i="15" s="1"/>
  <c r="AT113" i="15"/>
  <c r="AU113" i="15" s="1"/>
  <c r="AS95" i="15"/>
  <c r="AR95" i="15" s="1"/>
  <c r="AS77" i="15"/>
  <c r="AR77" i="15" s="1"/>
  <c r="AT58" i="15"/>
  <c r="AU58" i="15" s="1"/>
  <c r="AT40" i="15"/>
  <c r="AU40" i="15" s="1"/>
  <c r="AT17" i="15"/>
  <c r="AU17" i="15" s="1"/>
  <c r="AS94" i="15"/>
  <c r="AR94" i="15" s="1"/>
  <c r="AS70" i="15"/>
  <c r="AR70" i="15" s="1"/>
  <c r="AS46" i="15"/>
  <c r="AR46" i="15" s="1"/>
  <c r="AS21" i="15"/>
  <c r="AR21" i="15" s="1"/>
  <c r="AT102" i="15"/>
  <c r="AU102" i="15" s="1"/>
  <c r="AT74" i="15"/>
  <c r="AU74" i="15" s="1"/>
  <c r="AS47" i="15"/>
  <c r="AR47" i="15" s="1"/>
  <c r="AS19" i="15"/>
  <c r="AT105" i="15"/>
  <c r="AU105" i="15" s="1"/>
  <c r="AT59" i="15"/>
  <c r="AU59" i="15" s="1"/>
  <c r="AS43" i="15"/>
  <c r="AR43" i="15" s="1"/>
  <c r="AS51" i="15"/>
  <c r="AR51" i="15" s="1"/>
  <c r="AS88" i="15"/>
  <c r="AR88" i="15" s="1"/>
  <c r="AS56" i="15"/>
  <c r="AR56" i="15" s="1"/>
  <c r="AS114" i="15"/>
  <c r="AR114" i="15" s="1"/>
  <c r="AT77" i="15"/>
  <c r="AU77" i="15" s="1"/>
  <c r="AS41" i="15"/>
  <c r="AR41" i="15" s="1"/>
  <c r="AT99" i="15"/>
  <c r="AU99" i="15" s="1"/>
  <c r="AS63" i="15"/>
  <c r="AR63" i="15" s="1"/>
  <c r="AT75" i="15"/>
  <c r="AU75" i="15" s="1"/>
  <c r="AT27" i="15"/>
  <c r="AU27" i="15" s="1"/>
  <c r="AS110" i="15"/>
  <c r="AR110" i="15" s="1"/>
  <c r="AT53" i="15"/>
  <c r="AU53" i="15" s="1"/>
  <c r="AS71" i="15"/>
  <c r="AR71" i="15" s="1"/>
  <c r="AT73" i="15"/>
  <c r="AU73" i="15" s="1"/>
  <c r="AS107" i="15"/>
  <c r="AR107" i="15" s="1"/>
  <c r="AS103" i="15"/>
  <c r="AR103" i="15" s="1"/>
  <c r="AT47" i="15"/>
  <c r="AU47" i="15" s="1"/>
  <c r="AT76" i="15"/>
  <c r="AU76" i="15" s="1"/>
  <c r="AT20" i="15"/>
  <c r="AU20" i="15" s="1"/>
  <c r="AS38" i="15"/>
  <c r="AR38" i="15" s="1"/>
  <c r="AT46" i="15"/>
  <c r="AU46" i="15" s="1"/>
  <c r="AS57" i="15"/>
  <c r="AR57" i="15" s="1"/>
  <c r="AT111" i="15"/>
  <c r="AU111" i="15" s="1"/>
  <c r="AT30" i="15"/>
  <c r="AU30" i="15" s="1"/>
  <c r="AT22" i="15"/>
  <c r="AU22" i="15" s="1"/>
  <c r="AS97" i="15"/>
  <c r="AR97" i="15" s="1"/>
  <c r="AT41" i="15"/>
  <c r="AU41" i="15" s="1"/>
  <c r="AT69" i="15"/>
  <c r="AU69" i="15" s="1"/>
  <c r="AT115" i="15"/>
  <c r="AU115" i="15" s="1"/>
  <c r="AS29" i="15"/>
  <c r="AS37" i="15"/>
  <c r="AR37" i="15" s="1"/>
  <c r="AT44" i="15"/>
  <c r="AU44" i="15" s="1"/>
  <c r="AT43" i="15"/>
  <c r="AU43" i="15" s="1"/>
  <c r="AS66" i="15"/>
  <c r="AR66" i="15" s="1"/>
  <c r="AT85" i="15"/>
  <c r="AU85" i="15" s="1"/>
  <c r="AS104" i="15"/>
  <c r="AR104" i="15" s="1"/>
  <c r="AS83" i="15"/>
  <c r="AR83" i="15" s="1"/>
  <c r="AS26" i="15"/>
  <c r="AS111" i="15"/>
  <c r="AR111" i="15" s="1"/>
  <c r="AT55" i="15"/>
  <c r="AU55" i="15" s="1"/>
  <c r="AT93" i="15"/>
  <c r="AU93" i="15" s="1"/>
  <c r="AS102" i="15"/>
  <c r="AR102" i="15" s="1"/>
  <c r="AS113" i="15"/>
  <c r="AR113" i="15" s="1"/>
  <c r="AT23" i="15"/>
  <c r="AU23" i="15" s="1"/>
  <c r="AT21" i="15"/>
  <c r="AU21" i="15" s="1"/>
  <c r="AT18" i="15"/>
  <c r="AU18" i="15" s="1"/>
  <c r="AS85" i="15"/>
  <c r="AR85" i="15" s="1"/>
  <c r="AS28" i="15"/>
  <c r="AS75" i="15"/>
  <c r="AR75" i="15" s="1"/>
  <c r="AT103" i="15"/>
  <c r="AU103" i="15" s="1"/>
  <c r="AT48" i="15"/>
  <c r="AU48" i="15" s="1"/>
  <c r="AT84" i="15"/>
  <c r="AU84" i="15" s="1"/>
  <c r="AT92" i="15"/>
  <c r="AU92" i="15" s="1"/>
  <c r="AT101" i="15"/>
  <c r="AU101" i="15" s="1"/>
  <c r="AS99" i="15"/>
  <c r="AR99" i="15" s="1"/>
  <c r="AT42" i="15"/>
  <c r="AU42" i="15" s="1"/>
  <c r="AS98" i="15"/>
  <c r="AR98" i="15" s="1"/>
  <c r="AT38" i="15"/>
  <c r="AU38" i="15" s="1"/>
  <c r="AS59" i="15"/>
  <c r="AR59" i="15" s="1"/>
  <c r="AS81" i="15"/>
  <c r="AR81" i="15" s="1"/>
  <c r="AT28" i="15"/>
  <c r="AU28" i="15" s="1"/>
  <c r="AT79" i="15"/>
  <c r="AU79" i="15" s="1"/>
  <c r="AS40" i="15"/>
  <c r="AR40" i="15" s="1"/>
  <c r="AT26" i="15"/>
  <c r="AU26" i="15" s="1"/>
  <c r="AT71" i="15"/>
  <c r="AU71" i="15" s="1"/>
  <c r="AS53" i="15"/>
  <c r="AR53" i="15" s="1"/>
  <c r="AS17" i="15"/>
  <c r="AS20" i="15"/>
  <c r="AR20" i="15" s="1"/>
  <c r="AS69" i="15"/>
  <c r="AR69" i="15" s="1"/>
  <c r="AT25" i="15"/>
  <c r="AU25" i="15" s="1"/>
  <c r="AT50" i="15"/>
  <c r="AU50" i="15" s="1"/>
  <c r="AT91" i="15"/>
  <c r="AU91" i="15" s="1"/>
  <c r="AT81" i="15"/>
  <c r="AU81" i="15" s="1"/>
  <c r="AT78" i="15"/>
  <c r="AU78" i="15" s="1"/>
  <c r="AS87" i="15"/>
  <c r="AR87" i="15" s="1"/>
  <c r="AS101" i="15"/>
  <c r="AR101" i="15" s="1"/>
  <c r="AT97" i="15"/>
  <c r="AU97" i="15" s="1"/>
  <c r="AT66" i="15"/>
  <c r="AU66" i="15" s="1"/>
  <c r="AT51" i="15"/>
  <c r="AU51" i="15" s="1"/>
  <c r="AS42" i="15"/>
  <c r="AR42" i="15" s="1"/>
  <c r="AT32" i="15"/>
  <c r="AU32" i="15" s="1"/>
  <c r="AS30" i="15"/>
  <c r="AR30" i="15" s="1"/>
  <c r="AS72" i="15"/>
  <c r="AR72" i="15" s="1"/>
  <c r="AS25" i="15"/>
  <c r="AS55" i="15"/>
  <c r="AR55" i="15" s="1"/>
  <c r="AS74" i="15"/>
  <c r="AR74" i="15" s="1"/>
  <c r="AT95" i="15"/>
  <c r="AU95" i="15" s="1"/>
  <c r="AT83" i="15"/>
  <c r="AU83" i="15" s="1"/>
  <c r="AS45" i="15"/>
  <c r="AR45" i="15" s="1"/>
  <c r="AT110" i="15"/>
  <c r="AU110" i="15" s="1"/>
  <c r="AS58" i="15"/>
  <c r="AR58" i="15" s="1"/>
  <c r="AT98" i="15"/>
  <c r="AU98" i="15" s="1"/>
  <c r="AS115" i="15"/>
  <c r="AR115" i="15" s="1"/>
  <c r="O104" i="37"/>
  <c r="N104" i="37" s="1"/>
  <c r="O88" i="37"/>
  <c r="N88" i="37" s="1"/>
  <c r="O72" i="37"/>
  <c r="N72" i="37" s="1"/>
  <c r="O108" i="37"/>
  <c r="N108" i="37" s="1"/>
  <c r="O19" i="37"/>
  <c r="N19" i="37" s="1"/>
  <c r="P109" i="37"/>
  <c r="Q109" i="37" s="1"/>
  <c r="O89" i="37"/>
  <c r="N89" i="37" s="1"/>
  <c r="P67" i="37"/>
  <c r="Q67" i="37" s="1"/>
  <c r="O47" i="37"/>
  <c r="N47" i="37" s="1"/>
  <c r="O21" i="37"/>
  <c r="N21" i="37" s="1"/>
  <c r="O100" i="37"/>
  <c r="N100" i="37" s="1"/>
  <c r="O64" i="37"/>
  <c r="N64" i="37" s="1"/>
  <c r="O48" i="37"/>
  <c r="N48" i="37" s="1"/>
  <c r="O32" i="37"/>
  <c r="N32" i="37" s="1"/>
  <c r="O106" i="37"/>
  <c r="N106" i="37" s="1"/>
  <c r="P87" i="37"/>
  <c r="Q87" i="37" s="1"/>
  <c r="P69" i="37"/>
  <c r="Q69" i="37" s="1"/>
  <c r="O51" i="37"/>
  <c r="N51" i="37" s="1"/>
  <c r="O33" i="37"/>
  <c r="N33" i="37" s="1"/>
  <c r="O111" i="37"/>
  <c r="N111" i="37" s="1"/>
  <c r="O90" i="37"/>
  <c r="N90" i="37" s="1"/>
  <c r="O69" i="37"/>
  <c r="N69" i="37" s="1"/>
  <c r="P48" i="37"/>
  <c r="Q48" i="37" s="1"/>
  <c r="O27" i="37"/>
  <c r="O109" i="37"/>
  <c r="N109" i="37" s="1"/>
  <c r="P88" i="37"/>
  <c r="Q88" i="37" s="1"/>
  <c r="O67" i="37"/>
  <c r="N67" i="37" s="1"/>
  <c r="O46" i="37"/>
  <c r="N46" i="37" s="1"/>
  <c r="P25" i="37"/>
  <c r="Q25" i="37" s="1"/>
  <c r="O103" i="37"/>
  <c r="N103" i="37" s="1"/>
  <c r="O82" i="37"/>
  <c r="N82" i="37" s="1"/>
  <c r="P61" i="37"/>
  <c r="Q61" i="37" s="1"/>
  <c r="P40" i="37"/>
  <c r="Q40" i="37" s="1"/>
  <c r="P112" i="37"/>
  <c r="Q112" i="37" s="1"/>
  <c r="O112" i="37"/>
  <c r="N112" i="37" s="1"/>
  <c r="O76" i="37"/>
  <c r="N76" i="37" s="1"/>
  <c r="O20" i="37"/>
  <c r="N20" i="37" s="1"/>
  <c r="P23" i="37"/>
  <c r="Q23" i="37" s="1"/>
  <c r="P114" i="37"/>
  <c r="Q114" i="37" s="1"/>
  <c r="O94" i="37"/>
  <c r="N94" i="37" s="1"/>
  <c r="O73" i="37"/>
  <c r="N73" i="37" s="1"/>
  <c r="P52" i="37"/>
  <c r="Q52" i="37" s="1"/>
  <c r="O31" i="37"/>
  <c r="N31" i="37" s="1"/>
  <c r="O80" i="37"/>
  <c r="N80" i="37" s="1"/>
  <c r="O52" i="37"/>
  <c r="N52" i="37" s="1"/>
  <c r="O24" i="37"/>
  <c r="P60" i="37"/>
  <c r="Q60" i="37" s="1"/>
  <c r="P28" i="37"/>
  <c r="Q28" i="37" s="1"/>
  <c r="O95" i="37"/>
  <c r="N95" i="37" s="1"/>
  <c r="P63" i="37"/>
  <c r="Q63" i="37" s="1"/>
  <c r="P57" i="37"/>
  <c r="Q57" i="37" s="1"/>
  <c r="O114" i="37"/>
  <c r="N114" i="37" s="1"/>
  <c r="P82" i="37"/>
  <c r="Q82" i="37" s="1"/>
  <c r="P113" i="37"/>
  <c r="Q113" i="37" s="1"/>
  <c r="P56" i="37"/>
  <c r="Q56" i="37" s="1"/>
  <c r="O91" i="37"/>
  <c r="N91" i="37" s="1"/>
  <c r="P49" i="37"/>
  <c r="Q49" i="37" s="1"/>
  <c r="P90" i="37"/>
  <c r="Q90" i="37" s="1"/>
  <c r="O49" i="37"/>
  <c r="N49" i="37" s="1"/>
  <c r="O105" i="37"/>
  <c r="N105" i="37" s="1"/>
  <c r="O50" i="37"/>
  <c r="N50" i="37" s="1"/>
  <c r="O53" i="37"/>
  <c r="N53" i="37" s="1"/>
  <c r="P99" i="37"/>
  <c r="Q99" i="37" s="1"/>
  <c r="O58" i="37"/>
  <c r="N58" i="37" s="1"/>
  <c r="P21" i="37"/>
  <c r="Q21" i="37" s="1"/>
  <c r="P107" i="37"/>
  <c r="Q107" i="37" s="1"/>
  <c r="O66" i="37"/>
  <c r="N66" i="37" s="1"/>
  <c r="P24" i="37"/>
  <c r="Q24" i="37" s="1"/>
  <c r="P75" i="37"/>
  <c r="Q75" i="37" s="1"/>
  <c r="O34" i="37"/>
  <c r="N34" i="37" s="1"/>
  <c r="O68" i="37"/>
  <c r="N68" i="37" s="1"/>
  <c r="O44" i="37"/>
  <c r="N44" i="37" s="1"/>
  <c r="P78" i="37"/>
  <c r="Q78" i="37" s="1"/>
  <c r="P116" i="37"/>
  <c r="Q116" i="37" s="1"/>
  <c r="O85" i="37"/>
  <c r="N85" i="37" s="1"/>
  <c r="O78" i="37"/>
  <c r="N78" i="37" s="1"/>
  <c r="P103" i="37"/>
  <c r="Q103" i="37" s="1"/>
  <c r="P35" i="37"/>
  <c r="Q35" i="37" s="1"/>
  <c r="P71" i="37"/>
  <c r="Q71" i="37" s="1"/>
  <c r="P19" i="37"/>
  <c r="Q19" i="37" s="1"/>
  <c r="P106" i="37"/>
  <c r="Q106" i="37" s="1"/>
  <c r="P64" i="37"/>
  <c r="Q64" i="37" s="1"/>
  <c r="P22" i="37"/>
  <c r="Q22" i="37" s="1"/>
  <c r="O113" i="37"/>
  <c r="N113" i="37" s="1"/>
  <c r="O116" i="37"/>
  <c r="N116" i="37" s="1"/>
  <c r="O60" i="37"/>
  <c r="N60" i="37" s="1"/>
  <c r="O97" i="37"/>
  <c r="N97" i="37" s="1"/>
  <c r="P37" i="37"/>
  <c r="Q37" i="37" s="1"/>
  <c r="P105" i="37"/>
  <c r="Q105" i="37" s="1"/>
  <c r="O38" i="37"/>
  <c r="N38" i="37" s="1"/>
  <c r="O99" i="37"/>
  <c r="N99" i="37" s="1"/>
  <c r="O57" i="37"/>
  <c r="N57" i="37" s="1"/>
  <c r="O102" i="37"/>
  <c r="N102" i="37" s="1"/>
  <c r="P59" i="37"/>
  <c r="Q59" i="37" s="1"/>
  <c r="O101" i="37"/>
  <c r="N101" i="37" s="1"/>
  <c r="O59" i="37"/>
  <c r="N59" i="37" s="1"/>
  <c r="P17" i="37"/>
  <c r="Q17" i="37" s="1"/>
  <c r="P91" i="37"/>
  <c r="Q91" i="37" s="1"/>
  <c r="P84" i="37"/>
  <c r="Q84" i="37" s="1"/>
  <c r="O110" i="37"/>
  <c r="N110" i="37" s="1"/>
  <c r="P68" i="37"/>
  <c r="Q68" i="37" s="1"/>
  <c r="P26" i="37"/>
  <c r="Q26" i="37" s="1"/>
  <c r="P18" i="37"/>
  <c r="Q18" i="37" s="1"/>
  <c r="P76" i="37"/>
  <c r="Q76" i="37" s="1"/>
  <c r="P34" i="37"/>
  <c r="Q34" i="37" s="1"/>
  <c r="O86" i="37"/>
  <c r="N86" i="37" s="1"/>
  <c r="P44" i="37"/>
  <c r="Q44" i="37" s="1"/>
  <c r="P110" i="37"/>
  <c r="Q110" i="37" s="1"/>
  <c r="O65" i="37"/>
  <c r="N65" i="37" s="1"/>
  <c r="P58" i="37"/>
  <c r="Q58" i="37" s="1"/>
  <c r="P104" i="37"/>
  <c r="Q104" i="37" s="1"/>
  <c r="P30" i="37"/>
  <c r="Q30" i="37" s="1"/>
  <c r="O81" i="37"/>
  <c r="N81" i="37" s="1"/>
  <c r="P27" i="37"/>
  <c r="Q27" i="37" s="1"/>
  <c r="P47" i="37"/>
  <c r="Q47" i="37" s="1"/>
  <c r="O45" i="37"/>
  <c r="N45" i="37" s="1"/>
  <c r="P95" i="37"/>
  <c r="Q95" i="37" s="1"/>
  <c r="P29" i="37"/>
  <c r="Q29" i="37" s="1"/>
  <c r="O92" i="37"/>
  <c r="N92" i="37" s="1"/>
  <c r="P92" i="37"/>
  <c r="Q92" i="37" s="1"/>
  <c r="P46" i="37"/>
  <c r="Q46" i="37" s="1"/>
  <c r="O43" i="37"/>
  <c r="N43" i="37" s="1"/>
  <c r="P83" i="37"/>
  <c r="Q83" i="37" s="1"/>
  <c r="O26" i="37"/>
  <c r="N26" i="37" s="1"/>
  <c r="P108" i="37"/>
  <c r="Q108" i="37" s="1"/>
  <c r="P66" i="37"/>
  <c r="Q66" i="37" s="1"/>
  <c r="O25" i="37"/>
  <c r="N25" i="37" s="1"/>
  <c r="O70" i="37"/>
  <c r="N70" i="37" s="1"/>
  <c r="P89" i="37"/>
  <c r="Q89" i="37" s="1"/>
  <c r="P86" i="37"/>
  <c r="Q86" i="37" s="1"/>
  <c r="P73" i="37"/>
  <c r="Q73" i="37" s="1"/>
  <c r="O28" i="37"/>
  <c r="O74" i="37"/>
  <c r="N74" i="37" s="1"/>
  <c r="P74" i="37"/>
  <c r="Q74" i="37" s="1"/>
  <c r="O17" i="37"/>
  <c r="N17" i="37" s="1"/>
  <c r="P62" i="37"/>
  <c r="Q62" i="37" s="1"/>
  <c r="P98" i="37"/>
  <c r="Q98" i="37" s="1"/>
  <c r="O93" i="37"/>
  <c r="N93" i="37" s="1"/>
  <c r="P50" i="37"/>
  <c r="Q50" i="37" s="1"/>
  <c r="O29" i="37"/>
  <c r="N29" i="37" s="1"/>
  <c r="P81" i="37"/>
  <c r="Q81" i="37" s="1"/>
  <c r="O61" i="37"/>
  <c r="N61" i="37" s="1"/>
  <c r="O23" i="37"/>
  <c r="N23" i="37" s="1"/>
  <c r="P43" i="37"/>
  <c r="Q43" i="37" s="1"/>
  <c r="O40" i="37"/>
  <c r="N40" i="37" s="1"/>
  <c r="P55" i="37"/>
  <c r="Q55" i="37" s="1"/>
  <c r="P79" i="37"/>
  <c r="Q79" i="37" s="1"/>
  <c r="P93" i="37"/>
  <c r="Q93" i="37" s="1"/>
  <c r="O35" i="37"/>
  <c r="N35" i="37" s="1"/>
  <c r="O39" i="37"/>
  <c r="N39" i="37" s="1"/>
  <c r="P39" i="37"/>
  <c r="Q39" i="37" s="1"/>
  <c r="P115" i="37"/>
  <c r="Q115" i="37" s="1"/>
  <c r="O84" i="37"/>
  <c r="N84" i="37" s="1"/>
  <c r="O62" i="37"/>
  <c r="N62" i="37" s="1"/>
  <c r="O77" i="37"/>
  <c r="N77" i="37" s="1"/>
  <c r="P80" i="37"/>
  <c r="Q80" i="37" s="1"/>
  <c r="O79" i="37"/>
  <c r="N79" i="37" s="1"/>
  <c r="P96" i="37"/>
  <c r="Q96" i="37" s="1"/>
  <c r="O75" i="37"/>
  <c r="N75" i="37" s="1"/>
  <c r="O71" i="37"/>
  <c r="N71" i="37" s="1"/>
  <c r="O56" i="37"/>
  <c r="N56" i="37" s="1"/>
  <c r="O83" i="37"/>
  <c r="N83" i="37" s="1"/>
  <c r="P100" i="37"/>
  <c r="Q100" i="37" s="1"/>
  <c r="P38" i="37"/>
  <c r="Q38" i="37" s="1"/>
  <c r="O37" i="37"/>
  <c r="N37" i="37" s="1"/>
  <c r="P54" i="37"/>
  <c r="Q54" i="37" s="1"/>
  <c r="P33" i="37"/>
  <c r="Q33" i="37" s="1"/>
  <c r="O41" i="37"/>
  <c r="N41" i="37" s="1"/>
  <c r="O54" i="37"/>
  <c r="N54" i="37" s="1"/>
  <c r="P101" i="37"/>
  <c r="Q101" i="37" s="1"/>
  <c r="P36" i="37"/>
  <c r="Q36" i="37" s="1"/>
  <c r="O87" i="37"/>
  <c r="N87" i="37" s="1"/>
  <c r="P111" i="37"/>
  <c r="Q111" i="37" s="1"/>
  <c r="P102" i="37"/>
  <c r="Q102" i="37" s="1"/>
  <c r="P65" i="37"/>
  <c r="Q65" i="37" s="1"/>
  <c r="O22" i="37"/>
  <c r="P72" i="37"/>
  <c r="Q72" i="37" s="1"/>
  <c r="P45" i="37"/>
  <c r="Q45" i="37" s="1"/>
  <c r="P85" i="37"/>
  <c r="Q85" i="37" s="1"/>
  <c r="P77" i="37"/>
  <c r="Q77" i="37" s="1"/>
  <c r="P70" i="37"/>
  <c r="Q70" i="37" s="1"/>
  <c r="O36" i="37"/>
  <c r="N36" i="37" s="1"/>
  <c r="P32" i="37"/>
  <c r="Q32" i="37" s="1"/>
  <c r="O98" i="37"/>
  <c r="N98" i="37" s="1"/>
  <c r="P41" i="37"/>
  <c r="Q41" i="37" s="1"/>
  <c r="O30" i="37"/>
  <c r="P94" i="37"/>
  <c r="Q94" i="37" s="1"/>
  <c r="O107" i="37"/>
  <c r="N107" i="37" s="1"/>
  <c r="O96" i="37"/>
  <c r="N96" i="37" s="1"/>
  <c r="P20" i="37"/>
  <c r="Q20" i="37" s="1"/>
  <c r="P42" i="37"/>
  <c r="Q42" i="37" s="1"/>
  <c r="P53" i="37"/>
  <c r="Q53" i="37" s="1"/>
  <c r="P97" i="37"/>
  <c r="Q97" i="37" s="1"/>
  <c r="P31" i="37"/>
  <c r="Q31" i="37" s="1"/>
  <c r="P51" i="37"/>
  <c r="Q51" i="37" s="1"/>
  <c r="O55" i="37"/>
  <c r="N55" i="37" s="1"/>
  <c r="O115" i="37"/>
  <c r="N115" i="37" s="1"/>
  <c r="O18" i="37"/>
  <c r="N18" i="37" s="1"/>
  <c r="O63" i="37"/>
  <c r="N63" i="37" s="1"/>
  <c r="O42" i="37"/>
  <c r="N42" i="37" s="1"/>
  <c r="AN109" i="15"/>
  <c r="AO109" i="15" s="1"/>
  <c r="AN93" i="15"/>
  <c r="AO93" i="15" s="1"/>
  <c r="AN77" i="15"/>
  <c r="AO77" i="15" s="1"/>
  <c r="AN61" i="15"/>
  <c r="AO61" i="15" s="1"/>
  <c r="AN45" i="15"/>
  <c r="AO45" i="15" s="1"/>
  <c r="AN29" i="15"/>
  <c r="AO29" i="15" s="1"/>
  <c r="AM115" i="15"/>
  <c r="AL115" i="15" s="1"/>
  <c r="AN96" i="15"/>
  <c r="AO96" i="15" s="1"/>
  <c r="AN78" i="15"/>
  <c r="AO78" i="15" s="1"/>
  <c r="AM60" i="15"/>
  <c r="AL60" i="15" s="1"/>
  <c r="AM42" i="15"/>
  <c r="AL42" i="15" s="1"/>
  <c r="AN23" i="15"/>
  <c r="AO23" i="15" s="1"/>
  <c r="AM105" i="15"/>
  <c r="AL105" i="15" s="1"/>
  <c r="AM87" i="15"/>
  <c r="AL87" i="15" s="1"/>
  <c r="AN68" i="15"/>
  <c r="AO68" i="15" s="1"/>
  <c r="AN50" i="15"/>
  <c r="AO50" i="15" s="1"/>
  <c r="AM32" i="15"/>
  <c r="AL32" i="15" s="1"/>
  <c r="AN116" i="15"/>
  <c r="AO116" i="15" s="1"/>
  <c r="AN92" i="15"/>
  <c r="AO92" i="15" s="1"/>
  <c r="AN67" i="15"/>
  <c r="AO67" i="15" s="1"/>
  <c r="AN43" i="15"/>
  <c r="AO43" i="15" s="1"/>
  <c r="AN19" i="15"/>
  <c r="AO19" i="15" s="1"/>
  <c r="AM94" i="15"/>
  <c r="AL94" i="15" s="1"/>
  <c r="AM66" i="15"/>
  <c r="AL66" i="15" s="1"/>
  <c r="AN38" i="15"/>
  <c r="AO38" i="15" s="1"/>
  <c r="AM107" i="15"/>
  <c r="AL107" i="15" s="1"/>
  <c r="AM79" i="15"/>
  <c r="AL79" i="15" s="1"/>
  <c r="AN51" i="15"/>
  <c r="AO51" i="15" s="1"/>
  <c r="AN22" i="15"/>
  <c r="AO22" i="15" s="1"/>
  <c r="AN94" i="15"/>
  <c r="AO94" i="15" s="1"/>
  <c r="AN66" i="15"/>
  <c r="AO66" i="15" s="1"/>
  <c r="AM39" i="15"/>
  <c r="AL39" i="15" s="1"/>
  <c r="AN104" i="15"/>
  <c r="AO104" i="15" s="1"/>
  <c r="AM61" i="15"/>
  <c r="AL61" i="15" s="1"/>
  <c r="AM116" i="15"/>
  <c r="AL116" i="15" s="1"/>
  <c r="AN70" i="15"/>
  <c r="AO70" i="15" s="1"/>
  <c r="AN26" i="15"/>
  <c r="AO26" i="15" s="1"/>
  <c r="AM81" i="15"/>
  <c r="AL81" i="15" s="1"/>
  <c r="AM35" i="15"/>
  <c r="AL35" i="15" s="1"/>
  <c r="AN76" i="15"/>
  <c r="AO76" i="15" s="1"/>
  <c r="AM68" i="15"/>
  <c r="AL68" i="15" s="1"/>
  <c r="AN63" i="15"/>
  <c r="AO63" i="15" s="1"/>
  <c r="AN56" i="15"/>
  <c r="AO56" i="15" s="1"/>
  <c r="AN84" i="15"/>
  <c r="AO84" i="15" s="1"/>
  <c r="AN75" i="15"/>
  <c r="AO75" i="15" s="1"/>
  <c r="AN106" i="15"/>
  <c r="AO106" i="15" s="1"/>
  <c r="AM84" i="15"/>
  <c r="AL84" i="15" s="1"/>
  <c r="AM54" i="15"/>
  <c r="AL54" i="15" s="1"/>
  <c r="AM99" i="15"/>
  <c r="AL99" i="15" s="1"/>
  <c r="AM77" i="15"/>
  <c r="AL77" i="15" s="1"/>
  <c r="AN105" i="15"/>
  <c r="AO105" i="15" s="1"/>
  <c r="AN89" i="15"/>
  <c r="AO89" i="15" s="1"/>
  <c r="AN73" i="15"/>
  <c r="AO73" i="15" s="1"/>
  <c r="AN57" i="15"/>
  <c r="AO57" i="15" s="1"/>
  <c r="AN41" i="15"/>
  <c r="AO41" i="15" s="1"/>
  <c r="AN25" i="15"/>
  <c r="AO25" i="15" s="1"/>
  <c r="AN110" i="15"/>
  <c r="AO110" i="15" s="1"/>
  <c r="AM92" i="15"/>
  <c r="AL92" i="15" s="1"/>
  <c r="AM74" i="15"/>
  <c r="AL74" i="15" s="1"/>
  <c r="AN55" i="15"/>
  <c r="AO55" i="15" s="1"/>
  <c r="AM37" i="15"/>
  <c r="AL37" i="15" s="1"/>
  <c r="AM19" i="15"/>
  <c r="AL19" i="15" s="1"/>
  <c r="AN100" i="15"/>
  <c r="AO100" i="15" s="1"/>
  <c r="AN82" i="15"/>
  <c r="AO82" i="15" s="1"/>
  <c r="AM64" i="15"/>
  <c r="AL64" i="15" s="1"/>
  <c r="AM46" i="15"/>
  <c r="AL46" i="15" s="1"/>
  <c r="AN27" i="15"/>
  <c r="AO27" i="15" s="1"/>
  <c r="AM111" i="15"/>
  <c r="AL111" i="15" s="1"/>
  <c r="AM86" i="15"/>
  <c r="AL86" i="15" s="1"/>
  <c r="AM62" i="15"/>
  <c r="AL62" i="15" s="1"/>
  <c r="AM38" i="15"/>
  <c r="AL38" i="15" s="1"/>
  <c r="AM114" i="15"/>
  <c r="AL114" i="15" s="1"/>
  <c r="AN86" i="15"/>
  <c r="AO86" i="15" s="1"/>
  <c r="AN58" i="15"/>
  <c r="AO58" i="15" s="1"/>
  <c r="AN30" i="15"/>
  <c r="AO30" i="15" s="1"/>
  <c r="AN99" i="15"/>
  <c r="AO99" i="15" s="1"/>
  <c r="AN71" i="15"/>
  <c r="AO71" i="15" s="1"/>
  <c r="AM44" i="15"/>
  <c r="AL44" i="15" s="1"/>
  <c r="AN115" i="15"/>
  <c r="AO115" i="15" s="1"/>
  <c r="AM88" i="15"/>
  <c r="AL88" i="15" s="1"/>
  <c r="AM59" i="15"/>
  <c r="AL59" i="15" s="1"/>
  <c r="AN31" i="15"/>
  <c r="AO31" i="15" s="1"/>
  <c r="AM95" i="15"/>
  <c r="AL95" i="15" s="1"/>
  <c r="AN48" i="15"/>
  <c r="AO48" i="15" s="1"/>
  <c r="AN103" i="15"/>
  <c r="AO103" i="15" s="1"/>
  <c r="AN60" i="15"/>
  <c r="AO60" i="15" s="1"/>
  <c r="AN112" i="15"/>
  <c r="AO112" i="15" s="1"/>
  <c r="AM70" i="15"/>
  <c r="AL70" i="15" s="1"/>
  <c r="AM26" i="15"/>
  <c r="AL26" i="15" s="1"/>
  <c r="AN62" i="15"/>
  <c r="AO62" i="15" s="1"/>
  <c r="AM18" i="15"/>
  <c r="AL18" i="15" s="1"/>
  <c r="AN111" i="15"/>
  <c r="AO111" i="15" s="1"/>
  <c r="AN40" i="15"/>
  <c r="AO40" i="15" s="1"/>
  <c r="AM47" i="15"/>
  <c r="AL47" i="15" s="1"/>
  <c r="AN54" i="15"/>
  <c r="AO54" i="15" s="1"/>
  <c r="AM34" i="15"/>
  <c r="AL34" i="15" s="1"/>
  <c r="AN108" i="15"/>
  <c r="AO108" i="15" s="1"/>
  <c r="AN34" i="15"/>
  <c r="AO34" i="15" s="1"/>
  <c r="AM29" i="15"/>
  <c r="AL29" i="15" s="1"/>
  <c r="AM63" i="15"/>
  <c r="AL63" i="15" s="1"/>
  <c r="AN113" i="15"/>
  <c r="AO113" i="15" s="1"/>
  <c r="AN97" i="15"/>
  <c r="AO97" i="15" s="1"/>
  <c r="AN81" i="15"/>
  <c r="AO81" i="15" s="1"/>
  <c r="AN65" i="15"/>
  <c r="AO65" i="15" s="1"/>
  <c r="AN49" i="15"/>
  <c r="AO49" i="15" s="1"/>
  <c r="AN33" i="15"/>
  <c r="AO33" i="15" s="1"/>
  <c r="AN17" i="15"/>
  <c r="AO17" i="15" s="1"/>
  <c r="AM101" i="15"/>
  <c r="AL101" i="15" s="1"/>
  <c r="AM83" i="15"/>
  <c r="AL83" i="15" s="1"/>
  <c r="AN64" i="15"/>
  <c r="AO64" i="15" s="1"/>
  <c r="AN46" i="15"/>
  <c r="AO46" i="15" s="1"/>
  <c r="AM28" i="15"/>
  <c r="AL28" i="15" s="1"/>
  <c r="AM110" i="15"/>
  <c r="AL110" i="15" s="1"/>
  <c r="AN91" i="15"/>
  <c r="AO91" i="15" s="1"/>
  <c r="AM73" i="15"/>
  <c r="AL73" i="15" s="1"/>
  <c r="AM55" i="15"/>
  <c r="AL55" i="15" s="1"/>
  <c r="AN36" i="15"/>
  <c r="AO36" i="15" s="1"/>
  <c r="AN18" i="15"/>
  <c r="AO18" i="15" s="1"/>
  <c r="AN98" i="15"/>
  <c r="AO98" i="15" s="1"/>
  <c r="AN74" i="15"/>
  <c r="AO74" i="15" s="1"/>
  <c r="AM49" i="15"/>
  <c r="AL49" i="15" s="1"/>
  <c r="AM25" i="15"/>
  <c r="AL25" i="15" s="1"/>
  <c r="AM100" i="15"/>
  <c r="AL100" i="15" s="1"/>
  <c r="AM72" i="15"/>
  <c r="AL72" i="15" s="1"/>
  <c r="AN44" i="15"/>
  <c r="AO44" i="15" s="1"/>
  <c r="AM113" i="15"/>
  <c r="AL113" i="15" s="1"/>
  <c r="AM85" i="15"/>
  <c r="AL85" i="15" s="1"/>
  <c r="AM58" i="15"/>
  <c r="AL58" i="15" s="1"/>
  <c r="AM30" i="15"/>
  <c r="AL30" i="15" s="1"/>
  <c r="AM102" i="15"/>
  <c r="AL102" i="15" s="1"/>
  <c r="AN72" i="15"/>
  <c r="AO72" i="15" s="1"/>
  <c r="AM45" i="15"/>
  <c r="AL45" i="15" s="1"/>
  <c r="AM17" i="15"/>
  <c r="AL17" i="15" s="1"/>
  <c r="AM71" i="15"/>
  <c r="AL71" i="15" s="1"/>
  <c r="AM27" i="15"/>
  <c r="AL27" i="15" s="1"/>
  <c r="AM82" i="15"/>
  <c r="AL82" i="15" s="1"/>
  <c r="AN35" i="15"/>
  <c r="AO35" i="15" s="1"/>
  <c r="AN90" i="15"/>
  <c r="AO90" i="15" s="1"/>
  <c r="AN47" i="15"/>
  <c r="AO47" i="15" s="1"/>
  <c r="AM97" i="15"/>
  <c r="AL97" i="15" s="1"/>
  <c r="AM22" i="15"/>
  <c r="AL22" i="15" s="1"/>
  <c r="AM33" i="15"/>
  <c r="AL33" i="15" s="1"/>
  <c r="AM76" i="15"/>
  <c r="AL76" i="15" s="1"/>
  <c r="AN88" i="15"/>
  <c r="AO88" i="15" s="1"/>
  <c r="AM90" i="15"/>
  <c r="AL90" i="15" s="1"/>
  <c r="AN20" i="15"/>
  <c r="AO20" i="15" s="1"/>
  <c r="AM50" i="15"/>
  <c r="AL50" i="15" s="1"/>
  <c r="AM75" i="15"/>
  <c r="AL75" i="15" s="1"/>
  <c r="AM53" i="15"/>
  <c r="AL53" i="15" s="1"/>
  <c r="AN28" i="15"/>
  <c r="AO28" i="15" s="1"/>
  <c r="AN85" i="15"/>
  <c r="AO85" i="15" s="1"/>
  <c r="AN53" i="15"/>
  <c r="AO53" i="15" s="1"/>
  <c r="AN21" i="15"/>
  <c r="AO21" i="15" s="1"/>
  <c r="AN87" i="15"/>
  <c r="AO87" i="15" s="1"/>
  <c r="AM51" i="15"/>
  <c r="AL51" i="15" s="1"/>
  <c r="AN114" i="15"/>
  <c r="AO114" i="15" s="1"/>
  <c r="AM78" i="15"/>
  <c r="AL78" i="15" s="1"/>
  <c r="AM41" i="15"/>
  <c r="AL41" i="15" s="1"/>
  <c r="AM104" i="15"/>
  <c r="AL104" i="15" s="1"/>
  <c r="AM56" i="15"/>
  <c r="AL56" i="15" s="1"/>
  <c r="AN107" i="15"/>
  <c r="AO107" i="15" s="1"/>
  <c r="AM52" i="15"/>
  <c r="AL52" i="15" s="1"/>
  <c r="AM93" i="15"/>
  <c r="AL93" i="15" s="1"/>
  <c r="AM36" i="15"/>
  <c r="AL36" i="15" s="1"/>
  <c r="AN80" i="15"/>
  <c r="AO80" i="15" s="1"/>
  <c r="AN24" i="15"/>
  <c r="AO24" i="15" s="1"/>
  <c r="AN39" i="15"/>
  <c r="AO39" i="15" s="1"/>
  <c r="AM48" i="15"/>
  <c r="AL48" i="15" s="1"/>
  <c r="AM57" i="15"/>
  <c r="AL57" i="15" s="1"/>
  <c r="AN42" i="15"/>
  <c r="AO42" i="15" s="1"/>
  <c r="AN95" i="15"/>
  <c r="AO95" i="15" s="1"/>
  <c r="AM109" i="15"/>
  <c r="AL109" i="15" s="1"/>
  <c r="AN102" i="15"/>
  <c r="AO102" i="15" s="1"/>
  <c r="AM20" i="15"/>
  <c r="AL20" i="15" s="1"/>
  <c r="AM43" i="15"/>
  <c r="AL43" i="15" s="1"/>
  <c r="AM69" i="15"/>
  <c r="AL69" i="15" s="1"/>
  <c r="AM24" i="15"/>
  <c r="AL24" i="15" s="1"/>
  <c r="AM67" i="15"/>
  <c r="AL67" i="15" s="1"/>
  <c r="AN37" i="15"/>
  <c r="AO37" i="15" s="1"/>
  <c r="AM31" i="15"/>
  <c r="AL31" i="15" s="1"/>
  <c r="AM103" i="15"/>
  <c r="AL103" i="15" s="1"/>
  <c r="AN32" i="15"/>
  <c r="AO32" i="15" s="1"/>
  <c r="AM65" i="15"/>
  <c r="AL65" i="15" s="1"/>
  <c r="AM21" i="15"/>
  <c r="AL21" i="15" s="1"/>
  <c r="AM96" i="15"/>
  <c r="AL96" i="15" s="1"/>
  <c r="AM108" i="15"/>
  <c r="AL108" i="15" s="1"/>
  <c r="AM40" i="15"/>
  <c r="AL40" i="15" s="1"/>
  <c r="AN101" i="15"/>
  <c r="AO101" i="15" s="1"/>
  <c r="AN83" i="15"/>
  <c r="AO83" i="15" s="1"/>
  <c r="AN69" i="15"/>
  <c r="AO69" i="15" s="1"/>
  <c r="AM91" i="15"/>
  <c r="AL91" i="15" s="1"/>
  <c r="AM106" i="15"/>
  <c r="AL106" i="15" s="1"/>
  <c r="AM112" i="15"/>
  <c r="AL112" i="15" s="1"/>
  <c r="AM80" i="15"/>
  <c r="AL80" i="15" s="1"/>
  <c r="AM23" i="15"/>
  <c r="AL23" i="15" s="1"/>
  <c r="AN79" i="15"/>
  <c r="AO79" i="15" s="1"/>
  <c r="AM89" i="15"/>
  <c r="AL89" i="15" s="1"/>
  <c r="AM98" i="15"/>
  <c r="AL98" i="15" s="1"/>
  <c r="AN59" i="15"/>
  <c r="AO59" i="15" s="1"/>
  <c r="AN52" i="15"/>
  <c r="AO52" i="15" s="1"/>
  <c r="AS104" i="35"/>
  <c r="AR104" i="35" s="1"/>
  <c r="AS88" i="35"/>
  <c r="AR88" i="35" s="1"/>
  <c r="AS72" i="35"/>
  <c r="AR72" i="35" s="1"/>
  <c r="AS56" i="35"/>
  <c r="AR56" i="35" s="1"/>
  <c r="AS40" i="35"/>
  <c r="AR40" i="35" s="1"/>
  <c r="AT112" i="35"/>
  <c r="AU112" i="35" s="1"/>
  <c r="AS94" i="35"/>
  <c r="AR94" i="35" s="1"/>
  <c r="AT75" i="35"/>
  <c r="AU75" i="35" s="1"/>
  <c r="AT57" i="35"/>
  <c r="AU57" i="35" s="1"/>
  <c r="AS39" i="35"/>
  <c r="AR39" i="35" s="1"/>
  <c r="AT116" i="35"/>
  <c r="AU116" i="35" s="1"/>
  <c r="AS98" i="35"/>
  <c r="AR98" i="35" s="1"/>
  <c r="AT79" i="35"/>
  <c r="AU79" i="35" s="1"/>
  <c r="AT61" i="35"/>
  <c r="AU61" i="35" s="1"/>
  <c r="AS43" i="35"/>
  <c r="AR43" i="35" s="1"/>
  <c r="AS25" i="35"/>
  <c r="AS110" i="35"/>
  <c r="AR110" i="35" s="1"/>
  <c r="AT91" i="35"/>
  <c r="AU91" i="35" s="1"/>
  <c r="AT73" i="35"/>
  <c r="AU73" i="35" s="1"/>
  <c r="AS55" i="35"/>
  <c r="AR55" i="35" s="1"/>
  <c r="AS116" i="35"/>
  <c r="AR116" i="35" s="1"/>
  <c r="AS100" i="35"/>
  <c r="AR100" i="35" s="1"/>
  <c r="AS84" i="35"/>
  <c r="AR84" i="35" s="1"/>
  <c r="AS68" i="35"/>
  <c r="AR68" i="35" s="1"/>
  <c r="AS52" i="35"/>
  <c r="AR52" i="35" s="1"/>
  <c r="AS36" i="35"/>
  <c r="AR36" i="35" s="1"/>
  <c r="AT107" i="35"/>
  <c r="AU107" i="35" s="1"/>
  <c r="AT89" i="35"/>
  <c r="AU89" i="35" s="1"/>
  <c r="AS71" i="35"/>
  <c r="AR71" i="35" s="1"/>
  <c r="AS53" i="35"/>
  <c r="AR53" i="35" s="1"/>
  <c r="AT34" i="35"/>
  <c r="AU34" i="35" s="1"/>
  <c r="AT111" i="35"/>
  <c r="AU111" i="35" s="1"/>
  <c r="AT93" i="35"/>
  <c r="AU93" i="35" s="1"/>
  <c r="AS75" i="35"/>
  <c r="AR75" i="35" s="1"/>
  <c r="AS57" i="35"/>
  <c r="AR57" i="35" s="1"/>
  <c r="AT38" i="35"/>
  <c r="AU38" i="35" s="1"/>
  <c r="AT24" i="35"/>
  <c r="AU24" i="35" s="1"/>
  <c r="AT105" i="35"/>
  <c r="AU105" i="35" s="1"/>
  <c r="AS87" i="35"/>
  <c r="AR87" i="35" s="1"/>
  <c r="AS69" i="35"/>
  <c r="AR69" i="35" s="1"/>
  <c r="AS28" i="35"/>
  <c r="AR28" i="35" s="1"/>
  <c r="AS108" i="35"/>
  <c r="AR108" i="35" s="1"/>
  <c r="AS92" i="35"/>
  <c r="AR92" i="35" s="1"/>
  <c r="AS76" i="35"/>
  <c r="AR76" i="35" s="1"/>
  <c r="AS60" i="35"/>
  <c r="AR60" i="35" s="1"/>
  <c r="AS44" i="35"/>
  <c r="AR44" i="35" s="1"/>
  <c r="AS24" i="35"/>
  <c r="AR24" i="35" s="1"/>
  <c r="AT98" i="35"/>
  <c r="AU98" i="35" s="1"/>
  <c r="AT80" i="35"/>
  <c r="AU80" i="35" s="1"/>
  <c r="AS62" i="35"/>
  <c r="AR62" i="35" s="1"/>
  <c r="AT43" i="35"/>
  <c r="AU43" i="35" s="1"/>
  <c r="AT102" i="35"/>
  <c r="AU102" i="35" s="1"/>
  <c r="AT84" i="35"/>
  <c r="AU84" i="35" s="1"/>
  <c r="AS66" i="35"/>
  <c r="AR66" i="35" s="1"/>
  <c r="AT47" i="35"/>
  <c r="AU47" i="35" s="1"/>
  <c r="AT29" i="35"/>
  <c r="AU29" i="35" s="1"/>
  <c r="AT114" i="35"/>
  <c r="AU114" i="35" s="1"/>
  <c r="AT96" i="35"/>
  <c r="AU96" i="35" s="1"/>
  <c r="AS78" i="35"/>
  <c r="AR78" i="35" s="1"/>
  <c r="AT59" i="35"/>
  <c r="AU59" i="35" s="1"/>
  <c r="AS96" i="35"/>
  <c r="AR96" i="35" s="1"/>
  <c r="AS64" i="35"/>
  <c r="AR64" i="35" s="1"/>
  <c r="AS32" i="35"/>
  <c r="AR32" i="35" s="1"/>
  <c r="AS85" i="35"/>
  <c r="AR85" i="35" s="1"/>
  <c r="AT48" i="35"/>
  <c r="AU48" i="35" s="1"/>
  <c r="AT65" i="35"/>
  <c r="AU65" i="35" s="1"/>
  <c r="AS38" i="35"/>
  <c r="AR38" i="35" s="1"/>
  <c r="AS106" i="35"/>
  <c r="AR106" i="35" s="1"/>
  <c r="AT69" i="35"/>
  <c r="AU69" i="35" s="1"/>
  <c r="AS33" i="35"/>
  <c r="AS81" i="35"/>
  <c r="AR81" i="35" s="1"/>
  <c r="AS19" i="35"/>
  <c r="AT100" i="35"/>
  <c r="AU100" i="35" s="1"/>
  <c r="AS73" i="35"/>
  <c r="AR73" i="35" s="1"/>
  <c r="AS17" i="35"/>
  <c r="AR17" i="35" s="1"/>
  <c r="AT54" i="35"/>
  <c r="AU54" i="35" s="1"/>
  <c r="AT40" i="35"/>
  <c r="AU40" i="35" s="1"/>
  <c r="AS107" i="35"/>
  <c r="AR107" i="35" s="1"/>
  <c r="AT115" i="35"/>
  <c r="AU115" i="35" s="1"/>
  <c r="AT88" i="35"/>
  <c r="AU88" i="35" s="1"/>
  <c r="AS29" i="35"/>
  <c r="AR29" i="35" s="1"/>
  <c r="AS97" i="35"/>
  <c r="AR97" i="35" s="1"/>
  <c r="AT60" i="35"/>
  <c r="AU60" i="35" s="1"/>
  <c r="AT63" i="35"/>
  <c r="AU63" i="35" s="1"/>
  <c r="AT72" i="35"/>
  <c r="AU72" i="35" s="1"/>
  <c r="AT58" i="35"/>
  <c r="AU58" i="35" s="1"/>
  <c r="AT110" i="35"/>
  <c r="AU110" i="35" s="1"/>
  <c r="AS99" i="35"/>
  <c r="AR99" i="35" s="1"/>
  <c r="AS30" i="35"/>
  <c r="AT106" i="35"/>
  <c r="AU106" i="35" s="1"/>
  <c r="AS47" i="35"/>
  <c r="AR47" i="35" s="1"/>
  <c r="AS37" i="35"/>
  <c r="AR37" i="35" s="1"/>
  <c r="AS105" i="35"/>
  <c r="AR105" i="35" s="1"/>
  <c r="AT68" i="35"/>
  <c r="AU68" i="35" s="1"/>
  <c r="AT31" i="35"/>
  <c r="AU31" i="35" s="1"/>
  <c r="AT94" i="35"/>
  <c r="AU94" i="35" s="1"/>
  <c r="AS58" i="35"/>
  <c r="AR58" i="35" s="1"/>
  <c r="AT21" i="35"/>
  <c r="AU21" i="35" s="1"/>
  <c r="AS65" i="35"/>
  <c r="AR65" i="35" s="1"/>
  <c r="AS77" i="35"/>
  <c r="AR77" i="35" s="1"/>
  <c r="AS18" i="35"/>
  <c r="AR18" i="35" s="1"/>
  <c r="AS90" i="35"/>
  <c r="AR90" i="35" s="1"/>
  <c r="AT90" i="35"/>
  <c r="AU90" i="35" s="1"/>
  <c r="AS31" i="35"/>
  <c r="AT26" i="35"/>
  <c r="AU26" i="35" s="1"/>
  <c r="AT25" i="35"/>
  <c r="AU25" i="35" s="1"/>
  <c r="AS34" i="35"/>
  <c r="AR34" i="35" s="1"/>
  <c r="AS102" i="35"/>
  <c r="AR102" i="35" s="1"/>
  <c r="AT74" i="35"/>
  <c r="AU74" i="35" s="1"/>
  <c r="AT42" i="35"/>
  <c r="AU42" i="35" s="1"/>
  <c r="AT82" i="35"/>
  <c r="AU82" i="35" s="1"/>
  <c r="AS115" i="35"/>
  <c r="AR115" i="35" s="1"/>
  <c r="AT78" i="35"/>
  <c r="AU78" i="35" s="1"/>
  <c r="AS42" i="35"/>
  <c r="AR42" i="35" s="1"/>
  <c r="AT92" i="35"/>
  <c r="AU92" i="35" s="1"/>
  <c r="AT35" i="35"/>
  <c r="AU35" i="35" s="1"/>
  <c r="AT101" i="35"/>
  <c r="AU101" i="35" s="1"/>
  <c r="AT17" i="35"/>
  <c r="AU17" i="35" s="1"/>
  <c r="AT28" i="35"/>
  <c r="AU28" i="35" s="1"/>
  <c r="AT113" i="35"/>
  <c r="AU113" i="35" s="1"/>
  <c r="AT99" i="35"/>
  <c r="AU99" i="35" s="1"/>
  <c r="AS112" i="35"/>
  <c r="AR112" i="35" s="1"/>
  <c r="AS48" i="35"/>
  <c r="AR48" i="35" s="1"/>
  <c r="AT66" i="35"/>
  <c r="AU66" i="35" s="1"/>
  <c r="AS79" i="35"/>
  <c r="AR79" i="35" s="1"/>
  <c r="AT19" i="35"/>
  <c r="AU19" i="35" s="1"/>
  <c r="AT18" i="35"/>
  <c r="AU18" i="35" s="1"/>
  <c r="AS51" i="35"/>
  <c r="AR51" i="35" s="1"/>
  <c r="AS109" i="35"/>
  <c r="AR109" i="35" s="1"/>
  <c r="AS27" i="35"/>
  <c r="AR27" i="35" s="1"/>
  <c r="AS54" i="35"/>
  <c r="AR54" i="35" s="1"/>
  <c r="AS20" i="35"/>
  <c r="AT20" i="35"/>
  <c r="AU20" i="35" s="1"/>
  <c r="AS61" i="35"/>
  <c r="AR61" i="35" s="1"/>
  <c r="AS101" i="35"/>
  <c r="AR101" i="35" s="1"/>
  <c r="AS46" i="35"/>
  <c r="AR46" i="35" s="1"/>
  <c r="AT23" i="35"/>
  <c r="AU23" i="35" s="1"/>
  <c r="AS50" i="35"/>
  <c r="AR50" i="35" s="1"/>
  <c r="AT76" i="35"/>
  <c r="AU76" i="35" s="1"/>
  <c r="AS95" i="35"/>
  <c r="AR95" i="35" s="1"/>
  <c r="AT46" i="35"/>
  <c r="AU46" i="35" s="1"/>
  <c r="AT55" i="35"/>
  <c r="AU55" i="35" s="1"/>
  <c r="AS82" i="35"/>
  <c r="AR82" i="35" s="1"/>
  <c r="AS21" i="35"/>
  <c r="AT97" i="35"/>
  <c r="AU97" i="35" s="1"/>
  <c r="AT32" i="35"/>
  <c r="AU32" i="35" s="1"/>
  <c r="AT95" i="35"/>
  <c r="AU95" i="35" s="1"/>
  <c r="AT22" i="35"/>
  <c r="AU22" i="35" s="1"/>
  <c r="AS49" i="35"/>
  <c r="AR49" i="35" s="1"/>
  <c r="AT53" i="35"/>
  <c r="AU53" i="35" s="1"/>
  <c r="AS74" i="35"/>
  <c r="AR74" i="35" s="1"/>
  <c r="AT52" i="35"/>
  <c r="AU52" i="35" s="1"/>
  <c r="AS93" i="35"/>
  <c r="AR93" i="35" s="1"/>
  <c r="AT33" i="35"/>
  <c r="AU33" i="35" s="1"/>
  <c r="AT27" i="35"/>
  <c r="AU27" i="35" s="1"/>
  <c r="AT86" i="35"/>
  <c r="AU86" i="35" s="1"/>
  <c r="AS113" i="35"/>
  <c r="AR113" i="35" s="1"/>
  <c r="AT39" i="35"/>
  <c r="AU39" i="35" s="1"/>
  <c r="AT36" i="35"/>
  <c r="AU36" i="35" s="1"/>
  <c r="AT108" i="35"/>
  <c r="AU108" i="35" s="1"/>
  <c r="AT62" i="35"/>
  <c r="AU62" i="35" s="1"/>
  <c r="AT44" i="35"/>
  <c r="AU44" i="35" s="1"/>
  <c r="AS80" i="35"/>
  <c r="AR80" i="35" s="1"/>
  <c r="AS111" i="35"/>
  <c r="AR111" i="35" s="1"/>
  <c r="AT87" i="35"/>
  <c r="AU87" i="35" s="1"/>
  <c r="AS45" i="35"/>
  <c r="AR45" i="35" s="1"/>
  <c r="AT37" i="35"/>
  <c r="AU37" i="35" s="1"/>
  <c r="AS89" i="35"/>
  <c r="AR89" i="35" s="1"/>
  <c r="AS70" i="35"/>
  <c r="AR70" i="35" s="1"/>
  <c r="AT50" i="35"/>
  <c r="AU50" i="35" s="1"/>
  <c r="AT85" i="35"/>
  <c r="AU85" i="35" s="1"/>
  <c r="AS86" i="35"/>
  <c r="AR86" i="35" s="1"/>
  <c r="AT71" i="35"/>
  <c r="AU71" i="35" s="1"/>
  <c r="AS23" i="35"/>
  <c r="AT77" i="35"/>
  <c r="AU77" i="35" s="1"/>
  <c r="AT30" i="35"/>
  <c r="AU30" i="35" s="1"/>
  <c r="AS91" i="35"/>
  <c r="AR91" i="35" s="1"/>
  <c r="AT45" i="35"/>
  <c r="AU45" i="35" s="1"/>
  <c r="AS59" i="35"/>
  <c r="AR59" i="35" s="1"/>
  <c r="AT109" i="35"/>
  <c r="AU109" i="35" s="1"/>
  <c r="AS63" i="35"/>
  <c r="AR63" i="35" s="1"/>
  <c r="AS103" i="35"/>
  <c r="AR103" i="35" s="1"/>
  <c r="AT51" i="35"/>
  <c r="AU51" i="35" s="1"/>
  <c r="AT49" i="35"/>
  <c r="AU49" i="35" s="1"/>
  <c r="AT67" i="35"/>
  <c r="AU67" i="35" s="1"/>
  <c r="AT64" i="35"/>
  <c r="AU64" i="35" s="1"/>
  <c r="AT103" i="35"/>
  <c r="AU103" i="35" s="1"/>
  <c r="AT81" i="35"/>
  <c r="AU81" i="35" s="1"/>
  <c r="AT83" i="35"/>
  <c r="AU83" i="35" s="1"/>
  <c r="AS22" i="35"/>
  <c r="AS83" i="35"/>
  <c r="AR83" i="35" s="1"/>
  <c r="AS41" i="35"/>
  <c r="AR41" i="35" s="1"/>
  <c r="AS67" i="35"/>
  <c r="AR67" i="35" s="1"/>
  <c r="AS35" i="35"/>
  <c r="AR35" i="35" s="1"/>
  <c r="AT70" i="35"/>
  <c r="AU70" i="35" s="1"/>
  <c r="AT56" i="35"/>
  <c r="AU56" i="35" s="1"/>
  <c r="AT41" i="35"/>
  <c r="AU41" i="35" s="1"/>
  <c r="AS114" i="35"/>
  <c r="AR114" i="35" s="1"/>
  <c r="AT104" i="35"/>
  <c r="AU104" i="35" s="1"/>
  <c r="AS26" i="35"/>
  <c r="AS29" i="34"/>
  <c r="AS108" i="34"/>
  <c r="AR108" i="34" s="1"/>
  <c r="AS92" i="34"/>
  <c r="AR92" i="34" s="1"/>
  <c r="AS76" i="34"/>
  <c r="AR76" i="34" s="1"/>
  <c r="AS60" i="34"/>
  <c r="AR60" i="34" s="1"/>
  <c r="AS44" i="34"/>
  <c r="AR44" i="34" s="1"/>
  <c r="AS24" i="34"/>
  <c r="AR24" i="34" s="1"/>
  <c r="AS95" i="34"/>
  <c r="AR95" i="34" s="1"/>
  <c r="AS70" i="34"/>
  <c r="AR70" i="34" s="1"/>
  <c r="AT94" i="34"/>
  <c r="AU94" i="34" s="1"/>
  <c r="AT68" i="34"/>
  <c r="AU68" i="34" s="1"/>
  <c r="AS43" i="34"/>
  <c r="AR43" i="34" s="1"/>
  <c r="AS18" i="34"/>
  <c r="AR18" i="34" s="1"/>
  <c r="AT108" i="34"/>
  <c r="AU108" i="34" s="1"/>
  <c r="AS74" i="34"/>
  <c r="AR74" i="34" s="1"/>
  <c r="AT43" i="34"/>
  <c r="AU43" i="34" s="1"/>
  <c r="AT78" i="34"/>
  <c r="AU78" i="34" s="1"/>
  <c r="AT79" i="34"/>
  <c r="AU79" i="34" s="1"/>
  <c r="AT32" i="34"/>
  <c r="AU32" i="34" s="1"/>
  <c r="AT104" i="34"/>
  <c r="AU104" i="34" s="1"/>
  <c r="AT103" i="34"/>
  <c r="AU103" i="34" s="1"/>
  <c r="AT39" i="34"/>
  <c r="AU39" i="34" s="1"/>
  <c r="AS87" i="34"/>
  <c r="AR87" i="34" s="1"/>
  <c r="AT26" i="34"/>
  <c r="AU26" i="34" s="1"/>
  <c r="AS103" i="34"/>
  <c r="AR103" i="34" s="1"/>
  <c r="AS21" i="34"/>
  <c r="AR21" i="34" s="1"/>
  <c r="AS104" i="34"/>
  <c r="AR104" i="34" s="1"/>
  <c r="AS88" i="34"/>
  <c r="AR88" i="34" s="1"/>
  <c r="AS72" i="34"/>
  <c r="AR72" i="34" s="1"/>
  <c r="AS56" i="34"/>
  <c r="AR56" i="34" s="1"/>
  <c r="AS40" i="34"/>
  <c r="AR40" i="34" s="1"/>
  <c r="AT114" i="34"/>
  <c r="AU114" i="34" s="1"/>
  <c r="AT88" i="34"/>
  <c r="AU88" i="34" s="1"/>
  <c r="AS114" i="34"/>
  <c r="AR114" i="34" s="1"/>
  <c r="AT87" i="34"/>
  <c r="AU87" i="34" s="1"/>
  <c r="AT62" i="34"/>
  <c r="AU62" i="34" s="1"/>
  <c r="AT36" i="34"/>
  <c r="AU36" i="34" s="1"/>
  <c r="AS99" i="34"/>
  <c r="AR99" i="34" s="1"/>
  <c r="AS66" i="34"/>
  <c r="AR66" i="34" s="1"/>
  <c r="AT35" i="34"/>
  <c r="AU35" i="34" s="1"/>
  <c r="AT40" i="34"/>
  <c r="AU40" i="34" s="1"/>
  <c r="AT67" i="34"/>
  <c r="AU67" i="34" s="1"/>
  <c r="AT19" i="34"/>
  <c r="AU19" i="34" s="1"/>
  <c r="AT63" i="34"/>
  <c r="AU63" i="34" s="1"/>
  <c r="AS78" i="34"/>
  <c r="AR78" i="34" s="1"/>
  <c r="AS27" i="34"/>
  <c r="AS39" i="34"/>
  <c r="AR39" i="34" s="1"/>
  <c r="AT71" i="34"/>
  <c r="AU71" i="34" s="1"/>
  <c r="AT60" i="34"/>
  <c r="AU60" i="34" s="1"/>
  <c r="AT113" i="34"/>
  <c r="AU113" i="34" s="1"/>
  <c r="AT97" i="34"/>
  <c r="AU97" i="34" s="1"/>
  <c r="AT81" i="34"/>
  <c r="AU81" i="34" s="1"/>
  <c r="AT65" i="34"/>
  <c r="AU65" i="34" s="1"/>
  <c r="AT49" i="34"/>
  <c r="AU49" i="34" s="1"/>
  <c r="AT33" i="34"/>
  <c r="AU33" i="34" s="1"/>
  <c r="AT17" i="34"/>
  <c r="AU17" i="34" s="1"/>
  <c r="AS101" i="34"/>
  <c r="AR101" i="34" s="1"/>
  <c r="AS85" i="34"/>
  <c r="AR85" i="34" s="1"/>
  <c r="AS69" i="34"/>
  <c r="AR69" i="34" s="1"/>
  <c r="AS53" i="34"/>
  <c r="AR53" i="34" s="1"/>
  <c r="AS37" i="34"/>
  <c r="AR37" i="34" s="1"/>
  <c r="AT92" i="34"/>
  <c r="AU92" i="34" s="1"/>
  <c r="AT59" i="34"/>
  <c r="AU59" i="34" s="1"/>
  <c r="AS31" i="34"/>
  <c r="AT83" i="34"/>
  <c r="AU83" i="34" s="1"/>
  <c r="AT51" i="34"/>
  <c r="AU51" i="34" s="1"/>
  <c r="AS71" i="34"/>
  <c r="AR71" i="34" s="1"/>
  <c r="AT24" i="34"/>
  <c r="AU24" i="34" s="1"/>
  <c r="AS54" i="34"/>
  <c r="AR54" i="34" s="1"/>
  <c r="AT80" i="34"/>
  <c r="AU80" i="34" s="1"/>
  <c r="AS34" i="34"/>
  <c r="AR34" i="34" s="1"/>
  <c r="AS42" i="34"/>
  <c r="AR42" i="34" s="1"/>
  <c r="AT47" i="34"/>
  <c r="AU47" i="34" s="1"/>
  <c r="AS112" i="34"/>
  <c r="AR112" i="34" s="1"/>
  <c r="AS96" i="34"/>
  <c r="AR96" i="34" s="1"/>
  <c r="AS80" i="34"/>
  <c r="AR80" i="34" s="1"/>
  <c r="AS64" i="34"/>
  <c r="AR64" i="34" s="1"/>
  <c r="AS48" i="34"/>
  <c r="AR48" i="34" s="1"/>
  <c r="AS32" i="34"/>
  <c r="AR32" i="34" s="1"/>
  <c r="AS102" i="34"/>
  <c r="AR102" i="34" s="1"/>
  <c r="AT75" i="34"/>
  <c r="AU75" i="34" s="1"/>
  <c r="AT100" i="34"/>
  <c r="AU100" i="34" s="1"/>
  <c r="AS75" i="34"/>
  <c r="AR75" i="34" s="1"/>
  <c r="AS50" i="34"/>
  <c r="AR50" i="34" s="1"/>
  <c r="AT23" i="34"/>
  <c r="AU23" i="34" s="1"/>
  <c r="AS23" i="34"/>
  <c r="AT116" i="34"/>
  <c r="AU116" i="34" s="1"/>
  <c r="AS83" i="34"/>
  <c r="AR83" i="34" s="1"/>
  <c r="AS51" i="34"/>
  <c r="AR51" i="34" s="1"/>
  <c r="AS22" i="34"/>
  <c r="AR22" i="34" s="1"/>
  <c r="AT95" i="34"/>
  <c r="AU95" i="34" s="1"/>
  <c r="AT42" i="34"/>
  <c r="AU42" i="34" s="1"/>
  <c r="AT54" i="34"/>
  <c r="AU54" i="34" s="1"/>
  <c r="AT115" i="34"/>
  <c r="AU115" i="34" s="1"/>
  <c r="AT50" i="34"/>
  <c r="AU50" i="34" s="1"/>
  <c r="AS62" i="34"/>
  <c r="AR62" i="34" s="1"/>
  <c r="AS35" i="34"/>
  <c r="AR35" i="34" s="1"/>
  <c r="AT48" i="34"/>
  <c r="AU48" i="34" s="1"/>
  <c r="AS100" i="34"/>
  <c r="AR100" i="34" s="1"/>
  <c r="AS68" i="34"/>
  <c r="AR68" i="34" s="1"/>
  <c r="AS36" i="34"/>
  <c r="AR36" i="34" s="1"/>
  <c r="AT82" i="34"/>
  <c r="AU82" i="34" s="1"/>
  <c r="AS82" i="34"/>
  <c r="AR82" i="34" s="1"/>
  <c r="AT30" i="34"/>
  <c r="AU30" i="34" s="1"/>
  <c r="AT22" i="34"/>
  <c r="AU22" i="34" s="1"/>
  <c r="AT58" i="34"/>
  <c r="AU58" i="34" s="1"/>
  <c r="AT106" i="34"/>
  <c r="AU106" i="34" s="1"/>
  <c r="AS106" i="34"/>
  <c r="AR106" i="34" s="1"/>
  <c r="AS63" i="34"/>
  <c r="AR63" i="34" s="1"/>
  <c r="AT112" i="34"/>
  <c r="AU112" i="34" s="1"/>
  <c r="AT98" i="34"/>
  <c r="AU98" i="34" s="1"/>
  <c r="AT89" i="34"/>
  <c r="AU89" i="34" s="1"/>
  <c r="AT57" i="34"/>
  <c r="AU57" i="34" s="1"/>
  <c r="AT25" i="34"/>
  <c r="AU25" i="34" s="1"/>
  <c r="AS93" i="34"/>
  <c r="AR93" i="34" s="1"/>
  <c r="AS61" i="34"/>
  <c r="AR61" i="34" s="1"/>
  <c r="AS25" i="34"/>
  <c r="AR25" i="34" s="1"/>
  <c r="AS20" i="34"/>
  <c r="AT110" i="34"/>
  <c r="AU110" i="34" s="1"/>
  <c r="AS46" i="34"/>
  <c r="AR46" i="34" s="1"/>
  <c r="AT66" i="34"/>
  <c r="AU66" i="34" s="1"/>
  <c r="AS47" i="34"/>
  <c r="AR47" i="34" s="1"/>
  <c r="AS111" i="34"/>
  <c r="AR111" i="34" s="1"/>
  <c r="AS94" i="34"/>
  <c r="AR94" i="34" s="1"/>
  <c r="AT109" i="34"/>
  <c r="AU109" i="34" s="1"/>
  <c r="AT77" i="34"/>
  <c r="AU77" i="34" s="1"/>
  <c r="AT45" i="34"/>
  <c r="AU45" i="34" s="1"/>
  <c r="AS113" i="34"/>
  <c r="AR113" i="34" s="1"/>
  <c r="AS81" i="34"/>
  <c r="AR81" i="34" s="1"/>
  <c r="AS49" i="34"/>
  <c r="AR49" i="34" s="1"/>
  <c r="AT84" i="34"/>
  <c r="AU84" i="34" s="1"/>
  <c r="AS110" i="34"/>
  <c r="AR110" i="34" s="1"/>
  <c r="AT44" i="34"/>
  <c r="AU44" i="34" s="1"/>
  <c r="AT111" i="34"/>
  <c r="AU111" i="34" s="1"/>
  <c r="AS79" i="34"/>
  <c r="AR79" i="34" s="1"/>
  <c r="AT70" i="34"/>
  <c r="AU70" i="34" s="1"/>
  <c r="AS19" i="34"/>
  <c r="AT72" i="34"/>
  <c r="AU72" i="34" s="1"/>
  <c r="AT105" i="34"/>
  <c r="AU105" i="34" s="1"/>
  <c r="AT73" i="34"/>
  <c r="AU73" i="34" s="1"/>
  <c r="AT41" i="34"/>
  <c r="AU41" i="34" s="1"/>
  <c r="AS109" i="34"/>
  <c r="AR109" i="34" s="1"/>
  <c r="AS77" i="34"/>
  <c r="AR77" i="34" s="1"/>
  <c r="AS45" i="34"/>
  <c r="AR45" i="34" s="1"/>
  <c r="AT76" i="34"/>
  <c r="AU76" i="34" s="1"/>
  <c r="AT99" i="34"/>
  <c r="AU99" i="34" s="1"/>
  <c r="AS38" i="34"/>
  <c r="AR38" i="34" s="1"/>
  <c r="AS98" i="34"/>
  <c r="AR98" i="34" s="1"/>
  <c r="AT31" i="34"/>
  <c r="AU31" i="34" s="1"/>
  <c r="AT56" i="34"/>
  <c r="AU56" i="34" s="1"/>
  <c r="AS115" i="34"/>
  <c r="AR115" i="34" s="1"/>
  <c r="AS116" i="34"/>
  <c r="AR116" i="34" s="1"/>
  <c r="AS52" i="34"/>
  <c r="AR52" i="34" s="1"/>
  <c r="AS107" i="34"/>
  <c r="AR107" i="34" s="1"/>
  <c r="AT28" i="34"/>
  <c r="AU28" i="34" s="1"/>
  <c r="AS55" i="34"/>
  <c r="AR55" i="34" s="1"/>
  <c r="AT93" i="34"/>
  <c r="AU93" i="34" s="1"/>
  <c r="AT29" i="34"/>
  <c r="AU29" i="34" s="1"/>
  <c r="AS65" i="34"/>
  <c r="AR65" i="34" s="1"/>
  <c r="AS28" i="34"/>
  <c r="AT52" i="34"/>
  <c r="AU52" i="34" s="1"/>
  <c r="AS58" i="34"/>
  <c r="AR58" i="34" s="1"/>
  <c r="AT20" i="34"/>
  <c r="AU20" i="34" s="1"/>
  <c r="AT69" i="34"/>
  <c r="AU69" i="34" s="1"/>
  <c r="AS105" i="34"/>
  <c r="AR105" i="34" s="1"/>
  <c r="AS41" i="34"/>
  <c r="AR41" i="34" s="1"/>
  <c r="AT91" i="34"/>
  <c r="AU91" i="34" s="1"/>
  <c r="AT90" i="34"/>
  <c r="AU90" i="34" s="1"/>
  <c r="AT61" i="34"/>
  <c r="AU61" i="34" s="1"/>
  <c r="AS97" i="34"/>
  <c r="AR97" i="34" s="1"/>
  <c r="AS33" i="34"/>
  <c r="AR33" i="34" s="1"/>
  <c r="AT74" i="34"/>
  <c r="AU74" i="34" s="1"/>
  <c r="AT18" i="34"/>
  <c r="AU18" i="34" s="1"/>
  <c r="AT107" i="34"/>
  <c r="AU107" i="34" s="1"/>
  <c r="AT27" i="34"/>
  <c r="AU27" i="34" s="1"/>
  <c r="AT37" i="34"/>
  <c r="AU37" i="34" s="1"/>
  <c r="AS30" i="34"/>
  <c r="AT46" i="34"/>
  <c r="AU46" i="34" s="1"/>
  <c r="AS26" i="34"/>
  <c r="AR26" i="34" s="1"/>
  <c r="AS89" i="34"/>
  <c r="AR89" i="34" s="1"/>
  <c r="AT102" i="34"/>
  <c r="AU102" i="34" s="1"/>
  <c r="AT101" i="34"/>
  <c r="AU101" i="34" s="1"/>
  <c r="AS73" i="34"/>
  <c r="AR73" i="34" s="1"/>
  <c r="AS67" i="34"/>
  <c r="AR67" i="34" s="1"/>
  <c r="AS86" i="34"/>
  <c r="AR86" i="34" s="1"/>
  <c r="AT55" i="34"/>
  <c r="AU55" i="34" s="1"/>
  <c r="AS17" i="34"/>
  <c r="AR17" i="34" s="1"/>
  <c r="AS59" i="34"/>
  <c r="AR59" i="34" s="1"/>
  <c r="AS90" i="34"/>
  <c r="AR90" i="34" s="1"/>
  <c r="AT53" i="34"/>
  <c r="AU53" i="34" s="1"/>
  <c r="AT96" i="34"/>
  <c r="AU96" i="34" s="1"/>
  <c r="AS84" i="34"/>
  <c r="AR84" i="34" s="1"/>
  <c r="AT86" i="34"/>
  <c r="AU86" i="34" s="1"/>
  <c r="AT38" i="34"/>
  <c r="AU38" i="34" s="1"/>
  <c r="AT34" i="34"/>
  <c r="AU34" i="34" s="1"/>
  <c r="AT85" i="34"/>
  <c r="AU85" i="34" s="1"/>
  <c r="AT21" i="34"/>
  <c r="AU21" i="34" s="1"/>
  <c r="AS91" i="34"/>
  <c r="AR91" i="34" s="1"/>
  <c r="AS57" i="34"/>
  <c r="AR57" i="34" s="1"/>
  <c r="AT64" i="34"/>
  <c r="AU64" i="34" s="1"/>
  <c r="AH115" i="33"/>
  <c r="AI115" i="33" s="1"/>
  <c r="AH99" i="33"/>
  <c r="AI99" i="33" s="1"/>
  <c r="AH83" i="33"/>
  <c r="AI83" i="33" s="1"/>
  <c r="AH67" i="33"/>
  <c r="AI67" i="33" s="1"/>
  <c r="AH51" i="33"/>
  <c r="AI51" i="33" s="1"/>
  <c r="AH35" i="33"/>
  <c r="AI35" i="33" s="1"/>
  <c r="AH19" i="33"/>
  <c r="AI19" i="33" s="1"/>
  <c r="AH102" i="33"/>
  <c r="AI102" i="33" s="1"/>
  <c r="AH84" i="33"/>
  <c r="AI84" i="33" s="1"/>
  <c r="AG66" i="33"/>
  <c r="AF66" i="33" s="1"/>
  <c r="AG48" i="33"/>
  <c r="AF48" i="33" s="1"/>
  <c r="AH29" i="33"/>
  <c r="AI29" i="33" s="1"/>
  <c r="AG22" i="33"/>
  <c r="AF22" i="33" s="1"/>
  <c r="AG96" i="33"/>
  <c r="AF96" i="33" s="1"/>
  <c r="AG72" i="33"/>
  <c r="AF72" i="33" s="1"/>
  <c r="AG47" i="33"/>
  <c r="AF47" i="33" s="1"/>
  <c r="AG24" i="33"/>
  <c r="AH94" i="33"/>
  <c r="AI94" i="33" s="1"/>
  <c r="AG71" i="33"/>
  <c r="AF71" i="33" s="1"/>
  <c r="AH46" i="33"/>
  <c r="AI46" i="33" s="1"/>
  <c r="AG23" i="33"/>
  <c r="AF23" i="33" s="1"/>
  <c r="AG84" i="33"/>
  <c r="AF84" i="33" s="1"/>
  <c r="AH36" i="33"/>
  <c r="AI36" i="33" s="1"/>
  <c r="AH44" i="33"/>
  <c r="AI44" i="33" s="1"/>
  <c r="AG97" i="33"/>
  <c r="AF97" i="33" s="1"/>
  <c r="AH64" i="33"/>
  <c r="AI64" i="33" s="1"/>
  <c r="AG33" i="33"/>
  <c r="AF33" i="33" s="1"/>
  <c r="AH62" i="33"/>
  <c r="AI62" i="33" s="1"/>
  <c r="AH80" i="33"/>
  <c r="AI80" i="33" s="1"/>
  <c r="AH78" i="33"/>
  <c r="AI78" i="33" s="1"/>
  <c r="AG94" i="33"/>
  <c r="AF94" i="33" s="1"/>
  <c r="AG111" i="33"/>
  <c r="AF111" i="33" s="1"/>
  <c r="AG26" i="33"/>
  <c r="AF26" i="33" s="1"/>
  <c r="AH111" i="33"/>
  <c r="AI111" i="33" s="1"/>
  <c r="AH95" i="33"/>
  <c r="AI95" i="33" s="1"/>
  <c r="AH79" i="33"/>
  <c r="AI79" i="33" s="1"/>
  <c r="AH63" i="33"/>
  <c r="AI63" i="33" s="1"/>
  <c r="AH47" i="33"/>
  <c r="AI47" i="33" s="1"/>
  <c r="AH31" i="33"/>
  <c r="AI31" i="33" s="1"/>
  <c r="AH116" i="33"/>
  <c r="AI116" i="33" s="1"/>
  <c r="AG98" i="33"/>
  <c r="AF98" i="33" s="1"/>
  <c r="AG80" i="33"/>
  <c r="AF80" i="33" s="1"/>
  <c r="AH61" i="33"/>
  <c r="AI61" i="33" s="1"/>
  <c r="AG43" i="33"/>
  <c r="AF43" i="33" s="1"/>
  <c r="AG25" i="33"/>
  <c r="AF25" i="33" s="1"/>
  <c r="AH113" i="33"/>
  <c r="AI113" i="33" s="1"/>
  <c r="AH89" i="33"/>
  <c r="AI89" i="33" s="1"/>
  <c r="AH65" i="33"/>
  <c r="AI65" i="33" s="1"/>
  <c r="AH41" i="33"/>
  <c r="AI41" i="33" s="1"/>
  <c r="AG113" i="33"/>
  <c r="AF113" i="33" s="1"/>
  <c r="AH88" i="33"/>
  <c r="AI88" i="33" s="1"/>
  <c r="AG65" i="33"/>
  <c r="AF65" i="33" s="1"/>
  <c r="AG41" i="33"/>
  <c r="AF41" i="33" s="1"/>
  <c r="AG115" i="33"/>
  <c r="AF115" i="33" s="1"/>
  <c r="AG76" i="33"/>
  <c r="AF76" i="33" s="1"/>
  <c r="AG20" i="33"/>
  <c r="AG28" i="33"/>
  <c r="AF28" i="33" s="1"/>
  <c r="AG88" i="33"/>
  <c r="AF88" i="33" s="1"/>
  <c r="AH56" i="33"/>
  <c r="AI56" i="33" s="1"/>
  <c r="AH25" i="33"/>
  <c r="AI25" i="33" s="1"/>
  <c r="AG40" i="33"/>
  <c r="AF40" i="33" s="1"/>
  <c r="AH57" i="33"/>
  <c r="AI57" i="33" s="1"/>
  <c r="AG56" i="33"/>
  <c r="AF56" i="33" s="1"/>
  <c r="AH72" i="33"/>
  <c r="AI72" i="33" s="1"/>
  <c r="AH90" i="33"/>
  <c r="AI90" i="33" s="1"/>
  <c r="AG116" i="33"/>
  <c r="AF116" i="33" s="1"/>
  <c r="AG95" i="33"/>
  <c r="AF95" i="33" s="1"/>
  <c r="AG74" i="33"/>
  <c r="AF74" i="33" s="1"/>
  <c r="AH53" i="33"/>
  <c r="AI53" i="33" s="1"/>
  <c r="AH32" i="33"/>
  <c r="AI32" i="33" s="1"/>
  <c r="AG102" i="33"/>
  <c r="AF102" i="33" s="1"/>
  <c r="AH69" i="33"/>
  <c r="AI69" i="33" s="1"/>
  <c r="AG38" i="33"/>
  <c r="AF38" i="33" s="1"/>
  <c r="AG100" i="33"/>
  <c r="AF100" i="33" s="1"/>
  <c r="AH68" i="33"/>
  <c r="AI68" i="33" s="1"/>
  <c r="AG37" i="33"/>
  <c r="AF37" i="33" s="1"/>
  <c r="AG106" i="33"/>
  <c r="AF106" i="33" s="1"/>
  <c r="AH74" i="33"/>
  <c r="AI74" i="33" s="1"/>
  <c r="AG44" i="33"/>
  <c r="AF44" i="33" s="1"/>
  <c r="AH66" i="33"/>
  <c r="AI66" i="33" s="1"/>
  <c r="AH86" i="33"/>
  <c r="AI86" i="33" s="1"/>
  <c r="AH96" i="33"/>
  <c r="AI96" i="33" s="1"/>
  <c r="AH103" i="33"/>
  <c r="AI103" i="33" s="1"/>
  <c r="AH87" i="33"/>
  <c r="AI87" i="33" s="1"/>
  <c r="AH71" i="33"/>
  <c r="AI71" i="33" s="1"/>
  <c r="AH55" i="33"/>
  <c r="AI55" i="33" s="1"/>
  <c r="AH39" i="33"/>
  <c r="AI39" i="33" s="1"/>
  <c r="AH23" i="33"/>
  <c r="AI23" i="33" s="1"/>
  <c r="AG107" i="33"/>
  <c r="AF107" i="33" s="1"/>
  <c r="AG89" i="33"/>
  <c r="AF89" i="33" s="1"/>
  <c r="AH70" i="33"/>
  <c r="AI70" i="33" s="1"/>
  <c r="AH52" i="33"/>
  <c r="AI52" i="33" s="1"/>
  <c r="AG34" i="33"/>
  <c r="AF34" i="33" s="1"/>
  <c r="AH101" i="33"/>
  <c r="AI101" i="33" s="1"/>
  <c r="AH77" i="33"/>
  <c r="AI77" i="33" s="1"/>
  <c r="AG54" i="33"/>
  <c r="AF54" i="33" s="1"/>
  <c r="AG30" i="33"/>
  <c r="AF30" i="33" s="1"/>
  <c r="AG101" i="33"/>
  <c r="AF101" i="33" s="1"/>
  <c r="AG77" i="33"/>
  <c r="AF77" i="33" s="1"/>
  <c r="AG53" i="33"/>
  <c r="AF53" i="33" s="1"/>
  <c r="AG29" i="33"/>
  <c r="AF29" i="33" s="1"/>
  <c r="AG99" i="33"/>
  <c r="AF99" i="33" s="1"/>
  <c r="AG51" i="33"/>
  <c r="AF51" i="33" s="1"/>
  <c r="AG68" i="33"/>
  <c r="AF68" i="33" s="1"/>
  <c r="AH104" i="33"/>
  <c r="AI104" i="33" s="1"/>
  <c r="AG73" i="33"/>
  <c r="AF73" i="33" s="1"/>
  <c r="AH40" i="33"/>
  <c r="AI40" i="33" s="1"/>
  <c r="AH81" i="33"/>
  <c r="AI81" i="33" s="1"/>
  <c r="AG103" i="33"/>
  <c r="AF103" i="33" s="1"/>
  <c r="AH97" i="33"/>
  <c r="AI97" i="33" s="1"/>
  <c r="AG114" i="33"/>
  <c r="AF114" i="33" s="1"/>
  <c r="AG31" i="33"/>
  <c r="AF31" i="33" s="1"/>
  <c r="AG49" i="33"/>
  <c r="AF49" i="33" s="1"/>
  <c r="AH107" i="33"/>
  <c r="AI107" i="33" s="1"/>
  <c r="AH75" i="33"/>
  <c r="AI75" i="33" s="1"/>
  <c r="AH43" i="33"/>
  <c r="AI43" i="33" s="1"/>
  <c r="AG112" i="33"/>
  <c r="AF112" i="33" s="1"/>
  <c r="AG75" i="33"/>
  <c r="AF75" i="33" s="1"/>
  <c r="AH38" i="33"/>
  <c r="AI38" i="33" s="1"/>
  <c r="AG108" i="33"/>
  <c r="AF108" i="33" s="1"/>
  <c r="AG60" i="33"/>
  <c r="AF60" i="33" s="1"/>
  <c r="AH106" i="33"/>
  <c r="AI106" i="33" s="1"/>
  <c r="AG59" i="33"/>
  <c r="AF59" i="33" s="1"/>
  <c r="AH108" i="33"/>
  <c r="AI108" i="33" s="1"/>
  <c r="AH112" i="33"/>
  <c r="AI112" i="33" s="1"/>
  <c r="AH49" i="33"/>
  <c r="AI49" i="33" s="1"/>
  <c r="AH18" i="33"/>
  <c r="AI18" i="33" s="1"/>
  <c r="AH33" i="33"/>
  <c r="AI33" i="33" s="1"/>
  <c r="AG70" i="33"/>
  <c r="AF70" i="33" s="1"/>
  <c r="AG85" i="33"/>
  <c r="AF85" i="33" s="1"/>
  <c r="AH42" i="33"/>
  <c r="AI42" i="33" s="1"/>
  <c r="AG86" i="33"/>
  <c r="AF86" i="33" s="1"/>
  <c r="AH21" i="33"/>
  <c r="AI21" i="33" s="1"/>
  <c r="AG52" i="33"/>
  <c r="AF52" i="33" s="1"/>
  <c r="AG91" i="33"/>
  <c r="AF91" i="33" s="1"/>
  <c r="AH26" i="33"/>
  <c r="AI26" i="33" s="1"/>
  <c r="AG110" i="33"/>
  <c r="AF110" i="33" s="1"/>
  <c r="AG42" i="33"/>
  <c r="AF42" i="33" s="1"/>
  <c r="AH110" i="33"/>
  <c r="AI110" i="33" s="1"/>
  <c r="AG69" i="33"/>
  <c r="AF69" i="33" s="1"/>
  <c r="AG27" i="33"/>
  <c r="AF27" i="33" s="1"/>
  <c r="AG62" i="33"/>
  <c r="AF62" i="33" s="1"/>
  <c r="AH92" i="33"/>
  <c r="AI92" i="33" s="1"/>
  <c r="AH28" i="33"/>
  <c r="AI28" i="33" s="1"/>
  <c r="AG67" i="33"/>
  <c r="AF67" i="33" s="1"/>
  <c r="AG46" i="33"/>
  <c r="AF46" i="33" s="1"/>
  <c r="AH73" i="33"/>
  <c r="AI73" i="33" s="1"/>
  <c r="AH105" i="33"/>
  <c r="AI105" i="33" s="1"/>
  <c r="AG64" i="33"/>
  <c r="AF64" i="33" s="1"/>
  <c r="AG17" i="33"/>
  <c r="AG18" i="33"/>
  <c r="AF18" i="33" s="1"/>
  <c r="AH17" i="33"/>
  <c r="AI17" i="33" s="1"/>
  <c r="AH54" i="33"/>
  <c r="AI54" i="33" s="1"/>
  <c r="AH85" i="33"/>
  <c r="AI85" i="33" s="1"/>
  <c r="AG21" i="33"/>
  <c r="AF21" i="33" s="1"/>
  <c r="AG58" i="33"/>
  <c r="AF58" i="33" s="1"/>
  <c r="AH24" i="33"/>
  <c r="AI24" i="33" s="1"/>
  <c r="AG55" i="33"/>
  <c r="AF55" i="33" s="1"/>
  <c r="AH59" i="33"/>
  <c r="AI59" i="33" s="1"/>
  <c r="AH93" i="33"/>
  <c r="AI93" i="33" s="1"/>
  <c r="AG36" i="33"/>
  <c r="AF36" i="33" s="1"/>
  <c r="AG35" i="33"/>
  <c r="AF35" i="33" s="1"/>
  <c r="AH60" i="33"/>
  <c r="AI60" i="33" s="1"/>
  <c r="AG92" i="33"/>
  <c r="AF92" i="33" s="1"/>
  <c r="AG104" i="33"/>
  <c r="AF104" i="33" s="1"/>
  <c r="AG50" i="33"/>
  <c r="AF50" i="33" s="1"/>
  <c r="AG90" i="33"/>
  <c r="AF90" i="33" s="1"/>
  <c r="AG93" i="33"/>
  <c r="AF93" i="33" s="1"/>
  <c r="AG61" i="33"/>
  <c r="AF61" i="33" s="1"/>
  <c r="AH98" i="33"/>
  <c r="AI98" i="33" s="1"/>
  <c r="AG79" i="33"/>
  <c r="AF79" i="33" s="1"/>
  <c r="AG78" i="33"/>
  <c r="AF78" i="33" s="1"/>
  <c r="AG45" i="33"/>
  <c r="AF45" i="33" s="1"/>
  <c r="AG82" i="33"/>
  <c r="AF82" i="33" s="1"/>
  <c r="AG87" i="33"/>
  <c r="AF87" i="33" s="1"/>
  <c r="AH48" i="33"/>
  <c r="AI48" i="33" s="1"/>
  <c r="AH30" i="33"/>
  <c r="AI30" i="33" s="1"/>
  <c r="AH34" i="33"/>
  <c r="AI34" i="33" s="1"/>
  <c r="AG63" i="33"/>
  <c r="AF63" i="33" s="1"/>
  <c r="AH91" i="33"/>
  <c r="AI91" i="33" s="1"/>
  <c r="AG57" i="33"/>
  <c r="AF57" i="33" s="1"/>
  <c r="AG83" i="33"/>
  <c r="AF83" i="33" s="1"/>
  <c r="AG39" i="33"/>
  <c r="AF39" i="33" s="1"/>
  <c r="AH45" i="33"/>
  <c r="AI45" i="33" s="1"/>
  <c r="AH50" i="33"/>
  <c r="AI50" i="33" s="1"/>
  <c r="AH20" i="33"/>
  <c r="AI20" i="33" s="1"/>
  <c r="AG109" i="33"/>
  <c r="AF109" i="33" s="1"/>
  <c r="AG19" i="33"/>
  <c r="AF19" i="33" s="1"/>
  <c r="AH37" i="33"/>
  <c r="AI37" i="33" s="1"/>
  <c r="AH100" i="33"/>
  <c r="AI100" i="33" s="1"/>
  <c r="AG81" i="33"/>
  <c r="AF81" i="33" s="1"/>
  <c r="AG32" i="33"/>
  <c r="AF32" i="33" s="1"/>
  <c r="AH109" i="33"/>
  <c r="AI109" i="33" s="1"/>
  <c r="AH76" i="33"/>
  <c r="AI76" i="33" s="1"/>
  <c r="AH27" i="33"/>
  <c r="AI27" i="33" s="1"/>
  <c r="AH58" i="33"/>
  <c r="AI58" i="33" s="1"/>
  <c r="AH82" i="33"/>
  <c r="AI82" i="33" s="1"/>
  <c r="AH114" i="33"/>
  <c r="AI114" i="33" s="1"/>
  <c r="AH22" i="33"/>
  <c r="AI22" i="33" s="1"/>
  <c r="AG105" i="33"/>
  <c r="AF105" i="33" s="1"/>
  <c r="AA113" i="33"/>
  <c r="Z113" i="33" s="1"/>
  <c r="AA97" i="33"/>
  <c r="Z97" i="33" s="1"/>
  <c r="AA81" i="33"/>
  <c r="Z81" i="33" s="1"/>
  <c r="AA65" i="33"/>
  <c r="Z65" i="33" s="1"/>
  <c r="AA49" i="33"/>
  <c r="Z49" i="33" s="1"/>
  <c r="AA33" i="33"/>
  <c r="Z33" i="33" s="1"/>
  <c r="AA17" i="33"/>
  <c r="Z17" i="33" s="1"/>
  <c r="AA99" i="33"/>
  <c r="Z99" i="33" s="1"/>
  <c r="AB80" i="33"/>
  <c r="AC80" i="33" s="1"/>
  <c r="AB62" i="33"/>
  <c r="AC62" i="33" s="1"/>
  <c r="AA44" i="33"/>
  <c r="Z44" i="33" s="1"/>
  <c r="AA26" i="33"/>
  <c r="Z26" i="33" s="1"/>
  <c r="AB102" i="33"/>
  <c r="AC102" i="33" s="1"/>
  <c r="AA82" i="33"/>
  <c r="Z82" i="33" s="1"/>
  <c r="AB60" i="33"/>
  <c r="AC60" i="33" s="1"/>
  <c r="AA40" i="33"/>
  <c r="Z40" i="33" s="1"/>
  <c r="AA19" i="33"/>
  <c r="Z19" i="33" s="1"/>
  <c r="AB95" i="33"/>
  <c r="AC95" i="33" s="1"/>
  <c r="AA72" i="33"/>
  <c r="Z72" i="33" s="1"/>
  <c r="AB106" i="33"/>
  <c r="AC106" i="33" s="1"/>
  <c r="AA83" i="33"/>
  <c r="Z83" i="33" s="1"/>
  <c r="AA59" i="33"/>
  <c r="Z59" i="33" s="1"/>
  <c r="AB35" i="33"/>
  <c r="AC35" i="33" s="1"/>
  <c r="AB115" i="33"/>
  <c r="AC115" i="33" s="1"/>
  <c r="AA84" i="33"/>
  <c r="Z84" i="33" s="1"/>
  <c r="AA52" i="33"/>
  <c r="Z52" i="33" s="1"/>
  <c r="AB25" i="33"/>
  <c r="AC25" i="33" s="1"/>
  <c r="AB98" i="33"/>
  <c r="AC98" i="33" s="1"/>
  <c r="AB67" i="33"/>
  <c r="AC67" i="33" s="1"/>
  <c r="AA38" i="33"/>
  <c r="Z38" i="33" s="1"/>
  <c r="AB105" i="33"/>
  <c r="AC105" i="33" s="1"/>
  <c r="AB43" i="33"/>
  <c r="AC43" i="33" s="1"/>
  <c r="AB111" i="33"/>
  <c r="AC111" i="33" s="1"/>
  <c r="AB73" i="33"/>
  <c r="AC73" i="33" s="1"/>
  <c r="AA43" i="33"/>
  <c r="Z43" i="33" s="1"/>
  <c r="AB114" i="33"/>
  <c r="AC114" i="33" s="1"/>
  <c r="AA51" i="33"/>
  <c r="Z51" i="33" s="1"/>
  <c r="AB86" i="33"/>
  <c r="AC86" i="33" s="1"/>
  <c r="AA55" i="33"/>
  <c r="Z55" i="33" s="1"/>
  <c r="AB27" i="33"/>
  <c r="AC27" i="33" s="1"/>
  <c r="AB61" i="33"/>
  <c r="AC61" i="33" s="1"/>
  <c r="AB96" i="33"/>
  <c r="AC96" i="33" s="1"/>
  <c r="AA20" i="33"/>
  <c r="Z20" i="33" s="1"/>
  <c r="AB54" i="33"/>
  <c r="AC54" i="33" s="1"/>
  <c r="AB92" i="33"/>
  <c r="AC92" i="33" s="1"/>
  <c r="AB109" i="33"/>
  <c r="AC109" i="33" s="1"/>
  <c r="AA28" i="33"/>
  <c r="Z28" i="33" s="1"/>
  <c r="AB46" i="33"/>
  <c r="AC46" i="33" s="1"/>
  <c r="AA62" i="33"/>
  <c r="Z62" i="33" s="1"/>
  <c r="AB93" i="33"/>
  <c r="AC93" i="33" s="1"/>
  <c r="AA109" i="33"/>
  <c r="Z109" i="33" s="1"/>
  <c r="AA93" i="33"/>
  <c r="Z93" i="33" s="1"/>
  <c r="AA77" i="33"/>
  <c r="Z77" i="33" s="1"/>
  <c r="AA61" i="33"/>
  <c r="Z61" i="33" s="1"/>
  <c r="AA45" i="33"/>
  <c r="Z45" i="33" s="1"/>
  <c r="AA29" i="33"/>
  <c r="Z29" i="33" s="1"/>
  <c r="AB112" i="33"/>
  <c r="AC112" i="33" s="1"/>
  <c r="AB94" i="33"/>
  <c r="AC94" i="33" s="1"/>
  <c r="AA76" i="33"/>
  <c r="Z76" i="33" s="1"/>
  <c r="AA58" i="33"/>
  <c r="Z58" i="33" s="1"/>
  <c r="AB39" i="33"/>
  <c r="AC39" i="33" s="1"/>
  <c r="AB21" i="33"/>
  <c r="AC21" i="33" s="1"/>
  <c r="AB97" i="33"/>
  <c r="AC97" i="33" s="1"/>
  <c r="AB76" i="33"/>
  <c r="AC76" i="33" s="1"/>
  <c r="AB55" i="33"/>
  <c r="AC55" i="33" s="1"/>
  <c r="AB34" i="33"/>
  <c r="AC34" i="33" s="1"/>
  <c r="AA114" i="33"/>
  <c r="Z114" i="33" s="1"/>
  <c r="AB89" i="33"/>
  <c r="AC89" i="33" s="1"/>
  <c r="AB65" i="33"/>
  <c r="AC65" i="33" s="1"/>
  <c r="AB100" i="33"/>
  <c r="AC100" i="33" s="1"/>
  <c r="AB77" i="33"/>
  <c r="AC77" i="33" s="1"/>
  <c r="AB52" i="33"/>
  <c r="AC52" i="33" s="1"/>
  <c r="AB28" i="33"/>
  <c r="AC28" i="33" s="1"/>
  <c r="AB108" i="33"/>
  <c r="AC108" i="33" s="1"/>
  <c r="AA75" i="33"/>
  <c r="Z75" i="33" s="1"/>
  <c r="AA46" i="33"/>
  <c r="Z46" i="33" s="1"/>
  <c r="AB18" i="33"/>
  <c r="AC18" i="33" s="1"/>
  <c r="AA91" i="33"/>
  <c r="Z91" i="33" s="1"/>
  <c r="AB58" i="33"/>
  <c r="AC58" i="33" s="1"/>
  <c r="AB31" i="33"/>
  <c r="AC31" i="33" s="1"/>
  <c r="AB90" i="33"/>
  <c r="AC90" i="33" s="1"/>
  <c r="AB37" i="33"/>
  <c r="AC37" i="33" s="1"/>
  <c r="AB104" i="33"/>
  <c r="AC104" i="33" s="1"/>
  <c r="AA64" i="33"/>
  <c r="Z64" i="33" s="1"/>
  <c r="AB36" i="33"/>
  <c r="AC36" i="33" s="1"/>
  <c r="AA98" i="33"/>
  <c r="Z98" i="33" s="1"/>
  <c r="AB110" i="33"/>
  <c r="AC110" i="33" s="1"/>
  <c r="AA79" i="33"/>
  <c r="Z79" i="33" s="1"/>
  <c r="AA48" i="33"/>
  <c r="Z48" i="33" s="1"/>
  <c r="AB20" i="33"/>
  <c r="AC20" i="33" s="1"/>
  <c r="AB40" i="33"/>
  <c r="AC40" i="33" s="1"/>
  <c r="AB78" i="33"/>
  <c r="AC78" i="33" s="1"/>
  <c r="AA116" i="33"/>
  <c r="Z116" i="33" s="1"/>
  <c r="AA36" i="33"/>
  <c r="Z36" i="33" s="1"/>
  <c r="AB69" i="33"/>
  <c r="AC69" i="33" s="1"/>
  <c r="AB87" i="33"/>
  <c r="AC87" i="33" s="1"/>
  <c r="AA104" i="33"/>
  <c r="Z104" i="33" s="1"/>
  <c r="AA27" i="33"/>
  <c r="Z27" i="33" s="1"/>
  <c r="AB42" i="33"/>
  <c r="AC42" i="33" s="1"/>
  <c r="AB72" i="33"/>
  <c r="AC72" i="33" s="1"/>
  <c r="AA101" i="33"/>
  <c r="Z101" i="33" s="1"/>
  <c r="AA85" i="33"/>
  <c r="Z85" i="33" s="1"/>
  <c r="AA69" i="33"/>
  <c r="Z69" i="33" s="1"/>
  <c r="AA53" i="33"/>
  <c r="Z53" i="33" s="1"/>
  <c r="AA37" i="33"/>
  <c r="Z37" i="33" s="1"/>
  <c r="AA21" i="33"/>
  <c r="Z21" i="33" s="1"/>
  <c r="AB103" i="33"/>
  <c r="AC103" i="33" s="1"/>
  <c r="AB85" i="33"/>
  <c r="AC85" i="33" s="1"/>
  <c r="AA67" i="33"/>
  <c r="Z67" i="33" s="1"/>
  <c r="AB48" i="33"/>
  <c r="AC48" i="33" s="1"/>
  <c r="AB30" i="33"/>
  <c r="AC30" i="33" s="1"/>
  <c r="AB107" i="33"/>
  <c r="AC107" i="33" s="1"/>
  <c r="AA87" i="33"/>
  <c r="Z87" i="33" s="1"/>
  <c r="AA66" i="33"/>
  <c r="Z66" i="33" s="1"/>
  <c r="AB45" i="33"/>
  <c r="AC45" i="33" s="1"/>
  <c r="AA24" i="33"/>
  <c r="Z24" i="33" s="1"/>
  <c r="AB101" i="33"/>
  <c r="AC101" i="33" s="1"/>
  <c r="AA78" i="33"/>
  <c r="Z78" i="33" s="1"/>
  <c r="AA112" i="33"/>
  <c r="Z112" i="33" s="1"/>
  <c r="AB88" i="33"/>
  <c r="AC88" i="33" s="1"/>
  <c r="AB64" i="33"/>
  <c r="AC64" i="33" s="1"/>
  <c r="AB41" i="33"/>
  <c r="AC41" i="33" s="1"/>
  <c r="AB17" i="33"/>
  <c r="AC17" i="33" s="1"/>
  <c r="AB91" i="33"/>
  <c r="AC91" i="33" s="1"/>
  <c r="AA60" i="33"/>
  <c r="Z60" i="33" s="1"/>
  <c r="AA32" i="33"/>
  <c r="Z32" i="33" s="1"/>
  <c r="AA106" i="33"/>
  <c r="Z106" i="33" s="1"/>
  <c r="AB74" i="33"/>
  <c r="AC74" i="33" s="1"/>
  <c r="AB44" i="33"/>
  <c r="AC44" i="33" s="1"/>
  <c r="AA18" i="33"/>
  <c r="Z18" i="33" s="1"/>
  <c r="AB57" i="33"/>
  <c r="AC57" i="33" s="1"/>
  <c r="AB23" i="33"/>
  <c r="AC23" i="33" s="1"/>
  <c r="AA80" i="33"/>
  <c r="Z80" i="33" s="1"/>
  <c r="AA50" i="33"/>
  <c r="Z50" i="33" s="1"/>
  <c r="AB22" i="33"/>
  <c r="AC22" i="33" s="1"/>
  <c r="AB66" i="33"/>
  <c r="AC66" i="33" s="1"/>
  <c r="AA94" i="33"/>
  <c r="Z94" i="33" s="1"/>
  <c r="AA63" i="33"/>
  <c r="Z63" i="33" s="1"/>
  <c r="AA34" i="33"/>
  <c r="Z34" i="33" s="1"/>
  <c r="AB79" i="33"/>
  <c r="AC79" i="33" s="1"/>
  <c r="AB116" i="33"/>
  <c r="AC116" i="33" s="1"/>
  <c r="AA39" i="33"/>
  <c r="Z39" i="33" s="1"/>
  <c r="AB75" i="33"/>
  <c r="AC75" i="33" s="1"/>
  <c r="AA110" i="33"/>
  <c r="Z110" i="33" s="1"/>
  <c r="AB32" i="33"/>
  <c r="AC32" i="33" s="1"/>
  <c r="AB47" i="33"/>
  <c r="AC47" i="33" s="1"/>
  <c r="AB63" i="33"/>
  <c r="AC63" i="33" s="1"/>
  <c r="AB84" i="33"/>
  <c r="AC84" i="33" s="1"/>
  <c r="AA111" i="33"/>
  <c r="Z111" i="33" s="1"/>
  <c r="AB33" i="33"/>
  <c r="AC33" i="33" s="1"/>
  <c r="AA105" i="33"/>
  <c r="Z105" i="33" s="1"/>
  <c r="AA73" i="33"/>
  <c r="Z73" i="33" s="1"/>
  <c r="AA41" i="33"/>
  <c r="Z41" i="33" s="1"/>
  <c r="AA108" i="33"/>
  <c r="Z108" i="33" s="1"/>
  <c r="AB71" i="33"/>
  <c r="AC71" i="33" s="1"/>
  <c r="AA35" i="33"/>
  <c r="Z35" i="33" s="1"/>
  <c r="AA92" i="33"/>
  <c r="Z92" i="33" s="1"/>
  <c r="AB50" i="33"/>
  <c r="AC50" i="33" s="1"/>
  <c r="AA107" i="33"/>
  <c r="Z107" i="33" s="1"/>
  <c r="AB59" i="33"/>
  <c r="AC59" i="33" s="1"/>
  <c r="AB70" i="33"/>
  <c r="AC70" i="33" s="1"/>
  <c r="AA23" i="33"/>
  <c r="Z23" i="33" s="1"/>
  <c r="AA68" i="33"/>
  <c r="Z68" i="33" s="1"/>
  <c r="AA115" i="33"/>
  <c r="Z115" i="33" s="1"/>
  <c r="AB51" i="33"/>
  <c r="AC51" i="33" s="1"/>
  <c r="AA74" i="33"/>
  <c r="Z74" i="33" s="1"/>
  <c r="AA88" i="33"/>
  <c r="Z88" i="33" s="1"/>
  <c r="AA30" i="33"/>
  <c r="Z30" i="33" s="1"/>
  <c r="AA103" i="33"/>
  <c r="Z103" i="33" s="1"/>
  <c r="AA42" i="33"/>
  <c r="Z42" i="33" s="1"/>
  <c r="AA22" i="33"/>
  <c r="Z22" i="33" s="1"/>
  <c r="AA96" i="33"/>
  <c r="Z96" i="33" s="1"/>
  <c r="AB49" i="33"/>
  <c r="AC49" i="33" s="1"/>
  <c r="AA86" i="33"/>
  <c r="Z86" i="33" s="1"/>
  <c r="AB26" i="33"/>
  <c r="AC26" i="33" s="1"/>
  <c r="AA89" i="33"/>
  <c r="Z89" i="33" s="1"/>
  <c r="AA25" i="33"/>
  <c r="Z25" i="33" s="1"/>
  <c r="AB53" i="33"/>
  <c r="AC53" i="33" s="1"/>
  <c r="AA71" i="33"/>
  <c r="Z71" i="33" s="1"/>
  <c r="AB83" i="33"/>
  <c r="AC83" i="33" s="1"/>
  <c r="AA47" i="33"/>
  <c r="Z47" i="33" s="1"/>
  <c r="AB38" i="33"/>
  <c r="AC38" i="33" s="1"/>
  <c r="AB24" i="33"/>
  <c r="AC24" i="33" s="1"/>
  <c r="AB56" i="33"/>
  <c r="AC56" i="33" s="1"/>
  <c r="AA70" i="33"/>
  <c r="Z70" i="33" s="1"/>
  <c r="AA56" i="33"/>
  <c r="Z56" i="33" s="1"/>
  <c r="AB68" i="33"/>
  <c r="AC68" i="33" s="1"/>
  <c r="AA54" i="33"/>
  <c r="Z54" i="33" s="1"/>
  <c r="AA90" i="33"/>
  <c r="Z90" i="33" s="1"/>
  <c r="AB29" i="33"/>
  <c r="AC29" i="33" s="1"/>
  <c r="AB99" i="33"/>
  <c r="AC99" i="33" s="1"/>
  <c r="AA31" i="33"/>
  <c r="Z31" i="33" s="1"/>
  <c r="AA100" i="33"/>
  <c r="Z100" i="33" s="1"/>
  <c r="AA102" i="33"/>
  <c r="Z102" i="33" s="1"/>
  <c r="AB113" i="33"/>
  <c r="AC113" i="33" s="1"/>
  <c r="AB82" i="33"/>
  <c r="AC82" i="33" s="1"/>
  <c r="AA95" i="33"/>
  <c r="Z95" i="33" s="1"/>
  <c r="AB19" i="33"/>
  <c r="AC19" i="33" s="1"/>
  <c r="AB81" i="33"/>
  <c r="AC81" i="33" s="1"/>
  <c r="AA57" i="33"/>
  <c r="Z57" i="33" s="1"/>
  <c r="AM114" i="37"/>
  <c r="AL114" i="37" s="1"/>
  <c r="AM98" i="37"/>
  <c r="AL98" i="37" s="1"/>
  <c r="AM82" i="37"/>
  <c r="AL82" i="37" s="1"/>
  <c r="AM66" i="37"/>
  <c r="AL66" i="37" s="1"/>
  <c r="AM50" i="37"/>
  <c r="AL50" i="37" s="1"/>
  <c r="AM34" i="37"/>
  <c r="AL34" i="37" s="1"/>
  <c r="AM18" i="37"/>
  <c r="AL18" i="37" s="1"/>
  <c r="AN99" i="37"/>
  <c r="AO99" i="37" s="1"/>
  <c r="AM81" i="37"/>
  <c r="AL81" i="37" s="1"/>
  <c r="AM63" i="37"/>
  <c r="AL63" i="37" s="1"/>
  <c r="AN44" i="37"/>
  <c r="AO44" i="37" s="1"/>
  <c r="AN26" i="37"/>
  <c r="AO26" i="37" s="1"/>
  <c r="AM108" i="37"/>
  <c r="AL108" i="37" s="1"/>
  <c r="AN89" i="37"/>
  <c r="AO89" i="37" s="1"/>
  <c r="AN71" i="37"/>
  <c r="AO71" i="37" s="1"/>
  <c r="AM53" i="37"/>
  <c r="AL53" i="37" s="1"/>
  <c r="AM35" i="37"/>
  <c r="AL35" i="37" s="1"/>
  <c r="AM116" i="37"/>
  <c r="AL116" i="37" s="1"/>
  <c r="AN97" i="37"/>
  <c r="AO97" i="37" s="1"/>
  <c r="AN79" i="37"/>
  <c r="AO79" i="37" s="1"/>
  <c r="AM61" i="37"/>
  <c r="AL61" i="37" s="1"/>
  <c r="AM43" i="37"/>
  <c r="AL43" i="37" s="1"/>
  <c r="AN24" i="37"/>
  <c r="AO24" i="37" s="1"/>
  <c r="AM100" i="37"/>
  <c r="AL100" i="37" s="1"/>
  <c r="AN69" i="37"/>
  <c r="AO69" i="37" s="1"/>
  <c r="AM41" i="37"/>
  <c r="AL41" i="37" s="1"/>
  <c r="AN113" i="37"/>
  <c r="AO113" i="37" s="1"/>
  <c r="AN83" i="37"/>
  <c r="AO83" i="37" s="1"/>
  <c r="AM55" i="37"/>
  <c r="AL55" i="37" s="1"/>
  <c r="AM25" i="37"/>
  <c r="AL25" i="37" s="1"/>
  <c r="AM97" i="37"/>
  <c r="AL97" i="37" s="1"/>
  <c r="AN68" i="37"/>
  <c r="AO68" i="37" s="1"/>
  <c r="AM39" i="37"/>
  <c r="AL39" i="37" s="1"/>
  <c r="AM111" i="37"/>
  <c r="AL111" i="37" s="1"/>
  <c r="AN82" i="37"/>
  <c r="AO82" i="37" s="1"/>
  <c r="AN52" i="37"/>
  <c r="AO52" i="37" s="1"/>
  <c r="AN23" i="37"/>
  <c r="AO23" i="37" s="1"/>
  <c r="AM88" i="37"/>
  <c r="AL88" i="37" s="1"/>
  <c r="AN59" i="37"/>
  <c r="AO59" i="37" s="1"/>
  <c r="AN29" i="37"/>
  <c r="AO29" i="37" s="1"/>
  <c r="AM64" i="37"/>
  <c r="AL64" i="37" s="1"/>
  <c r="AM65" i="37"/>
  <c r="AL65" i="37" s="1"/>
  <c r="AM79" i="37"/>
  <c r="AL79" i="37" s="1"/>
  <c r="AN107" i="37"/>
  <c r="AO107" i="37" s="1"/>
  <c r="AN95" i="37"/>
  <c r="AO95" i="37" s="1"/>
  <c r="AN19" i="37"/>
  <c r="AO19" i="37" s="1"/>
  <c r="AM56" i="37"/>
  <c r="AL56" i="37" s="1"/>
  <c r="AN72" i="37"/>
  <c r="AO72" i="37" s="1"/>
  <c r="AN87" i="37"/>
  <c r="AO87" i="37" s="1"/>
  <c r="AM110" i="37"/>
  <c r="AL110" i="37" s="1"/>
  <c r="AM58" i="37"/>
  <c r="AL58" i="37" s="1"/>
  <c r="AM104" i="37"/>
  <c r="AL104" i="37" s="1"/>
  <c r="AN76" i="37"/>
  <c r="AO76" i="37" s="1"/>
  <c r="AM17" i="37"/>
  <c r="AL17" i="37" s="1"/>
  <c r="AN57" i="37"/>
  <c r="AO57" i="37" s="1"/>
  <c r="AN30" i="37"/>
  <c r="AO30" i="37" s="1"/>
  <c r="AN70" i="37"/>
  <c r="AO70" i="37" s="1"/>
  <c r="AM20" i="37"/>
  <c r="AL20" i="37" s="1"/>
  <c r="AN105" i="37"/>
  <c r="AO105" i="37" s="1"/>
  <c r="AM91" i="37"/>
  <c r="AL91" i="37" s="1"/>
  <c r="AN74" i="37"/>
  <c r="AO74" i="37" s="1"/>
  <c r="AN51" i="37"/>
  <c r="AO51" i="37" s="1"/>
  <c r="AM59" i="37"/>
  <c r="AL59" i="37" s="1"/>
  <c r="AM57" i="37"/>
  <c r="AL57" i="37" s="1"/>
  <c r="AN92" i="37"/>
  <c r="AO92" i="37" s="1"/>
  <c r="AM87" i="37"/>
  <c r="AL87" i="37" s="1"/>
  <c r="AM74" i="37"/>
  <c r="AL74" i="37" s="1"/>
  <c r="AM22" i="37"/>
  <c r="AL22" i="37" s="1"/>
  <c r="AM95" i="37"/>
  <c r="AL95" i="37" s="1"/>
  <c r="AN35" i="37"/>
  <c r="AO35" i="37" s="1"/>
  <c r="AM76" i="37"/>
  <c r="AL76" i="37" s="1"/>
  <c r="AN48" i="37"/>
  <c r="AO48" i="37" s="1"/>
  <c r="AN88" i="37"/>
  <c r="AO88" i="37" s="1"/>
  <c r="AN33" i="37"/>
  <c r="AO33" i="37" s="1"/>
  <c r="AN106" i="37"/>
  <c r="AO106" i="37" s="1"/>
  <c r="AM27" i="37"/>
  <c r="AL27" i="37" s="1"/>
  <c r="AN91" i="37"/>
  <c r="AO91" i="37" s="1"/>
  <c r="AM112" i="37"/>
  <c r="AL112" i="37" s="1"/>
  <c r="AN75" i="37"/>
  <c r="AO75" i="37" s="1"/>
  <c r="AN96" i="37"/>
  <c r="AO96" i="37" s="1"/>
  <c r="AM60" i="37"/>
  <c r="AL60" i="37" s="1"/>
  <c r="AN73" i="37"/>
  <c r="AO73" i="37" s="1"/>
  <c r="AM37" i="37"/>
  <c r="AL37" i="37" s="1"/>
  <c r="AN27" i="37"/>
  <c r="AO27" i="37" s="1"/>
  <c r="AN115" i="37"/>
  <c r="AO115" i="37" s="1"/>
  <c r="AM51" i="37"/>
  <c r="AL51" i="37" s="1"/>
  <c r="AM90" i="37"/>
  <c r="AL90" i="37" s="1"/>
  <c r="AM38" i="37"/>
  <c r="AL38" i="37" s="1"/>
  <c r="AM113" i="37"/>
  <c r="AL113" i="37" s="1"/>
  <c r="AN53" i="37"/>
  <c r="AO53" i="37" s="1"/>
  <c r="AN94" i="37"/>
  <c r="AO94" i="37" s="1"/>
  <c r="AM67" i="37"/>
  <c r="AL67" i="37" s="1"/>
  <c r="AM107" i="37"/>
  <c r="AL107" i="37" s="1"/>
  <c r="AM92" i="37"/>
  <c r="AL92" i="37" s="1"/>
  <c r="AM77" i="37"/>
  <c r="AL77" i="37" s="1"/>
  <c r="AN60" i="37"/>
  <c r="AO60" i="37" s="1"/>
  <c r="AN45" i="37"/>
  <c r="AO45" i="37" s="1"/>
  <c r="AM23" i="37"/>
  <c r="AL23" i="37" s="1"/>
  <c r="AN78" i="37"/>
  <c r="AO78" i="37" s="1"/>
  <c r="AN109" i="37"/>
  <c r="AO109" i="37" s="1"/>
  <c r="AN28" i="37"/>
  <c r="AO28" i="37" s="1"/>
  <c r="AN43" i="37"/>
  <c r="AO43" i="37" s="1"/>
  <c r="AM102" i="37"/>
  <c r="AL102" i="37" s="1"/>
  <c r="AM62" i="37"/>
  <c r="AL62" i="37" s="1"/>
  <c r="AM72" i="37"/>
  <c r="AL72" i="37" s="1"/>
  <c r="AN80" i="37"/>
  <c r="AO80" i="37" s="1"/>
  <c r="AM84" i="37"/>
  <c r="AL84" i="37" s="1"/>
  <c r="AM33" i="37"/>
  <c r="AL33" i="37" s="1"/>
  <c r="AM69" i="37"/>
  <c r="AL69" i="37" s="1"/>
  <c r="AN46" i="37"/>
  <c r="AO46" i="37" s="1"/>
  <c r="AM89" i="37"/>
  <c r="AL89" i="37" s="1"/>
  <c r="AN42" i="37"/>
  <c r="AO42" i="37" s="1"/>
  <c r="AM109" i="37"/>
  <c r="AL109" i="37" s="1"/>
  <c r="AN101" i="37"/>
  <c r="AO101" i="37" s="1"/>
  <c r="AM86" i="37"/>
  <c r="AL86" i="37" s="1"/>
  <c r="AM46" i="37"/>
  <c r="AL46" i="37" s="1"/>
  <c r="AN58" i="37"/>
  <c r="AO58" i="37" s="1"/>
  <c r="AN62" i="37"/>
  <c r="AO62" i="37" s="1"/>
  <c r="AN65" i="37"/>
  <c r="AO65" i="37" s="1"/>
  <c r="AM29" i="37"/>
  <c r="AL29" i="37" s="1"/>
  <c r="AM47" i="37"/>
  <c r="AL47" i="37" s="1"/>
  <c r="AM83" i="37"/>
  <c r="AL83" i="37" s="1"/>
  <c r="AM24" i="37"/>
  <c r="AL24" i="37" s="1"/>
  <c r="AM96" i="37"/>
  <c r="AL96" i="37" s="1"/>
  <c r="AN36" i="37"/>
  <c r="AO36" i="37" s="1"/>
  <c r="AN50" i="37"/>
  <c r="AO50" i="37" s="1"/>
  <c r="AM70" i="37"/>
  <c r="AL70" i="37" s="1"/>
  <c r="AM30" i="37"/>
  <c r="AL30" i="37" s="1"/>
  <c r="AN85" i="37"/>
  <c r="AO85" i="37" s="1"/>
  <c r="AM40" i="37"/>
  <c r="AL40" i="37" s="1"/>
  <c r="AM44" i="37"/>
  <c r="AL44" i="37" s="1"/>
  <c r="AM52" i="37"/>
  <c r="AL52" i="37" s="1"/>
  <c r="AM48" i="37"/>
  <c r="AL48" i="37" s="1"/>
  <c r="AN104" i="37"/>
  <c r="AO104" i="37" s="1"/>
  <c r="AN37" i="37"/>
  <c r="AO37" i="37" s="1"/>
  <c r="AM80" i="37"/>
  <c r="AL80" i="37" s="1"/>
  <c r="AN100" i="37"/>
  <c r="AO100" i="37" s="1"/>
  <c r="AN93" i="37"/>
  <c r="AO93" i="37" s="1"/>
  <c r="AM94" i="37"/>
  <c r="AL94" i="37" s="1"/>
  <c r="AM26" i="37"/>
  <c r="AL26" i="37" s="1"/>
  <c r="AM49" i="37"/>
  <c r="AL49" i="37" s="1"/>
  <c r="AN102" i="37"/>
  <c r="AO102" i="37" s="1"/>
  <c r="AN40" i="37"/>
  <c r="AO40" i="37" s="1"/>
  <c r="AN21" i="37"/>
  <c r="AO21" i="37" s="1"/>
  <c r="AM75" i="37"/>
  <c r="AL75" i="37" s="1"/>
  <c r="AN98" i="37"/>
  <c r="AO98" i="37" s="1"/>
  <c r="AM105" i="37"/>
  <c r="AL105" i="37" s="1"/>
  <c r="AM103" i="37"/>
  <c r="AL103" i="37" s="1"/>
  <c r="AN49" i="37"/>
  <c r="AO49" i="37" s="1"/>
  <c r="AM36" i="37"/>
  <c r="AL36" i="37" s="1"/>
  <c r="AM106" i="37"/>
  <c r="AL106" i="37" s="1"/>
  <c r="AM42" i="37"/>
  <c r="AL42" i="37" s="1"/>
  <c r="AN67" i="37"/>
  <c r="AO67" i="37" s="1"/>
  <c r="AM99" i="37"/>
  <c r="AL99" i="37" s="1"/>
  <c r="AM21" i="37"/>
  <c r="AL21" i="37" s="1"/>
  <c r="AN47" i="37"/>
  <c r="AO47" i="37" s="1"/>
  <c r="AN63" i="37"/>
  <c r="AO63" i="37" s="1"/>
  <c r="AN61" i="37"/>
  <c r="AO61" i="37" s="1"/>
  <c r="AM68" i="37"/>
  <c r="AL68" i="37" s="1"/>
  <c r="AN66" i="37"/>
  <c r="AO66" i="37" s="1"/>
  <c r="AN86" i="37"/>
  <c r="AO86" i="37" s="1"/>
  <c r="AN112" i="37"/>
  <c r="AO112" i="37" s="1"/>
  <c r="AM93" i="37"/>
  <c r="AL93" i="37" s="1"/>
  <c r="AN77" i="37"/>
  <c r="AO77" i="37" s="1"/>
  <c r="AN18" i="37"/>
  <c r="AO18" i="37" s="1"/>
  <c r="AN22" i="37"/>
  <c r="AO22" i="37" s="1"/>
  <c r="AM115" i="37"/>
  <c r="AL115" i="37" s="1"/>
  <c r="AN108" i="37"/>
  <c r="AO108" i="37" s="1"/>
  <c r="AM85" i="37"/>
  <c r="AL85" i="37" s="1"/>
  <c r="AN110" i="37"/>
  <c r="AO110" i="37" s="1"/>
  <c r="AN90" i="37"/>
  <c r="AO90" i="37" s="1"/>
  <c r="AN56" i="37"/>
  <c r="AO56" i="37" s="1"/>
  <c r="AM19" i="37"/>
  <c r="AL19" i="37" s="1"/>
  <c r="AN54" i="37"/>
  <c r="AO54" i="37" s="1"/>
  <c r="AN41" i="37"/>
  <c r="AO41" i="37" s="1"/>
  <c r="AM54" i="37"/>
  <c r="AL54" i="37" s="1"/>
  <c r="AN25" i="37"/>
  <c r="AO25" i="37" s="1"/>
  <c r="AN114" i="37"/>
  <c r="AO114" i="37" s="1"/>
  <c r="AN111" i="37"/>
  <c r="AO111" i="37" s="1"/>
  <c r="AN32" i="37"/>
  <c r="AO32" i="37" s="1"/>
  <c r="AM101" i="37"/>
  <c r="AL101" i="37" s="1"/>
  <c r="AM28" i="37"/>
  <c r="AL28" i="37" s="1"/>
  <c r="AN116" i="37"/>
  <c r="AO116" i="37" s="1"/>
  <c r="AN38" i="37"/>
  <c r="AO38" i="37" s="1"/>
  <c r="AM32" i="37"/>
  <c r="AL32" i="37" s="1"/>
  <c r="AN20" i="37"/>
  <c r="AO20" i="37" s="1"/>
  <c r="AN81" i="37"/>
  <c r="AO81" i="37" s="1"/>
  <c r="AN34" i="37"/>
  <c r="AO34" i="37" s="1"/>
  <c r="AM78" i="37"/>
  <c r="AL78" i="37" s="1"/>
  <c r="AN39" i="37"/>
  <c r="AO39" i="37" s="1"/>
  <c r="AM45" i="37"/>
  <c r="AL45" i="37" s="1"/>
  <c r="AM71" i="37"/>
  <c r="AL71" i="37" s="1"/>
  <c r="AN31" i="37"/>
  <c r="AO31" i="37" s="1"/>
  <c r="AN55" i="37"/>
  <c r="AO55" i="37" s="1"/>
  <c r="AN17" i="37"/>
  <c r="AO17" i="37" s="1"/>
  <c r="AN103" i="37"/>
  <c r="AO103" i="37" s="1"/>
  <c r="AN84" i="37"/>
  <c r="AO84" i="37" s="1"/>
  <c r="AN64" i="37"/>
  <c r="AO64" i="37" s="1"/>
  <c r="AM31" i="37"/>
  <c r="AL31" i="37" s="1"/>
  <c r="AM73" i="37"/>
  <c r="AL73" i="37" s="1"/>
  <c r="AA114" i="30"/>
  <c r="Z114" i="30" s="1"/>
  <c r="AA98" i="30"/>
  <c r="Z98" i="30" s="1"/>
  <c r="AA82" i="30"/>
  <c r="Z82" i="30" s="1"/>
  <c r="AA66" i="30"/>
  <c r="Z66" i="30" s="1"/>
  <c r="AA50" i="30"/>
  <c r="Z50" i="30" s="1"/>
  <c r="AA34" i="30"/>
  <c r="Z34" i="30" s="1"/>
  <c r="AA18" i="30"/>
  <c r="Z18" i="30" s="1"/>
  <c r="AA100" i="30"/>
  <c r="Z100" i="30" s="1"/>
  <c r="AB81" i="30"/>
  <c r="AC81" i="30" s="1"/>
  <c r="AB63" i="30"/>
  <c r="AC63" i="30" s="1"/>
  <c r="AA45" i="30"/>
  <c r="Z45" i="30" s="1"/>
  <c r="AA27" i="30"/>
  <c r="Z27" i="30" s="1"/>
  <c r="AA107" i="30"/>
  <c r="Z107" i="30" s="1"/>
  <c r="AB85" i="30"/>
  <c r="AC85" i="30" s="1"/>
  <c r="AA65" i="30"/>
  <c r="Z65" i="30" s="1"/>
  <c r="AA44" i="30"/>
  <c r="Z44" i="30" s="1"/>
  <c r="AB23" i="30"/>
  <c r="AC23" i="30" s="1"/>
  <c r="AA103" i="30"/>
  <c r="Z103" i="30" s="1"/>
  <c r="AA79" i="30"/>
  <c r="Z79" i="30" s="1"/>
  <c r="AB55" i="30"/>
  <c r="AC55" i="30" s="1"/>
  <c r="AA31" i="30"/>
  <c r="Z31" i="30" s="1"/>
  <c r="AA108" i="30"/>
  <c r="Z108" i="30" s="1"/>
  <c r="AA84" i="30"/>
  <c r="Z84" i="30" s="1"/>
  <c r="AB60" i="30"/>
  <c r="AC60" i="30" s="1"/>
  <c r="AB36" i="30"/>
  <c r="AC36" i="30" s="1"/>
  <c r="AA113" i="30"/>
  <c r="Z113" i="30" s="1"/>
  <c r="AA89" i="30"/>
  <c r="Z89" i="30" s="1"/>
  <c r="AB65" i="30"/>
  <c r="AC65" i="30" s="1"/>
  <c r="AB35" i="30"/>
  <c r="AC35" i="30" s="1"/>
  <c r="AB59" i="30"/>
  <c r="AC59" i="30" s="1"/>
  <c r="AB94" i="30"/>
  <c r="AC94" i="30" s="1"/>
  <c r="AA71" i="30"/>
  <c r="Z71" i="30" s="1"/>
  <c r="AA47" i="30"/>
  <c r="Z47" i="30" s="1"/>
  <c r="AA23" i="30"/>
  <c r="Z23" i="30" s="1"/>
  <c r="AA75" i="30"/>
  <c r="Z75" i="30" s="1"/>
  <c r="AB27" i="30"/>
  <c r="AC27" i="30" s="1"/>
  <c r="AB74" i="30"/>
  <c r="AC74" i="30" s="1"/>
  <c r="AB26" i="30"/>
  <c r="AC26" i="30" s="1"/>
  <c r="AB73" i="30"/>
  <c r="AC73" i="30" s="1"/>
  <c r="AB25" i="30"/>
  <c r="AC25" i="30" s="1"/>
  <c r="AB69" i="30"/>
  <c r="AC69" i="30" s="1"/>
  <c r="AB21" i="30"/>
  <c r="AC21" i="30" s="1"/>
  <c r="AA81" i="30"/>
  <c r="Z81" i="30" s="1"/>
  <c r="AA33" i="30"/>
  <c r="Z33" i="30" s="1"/>
  <c r="AB92" i="30"/>
  <c r="AC92" i="30" s="1"/>
  <c r="AB44" i="30"/>
  <c r="AC44" i="30" s="1"/>
  <c r="AB103" i="30"/>
  <c r="AC103" i="30" s="1"/>
  <c r="AA56" i="30"/>
  <c r="Z56" i="30" s="1"/>
  <c r="AB111" i="30"/>
  <c r="AC111" i="30" s="1"/>
  <c r="AA64" i="30"/>
  <c r="Z64" i="30" s="1"/>
  <c r="AA106" i="30"/>
  <c r="Z106" i="30" s="1"/>
  <c r="AA74" i="30"/>
  <c r="Z74" i="30" s="1"/>
  <c r="AA42" i="30"/>
  <c r="Z42" i="30" s="1"/>
  <c r="AA109" i="30"/>
  <c r="Z109" i="30" s="1"/>
  <c r="AB72" i="30"/>
  <c r="AC72" i="30" s="1"/>
  <c r="AA36" i="30"/>
  <c r="Z36" i="30" s="1"/>
  <c r="AB96" i="30"/>
  <c r="AC96" i="30" s="1"/>
  <c r="AA55" i="30"/>
  <c r="Z55" i="30" s="1"/>
  <c r="AA115" i="30"/>
  <c r="Z115" i="30" s="1"/>
  <c r="AA67" i="30"/>
  <c r="Z67" i="30" s="1"/>
  <c r="AB19" i="30"/>
  <c r="AC19" i="30" s="1"/>
  <c r="AA72" i="30"/>
  <c r="Z72" i="30" s="1"/>
  <c r="AB24" i="30"/>
  <c r="AC24" i="30" s="1"/>
  <c r="AB77" i="30"/>
  <c r="AC77" i="30" s="1"/>
  <c r="AA24" i="30"/>
  <c r="Z24" i="30" s="1"/>
  <c r="AA83" i="30"/>
  <c r="Z83" i="30" s="1"/>
  <c r="AA35" i="30"/>
  <c r="Z35" i="30" s="1"/>
  <c r="AB51" i="30"/>
  <c r="AC51" i="30" s="1"/>
  <c r="AA51" i="30"/>
  <c r="Z51" i="30" s="1"/>
  <c r="AB50" i="30"/>
  <c r="AC50" i="30" s="1"/>
  <c r="AB46" i="30"/>
  <c r="AC46" i="30" s="1"/>
  <c r="AA57" i="30"/>
  <c r="Z57" i="30" s="1"/>
  <c r="AB68" i="30"/>
  <c r="AC68" i="30" s="1"/>
  <c r="AB79" i="30"/>
  <c r="AC79" i="30" s="1"/>
  <c r="AA88" i="30"/>
  <c r="Z88" i="30" s="1"/>
  <c r="AA94" i="30"/>
  <c r="Z94" i="30" s="1"/>
  <c r="AA62" i="30"/>
  <c r="Z62" i="30" s="1"/>
  <c r="AA30" i="30"/>
  <c r="Z30" i="30" s="1"/>
  <c r="AB95" i="30"/>
  <c r="AC95" i="30" s="1"/>
  <c r="AA59" i="30"/>
  <c r="Z59" i="30" s="1"/>
  <c r="AB22" i="30"/>
  <c r="AC22" i="30" s="1"/>
  <c r="AB80" i="30"/>
  <c r="AC80" i="30" s="1"/>
  <c r="AA39" i="30"/>
  <c r="Z39" i="30" s="1"/>
  <c r="AA97" i="30"/>
  <c r="Z97" i="30" s="1"/>
  <c r="AB48" i="30"/>
  <c r="AC48" i="30" s="1"/>
  <c r="AB102" i="30"/>
  <c r="AC102" i="30" s="1"/>
  <c r="AB53" i="30"/>
  <c r="AC53" i="30" s="1"/>
  <c r="AB107" i="30"/>
  <c r="AC107" i="30" s="1"/>
  <c r="AA53" i="30"/>
  <c r="Z53" i="30" s="1"/>
  <c r="AB112" i="30"/>
  <c r="AC112" i="30" s="1"/>
  <c r="AB64" i="30"/>
  <c r="AC64" i="30" s="1"/>
  <c r="AA111" i="30"/>
  <c r="Z111" i="30" s="1"/>
  <c r="AB110" i="30"/>
  <c r="AC110" i="30" s="1"/>
  <c r="AB109" i="30"/>
  <c r="AC109" i="30" s="1"/>
  <c r="AB105" i="30"/>
  <c r="AC105" i="30" s="1"/>
  <c r="AB116" i="30"/>
  <c r="AC116" i="30" s="1"/>
  <c r="AA21" i="30"/>
  <c r="Z21" i="30" s="1"/>
  <c r="AB32" i="30"/>
  <c r="AC32" i="30" s="1"/>
  <c r="AB43" i="30"/>
  <c r="AC43" i="30" s="1"/>
  <c r="AA52" i="30"/>
  <c r="Z52" i="30" s="1"/>
  <c r="AA90" i="30"/>
  <c r="Z90" i="30" s="1"/>
  <c r="AA58" i="30"/>
  <c r="Z58" i="30" s="1"/>
  <c r="AA26" i="30"/>
  <c r="Z26" i="30" s="1"/>
  <c r="AA91" i="30"/>
  <c r="Z91" i="30" s="1"/>
  <c r="AB54" i="30"/>
  <c r="AC54" i="30" s="1"/>
  <c r="AB17" i="30"/>
  <c r="AC17" i="30" s="1"/>
  <c r="AB75" i="30"/>
  <c r="AC75" i="30" s="1"/>
  <c r="AB33" i="30"/>
  <c r="AC33" i="30" s="1"/>
  <c r="AB90" i="30"/>
  <c r="AC90" i="30" s="1"/>
  <c r="AA43" i="30"/>
  <c r="Z43" i="30" s="1"/>
  <c r="AA96" i="30"/>
  <c r="Z96" i="30" s="1"/>
  <c r="AA48" i="30"/>
  <c r="Z48" i="30" s="1"/>
  <c r="AA101" i="30"/>
  <c r="Z101" i="30" s="1"/>
  <c r="AB47" i="30"/>
  <c r="AC47" i="30" s="1"/>
  <c r="AB106" i="30"/>
  <c r="AC106" i="30" s="1"/>
  <c r="AB58" i="30"/>
  <c r="AC58" i="30" s="1"/>
  <c r="AA99" i="30"/>
  <c r="Z99" i="30" s="1"/>
  <c r="AB98" i="30"/>
  <c r="AC98" i="30" s="1"/>
  <c r="AB97" i="30"/>
  <c r="AC97" i="30" s="1"/>
  <c r="AB93" i="30"/>
  <c r="AC93" i="30" s="1"/>
  <c r="AA105" i="30"/>
  <c r="Z105" i="30" s="1"/>
  <c r="AA116" i="30"/>
  <c r="Z116" i="30" s="1"/>
  <c r="AB20" i="30"/>
  <c r="AC20" i="30" s="1"/>
  <c r="AA32" i="30"/>
  <c r="Z32" i="30" s="1"/>
  <c r="AA40" i="30"/>
  <c r="Z40" i="30" s="1"/>
  <c r="AA110" i="30"/>
  <c r="Z110" i="30" s="1"/>
  <c r="AA46" i="30"/>
  <c r="Z46" i="30" s="1"/>
  <c r="AA77" i="30"/>
  <c r="Z77" i="30" s="1"/>
  <c r="AB101" i="30"/>
  <c r="AC101" i="30" s="1"/>
  <c r="AB18" i="30"/>
  <c r="AC18" i="30" s="1"/>
  <c r="AA25" i="30"/>
  <c r="Z25" i="30" s="1"/>
  <c r="AB30" i="30"/>
  <c r="AC30" i="30" s="1"/>
  <c r="AB29" i="30"/>
  <c r="AC29" i="30" s="1"/>
  <c r="AA41" i="30"/>
  <c r="Z41" i="30" s="1"/>
  <c r="AB62" i="30"/>
  <c r="AC62" i="30" s="1"/>
  <c r="AB57" i="30"/>
  <c r="AC57" i="30" s="1"/>
  <c r="AA80" i="30"/>
  <c r="Z80" i="30" s="1"/>
  <c r="AB99" i="30"/>
  <c r="AC99" i="30" s="1"/>
  <c r="AA86" i="30"/>
  <c r="Z86" i="30" s="1"/>
  <c r="AA22" i="30"/>
  <c r="Z22" i="30" s="1"/>
  <c r="AB49" i="30"/>
  <c r="AC49" i="30" s="1"/>
  <c r="AB70" i="30"/>
  <c r="AC70" i="30" s="1"/>
  <c r="AB84" i="30"/>
  <c r="AC84" i="30" s="1"/>
  <c r="AB89" i="30"/>
  <c r="AC89" i="30" s="1"/>
  <c r="AA95" i="30"/>
  <c r="Z95" i="30" s="1"/>
  <c r="AB100" i="30"/>
  <c r="AC100" i="30" s="1"/>
  <c r="AB87" i="30"/>
  <c r="AC87" i="30" s="1"/>
  <c r="AA85" i="30"/>
  <c r="Z85" i="30" s="1"/>
  <c r="AA93" i="30"/>
  <c r="Z93" i="30" s="1"/>
  <c r="AB115" i="30"/>
  <c r="AC115" i="30" s="1"/>
  <c r="AA28" i="30"/>
  <c r="Z28" i="30" s="1"/>
  <c r="AA78" i="30"/>
  <c r="Z78" i="30" s="1"/>
  <c r="AB113" i="30"/>
  <c r="AC113" i="30" s="1"/>
  <c r="AB40" i="30"/>
  <c r="AC40" i="30" s="1"/>
  <c r="AA60" i="30"/>
  <c r="Z60" i="30" s="1"/>
  <c r="AA73" i="30"/>
  <c r="Z73" i="30" s="1"/>
  <c r="AB78" i="30"/>
  <c r="AC78" i="30" s="1"/>
  <c r="AB83" i="30"/>
  <c r="AC83" i="30" s="1"/>
  <c r="AB88" i="30"/>
  <c r="AC88" i="30" s="1"/>
  <c r="AA63" i="30"/>
  <c r="Z63" i="30" s="1"/>
  <c r="AB61" i="30"/>
  <c r="AC61" i="30" s="1"/>
  <c r="AA69" i="30"/>
  <c r="Z69" i="30" s="1"/>
  <c r="AA92" i="30"/>
  <c r="Z92" i="30" s="1"/>
  <c r="AB104" i="30"/>
  <c r="AC104" i="30" s="1"/>
  <c r="AA49" i="30"/>
  <c r="Z49" i="30" s="1"/>
  <c r="AB66" i="30"/>
  <c r="AC66" i="30" s="1"/>
  <c r="AB76" i="30"/>
  <c r="AC76" i="30" s="1"/>
  <c r="AB37" i="30"/>
  <c r="AC37" i="30" s="1"/>
  <c r="AB67" i="30"/>
  <c r="AC67" i="30" s="1"/>
  <c r="AB86" i="30"/>
  <c r="AC86" i="30" s="1"/>
  <c r="AB28" i="30"/>
  <c r="AC28" i="30" s="1"/>
  <c r="AB42" i="30"/>
  <c r="AC42" i="30" s="1"/>
  <c r="AB52" i="30"/>
  <c r="AC52" i="30" s="1"/>
  <c r="AB82" i="30"/>
  <c r="AC82" i="30" s="1"/>
  <c r="AA20" i="30"/>
  <c r="Z20" i="30" s="1"/>
  <c r="AA54" i="30"/>
  <c r="Z54" i="30" s="1"/>
  <c r="AA112" i="30"/>
  <c r="Z112" i="30" s="1"/>
  <c r="AA37" i="30"/>
  <c r="Z37" i="30" s="1"/>
  <c r="AB41" i="30"/>
  <c r="AC41" i="30" s="1"/>
  <c r="AA87" i="30"/>
  <c r="Z87" i="30" s="1"/>
  <c r="AA104" i="30"/>
  <c r="Z104" i="30" s="1"/>
  <c r="AA38" i="30"/>
  <c r="Z38" i="30" s="1"/>
  <c r="AB114" i="30"/>
  <c r="AC114" i="30" s="1"/>
  <c r="AB38" i="30"/>
  <c r="AC38" i="30" s="1"/>
  <c r="AA68" i="30"/>
  <c r="Z68" i="30" s="1"/>
  <c r="AA19" i="30"/>
  <c r="Z19" i="30" s="1"/>
  <c r="AB34" i="30"/>
  <c r="AC34" i="30" s="1"/>
  <c r="AB31" i="30"/>
  <c r="AC31" i="30" s="1"/>
  <c r="AB71" i="30"/>
  <c r="AC71" i="30" s="1"/>
  <c r="AB45" i="30"/>
  <c r="AC45" i="30" s="1"/>
  <c r="AB91" i="30"/>
  <c r="AC91" i="30" s="1"/>
  <c r="AA17" i="30"/>
  <c r="Z17" i="30" s="1"/>
  <c r="AB56" i="30"/>
  <c r="AC56" i="30" s="1"/>
  <c r="AA61" i="30"/>
  <c r="Z61" i="30" s="1"/>
  <c r="AA102" i="30"/>
  <c r="Z102" i="30" s="1"/>
  <c r="AA29" i="30"/>
  <c r="Z29" i="30" s="1"/>
  <c r="AA76" i="30"/>
  <c r="Z76" i="30" s="1"/>
  <c r="AA70" i="30"/>
  <c r="Z70" i="30" s="1"/>
  <c r="AB108" i="30"/>
  <c r="AC108" i="30" s="1"/>
  <c r="AB39" i="30"/>
  <c r="AC39" i="30" s="1"/>
  <c r="AJ31" i="43"/>
  <c r="AJ77" i="43" s="1"/>
  <c r="AN103" i="14"/>
  <c r="AO103" i="14" s="1"/>
  <c r="AN87" i="14"/>
  <c r="AO87" i="14" s="1"/>
  <c r="AN71" i="14"/>
  <c r="AO71" i="14" s="1"/>
  <c r="AM111" i="14"/>
  <c r="AL111" i="14" s="1"/>
  <c r="AM93" i="14"/>
  <c r="AL93" i="14" s="1"/>
  <c r="AN74" i="14"/>
  <c r="AO74" i="14" s="1"/>
  <c r="AM57" i="14"/>
  <c r="AL57" i="14" s="1"/>
  <c r="AM41" i="14"/>
  <c r="AL41" i="14" s="1"/>
  <c r="AM25" i="14"/>
  <c r="AL25" i="14" s="1"/>
  <c r="AM106" i="14"/>
  <c r="AL106" i="14" s="1"/>
  <c r="AN85" i="14"/>
  <c r="AO85" i="14" s="1"/>
  <c r="AN64" i="14"/>
  <c r="AO64" i="14" s="1"/>
  <c r="AM46" i="14"/>
  <c r="AL46" i="14" s="1"/>
  <c r="AN27" i="14"/>
  <c r="AO27" i="14" s="1"/>
  <c r="AN110" i="14"/>
  <c r="AO110" i="14" s="1"/>
  <c r="AM90" i="14"/>
  <c r="AL90" i="14" s="1"/>
  <c r="AM69" i="14"/>
  <c r="AL69" i="14" s="1"/>
  <c r="AM50" i="14"/>
  <c r="AL50" i="14" s="1"/>
  <c r="AN31" i="14"/>
  <c r="AO31" i="14" s="1"/>
  <c r="AN114" i="14"/>
  <c r="AO114" i="14" s="1"/>
  <c r="AM87" i="14"/>
  <c r="AL87" i="14" s="1"/>
  <c r="AM60" i="14"/>
  <c r="AL60" i="14" s="1"/>
  <c r="AM35" i="14"/>
  <c r="AL35" i="14" s="1"/>
  <c r="AM83" i="14"/>
  <c r="AL83" i="14" s="1"/>
  <c r="AN93" i="14"/>
  <c r="AO93" i="14" s="1"/>
  <c r="AM66" i="14"/>
  <c r="AL66" i="14" s="1"/>
  <c r="AM40" i="14"/>
  <c r="AL40" i="14" s="1"/>
  <c r="AM91" i="14"/>
  <c r="AL91" i="14" s="1"/>
  <c r="AN113" i="14"/>
  <c r="AO113" i="14" s="1"/>
  <c r="AM86" i="14"/>
  <c r="AL86" i="14" s="1"/>
  <c r="AM58" i="14"/>
  <c r="AL58" i="14" s="1"/>
  <c r="AM34" i="14"/>
  <c r="AL34" i="14" s="1"/>
  <c r="AN115" i="14"/>
  <c r="AO115" i="14" s="1"/>
  <c r="AN99" i="14"/>
  <c r="AO99" i="14" s="1"/>
  <c r="AN83" i="14"/>
  <c r="AO83" i="14" s="1"/>
  <c r="AN67" i="14"/>
  <c r="AO67" i="14" s="1"/>
  <c r="AN106" i="14"/>
  <c r="AO106" i="14" s="1"/>
  <c r="AN88" i="14"/>
  <c r="AO88" i="14" s="1"/>
  <c r="AM70" i="14"/>
  <c r="AL70" i="14" s="1"/>
  <c r="AM53" i="14"/>
  <c r="AL53" i="14" s="1"/>
  <c r="AM37" i="14"/>
  <c r="AL37" i="14" s="1"/>
  <c r="AM21" i="14"/>
  <c r="AL21" i="14" s="1"/>
  <c r="AM101" i="14"/>
  <c r="AL101" i="14" s="1"/>
  <c r="AN80" i="14"/>
  <c r="AO80" i="14" s="1"/>
  <c r="AN59" i="14"/>
  <c r="AO59" i="14" s="1"/>
  <c r="AN41" i="14"/>
  <c r="AO41" i="14" s="1"/>
  <c r="AM23" i="14"/>
  <c r="AL23" i="14" s="1"/>
  <c r="AN105" i="14"/>
  <c r="AO105" i="14" s="1"/>
  <c r="AM85" i="14"/>
  <c r="AL85" i="14" s="1"/>
  <c r="AM64" i="14"/>
  <c r="AL64" i="14" s="1"/>
  <c r="AN45" i="14"/>
  <c r="AO45" i="14" s="1"/>
  <c r="AM27" i="14"/>
  <c r="AL27" i="14" s="1"/>
  <c r="AN108" i="14"/>
  <c r="AO108" i="14" s="1"/>
  <c r="AM81" i="14"/>
  <c r="AL81" i="14" s="1"/>
  <c r="AN53" i="14"/>
  <c r="AO53" i="14" s="1"/>
  <c r="AN29" i="14"/>
  <c r="AO29" i="14" s="1"/>
  <c r="AM20" i="14"/>
  <c r="AL20" i="14" s="1"/>
  <c r="AN86" i="14"/>
  <c r="AO86" i="14" s="1"/>
  <c r="AN58" i="14"/>
  <c r="AO58" i="14" s="1"/>
  <c r="AN34" i="14"/>
  <c r="AO34" i="14" s="1"/>
  <c r="AN62" i="14"/>
  <c r="AO62" i="14" s="1"/>
  <c r="AM107" i="14"/>
  <c r="AL107" i="14" s="1"/>
  <c r="AM78" i="14"/>
  <c r="AL78" i="14" s="1"/>
  <c r="AM52" i="14"/>
  <c r="AL52" i="14" s="1"/>
  <c r="AM28" i="14"/>
  <c r="AL28" i="14" s="1"/>
  <c r="AN107" i="14"/>
  <c r="AO107" i="14" s="1"/>
  <c r="AN91" i="14"/>
  <c r="AO91" i="14" s="1"/>
  <c r="AN75" i="14"/>
  <c r="AO75" i="14" s="1"/>
  <c r="AM116" i="14"/>
  <c r="AL116" i="14" s="1"/>
  <c r="AN97" i="14"/>
  <c r="AO97" i="14" s="1"/>
  <c r="AM79" i="14"/>
  <c r="AL79" i="14" s="1"/>
  <c r="AM61" i="14"/>
  <c r="AL61" i="14" s="1"/>
  <c r="AM45" i="14"/>
  <c r="AL45" i="14" s="1"/>
  <c r="AM29" i="14"/>
  <c r="AL29" i="14" s="1"/>
  <c r="AM112" i="14"/>
  <c r="AL112" i="14" s="1"/>
  <c r="AN90" i="14"/>
  <c r="AO90" i="14" s="1"/>
  <c r="AN69" i="14"/>
  <c r="AO69" i="14" s="1"/>
  <c r="AN50" i="14"/>
  <c r="AO50" i="14" s="1"/>
  <c r="AM32" i="14"/>
  <c r="AL32" i="14" s="1"/>
  <c r="AN116" i="14"/>
  <c r="AO116" i="14" s="1"/>
  <c r="AM95" i="14"/>
  <c r="AL95" i="14" s="1"/>
  <c r="AM74" i="14"/>
  <c r="AL74" i="14" s="1"/>
  <c r="AN54" i="14"/>
  <c r="AO54" i="14" s="1"/>
  <c r="AM36" i="14"/>
  <c r="AL36" i="14" s="1"/>
  <c r="AM18" i="14"/>
  <c r="AL18" i="14" s="1"/>
  <c r="AM94" i="14"/>
  <c r="AL94" i="14" s="1"/>
  <c r="AN66" i="14"/>
  <c r="AO66" i="14" s="1"/>
  <c r="AM42" i="14"/>
  <c r="AL42" i="14" s="1"/>
  <c r="AM100" i="14"/>
  <c r="AL100" i="14" s="1"/>
  <c r="AM108" i="14"/>
  <c r="AL108" i="14" s="1"/>
  <c r="AN72" i="14"/>
  <c r="AO72" i="14" s="1"/>
  <c r="AM47" i="14"/>
  <c r="AL47" i="14" s="1"/>
  <c r="AM22" i="14"/>
  <c r="AL22" i="14" s="1"/>
  <c r="AN32" i="14"/>
  <c r="AO32" i="14" s="1"/>
  <c r="AN92" i="14"/>
  <c r="AO92" i="14" s="1"/>
  <c r="AM65" i="14"/>
  <c r="AL65" i="14" s="1"/>
  <c r="AN39" i="14"/>
  <c r="AO39" i="14" s="1"/>
  <c r="AN95" i="14"/>
  <c r="AO95" i="14" s="1"/>
  <c r="AN63" i="14"/>
  <c r="AO63" i="14" s="1"/>
  <c r="AM84" i="14"/>
  <c r="AL84" i="14" s="1"/>
  <c r="AM49" i="14"/>
  <c r="AL49" i="14" s="1"/>
  <c r="AM17" i="14"/>
  <c r="AL17" i="14" s="1"/>
  <c r="AM75" i="14"/>
  <c r="AL75" i="14" s="1"/>
  <c r="AN36" i="14"/>
  <c r="AO36" i="14" s="1"/>
  <c r="AN100" i="14"/>
  <c r="AO100" i="14" s="1"/>
  <c r="AM59" i="14"/>
  <c r="AL59" i="14" s="1"/>
  <c r="AN22" i="14"/>
  <c r="AO22" i="14" s="1"/>
  <c r="AM73" i="14"/>
  <c r="AL73" i="14" s="1"/>
  <c r="AN23" i="14"/>
  <c r="AO23" i="14" s="1"/>
  <c r="AN78" i="14"/>
  <c r="AO78" i="14" s="1"/>
  <c r="AN28" i="14"/>
  <c r="AO28" i="14" s="1"/>
  <c r="AM99" i="14"/>
  <c r="AL99" i="14" s="1"/>
  <c r="AN104" i="14"/>
  <c r="AO104" i="14" s="1"/>
  <c r="AM105" i="14"/>
  <c r="AL105" i="14" s="1"/>
  <c r="AN77" i="14"/>
  <c r="AO77" i="14" s="1"/>
  <c r="AN51" i="14"/>
  <c r="AO51" i="14" s="1"/>
  <c r="AN26" i="14"/>
  <c r="AO26" i="14" s="1"/>
  <c r="AM77" i="14"/>
  <c r="AL77" i="14" s="1"/>
  <c r="AM115" i="14"/>
  <c r="AL115" i="14" s="1"/>
  <c r="AM43" i="14"/>
  <c r="AL43" i="14" s="1"/>
  <c r="AM76" i="14"/>
  <c r="AL76" i="14" s="1"/>
  <c r="AN109" i="14"/>
  <c r="AO109" i="14" s="1"/>
  <c r="AM38" i="14"/>
  <c r="AL38" i="14" s="1"/>
  <c r="AN35" i="14"/>
  <c r="AO35" i="14" s="1"/>
  <c r="AN48" i="14"/>
  <c r="AO48" i="14" s="1"/>
  <c r="AM62" i="14"/>
  <c r="AL62" i="14" s="1"/>
  <c r="AN68" i="14"/>
  <c r="AO68" i="14" s="1"/>
  <c r="AM104" i="14"/>
  <c r="AL104" i="14" s="1"/>
  <c r="AN30" i="14"/>
  <c r="AO30" i="14" s="1"/>
  <c r="AN43" i="14"/>
  <c r="AO43" i="14" s="1"/>
  <c r="AM51" i="14"/>
  <c r="AL51" i="14" s="1"/>
  <c r="AN70" i="14"/>
  <c r="AO70" i="14" s="1"/>
  <c r="AN98" i="14"/>
  <c r="AO98" i="14" s="1"/>
  <c r="AM71" i="14"/>
  <c r="AL71" i="14" s="1"/>
  <c r="AN44" i="14"/>
  <c r="AO44" i="14" s="1"/>
  <c r="AN20" i="14"/>
  <c r="AO20" i="14" s="1"/>
  <c r="AN56" i="14"/>
  <c r="AO56" i="14" s="1"/>
  <c r="AN96" i="14"/>
  <c r="AO96" i="14" s="1"/>
  <c r="AN25" i="14"/>
  <c r="AO25" i="14" s="1"/>
  <c r="AM56" i="14"/>
  <c r="AL56" i="14" s="1"/>
  <c r="AN89" i="14"/>
  <c r="AO89" i="14" s="1"/>
  <c r="AM24" i="14"/>
  <c r="AL24" i="14" s="1"/>
  <c r="AM19" i="14"/>
  <c r="AL19" i="14" s="1"/>
  <c r="AN17" i="14"/>
  <c r="AO17" i="14" s="1"/>
  <c r="AM48" i="14"/>
  <c r="AL48" i="14" s="1"/>
  <c r="AM54" i="14"/>
  <c r="AL54" i="14" s="1"/>
  <c r="AN49" i="14"/>
  <c r="AO49" i="14" s="1"/>
  <c r="AM97" i="14"/>
  <c r="AL97" i="14" s="1"/>
  <c r="AM30" i="14"/>
  <c r="AL30" i="14" s="1"/>
  <c r="AM33" i="14"/>
  <c r="AL33" i="14" s="1"/>
  <c r="AM114" i="14"/>
  <c r="AL114" i="14" s="1"/>
  <c r="AM44" i="14"/>
  <c r="AL44" i="14" s="1"/>
  <c r="AM26" i="14"/>
  <c r="AL26" i="14" s="1"/>
  <c r="AN42" i="14"/>
  <c r="AO42" i="14" s="1"/>
  <c r="AM89" i="14"/>
  <c r="AL89" i="14" s="1"/>
  <c r="AN81" i="14"/>
  <c r="AO81" i="14" s="1"/>
  <c r="AM102" i="14"/>
  <c r="AL102" i="14" s="1"/>
  <c r="AN101" i="14"/>
  <c r="AO101" i="14" s="1"/>
  <c r="AM72" i="14"/>
  <c r="AL72" i="14" s="1"/>
  <c r="AN33" i="14"/>
  <c r="AO33" i="14" s="1"/>
  <c r="AN76" i="14"/>
  <c r="AO76" i="14" s="1"/>
  <c r="AN82" i="14"/>
  <c r="AO82" i="14" s="1"/>
  <c r="AN37" i="14"/>
  <c r="AO37" i="14" s="1"/>
  <c r="AM96" i="14"/>
  <c r="AL96" i="14" s="1"/>
  <c r="AN52" i="14"/>
  <c r="AO52" i="14" s="1"/>
  <c r="AM92" i="14"/>
  <c r="AL92" i="14" s="1"/>
  <c r="AN60" i="14"/>
  <c r="AO60" i="14" s="1"/>
  <c r="AN73" i="14"/>
  <c r="AO73" i="14" s="1"/>
  <c r="AN19" i="14"/>
  <c r="AO19" i="14" s="1"/>
  <c r="AM55" i="14"/>
  <c r="AL55" i="14" s="1"/>
  <c r="AN21" i="14"/>
  <c r="AO21" i="14" s="1"/>
  <c r="AM63" i="14"/>
  <c r="AL63" i="14" s="1"/>
  <c r="AN94" i="14"/>
  <c r="AO94" i="14" s="1"/>
  <c r="AM88" i="14"/>
  <c r="AL88" i="14" s="1"/>
  <c r="AM31" i="14"/>
  <c r="AL31" i="14" s="1"/>
  <c r="AN111" i="14"/>
  <c r="AO111" i="14" s="1"/>
  <c r="AN46" i="14"/>
  <c r="AO46" i="14" s="1"/>
  <c r="AN112" i="14"/>
  <c r="AO112" i="14" s="1"/>
  <c r="AN55" i="14"/>
  <c r="AO55" i="14" s="1"/>
  <c r="AN79" i="14"/>
  <c r="AO79" i="14" s="1"/>
  <c r="AN38" i="14"/>
  <c r="AO38" i="14" s="1"/>
  <c r="AM68" i="14"/>
  <c r="AL68" i="14" s="1"/>
  <c r="AN65" i="14"/>
  <c r="AO65" i="14" s="1"/>
  <c r="AM110" i="14"/>
  <c r="AL110" i="14" s="1"/>
  <c r="AM82" i="14"/>
  <c r="AL82" i="14" s="1"/>
  <c r="AN40" i="14"/>
  <c r="AO40" i="14" s="1"/>
  <c r="AN57" i="14"/>
  <c r="AO57" i="14" s="1"/>
  <c r="AM109" i="14"/>
  <c r="AL109" i="14" s="1"/>
  <c r="AM80" i="14"/>
  <c r="AL80" i="14" s="1"/>
  <c r="AN84" i="14"/>
  <c r="AO84" i="14" s="1"/>
  <c r="AN102" i="14"/>
  <c r="AO102" i="14" s="1"/>
  <c r="AM39" i="14"/>
  <c r="AL39" i="14" s="1"/>
  <c r="AN47" i="14"/>
  <c r="AO47" i="14" s="1"/>
  <c r="AM98" i="14"/>
  <c r="AL98" i="14" s="1"/>
  <c r="AM67" i="14"/>
  <c r="AL67" i="14" s="1"/>
  <c r="AN61" i="14"/>
  <c r="AO61" i="14" s="1"/>
  <c r="AM113" i="14"/>
  <c r="AL113" i="14" s="1"/>
  <c r="AM103" i="14"/>
  <c r="AL103" i="14" s="1"/>
  <c r="AN18" i="14"/>
  <c r="AO18" i="14" s="1"/>
  <c r="AN24" i="14"/>
  <c r="AO24" i="14" s="1"/>
  <c r="E30" i="43"/>
  <c r="V103" i="30"/>
  <c r="W103" i="30" s="1"/>
  <c r="V87" i="30"/>
  <c r="W87" i="30" s="1"/>
  <c r="V71" i="30"/>
  <c r="W71" i="30" s="1"/>
  <c r="V55" i="30"/>
  <c r="W55" i="30" s="1"/>
  <c r="V39" i="30"/>
  <c r="W39" i="30" s="1"/>
  <c r="V23" i="30"/>
  <c r="W23" i="30" s="1"/>
  <c r="V105" i="30"/>
  <c r="W105" i="30" s="1"/>
  <c r="U87" i="30"/>
  <c r="T87" i="30" s="1"/>
  <c r="U69" i="30"/>
  <c r="T69" i="30" s="1"/>
  <c r="V50" i="30"/>
  <c r="W50" i="30" s="1"/>
  <c r="V32" i="30"/>
  <c r="W32" i="30" s="1"/>
  <c r="U114" i="30"/>
  <c r="T114" i="30" s="1"/>
  <c r="V93" i="30"/>
  <c r="W93" i="30" s="1"/>
  <c r="V72" i="30"/>
  <c r="W72" i="30" s="1"/>
  <c r="U52" i="30"/>
  <c r="T52" i="30" s="1"/>
  <c r="V30" i="30"/>
  <c r="W30" i="30" s="1"/>
  <c r="V108" i="30"/>
  <c r="W108" i="30" s="1"/>
  <c r="U85" i="30"/>
  <c r="T85" i="30" s="1"/>
  <c r="U61" i="30"/>
  <c r="T61" i="30" s="1"/>
  <c r="V37" i="30"/>
  <c r="W37" i="30" s="1"/>
  <c r="U113" i="30"/>
  <c r="T113" i="30" s="1"/>
  <c r="V89" i="30"/>
  <c r="W89" i="30" s="1"/>
  <c r="V65" i="30"/>
  <c r="W65" i="30" s="1"/>
  <c r="U42" i="30"/>
  <c r="T42" i="30" s="1"/>
  <c r="V17" i="30"/>
  <c r="W17" i="30" s="1"/>
  <c r="V70" i="30"/>
  <c r="W70" i="30" s="1"/>
  <c r="V40" i="30"/>
  <c r="W40" i="30" s="1"/>
  <c r="U100" i="30"/>
  <c r="T100" i="30" s="1"/>
  <c r="V52" i="30"/>
  <c r="W52" i="30" s="1"/>
  <c r="U99" i="30"/>
  <c r="T99" i="30" s="1"/>
  <c r="U51" i="30"/>
  <c r="T51" i="30" s="1"/>
  <c r="U98" i="30"/>
  <c r="T98" i="30" s="1"/>
  <c r="U50" i="30"/>
  <c r="T50" i="30" s="1"/>
  <c r="V97" i="30"/>
  <c r="W97" i="30" s="1"/>
  <c r="V49" i="30"/>
  <c r="W49" i="30" s="1"/>
  <c r="U94" i="30"/>
  <c r="T94" i="30" s="1"/>
  <c r="V45" i="30"/>
  <c r="W45" i="30" s="1"/>
  <c r="V115" i="30"/>
  <c r="W115" i="30" s="1"/>
  <c r="V99" i="30"/>
  <c r="W99" i="30" s="1"/>
  <c r="V83" i="30"/>
  <c r="W83" i="30" s="1"/>
  <c r="V67" i="30"/>
  <c r="W67" i="30" s="1"/>
  <c r="V51" i="30"/>
  <c r="W51" i="30" s="1"/>
  <c r="V35" i="30"/>
  <c r="W35" i="30" s="1"/>
  <c r="V19" i="30"/>
  <c r="W19" i="30" s="1"/>
  <c r="U101" i="30"/>
  <c r="T101" i="30" s="1"/>
  <c r="V82" i="30"/>
  <c r="W82" i="30" s="1"/>
  <c r="V64" i="30"/>
  <c r="W64" i="30" s="1"/>
  <c r="U46" i="30"/>
  <c r="T46" i="30" s="1"/>
  <c r="U28" i="30"/>
  <c r="T28" i="30" s="1"/>
  <c r="U109" i="30"/>
  <c r="T109" i="30" s="1"/>
  <c r="V88" i="30"/>
  <c r="W88" i="30" s="1"/>
  <c r="U67" i="30"/>
  <c r="T67" i="30" s="1"/>
  <c r="V46" i="30"/>
  <c r="W46" i="30" s="1"/>
  <c r="V25" i="30"/>
  <c r="W25" i="30" s="1"/>
  <c r="V102" i="30"/>
  <c r="W102" i="30" s="1"/>
  <c r="U79" i="30"/>
  <c r="T79" i="30" s="1"/>
  <c r="V54" i="30"/>
  <c r="W54" i="30" s="1"/>
  <c r="U31" i="30"/>
  <c r="T31" i="30" s="1"/>
  <c r="U107" i="30"/>
  <c r="T107" i="30" s="1"/>
  <c r="U84" i="30"/>
  <c r="T84" i="30" s="1"/>
  <c r="U59" i="30"/>
  <c r="T59" i="30" s="1"/>
  <c r="U35" i="30"/>
  <c r="T35" i="30" s="1"/>
  <c r="V112" i="30"/>
  <c r="W112" i="30" s="1"/>
  <c r="V58" i="30"/>
  <c r="W58" i="30" s="1"/>
  <c r="V34" i="30"/>
  <c r="W34" i="30" s="1"/>
  <c r="U88" i="30"/>
  <c r="T88" i="30" s="1"/>
  <c r="U40" i="30"/>
  <c r="T40" i="30" s="1"/>
  <c r="V86" i="30"/>
  <c r="W86" i="30" s="1"/>
  <c r="U39" i="30"/>
  <c r="T39" i="30" s="1"/>
  <c r="U86" i="30"/>
  <c r="T86" i="30" s="1"/>
  <c r="V38" i="30"/>
  <c r="W38" i="30" s="1"/>
  <c r="V85" i="30"/>
  <c r="W85" i="30" s="1"/>
  <c r="U38" i="30"/>
  <c r="T38" i="30" s="1"/>
  <c r="V81" i="30"/>
  <c r="W81" i="30" s="1"/>
  <c r="U34" i="30"/>
  <c r="T34" i="30" s="1"/>
  <c r="U96" i="30"/>
  <c r="T96" i="30" s="1"/>
  <c r="U72" i="30"/>
  <c r="T72" i="30" s="1"/>
  <c r="V48" i="30"/>
  <c r="W48" i="30" s="1"/>
  <c r="V24" i="30"/>
  <c r="W24" i="30" s="1"/>
  <c r="U82" i="30"/>
  <c r="T82" i="30" s="1"/>
  <c r="U93" i="30"/>
  <c r="T93" i="30" s="1"/>
  <c r="U45" i="30"/>
  <c r="T45" i="30" s="1"/>
  <c r="V104" i="30"/>
  <c r="W104" i="30" s="1"/>
  <c r="V56" i="30"/>
  <c r="W56" i="30" s="1"/>
  <c r="U116" i="30"/>
  <c r="T116" i="30" s="1"/>
  <c r="U68" i="30"/>
  <c r="T68" i="30" s="1"/>
  <c r="U20" i="30"/>
  <c r="T20" i="30" s="1"/>
  <c r="V107" i="30"/>
  <c r="W107" i="30" s="1"/>
  <c r="V91" i="30"/>
  <c r="W91" i="30" s="1"/>
  <c r="V75" i="30"/>
  <c r="W75" i="30" s="1"/>
  <c r="V59" i="30"/>
  <c r="W59" i="30" s="1"/>
  <c r="V43" i="30"/>
  <c r="W43" i="30" s="1"/>
  <c r="V27" i="30"/>
  <c r="W27" i="30" s="1"/>
  <c r="U110" i="30"/>
  <c r="T110" i="30" s="1"/>
  <c r="U92" i="30"/>
  <c r="T92" i="30" s="1"/>
  <c r="V73" i="30"/>
  <c r="W73" i="30" s="1"/>
  <c r="U55" i="30"/>
  <c r="T55" i="30" s="1"/>
  <c r="U37" i="30"/>
  <c r="T37" i="30" s="1"/>
  <c r="V18" i="30"/>
  <c r="W18" i="30" s="1"/>
  <c r="V98" i="30"/>
  <c r="W98" i="30" s="1"/>
  <c r="V77" i="30"/>
  <c r="W77" i="30" s="1"/>
  <c r="U57" i="30"/>
  <c r="T57" i="30" s="1"/>
  <c r="U36" i="30"/>
  <c r="T36" i="30" s="1"/>
  <c r="U115" i="30"/>
  <c r="T115" i="30" s="1"/>
  <c r="V90" i="30"/>
  <c r="W90" i="30" s="1"/>
  <c r="V66" i="30"/>
  <c r="W66" i="30" s="1"/>
  <c r="U43" i="30"/>
  <c r="T43" i="30" s="1"/>
  <c r="U19" i="30"/>
  <c r="U95" i="30"/>
  <c r="T95" i="30" s="1"/>
  <c r="U71" i="30"/>
  <c r="T71" i="30" s="1"/>
  <c r="U48" i="30"/>
  <c r="T48" i="30" s="1"/>
  <c r="U24" i="30"/>
  <c r="T24" i="30" s="1"/>
  <c r="V76" i="30"/>
  <c r="W76" i="30" s="1"/>
  <c r="U47" i="30"/>
  <c r="T47" i="30" s="1"/>
  <c r="U17" i="30"/>
  <c r="T17" i="30" s="1"/>
  <c r="U112" i="30"/>
  <c r="T112" i="30" s="1"/>
  <c r="U64" i="30"/>
  <c r="T64" i="30" s="1"/>
  <c r="U111" i="30"/>
  <c r="T111" i="30" s="1"/>
  <c r="U63" i="30"/>
  <c r="T63" i="30" s="1"/>
  <c r="V110" i="30"/>
  <c r="W110" i="30" s="1"/>
  <c r="V62" i="30"/>
  <c r="W62" i="30" s="1"/>
  <c r="V109" i="30"/>
  <c r="W109" i="30" s="1"/>
  <c r="V61" i="30"/>
  <c r="W61" i="30" s="1"/>
  <c r="U106" i="30"/>
  <c r="T106" i="30" s="1"/>
  <c r="U58" i="30"/>
  <c r="T58" i="30" s="1"/>
  <c r="V95" i="30"/>
  <c r="W95" i="30" s="1"/>
  <c r="V63" i="30"/>
  <c r="W63" i="30" s="1"/>
  <c r="V31" i="30"/>
  <c r="W31" i="30" s="1"/>
  <c r="V96" i="30"/>
  <c r="W96" i="30" s="1"/>
  <c r="U60" i="30"/>
  <c r="T60" i="30" s="1"/>
  <c r="U23" i="30"/>
  <c r="T23" i="30" s="1"/>
  <c r="U83" i="30"/>
  <c r="T83" i="30" s="1"/>
  <c r="U41" i="30"/>
  <c r="T41" i="30" s="1"/>
  <c r="U97" i="30"/>
  <c r="T97" i="30" s="1"/>
  <c r="U49" i="30"/>
  <c r="T49" i="30" s="1"/>
  <c r="V101" i="30"/>
  <c r="W101" i="30" s="1"/>
  <c r="V53" i="30"/>
  <c r="W53" i="30" s="1"/>
  <c r="U89" i="30"/>
  <c r="T89" i="30" s="1"/>
  <c r="V22" i="30"/>
  <c r="W22" i="30" s="1"/>
  <c r="V28" i="30"/>
  <c r="W28" i="30" s="1"/>
  <c r="U27" i="30"/>
  <c r="T27" i="30" s="1"/>
  <c r="V26" i="30"/>
  <c r="W26" i="30" s="1"/>
  <c r="U26" i="30"/>
  <c r="T26" i="30" s="1"/>
  <c r="U22" i="30"/>
  <c r="T22" i="30" s="1"/>
  <c r="V84" i="30"/>
  <c r="W84" i="30" s="1"/>
  <c r="V36" i="30"/>
  <c r="W36" i="30" s="1"/>
  <c r="V100" i="30"/>
  <c r="W100" i="30" s="1"/>
  <c r="V69" i="30"/>
  <c r="W69" i="30" s="1"/>
  <c r="V80" i="30"/>
  <c r="W80" i="30" s="1"/>
  <c r="U91" i="30"/>
  <c r="T91" i="30" s="1"/>
  <c r="V113" i="30"/>
  <c r="W113" i="30" s="1"/>
  <c r="U66" i="30"/>
  <c r="T66" i="30" s="1"/>
  <c r="U18" i="30"/>
  <c r="T18" i="30" s="1"/>
  <c r="U65" i="30"/>
  <c r="T65" i="30" s="1"/>
  <c r="V33" i="30"/>
  <c r="W33" i="30" s="1"/>
  <c r="V44" i="30"/>
  <c r="W44" i="30" s="1"/>
  <c r="U56" i="30"/>
  <c r="T56" i="30" s="1"/>
  <c r="U108" i="30"/>
  <c r="T108" i="30" s="1"/>
  <c r="V60" i="30"/>
  <c r="W60" i="30" s="1"/>
  <c r="U29" i="30"/>
  <c r="T29" i="30" s="1"/>
  <c r="V21" i="30"/>
  <c r="W21" i="30" s="1"/>
  <c r="U33" i="30"/>
  <c r="T33" i="30" s="1"/>
  <c r="U44" i="30"/>
  <c r="T44" i="30" s="1"/>
  <c r="V79" i="30"/>
  <c r="W79" i="30" s="1"/>
  <c r="V114" i="30"/>
  <c r="W114" i="30" s="1"/>
  <c r="V41" i="30"/>
  <c r="W41" i="30" s="1"/>
  <c r="U62" i="30"/>
  <c r="T62" i="30" s="1"/>
  <c r="U73" i="30"/>
  <c r="T73" i="30" s="1"/>
  <c r="U77" i="30"/>
  <c r="T77" i="30" s="1"/>
  <c r="U53" i="30"/>
  <c r="T53" i="30" s="1"/>
  <c r="U75" i="30"/>
  <c r="T75" i="30" s="1"/>
  <c r="U74" i="30"/>
  <c r="T74" i="30" s="1"/>
  <c r="V42" i="30"/>
  <c r="W42" i="30" s="1"/>
  <c r="V106" i="30"/>
  <c r="W106" i="30" s="1"/>
  <c r="V92" i="30"/>
  <c r="W92" i="30" s="1"/>
  <c r="U102" i="30"/>
  <c r="T102" i="30" s="1"/>
  <c r="U105" i="30"/>
  <c r="T105" i="30" s="1"/>
  <c r="U21" i="30"/>
  <c r="T21" i="30" s="1"/>
  <c r="U90" i="30"/>
  <c r="T90" i="30" s="1"/>
  <c r="U81" i="30"/>
  <c r="T81" i="30" s="1"/>
  <c r="U103" i="30"/>
  <c r="T103" i="30" s="1"/>
  <c r="V111" i="30"/>
  <c r="W111" i="30" s="1"/>
  <c r="U78" i="30"/>
  <c r="T78" i="30" s="1"/>
  <c r="V20" i="30"/>
  <c r="W20" i="30" s="1"/>
  <c r="U76" i="30"/>
  <c r="T76" i="30" s="1"/>
  <c r="U70" i="30"/>
  <c r="T70" i="30" s="1"/>
  <c r="V57" i="30"/>
  <c r="W57" i="30" s="1"/>
  <c r="V116" i="30"/>
  <c r="W116" i="30" s="1"/>
  <c r="U54" i="30"/>
  <c r="T54" i="30" s="1"/>
  <c r="U32" i="30"/>
  <c r="T32" i="30" s="1"/>
  <c r="V47" i="30"/>
  <c r="W47" i="30" s="1"/>
  <c r="U25" i="30"/>
  <c r="T25" i="30" s="1"/>
  <c r="U30" i="30"/>
  <c r="T30" i="30" s="1"/>
  <c r="V94" i="30"/>
  <c r="W94" i="30" s="1"/>
  <c r="V29" i="30"/>
  <c r="W29" i="30" s="1"/>
  <c r="U80" i="30"/>
  <c r="T80" i="30" s="1"/>
  <c r="V74" i="30"/>
  <c r="W74" i="30" s="1"/>
  <c r="V78" i="30"/>
  <c r="W78" i="30" s="1"/>
  <c r="U104" i="30"/>
  <c r="T104" i="30" s="1"/>
  <c r="V68" i="30"/>
  <c r="W68" i="30" s="1"/>
  <c r="AB107" i="29"/>
  <c r="AC107" i="29" s="1"/>
  <c r="AB91" i="29"/>
  <c r="AC91" i="29" s="1"/>
  <c r="AB75" i="29"/>
  <c r="AC75" i="29" s="1"/>
  <c r="AB59" i="29"/>
  <c r="AC59" i="29" s="1"/>
  <c r="AB43" i="29"/>
  <c r="AC43" i="29" s="1"/>
  <c r="AB27" i="29"/>
  <c r="AC27" i="29" s="1"/>
  <c r="AB108" i="29"/>
  <c r="AC108" i="29" s="1"/>
  <c r="AA90" i="29"/>
  <c r="Z90" i="29" s="1"/>
  <c r="AA72" i="29"/>
  <c r="Z72" i="29" s="1"/>
  <c r="AB53" i="29"/>
  <c r="AC53" i="29" s="1"/>
  <c r="AA35" i="29"/>
  <c r="Z35" i="29" s="1"/>
  <c r="AA17" i="29"/>
  <c r="Z17" i="29" s="1"/>
  <c r="AB100" i="29"/>
  <c r="AC100" i="29" s="1"/>
  <c r="AA79" i="29"/>
  <c r="Z79" i="29" s="1"/>
  <c r="AB58" i="29"/>
  <c r="AC58" i="29" s="1"/>
  <c r="AB37" i="29"/>
  <c r="AC37" i="29" s="1"/>
  <c r="AB116" i="29"/>
  <c r="AC116" i="29" s="1"/>
  <c r="AB92" i="29"/>
  <c r="AC92" i="29" s="1"/>
  <c r="AB68" i="29"/>
  <c r="AC68" i="29" s="1"/>
  <c r="AA45" i="29"/>
  <c r="Z45" i="29" s="1"/>
  <c r="AB20" i="29"/>
  <c r="AC20" i="29" s="1"/>
  <c r="AA97" i="29"/>
  <c r="Z97" i="29" s="1"/>
  <c r="AB93" i="29"/>
  <c r="AC93" i="29" s="1"/>
  <c r="AB65" i="29"/>
  <c r="AC65" i="29" s="1"/>
  <c r="AA38" i="29"/>
  <c r="Z38" i="29" s="1"/>
  <c r="AA108" i="29"/>
  <c r="Z108" i="29" s="1"/>
  <c r="AA78" i="29"/>
  <c r="Z78" i="29" s="1"/>
  <c r="AA51" i="29"/>
  <c r="Z51" i="29" s="1"/>
  <c r="AA24" i="29"/>
  <c r="Z24" i="29" s="1"/>
  <c r="AA92" i="29"/>
  <c r="Z92" i="29" s="1"/>
  <c r="AA57" i="29"/>
  <c r="Z57" i="29" s="1"/>
  <c r="AB29" i="29"/>
  <c r="AC29" i="29" s="1"/>
  <c r="AA89" i="29"/>
  <c r="Z89" i="29" s="1"/>
  <c r="AB61" i="29"/>
  <c r="AC61" i="29" s="1"/>
  <c r="AB34" i="29"/>
  <c r="AC34" i="29" s="1"/>
  <c r="AA105" i="29"/>
  <c r="Z105" i="29" s="1"/>
  <c r="AA75" i="29"/>
  <c r="Z75" i="29" s="1"/>
  <c r="AA47" i="29"/>
  <c r="Z47" i="29" s="1"/>
  <c r="AA20" i="29"/>
  <c r="Z20" i="29" s="1"/>
  <c r="AA114" i="29"/>
  <c r="Z114" i="29" s="1"/>
  <c r="AA83" i="29"/>
  <c r="Z83" i="29" s="1"/>
  <c r="AA56" i="29"/>
  <c r="Z56" i="29" s="1"/>
  <c r="AA29" i="29"/>
  <c r="Z29" i="29" s="1"/>
  <c r="AB46" i="29"/>
  <c r="AC46" i="29" s="1"/>
  <c r="AA46" i="29"/>
  <c r="Z46" i="29" s="1"/>
  <c r="AB40" i="29"/>
  <c r="AC40" i="29" s="1"/>
  <c r="AA88" i="29"/>
  <c r="Z88" i="29" s="1"/>
  <c r="AA80" i="29"/>
  <c r="Z80" i="29" s="1"/>
  <c r="AA60" i="29"/>
  <c r="Z60" i="29" s="1"/>
  <c r="AA54" i="29"/>
  <c r="Z54" i="29" s="1"/>
  <c r="AB103" i="29"/>
  <c r="AC103" i="29" s="1"/>
  <c r="AB87" i="29"/>
  <c r="AC87" i="29" s="1"/>
  <c r="AB71" i="29"/>
  <c r="AC71" i="29" s="1"/>
  <c r="AB55" i="29"/>
  <c r="AC55" i="29" s="1"/>
  <c r="AB39" i="29"/>
  <c r="AC39" i="29" s="1"/>
  <c r="AB23" i="29"/>
  <c r="AC23" i="29" s="1"/>
  <c r="AA104" i="29"/>
  <c r="Z104" i="29" s="1"/>
  <c r="AB85" i="29"/>
  <c r="AC85" i="29" s="1"/>
  <c r="AA67" i="29"/>
  <c r="Z67" i="29" s="1"/>
  <c r="AA49" i="29"/>
  <c r="Z49" i="29" s="1"/>
  <c r="AB30" i="29"/>
  <c r="AC30" i="29" s="1"/>
  <c r="AA116" i="29"/>
  <c r="Z116" i="29" s="1"/>
  <c r="AA95" i="29"/>
  <c r="Z95" i="29" s="1"/>
  <c r="AA74" i="29"/>
  <c r="Z74" i="29" s="1"/>
  <c r="AA53" i="29"/>
  <c r="Z53" i="29" s="1"/>
  <c r="AB32" i="29"/>
  <c r="AC32" i="29" s="1"/>
  <c r="AA110" i="29"/>
  <c r="Z110" i="29" s="1"/>
  <c r="AB86" i="29"/>
  <c r="AC86" i="29" s="1"/>
  <c r="AA62" i="29"/>
  <c r="Z62" i="29" s="1"/>
  <c r="AB38" i="29"/>
  <c r="AC38" i="29" s="1"/>
  <c r="AB114" i="29"/>
  <c r="AC114" i="29" s="1"/>
  <c r="AA91" i="29"/>
  <c r="Z91" i="29" s="1"/>
  <c r="AA86" i="29"/>
  <c r="Z86" i="29" s="1"/>
  <c r="AA59" i="29"/>
  <c r="Z59" i="29" s="1"/>
  <c r="AA31" i="29"/>
  <c r="Z31" i="29" s="1"/>
  <c r="AA101" i="29"/>
  <c r="Z101" i="29" s="1"/>
  <c r="AA71" i="29"/>
  <c r="Z71" i="29" s="1"/>
  <c r="AA44" i="29"/>
  <c r="Z44" i="29" s="1"/>
  <c r="AB17" i="29"/>
  <c r="AC17" i="29" s="1"/>
  <c r="AA84" i="29"/>
  <c r="Z84" i="29" s="1"/>
  <c r="AA50" i="29"/>
  <c r="Z50" i="29" s="1"/>
  <c r="AB113" i="29"/>
  <c r="AC113" i="29" s="1"/>
  <c r="AB82" i="29"/>
  <c r="AC82" i="29" s="1"/>
  <c r="AA55" i="29"/>
  <c r="Z55" i="29" s="1"/>
  <c r="AB28" i="29"/>
  <c r="AC28" i="29" s="1"/>
  <c r="AB96" i="29"/>
  <c r="AC96" i="29" s="1"/>
  <c r="AA68" i="29"/>
  <c r="Z68" i="29" s="1"/>
  <c r="AA41" i="29"/>
  <c r="Z41" i="29" s="1"/>
  <c r="AA107" i="29"/>
  <c r="Z107" i="29" s="1"/>
  <c r="AB106" i="29"/>
  <c r="AC106" i="29" s="1"/>
  <c r="AA77" i="29"/>
  <c r="Z77" i="29" s="1"/>
  <c r="AB49" i="29"/>
  <c r="AC49" i="29" s="1"/>
  <c r="AB22" i="29"/>
  <c r="AC22" i="29" s="1"/>
  <c r="AA19" i="29"/>
  <c r="Z19" i="29" s="1"/>
  <c r="AB18" i="29"/>
  <c r="AC18" i="29" s="1"/>
  <c r="AA94" i="29"/>
  <c r="Z94" i="29" s="1"/>
  <c r="AB60" i="29"/>
  <c r="AC60" i="29" s="1"/>
  <c r="AB52" i="29"/>
  <c r="AC52" i="29" s="1"/>
  <c r="AA32" i="29"/>
  <c r="Z32" i="29" s="1"/>
  <c r="AB25" i="29"/>
  <c r="AC25" i="29" s="1"/>
  <c r="AB111" i="29"/>
  <c r="AC111" i="29" s="1"/>
  <c r="AB95" i="29"/>
  <c r="AC95" i="29" s="1"/>
  <c r="AB79" i="29"/>
  <c r="AC79" i="29" s="1"/>
  <c r="AB63" i="29"/>
  <c r="AC63" i="29" s="1"/>
  <c r="AB47" i="29"/>
  <c r="AC47" i="29" s="1"/>
  <c r="AB31" i="29"/>
  <c r="AC31" i="29" s="1"/>
  <c r="AA113" i="29"/>
  <c r="Z113" i="29" s="1"/>
  <c r="AB94" i="29"/>
  <c r="AC94" i="29" s="1"/>
  <c r="AB76" i="29"/>
  <c r="AC76" i="29" s="1"/>
  <c r="AA58" i="29"/>
  <c r="Z58" i="29" s="1"/>
  <c r="AA40" i="29"/>
  <c r="Z40" i="29" s="1"/>
  <c r="AB21" i="29"/>
  <c r="AC21" i="29" s="1"/>
  <c r="AB105" i="29"/>
  <c r="AC105" i="29" s="1"/>
  <c r="AB84" i="29"/>
  <c r="AC84" i="29" s="1"/>
  <c r="AA64" i="29"/>
  <c r="Z64" i="29" s="1"/>
  <c r="AB42" i="29"/>
  <c r="AC42" i="29" s="1"/>
  <c r="AA22" i="29"/>
  <c r="Z22" i="29" s="1"/>
  <c r="AA98" i="29"/>
  <c r="Z98" i="29" s="1"/>
  <c r="AB74" i="29"/>
  <c r="AC74" i="29" s="1"/>
  <c r="AB50" i="29"/>
  <c r="AC50" i="29" s="1"/>
  <c r="AB26" i="29"/>
  <c r="AC26" i="29" s="1"/>
  <c r="AB102" i="29"/>
  <c r="AC102" i="29" s="1"/>
  <c r="AB101" i="29"/>
  <c r="AC101" i="29" s="1"/>
  <c r="AB72" i="29"/>
  <c r="AC72" i="29" s="1"/>
  <c r="AB45" i="29"/>
  <c r="AC45" i="29" s="1"/>
  <c r="AA18" i="29"/>
  <c r="Z18" i="29" s="1"/>
  <c r="AA85" i="29"/>
  <c r="Z85" i="29" s="1"/>
  <c r="AB57" i="29"/>
  <c r="AC57" i="29" s="1"/>
  <c r="AA30" i="29"/>
  <c r="Z30" i="29" s="1"/>
  <c r="AA100" i="29"/>
  <c r="Z100" i="29" s="1"/>
  <c r="AB70" i="29"/>
  <c r="AC70" i="29" s="1"/>
  <c r="AB36" i="29"/>
  <c r="AC36" i="29" s="1"/>
  <c r="AB97" i="29"/>
  <c r="AC97" i="29" s="1"/>
  <c r="AB69" i="29"/>
  <c r="AC69" i="29" s="1"/>
  <c r="AB41" i="29"/>
  <c r="AC41" i="29" s="1"/>
  <c r="AB112" i="29"/>
  <c r="AC112" i="29" s="1"/>
  <c r="AA82" i="29"/>
  <c r="Z82" i="29" s="1"/>
  <c r="AB54" i="29"/>
  <c r="AC54" i="29" s="1"/>
  <c r="AA28" i="29"/>
  <c r="Z28" i="29" s="1"/>
  <c r="AA23" i="29"/>
  <c r="Z23" i="29" s="1"/>
  <c r="AB90" i="29"/>
  <c r="AC90" i="29" s="1"/>
  <c r="AA63" i="29"/>
  <c r="Z63" i="29" s="1"/>
  <c r="AA36" i="29"/>
  <c r="Z36" i="29" s="1"/>
  <c r="AB73" i="29"/>
  <c r="AC73" i="29" s="1"/>
  <c r="AA73" i="29"/>
  <c r="Z73" i="29" s="1"/>
  <c r="AB66" i="29"/>
  <c r="AC66" i="29" s="1"/>
  <c r="AA39" i="29"/>
  <c r="Z39" i="29" s="1"/>
  <c r="AA111" i="29"/>
  <c r="Z111" i="29" s="1"/>
  <c r="AA87" i="29"/>
  <c r="Z87" i="29" s="1"/>
  <c r="AB81" i="29"/>
  <c r="AC81" i="29" s="1"/>
  <c r="AB99" i="29"/>
  <c r="AC99" i="29" s="1"/>
  <c r="AB67" i="29"/>
  <c r="AC67" i="29" s="1"/>
  <c r="AB35" i="29"/>
  <c r="AC35" i="29" s="1"/>
  <c r="AA99" i="29"/>
  <c r="Z99" i="29" s="1"/>
  <c r="AB62" i="29"/>
  <c r="AC62" i="29" s="1"/>
  <c r="AA26" i="29"/>
  <c r="Z26" i="29" s="1"/>
  <c r="AB89" i="29"/>
  <c r="AC89" i="29" s="1"/>
  <c r="AA48" i="29"/>
  <c r="Z48" i="29" s="1"/>
  <c r="AB104" i="29"/>
  <c r="AC104" i="29" s="1"/>
  <c r="AB56" i="29"/>
  <c r="AC56" i="29" s="1"/>
  <c r="AA109" i="29"/>
  <c r="Z109" i="29" s="1"/>
  <c r="AB78" i="29"/>
  <c r="AC78" i="29" s="1"/>
  <c r="AB24" i="29"/>
  <c r="AC24" i="29" s="1"/>
  <c r="AA65" i="29"/>
  <c r="Z65" i="29" s="1"/>
  <c r="AA115" i="29"/>
  <c r="Z115" i="29" s="1"/>
  <c r="AA43" i="29"/>
  <c r="Z43" i="29" s="1"/>
  <c r="AA76" i="29"/>
  <c r="Z76" i="29" s="1"/>
  <c r="AA21" i="29"/>
  <c r="Z21" i="29" s="1"/>
  <c r="AA61" i="29"/>
  <c r="Z61" i="29" s="1"/>
  <c r="AB64" i="29"/>
  <c r="AC64" i="29" s="1"/>
  <c r="AA70" i="29"/>
  <c r="Z70" i="29" s="1"/>
  <c r="AA103" i="29"/>
  <c r="Z103" i="29" s="1"/>
  <c r="AA96" i="29"/>
  <c r="Z96" i="29" s="1"/>
  <c r="AB33" i="29"/>
  <c r="AC33" i="29" s="1"/>
  <c r="AA112" i="29"/>
  <c r="Z112" i="29" s="1"/>
  <c r="AB115" i="29"/>
  <c r="AC115" i="29" s="1"/>
  <c r="AB51" i="29"/>
  <c r="AC51" i="29" s="1"/>
  <c r="AA81" i="29"/>
  <c r="Z81" i="29" s="1"/>
  <c r="AB110" i="29"/>
  <c r="AC110" i="29" s="1"/>
  <c r="AA27" i="29"/>
  <c r="Z27" i="29" s="1"/>
  <c r="AA33" i="29"/>
  <c r="Z33" i="29" s="1"/>
  <c r="AA52" i="29"/>
  <c r="Z52" i="29" s="1"/>
  <c r="AA37" i="29"/>
  <c r="Z37" i="29" s="1"/>
  <c r="AA106" i="29"/>
  <c r="Z106" i="29" s="1"/>
  <c r="AB88" i="29"/>
  <c r="AC88" i="29" s="1"/>
  <c r="AB98" i="29"/>
  <c r="AC98" i="29" s="1"/>
  <c r="AA102" i="29"/>
  <c r="Z102" i="29" s="1"/>
  <c r="AA25" i="29"/>
  <c r="Z25" i="29" s="1"/>
  <c r="AB19" i="29"/>
  <c r="AC19" i="29" s="1"/>
  <c r="AA69" i="29"/>
  <c r="Z69" i="29" s="1"/>
  <c r="AB109" i="29"/>
  <c r="AC109" i="29" s="1"/>
  <c r="AB77" i="29"/>
  <c r="AC77" i="29" s="1"/>
  <c r="AA34" i="29"/>
  <c r="Z34" i="29" s="1"/>
  <c r="AA66" i="29"/>
  <c r="Z66" i="29" s="1"/>
  <c r="AB44" i="29"/>
  <c r="AC44" i="29" s="1"/>
  <c r="AB80" i="29"/>
  <c r="AC80" i="29" s="1"/>
  <c r="AA93" i="29"/>
  <c r="Z93" i="29" s="1"/>
  <c r="AA42" i="29"/>
  <c r="Z42" i="29" s="1"/>
  <c r="AB48" i="29"/>
  <c r="AC48" i="29" s="1"/>
  <c r="AB83" i="29"/>
  <c r="AC83" i="29" s="1"/>
  <c r="AA114" i="36"/>
  <c r="Z114" i="36" s="1"/>
  <c r="AA98" i="36"/>
  <c r="Z98" i="36" s="1"/>
  <c r="AB110" i="36"/>
  <c r="AC110" i="36" s="1"/>
  <c r="AA92" i="36"/>
  <c r="Z92" i="36" s="1"/>
  <c r="AB75" i="36"/>
  <c r="AC75" i="36" s="1"/>
  <c r="AB59" i="36"/>
  <c r="AC59" i="36" s="1"/>
  <c r="AB43" i="36"/>
  <c r="AC43" i="36" s="1"/>
  <c r="AB27" i="36"/>
  <c r="AC27" i="36" s="1"/>
  <c r="AB109" i="36"/>
  <c r="AC109" i="36" s="1"/>
  <c r="AB91" i="36"/>
  <c r="AC91" i="36" s="1"/>
  <c r="AA75" i="36"/>
  <c r="Z75" i="36" s="1"/>
  <c r="AA59" i="36"/>
  <c r="Z59" i="36" s="1"/>
  <c r="AA43" i="36"/>
  <c r="Z43" i="36" s="1"/>
  <c r="AA27" i="36"/>
  <c r="Z27" i="36" s="1"/>
  <c r="AB108" i="36"/>
  <c r="AC108" i="36" s="1"/>
  <c r="AB90" i="36"/>
  <c r="AC90" i="36" s="1"/>
  <c r="AA74" i="36"/>
  <c r="Z74" i="36" s="1"/>
  <c r="AA58" i="36"/>
  <c r="Z58" i="36" s="1"/>
  <c r="AA42" i="36"/>
  <c r="Z42" i="36" s="1"/>
  <c r="AA26" i="36"/>
  <c r="Z26" i="36" s="1"/>
  <c r="AA103" i="36"/>
  <c r="Z103" i="36" s="1"/>
  <c r="AA76" i="36"/>
  <c r="Z76" i="36" s="1"/>
  <c r="AB49" i="36"/>
  <c r="AC49" i="36" s="1"/>
  <c r="AB24" i="36"/>
  <c r="AC24" i="36" s="1"/>
  <c r="AB102" i="36"/>
  <c r="AC102" i="36" s="1"/>
  <c r="AB74" i="36"/>
  <c r="AC74" i="36" s="1"/>
  <c r="AA49" i="36"/>
  <c r="Z49" i="36" s="1"/>
  <c r="AA24" i="36"/>
  <c r="Z24" i="36" s="1"/>
  <c r="AA116" i="36"/>
  <c r="Z116" i="36" s="1"/>
  <c r="AB86" i="36"/>
  <c r="AC86" i="36" s="1"/>
  <c r="AB54" i="36"/>
  <c r="AC54" i="36" s="1"/>
  <c r="AB22" i="36"/>
  <c r="AC22" i="36" s="1"/>
  <c r="AA93" i="36"/>
  <c r="Z93" i="36" s="1"/>
  <c r="AB66" i="36"/>
  <c r="AC66" i="36" s="1"/>
  <c r="AA41" i="36"/>
  <c r="Z41" i="36" s="1"/>
  <c r="AB112" i="36"/>
  <c r="AC112" i="36" s="1"/>
  <c r="AB58" i="36"/>
  <c r="AC58" i="36" s="1"/>
  <c r="AA112" i="36"/>
  <c r="Z112" i="36" s="1"/>
  <c r="AB57" i="36"/>
  <c r="AC57" i="36" s="1"/>
  <c r="AB111" i="36"/>
  <c r="AC111" i="36" s="1"/>
  <c r="AA57" i="36"/>
  <c r="Z57" i="36" s="1"/>
  <c r="AB104" i="36"/>
  <c r="AC104" i="36" s="1"/>
  <c r="AA52" i="36"/>
  <c r="Z52" i="36" s="1"/>
  <c r="AB65" i="36"/>
  <c r="AC65" i="36" s="1"/>
  <c r="AB113" i="36"/>
  <c r="AC113" i="36" s="1"/>
  <c r="AA91" i="36"/>
  <c r="Z91" i="36" s="1"/>
  <c r="AB33" i="36"/>
  <c r="AC33" i="36" s="1"/>
  <c r="AB26" i="36"/>
  <c r="AC26" i="36" s="1"/>
  <c r="AA25" i="36"/>
  <c r="Z25" i="36" s="1"/>
  <c r="AA21" i="36"/>
  <c r="Z21" i="36" s="1"/>
  <c r="AB96" i="36"/>
  <c r="AC96" i="36" s="1"/>
  <c r="AB71" i="36"/>
  <c r="AC71" i="36" s="1"/>
  <c r="AB19" i="36"/>
  <c r="AC19" i="36" s="1"/>
  <c r="AA63" i="36"/>
  <c r="Z63" i="36" s="1"/>
  <c r="AA39" i="36"/>
  <c r="Z39" i="36" s="1"/>
  <c r="AA82" i="36"/>
  <c r="Z82" i="36" s="1"/>
  <c r="AA30" i="36"/>
  <c r="Z30" i="36" s="1"/>
  <c r="AB95" i="36"/>
  <c r="AC95" i="36" s="1"/>
  <c r="AB116" i="36"/>
  <c r="AC116" i="36" s="1"/>
  <c r="AB29" i="36"/>
  <c r="AC29" i="36" s="1"/>
  <c r="AA108" i="36"/>
  <c r="Z108" i="36" s="1"/>
  <c r="AB107" i="36"/>
  <c r="AC107" i="36" s="1"/>
  <c r="AB21" i="36"/>
  <c r="AC21" i="36" s="1"/>
  <c r="AB45" i="36"/>
  <c r="AC45" i="36" s="1"/>
  <c r="AB82" i="36"/>
  <c r="AC82" i="36" s="1"/>
  <c r="AB92" i="36"/>
  <c r="AC92" i="36" s="1"/>
  <c r="AA85" i="36"/>
  <c r="Z85" i="36" s="1"/>
  <c r="AB76" i="36"/>
  <c r="AC76" i="36" s="1"/>
  <c r="AA115" i="36"/>
  <c r="Z115" i="36" s="1"/>
  <c r="AB87" i="36"/>
  <c r="AC87" i="36" s="1"/>
  <c r="AB35" i="36"/>
  <c r="AC35" i="36" s="1"/>
  <c r="AA79" i="36"/>
  <c r="Z79" i="36" s="1"/>
  <c r="AA55" i="36"/>
  <c r="Z55" i="36" s="1"/>
  <c r="AB99" i="36"/>
  <c r="AC99" i="36" s="1"/>
  <c r="AA46" i="36"/>
  <c r="Z46" i="36" s="1"/>
  <c r="AA22" i="36"/>
  <c r="Z22" i="36" s="1"/>
  <c r="AA37" i="36"/>
  <c r="Z37" i="36" s="1"/>
  <c r="AA56" i="36"/>
  <c r="Z56" i="36" s="1"/>
  <c r="AA17" i="36"/>
  <c r="Z17" i="36" s="1"/>
  <c r="AB41" i="36"/>
  <c r="AC41" i="36" s="1"/>
  <c r="AA48" i="36"/>
  <c r="Z48" i="36" s="1"/>
  <c r="AB98" i="36"/>
  <c r="AC98" i="36" s="1"/>
  <c r="AB32" i="36"/>
  <c r="AC32" i="36" s="1"/>
  <c r="AB64" i="36"/>
  <c r="AC64" i="36" s="1"/>
  <c r="AB40" i="36"/>
  <c r="AC40" i="36" s="1"/>
  <c r="AB77" i="36"/>
  <c r="AC77" i="36" s="1"/>
  <c r="AA28" i="36"/>
  <c r="Z28" i="36" s="1"/>
  <c r="AA102" i="36"/>
  <c r="Z102" i="36" s="1"/>
  <c r="AB105" i="36"/>
  <c r="AC105" i="36" s="1"/>
  <c r="AB51" i="36"/>
  <c r="AC51" i="36" s="1"/>
  <c r="AA96" i="36"/>
  <c r="Z96" i="36" s="1"/>
  <c r="AA71" i="36"/>
  <c r="Z71" i="36" s="1"/>
  <c r="AA19" i="36"/>
  <c r="Z19" i="36" s="1"/>
  <c r="AA62" i="36"/>
  <c r="Z62" i="36" s="1"/>
  <c r="AA38" i="36"/>
  <c r="Z38" i="36" s="1"/>
  <c r="AB62" i="36"/>
  <c r="AC62" i="36" s="1"/>
  <c r="AA81" i="36"/>
  <c r="Z81" i="36" s="1"/>
  <c r="AB42" i="36"/>
  <c r="AC42" i="36" s="1"/>
  <c r="AA68" i="36"/>
  <c r="Z68" i="36" s="1"/>
  <c r="AA73" i="36"/>
  <c r="Z73" i="36" s="1"/>
  <c r="AB34" i="36"/>
  <c r="AC34" i="36" s="1"/>
  <c r="AA84" i="36"/>
  <c r="Z84" i="36" s="1"/>
  <c r="AB18" i="36"/>
  <c r="AC18" i="36" s="1"/>
  <c r="AB38" i="36"/>
  <c r="AC38" i="36" s="1"/>
  <c r="AA40" i="36"/>
  <c r="Z40" i="36" s="1"/>
  <c r="AB46" i="36"/>
  <c r="AC46" i="36" s="1"/>
  <c r="AA94" i="36"/>
  <c r="Z94" i="36" s="1"/>
  <c r="AB79" i="36"/>
  <c r="AC79" i="36" s="1"/>
  <c r="AB39" i="36"/>
  <c r="AC39" i="36" s="1"/>
  <c r="AA51" i="36"/>
  <c r="Z51" i="36" s="1"/>
  <c r="AA66" i="36"/>
  <c r="Z66" i="36" s="1"/>
  <c r="AB56" i="36"/>
  <c r="AC56" i="36" s="1"/>
  <c r="AB94" i="36"/>
  <c r="AC94" i="36" s="1"/>
  <c r="AB80" i="36"/>
  <c r="AC80" i="36" s="1"/>
  <c r="AB28" i="36"/>
  <c r="AC28" i="36" s="1"/>
  <c r="AB69" i="36"/>
  <c r="AC69" i="36" s="1"/>
  <c r="AA107" i="36"/>
  <c r="Z107" i="36" s="1"/>
  <c r="AB103" i="36"/>
  <c r="AC103" i="36" s="1"/>
  <c r="AB67" i="36"/>
  <c r="AC67" i="36" s="1"/>
  <c r="AA83" i="36"/>
  <c r="Z83" i="36" s="1"/>
  <c r="AA95" i="36"/>
  <c r="Z95" i="36" s="1"/>
  <c r="AA54" i="36"/>
  <c r="Z54" i="36" s="1"/>
  <c r="AA111" i="36"/>
  <c r="Z111" i="36" s="1"/>
  <c r="AB63" i="36"/>
  <c r="AC63" i="36" s="1"/>
  <c r="AB23" i="36"/>
  <c r="AC23" i="36" s="1"/>
  <c r="AA35" i="36"/>
  <c r="Z35" i="36" s="1"/>
  <c r="AA50" i="36"/>
  <c r="Z50" i="36" s="1"/>
  <c r="AB30" i="36"/>
  <c r="AC30" i="36" s="1"/>
  <c r="AB68" i="36"/>
  <c r="AC68" i="36" s="1"/>
  <c r="AA29" i="36"/>
  <c r="Z29" i="36" s="1"/>
  <c r="AB48" i="36"/>
  <c r="AC48" i="36" s="1"/>
  <c r="AB84" i="36"/>
  <c r="AC84" i="36" s="1"/>
  <c r="AA32" i="36"/>
  <c r="Z32" i="36" s="1"/>
  <c r="AA89" i="36"/>
  <c r="Z89" i="36" s="1"/>
  <c r="AA99" i="36"/>
  <c r="Z99" i="36" s="1"/>
  <c r="AA106" i="36"/>
  <c r="Z106" i="36" s="1"/>
  <c r="AB47" i="36"/>
  <c r="AC47" i="36" s="1"/>
  <c r="AA105" i="36"/>
  <c r="Z105" i="36" s="1"/>
  <c r="AA23" i="36"/>
  <c r="Z23" i="36" s="1"/>
  <c r="AA34" i="36"/>
  <c r="Z34" i="36" s="1"/>
  <c r="AA109" i="36"/>
  <c r="Z109" i="36" s="1"/>
  <c r="AB93" i="36"/>
  <c r="AC93" i="36" s="1"/>
  <c r="AB115" i="36"/>
  <c r="AC115" i="36" s="1"/>
  <c r="AA33" i="36"/>
  <c r="Z33" i="36" s="1"/>
  <c r="AA77" i="36"/>
  <c r="Z77" i="36" s="1"/>
  <c r="AB52" i="36"/>
  <c r="AC52" i="36" s="1"/>
  <c r="AB78" i="36"/>
  <c r="AC78" i="36" s="1"/>
  <c r="AB83" i="36"/>
  <c r="AC83" i="36" s="1"/>
  <c r="AB100" i="36"/>
  <c r="AC100" i="36" s="1"/>
  <c r="AA113" i="36"/>
  <c r="Z113" i="36" s="1"/>
  <c r="AB17" i="36"/>
  <c r="AC17" i="36" s="1"/>
  <c r="AB73" i="36"/>
  <c r="AC73" i="36" s="1"/>
  <c r="AA100" i="36"/>
  <c r="Z100" i="36" s="1"/>
  <c r="AA72" i="36"/>
  <c r="Z72" i="36" s="1"/>
  <c r="AB37" i="36"/>
  <c r="AC37" i="36" s="1"/>
  <c r="AA87" i="36"/>
  <c r="Z87" i="36" s="1"/>
  <c r="AA104" i="36"/>
  <c r="Z104" i="36" s="1"/>
  <c r="AA18" i="36"/>
  <c r="Z18" i="36" s="1"/>
  <c r="AB85" i="36"/>
  <c r="AC85" i="36" s="1"/>
  <c r="AB44" i="36"/>
  <c r="AC44" i="36" s="1"/>
  <c r="AA60" i="36"/>
  <c r="Z60" i="36" s="1"/>
  <c r="AB72" i="36"/>
  <c r="AC72" i="36" s="1"/>
  <c r="AA86" i="36"/>
  <c r="Z86" i="36" s="1"/>
  <c r="AB88" i="36"/>
  <c r="AC88" i="36" s="1"/>
  <c r="AA88" i="36"/>
  <c r="Z88" i="36" s="1"/>
  <c r="AB101" i="36"/>
  <c r="AC101" i="36" s="1"/>
  <c r="AA80" i="36"/>
  <c r="Z80" i="36" s="1"/>
  <c r="AB20" i="36"/>
  <c r="AC20" i="36" s="1"/>
  <c r="AA101" i="36"/>
  <c r="Z101" i="36" s="1"/>
  <c r="AB114" i="36"/>
  <c r="AC114" i="36" s="1"/>
  <c r="AA31" i="36"/>
  <c r="Z31" i="36" s="1"/>
  <c r="AA44" i="36"/>
  <c r="Z44" i="36" s="1"/>
  <c r="AB36" i="36"/>
  <c r="AC36" i="36" s="1"/>
  <c r="AA36" i="36"/>
  <c r="Z36" i="36" s="1"/>
  <c r="AA20" i="36"/>
  <c r="Z20" i="36" s="1"/>
  <c r="AA97" i="36"/>
  <c r="Z97" i="36" s="1"/>
  <c r="AA64" i="36"/>
  <c r="Z64" i="36" s="1"/>
  <c r="AB50" i="36"/>
  <c r="AC50" i="36" s="1"/>
  <c r="AB81" i="36"/>
  <c r="AC81" i="36" s="1"/>
  <c r="AA78" i="36"/>
  <c r="Z78" i="36" s="1"/>
  <c r="AB70" i="36"/>
  <c r="AC70" i="36" s="1"/>
  <c r="AA53" i="36"/>
  <c r="Z53" i="36" s="1"/>
  <c r="AA90" i="36"/>
  <c r="Z90" i="36" s="1"/>
  <c r="AA70" i="36"/>
  <c r="Z70" i="36" s="1"/>
  <c r="AA45" i="36"/>
  <c r="Z45" i="36" s="1"/>
  <c r="AA69" i="36"/>
  <c r="Z69" i="36" s="1"/>
  <c r="AB97" i="36"/>
  <c r="AC97" i="36" s="1"/>
  <c r="AB55" i="36"/>
  <c r="AC55" i="36" s="1"/>
  <c r="AB25" i="36"/>
  <c r="AC25" i="36" s="1"/>
  <c r="AB60" i="36"/>
  <c r="AC60" i="36" s="1"/>
  <c r="AB106" i="36"/>
  <c r="AC106" i="36" s="1"/>
  <c r="AA47" i="36"/>
  <c r="Z47" i="36" s="1"/>
  <c r="AB53" i="36"/>
  <c r="AC53" i="36" s="1"/>
  <c r="AA67" i="36"/>
  <c r="Z67" i="36" s="1"/>
  <c r="AA110" i="36"/>
  <c r="Z110" i="36" s="1"/>
  <c r="AB89" i="36"/>
  <c r="AC89" i="36" s="1"/>
  <c r="AA61" i="36"/>
  <c r="Z61" i="36" s="1"/>
  <c r="AB31" i="36"/>
  <c r="AC31" i="36" s="1"/>
  <c r="AB61" i="36"/>
  <c r="AC61" i="36" s="1"/>
  <c r="AA65" i="36"/>
  <c r="Z65" i="36" s="1"/>
  <c r="AH106" i="15"/>
  <c r="AI106" i="15" s="1"/>
  <c r="AH88" i="15"/>
  <c r="AI88" i="15" s="1"/>
  <c r="AG70" i="15"/>
  <c r="AF70" i="15" s="1"/>
  <c r="AG52" i="15"/>
  <c r="AF52" i="15" s="1"/>
  <c r="AH33" i="15"/>
  <c r="AI33" i="15" s="1"/>
  <c r="AG98" i="15"/>
  <c r="AF98" i="15" s="1"/>
  <c r="AG69" i="15"/>
  <c r="AF69" i="15" s="1"/>
  <c r="AH41" i="15"/>
  <c r="AI41" i="15" s="1"/>
  <c r="AH44" i="15"/>
  <c r="AI44" i="15" s="1"/>
  <c r="AH67" i="15"/>
  <c r="AI67" i="15" s="1"/>
  <c r="AH113" i="15"/>
  <c r="AI113" i="15" s="1"/>
  <c r="AG113" i="15"/>
  <c r="AF113" i="15" s="1"/>
  <c r="AH66" i="15"/>
  <c r="AI66" i="15" s="1"/>
  <c r="AG58" i="15"/>
  <c r="AF58" i="15" s="1"/>
  <c r="AH57" i="15"/>
  <c r="AI57" i="15" s="1"/>
  <c r="AG102" i="15"/>
  <c r="AF102" i="15" s="1"/>
  <c r="AG84" i="15"/>
  <c r="AF84" i="15" s="1"/>
  <c r="AH65" i="15"/>
  <c r="AI65" i="15" s="1"/>
  <c r="AH47" i="15"/>
  <c r="AI47" i="15" s="1"/>
  <c r="AG29" i="15"/>
  <c r="AF29" i="15" s="1"/>
  <c r="AH90" i="15"/>
  <c r="AI90" i="15" s="1"/>
  <c r="AH62" i="15"/>
  <c r="AI62" i="15" s="1"/>
  <c r="AH34" i="15"/>
  <c r="AI34" i="15" s="1"/>
  <c r="AG78" i="15"/>
  <c r="AF78" i="15" s="1"/>
  <c r="AH52" i="15"/>
  <c r="AI52" i="15" s="1"/>
  <c r="AH99" i="15"/>
  <c r="AI99" i="15" s="1"/>
  <c r="AH23" i="15"/>
  <c r="AI23" i="15" s="1"/>
  <c r="AH45" i="15"/>
  <c r="AI45" i="15" s="1"/>
  <c r="AH109" i="15"/>
  <c r="AI109" i="15" s="1"/>
  <c r="AG22" i="15"/>
  <c r="AF22" i="15" s="1"/>
  <c r="AG111" i="15"/>
  <c r="AF111" i="15" s="1"/>
  <c r="AG95" i="15"/>
  <c r="AF95" i="15" s="1"/>
  <c r="AG79" i="15"/>
  <c r="AF79" i="15" s="1"/>
  <c r="AG63" i="15"/>
  <c r="AF63" i="15" s="1"/>
  <c r="AG47" i="15"/>
  <c r="AF47" i="15" s="1"/>
  <c r="AG31" i="15"/>
  <c r="AF31" i="15" s="1"/>
  <c r="AH101" i="15"/>
  <c r="AI101" i="15" s="1"/>
  <c r="AH83" i="15"/>
  <c r="AI83" i="15" s="1"/>
  <c r="AG65" i="15"/>
  <c r="AF65" i="15" s="1"/>
  <c r="AH46" i="15"/>
  <c r="AI46" i="15" s="1"/>
  <c r="AH28" i="15"/>
  <c r="AI28" i="15" s="1"/>
  <c r="AH108" i="15"/>
  <c r="AI108" i="15" s="1"/>
  <c r="AH84" i="15"/>
  <c r="AI84" i="15" s="1"/>
  <c r="AH59" i="15"/>
  <c r="AI59" i="15" s="1"/>
  <c r="AH35" i="15"/>
  <c r="AI35" i="15" s="1"/>
  <c r="AH89" i="15"/>
  <c r="AI89" i="15" s="1"/>
  <c r="AG62" i="15"/>
  <c r="AF62" i="15" s="1"/>
  <c r="AG34" i="15"/>
  <c r="AF34" i="15" s="1"/>
  <c r="AG105" i="15"/>
  <c r="AF105" i="15" s="1"/>
  <c r="AG77" i="15"/>
  <c r="AF77" i="15" s="1"/>
  <c r="AH49" i="15"/>
  <c r="AI49" i="15" s="1"/>
  <c r="AH21" i="15"/>
  <c r="AI21" i="15" s="1"/>
  <c r="AG73" i="15"/>
  <c r="AF73" i="15" s="1"/>
  <c r="AG30" i="15"/>
  <c r="AF30" i="15" s="1"/>
  <c r="AG94" i="15"/>
  <c r="AF94" i="15" s="1"/>
  <c r="AG50" i="15"/>
  <c r="AF50" i="15" s="1"/>
  <c r="AH103" i="15"/>
  <c r="AI103" i="15" s="1"/>
  <c r="AH58" i="15"/>
  <c r="AI58" i="15" s="1"/>
  <c r="AG109" i="15"/>
  <c r="AF109" i="15" s="1"/>
  <c r="AH36" i="15"/>
  <c r="AI36" i="15" s="1"/>
  <c r="AH95" i="15"/>
  <c r="AI95" i="15" s="1"/>
  <c r="AG68" i="15"/>
  <c r="AF68" i="15" s="1"/>
  <c r="AH111" i="15"/>
  <c r="AI111" i="15" s="1"/>
  <c r="AG93" i="15"/>
  <c r="AF93" i="15" s="1"/>
  <c r="AH74" i="15"/>
  <c r="AI74" i="15" s="1"/>
  <c r="AH56" i="15"/>
  <c r="AI56" i="15" s="1"/>
  <c r="AG38" i="15"/>
  <c r="AF38" i="15" s="1"/>
  <c r="AG20" i="15"/>
  <c r="AH104" i="15"/>
  <c r="AI104" i="15" s="1"/>
  <c r="AH76" i="15"/>
  <c r="AI76" i="15" s="1"/>
  <c r="AG49" i="15"/>
  <c r="AF49" i="15" s="1"/>
  <c r="AG21" i="15"/>
  <c r="AH30" i="15"/>
  <c r="AI30" i="15" s="1"/>
  <c r="AH86" i="15"/>
  <c r="AI86" i="15" s="1"/>
  <c r="AH64" i="15"/>
  <c r="AI64" i="15" s="1"/>
  <c r="AG25" i="15"/>
  <c r="AF25" i="15" s="1"/>
  <c r="AG86" i="15"/>
  <c r="AF86" i="15" s="1"/>
  <c r="AG45" i="15"/>
  <c r="AF45" i="15" s="1"/>
  <c r="AG92" i="15"/>
  <c r="AF92" i="15" s="1"/>
  <c r="AG103" i="15"/>
  <c r="AF103" i="15" s="1"/>
  <c r="AG71" i="15"/>
  <c r="AF71" i="15" s="1"/>
  <c r="AG39" i="15"/>
  <c r="AF39" i="15" s="1"/>
  <c r="AH92" i="15"/>
  <c r="AI92" i="15" s="1"/>
  <c r="AG56" i="15"/>
  <c r="AF56" i="15" s="1"/>
  <c r="AH19" i="15"/>
  <c r="AI19" i="15" s="1"/>
  <c r="AG72" i="15"/>
  <c r="AF72" i="15" s="1"/>
  <c r="AH22" i="15"/>
  <c r="AI22" i="15" s="1"/>
  <c r="AG104" i="15"/>
  <c r="AF104" i="15" s="1"/>
  <c r="AH48" i="15"/>
  <c r="AI48" i="15" s="1"/>
  <c r="AH91" i="15"/>
  <c r="AI91" i="15" s="1"/>
  <c r="AG36" i="15"/>
  <c r="AF36" i="15" s="1"/>
  <c r="AH50" i="15"/>
  <c r="AI50" i="15" s="1"/>
  <c r="AH72" i="15"/>
  <c r="AI72" i="15" s="1"/>
  <c r="AG81" i="15"/>
  <c r="AF81" i="15" s="1"/>
  <c r="AH73" i="15"/>
  <c r="AI73" i="15" s="1"/>
  <c r="AG108" i="15"/>
  <c r="AF108" i="15" s="1"/>
  <c r="AG99" i="15"/>
  <c r="AF99" i="15" s="1"/>
  <c r="AG27" i="15"/>
  <c r="AF27" i="15" s="1"/>
  <c r="AH60" i="15"/>
  <c r="AI60" i="15" s="1"/>
  <c r="AG114" i="15"/>
  <c r="AF114" i="15" s="1"/>
  <c r="AH68" i="15"/>
  <c r="AI68" i="15" s="1"/>
  <c r="AH43" i="15"/>
  <c r="AI43" i="15" s="1"/>
  <c r="AH39" i="15"/>
  <c r="AI39" i="15" s="1"/>
  <c r="AG46" i="15"/>
  <c r="AF46" i="15" s="1"/>
  <c r="AH80" i="15"/>
  <c r="AI80" i="15" s="1"/>
  <c r="AG18" i="15"/>
  <c r="AF18" i="15" s="1"/>
  <c r="AG32" i="15"/>
  <c r="AF32" i="15" s="1"/>
  <c r="AG91" i="15"/>
  <c r="AF91" i="15" s="1"/>
  <c r="AG55" i="15"/>
  <c r="AF55" i="15" s="1"/>
  <c r="AG19" i="15"/>
  <c r="AH79" i="15"/>
  <c r="AI79" i="15" s="1"/>
  <c r="AG88" i="15"/>
  <c r="AF88" i="15" s="1"/>
  <c r="AH102" i="15"/>
  <c r="AI102" i="15" s="1"/>
  <c r="AG48" i="15"/>
  <c r="AF48" i="15" s="1"/>
  <c r="AH27" i="15"/>
  <c r="AI27" i="15" s="1"/>
  <c r="AH54" i="15"/>
  <c r="AI54" i="15" s="1"/>
  <c r="AG85" i="15"/>
  <c r="AF85" i="15" s="1"/>
  <c r="AH17" i="15"/>
  <c r="AI17" i="15" s="1"/>
  <c r="AG26" i="15"/>
  <c r="AF26" i="15" s="1"/>
  <c r="AH25" i="15"/>
  <c r="AI25" i="15" s="1"/>
  <c r="AH31" i="15"/>
  <c r="AI31" i="15" s="1"/>
  <c r="AG87" i="15"/>
  <c r="AF87" i="15" s="1"/>
  <c r="AG51" i="15"/>
  <c r="AF51" i="15" s="1"/>
  <c r="AG116" i="15"/>
  <c r="AF116" i="15" s="1"/>
  <c r="AG42" i="15"/>
  <c r="AF42" i="15" s="1"/>
  <c r="AG96" i="15"/>
  <c r="AF96" i="15" s="1"/>
  <c r="AG41" i="15"/>
  <c r="AF41" i="15" s="1"/>
  <c r="AH82" i="15"/>
  <c r="AI82" i="15" s="1"/>
  <c r="AG110" i="15"/>
  <c r="AF110" i="15" s="1"/>
  <c r="AH40" i="15"/>
  <c r="AI40" i="15" s="1"/>
  <c r="AH107" i="15"/>
  <c r="AI107" i="15" s="1"/>
  <c r="AH116" i="15"/>
  <c r="AI116" i="15" s="1"/>
  <c r="AH114" i="15"/>
  <c r="AI114" i="15" s="1"/>
  <c r="AG44" i="15"/>
  <c r="AF44" i="15" s="1"/>
  <c r="AG64" i="15"/>
  <c r="AF64" i="15" s="1"/>
  <c r="AG115" i="15"/>
  <c r="AF115" i="15" s="1"/>
  <c r="AG43" i="15"/>
  <c r="AF43" i="15" s="1"/>
  <c r="AG61" i="15"/>
  <c r="AF61" i="15" s="1"/>
  <c r="AH115" i="15"/>
  <c r="AI115" i="15" s="1"/>
  <c r="AG74" i="15"/>
  <c r="AF74" i="15" s="1"/>
  <c r="AG33" i="15"/>
  <c r="AF33" i="15" s="1"/>
  <c r="AH29" i="15"/>
  <c r="AI29" i="15" s="1"/>
  <c r="AH26" i="15"/>
  <c r="AI26" i="15" s="1"/>
  <c r="AH63" i="15"/>
  <c r="AI63" i="15" s="1"/>
  <c r="AH85" i="15"/>
  <c r="AI85" i="15" s="1"/>
  <c r="AH93" i="15"/>
  <c r="AI93" i="15" s="1"/>
  <c r="AG54" i="15"/>
  <c r="AF54" i="15" s="1"/>
  <c r="AG75" i="15"/>
  <c r="AF75" i="15" s="1"/>
  <c r="AG35" i="15"/>
  <c r="AF35" i="15" s="1"/>
  <c r="AH97" i="15"/>
  <c r="AI97" i="15" s="1"/>
  <c r="AH110" i="15"/>
  <c r="AI110" i="15" s="1"/>
  <c r="AH69" i="15"/>
  <c r="AI69" i="15" s="1"/>
  <c r="AH77" i="15"/>
  <c r="AI77" i="15" s="1"/>
  <c r="AG17" i="15"/>
  <c r="AF17" i="15" s="1"/>
  <c r="AH55" i="15"/>
  <c r="AI55" i="15" s="1"/>
  <c r="AG82" i="15"/>
  <c r="AF82" i="15" s="1"/>
  <c r="AH20" i="15"/>
  <c r="AI20" i="15" s="1"/>
  <c r="AG57" i="15"/>
  <c r="AF57" i="15" s="1"/>
  <c r="AH81" i="15"/>
  <c r="AI81" i="15" s="1"/>
  <c r="AH71" i="15"/>
  <c r="AI71" i="15" s="1"/>
  <c r="AG53" i="15"/>
  <c r="AF53" i="15" s="1"/>
  <c r="AH75" i="15"/>
  <c r="AI75" i="15" s="1"/>
  <c r="AH42" i="15"/>
  <c r="AI42" i="15" s="1"/>
  <c r="AG24" i="15"/>
  <c r="AF24" i="15" s="1"/>
  <c r="AH98" i="15"/>
  <c r="AI98" i="15" s="1"/>
  <c r="AG60" i="15"/>
  <c r="AF60" i="15" s="1"/>
  <c r="AH87" i="15"/>
  <c r="AI87" i="15" s="1"/>
  <c r="AG23" i="15"/>
  <c r="AF23" i="15" s="1"/>
  <c r="AG106" i="15"/>
  <c r="AF106" i="15" s="1"/>
  <c r="AG90" i="15"/>
  <c r="AF90" i="15" s="1"/>
  <c r="AG100" i="15"/>
  <c r="AF100" i="15" s="1"/>
  <c r="AG107" i="15"/>
  <c r="AF107" i="15" s="1"/>
  <c r="AG97" i="15"/>
  <c r="AF97" i="15" s="1"/>
  <c r="AG66" i="15"/>
  <c r="AF66" i="15" s="1"/>
  <c r="AH96" i="15"/>
  <c r="AI96" i="15" s="1"/>
  <c r="AG28" i="15"/>
  <c r="AF28" i="15" s="1"/>
  <c r="AG101" i="15"/>
  <c r="AF101" i="15" s="1"/>
  <c r="AG40" i="15"/>
  <c r="AF40" i="15" s="1"/>
  <c r="AG67" i="15"/>
  <c r="AF67" i="15" s="1"/>
  <c r="AH51" i="15"/>
  <c r="AI51" i="15" s="1"/>
  <c r="AG112" i="15"/>
  <c r="AF112" i="15" s="1"/>
  <c r="AH18" i="15"/>
  <c r="AI18" i="15" s="1"/>
  <c r="AH53" i="15"/>
  <c r="AI53" i="15" s="1"/>
  <c r="AH94" i="15"/>
  <c r="AI94" i="15" s="1"/>
  <c r="AH105" i="15"/>
  <c r="AI105" i="15" s="1"/>
  <c r="AH100" i="15"/>
  <c r="AI100" i="15" s="1"/>
  <c r="AG83" i="15"/>
  <c r="AF83" i="15" s="1"/>
  <c r="AG89" i="15"/>
  <c r="AF89" i="15" s="1"/>
  <c r="AG59" i="15"/>
  <c r="AF59" i="15" s="1"/>
  <c r="AH37" i="15"/>
  <c r="AI37" i="15" s="1"/>
  <c r="AH112" i="15"/>
  <c r="AI112" i="15" s="1"/>
  <c r="AG80" i="15"/>
  <c r="AF80" i="15" s="1"/>
  <c r="AG76" i="15"/>
  <c r="AF76" i="15" s="1"/>
  <c r="AH70" i="15"/>
  <c r="AI70" i="15" s="1"/>
  <c r="AH61" i="15"/>
  <c r="AI61" i="15" s="1"/>
  <c r="AH38" i="15"/>
  <c r="AI38" i="15" s="1"/>
  <c r="AG37" i="15"/>
  <c r="AF37" i="15" s="1"/>
  <c r="AH24" i="15"/>
  <c r="AI24" i="15" s="1"/>
  <c r="AH78" i="15"/>
  <c r="AI78" i="15" s="1"/>
  <c r="AH32" i="15"/>
  <c r="AI32" i="15" s="1"/>
  <c r="P102" i="38"/>
  <c r="Q102" i="38" s="1"/>
  <c r="P86" i="38"/>
  <c r="Q86" i="38" s="1"/>
  <c r="P70" i="38"/>
  <c r="Q70" i="38" s="1"/>
  <c r="P54" i="38"/>
  <c r="Q54" i="38" s="1"/>
  <c r="P38" i="38"/>
  <c r="Q38" i="38" s="1"/>
  <c r="P22" i="38"/>
  <c r="Q22" i="38" s="1"/>
  <c r="P104" i="38"/>
  <c r="Q104" i="38" s="1"/>
  <c r="O86" i="38"/>
  <c r="N86" i="38" s="1"/>
  <c r="O68" i="38"/>
  <c r="N68" i="38" s="1"/>
  <c r="P49" i="38"/>
  <c r="Q49" i="38" s="1"/>
  <c r="P31" i="38"/>
  <c r="Q31" i="38" s="1"/>
  <c r="P108" i="38"/>
  <c r="Q108" i="38" s="1"/>
  <c r="O90" i="38"/>
  <c r="N90" i="38" s="1"/>
  <c r="P112" i="38"/>
  <c r="Q112" i="38" s="1"/>
  <c r="O94" i="38"/>
  <c r="N94" i="38" s="1"/>
  <c r="O76" i="38"/>
  <c r="N76" i="38" s="1"/>
  <c r="P57" i="38"/>
  <c r="Q57" i="38" s="1"/>
  <c r="P39" i="38"/>
  <c r="Q39" i="38" s="1"/>
  <c r="P116" i="38"/>
  <c r="Q116" i="38" s="1"/>
  <c r="O98" i="38"/>
  <c r="N98" i="38" s="1"/>
  <c r="O80" i="38"/>
  <c r="N80" i="38" s="1"/>
  <c r="P61" i="38"/>
  <c r="Q61" i="38" s="1"/>
  <c r="P43" i="38"/>
  <c r="Q43" i="38" s="1"/>
  <c r="O25" i="38"/>
  <c r="N25" i="38" s="1"/>
  <c r="O93" i="38"/>
  <c r="N93" i="38" s="1"/>
  <c r="P60" i="38"/>
  <c r="Q60" i="38" s="1"/>
  <c r="O32" i="38"/>
  <c r="N32" i="38" s="1"/>
  <c r="P101" i="38"/>
  <c r="Q101" i="38" s="1"/>
  <c r="P67" i="38"/>
  <c r="Q67" i="38" s="1"/>
  <c r="P37" i="38"/>
  <c r="Q37" i="38" s="1"/>
  <c r="P109" i="38"/>
  <c r="Q109" i="38" s="1"/>
  <c r="O73" i="38"/>
  <c r="N73" i="38" s="1"/>
  <c r="O43" i="38"/>
  <c r="N43" i="38" s="1"/>
  <c r="O97" i="38"/>
  <c r="N97" i="38" s="1"/>
  <c r="P56" i="38"/>
  <c r="Q56" i="38" s="1"/>
  <c r="O50" i="38"/>
  <c r="N50" i="38" s="1"/>
  <c r="P64" i="38"/>
  <c r="Q64" i="38" s="1"/>
  <c r="P87" i="38"/>
  <c r="Q87" i="38" s="1"/>
  <c r="P105" i="38"/>
  <c r="Q105" i="38" s="1"/>
  <c r="O56" i="38"/>
  <c r="N56" i="38" s="1"/>
  <c r="P114" i="38"/>
  <c r="Q114" i="38" s="1"/>
  <c r="P98" i="38"/>
  <c r="Q98" i="38" s="1"/>
  <c r="P82" i="38"/>
  <c r="Q82" i="38" s="1"/>
  <c r="P66" i="38"/>
  <c r="Q66" i="38" s="1"/>
  <c r="P50" i="38"/>
  <c r="Q50" i="38" s="1"/>
  <c r="P34" i="38"/>
  <c r="Q34" i="38" s="1"/>
  <c r="P18" i="38"/>
  <c r="Q18" i="38" s="1"/>
  <c r="O100" i="38"/>
  <c r="N100" i="38" s="1"/>
  <c r="P81" i="38"/>
  <c r="Q81" i="38" s="1"/>
  <c r="P63" i="38"/>
  <c r="Q63" i="38" s="1"/>
  <c r="O45" i="38"/>
  <c r="N45" i="38" s="1"/>
  <c r="O27" i="38"/>
  <c r="O104" i="38"/>
  <c r="N104" i="38" s="1"/>
  <c r="P85" i="38"/>
  <c r="Q85" i="38" s="1"/>
  <c r="O108" i="38"/>
  <c r="N108" i="38" s="1"/>
  <c r="P89" i="38"/>
  <c r="Q89" i="38" s="1"/>
  <c r="P71" i="38"/>
  <c r="Q71" i="38" s="1"/>
  <c r="O53" i="38"/>
  <c r="N53" i="38" s="1"/>
  <c r="O35" i="38"/>
  <c r="N35" i="38" s="1"/>
  <c r="O112" i="38"/>
  <c r="N112" i="38" s="1"/>
  <c r="P93" i="38"/>
  <c r="Q93" i="38" s="1"/>
  <c r="P75" i="38"/>
  <c r="Q75" i="38" s="1"/>
  <c r="O57" i="38"/>
  <c r="N57" i="38" s="1"/>
  <c r="O39" i="38"/>
  <c r="N39" i="38" s="1"/>
  <c r="O84" i="38"/>
  <c r="N84" i="38" s="1"/>
  <c r="P53" i="38"/>
  <c r="Q53" i="38" s="1"/>
  <c r="O17" i="38"/>
  <c r="N17" i="38" s="1"/>
  <c r="P92" i="38"/>
  <c r="Q92" i="38" s="1"/>
  <c r="O60" i="38"/>
  <c r="N60" i="38" s="1"/>
  <c r="O31" i="38"/>
  <c r="P100" i="38"/>
  <c r="Q100" i="38" s="1"/>
  <c r="O65" i="38"/>
  <c r="N65" i="38" s="1"/>
  <c r="P36" i="38"/>
  <c r="Q36" i="38" s="1"/>
  <c r="O72" i="38"/>
  <c r="N72" i="38" s="1"/>
  <c r="O116" i="38"/>
  <c r="N116" i="38" s="1"/>
  <c r="O33" i="38"/>
  <c r="P47" i="38"/>
  <c r="Q47" i="38" s="1"/>
  <c r="O64" i="38"/>
  <c r="N64" i="38" s="1"/>
  <c r="O41" i="38"/>
  <c r="N41" i="38" s="1"/>
  <c r="P35" i="38"/>
  <c r="Q35" i="38" s="1"/>
  <c r="P25" i="38"/>
  <c r="Q25" i="38" s="1"/>
  <c r="O105" i="38"/>
  <c r="N105" i="38" s="1"/>
  <c r="O69" i="38"/>
  <c r="N69" i="38" s="1"/>
  <c r="O40" i="38"/>
  <c r="N40" i="38" s="1"/>
  <c r="O83" i="38"/>
  <c r="N83" i="38" s="1"/>
  <c r="O23" i="38"/>
  <c r="O110" i="38"/>
  <c r="N110" i="38" s="1"/>
  <c r="P44" i="38"/>
  <c r="Q44" i="38" s="1"/>
  <c r="P88" i="38"/>
  <c r="Q88" i="38" s="1"/>
  <c r="P41" i="38"/>
  <c r="Q41" i="38" s="1"/>
  <c r="O79" i="38"/>
  <c r="N79" i="38" s="1"/>
  <c r="P106" i="38"/>
  <c r="Q106" i="38" s="1"/>
  <c r="P90" i="38"/>
  <c r="Q90" i="38" s="1"/>
  <c r="P74" i="38"/>
  <c r="Q74" i="38" s="1"/>
  <c r="P58" i="38"/>
  <c r="Q58" i="38" s="1"/>
  <c r="P42" i="38"/>
  <c r="Q42" i="38" s="1"/>
  <c r="P26" i="38"/>
  <c r="Q26" i="38" s="1"/>
  <c r="O109" i="38"/>
  <c r="N109" i="38" s="1"/>
  <c r="O91" i="38"/>
  <c r="N91" i="38" s="1"/>
  <c r="P72" i="38"/>
  <c r="Q72" i="38" s="1"/>
  <c r="O54" i="38"/>
  <c r="N54" i="38" s="1"/>
  <c r="O36" i="38"/>
  <c r="N36" i="38" s="1"/>
  <c r="O113" i="38"/>
  <c r="N113" i="38" s="1"/>
  <c r="O95" i="38"/>
  <c r="N95" i="38" s="1"/>
  <c r="P76" i="38"/>
  <c r="Q76" i="38" s="1"/>
  <c r="O99" i="38"/>
  <c r="N99" i="38" s="1"/>
  <c r="P80" i="38"/>
  <c r="Q80" i="38" s="1"/>
  <c r="O62" i="38"/>
  <c r="N62" i="38" s="1"/>
  <c r="O44" i="38"/>
  <c r="N44" i="38" s="1"/>
  <c r="O103" i="38"/>
  <c r="N103" i="38" s="1"/>
  <c r="P84" i="38"/>
  <c r="Q84" i="38" s="1"/>
  <c r="O66" i="38"/>
  <c r="N66" i="38" s="1"/>
  <c r="O48" i="38"/>
  <c r="N48" i="38" s="1"/>
  <c r="P29" i="38"/>
  <c r="Q29" i="38" s="1"/>
  <c r="O102" i="38"/>
  <c r="N102" i="38" s="1"/>
  <c r="P68" i="38"/>
  <c r="Q68" i="38" s="1"/>
  <c r="O38" i="38"/>
  <c r="N38" i="38" s="1"/>
  <c r="O111" i="38"/>
  <c r="N111" i="38" s="1"/>
  <c r="O74" i="38"/>
  <c r="N74" i="38" s="1"/>
  <c r="P45" i="38"/>
  <c r="Q45" i="38" s="1"/>
  <c r="O82" i="38"/>
  <c r="N82" i="38" s="1"/>
  <c r="O51" i="38"/>
  <c r="N51" i="38" s="1"/>
  <c r="P21" i="38"/>
  <c r="Q21" i="38" s="1"/>
  <c r="P33" i="38"/>
  <c r="Q33" i="38" s="1"/>
  <c r="O70" i="38"/>
  <c r="N70" i="38" s="1"/>
  <c r="O88" i="38"/>
  <c r="N88" i="38" s="1"/>
  <c r="O107" i="38"/>
  <c r="N107" i="38" s="1"/>
  <c r="O26" i="38"/>
  <c r="N26" i="38" s="1"/>
  <c r="O78" i="38"/>
  <c r="N78" i="38" s="1"/>
  <c r="O87" i="38"/>
  <c r="N87" i="38" s="1"/>
  <c r="P24" i="38"/>
  <c r="Q24" i="38" s="1"/>
  <c r="P51" i="38"/>
  <c r="Q51" i="38" s="1"/>
  <c r="P73" i="38"/>
  <c r="Q73" i="38" s="1"/>
  <c r="P79" i="38"/>
  <c r="Q79" i="38" s="1"/>
  <c r="P94" i="38"/>
  <c r="Q94" i="38" s="1"/>
  <c r="P62" i="38"/>
  <c r="Q62" i="38" s="1"/>
  <c r="P30" i="38"/>
  <c r="Q30" i="38" s="1"/>
  <c r="P95" i="38"/>
  <c r="Q95" i="38" s="1"/>
  <c r="O59" i="38"/>
  <c r="N59" i="38" s="1"/>
  <c r="P17" i="38"/>
  <c r="Q17" i="38" s="1"/>
  <c r="O81" i="38"/>
  <c r="N81" i="38" s="1"/>
  <c r="O85" i="38"/>
  <c r="N85" i="38" s="1"/>
  <c r="P48" i="38"/>
  <c r="Q48" i="38" s="1"/>
  <c r="P107" i="38"/>
  <c r="Q107" i="38" s="1"/>
  <c r="O71" i="38"/>
  <c r="N71" i="38" s="1"/>
  <c r="O34" i="38"/>
  <c r="N34" i="38" s="1"/>
  <c r="P111" i="38"/>
  <c r="Q111" i="38" s="1"/>
  <c r="O46" i="38"/>
  <c r="N46" i="38" s="1"/>
  <c r="O52" i="38"/>
  <c r="N52" i="38" s="1"/>
  <c r="O58" i="38"/>
  <c r="N58" i="38" s="1"/>
  <c r="P55" i="38"/>
  <c r="Q55" i="38" s="1"/>
  <c r="P27" i="38"/>
  <c r="Q27" i="38" s="1"/>
  <c r="O19" i="38"/>
  <c r="N19" i="38" s="1"/>
  <c r="O61" i="38"/>
  <c r="N61" i="38" s="1"/>
  <c r="O29" i="38"/>
  <c r="N29" i="38" s="1"/>
  <c r="P69" i="38"/>
  <c r="Q69" i="38" s="1"/>
  <c r="O20" i="38"/>
  <c r="N20" i="38" s="1"/>
  <c r="P19" i="38"/>
  <c r="Q19" i="38" s="1"/>
  <c r="P110" i="38"/>
  <c r="Q110" i="38" s="1"/>
  <c r="P78" i="38"/>
  <c r="Q78" i="38" s="1"/>
  <c r="P46" i="38"/>
  <c r="Q46" i="38" s="1"/>
  <c r="P113" i="38"/>
  <c r="Q113" i="38" s="1"/>
  <c r="O77" i="38"/>
  <c r="N77" i="38" s="1"/>
  <c r="P40" i="38"/>
  <c r="Q40" i="38" s="1"/>
  <c r="P99" i="38"/>
  <c r="Q99" i="38" s="1"/>
  <c r="P103" i="38"/>
  <c r="Q103" i="38" s="1"/>
  <c r="O67" i="38"/>
  <c r="N67" i="38" s="1"/>
  <c r="O30" i="38"/>
  <c r="N30" i="38" s="1"/>
  <c r="O89" i="38"/>
  <c r="N89" i="38" s="1"/>
  <c r="P52" i="38"/>
  <c r="Q52" i="38" s="1"/>
  <c r="O75" i="38"/>
  <c r="N75" i="38" s="1"/>
  <c r="P83" i="38"/>
  <c r="Q83" i="38" s="1"/>
  <c r="P91" i="38"/>
  <c r="Q91" i="38" s="1"/>
  <c r="P28" i="38"/>
  <c r="Q28" i="38" s="1"/>
  <c r="P96" i="38"/>
  <c r="Q96" i="38" s="1"/>
  <c r="O115" i="38"/>
  <c r="N115" i="38" s="1"/>
  <c r="O42" i="38"/>
  <c r="N42" i="38" s="1"/>
  <c r="P97" i="38"/>
  <c r="Q97" i="38" s="1"/>
  <c r="P20" i="38"/>
  <c r="Q20" i="38" s="1"/>
  <c r="O96" i="38"/>
  <c r="N96" i="38" s="1"/>
  <c r="O106" i="38"/>
  <c r="N106" i="38" s="1"/>
  <c r="O47" i="38"/>
  <c r="N47" i="38" s="1"/>
  <c r="O101" i="38"/>
  <c r="N101" i="38" s="1"/>
  <c r="P23" i="38"/>
  <c r="Q23" i="38" s="1"/>
  <c r="O28" i="38"/>
  <c r="N28" i="38" s="1"/>
  <c r="O21" i="38"/>
  <c r="N21" i="38" s="1"/>
  <c r="P32" i="38"/>
  <c r="Q32" i="38" s="1"/>
  <c r="P65" i="38"/>
  <c r="Q65" i="38" s="1"/>
  <c r="O92" i="38"/>
  <c r="N92" i="38" s="1"/>
  <c r="O55" i="38"/>
  <c r="N55" i="38" s="1"/>
  <c r="O49" i="38"/>
  <c r="N49" i="38" s="1"/>
  <c r="O22" i="38"/>
  <c r="O18" i="38"/>
  <c r="N18" i="38" s="1"/>
  <c r="P59" i="38"/>
  <c r="Q59" i="38" s="1"/>
  <c r="P77" i="38"/>
  <c r="Q77" i="38" s="1"/>
  <c r="O24" i="38"/>
  <c r="P115" i="38"/>
  <c r="Q115" i="38" s="1"/>
  <c r="O37" i="38"/>
  <c r="N37" i="38" s="1"/>
  <c r="O63" i="38"/>
  <c r="N63" i="38" s="1"/>
  <c r="O114" i="38"/>
  <c r="N114" i="38" s="1"/>
  <c r="U100" i="15"/>
  <c r="T100" i="15" s="1"/>
  <c r="V112" i="15"/>
  <c r="W112" i="15" s="1"/>
  <c r="U88" i="15"/>
  <c r="T88" i="15" s="1"/>
  <c r="V66" i="15"/>
  <c r="W66" i="15" s="1"/>
  <c r="V44" i="15"/>
  <c r="W44" i="15" s="1"/>
  <c r="V23" i="15"/>
  <c r="W23" i="15" s="1"/>
  <c r="V99" i="15"/>
  <c r="W99" i="15" s="1"/>
  <c r="U76" i="15"/>
  <c r="T76" i="15" s="1"/>
  <c r="U55" i="15"/>
  <c r="T55" i="15" s="1"/>
  <c r="U34" i="15"/>
  <c r="T34" i="15" s="1"/>
  <c r="U80" i="15"/>
  <c r="T80" i="15" s="1"/>
  <c r="U47" i="15"/>
  <c r="T47" i="15" s="1"/>
  <c r="V116" i="15"/>
  <c r="W116" i="15" s="1"/>
  <c r="V115" i="15"/>
  <c r="W115" i="15" s="1"/>
  <c r="V68" i="15"/>
  <c r="W68" i="15" s="1"/>
  <c r="U31" i="15"/>
  <c r="T31" i="15" s="1"/>
  <c r="U116" i="15"/>
  <c r="T116" i="15" s="1"/>
  <c r="U95" i="15"/>
  <c r="T95" i="15" s="1"/>
  <c r="U107" i="15"/>
  <c r="T107" i="15" s="1"/>
  <c r="V82" i="15"/>
  <c r="W82" i="15" s="1"/>
  <c r="V60" i="15"/>
  <c r="W60" i="15" s="1"/>
  <c r="V39" i="15"/>
  <c r="W39" i="15" s="1"/>
  <c r="V18" i="15"/>
  <c r="W18" i="15" s="1"/>
  <c r="U94" i="15"/>
  <c r="T94" i="15" s="1"/>
  <c r="U71" i="15"/>
  <c r="T71" i="15" s="1"/>
  <c r="U50" i="15"/>
  <c r="T50" i="15" s="1"/>
  <c r="U28" i="15"/>
  <c r="T28" i="15" s="1"/>
  <c r="U110" i="15"/>
  <c r="T110" i="15" s="1"/>
  <c r="V72" i="15"/>
  <c r="W72" i="15" s="1"/>
  <c r="U38" i="15"/>
  <c r="T38" i="15" s="1"/>
  <c r="U108" i="15"/>
  <c r="T108" i="15" s="1"/>
  <c r="V103" i="15"/>
  <c r="W103" i="15" s="1"/>
  <c r="U59" i="15"/>
  <c r="T59" i="15" s="1"/>
  <c r="U20" i="15"/>
  <c r="T20" i="15" s="1"/>
  <c r="V101" i="15"/>
  <c r="W101" i="15" s="1"/>
  <c r="V85" i="15"/>
  <c r="W85" i="15" s="1"/>
  <c r="V69" i="15"/>
  <c r="W69" i="15" s="1"/>
  <c r="V53" i="15"/>
  <c r="W53" i="15" s="1"/>
  <c r="V37" i="15"/>
  <c r="W37" i="15" s="1"/>
  <c r="V21" i="15"/>
  <c r="W21" i="15" s="1"/>
  <c r="U105" i="15"/>
  <c r="T105" i="15" s="1"/>
  <c r="U89" i="15"/>
  <c r="T89" i="15" s="1"/>
  <c r="U73" i="15"/>
  <c r="T73" i="15" s="1"/>
  <c r="U57" i="15"/>
  <c r="T57" i="15" s="1"/>
  <c r="U41" i="15"/>
  <c r="T41" i="15" s="1"/>
  <c r="U25" i="15"/>
  <c r="T25" i="15" s="1"/>
  <c r="V95" i="15"/>
  <c r="W95" i="15" s="1"/>
  <c r="U72" i="15"/>
  <c r="T72" i="15" s="1"/>
  <c r="U51" i="15"/>
  <c r="T51" i="15" s="1"/>
  <c r="U30" i="15"/>
  <c r="T30" i="15" s="1"/>
  <c r="V74" i="15"/>
  <c r="W74" i="15" s="1"/>
  <c r="V52" i="15"/>
  <c r="W52" i="15" s="1"/>
  <c r="U32" i="15"/>
  <c r="T32" i="15" s="1"/>
  <c r="V78" i="15"/>
  <c r="W78" i="15" s="1"/>
  <c r="V38" i="15"/>
  <c r="W38" i="15" s="1"/>
  <c r="U54" i="15"/>
  <c r="T54" i="15" s="1"/>
  <c r="V114" i="15"/>
  <c r="W114" i="15" s="1"/>
  <c r="V67" i="15"/>
  <c r="W67" i="15" s="1"/>
  <c r="U27" i="15"/>
  <c r="T27" i="15" s="1"/>
  <c r="V83" i="15"/>
  <c r="W83" i="15" s="1"/>
  <c r="V62" i="15"/>
  <c r="W62" i="15" s="1"/>
  <c r="U86" i="15"/>
  <c r="T86" i="15" s="1"/>
  <c r="V46" i="15"/>
  <c r="W46" i="15" s="1"/>
  <c r="U26" i="15"/>
  <c r="T26" i="15" s="1"/>
  <c r="V59" i="15"/>
  <c r="W59" i="15" s="1"/>
  <c r="V31" i="15"/>
  <c r="W31" i="15" s="1"/>
  <c r="U106" i="15"/>
  <c r="T106" i="15" s="1"/>
  <c r="U84" i="15"/>
  <c r="T84" i="15" s="1"/>
  <c r="V94" i="15"/>
  <c r="W94" i="15" s="1"/>
  <c r="V71" i="15"/>
  <c r="W71" i="15" s="1"/>
  <c r="V50" i="15"/>
  <c r="W50" i="15" s="1"/>
  <c r="V28" i="15"/>
  <c r="W28" i="15" s="1"/>
  <c r="V106" i="15"/>
  <c r="W106" i="15" s="1"/>
  <c r="U82" i="15"/>
  <c r="T82" i="15" s="1"/>
  <c r="U60" i="15"/>
  <c r="T60" i="15" s="1"/>
  <c r="U39" i="15"/>
  <c r="T39" i="15" s="1"/>
  <c r="U18" i="15"/>
  <c r="T18" i="15" s="1"/>
  <c r="U91" i="15"/>
  <c r="T91" i="15" s="1"/>
  <c r="V54" i="15"/>
  <c r="W54" i="15" s="1"/>
  <c r="V20" i="15"/>
  <c r="W20" i="15" s="1"/>
  <c r="U87" i="15"/>
  <c r="T87" i="15" s="1"/>
  <c r="U79" i="15"/>
  <c r="T79" i="15" s="1"/>
  <c r="V40" i="15"/>
  <c r="W40" i="15" s="1"/>
  <c r="V109" i="15"/>
  <c r="W109" i="15" s="1"/>
  <c r="V77" i="15"/>
  <c r="W77" i="15" s="1"/>
  <c r="V45" i="15"/>
  <c r="W45" i="15" s="1"/>
  <c r="U113" i="15"/>
  <c r="T113" i="15" s="1"/>
  <c r="U81" i="15"/>
  <c r="T81" i="15" s="1"/>
  <c r="U49" i="15"/>
  <c r="T49" i="15" s="1"/>
  <c r="U17" i="15"/>
  <c r="U83" i="15"/>
  <c r="T83" i="15" s="1"/>
  <c r="U40" i="15"/>
  <c r="T40" i="15" s="1"/>
  <c r="U96" i="15"/>
  <c r="T96" i="15" s="1"/>
  <c r="U103" i="15"/>
  <c r="T103" i="15" s="1"/>
  <c r="V19" i="15"/>
  <c r="W19" i="15" s="1"/>
  <c r="V86" i="15"/>
  <c r="W86" i="15" s="1"/>
  <c r="V43" i="15"/>
  <c r="W43" i="15" s="1"/>
  <c r="V111" i="15"/>
  <c r="W111" i="15" s="1"/>
  <c r="V26" i="15"/>
  <c r="W26" i="15" s="1"/>
  <c r="V79" i="15"/>
  <c r="W79" i="15" s="1"/>
  <c r="V93" i="15"/>
  <c r="W93" i="15" s="1"/>
  <c r="V61" i="15"/>
  <c r="W61" i="15" s="1"/>
  <c r="V29" i="15"/>
  <c r="W29" i="15" s="1"/>
  <c r="U97" i="15"/>
  <c r="T97" i="15" s="1"/>
  <c r="U65" i="15"/>
  <c r="T65" i="15" s="1"/>
  <c r="U33" i="15"/>
  <c r="T33" i="15" s="1"/>
  <c r="V41" i="15"/>
  <c r="W41" i="15" s="1"/>
  <c r="U101" i="15"/>
  <c r="T101" i="15" s="1"/>
  <c r="V34" i="15"/>
  <c r="W34" i="15" s="1"/>
  <c r="U23" i="15"/>
  <c r="T23" i="15" s="1"/>
  <c r="U67" i="15"/>
  <c r="T67" i="15" s="1"/>
  <c r="U19" i="15"/>
  <c r="V91" i="15"/>
  <c r="W91" i="15" s="1"/>
  <c r="V35" i="15"/>
  <c r="W35" i="15" s="1"/>
  <c r="V90" i="15"/>
  <c r="W90" i="15" s="1"/>
  <c r="U58" i="15"/>
  <c r="T58" i="15" s="1"/>
  <c r="U43" i="15"/>
  <c r="T43" i="15" s="1"/>
  <c r="V56" i="15"/>
  <c r="W56" i="15" s="1"/>
  <c r="V73" i="15"/>
  <c r="W73" i="15" s="1"/>
  <c r="V33" i="15"/>
  <c r="W33" i="15" s="1"/>
  <c r="U45" i="15"/>
  <c r="T45" i="15" s="1"/>
  <c r="V76" i="15"/>
  <c r="W76" i="15" s="1"/>
  <c r="V107" i="15"/>
  <c r="W107" i="15" s="1"/>
  <c r="U56" i="15"/>
  <c r="T56" i="15" s="1"/>
  <c r="U99" i="15"/>
  <c r="T99" i="15" s="1"/>
  <c r="U68" i="15"/>
  <c r="T68" i="15" s="1"/>
  <c r="V80" i="15"/>
  <c r="W80" i="15" s="1"/>
  <c r="V36" i="15"/>
  <c r="W36" i="15" s="1"/>
  <c r="U36" i="15"/>
  <c r="T36" i="15" s="1"/>
  <c r="U42" i="15"/>
  <c r="T42" i="15" s="1"/>
  <c r="V113" i="15"/>
  <c r="W113" i="15" s="1"/>
  <c r="V25" i="15"/>
  <c r="W25" i="15" s="1"/>
  <c r="U85" i="15"/>
  <c r="T85" i="15" s="1"/>
  <c r="U112" i="15"/>
  <c r="T112" i="15" s="1"/>
  <c r="U102" i="15"/>
  <c r="T102" i="15" s="1"/>
  <c r="V48" i="15"/>
  <c r="W48" i="15" s="1"/>
  <c r="V24" i="15"/>
  <c r="W24" i="15" s="1"/>
  <c r="V58" i="15"/>
  <c r="W58" i="15" s="1"/>
  <c r="V42" i="15"/>
  <c r="W42" i="15" s="1"/>
  <c r="V22" i="15"/>
  <c r="W22" i="15" s="1"/>
  <c r="U64" i="15"/>
  <c r="T64" i="15" s="1"/>
  <c r="V57" i="15"/>
  <c r="W57" i="15" s="1"/>
  <c r="V17" i="15"/>
  <c r="W17" i="15" s="1"/>
  <c r="U29" i="15"/>
  <c r="T29" i="15" s="1"/>
  <c r="V55" i="15"/>
  <c r="W55" i="15" s="1"/>
  <c r="U44" i="15"/>
  <c r="T44" i="15" s="1"/>
  <c r="V88" i="15"/>
  <c r="W88" i="15" s="1"/>
  <c r="U35" i="15"/>
  <c r="T35" i="15" s="1"/>
  <c r="V63" i="15"/>
  <c r="W63" i="15" s="1"/>
  <c r="U52" i="15"/>
  <c r="T52" i="15" s="1"/>
  <c r="V102" i="15"/>
  <c r="W102" i="15" s="1"/>
  <c r="V108" i="15"/>
  <c r="W108" i="15" s="1"/>
  <c r="V70" i="15"/>
  <c r="W70" i="15" s="1"/>
  <c r="U22" i="15"/>
  <c r="T22" i="15" s="1"/>
  <c r="V97" i="15"/>
  <c r="W97" i="15" s="1"/>
  <c r="U109" i="15"/>
  <c r="T109" i="15" s="1"/>
  <c r="U69" i="15"/>
  <c r="T69" i="15" s="1"/>
  <c r="V87" i="15"/>
  <c r="W87" i="15" s="1"/>
  <c r="U78" i="15"/>
  <c r="T78" i="15" s="1"/>
  <c r="V110" i="15"/>
  <c r="W110" i="15" s="1"/>
  <c r="V27" i="15"/>
  <c r="W27" i="15" s="1"/>
  <c r="V75" i="15"/>
  <c r="W75" i="15" s="1"/>
  <c r="U75" i="15"/>
  <c r="T75" i="15" s="1"/>
  <c r="U70" i="15"/>
  <c r="T70" i="15" s="1"/>
  <c r="V49" i="15"/>
  <c r="W49" i="15" s="1"/>
  <c r="U37" i="15"/>
  <c r="T37" i="15" s="1"/>
  <c r="U98" i="15"/>
  <c r="T98" i="15" s="1"/>
  <c r="U63" i="15"/>
  <c r="T63" i="15" s="1"/>
  <c r="U104" i="15"/>
  <c r="T104" i="15" s="1"/>
  <c r="U111" i="15"/>
  <c r="T111" i="15" s="1"/>
  <c r="U46" i="15"/>
  <c r="T46" i="15" s="1"/>
  <c r="V96" i="15"/>
  <c r="W96" i="15" s="1"/>
  <c r="V98" i="15"/>
  <c r="W98" i="15" s="1"/>
  <c r="U90" i="15"/>
  <c r="T90" i="15" s="1"/>
  <c r="U66" i="15"/>
  <c r="T66" i="15" s="1"/>
  <c r="U24" i="15"/>
  <c r="T24" i="15" s="1"/>
  <c r="V32" i="15"/>
  <c r="W32" i="15" s="1"/>
  <c r="V64" i="15"/>
  <c r="W64" i="15" s="1"/>
  <c r="V81" i="15"/>
  <c r="W81" i="15" s="1"/>
  <c r="U61" i="15"/>
  <c r="T61" i="15" s="1"/>
  <c r="U114" i="15"/>
  <c r="T114" i="15" s="1"/>
  <c r="V92" i="15"/>
  <c r="W92" i="15" s="1"/>
  <c r="V47" i="15"/>
  <c r="W47" i="15" s="1"/>
  <c r="U92" i="15"/>
  <c r="T92" i="15" s="1"/>
  <c r="U93" i="15"/>
  <c r="T93" i="15" s="1"/>
  <c r="U53" i="15"/>
  <c r="T53" i="15" s="1"/>
  <c r="U115" i="15"/>
  <c r="T115" i="15" s="1"/>
  <c r="V51" i="15"/>
  <c r="W51" i="15" s="1"/>
  <c r="V89" i="15"/>
  <c r="W89" i="15" s="1"/>
  <c r="V65" i="15"/>
  <c r="W65" i="15" s="1"/>
  <c r="V30" i="15"/>
  <c r="W30" i="15" s="1"/>
  <c r="V84" i="15"/>
  <c r="W84" i="15" s="1"/>
  <c r="V105" i="15"/>
  <c r="W105" i="15" s="1"/>
  <c r="U77" i="15"/>
  <c r="T77" i="15" s="1"/>
  <c r="U74" i="15"/>
  <c r="T74" i="15" s="1"/>
  <c r="U21" i="15"/>
  <c r="T21" i="15" s="1"/>
  <c r="V100" i="15"/>
  <c r="W100" i="15" s="1"/>
  <c r="V104" i="15"/>
  <c r="W104" i="15" s="1"/>
  <c r="U62" i="15"/>
  <c r="T62" i="15" s="1"/>
  <c r="U48" i="15"/>
  <c r="T48" i="15" s="1"/>
  <c r="AG112" i="29"/>
  <c r="AF112" i="29" s="1"/>
  <c r="AH93" i="29"/>
  <c r="AI93" i="29" s="1"/>
  <c r="AH75" i="29"/>
  <c r="AI75" i="29" s="1"/>
  <c r="AG57" i="29"/>
  <c r="AF57" i="29" s="1"/>
  <c r="AG39" i="29"/>
  <c r="AF39" i="29" s="1"/>
  <c r="AH89" i="29"/>
  <c r="AI89" i="29" s="1"/>
  <c r="AG52" i="29"/>
  <c r="AF52" i="29" s="1"/>
  <c r="AG107" i="29"/>
  <c r="AF107" i="29" s="1"/>
  <c r="AH69" i="29"/>
  <c r="AI69" i="29" s="1"/>
  <c r="AG31" i="29"/>
  <c r="AF31" i="29" s="1"/>
  <c r="AH94" i="29"/>
  <c r="AI94" i="29" s="1"/>
  <c r="AH54" i="29"/>
  <c r="AI54" i="29" s="1"/>
  <c r="AH18" i="29"/>
  <c r="AI18" i="29" s="1"/>
  <c r="AH95" i="29"/>
  <c r="AI95" i="29" s="1"/>
  <c r="AH58" i="29"/>
  <c r="AI58" i="29" s="1"/>
  <c r="AH21" i="29"/>
  <c r="AI21" i="29" s="1"/>
  <c r="AH109" i="29"/>
  <c r="AI109" i="29" s="1"/>
  <c r="AG64" i="29"/>
  <c r="AF64" i="29" s="1"/>
  <c r="AG24" i="29"/>
  <c r="AF24" i="29" s="1"/>
  <c r="AG83" i="29"/>
  <c r="AF83" i="29" s="1"/>
  <c r="AH107" i="29"/>
  <c r="AI107" i="29" s="1"/>
  <c r="AG89" i="29"/>
  <c r="AF89" i="29" s="1"/>
  <c r="AG71" i="29"/>
  <c r="AF71" i="29" s="1"/>
  <c r="AH52" i="29"/>
  <c r="AI52" i="29" s="1"/>
  <c r="AH34" i="29"/>
  <c r="AI34" i="29" s="1"/>
  <c r="AG21" i="29"/>
  <c r="AF21" i="29" s="1"/>
  <c r="AH79" i="29"/>
  <c r="AI79" i="29" s="1"/>
  <c r="AH41" i="29"/>
  <c r="AI41" i="29" s="1"/>
  <c r="AG97" i="29"/>
  <c r="AF97" i="29" s="1"/>
  <c r="AH59" i="29"/>
  <c r="AI59" i="29" s="1"/>
  <c r="AG23" i="29"/>
  <c r="AF23" i="29" s="1"/>
  <c r="AH83" i="29"/>
  <c r="AI83" i="29" s="1"/>
  <c r="AH46" i="29"/>
  <c r="AI46" i="29" s="1"/>
  <c r="AH77" i="29"/>
  <c r="AI77" i="29" s="1"/>
  <c r="AH85" i="29"/>
  <c r="AI85" i="29" s="1"/>
  <c r="AH47" i="29"/>
  <c r="AI47" i="29" s="1"/>
  <c r="AH111" i="29"/>
  <c r="AI111" i="29" s="1"/>
  <c r="AH71" i="29"/>
  <c r="AI71" i="29" s="1"/>
  <c r="AH26" i="29"/>
  <c r="AI26" i="29" s="1"/>
  <c r="AG44" i="29"/>
  <c r="AF44" i="29" s="1"/>
  <c r="AG102" i="29"/>
  <c r="AF102" i="29" s="1"/>
  <c r="AG86" i="29"/>
  <c r="AF86" i="29" s="1"/>
  <c r="AG70" i="29"/>
  <c r="AF70" i="29" s="1"/>
  <c r="AG54" i="29"/>
  <c r="AF54" i="29" s="1"/>
  <c r="AG38" i="29"/>
  <c r="AF38" i="29" s="1"/>
  <c r="AG18" i="29"/>
  <c r="AH103" i="29"/>
  <c r="AI103" i="29" s="1"/>
  <c r="AH82" i="29"/>
  <c r="AI82" i="29" s="1"/>
  <c r="AG61" i="29"/>
  <c r="AF61" i="29" s="1"/>
  <c r="AH40" i="29"/>
  <c r="AI40" i="29" s="1"/>
  <c r="AH19" i="29"/>
  <c r="AI19" i="29" s="1"/>
  <c r="AG93" i="29"/>
  <c r="AF93" i="29" s="1"/>
  <c r="AG69" i="29"/>
  <c r="AF69" i="29" s="1"/>
  <c r="AG45" i="29"/>
  <c r="AF45" i="29" s="1"/>
  <c r="AH110" i="29"/>
  <c r="AI110" i="29" s="1"/>
  <c r="AH86" i="29"/>
  <c r="AI86" i="29" s="1"/>
  <c r="AG63" i="29"/>
  <c r="AF63" i="29" s="1"/>
  <c r="AH38" i="29"/>
  <c r="AI38" i="29" s="1"/>
  <c r="AG109" i="29"/>
  <c r="AF109" i="29" s="1"/>
  <c r="AG85" i="29"/>
  <c r="AF85" i="29" s="1"/>
  <c r="AH60" i="29"/>
  <c r="AI60" i="29" s="1"/>
  <c r="AG37" i="29"/>
  <c r="AF37" i="29" s="1"/>
  <c r="AH106" i="29"/>
  <c r="AI106" i="29" s="1"/>
  <c r="AG59" i="29"/>
  <c r="AF59" i="29" s="1"/>
  <c r="AH22" i="29"/>
  <c r="AI22" i="29" s="1"/>
  <c r="AG84" i="29"/>
  <c r="AF84" i="29" s="1"/>
  <c r="AG47" i="29"/>
  <c r="AF47" i="29" s="1"/>
  <c r="AH17" i="29"/>
  <c r="AI17" i="29" s="1"/>
  <c r="AG53" i="29"/>
  <c r="AF53" i="29" s="1"/>
  <c r="AH116" i="29"/>
  <c r="AI116" i="29" s="1"/>
  <c r="AH98" i="29"/>
  <c r="AI98" i="29" s="1"/>
  <c r="AG80" i="29"/>
  <c r="AF80" i="29" s="1"/>
  <c r="AH61" i="29"/>
  <c r="AI61" i="29" s="1"/>
  <c r="AH43" i="29"/>
  <c r="AI43" i="29" s="1"/>
  <c r="AG25" i="29"/>
  <c r="AF25" i="29" s="1"/>
  <c r="AG100" i="29"/>
  <c r="AF100" i="29" s="1"/>
  <c r="AG60" i="29"/>
  <c r="AF60" i="29" s="1"/>
  <c r="AH23" i="29"/>
  <c r="AI23" i="29" s="1"/>
  <c r="AH78" i="29"/>
  <c r="AI78" i="29" s="1"/>
  <c r="AG41" i="29"/>
  <c r="AF41" i="29" s="1"/>
  <c r="AH101" i="29"/>
  <c r="AI101" i="29" s="1"/>
  <c r="AH64" i="29"/>
  <c r="AI64" i="29" s="1"/>
  <c r="AH27" i="29"/>
  <c r="AI27" i="29" s="1"/>
  <c r="AH105" i="29"/>
  <c r="AI105" i="29" s="1"/>
  <c r="AH65" i="29"/>
  <c r="AI65" i="29" s="1"/>
  <c r="AH28" i="29"/>
  <c r="AI28" i="29" s="1"/>
  <c r="AG35" i="29"/>
  <c r="AF35" i="29" s="1"/>
  <c r="AG101" i="29"/>
  <c r="AF101" i="29" s="1"/>
  <c r="AH62" i="29"/>
  <c r="AI62" i="29" s="1"/>
  <c r="AG22" i="29"/>
  <c r="AF22" i="29" s="1"/>
  <c r="AH84" i="29"/>
  <c r="AI84" i="29" s="1"/>
  <c r="AG48" i="29"/>
  <c r="AF48" i="29" s="1"/>
  <c r="AG108" i="29"/>
  <c r="AF108" i="29" s="1"/>
  <c r="AG32" i="29"/>
  <c r="AF32" i="29" s="1"/>
  <c r="AH49" i="29"/>
  <c r="AI49" i="29" s="1"/>
  <c r="AH112" i="29"/>
  <c r="AI112" i="29" s="1"/>
  <c r="AG36" i="29"/>
  <c r="AF36" i="29" s="1"/>
  <c r="AH76" i="29"/>
  <c r="AI76" i="29" s="1"/>
  <c r="AH72" i="29"/>
  <c r="AI72" i="29" s="1"/>
  <c r="AH100" i="29"/>
  <c r="AI100" i="29" s="1"/>
  <c r="AG110" i="29"/>
  <c r="AF110" i="29" s="1"/>
  <c r="AG78" i="29"/>
  <c r="AF78" i="29" s="1"/>
  <c r="AG46" i="29"/>
  <c r="AF46" i="29" s="1"/>
  <c r="AH92" i="29"/>
  <c r="AI92" i="29" s="1"/>
  <c r="AG51" i="29"/>
  <c r="AF51" i="29" s="1"/>
  <c r="AG105" i="29"/>
  <c r="AF105" i="29" s="1"/>
  <c r="AH57" i="29"/>
  <c r="AI57" i="29" s="1"/>
  <c r="AG99" i="29"/>
  <c r="AF99" i="29" s="1"/>
  <c r="AH50" i="29"/>
  <c r="AI50" i="29" s="1"/>
  <c r="AH96" i="29"/>
  <c r="AI96" i="29" s="1"/>
  <c r="AG49" i="29"/>
  <c r="AF49" i="29" s="1"/>
  <c r="AG40" i="29"/>
  <c r="AF40" i="29" s="1"/>
  <c r="AG65" i="29"/>
  <c r="AF65" i="29" s="1"/>
  <c r="AH91" i="29"/>
  <c r="AI91" i="29" s="1"/>
  <c r="AG98" i="29"/>
  <c r="AF98" i="29" s="1"/>
  <c r="AG66" i="29"/>
  <c r="AF66" i="29" s="1"/>
  <c r="AG34" i="29"/>
  <c r="AF34" i="29" s="1"/>
  <c r="AH20" i="29"/>
  <c r="AI20" i="29" s="1"/>
  <c r="AG77" i="29"/>
  <c r="AF77" i="29" s="1"/>
  <c r="AH35" i="29"/>
  <c r="AI35" i="29" s="1"/>
  <c r="AG87" i="29"/>
  <c r="AF87" i="29" s="1"/>
  <c r="AH39" i="29"/>
  <c r="AI39" i="29" s="1"/>
  <c r="AH80" i="29"/>
  <c r="AI80" i="29" s="1"/>
  <c r="AH32" i="29"/>
  <c r="AI32" i="29" s="1"/>
  <c r="AG79" i="29"/>
  <c r="AF79" i="29" s="1"/>
  <c r="AH31" i="29"/>
  <c r="AI31" i="29" s="1"/>
  <c r="AG96" i="29"/>
  <c r="AF96" i="29" s="1"/>
  <c r="AG113" i="29"/>
  <c r="AF113" i="29" s="1"/>
  <c r="AH36" i="29"/>
  <c r="AI36" i="29" s="1"/>
  <c r="AH81" i="29"/>
  <c r="AI81" i="29" s="1"/>
  <c r="AG94" i="29"/>
  <c r="AF94" i="29" s="1"/>
  <c r="AG62" i="29"/>
  <c r="AF62" i="29" s="1"/>
  <c r="AG30" i="29"/>
  <c r="AF30" i="29" s="1"/>
  <c r="AH113" i="29"/>
  <c r="AI113" i="29" s="1"/>
  <c r="AG72" i="29"/>
  <c r="AF72" i="29" s="1"/>
  <c r="AH30" i="29"/>
  <c r="AI30" i="29" s="1"/>
  <c r="AG81" i="29"/>
  <c r="AF81" i="29" s="1"/>
  <c r="AG33" i="29"/>
  <c r="AF33" i="29" s="1"/>
  <c r="AH74" i="29"/>
  <c r="AI74" i="29" s="1"/>
  <c r="AG27" i="29"/>
  <c r="AG73" i="29"/>
  <c r="AF73" i="29" s="1"/>
  <c r="AH25" i="29"/>
  <c r="AI25" i="29" s="1"/>
  <c r="AG88" i="29"/>
  <c r="AF88" i="29" s="1"/>
  <c r="AG104" i="29"/>
  <c r="AF104" i="29" s="1"/>
  <c r="AG28" i="29"/>
  <c r="AF28" i="29" s="1"/>
  <c r="AH42" i="29"/>
  <c r="AI42" i="29" s="1"/>
  <c r="AH66" i="29"/>
  <c r="AI66" i="29" s="1"/>
  <c r="AH70" i="29"/>
  <c r="AI70" i="29" s="1"/>
  <c r="AH114" i="29"/>
  <c r="AI114" i="29" s="1"/>
  <c r="AH33" i="29"/>
  <c r="AI33" i="29" s="1"/>
  <c r="AG90" i="29"/>
  <c r="AF90" i="29" s="1"/>
  <c r="AG26" i="29"/>
  <c r="AF26" i="29" s="1"/>
  <c r="AG67" i="29"/>
  <c r="AF67" i="29" s="1"/>
  <c r="AG75" i="29"/>
  <c r="AF75" i="29" s="1"/>
  <c r="AH68" i="29"/>
  <c r="AI68" i="29" s="1"/>
  <c r="AH67" i="29"/>
  <c r="AI67" i="29" s="1"/>
  <c r="AG68" i="29"/>
  <c r="AF68" i="29" s="1"/>
  <c r="AG20" i="29"/>
  <c r="AG82" i="29"/>
  <c r="AF82" i="29" s="1"/>
  <c r="AG56" i="29"/>
  <c r="AF56" i="29" s="1"/>
  <c r="AH63" i="29"/>
  <c r="AI63" i="29" s="1"/>
  <c r="AH56" i="29"/>
  <c r="AI56" i="29" s="1"/>
  <c r="AG55" i="29"/>
  <c r="AF55" i="29" s="1"/>
  <c r="AH48" i="29"/>
  <c r="AI48" i="29" s="1"/>
  <c r="AG114" i="29"/>
  <c r="AF114" i="29" s="1"/>
  <c r="AG50" i="29"/>
  <c r="AF50" i="29" s="1"/>
  <c r="AH97" i="29"/>
  <c r="AI97" i="29" s="1"/>
  <c r="AG111" i="29"/>
  <c r="AF111" i="29" s="1"/>
  <c r="AH104" i="29"/>
  <c r="AI104" i="29" s="1"/>
  <c r="AH102" i="29"/>
  <c r="AI102" i="29" s="1"/>
  <c r="AG76" i="29"/>
  <c r="AF76" i="29" s="1"/>
  <c r="AG17" i="29"/>
  <c r="AG103" i="29"/>
  <c r="AF103" i="29" s="1"/>
  <c r="AH88" i="29"/>
  <c r="AI88" i="29" s="1"/>
  <c r="AH73" i="29"/>
  <c r="AI73" i="29" s="1"/>
  <c r="AG106" i="29"/>
  <c r="AF106" i="29" s="1"/>
  <c r="AH99" i="29"/>
  <c r="AI99" i="29" s="1"/>
  <c r="AG91" i="29"/>
  <c r="AF91" i="29" s="1"/>
  <c r="AH115" i="29"/>
  <c r="AI115" i="29" s="1"/>
  <c r="AG74" i="29"/>
  <c r="AF74" i="29" s="1"/>
  <c r="AH51" i="29"/>
  <c r="AI51" i="29" s="1"/>
  <c r="AG43" i="29"/>
  <c r="AF43" i="29" s="1"/>
  <c r="AG29" i="29"/>
  <c r="AF29" i="29" s="1"/>
  <c r="AG58" i="29"/>
  <c r="AF58" i="29" s="1"/>
  <c r="AH108" i="29"/>
  <c r="AI108" i="29" s="1"/>
  <c r="AG116" i="29"/>
  <c r="AF116" i="29" s="1"/>
  <c r="AG19" i="29"/>
  <c r="AF19" i="29" s="1"/>
  <c r="AG95" i="29"/>
  <c r="AF95" i="29" s="1"/>
  <c r="AG42" i="29"/>
  <c r="AF42" i="29" s="1"/>
  <c r="AH87" i="29"/>
  <c r="AI87" i="29" s="1"/>
  <c r="AG92" i="29"/>
  <c r="AF92" i="29" s="1"/>
  <c r="AH55" i="29"/>
  <c r="AI55" i="29" s="1"/>
  <c r="AH24" i="29"/>
  <c r="AI24" i="29" s="1"/>
  <c r="AH44" i="29"/>
  <c r="AI44" i="29" s="1"/>
  <c r="AH37" i="29"/>
  <c r="AI37" i="29" s="1"/>
  <c r="AG115" i="29"/>
  <c r="AF115" i="29" s="1"/>
  <c r="AH53" i="29"/>
  <c r="AI53" i="29" s="1"/>
  <c r="AH29" i="29"/>
  <c r="AI29" i="29" s="1"/>
  <c r="AH90" i="29"/>
  <c r="AI90" i="29" s="1"/>
  <c r="AH45" i="29"/>
  <c r="AI45" i="29" s="1"/>
  <c r="E29" i="18"/>
  <c r="O21" i="30"/>
  <c r="N21" i="30" s="1"/>
  <c r="O102" i="30"/>
  <c r="N102" i="30" s="1"/>
  <c r="P83" i="30"/>
  <c r="Q83" i="30" s="1"/>
  <c r="P65" i="30"/>
  <c r="Q65" i="30" s="1"/>
  <c r="O47" i="30"/>
  <c r="N47" i="30" s="1"/>
  <c r="P28" i="30"/>
  <c r="Q28" i="30" s="1"/>
  <c r="P71" i="30"/>
  <c r="Q71" i="30" s="1"/>
  <c r="O99" i="30"/>
  <c r="N99" i="30" s="1"/>
  <c r="O51" i="30"/>
  <c r="N51" i="30" s="1"/>
  <c r="P70" i="30"/>
  <c r="Q70" i="30" s="1"/>
  <c r="O22" i="30"/>
  <c r="P20" i="30"/>
  <c r="Q20" i="30" s="1"/>
  <c r="P91" i="30"/>
  <c r="Q91" i="30" s="1"/>
  <c r="O44" i="30"/>
  <c r="N44" i="30" s="1"/>
  <c r="P115" i="30"/>
  <c r="Q115" i="30" s="1"/>
  <c r="P97" i="30"/>
  <c r="Q97" i="30" s="1"/>
  <c r="O79" i="30"/>
  <c r="N79" i="30" s="1"/>
  <c r="P60" i="30"/>
  <c r="Q60" i="30" s="1"/>
  <c r="P42" i="30"/>
  <c r="Q42" i="30" s="1"/>
  <c r="O24" i="30"/>
  <c r="N24" i="30" s="1"/>
  <c r="P25" i="30"/>
  <c r="Q25" i="30" s="1"/>
  <c r="P23" i="30"/>
  <c r="Q23" i="30" s="1"/>
  <c r="P88" i="30"/>
  <c r="Q88" i="30" s="1"/>
  <c r="O87" i="30"/>
  <c r="N87" i="30" s="1"/>
  <c r="P39" i="30"/>
  <c r="Q39" i="30" s="1"/>
  <c r="P105" i="30"/>
  <c r="Q105" i="30" s="1"/>
  <c r="O58" i="30"/>
  <c r="N58" i="30" s="1"/>
  <c r="O74" i="30"/>
  <c r="N74" i="30" s="1"/>
  <c r="P79" i="30"/>
  <c r="Q79" i="30" s="1"/>
  <c r="P31" i="30"/>
  <c r="Q31" i="30" s="1"/>
  <c r="O113" i="30"/>
  <c r="N113" i="30" s="1"/>
  <c r="O97" i="30"/>
  <c r="N97" i="30" s="1"/>
  <c r="O81" i="30"/>
  <c r="N81" i="30" s="1"/>
  <c r="O65" i="30"/>
  <c r="N65" i="30" s="1"/>
  <c r="O49" i="30"/>
  <c r="N49" i="30" s="1"/>
  <c r="O33" i="30"/>
  <c r="N33" i="30" s="1"/>
  <c r="P116" i="30"/>
  <c r="Q116" i="30" s="1"/>
  <c r="P95" i="30"/>
  <c r="Q95" i="30" s="1"/>
  <c r="O75" i="30"/>
  <c r="N75" i="30" s="1"/>
  <c r="O54" i="30"/>
  <c r="N54" i="30" s="1"/>
  <c r="P32" i="30"/>
  <c r="Q32" i="30" s="1"/>
  <c r="P114" i="30"/>
  <c r="Q114" i="30" s="1"/>
  <c r="O91" i="30"/>
  <c r="N91" i="30" s="1"/>
  <c r="O67" i="30"/>
  <c r="N67" i="30" s="1"/>
  <c r="O43" i="30"/>
  <c r="N43" i="30" s="1"/>
  <c r="O114" i="30"/>
  <c r="N114" i="30" s="1"/>
  <c r="O90" i="30"/>
  <c r="N90" i="30" s="1"/>
  <c r="P66" i="30"/>
  <c r="Q66" i="30" s="1"/>
  <c r="O42" i="30"/>
  <c r="N42" i="30" s="1"/>
  <c r="P18" i="30"/>
  <c r="Q18" i="30" s="1"/>
  <c r="O95" i="30"/>
  <c r="N95" i="30" s="1"/>
  <c r="O66" i="30"/>
  <c r="N66" i="30" s="1"/>
  <c r="P41" i="30"/>
  <c r="Q41" i="30" s="1"/>
  <c r="P112" i="30"/>
  <c r="Q112" i="30" s="1"/>
  <c r="P82" i="30"/>
  <c r="Q82" i="30" s="1"/>
  <c r="P52" i="30"/>
  <c r="Q52" i="30" s="1"/>
  <c r="P29" i="30"/>
  <c r="Q29" i="30" s="1"/>
  <c r="O110" i="30"/>
  <c r="N110" i="30" s="1"/>
  <c r="P50" i="30"/>
  <c r="Q50" i="30" s="1"/>
  <c r="O98" i="30"/>
  <c r="N98" i="30" s="1"/>
  <c r="O50" i="30"/>
  <c r="N50" i="30" s="1"/>
  <c r="P81" i="30"/>
  <c r="Q81" i="30" s="1"/>
  <c r="O34" i="30"/>
  <c r="N34" i="30" s="1"/>
  <c r="O92" i="30"/>
  <c r="N92" i="30" s="1"/>
  <c r="P44" i="30"/>
  <c r="Q44" i="30" s="1"/>
  <c r="O112" i="30"/>
  <c r="N112" i="30" s="1"/>
  <c r="P63" i="30"/>
  <c r="Q63" i="30" s="1"/>
  <c r="O29" i="30"/>
  <c r="N29" i="30" s="1"/>
  <c r="P106" i="30"/>
  <c r="Q106" i="30" s="1"/>
  <c r="O88" i="30"/>
  <c r="N88" i="30" s="1"/>
  <c r="O70" i="30"/>
  <c r="N70" i="30" s="1"/>
  <c r="P51" i="30"/>
  <c r="Q51" i="30" s="1"/>
  <c r="P33" i="30"/>
  <c r="Q33" i="30" s="1"/>
  <c r="P110" i="30"/>
  <c r="Q110" i="30" s="1"/>
  <c r="O63" i="30"/>
  <c r="N63" i="30" s="1"/>
  <c r="O82" i="30"/>
  <c r="N82" i="30" s="1"/>
  <c r="P34" i="30"/>
  <c r="Q34" i="30" s="1"/>
  <c r="P103" i="30"/>
  <c r="Q103" i="30" s="1"/>
  <c r="P55" i="30"/>
  <c r="Q55" i="30" s="1"/>
  <c r="O111" i="30"/>
  <c r="N111" i="30" s="1"/>
  <c r="P74" i="30"/>
  <c r="Q74" i="30" s="1"/>
  <c r="O38" i="30"/>
  <c r="N38" i="30" s="1"/>
  <c r="O19" i="30"/>
  <c r="O18" i="30"/>
  <c r="N18" i="30" s="1"/>
  <c r="P76" i="30"/>
  <c r="Q76" i="30" s="1"/>
  <c r="O27" i="30"/>
  <c r="N27" i="30" s="1"/>
  <c r="O94" i="30"/>
  <c r="N94" i="30" s="1"/>
  <c r="O115" i="30"/>
  <c r="N115" i="30" s="1"/>
  <c r="O20" i="30"/>
  <c r="N20" i="30" s="1"/>
  <c r="O105" i="30"/>
  <c r="N105" i="30" s="1"/>
  <c r="O73" i="30"/>
  <c r="N73" i="30" s="1"/>
  <c r="O41" i="30"/>
  <c r="N41" i="30" s="1"/>
  <c r="P85" i="30"/>
  <c r="Q85" i="30" s="1"/>
  <c r="P43" i="30"/>
  <c r="Q43" i="30" s="1"/>
  <c r="O103" i="30"/>
  <c r="N103" i="30" s="1"/>
  <c r="O55" i="30"/>
  <c r="N55" i="30" s="1"/>
  <c r="P102" i="30"/>
  <c r="Q102" i="30" s="1"/>
  <c r="P54" i="30"/>
  <c r="Q54" i="30" s="1"/>
  <c r="P107" i="30"/>
  <c r="Q107" i="30" s="1"/>
  <c r="P53" i="30"/>
  <c r="Q53" i="30" s="1"/>
  <c r="O100" i="30"/>
  <c r="N100" i="30" s="1"/>
  <c r="P40" i="30"/>
  <c r="Q40" i="30" s="1"/>
  <c r="P86" i="30"/>
  <c r="Q86" i="30" s="1"/>
  <c r="P73" i="30"/>
  <c r="Q73" i="30" s="1"/>
  <c r="P57" i="30"/>
  <c r="Q57" i="30" s="1"/>
  <c r="O68" i="30"/>
  <c r="N68" i="30" s="1"/>
  <c r="P87" i="30"/>
  <c r="Q87" i="30" s="1"/>
  <c r="O93" i="30"/>
  <c r="N93" i="30" s="1"/>
  <c r="O61" i="30"/>
  <c r="N61" i="30" s="1"/>
  <c r="O25" i="30"/>
  <c r="P111" i="30"/>
  <c r="Q111" i="30" s="1"/>
  <c r="P69" i="30"/>
  <c r="Q69" i="30" s="1"/>
  <c r="P27" i="30"/>
  <c r="Q27" i="30" s="1"/>
  <c r="P84" i="30"/>
  <c r="Q84" i="30" s="1"/>
  <c r="P36" i="30"/>
  <c r="Q36" i="30" s="1"/>
  <c r="O84" i="30"/>
  <c r="N84" i="30" s="1"/>
  <c r="O36" i="30"/>
  <c r="N36" i="30" s="1"/>
  <c r="P89" i="30"/>
  <c r="Q89" i="30" s="1"/>
  <c r="P35" i="30"/>
  <c r="Q35" i="30" s="1"/>
  <c r="O71" i="30"/>
  <c r="N71" i="30" s="1"/>
  <c r="O23" i="30"/>
  <c r="N23" i="30" s="1"/>
  <c r="O39" i="30"/>
  <c r="N39" i="30" s="1"/>
  <c r="P37" i="30"/>
  <c r="Q37" i="30" s="1"/>
  <c r="P21" i="30"/>
  <c r="Q21" i="30" s="1"/>
  <c r="O32" i="30"/>
  <c r="O52" i="30"/>
  <c r="N52" i="30" s="1"/>
  <c r="O89" i="30"/>
  <c r="N89" i="30" s="1"/>
  <c r="O57" i="30"/>
  <c r="N57" i="30" s="1"/>
  <c r="O17" i="30"/>
  <c r="N17" i="30" s="1"/>
  <c r="O106" i="30"/>
  <c r="N106" i="30" s="1"/>
  <c r="O64" i="30"/>
  <c r="N64" i="30" s="1"/>
  <c r="P22" i="30"/>
  <c r="Q22" i="30" s="1"/>
  <c r="P78" i="30"/>
  <c r="Q78" i="30" s="1"/>
  <c r="O31" i="30"/>
  <c r="O78" i="30"/>
  <c r="N78" i="30" s="1"/>
  <c r="P30" i="30"/>
  <c r="Q30" i="30" s="1"/>
  <c r="O83" i="30"/>
  <c r="N83" i="30" s="1"/>
  <c r="O30" i="30"/>
  <c r="N30" i="30" s="1"/>
  <c r="P64" i="30"/>
  <c r="Q64" i="30" s="1"/>
  <c r="P26" i="30"/>
  <c r="Q26" i="30" s="1"/>
  <c r="O26" i="30"/>
  <c r="P104" i="30"/>
  <c r="Q104" i="30" s="1"/>
  <c r="O116" i="30"/>
  <c r="N116" i="30" s="1"/>
  <c r="O40" i="30"/>
  <c r="N40" i="30" s="1"/>
  <c r="O56" i="30"/>
  <c r="N56" i="30" s="1"/>
  <c r="P75" i="30"/>
  <c r="Q75" i="30" s="1"/>
  <c r="P67" i="30"/>
  <c r="Q67" i="30" s="1"/>
  <c r="O77" i="30"/>
  <c r="N77" i="30" s="1"/>
  <c r="P48" i="30"/>
  <c r="Q48" i="30" s="1"/>
  <c r="P61" i="30"/>
  <c r="Q61" i="30" s="1"/>
  <c r="O60" i="30"/>
  <c r="N60" i="30" s="1"/>
  <c r="P59" i="30"/>
  <c r="Q59" i="30" s="1"/>
  <c r="P46" i="30"/>
  <c r="Q46" i="30" s="1"/>
  <c r="P98" i="30"/>
  <c r="Q98" i="30" s="1"/>
  <c r="P80" i="30"/>
  <c r="Q80" i="30" s="1"/>
  <c r="P99" i="30"/>
  <c r="Q99" i="30" s="1"/>
  <c r="O53" i="30"/>
  <c r="N53" i="30" s="1"/>
  <c r="P100" i="30"/>
  <c r="Q100" i="30" s="1"/>
  <c r="P17" i="30"/>
  <c r="Q17" i="30" s="1"/>
  <c r="P24" i="30"/>
  <c r="Q24" i="30" s="1"/>
  <c r="P109" i="30"/>
  <c r="Q109" i="30" s="1"/>
  <c r="P93" i="30"/>
  <c r="Q93" i="30" s="1"/>
  <c r="O28" i="30"/>
  <c r="O109" i="30"/>
  <c r="N109" i="30" s="1"/>
  <c r="O45" i="30"/>
  <c r="N45" i="30" s="1"/>
  <c r="P90" i="30"/>
  <c r="Q90" i="30" s="1"/>
  <c r="P108" i="30"/>
  <c r="Q108" i="30" s="1"/>
  <c r="O108" i="30"/>
  <c r="N108" i="30" s="1"/>
  <c r="P113" i="30"/>
  <c r="Q113" i="30" s="1"/>
  <c r="O107" i="30"/>
  <c r="N107" i="30" s="1"/>
  <c r="O86" i="30"/>
  <c r="N86" i="30" s="1"/>
  <c r="P68" i="30"/>
  <c r="Q68" i="30" s="1"/>
  <c r="O37" i="30"/>
  <c r="N37" i="30" s="1"/>
  <c r="O80" i="30"/>
  <c r="N80" i="30" s="1"/>
  <c r="O96" i="30"/>
  <c r="N96" i="30" s="1"/>
  <c r="P94" i="30"/>
  <c r="Q94" i="30" s="1"/>
  <c r="O62" i="30"/>
  <c r="N62" i="30" s="1"/>
  <c r="O59" i="30"/>
  <c r="N59" i="30" s="1"/>
  <c r="O72" i="30"/>
  <c r="N72" i="30" s="1"/>
  <c r="P58" i="30"/>
  <c r="Q58" i="30" s="1"/>
  <c r="O85" i="30"/>
  <c r="N85" i="30" s="1"/>
  <c r="P72" i="30"/>
  <c r="Q72" i="30" s="1"/>
  <c r="P77" i="30"/>
  <c r="Q77" i="30" s="1"/>
  <c r="O104" i="30"/>
  <c r="N104" i="30" s="1"/>
  <c r="O69" i="30"/>
  <c r="N69" i="30" s="1"/>
  <c r="P49" i="30"/>
  <c r="Q49" i="30" s="1"/>
  <c r="P62" i="30"/>
  <c r="Q62" i="30" s="1"/>
  <c r="O48" i="30"/>
  <c r="N48" i="30" s="1"/>
  <c r="P101" i="30"/>
  <c r="Q101" i="30" s="1"/>
  <c r="P45" i="30"/>
  <c r="Q45" i="30" s="1"/>
  <c r="P19" i="30"/>
  <c r="Q19" i="30" s="1"/>
  <c r="P47" i="30"/>
  <c r="Q47" i="30" s="1"/>
  <c r="P56" i="30"/>
  <c r="Q56" i="30" s="1"/>
  <c r="O101" i="30"/>
  <c r="N101" i="30" s="1"/>
  <c r="O76" i="30"/>
  <c r="N76" i="30" s="1"/>
  <c r="P38" i="30"/>
  <c r="Q38" i="30" s="1"/>
  <c r="P96" i="30"/>
  <c r="Q96" i="30" s="1"/>
  <c r="O35" i="30"/>
  <c r="N35" i="30" s="1"/>
  <c r="O46" i="30"/>
  <c r="N46" i="30" s="1"/>
  <c r="P92" i="30"/>
  <c r="Q92" i="30" s="1"/>
  <c r="AS108" i="30"/>
  <c r="AR108" i="30" s="1"/>
  <c r="AS92" i="30"/>
  <c r="AR92" i="30" s="1"/>
  <c r="AS76" i="30"/>
  <c r="AR76" i="30" s="1"/>
  <c r="AS60" i="30"/>
  <c r="AR60" i="30" s="1"/>
  <c r="AS44" i="30"/>
  <c r="AR44" i="30" s="1"/>
  <c r="AS24" i="30"/>
  <c r="AR24" i="30" s="1"/>
  <c r="AT99" i="30"/>
  <c r="AU99" i="30" s="1"/>
  <c r="AT81" i="30"/>
  <c r="AU81" i="30" s="1"/>
  <c r="AS63" i="30"/>
  <c r="AR63" i="30" s="1"/>
  <c r="AS45" i="30"/>
  <c r="AR45" i="30" s="1"/>
  <c r="AT101" i="30"/>
  <c r="AU101" i="30" s="1"/>
  <c r="AT80" i="30"/>
  <c r="AU80" i="30" s="1"/>
  <c r="AT59" i="30"/>
  <c r="AU59" i="30" s="1"/>
  <c r="AT38" i="30"/>
  <c r="AU38" i="30" s="1"/>
  <c r="AT116" i="30"/>
  <c r="AU116" i="30" s="1"/>
  <c r="AS93" i="30"/>
  <c r="AR93" i="30" s="1"/>
  <c r="AS69" i="30"/>
  <c r="AR69" i="30" s="1"/>
  <c r="AT45" i="30"/>
  <c r="AU45" i="30" s="1"/>
  <c r="AS98" i="30"/>
  <c r="AR98" i="30" s="1"/>
  <c r="AS61" i="30"/>
  <c r="AR61" i="30" s="1"/>
  <c r="AS25" i="30"/>
  <c r="AT87" i="30"/>
  <c r="AU87" i="30" s="1"/>
  <c r="AT51" i="30"/>
  <c r="AU51" i="30" s="1"/>
  <c r="AS114" i="30"/>
  <c r="AR114" i="30" s="1"/>
  <c r="AS78" i="30"/>
  <c r="AR78" i="30" s="1"/>
  <c r="AT31" i="30"/>
  <c r="AU31" i="30" s="1"/>
  <c r="AT102" i="30"/>
  <c r="AU102" i="30" s="1"/>
  <c r="AT66" i="30"/>
  <c r="AU66" i="30" s="1"/>
  <c r="AT30" i="30"/>
  <c r="AU30" i="30" s="1"/>
  <c r="AS74" i="30"/>
  <c r="AR74" i="30" s="1"/>
  <c r="AT109" i="30"/>
  <c r="AU109" i="30" s="1"/>
  <c r="AT37" i="30"/>
  <c r="AU37" i="30" s="1"/>
  <c r="AS73" i="30"/>
  <c r="AR73" i="30" s="1"/>
  <c r="AT65" i="30"/>
  <c r="AU65" i="30" s="1"/>
  <c r="AS82" i="30"/>
  <c r="AR82" i="30" s="1"/>
  <c r="AS104" i="30"/>
  <c r="AR104" i="30" s="1"/>
  <c r="AS88" i="30"/>
  <c r="AR88" i="30" s="1"/>
  <c r="AS72" i="30"/>
  <c r="AR72" i="30" s="1"/>
  <c r="AS56" i="30"/>
  <c r="AR56" i="30" s="1"/>
  <c r="AS40" i="30"/>
  <c r="AR40" i="30" s="1"/>
  <c r="AT113" i="30"/>
  <c r="AU113" i="30" s="1"/>
  <c r="AS95" i="30"/>
  <c r="AR95" i="30" s="1"/>
  <c r="AS77" i="30"/>
  <c r="AR77" i="30" s="1"/>
  <c r="AT58" i="30"/>
  <c r="AU58" i="30" s="1"/>
  <c r="AT40" i="30"/>
  <c r="AU40" i="30" s="1"/>
  <c r="AT17" i="30"/>
  <c r="AU17" i="30" s="1"/>
  <c r="AT96" i="30"/>
  <c r="AU96" i="30" s="1"/>
  <c r="AS75" i="30"/>
  <c r="AR75" i="30" s="1"/>
  <c r="AT54" i="30"/>
  <c r="AU54" i="30" s="1"/>
  <c r="AT33" i="30"/>
  <c r="AU33" i="30" s="1"/>
  <c r="AT110" i="30"/>
  <c r="AU110" i="30" s="1"/>
  <c r="AS87" i="30"/>
  <c r="AR87" i="30" s="1"/>
  <c r="AT62" i="30"/>
  <c r="AU62" i="30" s="1"/>
  <c r="AS39" i="30"/>
  <c r="AR39" i="30" s="1"/>
  <c r="AT88" i="30"/>
  <c r="AU88" i="30" s="1"/>
  <c r="AT52" i="30"/>
  <c r="AU52" i="30" s="1"/>
  <c r="AT114" i="30"/>
  <c r="AU114" i="30" s="1"/>
  <c r="AT78" i="30"/>
  <c r="AU78" i="30" s="1"/>
  <c r="AT41" i="30"/>
  <c r="AU41" i="30" s="1"/>
  <c r="AT105" i="30"/>
  <c r="AU105" i="30" s="1"/>
  <c r="AS67" i="30"/>
  <c r="AR67" i="30" s="1"/>
  <c r="AT23" i="30"/>
  <c r="AU23" i="30" s="1"/>
  <c r="AS94" i="30"/>
  <c r="AR94" i="30" s="1"/>
  <c r="AS58" i="30"/>
  <c r="AR58" i="30" s="1"/>
  <c r="AT21" i="30"/>
  <c r="AU21" i="30" s="1"/>
  <c r="AT57" i="30"/>
  <c r="AU57" i="30" s="1"/>
  <c r="AT92" i="30"/>
  <c r="AU92" i="30" s="1"/>
  <c r="AT19" i="30"/>
  <c r="AU19" i="30" s="1"/>
  <c r="AT53" i="30"/>
  <c r="AU53" i="30" s="1"/>
  <c r="AT46" i="30"/>
  <c r="AU46" i="30" s="1"/>
  <c r="AT64" i="30"/>
  <c r="AU64" i="30" s="1"/>
  <c r="AS27" i="30"/>
  <c r="AR27" i="30" s="1"/>
  <c r="AS90" i="30"/>
  <c r="AR90" i="30" s="1"/>
  <c r="AT63" i="30"/>
  <c r="AU63" i="30" s="1"/>
  <c r="AT36" i="30"/>
  <c r="AU36" i="30" s="1"/>
  <c r="AS103" i="30"/>
  <c r="AR103" i="30" s="1"/>
  <c r="AT76" i="30"/>
  <c r="AU76" i="30" s="1"/>
  <c r="AT48" i="30"/>
  <c r="AU48" i="30" s="1"/>
  <c r="AS53" i="30"/>
  <c r="AR53" i="30" s="1"/>
  <c r="AT84" i="30"/>
  <c r="AU84" i="30" s="1"/>
  <c r="AT61" i="30"/>
  <c r="AU61" i="30" s="1"/>
  <c r="AS112" i="30"/>
  <c r="AR112" i="30" s="1"/>
  <c r="AS96" i="30"/>
  <c r="AR96" i="30" s="1"/>
  <c r="AS80" i="30"/>
  <c r="AR80" i="30" s="1"/>
  <c r="AS64" i="30"/>
  <c r="AR64" i="30" s="1"/>
  <c r="AS48" i="30"/>
  <c r="AR48" i="30" s="1"/>
  <c r="AS32" i="30"/>
  <c r="AR32" i="30" s="1"/>
  <c r="AT104" i="30"/>
  <c r="AU104" i="30" s="1"/>
  <c r="AS86" i="30"/>
  <c r="AR86" i="30" s="1"/>
  <c r="AT67" i="30"/>
  <c r="AU67" i="30" s="1"/>
  <c r="AT49" i="30"/>
  <c r="AU49" i="30" s="1"/>
  <c r="AS31" i="30"/>
  <c r="AR31" i="30" s="1"/>
  <c r="AT106" i="30"/>
  <c r="AU106" i="30" s="1"/>
  <c r="AT85" i="30"/>
  <c r="AU85" i="30" s="1"/>
  <c r="AS65" i="30"/>
  <c r="AR65" i="30" s="1"/>
  <c r="AT43" i="30"/>
  <c r="AU43" i="30" s="1"/>
  <c r="AS23" i="30"/>
  <c r="AR23" i="30" s="1"/>
  <c r="AT98" i="30"/>
  <c r="AU98" i="30" s="1"/>
  <c r="AT74" i="30"/>
  <c r="AU74" i="30" s="1"/>
  <c r="AS51" i="30"/>
  <c r="AR51" i="30" s="1"/>
  <c r="AS21" i="30"/>
  <c r="AS107" i="30"/>
  <c r="AR107" i="30" s="1"/>
  <c r="AS71" i="30"/>
  <c r="AR71" i="30" s="1"/>
  <c r="AS34" i="30"/>
  <c r="AR34" i="30" s="1"/>
  <c r="AT95" i="30"/>
  <c r="AU95" i="30" s="1"/>
  <c r="AT60" i="30"/>
  <c r="AU60" i="30" s="1"/>
  <c r="AT24" i="30"/>
  <c r="AU24" i="30" s="1"/>
  <c r="AT86" i="30"/>
  <c r="AU86" i="30" s="1"/>
  <c r="AS41" i="30"/>
  <c r="AR41" i="30" s="1"/>
  <c r="AS113" i="30"/>
  <c r="AR113" i="30" s="1"/>
  <c r="AT75" i="30"/>
  <c r="AU75" i="30" s="1"/>
  <c r="AT39" i="30"/>
  <c r="AU39" i="30" s="1"/>
  <c r="AT93" i="30"/>
  <c r="AU93" i="30" s="1"/>
  <c r="AT20" i="30"/>
  <c r="AU20" i="30" s="1"/>
  <c r="AS55" i="30"/>
  <c r="AR55" i="30" s="1"/>
  <c r="AT91" i="30"/>
  <c r="AU91" i="30" s="1"/>
  <c r="AS19" i="30"/>
  <c r="AT82" i="30"/>
  <c r="AU82" i="30" s="1"/>
  <c r="AT100" i="30"/>
  <c r="AU100" i="30" s="1"/>
  <c r="AS26" i="30"/>
  <c r="AR26" i="30" s="1"/>
  <c r="AS116" i="30"/>
  <c r="AR116" i="30" s="1"/>
  <c r="AS84" i="30"/>
  <c r="AR84" i="30" s="1"/>
  <c r="AS52" i="30"/>
  <c r="AR52" i="30" s="1"/>
  <c r="AS109" i="30"/>
  <c r="AR109" i="30" s="1"/>
  <c r="AT72" i="30"/>
  <c r="AU72" i="30" s="1"/>
  <c r="AT35" i="30"/>
  <c r="AU35" i="30" s="1"/>
  <c r="AS91" i="30"/>
  <c r="AR91" i="30" s="1"/>
  <c r="AS49" i="30"/>
  <c r="AR49" i="30" s="1"/>
  <c r="AS105" i="30"/>
  <c r="AR105" i="30" s="1"/>
  <c r="AS57" i="30"/>
  <c r="AR57" i="30" s="1"/>
  <c r="AS115" i="30"/>
  <c r="AR115" i="30" s="1"/>
  <c r="AS43" i="30"/>
  <c r="AR43" i="30" s="1"/>
  <c r="AT68" i="30"/>
  <c r="AU68" i="30" s="1"/>
  <c r="AT94" i="30"/>
  <c r="AU94" i="30" s="1"/>
  <c r="AS59" i="30"/>
  <c r="AR59" i="30" s="1"/>
  <c r="AT47" i="30"/>
  <c r="AU47" i="30" s="1"/>
  <c r="AS38" i="30"/>
  <c r="AR38" i="30" s="1"/>
  <c r="AT108" i="30"/>
  <c r="AU108" i="30" s="1"/>
  <c r="AS101" i="30"/>
  <c r="AR101" i="30" s="1"/>
  <c r="AS46" i="30"/>
  <c r="AR46" i="30" s="1"/>
  <c r="AS22" i="30"/>
  <c r="AT77" i="30"/>
  <c r="AU77" i="30" s="1"/>
  <c r="AT22" i="30"/>
  <c r="AU22" i="30" s="1"/>
  <c r="AS62" i="30"/>
  <c r="AR62" i="30" s="1"/>
  <c r="AS17" i="30"/>
  <c r="AR17" i="30" s="1"/>
  <c r="AT18" i="30"/>
  <c r="AU18" i="30" s="1"/>
  <c r="AS99" i="30"/>
  <c r="AR99" i="30" s="1"/>
  <c r="AS28" i="30"/>
  <c r="AR28" i="30" s="1"/>
  <c r="AS18" i="30"/>
  <c r="AS111" i="30"/>
  <c r="AR111" i="30" s="1"/>
  <c r="AT56" i="30"/>
  <c r="AU56" i="30" s="1"/>
  <c r="AS97" i="30"/>
  <c r="AR97" i="30" s="1"/>
  <c r="AS42" i="30"/>
  <c r="AR42" i="30" s="1"/>
  <c r="AT107" i="30"/>
  <c r="AU107" i="30" s="1"/>
  <c r="AS66" i="30"/>
  <c r="AR66" i="30" s="1"/>
  <c r="AT44" i="30"/>
  <c r="AU44" i="30" s="1"/>
  <c r="AS20" i="30"/>
  <c r="AT103" i="30"/>
  <c r="AU103" i="30" s="1"/>
  <c r="AS50" i="30"/>
  <c r="AR50" i="30" s="1"/>
  <c r="AT89" i="30"/>
  <c r="AU89" i="30" s="1"/>
  <c r="AS35" i="30"/>
  <c r="AR35" i="30" s="1"/>
  <c r="AS89" i="30"/>
  <c r="AR89" i="30" s="1"/>
  <c r="AS47" i="30"/>
  <c r="AR47" i="30" s="1"/>
  <c r="AT25" i="30"/>
  <c r="AU25" i="30" s="1"/>
  <c r="AS100" i="30"/>
  <c r="AR100" i="30" s="1"/>
  <c r="AS36" i="30"/>
  <c r="AR36" i="30" s="1"/>
  <c r="AS54" i="30"/>
  <c r="AR54" i="30" s="1"/>
  <c r="AS70" i="30"/>
  <c r="AR70" i="30" s="1"/>
  <c r="AS81" i="30"/>
  <c r="AR81" i="30" s="1"/>
  <c r="AS106" i="30"/>
  <c r="AR106" i="30" s="1"/>
  <c r="AT50" i="30"/>
  <c r="AU50" i="30" s="1"/>
  <c r="AT112" i="30"/>
  <c r="AU112" i="30" s="1"/>
  <c r="AS37" i="30"/>
  <c r="AR37" i="30" s="1"/>
  <c r="AT27" i="30"/>
  <c r="AU27" i="30" s="1"/>
  <c r="AT26" i="30"/>
  <c r="AU26" i="30" s="1"/>
  <c r="AT29" i="30"/>
  <c r="AU29" i="30" s="1"/>
  <c r="AT34" i="30"/>
  <c r="AU34" i="30" s="1"/>
  <c r="AT115" i="30"/>
  <c r="AU115" i="30" s="1"/>
  <c r="AT97" i="30"/>
  <c r="AU97" i="30" s="1"/>
  <c r="AS83" i="30"/>
  <c r="AR83" i="30" s="1"/>
  <c r="AS30" i="30"/>
  <c r="AT83" i="30"/>
  <c r="AU83" i="30" s="1"/>
  <c r="AT69" i="30"/>
  <c r="AU69" i="30" s="1"/>
  <c r="AS68" i="30"/>
  <c r="AR68" i="30" s="1"/>
  <c r="AT111" i="30"/>
  <c r="AU111" i="30" s="1"/>
  <c r="AS33" i="30"/>
  <c r="AR33" i="30" s="1"/>
  <c r="AS79" i="30"/>
  <c r="AR79" i="30" s="1"/>
  <c r="AS85" i="30"/>
  <c r="AR85" i="30" s="1"/>
  <c r="AT70" i="30"/>
  <c r="AU70" i="30" s="1"/>
  <c r="AT42" i="30"/>
  <c r="AU42" i="30" s="1"/>
  <c r="AS29" i="30"/>
  <c r="AR29" i="30" s="1"/>
  <c r="AT71" i="30"/>
  <c r="AU71" i="30" s="1"/>
  <c r="AT28" i="30"/>
  <c r="AU28" i="30" s="1"/>
  <c r="AT32" i="30"/>
  <c r="AU32" i="30" s="1"/>
  <c r="AS110" i="30"/>
  <c r="AR110" i="30" s="1"/>
  <c r="AT55" i="30"/>
  <c r="AU55" i="30" s="1"/>
  <c r="AS102" i="30"/>
  <c r="AR102" i="30" s="1"/>
  <c r="AT73" i="30"/>
  <c r="AU73" i="30" s="1"/>
  <c r="AT90" i="30"/>
  <c r="AU90" i="30" s="1"/>
  <c r="AT79" i="30"/>
  <c r="AU79" i="30" s="1"/>
  <c r="AS115" i="32"/>
  <c r="AR115" i="32" s="1"/>
  <c r="AS99" i="32"/>
  <c r="AR99" i="32" s="1"/>
  <c r="AS83" i="32"/>
  <c r="AR83" i="32" s="1"/>
  <c r="AS67" i="32"/>
  <c r="AR67" i="32" s="1"/>
  <c r="AS51" i="32"/>
  <c r="AR51" i="32" s="1"/>
  <c r="AS35" i="32"/>
  <c r="AR35" i="32" s="1"/>
  <c r="AT108" i="32"/>
  <c r="AU108" i="32" s="1"/>
  <c r="AS90" i="32"/>
  <c r="AR90" i="32" s="1"/>
  <c r="AS72" i="32"/>
  <c r="AR72" i="32" s="1"/>
  <c r="AT53" i="32"/>
  <c r="AU53" i="32" s="1"/>
  <c r="AT35" i="32"/>
  <c r="AU35" i="32" s="1"/>
  <c r="AT112" i="32"/>
  <c r="AU112" i="32" s="1"/>
  <c r="AS94" i="32"/>
  <c r="AR94" i="32" s="1"/>
  <c r="AS76" i="32"/>
  <c r="AR76" i="32" s="1"/>
  <c r="AT57" i="32"/>
  <c r="AU57" i="32" s="1"/>
  <c r="AT39" i="32"/>
  <c r="AU39" i="32" s="1"/>
  <c r="AS116" i="32"/>
  <c r="AR116" i="32" s="1"/>
  <c r="AT97" i="32"/>
  <c r="AU97" i="32" s="1"/>
  <c r="AT79" i="32"/>
  <c r="AU79" i="32" s="1"/>
  <c r="AS61" i="32"/>
  <c r="AR61" i="32" s="1"/>
  <c r="AT42" i="32"/>
  <c r="AU42" i="32" s="1"/>
  <c r="AS89" i="32"/>
  <c r="AR89" i="32" s="1"/>
  <c r="AS60" i="32"/>
  <c r="AR60" i="32" s="1"/>
  <c r="AT31" i="32"/>
  <c r="AU31" i="32" s="1"/>
  <c r="AS96" i="32"/>
  <c r="AR96" i="32" s="1"/>
  <c r="AT63" i="32"/>
  <c r="AU63" i="32" s="1"/>
  <c r="AT28" i="32"/>
  <c r="AU28" i="32" s="1"/>
  <c r="AT95" i="32"/>
  <c r="AU95" i="32" s="1"/>
  <c r="AS57" i="32"/>
  <c r="AR57" i="32" s="1"/>
  <c r="AS101" i="32"/>
  <c r="AR101" i="32" s="1"/>
  <c r="AS64" i="32"/>
  <c r="AR64" i="32" s="1"/>
  <c r="AS25" i="32"/>
  <c r="AR25" i="32" s="1"/>
  <c r="AS109" i="32"/>
  <c r="AR109" i="32" s="1"/>
  <c r="AT32" i="32"/>
  <c r="AU32" i="32" s="1"/>
  <c r="AS50" i="32"/>
  <c r="AR50" i="32" s="1"/>
  <c r="AT59" i="32"/>
  <c r="AU59" i="32" s="1"/>
  <c r="AS111" i="32"/>
  <c r="AR111" i="32" s="1"/>
  <c r="AS95" i="32"/>
  <c r="AR95" i="32" s="1"/>
  <c r="AS79" i="32"/>
  <c r="AR79" i="32" s="1"/>
  <c r="AS63" i="32"/>
  <c r="AR63" i="32" s="1"/>
  <c r="AS47" i="32"/>
  <c r="AR47" i="32" s="1"/>
  <c r="AS31" i="32"/>
  <c r="AR31" i="32" s="1"/>
  <c r="AS104" i="32"/>
  <c r="AR104" i="32" s="1"/>
  <c r="AT85" i="32"/>
  <c r="AU85" i="32" s="1"/>
  <c r="AT67" i="32"/>
  <c r="AU67" i="32" s="1"/>
  <c r="AS49" i="32"/>
  <c r="AR49" i="32" s="1"/>
  <c r="AT30" i="32"/>
  <c r="AU30" i="32" s="1"/>
  <c r="AS108" i="32"/>
  <c r="AR108" i="32" s="1"/>
  <c r="AT89" i="32"/>
  <c r="AU89" i="32" s="1"/>
  <c r="AT71" i="32"/>
  <c r="AU71" i="32" s="1"/>
  <c r="AS53" i="32"/>
  <c r="AR53" i="32" s="1"/>
  <c r="AT34" i="32"/>
  <c r="AU34" i="32" s="1"/>
  <c r="AT111" i="32"/>
  <c r="AU111" i="32" s="1"/>
  <c r="AS93" i="32"/>
  <c r="AR93" i="32" s="1"/>
  <c r="AT74" i="32"/>
  <c r="AU74" i="32" s="1"/>
  <c r="AT56" i="32"/>
  <c r="AU56" i="32" s="1"/>
  <c r="AS38" i="32"/>
  <c r="AR38" i="32" s="1"/>
  <c r="AT110" i="32"/>
  <c r="AU110" i="32" s="1"/>
  <c r="AS82" i="32"/>
  <c r="AR82" i="32" s="1"/>
  <c r="AT52" i="32"/>
  <c r="AU52" i="32" s="1"/>
  <c r="AT23" i="32"/>
  <c r="AU23" i="32" s="1"/>
  <c r="AT87" i="32"/>
  <c r="AU87" i="32" s="1"/>
  <c r="AT54" i="32"/>
  <c r="AU54" i="32" s="1"/>
  <c r="AT20" i="32"/>
  <c r="AU20" i="32" s="1"/>
  <c r="AS86" i="32"/>
  <c r="AR86" i="32" s="1"/>
  <c r="AS48" i="32"/>
  <c r="AR48" i="32" s="1"/>
  <c r="AS92" i="32"/>
  <c r="AR92" i="32" s="1"/>
  <c r="AS54" i="32"/>
  <c r="AR54" i="32" s="1"/>
  <c r="AT90" i="32"/>
  <c r="AU90" i="32" s="1"/>
  <c r="AT107" i="32"/>
  <c r="AU107" i="32" s="1"/>
  <c r="AS32" i="32"/>
  <c r="AR32" i="32" s="1"/>
  <c r="AS45" i="32"/>
  <c r="AR45" i="32" s="1"/>
  <c r="AS22" i="32"/>
  <c r="AR22" i="32" s="1"/>
  <c r="AS19" i="32"/>
  <c r="AR19" i="32" s="1"/>
  <c r="AT21" i="32"/>
  <c r="AU21" i="32" s="1"/>
  <c r="AT25" i="32"/>
  <c r="AU25" i="32" s="1"/>
  <c r="AT93" i="32"/>
  <c r="AU93" i="32" s="1"/>
  <c r="AS56" i="32"/>
  <c r="AR56" i="32" s="1"/>
  <c r="AS18" i="32"/>
  <c r="AR18" i="32" s="1"/>
  <c r="AS97" i="32"/>
  <c r="AR97" i="32" s="1"/>
  <c r="AT58" i="32"/>
  <c r="AU58" i="32" s="1"/>
  <c r="AT19" i="32"/>
  <c r="AU19" i="32" s="1"/>
  <c r="AT51" i="32"/>
  <c r="AU51" i="32" s="1"/>
  <c r="AS80" i="32"/>
  <c r="AR80" i="32" s="1"/>
  <c r="AT100" i="32"/>
  <c r="AU100" i="32" s="1"/>
  <c r="AT55" i="32"/>
  <c r="AU55" i="32" s="1"/>
  <c r="AT116" i="32"/>
  <c r="AU116" i="32" s="1"/>
  <c r="AT73" i="32"/>
  <c r="AU73" i="32" s="1"/>
  <c r="AT26" i="32"/>
  <c r="AU26" i="32" s="1"/>
  <c r="AS103" i="32"/>
  <c r="AR103" i="32" s="1"/>
  <c r="AS87" i="32"/>
  <c r="AR87" i="32" s="1"/>
  <c r="AS71" i="32"/>
  <c r="AR71" i="32" s="1"/>
  <c r="AS55" i="32"/>
  <c r="AR55" i="32" s="1"/>
  <c r="AS39" i="32"/>
  <c r="AR39" i="32" s="1"/>
  <c r="AS113" i="32"/>
  <c r="AR113" i="32" s="1"/>
  <c r="AT94" i="32"/>
  <c r="AU94" i="32" s="1"/>
  <c r="AT76" i="32"/>
  <c r="AU76" i="32" s="1"/>
  <c r="AS58" i="32"/>
  <c r="AR58" i="32" s="1"/>
  <c r="AS40" i="32"/>
  <c r="AR40" i="32" s="1"/>
  <c r="AT98" i="32"/>
  <c r="AU98" i="32" s="1"/>
  <c r="AT80" i="32"/>
  <c r="AU80" i="32" s="1"/>
  <c r="AS62" i="32"/>
  <c r="AR62" i="32" s="1"/>
  <c r="AS44" i="32"/>
  <c r="AR44" i="32" s="1"/>
  <c r="AS102" i="32"/>
  <c r="AR102" i="32" s="1"/>
  <c r="AS84" i="32"/>
  <c r="AR84" i="32" s="1"/>
  <c r="AT65" i="32"/>
  <c r="AU65" i="32" s="1"/>
  <c r="AT47" i="32"/>
  <c r="AU47" i="32" s="1"/>
  <c r="AS29" i="32"/>
  <c r="AR29" i="32" s="1"/>
  <c r="AT96" i="32"/>
  <c r="AU96" i="32" s="1"/>
  <c r="AS68" i="32"/>
  <c r="AR68" i="32" s="1"/>
  <c r="AT37" i="32"/>
  <c r="AU37" i="32" s="1"/>
  <c r="AS105" i="32"/>
  <c r="AR105" i="32" s="1"/>
  <c r="AT70" i="32"/>
  <c r="AU70" i="32" s="1"/>
  <c r="AS37" i="32"/>
  <c r="AR37" i="32" s="1"/>
  <c r="AT105" i="32"/>
  <c r="AU105" i="32" s="1"/>
  <c r="AS66" i="32"/>
  <c r="AR66" i="32" s="1"/>
  <c r="AS28" i="32"/>
  <c r="AS110" i="32"/>
  <c r="AR110" i="32" s="1"/>
  <c r="AS73" i="32"/>
  <c r="AR73" i="32" s="1"/>
  <c r="AS34" i="32"/>
  <c r="AR34" i="32" s="1"/>
  <c r="AT50" i="32"/>
  <c r="AU50" i="32" s="1"/>
  <c r="AS69" i="32"/>
  <c r="AR69" i="32" s="1"/>
  <c r="AS98" i="32"/>
  <c r="AR98" i="32" s="1"/>
  <c r="AS91" i="32"/>
  <c r="AR91" i="32" s="1"/>
  <c r="AS59" i="32"/>
  <c r="AR59" i="32" s="1"/>
  <c r="AS23" i="32"/>
  <c r="AS81" i="32"/>
  <c r="AR81" i="32" s="1"/>
  <c r="AT44" i="32"/>
  <c r="AU44" i="32" s="1"/>
  <c r="AT103" i="32"/>
  <c r="AU103" i="32" s="1"/>
  <c r="AT66" i="32"/>
  <c r="AU66" i="32" s="1"/>
  <c r="AS30" i="32"/>
  <c r="AT88" i="32"/>
  <c r="AU88" i="32" s="1"/>
  <c r="AS52" i="32"/>
  <c r="AR52" i="32" s="1"/>
  <c r="AT104" i="32"/>
  <c r="AU104" i="32" s="1"/>
  <c r="AT45" i="32"/>
  <c r="AU45" i="32" s="1"/>
  <c r="AT78" i="32"/>
  <c r="AU78" i="32" s="1"/>
  <c r="AT114" i="32"/>
  <c r="AU114" i="32" s="1"/>
  <c r="AT38" i="32"/>
  <c r="AU38" i="32" s="1"/>
  <c r="AT82" i="32"/>
  <c r="AU82" i="32" s="1"/>
  <c r="AT69" i="32"/>
  <c r="AU69" i="32" s="1"/>
  <c r="AS42" i="32"/>
  <c r="AR42" i="32" s="1"/>
  <c r="AS114" i="32"/>
  <c r="AR114" i="32" s="1"/>
  <c r="AT36" i="32"/>
  <c r="AU36" i="32" s="1"/>
  <c r="AT77" i="32"/>
  <c r="AU77" i="32" s="1"/>
  <c r="AT91" i="32"/>
  <c r="AU91" i="32" s="1"/>
  <c r="AT41" i="32"/>
  <c r="AU41" i="32" s="1"/>
  <c r="AS41" i="32"/>
  <c r="AR41" i="32" s="1"/>
  <c r="AT102" i="32"/>
  <c r="AU102" i="32" s="1"/>
  <c r="AT27" i="32"/>
  <c r="AU27" i="32" s="1"/>
  <c r="AT68" i="32"/>
  <c r="AU68" i="32" s="1"/>
  <c r="AT72" i="32"/>
  <c r="AU72" i="32" s="1"/>
  <c r="AT22" i="32"/>
  <c r="AU22" i="32" s="1"/>
  <c r="AT92" i="32"/>
  <c r="AU92" i="32" s="1"/>
  <c r="AS112" i="32"/>
  <c r="AR112" i="32" s="1"/>
  <c r="AS20" i="32"/>
  <c r="AT75" i="32"/>
  <c r="AU75" i="32" s="1"/>
  <c r="AT115" i="32"/>
  <c r="AU115" i="32" s="1"/>
  <c r="AT40" i="32"/>
  <c r="AU40" i="32" s="1"/>
  <c r="AS24" i="32"/>
  <c r="AR24" i="32" s="1"/>
  <c r="AT83" i="32"/>
  <c r="AU83" i="32" s="1"/>
  <c r="AT101" i="32"/>
  <c r="AU101" i="32" s="1"/>
  <c r="AS107" i="32"/>
  <c r="AR107" i="32" s="1"/>
  <c r="AS43" i="32"/>
  <c r="AR43" i="32" s="1"/>
  <c r="AT62" i="32"/>
  <c r="AU62" i="32" s="1"/>
  <c r="AS85" i="32"/>
  <c r="AR85" i="32" s="1"/>
  <c r="AT106" i="32"/>
  <c r="AU106" i="32" s="1"/>
  <c r="AT33" i="32"/>
  <c r="AU33" i="32" s="1"/>
  <c r="AT113" i="32"/>
  <c r="AU113" i="32" s="1"/>
  <c r="AS77" i="32"/>
  <c r="AR77" i="32" s="1"/>
  <c r="AS88" i="32"/>
  <c r="AR88" i="32" s="1"/>
  <c r="AT24" i="32"/>
  <c r="AU24" i="32" s="1"/>
  <c r="AT49" i="32"/>
  <c r="AU49" i="32" s="1"/>
  <c r="AT17" i="32"/>
  <c r="AU17" i="32" s="1"/>
  <c r="AS27" i="32"/>
  <c r="AR27" i="32" s="1"/>
  <c r="AT29" i="32"/>
  <c r="AU29" i="32" s="1"/>
  <c r="AS100" i="32"/>
  <c r="AR100" i="32" s="1"/>
  <c r="AT81" i="32"/>
  <c r="AU81" i="32" s="1"/>
  <c r="AS46" i="32"/>
  <c r="AR46" i="32" s="1"/>
  <c r="AT46" i="32"/>
  <c r="AU46" i="32" s="1"/>
  <c r="AS33" i="32"/>
  <c r="AS78" i="32"/>
  <c r="AR78" i="32" s="1"/>
  <c r="AS75" i="32"/>
  <c r="AR75" i="32" s="1"/>
  <c r="AT43" i="32"/>
  <c r="AU43" i="32" s="1"/>
  <c r="AS36" i="32"/>
  <c r="AR36" i="32" s="1"/>
  <c r="AS17" i="32"/>
  <c r="AT86" i="32"/>
  <c r="AU86" i="32" s="1"/>
  <c r="AT61" i="32"/>
  <c r="AU61" i="32" s="1"/>
  <c r="AS70" i="32"/>
  <c r="AR70" i="32" s="1"/>
  <c r="AT84" i="32"/>
  <c r="AU84" i="32" s="1"/>
  <c r="AT109" i="32"/>
  <c r="AU109" i="32" s="1"/>
  <c r="AS26" i="32"/>
  <c r="AS106" i="32"/>
  <c r="AR106" i="32" s="1"/>
  <c r="AT48" i="32"/>
  <c r="AU48" i="32" s="1"/>
  <c r="AT99" i="32"/>
  <c r="AU99" i="32" s="1"/>
  <c r="AS65" i="32"/>
  <c r="AR65" i="32" s="1"/>
  <c r="AS21" i="32"/>
  <c r="AR21" i="32" s="1"/>
  <c r="AT18" i="32"/>
  <c r="AU18" i="32" s="1"/>
  <c r="AT60" i="32"/>
  <c r="AU60" i="32" s="1"/>
  <c r="AT64" i="32"/>
  <c r="AU64" i="32" s="1"/>
  <c r="AS74" i="32"/>
  <c r="AR74" i="32" s="1"/>
  <c r="AN101" i="35"/>
  <c r="AO101" i="35" s="1"/>
  <c r="AN85" i="35"/>
  <c r="AO85" i="35" s="1"/>
  <c r="AN69" i="35"/>
  <c r="AO69" i="35" s="1"/>
  <c r="AN53" i="35"/>
  <c r="AO53" i="35" s="1"/>
  <c r="AN37" i="35"/>
  <c r="AO37" i="35" s="1"/>
  <c r="AN21" i="35"/>
  <c r="AO21" i="35" s="1"/>
  <c r="AM104" i="35"/>
  <c r="AL104" i="35" s="1"/>
  <c r="AM86" i="35"/>
  <c r="AL86" i="35" s="1"/>
  <c r="AN67" i="35"/>
  <c r="AO67" i="35" s="1"/>
  <c r="AM108" i="35"/>
  <c r="AL108" i="35" s="1"/>
  <c r="AM90" i="35"/>
  <c r="AL90" i="35" s="1"/>
  <c r="AN71" i="35"/>
  <c r="AO71" i="35" s="1"/>
  <c r="AM53" i="35"/>
  <c r="AL53" i="35" s="1"/>
  <c r="AM35" i="35"/>
  <c r="AL35" i="35" s="1"/>
  <c r="AN116" i="35"/>
  <c r="AO116" i="35" s="1"/>
  <c r="AN98" i="35"/>
  <c r="AO98" i="35" s="1"/>
  <c r="AM80" i="35"/>
  <c r="AL80" i="35" s="1"/>
  <c r="AM62" i="35"/>
  <c r="AL62" i="35" s="1"/>
  <c r="AM111" i="35"/>
  <c r="AL111" i="35" s="1"/>
  <c r="AN92" i="35"/>
  <c r="AO92" i="35" s="1"/>
  <c r="AN74" i="35"/>
  <c r="AO74" i="35" s="1"/>
  <c r="AM56" i="35"/>
  <c r="AL56" i="35" s="1"/>
  <c r="AM38" i="35"/>
  <c r="AL38" i="35" s="1"/>
  <c r="AN19" i="35"/>
  <c r="AO19" i="35" s="1"/>
  <c r="AN88" i="35"/>
  <c r="AO88" i="35" s="1"/>
  <c r="AM54" i="35"/>
  <c r="AL54" i="35" s="1"/>
  <c r="AM28" i="35"/>
  <c r="AL28" i="35" s="1"/>
  <c r="AN96" i="35"/>
  <c r="AO96" i="35" s="1"/>
  <c r="AM60" i="35"/>
  <c r="AL60" i="35" s="1"/>
  <c r="AM34" i="35"/>
  <c r="AL34" i="35" s="1"/>
  <c r="AN104" i="35"/>
  <c r="AO104" i="35" s="1"/>
  <c r="AM68" i="35"/>
  <c r="AL68" i="35" s="1"/>
  <c r="AN38" i="35"/>
  <c r="AO38" i="35" s="1"/>
  <c r="AM110" i="35"/>
  <c r="AL110" i="35" s="1"/>
  <c r="AM51" i="35"/>
  <c r="AL51" i="35" s="1"/>
  <c r="AN114" i="35"/>
  <c r="AO114" i="35" s="1"/>
  <c r="AM64" i="35"/>
  <c r="AL64" i="35" s="1"/>
  <c r="AN20" i="35"/>
  <c r="AO20" i="35" s="1"/>
  <c r="AM49" i="35"/>
  <c r="AL49" i="35" s="1"/>
  <c r="AM87" i="35"/>
  <c r="AL87" i="35" s="1"/>
  <c r="AM17" i="35"/>
  <c r="AL17" i="35" s="1"/>
  <c r="AM25" i="35"/>
  <c r="AL25" i="35" s="1"/>
  <c r="AN59" i="35"/>
  <c r="AO59" i="35" s="1"/>
  <c r="AN18" i="35"/>
  <c r="AO18" i="35" s="1"/>
  <c r="AN47" i="35"/>
  <c r="AO47" i="35" s="1"/>
  <c r="AN72" i="35"/>
  <c r="AO72" i="35" s="1"/>
  <c r="AN110" i="35"/>
  <c r="AO110" i="35" s="1"/>
  <c r="AN54" i="35"/>
  <c r="AO54" i="35" s="1"/>
  <c r="AM43" i="35"/>
  <c r="AL43" i="35" s="1"/>
  <c r="AN32" i="35"/>
  <c r="AO32" i="35" s="1"/>
  <c r="AN113" i="35"/>
  <c r="AO113" i="35" s="1"/>
  <c r="AN97" i="35"/>
  <c r="AO97" i="35" s="1"/>
  <c r="AN81" i="35"/>
  <c r="AO81" i="35" s="1"/>
  <c r="AN65" i="35"/>
  <c r="AO65" i="35" s="1"/>
  <c r="AN49" i="35"/>
  <c r="AO49" i="35" s="1"/>
  <c r="AN33" i="35"/>
  <c r="AO33" i="35" s="1"/>
  <c r="AN17" i="35"/>
  <c r="AO17" i="35" s="1"/>
  <c r="AN99" i="35"/>
  <c r="AO99" i="35" s="1"/>
  <c r="AM81" i="35"/>
  <c r="AL81" i="35" s="1"/>
  <c r="AM63" i="35"/>
  <c r="AL63" i="35" s="1"/>
  <c r="AN103" i="35"/>
  <c r="AO103" i="35" s="1"/>
  <c r="AM85" i="35"/>
  <c r="AL85" i="35" s="1"/>
  <c r="AM67" i="35"/>
  <c r="AL67" i="35" s="1"/>
  <c r="AN48" i="35"/>
  <c r="AO48" i="35" s="1"/>
  <c r="AN30" i="35"/>
  <c r="AO30" i="35" s="1"/>
  <c r="AM112" i="35"/>
  <c r="AL112" i="35" s="1"/>
  <c r="AM94" i="35"/>
  <c r="AL94" i="35" s="1"/>
  <c r="AN75" i="35"/>
  <c r="AO75" i="35" s="1"/>
  <c r="AM57" i="35"/>
  <c r="AL57" i="35" s="1"/>
  <c r="AN106" i="35"/>
  <c r="AO106" i="35" s="1"/>
  <c r="AM88" i="35"/>
  <c r="AL88" i="35" s="1"/>
  <c r="AM70" i="35"/>
  <c r="AL70" i="35" s="1"/>
  <c r="AN51" i="35"/>
  <c r="AO51" i="35" s="1"/>
  <c r="AM33" i="35"/>
  <c r="AL33" i="35" s="1"/>
  <c r="AM116" i="35"/>
  <c r="AL116" i="35" s="1"/>
  <c r="AN79" i="35"/>
  <c r="AO79" i="35" s="1"/>
  <c r="AN46" i="35"/>
  <c r="AO46" i="35" s="1"/>
  <c r="AN22" i="35"/>
  <c r="AO22" i="35" s="1"/>
  <c r="AN87" i="35"/>
  <c r="AO87" i="35" s="1"/>
  <c r="AM52" i="35"/>
  <c r="AL52" i="35" s="1"/>
  <c r="AN27" i="35"/>
  <c r="AO27" i="35" s="1"/>
  <c r="AN95" i="35"/>
  <c r="AO95" i="35" s="1"/>
  <c r="AM59" i="35"/>
  <c r="AL59" i="35" s="1"/>
  <c r="AM32" i="35"/>
  <c r="AL32" i="35" s="1"/>
  <c r="AM93" i="35"/>
  <c r="AL93" i="35" s="1"/>
  <c r="AM42" i="35"/>
  <c r="AL42" i="35" s="1"/>
  <c r="AM109" i="35"/>
  <c r="AL109" i="35" s="1"/>
  <c r="AM50" i="35"/>
  <c r="AL50" i="35" s="1"/>
  <c r="AM105" i="35"/>
  <c r="AL105" i="35" s="1"/>
  <c r="AM39" i="35"/>
  <c r="AL39" i="35" s="1"/>
  <c r="AM84" i="35"/>
  <c r="AL84" i="35" s="1"/>
  <c r="AN91" i="35"/>
  <c r="AO91" i="35" s="1"/>
  <c r="AN102" i="35"/>
  <c r="AO102" i="35" s="1"/>
  <c r="AM48" i="35"/>
  <c r="AL48" i="35" s="1"/>
  <c r="AM101" i="35"/>
  <c r="AL101" i="35" s="1"/>
  <c r="AN36" i="35"/>
  <c r="AO36" i="35" s="1"/>
  <c r="AN68" i="35"/>
  <c r="AO68" i="35" s="1"/>
  <c r="AM66" i="35"/>
  <c r="AL66" i="35" s="1"/>
  <c r="AM100" i="35"/>
  <c r="AL100" i="35" s="1"/>
  <c r="AM83" i="35"/>
  <c r="AL83" i="35" s="1"/>
  <c r="AN105" i="35"/>
  <c r="AO105" i="35" s="1"/>
  <c r="AN89" i="35"/>
  <c r="AO89" i="35" s="1"/>
  <c r="AN73" i="35"/>
  <c r="AO73" i="35" s="1"/>
  <c r="AN57" i="35"/>
  <c r="AO57" i="35" s="1"/>
  <c r="AN41" i="35"/>
  <c r="AO41" i="35" s="1"/>
  <c r="AN25" i="35"/>
  <c r="AO25" i="35" s="1"/>
  <c r="AN108" i="35"/>
  <c r="AO108" i="35" s="1"/>
  <c r="AN90" i="35"/>
  <c r="AO90" i="35" s="1"/>
  <c r="AM72" i="35"/>
  <c r="AL72" i="35" s="1"/>
  <c r="AN112" i="35"/>
  <c r="AO112" i="35" s="1"/>
  <c r="AN94" i="35"/>
  <c r="AO94" i="35" s="1"/>
  <c r="AM76" i="35"/>
  <c r="AL76" i="35" s="1"/>
  <c r="AM58" i="35"/>
  <c r="AL58" i="35" s="1"/>
  <c r="AN39" i="35"/>
  <c r="AO39" i="35" s="1"/>
  <c r="AM21" i="35"/>
  <c r="AL21" i="35" s="1"/>
  <c r="AM103" i="35"/>
  <c r="AL103" i="35" s="1"/>
  <c r="AN84" i="35"/>
  <c r="AO84" i="35" s="1"/>
  <c r="AN66" i="35"/>
  <c r="AO66" i="35" s="1"/>
  <c r="AN115" i="35"/>
  <c r="AO115" i="35" s="1"/>
  <c r="AM97" i="35"/>
  <c r="AL97" i="35" s="1"/>
  <c r="AM79" i="35"/>
  <c r="AL79" i="35" s="1"/>
  <c r="AN60" i="35"/>
  <c r="AO60" i="35" s="1"/>
  <c r="AN42" i="35"/>
  <c r="AO42" i="35" s="1"/>
  <c r="AM24" i="35"/>
  <c r="AL24" i="35" s="1"/>
  <c r="AM98" i="35"/>
  <c r="AL98" i="35" s="1"/>
  <c r="AM61" i="35"/>
  <c r="AL61" i="35" s="1"/>
  <c r="AN34" i="35"/>
  <c r="AO34" i="35" s="1"/>
  <c r="AM106" i="35"/>
  <c r="AL106" i="35" s="1"/>
  <c r="AM69" i="35"/>
  <c r="AL69" i="35" s="1"/>
  <c r="AM40" i="35"/>
  <c r="AL40" i="35" s="1"/>
  <c r="AM114" i="35"/>
  <c r="AL114" i="35" s="1"/>
  <c r="AM77" i="35"/>
  <c r="AL77" i="35" s="1"/>
  <c r="AN44" i="35"/>
  <c r="AO44" i="35" s="1"/>
  <c r="AM20" i="35"/>
  <c r="AL20" i="35" s="1"/>
  <c r="AN64" i="35"/>
  <c r="AO64" i="35" s="1"/>
  <c r="AM23" i="35"/>
  <c r="AL23" i="35" s="1"/>
  <c r="AM78" i="35"/>
  <c r="AL78" i="35" s="1"/>
  <c r="AM31" i="35"/>
  <c r="AL31" i="35" s="1"/>
  <c r="AN63" i="35"/>
  <c r="AO63" i="35" s="1"/>
  <c r="AM19" i="35"/>
  <c r="AL19" i="35" s="1"/>
  <c r="AM36" i="35"/>
  <c r="AL36" i="35" s="1"/>
  <c r="AN55" i="35"/>
  <c r="AO55" i="35" s="1"/>
  <c r="AM74" i="35"/>
  <c r="AL74" i="35" s="1"/>
  <c r="AM29" i="35"/>
  <c r="AL29" i="35" s="1"/>
  <c r="AN56" i="35"/>
  <c r="AO56" i="35" s="1"/>
  <c r="AM18" i="35"/>
  <c r="AL18" i="35" s="1"/>
  <c r="AM55" i="35"/>
  <c r="AL55" i="35" s="1"/>
  <c r="AN111" i="35"/>
  <c r="AO111" i="35" s="1"/>
  <c r="AM96" i="35"/>
  <c r="AL96" i="35" s="1"/>
  <c r="AN82" i="35"/>
  <c r="AO82" i="35" s="1"/>
  <c r="AN93" i="35"/>
  <c r="AO93" i="35" s="1"/>
  <c r="AN61" i="35"/>
  <c r="AO61" i="35" s="1"/>
  <c r="AN29" i="35"/>
  <c r="AO29" i="35" s="1"/>
  <c r="AM95" i="35"/>
  <c r="AL95" i="35" s="1"/>
  <c r="AN58" i="35"/>
  <c r="AO58" i="35" s="1"/>
  <c r="AN80" i="35"/>
  <c r="AO80" i="35" s="1"/>
  <c r="AM44" i="35"/>
  <c r="AL44" i="35" s="1"/>
  <c r="AN107" i="35"/>
  <c r="AO107" i="35" s="1"/>
  <c r="AM71" i="35"/>
  <c r="AL71" i="35" s="1"/>
  <c r="AM102" i="35"/>
  <c r="AL102" i="35" s="1"/>
  <c r="AM65" i="35"/>
  <c r="AL65" i="35" s="1"/>
  <c r="AN28" i="35"/>
  <c r="AO28" i="35" s="1"/>
  <c r="AN70" i="35"/>
  <c r="AO70" i="35" s="1"/>
  <c r="AM115" i="35"/>
  <c r="AL115" i="35" s="1"/>
  <c r="AM46" i="35"/>
  <c r="AL46" i="35" s="1"/>
  <c r="AN86" i="35"/>
  <c r="AO86" i="35" s="1"/>
  <c r="AN26" i="35"/>
  <c r="AO26" i="35" s="1"/>
  <c r="AN31" i="35"/>
  <c r="AO31" i="35" s="1"/>
  <c r="AM41" i="35"/>
  <c r="AL41" i="35" s="1"/>
  <c r="AM30" i="35"/>
  <c r="AL30" i="35" s="1"/>
  <c r="AN100" i="35"/>
  <c r="AO100" i="35" s="1"/>
  <c r="AM37" i="35"/>
  <c r="AL37" i="35" s="1"/>
  <c r="AM27" i="35"/>
  <c r="AL27" i="35" s="1"/>
  <c r="AN23" i="35"/>
  <c r="AO23" i="35" s="1"/>
  <c r="AN35" i="35"/>
  <c r="AO35" i="35" s="1"/>
  <c r="AN77" i="35"/>
  <c r="AO77" i="35" s="1"/>
  <c r="AM113" i="35"/>
  <c r="AL113" i="35" s="1"/>
  <c r="AM99" i="35"/>
  <c r="AL99" i="35" s="1"/>
  <c r="AM26" i="35"/>
  <c r="AL26" i="35" s="1"/>
  <c r="AN52" i="35"/>
  <c r="AO52" i="35" s="1"/>
  <c r="AM47" i="35"/>
  <c r="AL47" i="35" s="1"/>
  <c r="AN40" i="35"/>
  <c r="AO40" i="35" s="1"/>
  <c r="AM22" i="35"/>
  <c r="AL22" i="35" s="1"/>
  <c r="AM82" i="35"/>
  <c r="AL82" i="35" s="1"/>
  <c r="AM75" i="35"/>
  <c r="AL75" i="35" s="1"/>
  <c r="AM91" i="35"/>
  <c r="AL91" i="35" s="1"/>
  <c r="AN24" i="35"/>
  <c r="AO24" i="35" s="1"/>
  <c r="AN45" i="35"/>
  <c r="AO45" i="35" s="1"/>
  <c r="AN62" i="35"/>
  <c r="AO62" i="35" s="1"/>
  <c r="AN83" i="35"/>
  <c r="AO83" i="35" s="1"/>
  <c r="AN78" i="35"/>
  <c r="AO78" i="35" s="1"/>
  <c r="AM92" i="35"/>
  <c r="AL92" i="35" s="1"/>
  <c r="AM73" i="35"/>
  <c r="AL73" i="35" s="1"/>
  <c r="AN76" i="35"/>
  <c r="AO76" i="35" s="1"/>
  <c r="AM107" i="35"/>
  <c r="AL107" i="35" s="1"/>
  <c r="AM45" i="35"/>
  <c r="AL45" i="35" s="1"/>
  <c r="AM89" i="35"/>
  <c r="AL89" i="35" s="1"/>
  <c r="AN43" i="35"/>
  <c r="AO43" i="35" s="1"/>
  <c r="AN109" i="35"/>
  <c r="AO109" i="35" s="1"/>
  <c r="AN50" i="35"/>
  <c r="AO50" i="35" s="1"/>
  <c r="I110" i="34"/>
  <c r="H110" i="34" s="1"/>
  <c r="I94" i="34"/>
  <c r="H94" i="34" s="1"/>
  <c r="I78" i="34"/>
  <c r="H78" i="34" s="1"/>
  <c r="J107" i="34"/>
  <c r="K107" i="34" s="1"/>
  <c r="I89" i="34"/>
  <c r="H89" i="34" s="1"/>
  <c r="I71" i="34"/>
  <c r="H71" i="34" s="1"/>
  <c r="I55" i="34"/>
  <c r="H55" i="34" s="1"/>
  <c r="I39" i="34"/>
  <c r="H39" i="34" s="1"/>
  <c r="J105" i="34"/>
  <c r="K105" i="34" s="1"/>
  <c r="J49" i="34"/>
  <c r="K49" i="34" s="1"/>
  <c r="J77" i="34"/>
  <c r="K77" i="34" s="1"/>
  <c r="I37" i="34"/>
  <c r="H37" i="34" s="1"/>
  <c r="J63" i="34"/>
  <c r="K63" i="34" s="1"/>
  <c r="J95" i="34"/>
  <c r="K95" i="34" s="1"/>
  <c r="J28" i="34"/>
  <c r="K28" i="34" s="1"/>
  <c r="J71" i="34"/>
  <c r="K71" i="34" s="1"/>
  <c r="I108" i="34"/>
  <c r="H108" i="34" s="1"/>
  <c r="I68" i="34"/>
  <c r="H68" i="34" s="1"/>
  <c r="J103" i="34"/>
  <c r="K103" i="34" s="1"/>
  <c r="I56" i="34"/>
  <c r="H56" i="34" s="1"/>
  <c r="I106" i="34"/>
  <c r="H106" i="34" s="1"/>
  <c r="I90" i="34"/>
  <c r="H90" i="34" s="1"/>
  <c r="I74" i="34"/>
  <c r="H74" i="34" s="1"/>
  <c r="I103" i="34"/>
  <c r="H103" i="34" s="1"/>
  <c r="J84" i="34"/>
  <c r="K84" i="34" s="1"/>
  <c r="I67" i="34"/>
  <c r="H67" i="34" s="1"/>
  <c r="I51" i="34"/>
  <c r="H51" i="34" s="1"/>
  <c r="I35" i="34"/>
  <c r="H35" i="34" s="1"/>
  <c r="J87" i="34"/>
  <c r="K87" i="34" s="1"/>
  <c r="J37" i="34"/>
  <c r="K37" i="34" s="1"/>
  <c r="I61" i="34"/>
  <c r="H61" i="34" s="1"/>
  <c r="I33" i="34"/>
  <c r="H33" i="34" s="1"/>
  <c r="I26" i="34"/>
  <c r="H26" i="34" s="1"/>
  <c r="J40" i="34"/>
  <c r="K40" i="34" s="1"/>
  <c r="I72" i="34"/>
  <c r="H72" i="34" s="1"/>
  <c r="J19" i="34"/>
  <c r="K19" i="34" s="1"/>
  <c r="J48" i="34"/>
  <c r="K48" i="34" s="1"/>
  <c r="I60" i="34"/>
  <c r="H60" i="34" s="1"/>
  <c r="J47" i="34"/>
  <c r="K47" i="34" s="1"/>
  <c r="J90" i="34"/>
  <c r="K90" i="34" s="1"/>
  <c r="J44" i="34"/>
  <c r="K44" i="34" s="1"/>
  <c r="I27" i="34"/>
  <c r="H27" i="34" s="1"/>
  <c r="I116" i="34"/>
  <c r="H116" i="34" s="1"/>
  <c r="J97" i="34"/>
  <c r="K97" i="34" s="1"/>
  <c r="J79" i="34"/>
  <c r="K79" i="34" s="1"/>
  <c r="J62" i="34"/>
  <c r="K62" i="34" s="1"/>
  <c r="J46" i="34"/>
  <c r="K46" i="34" s="1"/>
  <c r="J30" i="34"/>
  <c r="K30" i="34" s="1"/>
  <c r="I115" i="34"/>
  <c r="H115" i="34" s="1"/>
  <c r="J65" i="34"/>
  <c r="K65" i="34" s="1"/>
  <c r="J21" i="34"/>
  <c r="K21" i="34" s="1"/>
  <c r="J106" i="34"/>
  <c r="K106" i="34" s="1"/>
  <c r="I88" i="34"/>
  <c r="H88" i="34" s="1"/>
  <c r="I70" i="34"/>
  <c r="H70" i="34" s="1"/>
  <c r="I54" i="34"/>
  <c r="H54" i="34" s="1"/>
  <c r="I38" i="34"/>
  <c r="H38" i="34" s="1"/>
  <c r="J110" i="34"/>
  <c r="K110" i="34" s="1"/>
  <c r="J57" i="34"/>
  <c r="K57" i="34" s="1"/>
  <c r="J114" i="34"/>
  <c r="K114" i="34" s="1"/>
  <c r="I96" i="34"/>
  <c r="H96" i="34" s="1"/>
  <c r="I65" i="34"/>
  <c r="H65" i="34" s="1"/>
  <c r="I29" i="34"/>
  <c r="H29" i="34" s="1"/>
  <c r="J76" i="34"/>
  <c r="K76" i="34" s="1"/>
  <c r="J32" i="34"/>
  <c r="K32" i="34" s="1"/>
  <c r="I76" i="34"/>
  <c r="H76" i="34" s="1"/>
  <c r="I32" i="34"/>
  <c r="H32" i="34" s="1"/>
  <c r="J68" i="34"/>
  <c r="K68" i="34" s="1"/>
  <c r="I104" i="34"/>
  <c r="H104" i="34" s="1"/>
  <c r="J85" i="34"/>
  <c r="K85" i="34" s="1"/>
  <c r="I114" i="34"/>
  <c r="H114" i="34" s="1"/>
  <c r="I98" i="34"/>
  <c r="H98" i="34" s="1"/>
  <c r="I82" i="34"/>
  <c r="H82" i="34" s="1"/>
  <c r="I112" i="34"/>
  <c r="H112" i="34" s="1"/>
  <c r="J93" i="34"/>
  <c r="K93" i="34" s="1"/>
  <c r="J75" i="34"/>
  <c r="K75" i="34" s="1"/>
  <c r="I59" i="34"/>
  <c r="H59" i="34" s="1"/>
  <c r="I43" i="34"/>
  <c r="H43" i="34" s="1"/>
  <c r="I23" i="34"/>
  <c r="H23" i="34" s="1"/>
  <c r="J61" i="34"/>
  <c r="K61" i="34" s="1"/>
  <c r="J91" i="34"/>
  <c r="K91" i="34" s="1"/>
  <c r="I45" i="34"/>
  <c r="H45" i="34" s="1"/>
  <c r="I21" i="34"/>
  <c r="H21" i="34" s="1"/>
  <c r="J20" i="34"/>
  <c r="K20" i="34" s="1"/>
  <c r="J108" i="34"/>
  <c r="K108" i="34" s="1"/>
  <c r="J51" i="34"/>
  <c r="K51" i="34" s="1"/>
  <c r="J81" i="34"/>
  <c r="K81" i="34" s="1"/>
  <c r="I28" i="34"/>
  <c r="I40" i="34"/>
  <c r="H40" i="34" s="1"/>
  <c r="I91" i="34"/>
  <c r="H91" i="34" s="1"/>
  <c r="J113" i="34"/>
  <c r="K113" i="34" s="1"/>
  <c r="J67" i="34"/>
  <c r="K67" i="34" s="1"/>
  <c r="I24" i="34"/>
  <c r="H24" i="34" s="1"/>
  <c r="I102" i="34"/>
  <c r="H102" i="34" s="1"/>
  <c r="J116" i="34"/>
  <c r="K116" i="34" s="1"/>
  <c r="I80" i="34"/>
  <c r="H80" i="34" s="1"/>
  <c r="I47" i="34"/>
  <c r="H47" i="34" s="1"/>
  <c r="J73" i="34"/>
  <c r="K73" i="34" s="1"/>
  <c r="I53" i="34"/>
  <c r="H53" i="34" s="1"/>
  <c r="J60" i="34"/>
  <c r="K60" i="34" s="1"/>
  <c r="J39" i="34"/>
  <c r="K39" i="34" s="1"/>
  <c r="I85" i="34"/>
  <c r="H85" i="34" s="1"/>
  <c r="J24" i="34"/>
  <c r="K24" i="34" s="1"/>
  <c r="J35" i="34"/>
  <c r="K35" i="34" s="1"/>
  <c r="J88" i="34"/>
  <c r="K88" i="34" s="1"/>
  <c r="J54" i="34"/>
  <c r="K54" i="34" s="1"/>
  <c r="J22" i="34"/>
  <c r="K22" i="34" s="1"/>
  <c r="J41" i="34"/>
  <c r="K41" i="34" s="1"/>
  <c r="I97" i="34"/>
  <c r="H97" i="34" s="1"/>
  <c r="I62" i="34"/>
  <c r="H62" i="34" s="1"/>
  <c r="I30" i="34"/>
  <c r="H30" i="34" s="1"/>
  <c r="J33" i="34"/>
  <c r="K33" i="34" s="1"/>
  <c r="J82" i="34"/>
  <c r="K82" i="34" s="1"/>
  <c r="I100" i="34"/>
  <c r="H100" i="34" s="1"/>
  <c r="J112" i="34"/>
  <c r="K112" i="34" s="1"/>
  <c r="J94" i="34"/>
  <c r="K94" i="34" s="1"/>
  <c r="I109" i="34"/>
  <c r="H109" i="34" s="1"/>
  <c r="J56" i="34"/>
  <c r="K56" i="34" s="1"/>
  <c r="I19" i="34"/>
  <c r="H19" i="34" s="1"/>
  <c r="J111" i="34"/>
  <c r="K111" i="34" s="1"/>
  <c r="I75" i="34"/>
  <c r="H75" i="34" s="1"/>
  <c r="J42" i="34"/>
  <c r="K42" i="34" s="1"/>
  <c r="I101" i="34"/>
  <c r="H101" i="34" s="1"/>
  <c r="I69" i="34"/>
  <c r="H69" i="34" s="1"/>
  <c r="J83" i="34"/>
  <c r="K83" i="34" s="1"/>
  <c r="I50" i="34"/>
  <c r="H50" i="34" s="1"/>
  <c r="J96" i="34"/>
  <c r="K96" i="34" s="1"/>
  <c r="J109" i="34"/>
  <c r="K109" i="34" s="1"/>
  <c r="I57" i="34"/>
  <c r="H57" i="34" s="1"/>
  <c r="J64" i="34"/>
  <c r="K64" i="34" s="1"/>
  <c r="I64" i="34"/>
  <c r="H64" i="34" s="1"/>
  <c r="I48" i="34"/>
  <c r="H48" i="34" s="1"/>
  <c r="J72" i="34"/>
  <c r="K72" i="34" s="1"/>
  <c r="I107" i="34"/>
  <c r="H107" i="34" s="1"/>
  <c r="J70" i="34"/>
  <c r="K70" i="34" s="1"/>
  <c r="J38" i="34"/>
  <c r="K38" i="34" s="1"/>
  <c r="I92" i="34"/>
  <c r="H92" i="34" s="1"/>
  <c r="J115" i="34"/>
  <c r="K115" i="34" s="1"/>
  <c r="I79" i="34"/>
  <c r="H79" i="34" s="1"/>
  <c r="I46" i="34"/>
  <c r="H46" i="34" s="1"/>
  <c r="I83" i="34"/>
  <c r="H83" i="34" s="1"/>
  <c r="I105" i="34"/>
  <c r="H105" i="34" s="1"/>
  <c r="I49" i="34"/>
  <c r="H49" i="34" s="1"/>
  <c r="J55" i="34"/>
  <c r="K55" i="34" s="1"/>
  <c r="J52" i="34"/>
  <c r="K52" i="34" s="1"/>
  <c r="J36" i="34"/>
  <c r="K36" i="34" s="1"/>
  <c r="I52" i="34"/>
  <c r="H52" i="34" s="1"/>
  <c r="I86" i="34"/>
  <c r="H86" i="34" s="1"/>
  <c r="I63" i="34"/>
  <c r="H63" i="34" s="1"/>
  <c r="J25" i="34"/>
  <c r="K25" i="34" s="1"/>
  <c r="I18" i="34"/>
  <c r="H18" i="34" s="1"/>
  <c r="I95" i="34"/>
  <c r="H95" i="34" s="1"/>
  <c r="I77" i="34"/>
  <c r="H77" i="34" s="1"/>
  <c r="J58" i="34"/>
  <c r="K58" i="34" s="1"/>
  <c r="J53" i="34"/>
  <c r="K53" i="34" s="1"/>
  <c r="I66" i="34"/>
  <c r="H66" i="34" s="1"/>
  <c r="J45" i="34"/>
  <c r="K45" i="34" s="1"/>
  <c r="I113" i="34"/>
  <c r="H113" i="34" s="1"/>
  <c r="J104" i="34"/>
  <c r="K104" i="34" s="1"/>
  <c r="J80" i="34"/>
  <c r="K80" i="34" s="1"/>
  <c r="J102" i="34"/>
  <c r="K102" i="34" s="1"/>
  <c r="J34" i="34"/>
  <c r="K34" i="34" s="1"/>
  <c r="I111" i="34"/>
  <c r="H111" i="34" s="1"/>
  <c r="I42" i="34"/>
  <c r="H42" i="34" s="1"/>
  <c r="J100" i="34"/>
  <c r="K100" i="34" s="1"/>
  <c r="I44" i="34"/>
  <c r="H44" i="34" s="1"/>
  <c r="J27" i="34"/>
  <c r="K27" i="34" s="1"/>
  <c r="I93" i="34"/>
  <c r="H93" i="34" s="1"/>
  <c r="J26" i="34"/>
  <c r="K26" i="34" s="1"/>
  <c r="J101" i="34"/>
  <c r="K101" i="34" s="1"/>
  <c r="I34" i="34"/>
  <c r="H34" i="34" s="1"/>
  <c r="I87" i="34"/>
  <c r="H87" i="34" s="1"/>
  <c r="J23" i="34"/>
  <c r="K23" i="34" s="1"/>
  <c r="J99" i="34"/>
  <c r="K99" i="34" s="1"/>
  <c r="J98" i="34"/>
  <c r="K98" i="34" s="1"/>
  <c r="I17" i="34"/>
  <c r="J31" i="34"/>
  <c r="K31" i="34" s="1"/>
  <c r="J59" i="34"/>
  <c r="K59" i="34" s="1"/>
  <c r="J66" i="34"/>
  <c r="K66" i="34" s="1"/>
  <c r="J74" i="34"/>
  <c r="K74" i="34" s="1"/>
  <c r="I41" i="34"/>
  <c r="H41" i="34" s="1"/>
  <c r="J18" i="34"/>
  <c r="K18" i="34" s="1"/>
  <c r="I22" i="34"/>
  <c r="J86" i="34"/>
  <c r="K86" i="34" s="1"/>
  <c r="I99" i="34"/>
  <c r="H99" i="34" s="1"/>
  <c r="J78" i="34"/>
  <c r="K78" i="34" s="1"/>
  <c r="J69" i="34"/>
  <c r="K69" i="34" s="1"/>
  <c r="J43" i="34"/>
  <c r="K43" i="34" s="1"/>
  <c r="I20" i="34"/>
  <c r="H20" i="34" s="1"/>
  <c r="I31" i="34"/>
  <c r="I84" i="34"/>
  <c r="H84" i="34" s="1"/>
  <c r="I73" i="34"/>
  <c r="H73" i="34" s="1"/>
  <c r="J50" i="34"/>
  <c r="K50" i="34" s="1"/>
  <c r="J89" i="34"/>
  <c r="K89" i="34" s="1"/>
  <c r="I36" i="34"/>
  <c r="H36" i="34" s="1"/>
  <c r="J92" i="34"/>
  <c r="K92" i="34" s="1"/>
  <c r="J29" i="34"/>
  <c r="K29" i="34" s="1"/>
  <c r="I58" i="34"/>
  <c r="H58" i="34" s="1"/>
  <c r="I25" i="34"/>
  <c r="J17" i="34"/>
  <c r="K17" i="34" s="1"/>
  <c r="I81" i="34"/>
  <c r="H81" i="34" s="1"/>
  <c r="P18" i="33"/>
  <c r="Q18" i="33" s="1"/>
  <c r="O97" i="33"/>
  <c r="N97" i="33" s="1"/>
  <c r="P75" i="33"/>
  <c r="Q75" i="33" s="1"/>
  <c r="P54" i="33"/>
  <c r="Q54" i="33" s="1"/>
  <c r="O34" i="33"/>
  <c r="N34" i="33" s="1"/>
  <c r="P106" i="33"/>
  <c r="Q106" i="33" s="1"/>
  <c r="O83" i="33"/>
  <c r="N83" i="33" s="1"/>
  <c r="P58" i="33"/>
  <c r="Q58" i="33" s="1"/>
  <c r="O35" i="33"/>
  <c r="N35" i="33" s="1"/>
  <c r="P113" i="33"/>
  <c r="Q113" i="33" s="1"/>
  <c r="P107" i="33"/>
  <c r="Q107" i="33" s="1"/>
  <c r="P33" i="33"/>
  <c r="Q33" i="33" s="1"/>
  <c r="P67" i="33"/>
  <c r="Q67" i="33" s="1"/>
  <c r="P66" i="33"/>
  <c r="Q66" i="33" s="1"/>
  <c r="P112" i="33"/>
  <c r="Q112" i="33" s="1"/>
  <c r="O91" i="33"/>
  <c r="N91" i="33" s="1"/>
  <c r="P70" i="33"/>
  <c r="Q70" i="33" s="1"/>
  <c r="P49" i="33"/>
  <c r="Q49" i="33" s="1"/>
  <c r="O29" i="33"/>
  <c r="P100" i="33"/>
  <c r="Q100" i="33" s="1"/>
  <c r="O77" i="33"/>
  <c r="N77" i="33" s="1"/>
  <c r="O53" i="33"/>
  <c r="N53" i="33" s="1"/>
  <c r="P29" i="33"/>
  <c r="Q29" i="33" s="1"/>
  <c r="O21" i="33"/>
  <c r="N21" i="33" s="1"/>
  <c r="P74" i="33"/>
  <c r="Q74" i="33" s="1"/>
  <c r="P88" i="33"/>
  <c r="Q88" i="33" s="1"/>
  <c r="P17" i="33"/>
  <c r="Q17" i="33" s="1"/>
  <c r="P51" i="33"/>
  <c r="Q51" i="33" s="1"/>
  <c r="P47" i="33"/>
  <c r="Q47" i="33" s="1"/>
  <c r="O108" i="33"/>
  <c r="N108" i="33" s="1"/>
  <c r="O92" i="33"/>
  <c r="N92" i="33" s="1"/>
  <c r="O76" i="33"/>
  <c r="N76" i="33" s="1"/>
  <c r="O60" i="33"/>
  <c r="N60" i="33" s="1"/>
  <c r="O44" i="33"/>
  <c r="N44" i="33" s="1"/>
  <c r="O24" i="33"/>
  <c r="O101" i="33"/>
  <c r="N101" i="33" s="1"/>
  <c r="P82" i="33"/>
  <c r="Q82" i="33" s="1"/>
  <c r="P64" i="33"/>
  <c r="Q64" i="33" s="1"/>
  <c r="O46" i="33"/>
  <c r="N46" i="33" s="1"/>
  <c r="P27" i="33"/>
  <c r="Q27" i="33" s="1"/>
  <c r="O18" i="33"/>
  <c r="N18" i="33" s="1"/>
  <c r="P92" i="33"/>
  <c r="Q92" i="33" s="1"/>
  <c r="P63" i="33"/>
  <c r="Q63" i="33" s="1"/>
  <c r="P37" i="33"/>
  <c r="Q37" i="33" s="1"/>
  <c r="P104" i="33"/>
  <c r="Q104" i="33" s="1"/>
  <c r="P77" i="33"/>
  <c r="Q77" i="33" s="1"/>
  <c r="O50" i="33"/>
  <c r="N50" i="33" s="1"/>
  <c r="P103" i="33"/>
  <c r="Q103" i="33" s="1"/>
  <c r="P62" i="33"/>
  <c r="Q62" i="33" s="1"/>
  <c r="P28" i="33"/>
  <c r="Q28" i="33" s="1"/>
  <c r="P95" i="33"/>
  <c r="Q95" i="33" s="1"/>
  <c r="P68" i="33"/>
  <c r="Q68" i="33" s="1"/>
  <c r="O42" i="33"/>
  <c r="N42" i="33" s="1"/>
  <c r="P97" i="33"/>
  <c r="Q97" i="33" s="1"/>
  <c r="O115" i="33"/>
  <c r="N115" i="33" s="1"/>
  <c r="P87" i="33"/>
  <c r="Q87" i="33" s="1"/>
  <c r="O61" i="33"/>
  <c r="N61" i="33" s="1"/>
  <c r="O33" i="33"/>
  <c r="N33" i="33" s="1"/>
  <c r="P79" i="33"/>
  <c r="Q79" i="33" s="1"/>
  <c r="P93" i="33"/>
  <c r="Q93" i="33" s="1"/>
  <c r="O114" i="33"/>
  <c r="N114" i="33" s="1"/>
  <c r="P40" i="33"/>
  <c r="Q40" i="33" s="1"/>
  <c r="P81" i="33"/>
  <c r="Q81" i="33" s="1"/>
  <c r="O109" i="33"/>
  <c r="N109" i="33" s="1"/>
  <c r="O38" i="33"/>
  <c r="N38" i="33" s="1"/>
  <c r="O20" i="33"/>
  <c r="N20" i="33" s="1"/>
  <c r="O102" i="33"/>
  <c r="N102" i="33" s="1"/>
  <c r="O81" i="33"/>
  <c r="N81" i="33" s="1"/>
  <c r="P60" i="33"/>
  <c r="Q60" i="33" s="1"/>
  <c r="O39" i="33"/>
  <c r="N39" i="33" s="1"/>
  <c r="O113" i="33"/>
  <c r="N113" i="33" s="1"/>
  <c r="O89" i="33"/>
  <c r="N89" i="33" s="1"/>
  <c r="O65" i="33"/>
  <c r="N65" i="33" s="1"/>
  <c r="O41" i="33"/>
  <c r="N41" i="33" s="1"/>
  <c r="O17" i="33"/>
  <c r="O26" i="33"/>
  <c r="N26" i="33" s="1"/>
  <c r="P20" i="33"/>
  <c r="Q20" i="33" s="1"/>
  <c r="P52" i="33"/>
  <c r="Q52" i="33" s="1"/>
  <c r="P86" i="33"/>
  <c r="Q86" i="33" s="1"/>
  <c r="P102" i="33"/>
  <c r="Q102" i="33" s="1"/>
  <c r="O86" i="33"/>
  <c r="N86" i="33" s="1"/>
  <c r="P44" i="33"/>
  <c r="Q44" i="33" s="1"/>
  <c r="P94" i="33"/>
  <c r="Q94" i="33" s="1"/>
  <c r="O47" i="33"/>
  <c r="N47" i="33" s="1"/>
  <c r="O22" i="33"/>
  <c r="P72" i="33"/>
  <c r="Q72" i="33" s="1"/>
  <c r="P31" i="33"/>
  <c r="Q31" i="33" s="1"/>
  <c r="O100" i="33"/>
  <c r="N100" i="33" s="1"/>
  <c r="O68" i="33"/>
  <c r="N68" i="33" s="1"/>
  <c r="O36" i="33"/>
  <c r="N36" i="33" s="1"/>
  <c r="P91" i="33"/>
  <c r="Q91" i="33" s="1"/>
  <c r="O55" i="33"/>
  <c r="N55" i="33" s="1"/>
  <c r="P78" i="33"/>
  <c r="Q78" i="33" s="1"/>
  <c r="P24" i="33"/>
  <c r="Q24" i="33" s="1"/>
  <c r="O63" i="33"/>
  <c r="N63" i="33" s="1"/>
  <c r="P83" i="33"/>
  <c r="Q83" i="33" s="1"/>
  <c r="P109" i="33"/>
  <c r="Q109" i="33" s="1"/>
  <c r="P55" i="33"/>
  <c r="Q55" i="33" s="1"/>
  <c r="O49" i="33"/>
  <c r="N49" i="33" s="1"/>
  <c r="O74" i="33"/>
  <c r="N74" i="33" s="1"/>
  <c r="P115" i="33"/>
  <c r="Q115" i="33" s="1"/>
  <c r="P85" i="33"/>
  <c r="Q85" i="33" s="1"/>
  <c r="O73" i="33"/>
  <c r="N73" i="33" s="1"/>
  <c r="O88" i="33"/>
  <c r="N88" i="33" s="1"/>
  <c r="O56" i="33"/>
  <c r="N56" i="33" s="1"/>
  <c r="P114" i="33"/>
  <c r="Q114" i="33" s="1"/>
  <c r="O78" i="33"/>
  <c r="N78" i="33" s="1"/>
  <c r="P41" i="33"/>
  <c r="Q41" i="33" s="1"/>
  <c r="P111" i="33"/>
  <c r="Q111" i="33" s="1"/>
  <c r="P57" i="33"/>
  <c r="Q57" i="33" s="1"/>
  <c r="O98" i="33"/>
  <c r="N98" i="33" s="1"/>
  <c r="O43" i="33"/>
  <c r="N43" i="33" s="1"/>
  <c r="P56" i="33"/>
  <c r="Q56" i="33" s="1"/>
  <c r="P89" i="33"/>
  <c r="Q89" i="33" s="1"/>
  <c r="P34" i="33"/>
  <c r="Q34" i="33" s="1"/>
  <c r="P108" i="33"/>
  <c r="Q108" i="33" s="1"/>
  <c r="P53" i="33"/>
  <c r="Q53" i="33" s="1"/>
  <c r="P61" i="33"/>
  <c r="Q61" i="33" s="1"/>
  <c r="O95" i="33"/>
  <c r="N95" i="33" s="1"/>
  <c r="O66" i="33"/>
  <c r="N66" i="33" s="1"/>
  <c r="O19" i="33"/>
  <c r="O116" i="33"/>
  <c r="N116" i="33" s="1"/>
  <c r="O84" i="33"/>
  <c r="N84" i="33" s="1"/>
  <c r="O52" i="33"/>
  <c r="N52" i="33" s="1"/>
  <c r="O110" i="33"/>
  <c r="N110" i="33" s="1"/>
  <c r="P73" i="33"/>
  <c r="Q73" i="33" s="1"/>
  <c r="O37" i="33"/>
  <c r="N37" i="33" s="1"/>
  <c r="O105" i="33"/>
  <c r="N105" i="33" s="1"/>
  <c r="O51" i="33"/>
  <c r="N51" i="33" s="1"/>
  <c r="P90" i="33"/>
  <c r="Q90" i="33" s="1"/>
  <c r="P36" i="33"/>
  <c r="Q36" i="33" s="1"/>
  <c r="P42" i="33"/>
  <c r="Q42" i="33" s="1"/>
  <c r="O82" i="33"/>
  <c r="N82" i="33" s="1"/>
  <c r="O27" i="33"/>
  <c r="N27" i="33" s="1"/>
  <c r="P101" i="33"/>
  <c r="Q101" i="33" s="1"/>
  <c r="P46" i="33"/>
  <c r="Q46" i="33" s="1"/>
  <c r="O45" i="33"/>
  <c r="N45" i="33" s="1"/>
  <c r="O79" i="33"/>
  <c r="N79" i="33" s="1"/>
  <c r="P45" i="33"/>
  <c r="Q45" i="33" s="1"/>
  <c r="O28" i="33"/>
  <c r="N28" i="33" s="1"/>
  <c r="P65" i="33"/>
  <c r="Q65" i="33" s="1"/>
  <c r="O71" i="33"/>
  <c r="N71" i="33" s="1"/>
  <c r="O58" i="33"/>
  <c r="N58" i="33" s="1"/>
  <c r="O31" i="33"/>
  <c r="N31" i="33" s="1"/>
  <c r="O72" i="33"/>
  <c r="N72" i="33" s="1"/>
  <c r="P96" i="33"/>
  <c r="Q96" i="33" s="1"/>
  <c r="O23" i="33"/>
  <c r="P30" i="33"/>
  <c r="Q30" i="33" s="1"/>
  <c r="O90" i="33"/>
  <c r="N90" i="33" s="1"/>
  <c r="O62" i="33"/>
  <c r="N62" i="33" s="1"/>
  <c r="P80" i="33"/>
  <c r="Q80" i="33" s="1"/>
  <c r="P38" i="33"/>
  <c r="Q38" i="33" s="1"/>
  <c r="O93" i="33"/>
  <c r="N93" i="33" s="1"/>
  <c r="O64" i="33"/>
  <c r="N64" i="33" s="1"/>
  <c r="O87" i="33"/>
  <c r="N87" i="33" s="1"/>
  <c r="P23" i="33"/>
  <c r="Q23" i="33" s="1"/>
  <c r="O111" i="33"/>
  <c r="N111" i="33" s="1"/>
  <c r="P69" i="33"/>
  <c r="Q69" i="33" s="1"/>
  <c r="P48" i="33"/>
  <c r="Q48" i="33" s="1"/>
  <c r="O67" i="33"/>
  <c r="N67" i="33" s="1"/>
  <c r="P99" i="33"/>
  <c r="Q99" i="33" s="1"/>
  <c r="O54" i="33"/>
  <c r="N54" i="33" s="1"/>
  <c r="O104" i="33"/>
  <c r="N104" i="33" s="1"/>
  <c r="O40" i="33"/>
  <c r="N40" i="33" s="1"/>
  <c r="P59" i="33"/>
  <c r="Q59" i="33" s="1"/>
  <c r="O85" i="33"/>
  <c r="N85" i="33" s="1"/>
  <c r="O70" i="33"/>
  <c r="N70" i="33" s="1"/>
  <c r="P116" i="33"/>
  <c r="Q116" i="33" s="1"/>
  <c r="P76" i="33"/>
  <c r="Q76" i="33" s="1"/>
  <c r="P19" i="33"/>
  <c r="Q19" i="33" s="1"/>
  <c r="O25" i="33"/>
  <c r="O112" i="33"/>
  <c r="N112" i="33" s="1"/>
  <c r="O69" i="33"/>
  <c r="N69" i="33" s="1"/>
  <c r="P84" i="33"/>
  <c r="Q84" i="33" s="1"/>
  <c r="P110" i="33"/>
  <c r="Q110" i="33" s="1"/>
  <c r="O59" i="33"/>
  <c r="N59" i="33" s="1"/>
  <c r="O96" i="33"/>
  <c r="N96" i="33" s="1"/>
  <c r="P50" i="33"/>
  <c r="Q50" i="33" s="1"/>
  <c r="O57" i="33"/>
  <c r="N57" i="33" s="1"/>
  <c r="P21" i="33"/>
  <c r="Q21" i="33" s="1"/>
  <c r="P105" i="33"/>
  <c r="Q105" i="33" s="1"/>
  <c r="P98" i="33"/>
  <c r="Q98" i="33" s="1"/>
  <c r="O94" i="33"/>
  <c r="N94" i="33" s="1"/>
  <c r="O107" i="33"/>
  <c r="N107" i="33" s="1"/>
  <c r="P43" i="33"/>
  <c r="Q43" i="33" s="1"/>
  <c r="P39" i="33"/>
  <c r="Q39" i="33" s="1"/>
  <c r="P35" i="33"/>
  <c r="Q35" i="33" s="1"/>
  <c r="O48" i="33"/>
  <c r="N48" i="33" s="1"/>
  <c r="O103" i="33"/>
  <c r="N103" i="33" s="1"/>
  <c r="O106" i="33"/>
  <c r="N106" i="33" s="1"/>
  <c r="P25" i="33"/>
  <c r="Q25" i="33" s="1"/>
  <c r="P71" i="33"/>
  <c r="Q71" i="33" s="1"/>
  <c r="P26" i="33"/>
  <c r="Q26" i="33" s="1"/>
  <c r="O32" i="33"/>
  <c r="N32" i="33" s="1"/>
  <c r="O75" i="33"/>
  <c r="N75" i="33" s="1"/>
  <c r="P32" i="33"/>
  <c r="Q32" i="33" s="1"/>
  <c r="P22" i="33"/>
  <c r="Q22" i="33" s="1"/>
  <c r="O80" i="33"/>
  <c r="N80" i="33" s="1"/>
  <c r="O30" i="33"/>
  <c r="N30" i="33" s="1"/>
  <c r="O99" i="33"/>
  <c r="N99" i="33" s="1"/>
  <c r="AB115" i="32"/>
  <c r="AC115" i="32" s="1"/>
  <c r="AB99" i="32"/>
  <c r="AC99" i="32" s="1"/>
  <c r="AB83" i="32"/>
  <c r="AC83" i="32" s="1"/>
  <c r="AB67" i="32"/>
  <c r="AC67" i="32" s="1"/>
  <c r="AB51" i="32"/>
  <c r="AC51" i="32" s="1"/>
  <c r="AA111" i="32"/>
  <c r="Z111" i="32" s="1"/>
  <c r="AA93" i="32"/>
  <c r="Z93" i="32" s="1"/>
  <c r="AB74" i="32"/>
  <c r="AC74" i="32" s="1"/>
  <c r="AB56" i="32"/>
  <c r="AC56" i="32" s="1"/>
  <c r="AB38" i="32"/>
  <c r="AC38" i="32" s="1"/>
  <c r="AB22" i="32"/>
  <c r="AC22" i="32" s="1"/>
  <c r="AA106" i="32"/>
  <c r="Z106" i="32" s="1"/>
  <c r="AA88" i="32"/>
  <c r="Z88" i="32" s="1"/>
  <c r="AB100" i="32"/>
  <c r="AC100" i="32" s="1"/>
  <c r="AA82" i="32"/>
  <c r="Z82" i="32" s="1"/>
  <c r="AA64" i="32"/>
  <c r="Z64" i="32" s="1"/>
  <c r="AB45" i="32"/>
  <c r="AC45" i="32" s="1"/>
  <c r="AA29" i="32"/>
  <c r="Z29" i="32" s="1"/>
  <c r="AA110" i="32"/>
  <c r="Z110" i="32" s="1"/>
  <c r="AB81" i="32"/>
  <c r="AC81" i="32" s="1"/>
  <c r="AB57" i="32"/>
  <c r="AC57" i="32" s="1"/>
  <c r="AA34" i="32"/>
  <c r="Z34" i="32" s="1"/>
  <c r="AA113" i="32"/>
  <c r="Z113" i="32" s="1"/>
  <c r="AB80" i="32"/>
  <c r="AC80" i="32" s="1"/>
  <c r="AA53" i="32"/>
  <c r="Z53" i="32" s="1"/>
  <c r="AA27" i="32"/>
  <c r="Z27" i="32" s="1"/>
  <c r="AB94" i="32"/>
  <c r="AC94" i="32" s="1"/>
  <c r="AA66" i="32"/>
  <c r="Z66" i="32" s="1"/>
  <c r="AA38" i="32"/>
  <c r="Z38" i="32" s="1"/>
  <c r="AA109" i="32"/>
  <c r="Z109" i="32" s="1"/>
  <c r="AA78" i="32"/>
  <c r="Z78" i="32" s="1"/>
  <c r="AB49" i="32"/>
  <c r="AC49" i="32" s="1"/>
  <c r="AB24" i="32"/>
  <c r="AC24" i="32" s="1"/>
  <c r="AA98" i="32"/>
  <c r="Z98" i="32" s="1"/>
  <c r="AA67" i="32"/>
  <c r="Z67" i="32" s="1"/>
  <c r="AA40" i="32"/>
  <c r="Z40" i="32" s="1"/>
  <c r="AB62" i="32"/>
  <c r="AC62" i="32" s="1"/>
  <c r="AA108" i="32"/>
  <c r="Z108" i="32" s="1"/>
  <c r="AB48" i="32"/>
  <c r="AC48" i="32" s="1"/>
  <c r="AA90" i="32"/>
  <c r="Z90" i="32" s="1"/>
  <c r="AA35" i="32"/>
  <c r="Z35" i="32" s="1"/>
  <c r="AA83" i="32"/>
  <c r="Z83" i="32" s="1"/>
  <c r="AA30" i="32"/>
  <c r="Z30" i="32" s="1"/>
  <c r="AB31" i="32"/>
  <c r="AC31" i="32" s="1"/>
  <c r="AB82" i="32"/>
  <c r="AC82" i="32" s="1"/>
  <c r="AA100" i="32"/>
  <c r="Z100" i="32" s="1"/>
  <c r="AB50" i="32"/>
  <c r="AC50" i="32" s="1"/>
  <c r="AA42" i="32"/>
  <c r="Z42" i="32" s="1"/>
  <c r="AB19" i="32"/>
  <c r="AC19" i="32" s="1"/>
  <c r="AB17" i="32"/>
  <c r="AC17" i="32" s="1"/>
  <c r="AB91" i="32"/>
  <c r="AC91" i="32" s="1"/>
  <c r="AB59" i="32"/>
  <c r="AC59" i="32" s="1"/>
  <c r="AA102" i="32"/>
  <c r="Z102" i="32" s="1"/>
  <c r="AB65" i="32"/>
  <c r="AC65" i="32" s="1"/>
  <c r="AB30" i="32"/>
  <c r="AC30" i="32" s="1"/>
  <c r="AA97" i="32"/>
  <c r="Z97" i="32" s="1"/>
  <c r="AA91" i="32"/>
  <c r="Z91" i="32" s="1"/>
  <c r="AB54" i="32"/>
  <c r="AC54" i="32" s="1"/>
  <c r="AA21" i="32"/>
  <c r="Z21" i="32" s="1"/>
  <c r="AB69" i="32"/>
  <c r="AC69" i="32" s="1"/>
  <c r="AB23" i="32"/>
  <c r="AC23" i="32" s="1"/>
  <c r="AB66" i="32"/>
  <c r="AC66" i="32" s="1"/>
  <c r="AB112" i="32"/>
  <c r="AC112" i="32" s="1"/>
  <c r="AB52" i="32"/>
  <c r="AC52" i="32" s="1"/>
  <c r="AB93" i="32"/>
  <c r="AC93" i="32" s="1"/>
  <c r="AB36" i="32"/>
  <c r="AC36" i="32" s="1"/>
  <c r="AA81" i="32"/>
  <c r="Z81" i="32" s="1"/>
  <c r="AA92" i="32"/>
  <c r="Z92" i="32" s="1"/>
  <c r="AB76" i="32"/>
  <c r="AC76" i="32" s="1"/>
  <c r="AB61" i="32"/>
  <c r="AC61" i="32" s="1"/>
  <c r="AA55" i="32"/>
  <c r="Z55" i="32" s="1"/>
  <c r="AB70" i="32"/>
  <c r="AC70" i="32" s="1"/>
  <c r="AA112" i="32"/>
  <c r="Z112" i="32" s="1"/>
  <c r="AA68" i="32"/>
  <c r="Z68" i="32" s="1"/>
  <c r="AA58" i="32"/>
  <c r="Z58" i="32" s="1"/>
  <c r="AB111" i="32"/>
  <c r="AC111" i="32" s="1"/>
  <c r="AB79" i="32"/>
  <c r="AC79" i="32" s="1"/>
  <c r="AB47" i="32"/>
  <c r="AC47" i="32" s="1"/>
  <c r="AB88" i="32"/>
  <c r="AC88" i="32" s="1"/>
  <c r="AA52" i="32"/>
  <c r="Z52" i="32" s="1"/>
  <c r="AB18" i="32"/>
  <c r="AC18" i="32" s="1"/>
  <c r="AA114" i="32"/>
  <c r="Z114" i="32" s="1"/>
  <c r="AB77" i="32"/>
  <c r="AC77" i="32" s="1"/>
  <c r="AA41" i="32"/>
  <c r="Z41" i="32" s="1"/>
  <c r="AA103" i="32"/>
  <c r="Z103" i="32" s="1"/>
  <c r="AA51" i="32"/>
  <c r="Z51" i="32" s="1"/>
  <c r="AB104" i="32"/>
  <c r="AC104" i="32" s="1"/>
  <c r="AA46" i="32"/>
  <c r="Z46" i="32" s="1"/>
  <c r="AA86" i="32"/>
  <c r="Z86" i="32" s="1"/>
  <c r="AA32" i="32"/>
  <c r="Z32" i="32" s="1"/>
  <c r="AA71" i="32"/>
  <c r="Z71" i="32" s="1"/>
  <c r="AA19" i="32"/>
  <c r="Z19" i="32" s="1"/>
  <c r="AB60" i="32"/>
  <c r="AC60" i="32" s="1"/>
  <c r="AA49" i="32"/>
  <c r="Z49" i="32" s="1"/>
  <c r="AB35" i="32"/>
  <c r="AC35" i="32" s="1"/>
  <c r="AA24" i="32"/>
  <c r="Z24" i="32" s="1"/>
  <c r="AB21" i="32"/>
  <c r="AC21" i="32" s="1"/>
  <c r="AA54" i="32"/>
  <c r="Z54" i="32" s="1"/>
  <c r="AA28" i="32"/>
  <c r="Z28" i="32" s="1"/>
  <c r="AA94" i="32"/>
  <c r="Z94" i="32" s="1"/>
  <c r="AB107" i="32"/>
  <c r="AC107" i="32" s="1"/>
  <c r="AB75" i="32"/>
  <c r="AC75" i="32" s="1"/>
  <c r="AB43" i="32"/>
  <c r="AC43" i="32" s="1"/>
  <c r="AA84" i="32"/>
  <c r="Z84" i="32" s="1"/>
  <c r="AA47" i="32"/>
  <c r="Z47" i="32" s="1"/>
  <c r="AA115" i="32"/>
  <c r="Z115" i="32" s="1"/>
  <c r="AB109" i="32"/>
  <c r="AC109" i="32" s="1"/>
  <c r="AA73" i="32"/>
  <c r="Z73" i="32" s="1"/>
  <c r="AA37" i="32"/>
  <c r="Z37" i="32" s="1"/>
  <c r="AA95" i="32"/>
  <c r="Z95" i="32" s="1"/>
  <c r="AA45" i="32"/>
  <c r="Z45" i="32" s="1"/>
  <c r="AB96" i="32"/>
  <c r="AC96" i="32" s="1"/>
  <c r="AA39" i="32"/>
  <c r="Z39" i="32" s="1"/>
  <c r="AA80" i="32"/>
  <c r="Z80" i="32" s="1"/>
  <c r="AA26" i="32"/>
  <c r="Z26" i="32" s="1"/>
  <c r="AB64" i="32"/>
  <c r="AC64" i="32" s="1"/>
  <c r="AB113" i="32"/>
  <c r="AC113" i="32" s="1"/>
  <c r="AB53" i="32"/>
  <c r="AC53" i="32" s="1"/>
  <c r="AA36" i="32"/>
  <c r="Z36" i="32" s="1"/>
  <c r="AB25" i="32"/>
  <c r="AC25" i="32" s="1"/>
  <c r="AB116" i="32"/>
  <c r="AC116" i="32" s="1"/>
  <c r="AB84" i="32"/>
  <c r="AC84" i="32" s="1"/>
  <c r="AB29" i="32"/>
  <c r="AC29" i="32" s="1"/>
  <c r="AB102" i="32"/>
  <c r="AC102" i="32" s="1"/>
  <c r="AA65" i="32"/>
  <c r="Z65" i="32" s="1"/>
  <c r="AB95" i="32"/>
  <c r="AC95" i="32" s="1"/>
  <c r="AB106" i="32"/>
  <c r="AC106" i="32" s="1"/>
  <c r="AB34" i="32"/>
  <c r="AC34" i="32" s="1"/>
  <c r="AA96" i="32"/>
  <c r="Z96" i="32" s="1"/>
  <c r="AA25" i="32"/>
  <c r="Z25" i="32" s="1"/>
  <c r="AB28" i="32"/>
  <c r="AC28" i="32" s="1"/>
  <c r="AB20" i="32"/>
  <c r="AC20" i="32" s="1"/>
  <c r="AA101" i="32"/>
  <c r="Z101" i="32" s="1"/>
  <c r="AB89" i="32"/>
  <c r="AC89" i="32" s="1"/>
  <c r="AB90" i="32"/>
  <c r="AC90" i="32" s="1"/>
  <c r="AA69" i="32"/>
  <c r="Z69" i="32" s="1"/>
  <c r="AA22" i="32"/>
  <c r="Z22" i="32" s="1"/>
  <c r="AB85" i="32"/>
  <c r="AC85" i="32" s="1"/>
  <c r="AB87" i="32"/>
  <c r="AC87" i="32" s="1"/>
  <c r="AB97" i="32"/>
  <c r="AC97" i="32" s="1"/>
  <c r="AB26" i="32"/>
  <c r="AC26" i="32" s="1"/>
  <c r="AB86" i="32"/>
  <c r="AC86" i="32" s="1"/>
  <c r="AA17" i="32"/>
  <c r="Z17" i="32" s="1"/>
  <c r="AA18" i="32"/>
  <c r="Z18" i="32" s="1"/>
  <c r="AA104" i="32"/>
  <c r="Z104" i="32" s="1"/>
  <c r="AA85" i="32"/>
  <c r="Z85" i="32" s="1"/>
  <c r="AA74" i="32"/>
  <c r="Z74" i="32" s="1"/>
  <c r="AA62" i="32"/>
  <c r="Z62" i="32" s="1"/>
  <c r="AB41" i="32"/>
  <c r="AC41" i="32" s="1"/>
  <c r="AB78" i="32"/>
  <c r="AC78" i="32" s="1"/>
  <c r="AB33" i="32"/>
  <c r="AC33" i="32" s="1"/>
  <c r="AB63" i="32"/>
  <c r="AC63" i="32" s="1"/>
  <c r="AA70" i="32"/>
  <c r="Z70" i="32" s="1"/>
  <c r="AB101" i="32"/>
  <c r="AC101" i="32" s="1"/>
  <c r="AA59" i="32"/>
  <c r="Z59" i="32" s="1"/>
  <c r="AA76" i="32"/>
  <c r="Z76" i="32" s="1"/>
  <c r="AB73" i="32"/>
  <c r="AC73" i="32" s="1"/>
  <c r="AB58" i="32"/>
  <c r="AC58" i="32" s="1"/>
  <c r="AA43" i="32"/>
  <c r="Z43" i="32" s="1"/>
  <c r="AB108" i="32"/>
  <c r="AC108" i="32" s="1"/>
  <c r="AA75" i="32"/>
  <c r="Z75" i="32" s="1"/>
  <c r="AA72" i="32"/>
  <c r="Z72" i="32" s="1"/>
  <c r="AB98" i="32"/>
  <c r="AC98" i="32" s="1"/>
  <c r="AA79" i="32"/>
  <c r="Z79" i="32" s="1"/>
  <c r="AB68" i="32"/>
  <c r="AC68" i="32" s="1"/>
  <c r="AA87" i="32"/>
  <c r="Z87" i="32" s="1"/>
  <c r="AA57" i="32"/>
  <c r="Z57" i="32" s="1"/>
  <c r="AA107" i="32"/>
  <c r="Z107" i="32" s="1"/>
  <c r="AA44" i="32"/>
  <c r="Z44" i="32" s="1"/>
  <c r="AA61" i="32"/>
  <c r="Z61" i="32" s="1"/>
  <c r="AA50" i="32"/>
  <c r="Z50" i="32" s="1"/>
  <c r="AA60" i="32"/>
  <c r="Z60" i="32" s="1"/>
  <c r="AA31" i="32"/>
  <c r="Z31" i="32" s="1"/>
  <c r="AA48" i="32"/>
  <c r="Z48" i="32" s="1"/>
  <c r="AB40" i="32"/>
  <c r="AC40" i="32" s="1"/>
  <c r="AB39" i="32"/>
  <c r="AC39" i="32" s="1"/>
  <c r="AB46" i="32"/>
  <c r="AC46" i="32" s="1"/>
  <c r="AB37" i="32"/>
  <c r="AC37" i="32" s="1"/>
  <c r="AB103" i="32"/>
  <c r="AC103" i="32" s="1"/>
  <c r="AB92" i="32"/>
  <c r="AC92" i="32" s="1"/>
  <c r="AB27" i="32"/>
  <c r="AC27" i="32" s="1"/>
  <c r="AB55" i="32"/>
  <c r="AC55" i="32" s="1"/>
  <c r="AA20" i="32"/>
  <c r="Z20" i="32" s="1"/>
  <c r="AA56" i="32"/>
  <c r="Z56" i="32" s="1"/>
  <c r="AA116" i="32"/>
  <c r="Z116" i="32" s="1"/>
  <c r="AA89" i="32"/>
  <c r="Z89" i="32" s="1"/>
  <c r="AB105" i="32"/>
  <c r="AC105" i="32" s="1"/>
  <c r="AB114" i="32"/>
  <c r="AC114" i="32" s="1"/>
  <c r="AB71" i="32"/>
  <c r="AC71" i="32" s="1"/>
  <c r="AB44" i="32"/>
  <c r="AC44" i="32" s="1"/>
  <c r="AB110" i="32"/>
  <c r="AC110" i="32" s="1"/>
  <c r="AA77" i="32"/>
  <c r="Z77" i="32" s="1"/>
  <c r="AA63" i="32"/>
  <c r="Z63" i="32" s="1"/>
  <c r="AA23" i="32"/>
  <c r="Z23" i="32" s="1"/>
  <c r="AB32" i="32"/>
  <c r="AC32" i="32" s="1"/>
  <c r="AB42" i="32"/>
  <c r="AC42" i="32" s="1"/>
  <c r="AB72" i="32"/>
  <c r="AC72" i="32" s="1"/>
  <c r="AA105" i="32"/>
  <c r="Z105" i="32" s="1"/>
  <c r="AA99" i="32"/>
  <c r="Z99" i="32" s="1"/>
  <c r="AA33" i="32"/>
  <c r="Z33" i="32" s="1"/>
  <c r="AN113" i="38"/>
  <c r="AO113" i="38" s="1"/>
  <c r="AN97" i="38"/>
  <c r="AO97" i="38" s="1"/>
  <c r="AN81" i="38"/>
  <c r="AO81" i="38" s="1"/>
  <c r="AN65" i="38"/>
  <c r="AO65" i="38" s="1"/>
  <c r="AN49" i="38"/>
  <c r="AO49" i="38" s="1"/>
  <c r="AN33" i="38"/>
  <c r="AO33" i="38" s="1"/>
  <c r="AN17" i="38"/>
  <c r="AO17" i="38" s="1"/>
  <c r="AN104" i="38"/>
  <c r="AO104" i="38" s="1"/>
  <c r="AN88" i="38"/>
  <c r="AO88" i="38" s="1"/>
  <c r="AN72" i="38"/>
  <c r="AO72" i="38" s="1"/>
  <c r="AN56" i="38"/>
  <c r="AO56" i="38" s="1"/>
  <c r="AN40" i="38"/>
  <c r="AO40" i="38" s="1"/>
  <c r="AN24" i="38"/>
  <c r="AO24" i="38" s="1"/>
  <c r="AM108" i="38"/>
  <c r="AL108" i="38" s="1"/>
  <c r="AM92" i="38"/>
  <c r="AL92" i="38" s="1"/>
  <c r="AM76" i="38"/>
  <c r="AL76" i="38" s="1"/>
  <c r="AM60" i="38"/>
  <c r="AL60" i="38" s="1"/>
  <c r="AM44" i="38"/>
  <c r="AL44" i="38" s="1"/>
  <c r="AM28" i="38"/>
  <c r="AL28" i="38" s="1"/>
  <c r="AN103" i="38"/>
  <c r="AO103" i="38" s="1"/>
  <c r="AN78" i="38"/>
  <c r="AO78" i="38" s="1"/>
  <c r="AM53" i="38"/>
  <c r="AL53" i="38" s="1"/>
  <c r="AM27" i="38"/>
  <c r="AL27" i="38" s="1"/>
  <c r="AM103" i="38"/>
  <c r="AL103" i="38" s="1"/>
  <c r="AM78" i="38"/>
  <c r="AL78" i="38" s="1"/>
  <c r="AN51" i="38"/>
  <c r="AO51" i="38" s="1"/>
  <c r="AN26" i="38"/>
  <c r="AO26" i="38" s="1"/>
  <c r="AN102" i="38"/>
  <c r="AO102" i="38" s="1"/>
  <c r="AM77" i="38"/>
  <c r="AL77" i="38" s="1"/>
  <c r="AM51" i="38"/>
  <c r="AL51" i="38" s="1"/>
  <c r="AM26" i="38"/>
  <c r="AL26" i="38" s="1"/>
  <c r="AM102" i="38"/>
  <c r="AL102" i="38" s="1"/>
  <c r="AN75" i="38"/>
  <c r="AO75" i="38" s="1"/>
  <c r="AN50" i="38"/>
  <c r="AO50" i="38" s="1"/>
  <c r="AM25" i="38"/>
  <c r="AL25" i="38" s="1"/>
  <c r="AM86" i="38"/>
  <c r="AL86" i="38" s="1"/>
  <c r="AN34" i="38"/>
  <c r="AO34" i="38" s="1"/>
  <c r="AM82" i="38"/>
  <c r="AL82" i="38" s="1"/>
  <c r="AN30" i="38"/>
  <c r="AO30" i="38" s="1"/>
  <c r="AM67" i="38"/>
  <c r="AL67" i="38" s="1"/>
  <c r="AM81" i="38"/>
  <c r="AL81" i="38" s="1"/>
  <c r="AM30" i="38"/>
  <c r="AL30" i="38" s="1"/>
  <c r="AM29" i="38"/>
  <c r="AL29" i="38" s="1"/>
  <c r="AN66" i="38"/>
  <c r="AO66" i="38" s="1"/>
  <c r="AM113" i="38"/>
  <c r="AL113" i="38" s="1"/>
  <c r="AN74" i="38"/>
  <c r="AO74" i="38" s="1"/>
  <c r="AN35" i="38"/>
  <c r="AO35" i="38" s="1"/>
  <c r="AM99" i="38"/>
  <c r="AL99" i="38" s="1"/>
  <c r="AM61" i="38"/>
  <c r="AL61" i="38" s="1"/>
  <c r="AM114" i="38"/>
  <c r="AL114" i="38" s="1"/>
  <c r="AN89" i="38"/>
  <c r="AO89" i="38" s="1"/>
  <c r="AN57" i="38"/>
  <c r="AO57" i="38" s="1"/>
  <c r="AN25" i="38"/>
  <c r="AO25" i="38" s="1"/>
  <c r="AN96" i="38"/>
  <c r="AO96" i="38" s="1"/>
  <c r="AN64" i="38"/>
  <c r="AO64" i="38" s="1"/>
  <c r="AN32" i="38"/>
  <c r="AO32" i="38" s="1"/>
  <c r="AM100" i="38"/>
  <c r="AL100" i="38" s="1"/>
  <c r="AM68" i="38"/>
  <c r="AL68" i="38" s="1"/>
  <c r="AM36" i="38"/>
  <c r="AL36" i="38" s="1"/>
  <c r="AM91" i="38"/>
  <c r="AL91" i="38" s="1"/>
  <c r="AN39" i="38"/>
  <c r="AO39" i="38" s="1"/>
  <c r="AN90" i="38"/>
  <c r="AO90" i="38" s="1"/>
  <c r="AM39" i="38"/>
  <c r="AL39" i="38" s="1"/>
  <c r="AM90" i="38"/>
  <c r="AL90" i="38" s="1"/>
  <c r="AN38" i="38"/>
  <c r="AO38" i="38" s="1"/>
  <c r="AM89" i="38"/>
  <c r="AL89" i="38" s="1"/>
  <c r="AM38" i="38"/>
  <c r="AL38" i="38" s="1"/>
  <c r="AN59" i="38"/>
  <c r="AO59" i="38" s="1"/>
  <c r="AN55" i="38"/>
  <c r="AO55" i="38" s="1"/>
  <c r="AN106" i="38"/>
  <c r="AO106" i="38" s="1"/>
  <c r="AM93" i="38"/>
  <c r="AL93" i="38" s="1"/>
  <c r="AM41" i="38"/>
  <c r="AL41" i="38" s="1"/>
  <c r="AM101" i="38"/>
  <c r="AL101" i="38" s="1"/>
  <c r="AN23" i="38"/>
  <c r="AO23" i="38" s="1"/>
  <c r="AM49" i="38"/>
  <c r="AL49" i="38" s="1"/>
  <c r="AN109" i="38"/>
  <c r="AO109" i="38" s="1"/>
  <c r="AN77" i="38"/>
  <c r="AO77" i="38" s="1"/>
  <c r="AN45" i="38"/>
  <c r="AO45" i="38" s="1"/>
  <c r="AN116" i="38"/>
  <c r="AO116" i="38" s="1"/>
  <c r="AN84" i="38"/>
  <c r="AO84" i="38" s="1"/>
  <c r="AN52" i="38"/>
  <c r="AO52" i="38" s="1"/>
  <c r="AN20" i="38"/>
  <c r="AO20" i="38" s="1"/>
  <c r="AM88" i="38"/>
  <c r="AL88" i="38" s="1"/>
  <c r="AM56" i="38"/>
  <c r="AL56" i="38" s="1"/>
  <c r="AM24" i="38"/>
  <c r="AL24" i="38" s="1"/>
  <c r="AN71" i="38"/>
  <c r="AO71" i="38" s="1"/>
  <c r="AM21" i="38"/>
  <c r="AL21" i="38" s="1"/>
  <c r="AM71" i="38"/>
  <c r="AL71" i="38" s="1"/>
  <c r="AN19" i="38"/>
  <c r="AO19" i="38" s="1"/>
  <c r="AN70" i="38"/>
  <c r="AO70" i="38" s="1"/>
  <c r="AM19" i="38"/>
  <c r="AL19" i="38" s="1"/>
  <c r="AM70" i="38"/>
  <c r="AL70" i="38" s="1"/>
  <c r="AN18" i="38"/>
  <c r="AO18" i="38" s="1"/>
  <c r="AM22" i="38"/>
  <c r="AL22" i="38" s="1"/>
  <c r="AM18" i="38"/>
  <c r="AL18" i="38" s="1"/>
  <c r="AN67" i="38"/>
  <c r="AO67" i="38" s="1"/>
  <c r="AM105" i="38"/>
  <c r="AL105" i="38" s="1"/>
  <c r="AM75" i="38"/>
  <c r="AL75" i="38" s="1"/>
  <c r="AN99" i="38"/>
  <c r="AO99" i="38" s="1"/>
  <c r="AM23" i="38"/>
  <c r="AL23" i="38" s="1"/>
  <c r="AN73" i="38"/>
  <c r="AO73" i="38" s="1"/>
  <c r="AN112" i="38"/>
  <c r="AO112" i="38" s="1"/>
  <c r="AN48" i="38"/>
  <c r="AO48" i="38" s="1"/>
  <c r="AM84" i="38"/>
  <c r="AL84" i="38" s="1"/>
  <c r="AM20" i="38"/>
  <c r="AL20" i="38" s="1"/>
  <c r="AN115" i="38"/>
  <c r="AO115" i="38" s="1"/>
  <c r="AM115" i="38"/>
  <c r="AL115" i="38" s="1"/>
  <c r="AN114" i="38"/>
  <c r="AO114" i="38" s="1"/>
  <c r="AM111" i="38"/>
  <c r="AL111" i="38" s="1"/>
  <c r="AM106" i="38"/>
  <c r="AL106" i="38" s="1"/>
  <c r="AN91" i="38"/>
  <c r="AO91" i="38" s="1"/>
  <c r="AN62" i="38"/>
  <c r="AO62" i="38" s="1"/>
  <c r="AN61" i="38"/>
  <c r="AO61" i="38" s="1"/>
  <c r="AN100" i="38"/>
  <c r="AO100" i="38" s="1"/>
  <c r="AN36" i="38"/>
  <c r="AO36" i="38" s="1"/>
  <c r="AM72" i="38"/>
  <c r="AL72" i="38" s="1"/>
  <c r="AM98" i="38"/>
  <c r="AL98" i="38" s="1"/>
  <c r="AM97" i="38"/>
  <c r="AL97" i="38" s="1"/>
  <c r="AN95" i="38"/>
  <c r="AO95" i="38" s="1"/>
  <c r="AM95" i="38"/>
  <c r="AL95" i="38" s="1"/>
  <c r="AM73" i="38"/>
  <c r="AL73" i="38" s="1"/>
  <c r="AM42" i="38"/>
  <c r="AL42" i="38" s="1"/>
  <c r="AM54" i="38"/>
  <c r="AL54" i="38" s="1"/>
  <c r="AM62" i="38"/>
  <c r="AL62" i="38" s="1"/>
  <c r="AN101" i="38"/>
  <c r="AO101" i="38" s="1"/>
  <c r="AN37" i="38"/>
  <c r="AO37" i="38" s="1"/>
  <c r="AN76" i="38"/>
  <c r="AO76" i="38" s="1"/>
  <c r="AM112" i="38"/>
  <c r="AL112" i="38" s="1"/>
  <c r="AM48" i="38"/>
  <c r="AL48" i="38" s="1"/>
  <c r="AM59" i="38"/>
  <c r="AL59" i="38" s="1"/>
  <c r="AN58" i="38"/>
  <c r="AO58" i="38" s="1"/>
  <c r="AM58" i="38"/>
  <c r="AL58" i="38" s="1"/>
  <c r="AM57" i="38"/>
  <c r="AL57" i="38" s="1"/>
  <c r="AN94" i="38"/>
  <c r="AO94" i="38" s="1"/>
  <c r="AN42" i="38"/>
  <c r="AO42" i="38" s="1"/>
  <c r="AN111" i="38"/>
  <c r="AO111" i="38" s="1"/>
  <c r="AN22" i="38"/>
  <c r="AO22" i="38" s="1"/>
  <c r="AN93" i="38"/>
  <c r="AO93" i="38" s="1"/>
  <c r="AN29" i="38"/>
  <c r="AO29" i="38" s="1"/>
  <c r="AN68" i="38"/>
  <c r="AO68" i="38" s="1"/>
  <c r="AM104" i="38"/>
  <c r="AL104" i="38" s="1"/>
  <c r="AM40" i="38"/>
  <c r="AL40" i="38" s="1"/>
  <c r="AN46" i="38"/>
  <c r="AO46" i="38" s="1"/>
  <c r="AM46" i="38"/>
  <c r="AL46" i="38" s="1"/>
  <c r="AM45" i="38"/>
  <c r="AL45" i="38" s="1"/>
  <c r="AN43" i="38"/>
  <c r="AO43" i="38" s="1"/>
  <c r="AM69" i="38"/>
  <c r="AL69" i="38" s="1"/>
  <c r="AM17" i="38"/>
  <c r="AL17" i="38" s="1"/>
  <c r="AM37" i="38"/>
  <c r="AL37" i="38" s="1"/>
  <c r="AN86" i="38"/>
  <c r="AO86" i="38" s="1"/>
  <c r="AN105" i="38"/>
  <c r="AO105" i="38" s="1"/>
  <c r="AN80" i="38"/>
  <c r="AO80" i="38" s="1"/>
  <c r="AM52" i="38"/>
  <c r="AL52" i="38" s="1"/>
  <c r="AM65" i="38"/>
  <c r="AL65" i="38" s="1"/>
  <c r="AM63" i="38"/>
  <c r="AL63" i="38" s="1"/>
  <c r="AM55" i="38"/>
  <c r="AL55" i="38" s="1"/>
  <c r="AM50" i="38"/>
  <c r="AL50" i="38" s="1"/>
  <c r="AN85" i="38"/>
  <c r="AO85" i="38" s="1"/>
  <c r="AN60" i="38"/>
  <c r="AO60" i="38" s="1"/>
  <c r="AM32" i="38"/>
  <c r="AL32" i="38" s="1"/>
  <c r="AM33" i="38"/>
  <c r="AL33" i="38" s="1"/>
  <c r="AM31" i="38"/>
  <c r="AL31" i="38" s="1"/>
  <c r="AN54" i="38"/>
  <c r="AO54" i="38" s="1"/>
  <c r="AM87" i="38"/>
  <c r="AL87" i="38" s="1"/>
  <c r="AN69" i="38"/>
  <c r="AO69" i="38" s="1"/>
  <c r="AN44" i="38"/>
  <c r="AO44" i="38" s="1"/>
  <c r="AN110" i="38"/>
  <c r="AO110" i="38" s="1"/>
  <c r="AM109" i="38"/>
  <c r="AL109" i="38" s="1"/>
  <c r="AN98" i="38"/>
  <c r="AO98" i="38" s="1"/>
  <c r="AM79" i="38"/>
  <c r="AL79" i="38" s="1"/>
  <c r="AN21" i="38"/>
  <c r="AO21" i="38" s="1"/>
  <c r="AM85" i="38"/>
  <c r="AL85" i="38" s="1"/>
  <c r="AN107" i="38"/>
  <c r="AO107" i="38" s="1"/>
  <c r="AN47" i="38"/>
  <c r="AO47" i="38" s="1"/>
  <c r="AN108" i="38"/>
  <c r="AO108" i="38" s="1"/>
  <c r="AM66" i="38"/>
  <c r="AL66" i="38" s="1"/>
  <c r="AN82" i="38"/>
  <c r="AO82" i="38" s="1"/>
  <c r="AM74" i="38"/>
  <c r="AL74" i="38" s="1"/>
  <c r="AN92" i="38"/>
  <c r="AO92" i="38" s="1"/>
  <c r="AM34" i="38"/>
  <c r="AL34" i="38" s="1"/>
  <c r="AM47" i="38"/>
  <c r="AL47" i="38" s="1"/>
  <c r="AM35" i="38"/>
  <c r="AL35" i="38" s="1"/>
  <c r="AM96" i="38"/>
  <c r="AL96" i="38" s="1"/>
  <c r="AM107" i="38"/>
  <c r="AL107" i="38" s="1"/>
  <c r="AM64" i="38"/>
  <c r="AL64" i="38" s="1"/>
  <c r="AN79" i="38"/>
  <c r="AO79" i="38" s="1"/>
  <c r="AN41" i="38"/>
  <c r="AO41" i="38" s="1"/>
  <c r="AM83" i="38"/>
  <c r="AL83" i="38" s="1"/>
  <c r="AN87" i="38"/>
  <c r="AO87" i="38" s="1"/>
  <c r="AN28" i="38"/>
  <c r="AO28" i="38" s="1"/>
  <c r="AN63" i="38"/>
  <c r="AO63" i="38" s="1"/>
  <c r="AN31" i="38"/>
  <c r="AO31" i="38" s="1"/>
  <c r="AM43" i="38"/>
  <c r="AL43" i="38" s="1"/>
  <c r="AM94" i="38"/>
  <c r="AL94" i="38" s="1"/>
  <c r="AM80" i="38"/>
  <c r="AL80" i="38" s="1"/>
  <c r="AN53" i="38"/>
  <c r="AO53" i="38" s="1"/>
  <c r="AM116" i="38"/>
  <c r="AL116" i="38" s="1"/>
  <c r="AM110" i="38"/>
  <c r="AL110" i="38" s="1"/>
  <c r="AN83" i="38"/>
  <c r="AO83" i="38" s="1"/>
  <c r="AN27" i="38"/>
  <c r="AO27" i="38" s="1"/>
  <c r="I101" i="14"/>
  <c r="H101" i="14" s="1"/>
  <c r="I85" i="14"/>
  <c r="H85" i="14" s="1"/>
  <c r="I69" i="14"/>
  <c r="H69" i="14" s="1"/>
  <c r="I53" i="14"/>
  <c r="H53" i="14" s="1"/>
  <c r="I37" i="14"/>
  <c r="H37" i="14" s="1"/>
  <c r="I21" i="14"/>
  <c r="H21" i="14" s="1"/>
  <c r="J104" i="14"/>
  <c r="K104" i="14" s="1"/>
  <c r="J88" i="14"/>
  <c r="K88" i="14" s="1"/>
  <c r="J68" i="14"/>
  <c r="K68" i="14" s="1"/>
  <c r="J52" i="14"/>
  <c r="K52" i="14" s="1"/>
  <c r="J32" i="14"/>
  <c r="K32" i="14" s="1"/>
  <c r="I87" i="14"/>
  <c r="H87" i="14" s="1"/>
  <c r="I31" i="14"/>
  <c r="H31" i="14" s="1"/>
  <c r="J20" i="14"/>
  <c r="K20" i="14" s="1"/>
  <c r="I116" i="14"/>
  <c r="H116" i="14" s="1"/>
  <c r="I100" i="14"/>
  <c r="H100" i="14" s="1"/>
  <c r="I84" i="14"/>
  <c r="H84" i="14" s="1"/>
  <c r="I68" i="14"/>
  <c r="H68" i="14" s="1"/>
  <c r="I52" i="14"/>
  <c r="H52" i="14" s="1"/>
  <c r="I36" i="14"/>
  <c r="H36" i="14" s="1"/>
  <c r="I20" i="14"/>
  <c r="H20" i="14" s="1"/>
  <c r="I95" i="14"/>
  <c r="H95" i="14" s="1"/>
  <c r="I19" i="14"/>
  <c r="H19" i="14" s="1"/>
  <c r="J103" i="14"/>
  <c r="K103" i="14" s="1"/>
  <c r="J87" i="14"/>
  <c r="K87" i="14" s="1"/>
  <c r="J67" i="14"/>
  <c r="K67" i="14" s="1"/>
  <c r="J51" i="14"/>
  <c r="K51" i="14" s="1"/>
  <c r="J35" i="14"/>
  <c r="K35" i="14" s="1"/>
  <c r="I111" i="14"/>
  <c r="H111" i="14" s="1"/>
  <c r="I79" i="14"/>
  <c r="H79" i="14" s="1"/>
  <c r="I39" i="14"/>
  <c r="H39" i="14" s="1"/>
  <c r="J90" i="14"/>
  <c r="K90" i="14" s="1"/>
  <c r="J49" i="14"/>
  <c r="K49" i="14" s="1"/>
  <c r="J110" i="14"/>
  <c r="K110" i="14" s="1"/>
  <c r="J69" i="14"/>
  <c r="K69" i="14" s="1"/>
  <c r="I26" i="14"/>
  <c r="H26" i="14" s="1"/>
  <c r="J65" i="14"/>
  <c r="K65" i="14" s="1"/>
  <c r="I110" i="14"/>
  <c r="H110" i="14" s="1"/>
  <c r="J66" i="14"/>
  <c r="K66" i="14" s="1"/>
  <c r="J25" i="14"/>
  <c r="K25" i="14" s="1"/>
  <c r="J77" i="14"/>
  <c r="K77" i="14" s="1"/>
  <c r="J22" i="14"/>
  <c r="K22" i="14" s="1"/>
  <c r="I74" i="14"/>
  <c r="H74" i="14" s="1"/>
  <c r="J21" i="14"/>
  <c r="K21" i="14" s="1"/>
  <c r="I62" i="14"/>
  <c r="H62" i="14" s="1"/>
  <c r="I34" i="14"/>
  <c r="H34" i="14" s="1"/>
  <c r="J114" i="14"/>
  <c r="K114" i="14" s="1"/>
  <c r="J102" i="14"/>
  <c r="K102" i="14" s="1"/>
  <c r="J61" i="14"/>
  <c r="K61" i="14" s="1"/>
  <c r="I18" i="14"/>
  <c r="H18" i="14" s="1"/>
  <c r="I113" i="14"/>
  <c r="H113" i="14" s="1"/>
  <c r="I97" i="14"/>
  <c r="H97" i="14" s="1"/>
  <c r="I81" i="14"/>
  <c r="H81" i="14" s="1"/>
  <c r="I65" i="14"/>
  <c r="H65" i="14" s="1"/>
  <c r="I49" i="14"/>
  <c r="H49" i="14" s="1"/>
  <c r="I33" i="14"/>
  <c r="H33" i="14" s="1"/>
  <c r="I17" i="14"/>
  <c r="H17" i="14" s="1"/>
  <c r="J100" i="14"/>
  <c r="K100" i="14" s="1"/>
  <c r="J84" i="14"/>
  <c r="K84" i="14" s="1"/>
  <c r="J64" i="14"/>
  <c r="K64" i="14" s="1"/>
  <c r="J44" i="14"/>
  <c r="K44" i="14" s="1"/>
  <c r="J28" i="14"/>
  <c r="K28" i="14" s="1"/>
  <c r="I75" i="14"/>
  <c r="H75" i="14" s="1"/>
  <c r="J112" i="14"/>
  <c r="K112" i="14" s="1"/>
  <c r="I107" i="14"/>
  <c r="H107" i="14" s="1"/>
  <c r="I112" i="14"/>
  <c r="H112" i="14" s="1"/>
  <c r="I96" i="14"/>
  <c r="H96" i="14" s="1"/>
  <c r="I80" i="14"/>
  <c r="H80" i="14" s="1"/>
  <c r="I64" i="14"/>
  <c r="H64" i="14" s="1"/>
  <c r="I48" i="14"/>
  <c r="H48" i="14" s="1"/>
  <c r="I32" i="14"/>
  <c r="H32" i="14" s="1"/>
  <c r="J79" i="14"/>
  <c r="K79" i="14" s="1"/>
  <c r="I71" i="14"/>
  <c r="H71" i="14" s="1"/>
  <c r="J115" i="14"/>
  <c r="K115" i="14" s="1"/>
  <c r="J99" i="14"/>
  <c r="K99" i="14" s="1"/>
  <c r="J83" i="14"/>
  <c r="K83" i="14" s="1"/>
  <c r="J63" i="14"/>
  <c r="K63" i="14" s="1"/>
  <c r="J47" i="14"/>
  <c r="K47" i="14" s="1"/>
  <c r="J27" i="14"/>
  <c r="K27" i="14" s="1"/>
  <c r="I99" i="14"/>
  <c r="H99" i="14" s="1"/>
  <c r="I67" i="14"/>
  <c r="H67" i="14" s="1"/>
  <c r="I27" i="14"/>
  <c r="H27" i="14" s="1"/>
  <c r="J81" i="14"/>
  <c r="K81" i="14" s="1"/>
  <c r="I38" i="14"/>
  <c r="H38" i="14" s="1"/>
  <c r="J101" i="14"/>
  <c r="K101" i="14" s="1"/>
  <c r="I58" i="14"/>
  <c r="H58" i="14" s="1"/>
  <c r="J106" i="14"/>
  <c r="K106" i="14" s="1"/>
  <c r="J42" i="14"/>
  <c r="K42" i="14" s="1"/>
  <c r="J98" i="14"/>
  <c r="K98" i="14" s="1"/>
  <c r="J57" i="14"/>
  <c r="K57" i="14" s="1"/>
  <c r="J109" i="14"/>
  <c r="K109" i="14" s="1"/>
  <c r="I66" i="14"/>
  <c r="H66" i="14" s="1"/>
  <c r="I106" i="14"/>
  <c r="H106" i="14" s="1"/>
  <c r="J62" i="14"/>
  <c r="K62" i="14" s="1"/>
  <c r="J105" i="14"/>
  <c r="K105" i="14" s="1"/>
  <c r="J50" i="14"/>
  <c r="K50" i="14" s="1"/>
  <c r="I86" i="14"/>
  <c r="H86" i="14" s="1"/>
  <c r="J73" i="14"/>
  <c r="K73" i="14" s="1"/>
  <c r="J93" i="14"/>
  <c r="K93" i="14" s="1"/>
  <c r="I50" i="14"/>
  <c r="H50" i="14" s="1"/>
  <c r="I105" i="14"/>
  <c r="H105" i="14" s="1"/>
  <c r="I89" i="14"/>
  <c r="H89" i="14" s="1"/>
  <c r="I73" i="14"/>
  <c r="H73" i="14" s="1"/>
  <c r="I57" i="14"/>
  <c r="H57" i="14" s="1"/>
  <c r="I41" i="14"/>
  <c r="H41" i="14" s="1"/>
  <c r="I25" i="14"/>
  <c r="H25" i="14" s="1"/>
  <c r="J108" i="14"/>
  <c r="K108" i="14" s="1"/>
  <c r="J92" i="14"/>
  <c r="K92" i="14" s="1"/>
  <c r="J72" i="14"/>
  <c r="K72" i="14" s="1"/>
  <c r="J56" i="14"/>
  <c r="K56" i="14" s="1"/>
  <c r="J36" i="14"/>
  <c r="K36" i="14" s="1"/>
  <c r="I103" i="14"/>
  <c r="H103" i="14" s="1"/>
  <c r="I43" i="14"/>
  <c r="H43" i="14" s="1"/>
  <c r="J48" i="14"/>
  <c r="K48" i="14" s="1"/>
  <c r="I23" i="14"/>
  <c r="H23" i="14" s="1"/>
  <c r="I104" i="14"/>
  <c r="H104" i="14" s="1"/>
  <c r="I88" i="14"/>
  <c r="H88" i="14" s="1"/>
  <c r="I72" i="14"/>
  <c r="H72" i="14" s="1"/>
  <c r="I56" i="14"/>
  <c r="H56" i="14" s="1"/>
  <c r="I40" i="14"/>
  <c r="H40" i="14" s="1"/>
  <c r="I24" i="14"/>
  <c r="H24" i="14" s="1"/>
  <c r="I115" i="14"/>
  <c r="H115" i="14" s="1"/>
  <c r="I35" i="14"/>
  <c r="H35" i="14" s="1"/>
  <c r="J107" i="14"/>
  <c r="K107" i="14" s="1"/>
  <c r="J91" i="14"/>
  <c r="K91" i="14" s="1"/>
  <c r="J71" i="14"/>
  <c r="K71" i="14" s="1"/>
  <c r="J55" i="14"/>
  <c r="K55" i="14" s="1"/>
  <c r="J39" i="14"/>
  <c r="K39" i="14" s="1"/>
  <c r="J19" i="14"/>
  <c r="K19" i="14" s="1"/>
  <c r="I83" i="14"/>
  <c r="H83" i="14" s="1"/>
  <c r="I47" i="14"/>
  <c r="H47" i="14" s="1"/>
  <c r="I102" i="14"/>
  <c r="H102" i="14" s="1"/>
  <c r="J58" i="14"/>
  <c r="K58" i="14" s="1"/>
  <c r="J17" i="14"/>
  <c r="K17" i="14" s="1"/>
  <c r="J78" i="14"/>
  <c r="K78" i="14" s="1"/>
  <c r="J37" i="14"/>
  <c r="K37" i="14" s="1"/>
  <c r="J74" i="14"/>
  <c r="K74" i="14" s="1"/>
  <c r="I22" i="14"/>
  <c r="H22" i="14" s="1"/>
  <c r="I78" i="14"/>
  <c r="H78" i="14" s="1"/>
  <c r="J34" i="14"/>
  <c r="K34" i="14" s="1"/>
  <c r="J86" i="14"/>
  <c r="K86" i="14" s="1"/>
  <c r="J45" i="14"/>
  <c r="K45" i="14" s="1"/>
  <c r="J85" i="14"/>
  <c r="K85" i="14" s="1"/>
  <c r="J30" i="14"/>
  <c r="K30" i="14" s="1"/>
  <c r="J82" i="14"/>
  <c r="K82" i="14" s="1"/>
  <c r="J18" i="14"/>
  <c r="K18" i="14" s="1"/>
  <c r="J53" i="14"/>
  <c r="K53" i="14" s="1"/>
  <c r="I114" i="14"/>
  <c r="H114" i="14" s="1"/>
  <c r="J70" i="14"/>
  <c r="K70" i="14" s="1"/>
  <c r="J29" i="14"/>
  <c r="K29" i="14" s="1"/>
  <c r="I93" i="14"/>
  <c r="H93" i="14" s="1"/>
  <c r="I61" i="14"/>
  <c r="H61" i="14" s="1"/>
  <c r="I29" i="14"/>
  <c r="H29" i="14" s="1"/>
  <c r="J96" i="14"/>
  <c r="K96" i="14" s="1"/>
  <c r="J60" i="14"/>
  <c r="K60" i="14" s="1"/>
  <c r="J24" i="14"/>
  <c r="K24" i="14" s="1"/>
  <c r="J80" i="14"/>
  <c r="K80" i="14" s="1"/>
  <c r="I108" i="14"/>
  <c r="H108" i="14" s="1"/>
  <c r="I76" i="14"/>
  <c r="H76" i="14" s="1"/>
  <c r="I44" i="14"/>
  <c r="H44" i="14" s="1"/>
  <c r="J31" i="14"/>
  <c r="K31" i="14" s="1"/>
  <c r="J111" i="14"/>
  <c r="K111" i="14" s="1"/>
  <c r="J75" i="14"/>
  <c r="K75" i="14" s="1"/>
  <c r="J43" i="14"/>
  <c r="K43" i="14" s="1"/>
  <c r="I91" i="14"/>
  <c r="H91" i="14" s="1"/>
  <c r="J113" i="14"/>
  <c r="K113" i="14" s="1"/>
  <c r="J26" i="14"/>
  <c r="K26" i="14" s="1"/>
  <c r="J46" i="14"/>
  <c r="K46" i="14" s="1"/>
  <c r="J33" i="14"/>
  <c r="K33" i="14" s="1"/>
  <c r="I46" i="14"/>
  <c r="H46" i="14" s="1"/>
  <c r="J54" i="14"/>
  <c r="K54" i="14" s="1"/>
  <c r="I42" i="14"/>
  <c r="H42" i="14" s="1"/>
  <c r="J41" i="14"/>
  <c r="K41" i="14" s="1"/>
  <c r="I30" i="14"/>
  <c r="H30" i="14" s="1"/>
  <c r="J38" i="14"/>
  <c r="K38" i="14" s="1"/>
  <c r="J40" i="14"/>
  <c r="K40" i="14" s="1"/>
  <c r="J59" i="14"/>
  <c r="K59" i="14" s="1"/>
  <c r="J94" i="14"/>
  <c r="K94" i="14" s="1"/>
  <c r="J116" i="14"/>
  <c r="K116" i="14" s="1"/>
  <c r="I51" i="14"/>
  <c r="H51" i="14" s="1"/>
  <c r="J89" i="14"/>
  <c r="K89" i="14" s="1"/>
  <c r="I59" i="14"/>
  <c r="H59" i="14" s="1"/>
  <c r="J23" i="14"/>
  <c r="K23" i="14" s="1"/>
  <c r="I94" i="14"/>
  <c r="H94" i="14" s="1"/>
  <c r="I63" i="14"/>
  <c r="H63" i="14" s="1"/>
  <c r="I55" i="14"/>
  <c r="H55" i="14" s="1"/>
  <c r="I54" i="14"/>
  <c r="H54" i="14" s="1"/>
  <c r="I60" i="14"/>
  <c r="H60" i="14" s="1"/>
  <c r="I28" i="14"/>
  <c r="H28" i="14" s="1"/>
  <c r="J95" i="14"/>
  <c r="K95" i="14" s="1"/>
  <c r="I45" i="14"/>
  <c r="H45" i="14" s="1"/>
  <c r="J97" i="14"/>
  <c r="K97" i="14" s="1"/>
  <c r="I77" i="14"/>
  <c r="H77" i="14" s="1"/>
  <c r="I82" i="14"/>
  <c r="H82" i="14" s="1"/>
  <c r="J76" i="14"/>
  <c r="K76" i="14" s="1"/>
  <c r="I92" i="14"/>
  <c r="H92" i="14" s="1"/>
  <c r="I70" i="14"/>
  <c r="H70" i="14" s="1"/>
  <c r="I109" i="14"/>
  <c r="H109" i="14" s="1"/>
  <c r="I90" i="14"/>
  <c r="H90" i="14" s="1"/>
  <c r="I98" i="14"/>
  <c r="H98" i="14" s="1"/>
  <c r="AB108" i="38"/>
  <c r="AC108" i="38" s="1"/>
  <c r="AB92" i="38"/>
  <c r="AC92" i="38" s="1"/>
  <c r="AB76" i="38"/>
  <c r="AC76" i="38" s="1"/>
  <c r="AB60" i="38"/>
  <c r="AC60" i="38" s="1"/>
  <c r="AB115" i="38"/>
  <c r="AC115" i="38" s="1"/>
  <c r="AB99" i="38"/>
  <c r="AC99" i="38" s="1"/>
  <c r="AB83" i="38"/>
  <c r="AC83" i="38" s="1"/>
  <c r="AB67" i="38"/>
  <c r="AC67" i="38" s="1"/>
  <c r="AB51" i="38"/>
  <c r="AC51" i="38" s="1"/>
  <c r="AB35" i="38"/>
  <c r="AC35" i="38" s="1"/>
  <c r="AB19" i="38"/>
  <c r="AC19" i="38" s="1"/>
  <c r="AA96" i="38"/>
  <c r="Z96" i="38" s="1"/>
  <c r="AB74" i="38"/>
  <c r="AC74" i="38" s="1"/>
  <c r="AB53" i="38"/>
  <c r="AC53" i="38" s="1"/>
  <c r="AA34" i="38"/>
  <c r="Z34" i="38" s="1"/>
  <c r="AA111" i="38"/>
  <c r="Z111" i="38" s="1"/>
  <c r="AA90" i="38"/>
  <c r="Z90" i="38" s="1"/>
  <c r="AA69" i="38"/>
  <c r="Z69" i="38" s="1"/>
  <c r="AA47" i="38"/>
  <c r="Z47" i="38" s="1"/>
  <c r="AA29" i="38"/>
  <c r="Z29" i="38" s="1"/>
  <c r="AB110" i="38"/>
  <c r="AC110" i="38" s="1"/>
  <c r="AB89" i="38"/>
  <c r="AC89" i="38" s="1"/>
  <c r="AA68" i="38"/>
  <c r="Z68" i="38" s="1"/>
  <c r="AB46" i="38"/>
  <c r="AC46" i="38" s="1"/>
  <c r="AB28" i="38"/>
  <c r="AC28" i="38" s="1"/>
  <c r="AA110" i="38"/>
  <c r="Z110" i="38" s="1"/>
  <c r="AA89" i="38"/>
  <c r="Z89" i="38" s="1"/>
  <c r="AA67" i="38"/>
  <c r="Z67" i="38" s="1"/>
  <c r="AA46" i="38"/>
  <c r="Z46" i="38" s="1"/>
  <c r="AA28" i="38"/>
  <c r="Z28" i="38" s="1"/>
  <c r="AA102" i="38"/>
  <c r="Z102" i="38" s="1"/>
  <c r="AA59" i="38"/>
  <c r="Z59" i="38" s="1"/>
  <c r="AA21" i="38"/>
  <c r="Z21" i="38" s="1"/>
  <c r="AA88" i="38"/>
  <c r="Z88" i="38" s="1"/>
  <c r="AB45" i="38"/>
  <c r="AC45" i="38" s="1"/>
  <c r="AB97" i="38"/>
  <c r="AC97" i="38" s="1"/>
  <c r="AA109" i="38"/>
  <c r="Z109" i="38" s="1"/>
  <c r="AA66" i="38"/>
  <c r="Z66" i="38" s="1"/>
  <c r="AB26" i="38"/>
  <c r="AC26" i="38" s="1"/>
  <c r="AA76" i="38"/>
  <c r="Z76" i="38" s="1"/>
  <c r="AA97" i="38"/>
  <c r="Z97" i="38" s="1"/>
  <c r="AA54" i="38"/>
  <c r="Z54" i="38" s="1"/>
  <c r="AB93" i="38"/>
  <c r="AC93" i="38" s="1"/>
  <c r="AA93" i="38"/>
  <c r="Z93" i="38" s="1"/>
  <c r="AA92" i="38"/>
  <c r="Z92" i="38" s="1"/>
  <c r="AB82" i="38"/>
  <c r="AC82" i="38" s="1"/>
  <c r="AA82" i="38"/>
  <c r="Z82" i="38" s="1"/>
  <c r="AB81" i="38"/>
  <c r="AC81" i="38" s="1"/>
  <c r="AB102" i="38"/>
  <c r="AC102" i="38" s="1"/>
  <c r="AA103" i="38"/>
  <c r="Z103" i="38" s="1"/>
  <c r="AB104" i="38"/>
  <c r="AC104" i="38" s="1"/>
  <c r="AB88" i="38"/>
  <c r="AC88" i="38" s="1"/>
  <c r="AB72" i="38"/>
  <c r="AC72" i="38" s="1"/>
  <c r="AB56" i="38"/>
  <c r="AC56" i="38" s="1"/>
  <c r="AB111" i="38"/>
  <c r="AC111" i="38" s="1"/>
  <c r="AB95" i="38"/>
  <c r="AC95" i="38" s="1"/>
  <c r="AB79" i="38"/>
  <c r="AC79" i="38" s="1"/>
  <c r="AB63" i="38"/>
  <c r="AC63" i="38" s="1"/>
  <c r="AB47" i="38"/>
  <c r="AC47" i="38" s="1"/>
  <c r="AB31" i="38"/>
  <c r="AC31" i="38" s="1"/>
  <c r="AA112" i="38"/>
  <c r="Z112" i="38" s="1"/>
  <c r="AB90" i="38"/>
  <c r="AC90" i="38" s="1"/>
  <c r="AB69" i="38"/>
  <c r="AC69" i="38" s="1"/>
  <c r="AA48" i="38"/>
  <c r="Z48" i="38" s="1"/>
  <c r="AB29" i="38"/>
  <c r="AC29" i="38" s="1"/>
  <c r="AA106" i="38"/>
  <c r="Z106" i="38" s="1"/>
  <c r="AA85" i="38"/>
  <c r="Z85" i="38" s="1"/>
  <c r="AA63" i="38"/>
  <c r="Z63" i="38" s="1"/>
  <c r="AB42" i="38"/>
  <c r="AC42" i="38" s="1"/>
  <c r="AB24" i="38"/>
  <c r="AC24" i="38" s="1"/>
  <c r="AB105" i="38"/>
  <c r="AC105" i="38" s="1"/>
  <c r="AA84" i="38"/>
  <c r="Z84" i="38" s="1"/>
  <c r="AB62" i="38"/>
  <c r="AC62" i="38" s="1"/>
  <c r="AA42" i="38"/>
  <c r="Z42" i="38" s="1"/>
  <c r="AA24" i="38"/>
  <c r="Z24" i="38" s="1"/>
  <c r="AA105" i="38"/>
  <c r="Z105" i="38" s="1"/>
  <c r="AA83" i="38"/>
  <c r="Z83" i="38" s="1"/>
  <c r="AA62" i="38"/>
  <c r="Z62" i="38" s="1"/>
  <c r="AB41" i="38"/>
  <c r="AC41" i="38" s="1"/>
  <c r="AA23" i="38"/>
  <c r="Z23" i="38" s="1"/>
  <c r="AA91" i="38"/>
  <c r="Z91" i="38" s="1"/>
  <c r="AA49" i="38"/>
  <c r="Z49" i="38" s="1"/>
  <c r="AA26" i="38"/>
  <c r="Z26" i="38" s="1"/>
  <c r="AB77" i="38"/>
  <c r="AC77" i="38" s="1"/>
  <c r="AB36" i="38"/>
  <c r="AC36" i="38" s="1"/>
  <c r="AB65" i="38"/>
  <c r="AC65" i="38" s="1"/>
  <c r="AA98" i="38"/>
  <c r="Z98" i="38" s="1"/>
  <c r="AA55" i="38"/>
  <c r="Z55" i="38" s="1"/>
  <c r="AB17" i="38"/>
  <c r="AC17" i="38" s="1"/>
  <c r="AB54" i="38"/>
  <c r="AC54" i="38" s="1"/>
  <c r="AA86" i="38"/>
  <c r="Z86" i="38" s="1"/>
  <c r="AA44" i="38"/>
  <c r="Z44" i="38" s="1"/>
  <c r="AB70" i="38"/>
  <c r="AC70" i="38" s="1"/>
  <c r="AB61" i="38"/>
  <c r="AC61" i="38" s="1"/>
  <c r="AA61" i="38"/>
  <c r="Z61" i="38" s="1"/>
  <c r="AA60" i="38"/>
  <c r="Z60" i="38" s="1"/>
  <c r="AB50" i="38"/>
  <c r="AC50" i="38" s="1"/>
  <c r="AA50" i="38"/>
  <c r="Z50" i="38" s="1"/>
  <c r="AA71" i="38"/>
  <c r="Z71" i="38" s="1"/>
  <c r="AA22" i="38"/>
  <c r="Z22" i="38" s="1"/>
  <c r="AB48" i="38"/>
  <c r="AC48" i="38" s="1"/>
  <c r="AB75" i="38"/>
  <c r="AC75" i="38" s="1"/>
  <c r="AA80" i="38"/>
  <c r="Z80" i="38" s="1"/>
  <c r="AA25" i="38"/>
  <c r="Z25" i="38" s="1"/>
  <c r="AA116" i="38"/>
  <c r="Z116" i="38" s="1"/>
  <c r="AB57" i="38"/>
  <c r="AC57" i="38" s="1"/>
  <c r="AA51" i="38"/>
  <c r="Z51" i="38" s="1"/>
  <c r="AA81" i="38"/>
  <c r="Z81" i="38" s="1"/>
  <c r="AA17" i="38"/>
  <c r="Z17" i="38" s="1"/>
  <c r="AA108" i="38"/>
  <c r="Z108" i="38" s="1"/>
  <c r="AB114" i="38"/>
  <c r="AC114" i="38" s="1"/>
  <c r="AB30" i="38"/>
  <c r="AC30" i="38" s="1"/>
  <c r="AB80" i="38"/>
  <c r="AC80" i="38" s="1"/>
  <c r="AB107" i="38"/>
  <c r="AC107" i="38" s="1"/>
  <c r="AB23" i="38"/>
  <c r="AC23" i="38" s="1"/>
  <c r="AA64" i="38"/>
  <c r="Z64" i="38" s="1"/>
  <c r="AA53" i="38"/>
  <c r="Z53" i="38" s="1"/>
  <c r="AA100" i="38"/>
  <c r="Z100" i="38" s="1"/>
  <c r="AA94" i="38"/>
  <c r="Z94" i="38" s="1"/>
  <c r="AA37" i="38"/>
  <c r="Z37" i="38" s="1"/>
  <c r="AA56" i="38"/>
  <c r="Z56" i="38" s="1"/>
  <c r="AA87" i="38"/>
  <c r="Z87" i="38" s="1"/>
  <c r="AB25" i="38"/>
  <c r="AC25" i="38" s="1"/>
  <c r="AA32" i="38"/>
  <c r="Z32" i="38" s="1"/>
  <c r="AB116" i="38"/>
  <c r="AC116" i="38" s="1"/>
  <c r="AB103" i="38"/>
  <c r="AC103" i="38" s="1"/>
  <c r="AB59" i="38"/>
  <c r="AC59" i="38" s="1"/>
  <c r="AB58" i="38"/>
  <c r="AC58" i="38" s="1"/>
  <c r="AA101" i="38"/>
  <c r="Z101" i="38" s="1"/>
  <c r="AB94" i="38"/>
  <c r="AC94" i="38" s="1"/>
  <c r="AB37" i="38"/>
  <c r="AC37" i="38" s="1"/>
  <c r="AB32" i="38"/>
  <c r="AC32" i="38" s="1"/>
  <c r="AA39" i="38"/>
  <c r="Z39" i="38" s="1"/>
  <c r="AA77" i="38"/>
  <c r="Z77" i="38" s="1"/>
  <c r="AA35" i="38"/>
  <c r="Z35" i="38" s="1"/>
  <c r="AA114" i="38"/>
  <c r="Z114" i="38" s="1"/>
  <c r="AB22" i="38"/>
  <c r="AC22" i="38" s="1"/>
  <c r="AB100" i="38"/>
  <c r="AC100" i="38" s="1"/>
  <c r="AB87" i="38"/>
  <c r="AC87" i="38" s="1"/>
  <c r="AB43" i="38"/>
  <c r="AC43" i="38" s="1"/>
  <c r="AB38" i="38"/>
  <c r="AC38" i="38" s="1"/>
  <c r="AA79" i="38"/>
  <c r="Z79" i="38" s="1"/>
  <c r="AB73" i="38"/>
  <c r="AC73" i="38" s="1"/>
  <c r="AA19" i="38"/>
  <c r="Z19" i="38" s="1"/>
  <c r="AA113" i="38"/>
  <c r="Z113" i="38" s="1"/>
  <c r="AB109" i="38"/>
  <c r="AC109" i="38" s="1"/>
  <c r="AA36" i="38"/>
  <c r="Z36" i="38" s="1"/>
  <c r="AA75" i="38"/>
  <c r="Z75" i="38" s="1"/>
  <c r="AB113" i="38"/>
  <c r="AC113" i="38" s="1"/>
  <c r="AA41" i="38"/>
  <c r="Z41" i="38" s="1"/>
  <c r="AB68" i="38"/>
  <c r="AC68" i="38" s="1"/>
  <c r="AB55" i="38"/>
  <c r="AC55" i="38" s="1"/>
  <c r="AA38" i="38"/>
  <c r="Z38" i="38" s="1"/>
  <c r="AA33" i="38"/>
  <c r="Z33" i="38" s="1"/>
  <c r="AA27" i="38"/>
  <c r="Z27" i="38" s="1"/>
  <c r="AA107" i="38"/>
  <c r="Z107" i="38" s="1"/>
  <c r="AB52" i="38"/>
  <c r="AC52" i="38" s="1"/>
  <c r="AB39" i="38"/>
  <c r="AC39" i="38" s="1"/>
  <c r="AA20" i="38"/>
  <c r="Z20" i="38" s="1"/>
  <c r="AA115" i="38"/>
  <c r="Z115" i="38" s="1"/>
  <c r="AB44" i="38"/>
  <c r="AC44" i="38" s="1"/>
  <c r="AA65" i="38"/>
  <c r="Z65" i="38" s="1"/>
  <c r="AB91" i="38"/>
  <c r="AC91" i="38" s="1"/>
  <c r="AB101" i="38"/>
  <c r="AC101" i="38" s="1"/>
  <c r="AB78" i="38"/>
  <c r="AC78" i="38" s="1"/>
  <c r="AA73" i="38"/>
  <c r="Z73" i="38" s="1"/>
  <c r="AA45" i="38"/>
  <c r="Z45" i="38" s="1"/>
  <c r="AA72" i="38"/>
  <c r="Z72" i="38" s="1"/>
  <c r="AB96" i="38"/>
  <c r="AC96" i="38" s="1"/>
  <c r="AB85" i="38"/>
  <c r="AC85" i="38" s="1"/>
  <c r="AA74" i="38"/>
  <c r="Z74" i="38" s="1"/>
  <c r="AA57" i="38"/>
  <c r="Z57" i="38" s="1"/>
  <c r="AB98" i="38"/>
  <c r="AC98" i="38" s="1"/>
  <c r="AA40" i="38"/>
  <c r="Z40" i="38" s="1"/>
  <c r="AB21" i="38"/>
  <c r="AC21" i="38" s="1"/>
  <c r="AB112" i="38"/>
  <c r="AC112" i="38" s="1"/>
  <c r="AB106" i="38"/>
  <c r="AC106" i="38" s="1"/>
  <c r="AA30" i="38"/>
  <c r="Z30" i="38" s="1"/>
  <c r="AB40" i="38"/>
  <c r="AC40" i="38" s="1"/>
  <c r="AB84" i="38"/>
  <c r="AC84" i="38" s="1"/>
  <c r="AA52" i="38"/>
  <c r="Z52" i="38" s="1"/>
  <c r="AB66" i="38"/>
  <c r="AC66" i="38" s="1"/>
  <c r="AB64" i="38"/>
  <c r="AC64" i="38" s="1"/>
  <c r="AA43" i="38"/>
  <c r="Z43" i="38" s="1"/>
  <c r="AA18" i="38"/>
  <c r="Z18" i="38" s="1"/>
  <c r="AA31" i="38"/>
  <c r="Z31" i="38" s="1"/>
  <c r="AA58" i="38"/>
  <c r="Z58" i="38" s="1"/>
  <c r="AB33" i="38"/>
  <c r="AC33" i="38" s="1"/>
  <c r="AB86" i="38"/>
  <c r="AC86" i="38" s="1"/>
  <c r="AB20" i="38"/>
  <c r="AC20" i="38" s="1"/>
  <c r="AB34" i="38"/>
  <c r="AC34" i="38" s="1"/>
  <c r="AA99" i="38"/>
  <c r="Z99" i="38" s="1"/>
  <c r="AB49" i="38"/>
  <c r="AC49" i="38" s="1"/>
  <c r="AB71" i="38"/>
  <c r="AC71" i="38" s="1"/>
  <c r="AB18" i="38"/>
  <c r="AC18" i="38" s="1"/>
  <c r="AA70" i="38"/>
  <c r="Z70" i="38" s="1"/>
  <c r="AB27" i="38"/>
  <c r="AC27" i="38" s="1"/>
  <c r="AA95" i="38"/>
  <c r="Z95" i="38" s="1"/>
  <c r="AA78" i="38"/>
  <c r="Z78" i="38" s="1"/>
  <c r="AA104" i="38"/>
  <c r="Z104" i="38" s="1"/>
  <c r="AN114" i="31"/>
  <c r="AO114" i="31" s="1"/>
  <c r="AN98" i="31"/>
  <c r="AO98" i="31" s="1"/>
  <c r="AN82" i="31"/>
  <c r="AO82" i="31" s="1"/>
  <c r="AN66" i="31"/>
  <c r="AO66" i="31" s="1"/>
  <c r="AN50" i="31"/>
  <c r="AO50" i="31" s="1"/>
  <c r="AN34" i="31"/>
  <c r="AO34" i="31" s="1"/>
  <c r="AN18" i="31"/>
  <c r="AO18" i="31" s="1"/>
  <c r="AM101" i="31"/>
  <c r="AL101" i="31" s="1"/>
  <c r="AM83" i="31"/>
  <c r="AL83" i="31" s="1"/>
  <c r="AN64" i="31"/>
  <c r="AO64" i="31" s="1"/>
  <c r="AM46" i="31"/>
  <c r="AL46" i="31" s="1"/>
  <c r="AM28" i="31"/>
  <c r="AL28" i="31" s="1"/>
  <c r="AN109" i="31"/>
  <c r="AO109" i="31" s="1"/>
  <c r="AN91" i="31"/>
  <c r="AO91" i="31" s="1"/>
  <c r="AM100" i="31"/>
  <c r="AL100" i="31" s="1"/>
  <c r="AN81" i="31"/>
  <c r="AO81" i="31" s="1"/>
  <c r="AN63" i="31"/>
  <c r="AO63" i="31" s="1"/>
  <c r="AM45" i="31"/>
  <c r="AL45" i="31" s="1"/>
  <c r="AM27" i="31"/>
  <c r="AL27" i="31" s="1"/>
  <c r="AM103" i="31"/>
  <c r="AL103" i="31" s="1"/>
  <c r="AN84" i="31"/>
  <c r="AO84" i="31" s="1"/>
  <c r="AM66" i="31"/>
  <c r="AL66" i="31" s="1"/>
  <c r="AM48" i="31"/>
  <c r="AL48" i="31" s="1"/>
  <c r="AN29" i="31"/>
  <c r="AO29" i="31" s="1"/>
  <c r="AM106" i="31"/>
  <c r="AL106" i="31" s="1"/>
  <c r="AM73" i="31"/>
  <c r="AL73" i="31" s="1"/>
  <c r="AM44" i="31"/>
  <c r="AL44" i="31" s="1"/>
  <c r="AN77" i="31"/>
  <c r="AO77" i="31" s="1"/>
  <c r="AN44" i="31"/>
  <c r="AO44" i="31" s="1"/>
  <c r="AM116" i="31"/>
  <c r="AL116" i="31" s="1"/>
  <c r="AN62" i="31"/>
  <c r="AO62" i="31" s="1"/>
  <c r="AN26" i="31"/>
  <c r="AO26" i="31" s="1"/>
  <c r="AN87" i="31"/>
  <c r="AO87" i="31" s="1"/>
  <c r="AN23" i="31"/>
  <c r="AO23" i="31" s="1"/>
  <c r="AM109" i="31"/>
  <c r="AL109" i="31" s="1"/>
  <c r="AM68" i="31"/>
  <c r="AL68" i="31" s="1"/>
  <c r="AM98" i="31"/>
  <c r="AL98" i="31" s="1"/>
  <c r="AM57" i="31"/>
  <c r="AL57" i="31" s="1"/>
  <c r="AN115" i="31"/>
  <c r="AO115" i="31" s="1"/>
  <c r="AN69" i="31"/>
  <c r="AO69" i="31" s="1"/>
  <c r="AN92" i="31"/>
  <c r="AO92" i="31" s="1"/>
  <c r="AN53" i="31"/>
  <c r="AO53" i="31" s="1"/>
  <c r="AN19" i="31"/>
  <c r="AO19" i="31" s="1"/>
  <c r="AN71" i="31"/>
  <c r="AO71" i="31" s="1"/>
  <c r="AN33" i="31"/>
  <c r="AO33" i="31" s="1"/>
  <c r="AM87" i="31"/>
  <c r="AL87" i="31" s="1"/>
  <c r="AN48" i="31"/>
  <c r="AO48" i="31" s="1"/>
  <c r="AM113" i="31"/>
  <c r="AL113" i="31" s="1"/>
  <c r="AN89" i="31"/>
  <c r="AO89" i="31" s="1"/>
  <c r="AM50" i="31"/>
  <c r="AL50" i="31" s="1"/>
  <c r="AN17" i="31"/>
  <c r="AO17" i="31" s="1"/>
  <c r="AM79" i="31"/>
  <c r="AL79" i="31" s="1"/>
  <c r="AM40" i="31"/>
  <c r="AL40" i="31" s="1"/>
  <c r="AN97" i="31"/>
  <c r="AO97" i="31" s="1"/>
  <c r="AN108" i="31"/>
  <c r="AO108" i="31" s="1"/>
  <c r="AM108" i="31"/>
  <c r="AL108" i="31" s="1"/>
  <c r="AM104" i="31"/>
  <c r="AL104" i="31" s="1"/>
  <c r="AM94" i="31"/>
  <c r="AL94" i="31" s="1"/>
  <c r="AM93" i="31"/>
  <c r="AL93" i="31" s="1"/>
  <c r="AM85" i="31"/>
  <c r="AL85" i="31" s="1"/>
  <c r="AN56" i="31"/>
  <c r="AO56" i="31" s="1"/>
  <c r="AN94" i="31"/>
  <c r="AO94" i="31" s="1"/>
  <c r="AN58" i="31"/>
  <c r="AO58" i="31" s="1"/>
  <c r="AN22" i="31"/>
  <c r="AO22" i="31" s="1"/>
  <c r="AM60" i="31"/>
  <c r="AL60" i="31" s="1"/>
  <c r="AM19" i="31"/>
  <c r="AL19" i="31" s="1"/>
  <c r="AN104" i="31"/>
  <c r="AO104" i="31" s="1"/>
  <c r="AN40" i="31"/>
  <c r="AO40" i="31" s="1"/>
  <c r="AN93" i="31"/>
  <c r="AO93" i="31" s="1"/>
  <c r="AN52" i="31"/>
  <c r="AO52" i="31" s="1"/>
  <c r="AN65" i="31"/>
  <c r="AO65" i="31" s="1"/>
  <c r="AM61" i="31"/>
  <c r="AL61" i="31" s="1"/>
  <c r="AM82" i="31"/>
  <c r="AL82" i="31" s="1"/>
  <c r="AM43" i="31"/>
  <c r="AL43" i="31" s="1"/>
  <c r="AM102" i="31"/>
  <c r="AL102" i="31" s="1"/>
  <c r="AM62" i="31"/>
  <c r="AL62" i="31" s="1"/>
  <c r="AM18" i="31"/>
  <c r="AL18" i="31" s="1"/>
  <c r="AN76" i="31"/>
  <c r="AO76" i="31" s="1"/>
  <c r="AN39" i="31"/>
  <c r="AO39" i="31" s="1"/>
  <c r="AN25" i="31"/>
  <c r="AO25" i="31" s="1"/>
  <c r="AN79" i="31"/>
  <c r="AO79" i="31" s="1"/>
  <c r="AM41" i="31"/>
  <c r="AL41" i="31" s="1"/>
  <c r="AN111" i="31"/>
  <c r="AO111" i="31" s="1"/>
  <c r="AN68" i="31"/>
  <c r="AO68" i="31" s="1"/>
  <c r="AM32" i="31"/>
  <c r="AL32" i="31" s="1"/>
  <c r="AM74" i="31"/>
  <c r="AL74" i="31" s="1"/>
  <c r="AN83" i="31"/>
  <c r="AO83" i="31" s="1"/>
  <c r="AM76" i="31"/>
  <c r="AL76" i="31" s="1"/>
  <c r="AM75" i="31"/>
  <c r="AL75" i="31" s="1"/>
  <c r="AM67" i="31"/>
  <c r="AL67" i="31" s="1"/>
  <c r="AM65" i="31"/>
  <c r="AL65" i="31" s="1"/>
  <c r="AM64" i="31"/>
  <c r="AL64" i="31" s="1"/>
  <c r="AN35" i="31"/>
  <c r="AO35" i="31" s="1"/>
  <c r="AN106" i="31"/>
  <c r="AO106" i="31" s="1"/>
  <c r="AN70" i="31"/>
  <c r="AO70" i="31" s="1"/>
  <c r="AM115" i="31"/>
  <c r="AL115" i="31" s="1"/>
  <c r="AN73" i="31"/>
  <c r="AO73" i="31" s="1"/>
  <c r="AN32" i="31"/>
  <c r="AO32" i="31" s="1"/>
  <c r="AN95" i="31"/>
  <c r="AO95" i="31" s="1"/>
  <c r="AM54" i="31"/>
  <c r="AL54" i="31" s="1"/>
  <c r="AN107" i="31"/>
  <c r="AO107" i="31" s="1"/>
  <c r="AN43" i="31"/>
  <c r="AO43" i="31" s="1"/>
  <c r="AM88" i="31"/>
  <c r="AL88" i="31" s="1"/>
  <c r="AN85" i="31"/>
  <c r="AO85" i="31" s="1"/>
  <c r="AN86" i="31"/>
  <c r="AO86" i="31" s="1"/>
  <c r="AN30" i="31"/>
  <c r="AO30" i="31" s="1"/>
  <c r="AM92" i="31"/>
  <c r="AL92" i="31" s="1"/>
  <c r="AM51" i="31"/>
  <c r="AL51" i="31" s="1"/>
  <c r="AN113" i="31"/>
  <c r="AO113" i="31" s="1"/>
  <c r="AN72" i="31"/>
  <c r="AO72" i="31" s="1"/>
  <c r="AN31" i="31"/>
  <c r="AO31" i="31" s="1"/>
  <c r="AN61" i="31"/>
  <c r="AO61" i="31" s="1"/>
  <c r="AN20" i="31"/>
  <c r="AO20" i="31" s="1"/>
  <c r="AN51" i="31"/>
  <c r="AO51" i="31" s="1"/>
  <c r="AN103" i="31"/>
  <c r="AO103" i="31" s="1"/>
  <c r="AM63" i="31"/>
  <c r="AL63" i="31" s="1"/>
  <c r="AM26" i="31"/>
  <c r="AL26" i="31" s="1"/>
  <c r="AM81" i="31"/>
  <c r="AL81" i="31" s="1"/>
  <c r="AM42" i="31"/>
  <c r="AL42" i="31" s="1"/>
  <c r="AM99" i="31"/>
  <c r="AL99" i="31" s="1"/>
  <c r="AN57" i="31"/>
  <c r="AO57" i="31" s="1"/>
  <c r="AM23" i="31"/>
  <c r="AL23" i="31" s="1"/>
  <c r="AN101" i="31"/>
  <c r="AO101" i="31" s="1"/>
  <c r="AN60" i="31"/>
  <c r="AO60" i="31" s="1"/>
  <c r="AN24" i="31"/>
  <c r="AO24" i="31" s="1"/>
  <c r="AN88" i="31"/>
  <c r="AO88" i="31" s="1"/>
  <c r="AM49" i="31"/>
  <c r="AL49" i="31" s="1"/>
  <c r="AM17" i="31"/>
  <c r="AL17" i="31" s="1"/>
  <c r="AN21" i="31"/>
  <c r="AO21" i="31" s="1"/>
  <c r="AM30" i="31"/>
  <c r="AL30" i="31" s="1"/>
  <c r="AN28" i="31"/>
  <c r="AO28" i="31" s="1"/>
  <c r="AN27" i="31"/>
  <c r="AO27" i="31" s="1"/>
  <c r="AM21" i="31"/>
  <c r="AL21" i="31" s="1"/>
  <c r="AM20" i="31"/>
  <c r="AL20" i="31" s="1"/>
  <c r="AM84" i="31"/>
  <c r="AL84" i="31" s="1"/>
  <c r="AN90" i="31"/>
  <c r="AO90" i="31" s="1"/>
  <c r="AN54" i="31"/>
  <c r="AO54" i="31" s="1"/>
  <c r="AM77" i="31"/>
  <c r="AL77" i="31" s="1"/>
  <c r="AM36" i="31"/>
  <c r="AL36" i="31" s="1"/>
  <c r="AM89" i="31"/>
  <c r="AL89" i="31" s="1"/>
  <c r="AM35" i="31"/>
  <c r="AL35" i="31" s="1"/>
  <c r="AM52" i="31"/>
  <c r="AL52" i="31" s="1"/>
  <c r="AN67" i="31"/>
  <c r="AO67" i="31" s="1"/>
  <c r="AN112" i="31"/>
  <c r="AO112" i="31" s="1"/>
  <c r="AM33" i="31"/>
  <c r="AL33" i="31" s="1"/>
  <c r="AN59" i="31"/>
  <c r="AO59" i="31" s="1"/>
  <c r="AM47" i="31"/>
  <c r="AL47" i="31" s="1"/>
  <c r="AM55" i="31"/>
  <c r="AL55" i="31" s="1"/>
  <c r="AN45" i="31"/>
  <c r="AO45" i="31" s="1"/>
  <c r="AN37" i="31"/>
  <c r="AO37" i="31" s="1"/>
  <c r="AN78" i="31"/>
  <c r="AO78" i="31" s="1"/>
  <c r="AN42" i="31"/>
  <c r="AO42" i="31" s="1"/>
  <c r="AN105" i="31"/>
  <c r="AO105" i="31" s="1"/>
  <c r="AN116" i="31"/>
  <c r="AO116" i="31" s="1"/>
  <c r="AN75" i="31"/>
  <c r="AO75" i="31" s="1"/>
  <c r="AM34" i="31"/>
  <c r="AL34" i="31" s="1"/>
  <c r="AN102" i="31"/>
  <c r="AO102" i="31" s="1"/>
  <c r="AM105" i="31"/>
  <c r="AL105" i="31" s="1"/>
  <c r="AM91" i="31"/>
  <c r="AL91" i="31" s="1"/>
  <c r="AN49" i="31"/>
  <c r="AO49" i="31" s="1"/>
  <c r="AN36" i="31"/>
  <c r="AO36" i="31" s="1"/>
  <c r="AN41" i="31"/>
  <c r="AO41" i="31" s="1"/>
  <c r="AN100" i="31"/>
  <c r="AO100" i="31" s="1"/>
  <c r="AM86" i="31"/>
  <c r="AL86" i="31" s="1"/>
  <c r="AM107" i="31"/>
  <c r="AL107" i="31" s="1"/>
  <c r="AM29" i="31"/>
  <c r="AL29" i="31" s="1"/>
  <c r="AN55" i="31"/>
  <c r="AO55" i="31" s="1"/>
  <c r="AM25" i="31"/>
  <c r="AL25" i="31" s="1"/>
  <c r="AM53" i="31"/>
  <c r="AL53" i="31" s="1"/>
  <c r="AM90" i="31"/>
  <c r="AL90" i="31" s="1"/>
  <c r="AM31" i="31"/>
  <c r="AL31" i="31" s="1"/>
  <c r="AN99" i="31"/>
  <c r="AO99" i="31" s="1"/>
  <c r="AM56" i="31"/>
  <c r="AL56" i="31" s="1"/>
  <c r="AM38" i="31"/>
  <c r="AL38" i="31" s="1"/>
  <c r="AM110" i="31"/>
  <c r="AL110" i="31" s="1"/>
  <c r="AM80" i="31"/>
  <c r="AL80" i="31" s="1"/>
  <c r="AN80" i="31"/>
  <c r="AO80" i="31" s="1"/>
  <c r="AM78" i="31"/>
  <c r="AL78" i="31" s="1"/>
  <c r="AM96" i="31"/>
  <c r="AL96" i="31" s="1"/>
  <c r="AM95" i="31"/>
  <c r="AL95" i="31" s="1"/>
  <c r="AN46" i="31"/>
  <c r="AO46" i="31" s="1"/>
  <c r="AM69" i="31"/>
  <c r="AL69" i="31" s="1"/>
  <c r="AM39" i="31"/>
  <c r="AL39" i="31" s="1"/>
  <c r="AN96" i="31"/>
  <c r="AO96" i="31" s="1"/>
  <c r="AM58" i="31"/>
  <c r="AL58" i="31" s="1"/>
  <c r="AM111" i="31"/>
  <c r="AL111" i="31" s="1"/>
  <c r="AM24" i="31"/>
  <c r="AL24" i="31" s="1"/>
  <c r="AN110" i="31"/>
  <c r="AO110" i="31" s="1"/>
  <c r="AM112" i="31"/>
  <c r="AL112" i="31" s="1"/>
  <c r="AM37" i="31"/>
  <c r="AL37" i="31" s="1"/>
  <c r="AM22" i="31"/>
  <c r="AL22" i="31" s="1"/>
  <c r="AM97" i="31"/>
  <c r="AL97" i="31" s="1"/>
  <c r="AM70" i="31"/>
  <c r="AL70" i="31" s="1"/>
  <c r="AM59" i="31"/>
  <c r="AL59" i="31" s="1"/>
  <c r="AN74" i="31"/>
  <c r="AO74" i="31" s="1"/>
  <c r="AN47" i="31"/>
  <c r="AO47" i="31" s="1"/>
  <c r="AM114" i="31"/>
  <c r="AL114" i="31" s="1"/>
  <c r="AM71" i="31"/>
  <c r="AL71" i="31" s="1"/>
  <c r="AM72" i="31"/>
  <c r="AL72" i="31" s="1"/>
  <c r="AN38" i="31"/>
  <c r="AO38" i="31" s="1"/>
  <c r="BL111" i="15"/>
  <c r="BM111" i="15" s="1"/>
  <c r="BL95" i="15"/>
  <c r="BM95" i="15" s="1"/>
  <c r="BL105" i="15"/>
  <c r="BM105" i="15" s="1"/>
  <c r="BL87" i="15"/>
  <c r="BM87" i="15" s="1"/>
  <c r="BL71" i="15"/>
  <c r="BM71" i="15" s="1"/>
  <c r="BL55" i="15"/>
  <c r="BM55" i="15" s="1"/>
  <c r="BL39" i="15"/>
  <c r="BM39" i="15" s="1"/>
  <c r="BL23" i="15"/>
  <c r="BM23" i="15" s="1"/>
  <c r="BK105" i="15"/>
  <c r="BJ105" i="15" s="1"/>
  <c r="BK87" i="15"/>
  <c r="BJ87" i="15" s="1"/>
  <c r="BK71" i="15"/>
  <c r="BJ71" i="15" s="1"/>
  <c r="BK55" i="15"/>
  <c r="BJ55" i="15" s="1"/>
  <c r="BK39" i="15"/>
  <c r="BJ39" i="15" s="1"/>
  <c r="BK23" i="15"/>
  <c r="BJ23" i="15" s="1"/>
  <c r="BK100" i="15"/>
  <c r="BJ100" i="15" s="1"/>
  <c r="BL77" i="15"/>
  <c r="BM77" i="15" s="1"/>
  <c r="BL56" i="15"/>
  <c r="BM56" i="15" s="1"/>
  <c r="BL34" i="15"/>
  <c r="BM34" i="15" s="1"/>
  <c r="BK112" i="15"/>
  <c r="BJ112" i="15" s="1"/>
  <c r="BK88" i="15"/>
  <c r="BJ88" i="15" s="1"/>
  <c r="BK66" i="15"/>
  <c r="BJ66" i="15" s="1"/>
  <c r="BK45" i="15"/>
  <c r="BJ45" i="15" s="1"/>
  <c r="BK24" i="15"/>
  <c r="BJ24" i="15" s="1"/>
  <c r="BK97" i="15"/>
  <c r="BJ97" i="15" s="1"/>
  <c r="BK68" i="15"/>
  <c r="BJ68" i="15" s="1"/>
  <c r="BK38" i="15"/>
  <c r="BJ38" i="15" s="1"/>
  <c r="BK116" i="15"/>
  <c r="BJ116" i="15" s="1"/>
  <c r="BL84" i="15"/>
  <c r="BM84" i="15" s="1"/>
  <c r="BL54" i="15"/>
  <c r="BM54" i="15" s="1"/>
  <c r="BL26" i="15"/>
  <c r="BM26" i="15" s="1"/>
  <c r="BK93" i="15"/>
  <c r="BJ93" i="15" s="1"/>
  <c r="BK54" i="15"/>
  <c r="BJ54" i="15" s="1"/>
  <c r="BL113" i="15"/>
  <c r="BM113" i="15" s="1"/>
  <c r="BK73" i="15"/>
  <c r="BJ73" i="15" s="1"/>
  <c r="BK36" i="15"/>
  <c r="BJ36" i="15" s="1"/>
  <c r="BL94" i="15"/>
  <c r="BM94" i="15" s="1"/>
  <c r="BK57" i="15"/>
  <c r="BJ57" i="15" s="1"/>
  <c r="BL17" i="15"/>
  <c r="BM17" i="15" s="1"/>
  <c r="BL57" i="15"/>
  <c r="BM57" i="15" s="1"/>
  <c r="BL85" i="15"/>
  <c r="BM85" i="15" s="1"/>
  <c r="BK22" i="15"/>
  <c r="BJ22" i="15" s="1"/>
  <c r="BK52" i="15"/>
  <c r="BJ52" i="15" s="1"/>
  <c r="BL97" i="15"/>
  <c r="BM97" i="15" s="1"/>
  <c r="BK33" i="15"/>
  <c r="BJ33" i="15" s="1"/>
  <c r="BK49" i="15"/>
  <c r="BJ49" i="15" s="1"/>
  <c r="BK30" i="15"/>
  <c r="BJ30" i="15" s="1"/>
  <c r="BK62" i="15"/>
  <c r="BJ62" i="15" s="1"/>
  <c r="BL42" i="15"/>
  <c r="BM42" i="15" s="1"/>
  <c r="BK107" i="15"/>
  <c r="BJ107" i="15" s="1"/>
  <c r="BL28" i="15"/>
  <c r="BM28" i="15" s="1"/>
  <c r="BL107" i="15"/>
  <c r="BM107" i="15" s="1"/>
  <c r="BL91" i="15"/>
  <c r="BM91" i="15" s="1"/>
  <c r="BK101" i="15"/>
  <c r="BJ101" i="15" s="1"/>
  <c r="BL83" i="15"/>
  <c r="BM83" i="15" s="1"/>
  <c r="BL67" i="15"/>
  <c r="BM67" i="15" s="1"/>
  <c r="BL51" i="15"/>
  <c r="BM51" i="15" s="1"/>
  <c r="BL35" i="15"/>
  <c r="BM35" i="15" s="1"/>
  <c r="BL19" i="15"/>
  <c r="BM19" i="15" s="1"/>
  <c r="BL100" i="15"/>
  <c r="BM100" i="15" s="1"/>
  <c r="BK83" i="15"/>
  <c r="BJ83" i="15" s="1"/>
  <c r="BK67" i="15"/>
  <c r="BJ67" i="15" s="1"/>
  <c r="BK51" i="15"/>
  <c r="BJ51" i="15" s="1"/>
  <c r="BK35" i="15"/>
  <c r="BJ35" i="15" s="1"/>
  <c r="BK19" i="15"/>
  <c r="BJ19" i="15" s="1"/>
  <c r="BK94" i="15"/>
  <c r="BJ94" i="15" s="1"/>
  <c r="BL72" i="15"/>
  <c r="BM72" i="15" s="1"/>
  <c r="BL50" i="15"/>
  <c r="BM50" i="15" s="1"/>
  <c r="BL29" i="15"/>
  <c r="BM29" i="15" s="1"/>
  <c r="BK106" i="15"/>
  <c r="BJ106" i="15" s="1"/>
  <c r="BK82" i="15"/>
  <c r="BJ82" i="15" s="1"/>
  <c r="BK61" i="15"/>
  <c r="BJ61" i="15" s="1"/>
  <c r="BK40" i="15"/>
  <c r="BJ40" i="15" s="1"/>
  <c r="BK18" i="15"/>
  <c r="BJ18" i="15" s="1"/>
  <c r="BK89" i="15"/>
  <c r="BJ89" i="15" s="1"/>
  <c r="BK60" i="15"/>
  <c r="BJ60" i="15" s="1"/>
  <c r="BK32" i="15"/>
  <c r="BJ32" i="15" s="1"/>
  <c r="BK108" i="15"/>
  <c r="BJ108" i="15" s="1"/>
  <c r="BL76" i="15"/>
  <c r="BM76" i="15" s="1"/>
  <c r="BL48" i="15"/>
  <c r="BM48" i="15" s="1"/>
  <c r="BL20" i="15"/>
  <c r="BM20" i="15" s="1"/>
  <c r="BK84" i="15"/>
  <c r="BJ84" i="15" s="1"/>
  <c r="BL44" i="15"/>
  <c r="BM44" i="15" s="1"/>
  <c r="BL102" i="15"/>
  <c r="BM102" i="15" s="1"/>
  <c r="BK64" i="15"/>
  <c r="BJ64" i="15" s="1"/>
  <c r="BL25" i="15"/>
  <c r="BM25" i="15" s="1"/>
  <c r="BK85" i="15"/>
  <c r="BJ85" i="15" s="1"/>
  <c r="BL46" i="15"/>
  <c r="BM46" i="15" s="1"/>
  <c r="BK102" i="15"/>
  <c r="BJ102" i="15" s="1"/>
  <c r="BK41" i="15"/>
  <c r="BJ41" i="15" s="1"/>
  <c r="BK69" i="15"/>
  <c r="BJ69" i="15" s="1"/>
  <c r="BK98" i="15"/>
  <c r="BJ98" i="15" s="1"/>
  <c r="BL37" i="15"/>
  <c r="BM37" i="15" s="1"/>
  <c r="BK80" i="15"/>
  <c r="BJ80" i="15" s="1"/>
  <c r="BK21" i="15"/>
  <c r="BJ21" i="15" s="1"/>
  <c r="BK20" i="15"/>
  <c r="BJ20" i="15" s="1"/>
  <c r="BK109" i="15"/>
  <c r="BJ109" i="15" s="1"/>
  <c r="BL58" i="15"/>
  <c r="BM58" i="15" s="1"/>
  <c r="BL60" i="15"/>
  <c r="BM60" i="15" s="1"/>
  <c r="BL70" i="15"/>
  <c r="BM70" i="15" s="1"/>
  <c r="BL86" i="15"/>
  <c r="BM86" i="15" s="1"/>
  <c r="BL115" i="15"/>
  <c r="BM115" i="15" s="1"/>
  <c r="BL99" i="15"/>
  <c r="BM99" i="15" s="1"/>
  <c r="BK110" i="15"/>
  <c r="BJ110" i="15" s="1"/>
  <c r="BK92" i="15"/>
  <c r="BJ92" i="15" s="1"/>
  <c r="BL75" i="15"/>
  <c r="BM75" i="15" s="1"/>
  <c r="BL59" i="15"/>
  <c r="BM59" i="15" s="1"/>
  <c r="BL43" i="15"/>
  <c r="BM43" i="15" s="1"/>
  <c r="BL27" i="15"/>
  <c r="BM27" i="15" s="1"/>
  <c r="BL109" i="15"/>
  <c r="BM109" i="15" s="1"/>
  <c r="BK91" i="15"/>
  <c r="BJ91" i="15" s="1"/>
  <c r="BK75" i="15"/>
  <c r="BJ75" i="15" s="1"/>
  <c r="BK59" i="15"/>
  <c r="BJ59" i="15" s="1"/>
  <c r="BK43" i="15"/>
  <c r="BJ43" i="15" s="1"/>
  <c r="BK27" i="15"/>
  <c r="BJ27" i="15" s="1"/>
  <c r="BL106" i="15"/>
  <c r="BM106" i="15" s="1"/>
  <c r="BL82" i="15"/>
  <c r="BM82" i="15" s="1"/>
  <c r="BL61" i="15"/>
  <c r="BM61" i="15" s="1"/>
  <c r="BL40" i="15"/>
  <c r="BM40" i="15" s="1"/>
  <c r="BL18" i="15"/>
  <c r="BM18" i="15" s="1"/>
  <c r="BL93" i="15"/>
  <c r="BM93" i="15" s="1"/>
  <c r="BK72" i="15"/>
  <c r="BJ72" i="15" s="1"/>
  <c r="BK50" i="15"/>
  <c r="BJ50" i="15" s="1"/>
  <c r="BK29" i="15"/>
  <c r="BJ29" i="15" s="1"/>
  <c r="BK104" i="15"/>
  <c r="BJ104" i="15" s="1"/>
  <c r="BK74" i="15"/>
  <c r="BJ74" i="15" s="1"/>
  <c r="BK46" i="15"/>
  <c r="BJ46" i="15" s="1"/>
  <c r="BK17" i="15"/>
  <c r="BJ17" i="15" s="1"/>
  <c r="BL90" i="15"/>
  <c r="BM90" i="15" s="1"/>
  <c r="BL62" i="15"/>
  <c r="BM62" i="15" s="1"/>
  <c r="BL33" i="15"/>
  <c r="BM33" i="15" s="1"/>
  <c r="BK103" i="15"/>
  <c r="BJ103" i="15" s="1"/>
  <c r="BL64" i="15"/>
  <c r="BM64" i="15" s="1"/>
  <c r="BK26" i="15"/>
  <c r="BJ26" i="15" s="1"/>
  <c r="BL81" i="15"/>
  <c r="BM81" i="15" s="1"/>
  <c r="BK44" i="15"/>
  <c r="BJ44" i="15" s="1"/>
  <c r="BL104" i="15"/>
  <c r="BM104" i="15" s="1"/>
  <c r="BK65" i="15"/>
  <c r="BJ65" i="15" s="1"/>
  <c r="BK28" i="15"/>
  <c r="BJ28" i="15" s="1"/>
  <c r="BK70" i="15"/>
  <c r="BJ70" i="15" s="1"/>
  <c r="BL101" i="15"/>
  <c r="BM101" i="15" s="1"/>
  <c r="BL38" i="15"/>
  <c r="BM38" i="15" s="1"/>
  <c r="BL68" i="15"/>
  <c r="BM68" i="15" s="1"/>
  <c r="BK111" i="15"/>
  <c r="BJ111" i="15" s="1"/>
  <c r="BL49" i="15"/>
  <c r="BM49" i="15" s="1"/>
  <c r="BL78" i="15"/>
  <c r="BM78" i="15" s="1"/>
  <c r="BK90" i="15"/>
  <c r="BJ90" i="15" s="1"/>
  <c r="BK48" i="15"/>
  <c r="BJ48" i="15" s="1"/>
  <c r="BK76" i="15"/>
  <c r="BJ76" i="15" s="1"/>
  <c r="BL89" i="15"/>
  <c r="BM89" i="15" s="1"/>
  <c r="BK95" i="15"/>
  <c r="BJ95" i="15" s="1"/>
  <c r="BL114" i="15"/>
  <c r="BM114" i="15" s="1"/>
  <c r="BL79" i="15"/>
  <c r="BM79" i="15" s="1"/>
  <c r="BL47" i="15"/>
  <c r="BM47" i="15" s="1"/>
  <c r="BK114" i="15"/>
  <c r="BJ114" i="15" s="1"/>
  <c r="BK79" i="15"/>
  <c r="BJ79" i="15" s="1"/>
  <c r="BK47" i="15"/>
  <c r="BJ47" i="15" s="1"/>
  <c r="BL112" i="15"/>
  <c r="BM112" i="15" s="1"/>
  <c r="BL66" i="15"/>
  <c r="BM66" i="15" s="1"/>
  <c r="BL24" i="15"/>
  <c r="BM24" i="15" s="1"/>
  <c r="BK77" i="15"/>
  <c r="BJ77" i="15" s="1"/>
  <c r="BK34" i="15"/>
  <c r="BJ34" i="15" s="1"/>
  <c r="BK81" i="15"/>
  <c r="BJ81" i="15" s="1"/>
  <c r="BK25" i="15"/>
  <c r="BJ25" i="15" s="1"/>
  <c r="BL69" i="15"/>
  <c r="BM69" i="15" s="1"/>
  <c r="BK115" i="15"/>
  <c r="BJ115" i="15" s="1"/>
  <c r="BL36" i="15"/>
  <c r="BM36" i="15" s="1"/>
  <c r="BL53" i="15"/>
  <c r="BM53" i="15" s="1"/>
  <c r="BL74" i="15"/>
  <c r="BM74" i="15" s="1"/>
  <c r="BK86" i="15"/>
  <c r="BJ86" i="15" s="1"/>
  <c r="BL52" i="15"/>
  <c r="BM52" i="15" s="1"/>
  <c r="BL21" i="15"/>
  <c r="BM21" i="15" s="1"/>
  <c r="BL110" i="15"/>
  <c r="BM110" i="15" s="1"/>
  <c r="BK78" i="15"/>
  <c r="BJ78" i="15" s="1"/>
  <c r="BL30" i="15"/>
  <c r="BM30" i="15" s="1"/>
  <c r="BK58" i="15"/>
  <c r="BJ58" i="15" s="1"/>
  <c r="BL31" i="15"/>
  <c r="BM31" i="15" s="1"/>
  <c r="BK113" i="15"/>
  <c r="BJ113" i="15" s="1"/>
  <c r="BL22" i="15"/>
  <c r="BM22" i="15" s="1"/>
  <c r="BL96" i="15"/>
  <c r="BM96" i="15" s="1"/>
  <c r="BK99" i="15"/>
  <c r="BJ99" i="15" s="1"/>
  <c r="BL116" i="15"/>
  <c r="BM116" i="15" s="1"/>
  <c r="BK96" i="15"/>
  <c r="BJ96" i="15" s="1"/>
  <c r="BK53" i="15"/>
  <c r="BJ53" i="15" s="1"/>
  <c r="BL80" i="15"/>
  <c r="BM80" i="15" s="1"/>
  <c r="BK63" i="15"/>
  <c r="BJ63" i="15" s="1"/>
  <c r="BL98" i="15"/>
  <c r="BM98" i="15" s="1"/>
  <c r="BL65" i="15"/>
  <c r="BM65" i="15" s="1"/>
  <c r="BL88" i="15"/>
  <c r="BM88" i="15" s="1"/>
  <c r="BL108" i="15"/>
  <c r="BM108" i="15" s="1"/>
  <c r="BL45" i="15"/>
  <c r="BM45" i="15" s="1"/>
  <c r="BK42" i="15"/>
  <c r="BJ42" i="15" s="1"/>
  <c r="BK56" i="15"/>
  <c r="BJ56" i="15" s="1"/>
  <c r="BL103" i="15"/>
  <c r="BM103" i="15" s="1"/>
  <c r="BL92" i="15"/>
  <c r="BM92" i="15" s="1"/>
  <c r="BL73" i="15"/>
  <c r="BM73" i="15" s="1"/>
  <c r="BK31" i="15"/>
  <c r="BJ31" i="15" s="1"/>
  <c r="BK37" i="15"/>
  <c r="BJ37" i="15" s="1"/>
  <c r="BL32" i="15"/>
  <c r="BM32" i="15" s="1"/>
  <c r="BL63" i="15"/>
  <c r="BM63" i="15" s="1"/>
  <c r="BL41" i="15"/>
  <c r="BM41" i="15" s="1"/>
  <c r="V92" i="33"/>
  <c r="W92" i="33" s="1"/>
  <c r="V65" i="33"/>
  <c r="W65" i="33" s="1"/>
  <c r="U38" i="33"/>
  <c r="T38" i="33" s="1"/>
  <c r="V107" i="33"/>
  <c r="W107" i="33" s="1"/>
  <c r="U33" i="33"/>
  <c r="T33" i="33" s="1"/>
  <c r="V48" i="33"/>
  <c r="W48" i="33" s="1"/>
  <c r="U66" i="33"/>
  <c r="T66" i="33" s="1"/>
  <c r="U80" i="33"/>
  <c r="T80" i="33" s="1"/>
  <c r="U114" i="33"/>
  <c r="T114" i="33" s="1"/>
  <c r="V39" i="33"/>
  <c r="W39" i="33" s="1"/>
  <c r="U74" i="33"/>
  <c r="T74" i="33" s="1"/>
  <c r="V89" i="33"/>
  <c r="W89" i="33" s="1"/>
  <c r="U28" i="33"/>
  <c r="T28" i="33" s="1"/>
  <c r="V61" i="33"/>
  <c r="W61" i="33" s="1"/>
  <c r="U19" i="33"/>
  <c r="T19" i="33" s="1"/>
  <c r="U113" i="33"/>
  <c r="T113" i="33" s="1"/>
  <c r="V85" i="33"/>
  <c r="W85" i="33" s="1"/>
  <c r="U58" i="33"/>
  <c r="T58" i="33" s="1"/>
  <c r="U31" i="33"/>
  <c r="T31" i="33" s="1"/>
  <c r="V87" i="33"/>
  <c r="W87" i="33" s="1"/>
  <c r="U103" i="33"/>
  <c r="T103" i="33" s="1"/>
  <c r="V32" i="33"/>
  <c r="W32" i="33" s="1"/>
  <c r="U46" i="33"/>
  <c r="T46" i="33" s="1"/>
  <c r="V60" i="33"/>
  <c r="W60" i="33" s="1"/>
  <c r="V93" i="33"/>
  <c r="W93" i="33" s="1"/>
  <c r="V20" i="33"/>
  <c r="W20" i="33" s="1"/>
  <c r="V55" i="33"/>
  <c r="W55" i="33" s="1"/>
  <c r="U73" i="33"/>
  <c r="T73" i="33" s="1"/>
  <c r="V116" i="33"/>
  <c r="W116" i="33" s="1"/>
  <c r="V45" i="33"/>
  <c r="W45" i="33" s="1"/>
  <c r="V114" i="33"/>
  <c r="W114" i="33" s="1"/>
  <c r="V98" i="33"/>
  <c r="W98" i="33" s="1"/>
  <c r="V82" i="33"/>
  <c r="W82" i="33" s="1"/>
  <c r="V66" i="33"/>
  <c r="W66" i="33" s="1"/>
  <c r="V50" i="33"/>
  <c r="W50" i="33" s="1"/>
  <c r="V34" i="33"/>
  <c r="W34" i="33" s="1"/>
  <c r="V18" i="33"/>
  <c r="W18" i="33" s="1"/>
  <c r="U100" i="33"/>
  <c r="T100" i="33" s="1"/>
  <c r="V81" i="33"/>
  <c r="W81" i="33" s="1"/>
  <c r="V63" i="33"/>
  <c r="W63" i="33" s="1"/>
  <c r="U45" i="33"/>
  <c r="T45" i="33" s="1"/>
  <c r="U27" i="33"/>
  <c r="T27" i="33" s="1"/>
  <c r="U110" i="33"/>
  <c r="T110" i="33" s="1"/>
  <c r="U89" i="33"/>
  <c r="T89" i="33" s="1"/>
  <c r="V68" i="33"/>
  <c r="W68" i="33" s="1"/>
  <c r="V47" i="33"/>
  <c r="W47" i="33" s="1"/>
  <c r="U26" i="33"/>
  <c r="T26" i="33" s="1"/>
  <c r="U101" i="33"/>
  <c r="T101" i="33" s="1"/>
  <c r="V76" i="33"/>
  <c r="W76" i="33" s="1"/>
  <c r="U53" i="33"/>
  <c r="T53" i="33" s="1"/>
  <c r="U29" i="33"/>
  <c r="T29" i="33" s="1"/>
  <c r="U92" i="33"/>
  <c r="T92" i="33" s="1"/>
  <c r="V64" i="33"/>
  <c r="W64" i="33" s="1"/>
  <c r="V37" i="33"/>
  <c r="W37" i="33" s="1"/>
  <c r="U104" i="33"/>
  <c r="T104" i="33" s="1"/>
  <c r="V77" i="33"/>
  <c r="W77" i="33" s="1"/>
  <c r="V43" i="33"/>
  <c r="W43" i="33" s="1"/>
  <c r="U111" i="33"/>
  <c r="T111" i="33" s="1"/>
  <c r="V83" i="33"/>
  <c r="W83" i="33" s="1"/>
  <c r="U56" i="33"/>
  <c r="T56" i="33" s="1"/>
  <c r="V28" i="33"/>
  <c r="W28" i="33" s="1"/>
  <c r="V108" i="33"/>
  <c r="W108" i="33" s="1"/>
  <c r="U81" i="33"/>
  <c r="T81" i="33" s="1"/>
  <c r="U55" i="33"/>
  <c r="T55" i="33" s="1"/>
  <c r="V27" i="33"/>
  <c r="W27" i="33" s="1"/>
  <c r="U99" i="33"/>
  <c r="T99" i="33" s="1"/>
  <c r="U72" i="33"/>
  <c r="T72" i="33" s="1"/>
  <c r="V44" i="33"/>
  <c r="W44" i="33" s="1"/>
  <c r="U18" i="33"/>
  <c r="U52" i="33"/>
  <c r="T52" i="33" s="1"/>
  <c r="U67" i="33"/>
  <c r="T67" i="33" s="1"/>
  <c r="U82" i="33"/>
  <c r="T82" i="33" s="1"/>
  <c r="V96" i="33"/>
  <c r="W96" i="33" s="1"/>
  <c r="U25" i="33"/>
  <c r="T25" i="33" s="1"/>
  <c r="U60" i="33"/>
  <c r="T60" i="33" s="1"/>
  <c r="U93" i="33"/>
  <c r="T93" i="33" s="1"/>
  <c r="U108" i="33"/>
  <c r="T108" i="33" s="1"/>
  <c r="U34" i="33"/>
  <c r="T34" i="33" s="1"/>
  <c r="V80" i="33"/>
  <c r="W80" i="33" s="1"/>
  <c r="V19" i="33"/>
  <c r="W19" i="33" s="1"/>
  <c r="V79" i="33"/>
  <c r="W79" i="33" s="1"/>
  <c r="V24" i="33"/>
  <c r="W24" i="33" s="1"/>
  <c r="U87" i="33"/>
  <c r="T87" i="33" s="1"/>
  <c r="U115" i="33"/>
  <c r="T115" i="33" s="1"/>
  <c r="V75" i="33"/>
  <c r="W75" i="33" s="1"/>
  <c r="U39" i="33"/>
  <c r="T39" i="33" s="1"/>
  <c r="V100" i="33"/>
  <c r="W100" i="33" s="1"/>
  <c r="V106" i="33"/>
  <c r="W106" i="33" s="1"/>
  <c r="V74" i="33"/>
  <c r="W74" i="33" s="1"/>
  <c r="V42" i="33"/>
  <c r="W42" i="33" s="1"/>
  <c r="U109" i="33"/>
  <c r="T109" i="33" s="1"/>
  <c r="V72" i="33"/>
  <c r="W72" i="33" s="1"/>
  <c r="U36" i="33"/>
  <c r="T36" i="33" s="1"/>
  <c r="V99" i="33"/>
  <c r="W99" i="33" s="1"/>
  <c r="V57" i="33"/>
  <c r="W57" i="33" s="1"/>
  <c r="V112" i="33"/>
  <c r="W112" i="33" s="1"/>
  <c r="U65" i="33"/>
  <c r="T65" i="33" s="1"/>
  <c r="U17" i="33"/>
  <c r="T17" i="33" s="1"/>
  <c r="V105" i="33"/>
  <c r="W105" i="33" s="1"/>
  <c r="U51" i="33"/>
  <c r="T51" i="33" s="1"/>
  <c r="V91" i="33"/>
  <c r="W91" i="33" s="1"/>
  <c r="V29" i="33"/>
  <c r="W29" i="33" s="1"/>
  <c r="V69" i="33"/>
  <c r="W69" i="33" s="1"/>
  <c r="U64" i="33"/>
  <c r="T64" i="33" s="1"/>
  <c r="V67" i="33"/>
  <c r="W67" i="33" s="1"/>
  <c r="V94" i="33"/>
  <c r="W94" i="33" s="1"/>
  <c r="V62" i="33"/>
  <c r="W62" i="33" s="1"/>
  <c r="V30" i="33"/>
  <c r="W30" i="33" s="1"/>
  <c r="V95" i="33"/>
  <c r="W95" i="33" s="1"/>
  <c r="U59" i="33"/>
  <c r="T59" i="33" s="1"/>
  <c r="U22" i="33"/>
  <c r="T22" i="33" s="1"/>
  <c r="U84" i="33"/>
  <c r="T84" i="33" s="1"/>
  <c r="U42" i="33"/>
  <c r="T42" i="33" s="1"/>
  <c r="U95" i="33"/>
  <c r="T95" i="33" s="1"/>
  <c r="U47" i="33"/>
  <c r="T47" i="33" s="1"/>
  <c r="U85" i="33"/>
  <c r="T85" i="33" s="1"/>
  <c r="U30" i="33"/>
  <c r="T30" i="33" s="1"/>
  <c r="U70" i="33"/>
  <c r="T70" i="33" s="1"/>
  <c r="V103" i="33"/>
  <c r="W103" i="33" s="1"/>
  <c r="U49" i="33"/>
  <c r="T49" i="33" s="1"/>
  <c r="U102" i="33"/>
  <c r="T102" i="33" s="1"/>
  <c r="U48" i="33"/>
  <c r="T48" i="33" s="1"/>
  <c r="V90" i="33"/>
  <c r="W90" i="33" s="1"/>
  <c r="V58" i="33"/>
  <c r="W58" i="33" s="1"/>
  <c r="V26" i="33"/>
  <c r="W26" i="33" s="1"/>
  <c r="U91" i="33"/>
  <c r="T91" i="33" s="1"/>
  <c r="U54" i="33"/>
  <c r="T54" i="33" s="1"/>
  <c r="V17" i="33"/>
  <c r="W17" i="33" s="1"/>
  <c r="U79" i="33"/>
  <c r="T79" i="33" s="1"/>
  <c r="U37" i="33"/>
  <c r="T37" i="33" s="1"/>
  <c r="V88" i="33"/>
  <c r="W88" i="33" s="1"/>
  <c r="U41" i="33"/>
  <c r="T41" i="33" s="1"/>
  <c r="U78" i="33"/>
  <c r="T78" i="33" s="1"/>
  <c r="U24" i="33"/>
  <c r="T24" i="33" s="1"/>
  <c r="V56" i="33"/>
  <c r="W56" i="33" s="1"/>
  <c r="U97" i="33"/>
  <c r="T97" i="33" s="1"/>
  <c r="U43" i="33"/>
  <c r="T43" i="33" s="1"/>
  <c r="U96" i="33"/>
  <c r="T96" i="33" s="1"/>
  <c r="U40" i="33"/>
  <c r="T40" i="33" s="1"/>
  <c r="V51" i="33"/>
  <c r="W51" i="33" s="1"/>
  <c r="U69" i="33"/>
  <c r="T69" i="33" s="1"/>
  <c r="V41" i="33"/>
  <c r="W41" i="33" s="1"/>
  <c r="V53" i="33"/>
  <c r="W53" i="33" s="1"/>
  <c r="V110" i="33"/>
  <c r="W110" i="33" s="1"/>
  <c r="V46" i="33"/>
  <c r="W46" i="33" s="1"/>
  <c r="U77" i="33"/>
  <c r="T77" i="33" s="1"/>
  <c r="U105" i="33"/>
  <c r="T105" i="33" s="1"/>
  <c r="U21" i="33"/>
  <c r="T21" i="33" s="1"/>
  <c r="V23" i="33"/>
  <c r="W23" i="33" s="1"/>
  <c r="U112" i="33"/>
  <c r="T112" i="33" s="1"/>
  <c r="V97" i="33"/>
  <c r="W97" i="33" s="1"/>
  <c r="U76" i="33"/>
  <c r="T76" i="33" s="1"/>
  <c r="U75" i="33"/>
  <c r="T75" i="33" s="1"/>
  <c r="V102" i="33"/>
  <c r="W102" i="33" s="1"/>
  <c r="V38" i="33"/>
  <c r="W38" i="33" s="1"/>
  <c r="U68" i="33"/>
  <c r="T68" i="33" s="1"/>
  <c r="U94" i="33"/>
  <c r="T94" i="33" s="1"/>
  <c r="U107" i="33"/>
  <c r="T107" i="33" s="1"/>
  <c r="U98" i="33"/>
  <c r="T98" i="33" s="1"/>
  <c r="V84" i="33"/>
  <c r="W84" i="33" s="1"/>
  <c r="U62" i="33"/>
  <c r="T62" i="33" s="1"/>
  <c r="U61" i="33"/>
  <c r="T61" i="33" s="1"/>
  <c r="V78" i="33"/>
  <c r="W78" i="33" s="1"/>
  <c r="V113" i="33"/>
  <c r="W113" i="33" s="1"/>
  <c r="V40" i="33"/>
  <c r="W40" i="33" s="1"/>
  <c r="U63" i="33"/>
  <c r="T63" i="33" s="1"/>
  <c r="U71" i="33"/>
  <c r="T71" i="33" s="1"/>
  <c r="U57" i="33"/>
  <c r="T57" i="33" s="1"/>
  <c r="V36" i="33"/>
  <c r="W36" i="33" s="1"/>
  <c r="V21" i="33"/>
  <c r="W21" i="33" s="1"/>
  <c r="U20" i="33"/>
  <c r="V101" i="33"/>
  <c r="W101" i="33" s="1"/>
  <c r="V25" i="33"/>
  <c r="W25" i="33" s="1"/>
  <c r="V86" i="33"/>
  <c r="W86" i="33" s="1"/>
  <c r="V49" i="33"/>
  <c r="W49" i="33" s="1"/>
  <c r="U83" i="33"/>
  <c r="T83" i="33" s="1"/>
  <c r="V71" i="33"/>
  <c r="W71" i="33" s="1"/>
  <c r="V35" i="33"/>
  <c r="W35" i="33" s="1"/>
  <c r="V70" i="33"/>
  <c r="W70" i="33" s="1"/>
  <c r="V31" i="33"/>
  <c r="W31" i="33" s="1"/>
  <c r="V59" i="33"/>
  <c r="W59" i="33" s="1"/>
  <c r="U44" i="33"/>
  <c r="T44" i="33" s="1"/>
  <c r="U116" i="33"/>
  <c r="T116" i="33" s="1"/>
  <c r="V22" i="33"/>
  <c r="W22" i="33" s="1"/>
  <c r="U35" i="33"/>
  <c r="T35" i="33" s="1"/>
  <c r="U23" i="33"/>
  <c r="T23" i="33" s="1"/>
  <c r="V109" i="33"/>
  <c r="W109" i="33" s="1"/>
  <c r="U86" i="33"/>
  <c r="T86" i="33" s="1"/>
  <c r="U88" i="33"/>
  <c r="T88" i="33" s="1"/>
  <c r="V73" i="33"/>
  <c r="W73" i="33" s="1"/>
  <c r="V111" i="33"/>
  <c r="W111" i="33" s="1"/>
  <c r="V54" i="33"/>
  <c r="W54" i="33" s="1"/>
  <c r="V52" i="33"/>
  <c r="W52" i="33" s="1"/>
  <c r="V33" i="33"/>
  <c r="W33" i="33" s="1"/>
  <c r="U106" i="33"/>
  <c r="T106" i="33" s="1"/>
  <c r="U50" i="33"/>
  <c r="T50" i="33" s="1"/>
  <c r="V104" i="33"/>
  <c r="W104" i="33" s="1"/>
  <c r="U90" i="33"/>
  <c r="T90" i="33" s="1"/>
  <c r="V115" i="33"/>
  <c r="W115" i="33" s="1"/>
  <c r="U32" i="33"/>
  <c r="T32" i="33" s="1"/>
  <c r="I26" i="31"/>
  <c r="H26" i="31" s="1"/>
  <c r="I23" i="31"/>
  <c r="H23" i="31" s="1"/>
  <c r="J94" i="31"/>
  <c r="K94" i="31" s="1"/>
  <c r="I57" i="31"/>
  <c r="H57" i="31" s="1"/>
  <c r="I31" i="31"/>
  <c r="H31" i="31" s="1"/>
  <c r="J34" i="31"/>
  <c r="K34" i="31" s="1"/>
  <c r="I71" i="31"/>
  <c r="H71" i="31" s="1"/>
  <c r="I29" i="31"/>
  <c r="H29" i="31" s="1"/>
  <c r="J70" i="31"/>
  <c r="K70" i="31" s="1"/>
  <c r="J28" i="31"/>
  <c r="K28" i="31" s="1"/>
  <c r="I80" i="31"/>
  <c r="H80" i="31" s="1"/>
  <c r="J38" i="31"/>
  <c r="K38" i="31" s="1"/>
  <c r="J86" i="31"/>
  <c r="K86" i="31" s="1"/>
  <c r="I24" i="31"/>
  <c r="J84" i="31"/>
  <c r="K84" i="31" s="1"/>
  <c r="I43" i="31"/>
  <c r="H43" i="31" s="1"/>
  <c r="I18" i="31"/>
  <c r="H18" i="31" s="1"/>
  <c r="J83" i="31"/>
  <c r="K83" i="31" s="1"/>
  <c r="I52" i="31"/>
  <c r="H52" i="31" s="1"/>
  <c r="I20" i="31"/>
  <c r="H20" i="31" s="1"/>
  <c r="I105" i="31"/>
  <c r="H105" i="31" s="1"/>
  <c r="J60" i="31"/>
  <c r="K60" i="31" s="1"/>
  <c r="J104" i="31"/>
  <c r="K104" i="31" s="1"/>
  <c r="I60" i="31"/>
  <c r="H60" i="31" s="1"/>
  <c r="J17" i="31"/>
  <c r="K17" i="31" s="1"/>
  <c r="J69" i="31"/>
  <c r="K69" i="31" s="1"/>
  <c r="I28" i="31"/>
  <c r="J65" i="31"/>
  <c r="K65" i="31" s="1"/>
  <c r="J74" i="31"/>
  <c r="K74" i="31" s="1"/>
  <c r="J32" i="31"/>
  <c r="K32" i="31" s="1"/>
  <c r="I102" i="31"/>
  <c r="H102" i="31" s="1"/>
  <c r="J105" i="31"/>
  <c r="K105" i="31" s="1"/>
  <c r="J116" i="31"/>
  <c r="K116" i="31" s="1"/>
  <c r="J98" i="31"/>
  <c r="K98" i="31" s="1"/>
  <c r="I82" i="31"/>
  <c r="H82" i="31" s="1"/>
  <c r="I66" i="31"/>
  <c r="H66" i="31" s="1"/>
  <c r="I50" i="31"/>
  <c r="H50" i="31" s="1"/>
  <c r="I34" i="31"/>
  <c r="H34" i="31" s="1"/>
  <c r="I109" i="31"/>
  <c r="H109" i="31" s="1"/>
  <c r="I87" i="31"/>
  <c r="H87" i="31" s="1"/>
  <c r="J68" i="31"/>
  <c r="K68" i="31" s="1"/>
  <c r="J50" i="31"/>
  <c r="K50" i="31" s="1"/>
  <c r="I32" i="31"/>
  <c r="J108" i="31"/>
  <c r="K108" i="31" s="1"/>
  <c r="I84" i="31"/>
  <c r="H84" i="31" s="1"/>
  <c r="I63" i="31"/>
  <c r="H63" i="31" s="1"/>
  <c r="J42" i="31"/>
  <c r="K42" i="31" s="1"/>
  <c r="I21" i="31"/>
  <c r="H21" i="31" s="1"/>
  <c r="J100" i="31"/>
  <c r="K100" i="31" s="1"/>
  <c r="J41" i="31"/>
  <c r="K41" i="31" s="1"/>
  <c r="I100" i="31"/>
  <c r="H100" i="31" s="1"/>
  <c r="I77" i="31"/>
  <c r="H77" i="31" s="1"/>
  <c r="J56" i="31"/>
  <c r="K56" i="31" s="1"/>
  <c r="J35" i="31"/>
  <c r="K35" i="31" s="1"/>
  <c r="J106" i="31"/>
  <c r="K106" i="31" s="1"/>
  <c r="J81" i="31"/>
  <c r="K81" i="31" s="1"/>
  <c r="I61" i="31"/>
  <c r="H61" i="31" s="1"/>
  <c r="I40" i="31"/>
  <c r="H40" i="31" s="1"/>
  <c r="J19" i="31"/>
  <c r="K19" i="31" s="1"/>
  <c r="I69" i="31"/>
  <c r="H69" i="31" s="1"/>
  <c r="I27" i="31"/>
  <c r="H27" i="31" s="1"/>
  <c r="J97" i="31"/>
  <c r="K97" i="31" s="1"/>
  <c r="J54" i="31"/>
  <c r="K54" i="31" s="1"/>
  <c r="I111" i="31"/>
  <c r="H111" i="31" s="1"/>
  <c r="J64" i="31"/>
  <c r="K64" i="31" s="1"/>
  <c r="J27" i="31"/>
  <c r="K27" i="31" s="1"/>
  <c r="J114" i="31"/>
  <c r="K114" i="31" s="1"/>
  <c r="J67" i="31"/>
  <c r="K67" i="31" s="1"/>
  <c r="I36" i="31"/>
  <c r="H36" i="31" s="1"/>
  <c r="I76" i="31"/>
  <c r="H76" i="31" s="1"/>
  <c r="I81" i="31"/>
  <c r="H81" i="31" s="1"/>
  <c r="J39" i="31"/>
  <c r="K39" i="31" s="1"/>
  <c r="J80" i="31"/>
  <c r="K80" i="31" s="1"/>
  <c r="I39" i="31"/>
  <c r="H39" i="31" s="1"/>
  <c r="J90" i="31"/>
  <c r="K90" i="31" s="1"/>
  <c r="J48" i="31"/>
  <c r="K48" i="31" s="1"/>
  <c r="I99" i="31"/>
  <c r="H99" i="31" s="1"/>
  <c r="J44" i="31"/>
  <c r="K44" i="31" s="1"/>
  <c r="J95" i="31"/>
  <c r="K95" i="31" s="1"/>
  <c r="I53" i="31"/>
  <c r="H53" i="31" s="1"/>
  <c r="I106" i="31"/>
  <c r="H106" i="31" s="1"/>
  <c r="J92" i="31"/>
  <c r="K92" i="31" s="1"/>
  <c r="I86" i="31"/>
  <c r="H86" i="31" s="1"/>
  <c r="I54" i="31"/>
  <c r="H54" i="31" s="1"/>
  <c r="J115" i="31"/>
  <c r="K115" i="31" s="1"/>
  <c r="I73" i="31"/>
  <c r="H73" i="31" s="1"/>
  <c r="J36" i="31"/>
  <c r="K36" i="31" s="1"/>
  <c r="I89" i="31"/>
  <c r="H89" i="31" s="1"/>
  <c r="J47" i="31"/>
  <c r="K47" i="31" s="1"/>
  <c r="I108" i="31"/>
  <c r="H108" i="31" s="1"/>
  <c r="I107" i="31"/>
  <c r="H107" i="31" s="1"/>
  <c r="J61" i="31"/>
  <c r="K61" i="31" s="1"/>
  <c r="I113" i="31"/>
  <c r="H113" i="31" s="1"/>
  <c r="J66" i="31"/>
  <c r="K66" i="31" s="1"/>
  <c r="J24" i="31"/>
  <c r="K24" i="31" s="1"/>
  <c r="J37" i="31"/>
  <c r="K37" i="31" s="1"/>
  <c r="I65" i="31"/>
  <c r="H65" i="31" s="1"/>
  <c r="I75" i="31"/>
  <c r="H75" i="31" s="1"/>
  <c r="I94" i="31"/>
  <c r="H94" i="31" s="1"/>
  <c r="I58" i="31"/>
  <c r="H58" i="31" s="1"/>
  <c r="I64" i="31"/>
  <c r="H64" i="31" s="1"/>
  <c r="J18" i="31"/>
  <c r="K18" i="31" s="1"/>
  <c r="I68" i="31"/>
  <c r="H68" i="31" s="1"/>
  <c r="J113" i="31"/>
  <c r="K113" i="31" s="1"/>
  <c r="J99" i="31"/>
  <c r="K99" i="31" s="1"/>
  <c r="I51" i="31"/>
  <c r="H51" i="31" s="1"/>
  <c r="J79" i="31"/>
  <c r="K79" i="31" s="1"/>
  <c r="I92" i="31"/>
  <c r="H92" i="31" s="1"/>
  <c r="J55" i="31"/>
  <c r="K55" i="31" s="1"/>
  <c r="I44" i="31"/>
  <c r="H44" i="31" s="1"/>
  <c r="J43" i="31"/>
  <c r="K43" i="31" s="1"/>
  <c r="I101" i="31"/>
  <c r="H101" i="31" s="1"/>
  <c r="I90" i="31"/>
  <c r="H90" i="31" s="1"/>
  <c r="J103" i="31"/>
  <c r="K103" i="31" s="1"/>
  <c r="J59" i="31"/>
  <c r="K59" i="31" s="1"/>
  <c r="I116" i="31"/>
  <c r="H116" i="31" s="1"/>
  <c r="J20" i="31"/>
  <c r="K20" i="31" s="1"/>
  <c r="J51" i="31"/>
  <c r="K51" i="31" s="1"/>
  <c r="I93" i="31"/>
  <c r="H93" i="31" s="1"/>
  <c r="I45" i="31"/>
  <c r="H45" i="31" s="1"/>
  <c r="I59" i="31"/>
  <c r="H59" i="31" s="1"/>
  <c r="J33" i="31"/>
  <c r="K33" i="31" s="1"/>
  <c r="I33" i="31"/>
  <c r="J21" i="31"/>
  <c r="K21" i="31" s="1"/>
  <c r="I114" i="31"/>
  <c r="H114" i="31" s="1"/>
  <c r="J96" i="31"/>
  <c r="K96" i="31" s="1"/>
  <c r="I46" i="31"/>
  <c r="H46" i="31" s="1"/>
  <c r="I97" i="31"/>
  <c r="H97" i="31" s="1"/>
  <c r="I55" i="31"/>
  <c r="H55" i="31" s="1"/>
  <c r="J57" i="31"/>
  <c r="K57" i="31" s="1"/>
  <c r="J93" i="31"/>
  <c r="K93" i="31" s="1"/>
  <c r="J46" i="31"/>
  <c r="K46" i="31" s="1"/>
  <c r="J87" i="31"/>
  <c r="K87" i="31" s="1"/>
  <c r="J58" i="31"/>
  <c r="K58" i="31" s="1"/>
  <c r="I49" i="31"/>
  <c r="H49" i="31" s="1"/>
  <c r="J109" i="31"/>
  <c r="K109" i="31" s="1"/>
  <c r="J23" i="31"/>
  <c r="K23" i="31" s="1"/>
  <c r="J22" i="31"/>
  <c r="K22" i="31" s="1"/>
  <c r="I115" i="31"/>
  <c r="H115" i="31" s="1"/>
  <c r="I74" i="31"/>
  <c r="H74" i="31" s="1"/>
  <c r="I22" i="31"/>
  <c r="H22" i="31" s="1"/>
  <c r="I41" i="31"/>
  <c r="H41" i="31" s="1"/>
  <c r="J52" i="31"/>
  <c r="K52" i="31" s="1"/>
  <c r="I83" i="31"/>
  <c r="H83" i="31" s="1"/>
  <c r="J49" i="31"/>
  <c r="K49" i="31" s="1"/>
  <c r="I104" i="31"/>
  <c r="H104" i="31" s="1"/>
  <c r="J53" i="31"/>
  <c r="K53" i="31" s="1"/>
  <c r="I37" i="31"/>
  <c r="H37" i="31" s="1"/>
  <c r="J88" i="31"/>
  <c r="K88" i="31" s="1"/>
  <c r="I72" i="31"/>
  <c r="H72" i="31" s="1"/>
  <c r="J76" i="31"/>
  <c r="K76" i="31" s="1"/>
  <c r="J89" i="31"/>
  <c r="K89" i="31" s="1"/>
  <c r="I19" i="31"/>
  <c r="J75" i="31"/>
  <c r="K75" i="31" s="1"/>
  <c r="I110" i="31"/>
  <c r="H110" i="31" s="1"/>
  <c r="I103" i="31"/>
  <c r="H103" i="31" s="1"/>
  <c r="I38" i="31"/>
  <c r="H38" i="31" s="1"/>
  <c r="J78" i="31"/>
  <c r="K78" i="31" s="1"/>
  <c r="I56" i="31"/>
  <c r="H56" i="31" s="1"/>
  <c r="I96" i="31"/>
  <c r="H96" i="31" s="1"/>
  <c r="I79" i="31"/>
  <c r="H79" i="31" s="1"/>
  <c r="J25" i="31"/>
  <c r="K25" i="31" s="1"/>
  <c r="J30" i="31"/>
  <c r="K30" i="31" s="1"/>
  <c r="I35" i="31"/>
  <c r="H35" i="31" s="1"/>
  <c r="I85" i="31"/>
  <c r="H85" i="31" s="1"/>
  <c r="I42" i="31"/>
  <c r="H42" i="31" s="1"/>
  <c r="I95" i="31"/>
  <c r="H95" i="31" s="1"/>
  <c r="J62" i="31"/>
  <c r="K62" i="31" s="1"/>
  <c r="I91" i="31"/>
  <c r="H91" i="31" s="1"/>
  <c r="J110" i="31"/>
  <c r="K110" i="31" s="1"/>
  <c r="J91" i="31"/>
  <c r="K91" i="31" s="1"/>
  <c r="J102" i="31"/>
  <c r="K102" i="31" s="1"/>
  <c r="I78" i="31"/>
  <c r="H78" i="31" s="1"/>
  <c r="J45" i="31"/>
  <c r="K45" i="31" s="1"/>
  <c r="I25" i="31"/>
  <c r="H25" i="31" s="1"/>
  <c r="J111" i="31"/>
  <c r="K111" i="31" s="1"/>
  <c r="I70" i="31"/>
  <c r="H70" i="31" s="1"/>
  <c r="I47" i="31"/>
  <c r="H47" i="31" s="1"/>
  <c r="J85" i="31"/>
  <c r="K85" i="31" s="1"/>
  <c r="J77" i="31"/>
  <c r="K77" i="31" s="1"/>
  <c r="J40" i="31"/>
  <c r="K40" i="31" s="1"/>
  <c r="J112" i="31"/>
  <c r="K112" i="31" s="1"/>
  <c r="I98" i="31"/>
  <c r="H98" i="31" s="1"/>
  <c r="J73" i="31"/>
  <c r="K73" i="31" s="1"/>
  <c r="J29" i="31"/>
  <c r="K29" i="31" s="1"/>
  <c r="I62" i="31"/>
  <c r="H62" i="31" s="1"/>
  <c r="J72" i="31"/>
  <c r="K72" i="31" s="1"/>
  <c r="I30" i="31"/>
  <c r="H30" i="31" s="1"/>
  <c r="I88" i="31"/>
  <c r="H88" i="31" s="1"/>
  <c r="J107" i="31"/>
  <c r="K107" i="31" s="1"/>
  <c r="J82" i="31"/>
  <c r="K82" i="31" s="1"/>
  <c r="I17" i="31"/>
  <c r="H17" i="31" s="1"/>
  <c r="J101" i="31"/>
  <c r="K101" i="31" s="1"/>
  <c r="J71" i="31"/>
  <c r="K71" i="31" s="1"/>
  <c r="I112" i="31"/>
  <c r="H112" i="31" s="1"/>
  <c r="J31" i="31"/>
  <c r="K31" i="31" s="1"/>
  <c r="I67" i="31"/>
  <c r="H67" i="31" s="1"/>
  <c r="I48" i="31"/>
  <c r="H48" i="31" s="1"/>
  <c r="J26" i="31"/>
  <c r="K26" i="31" s="1"/>
  <c r="J63" i="31"/>
  <c r="K63" i="31" s="1"/>
  <c r="AM99" i="13"/>
  <c r="AL99" i="13" s="1"/>
  <c r="AN77" i="13"/>
  <c r="AO77" i="13" s="1"/>
  <c r="AN56" i="13"/>
  <c r="AO56" i="13" s="1"/>
  <c r="AM35" i="13"/>
  <c r="AL35" i="13" s="1"/>
  <c r="AM66" i="13"/>
  <c r="AL66" i="13" s="1"/>
  <c r="AM103" i="13"/>
  <c r="AL103" i="13" s="1"/>
  <c r="AN68" i="13"/>
  <c r="AO68" i="13" s="1"/>
  <c r="AM34" i="13"/>
  <c r="AL34" i="13" s="1"/>
  <c r="AN23" i="13"/>
  <c r="AO23" i="13" s="1"/>
  <c r="AN84" i="13"/>
  <c r="AO84" i="13" s="1"/>
  <c r="AM50" i="13"/>
  <c r="AL50" i="13" s="1"/>
  <c r="AN49" i="13"/>
  <c r="AO49" i="13" s="1"/>
  <c r="AN39" i="13"/>
  <c r="AO39" i="13" s="1"/>
  <c r="AM39" i="13"/>
  <c r="AL39" i="13" s="1"/>
  <c r="AN105" i="13"/>
  <c r="AO105" i="13" s="1"/>
  <c r="AM73" i="13"/>
  <c r="AL73" i="13" s="1"/>
  <c r="AN99" i="13"/>
  <c r="AO99" i="13" s="1"/>
  <c r="AM98" i="13"/>
  <c r="AL98" i="13" s="1"/>
  <c r="AN116" i="13"/>
  <c r="AO116" i="13" s="1"/>
  <c r="AM91" i="13"/>
  <c r="AL91" i="13" s="1"/>
  <c r="AM20" i="13"/>
  <c r="AM115" i="13"/>
  <c r="AL115" i="13" s="1"/>
  <c r="AN93" i="13"/>
  <c r="AO93" i="13" s="1"/>
  <c r="AN72" i="13"/>
  <c r="AO72" i="13" s="1"/>
  <c r="AM51" i="13"/>
  <c r="AL51" i="13" s="1"/>
  <c r="AN29" i="13"/>
  <c r="AO29" i="13" s="1"/>
  <c r="AM109" i="13"/>
  <c r="AL109" i="13" s="1"/>
  <c r="AN57" i="13"/>
  <c r="AO57" i="13" s="1"/>
  <c r="AM94" i="13"/>
  <c r="AL94" i="13" s="1"/>
  <c r="AN60" i="13"/>
  <c r="AO60" i="13" s="1"/>
  <c r="AN25" i="13"/>
  <c r="AO25" i="13" s="1"/>
  <c r="AM110" i="13"/>
  <c r="AL110" i="13" s="1"/>
  <c r="AN76" i="13"/>
  <c r="AO76" i="13" s="1"/>
  <c r="AN41" i="13"/>
  <c r="AO41" i="13" s="1"/>
  <c r="AN108" i="13"/>
  <c r="AO108" i="13" s="1"/>
  <c r="AN20" i="13"/>
  <c r="AO20" i="13" s="1"/>
  <c r="AN89" i="13"/>
  <c r="AO89" i="13" s="1"/>
  <c r="AN81" i="13"/>
  <c r="AO81" i="13" s="1"/>
  <c r="AN115" i="13"/>
  <c r="AO115" i="13" s="1"/>
  <c r="AN80" i="13"/>
  <c r="AO80" i="13" s="1"/>
  <c r="AN73" i="13"/>
  <c r="AO73" i="13" s="1"/>
  <c r="AN97" i="13"/>
  <c r="AO97" i="13" s="1"/>
  <c r="AN71" i="13"/>
  <c r="AO71" i="13" s="1"/>
  <c r="AN106" i="13"/>
  <c r="AO106" i="13" s="1"/>
  <c r="AN90" i="13"/>
  <c r="AO90" i="13" s="1"/>
  <c r="AN74" i="13"/>
  <c r="AO74" i="13" s="1"/>
  <c r="AN58" i="13"/>
  <c r="AO58" i="13" s="1"/>
  <c r="AN42" i="13"/>
  <c r="AO42" i="13" s="1"/>
  <c r="AN26" i="13"/>
  <c r="AO26" i="13" s="1"/>
  <c r="AM112" i="13"/>
  <c r="AL112" i="13" s="1"/>
  <c r="AM96" i="13"/>
  <c r="AL96" i="13" s="1"/>
  <c r="AM80" i="13"/>
  <c r="AL80" i="13" s="1"/>
  <c r="AM64" i="13"/>
  <c r="AL64" i="13" s="1"/>
  <c r="AM48" i="13"/>
  <c r="AL48" i="13" s="1"/>
  <c r="AM32" i="13"/>
  <c r="AL32" i="13" s="1"/>
  <c r="AN107" i="13"/>
  <c r="AO107" i="13" s="1"/>
  <c r="AM86" i="13"/>
  <c r="AL86" i="13" s="1"/>
  <c r="AM65" i="13"/>
  <c r="AL65" i="13" s="1"/>
  <c r="AN43" i="13"/>
  <c r="AO43" i="13" s="1"/>
  <c r="AM22" i="13"/>
  <c r="AN95" i="13"/>
  <c r="AO95" i="13" s="1"/>
  <c r="AM74" i="13"/>
  <c r="AL74" i="13" s="1"/>
  <c r="AM53" i="13"/>
  <c r="AL53" i="13" s="1"/>
  <c r="AN31" i="13"/>
  <c r="AO31" i="13" s="1"/>
  <c r="AN87" i="13"/>
  <c r="AO87" i="13" s="1"/>
  <c r="AN53" i="13"/>
  <c r="AO53" i="13" s="1"/>
  <c r="AN19" i="13"/>
  <c r="AO19" i="13" s="1"/>
  <c r="AN103" i="13"/>
  <c r="AO103" i="13" s="1"/>
  <c r="AN69" i="13"/>
  <c r="AO69" i="13" s="1"/>
  <c r="AN35" i="13"/>
  <c r="AO35" i="13" s="1"/>
  <c r="AM114" i="13"/>
  <c r="AL114" i="13" s="1"/>
  <c r="AM17" i="13"/>
  <c r="AL17" i="13" s="1"/>
  <c r="AN104" i="13"/>
  <c r="AO104" i="13" s="1"/>
  <c r="AM83" i="13"/>
  <c r="AL83" i="13" s="1"/>
  <c r="AN61" i="13"/>
  <c r="AO61" i="13" s="1"/>
  <c r="AN40" i="13"/>
  <c r="AO40" i="13" s="1"/>
  <c r="AM19" i="13"/>
  <c r="AM75" i="13"/>
  <c r="AL75" i="13" s="1"/>
  <c r="AM111" i="13"/>
  <c r="AL111" i="13" s="1"/>
  <c r="AM77" i="13"/>
  <c r="AL77" i="13" s="1"/>
  <c r="AM43" i="13"/>
  <c r="AL43" i="13" s="1"/>
  <c r="AN92" i="13"/>
  <c r="AO92" i="13" s="1"/>
  <c r="AM93" i="13"/>
  <c r="AL93" i="13" s="1"/>
  <c r="AM59" i="13"/>
  <c r="AL59" i="13" s="1"/>
  <c r="AM25" i="13"/>
  <c r="AL25" i="13" s="1"/>
  <c r="AN64" i="13"/>
  <c r="AO64" i="13" s="1"/>
  <c r="AM63" i="13"/>
  <c r="AL63" i="13" s="1"/>
  <c r="AM82" i="13"/>
  <c r="AL82" i="13" s="1"/>
  <c r="AN37" i="13"/>
  <c r="AO37" i="13" s="1"/>
  <c r="AN65" i="13"/>
  <c r="AO65" i="13" s="1"/>
  <c r="AM31" i="13"/>
  <c r="AL31" i="13" s="1"/>
  <c r="AM30" i="13"/>
  <c r="AL30" i="13" s="1"/>
  <c r="AM29" i="13"/>
  <c r="AL29" i="13" s="1"/>
  <c r="AN109" i="13"/>
  <c r="AO109" i="13" s="1"/>
  <c r="AM67" i="13"/>
  <c r="AL67" i="13" s="1"/>
  <c r="AN24" i="13"/>
  <c r="AO24" i="13" s="1"/>
  <c r="AN32" i="13"/>
  <c r="AO32" i="13" s="1"/>
  <c r="AN51" i="13"/>
  <c r="AO51" i="13" s="1"/>
  <c r="AN101" i="13"/>
  <c r="AO101" i="13" s="1"/>
  <c r="AN33" i="13"/>
  <c r="AO33" i="13" s="1"/>
  <c r="AM107" i="13"/>
  <c r="AL107" i="13" s="1"/>
  <c r="AM57" i="13"/>
  <c r="AL57" i="13" s="1"/>
  <c r="AN55" i="13"/>
  <c r="AO55" i="13" s="1"/>
  <c r="AN48" i="13"/>
  <c r="AO48" i="13" s="1"/>
  <c r="AN86" i="13"/>
  <c r="AO86" i="13" s="1"/>
  <c r="AN54" i="13"/>
  <c r="AO54" i="13" s="1"/>
  <c r="AN22" i="13"/>
  <c r="AO22" i="13" s="1"/>
  <c r="AM92" i="13"/>
  <c r="AL92" i="13" s="1"/>
  <c r="AM60" i="13"/>
  <c r="AL60" i="13" s="1"/>
  <c r="AM28" i="13"/>
  <c r="AL28" i="13" s="1"/>
  <c r="AM81" i="13"/>
  <c r="AL81" i="13" s="1"/>
  <c r="AM38" i="13"/>
  <c r="AL38" i="13" s="1"/>
  <c r="AM90" i="13"/>
  <c r="AL90" i="13" s="1"/>
  <c r="AN47" i="13"/>
  <c r="AO47" i="13" s="1"/>
  <c r="AN113" i="13"/>
  <c r="AO113" i="13" s="1"/>
  <c r="AM45" i="13"/>
  <c r="AL45" i="13" s="1"/>
  <c r="AM95" i="13"/>
  <c r="AL95" i="13" s="1"/>
  <c r="AM27" i="13"/>
  <c r="AL27" i="13" s="1"/>
  <c r="AN114" i="13"/>
  <c r="AO114" i="13" s="1"/>
  <c r="AN82" i="13"/>
  <c r="AO82" i="13" s="1"/>
  <c r="AN50" i="13"/>
  <c r="AO50" i="13" s="1"/>
  <c r="AN18" i="13"/>
  <c r="AO18" i="13" s="1"/>
  <c r="AM88" i="13"/>
  <c r="AL88" i="13" s="1"/>
  <c r="AM56" i="13"/>
  <c r="AL56" i="13" s="1"/>
  <c r="AM24" i="13"/>
  <c r="AN75" i="13"/>
  <c r="AO75" i="13" s="1"/>
  <c r="AM33" i="13"/>
  <c r="AL33" i="13" s="1"/>
  <c r="AM85" i="13"/>
  <c r="AL85" i="13" s="1"/>
  <c r="AM42" i="13"/>
  <c r="AL42" i="13" s="1"/>
  <c r="AM105" i="13"/>
  <c r="AL105" i="13" s="1"/>
  <c r="AN36" i="13"/>
  <c r="AO36" i="13" s="1"/>
  <c r="AM87" i="13"/>
  <c r="AL87" i="13" s="1"/>
  <c r="AM18" i="13"/>
  <c r="AN98" i="13"/>
  <c r="AO98" i="13" s="1"/>
  <c r="AN66" i="13"/>
  <c r="AO66" i="13" s="1"/>
  <c r="AN34" i="13"/>
  <c r="AO34" i="13" s="1"/>
  <c r="AM104" i="13"/>
  <c r="AL104" i="13" s="1"/>
  <c r="AM72" i="13"/>
  <c r="AL72" i="13" s="1"/>
  <c r="AM40" i="13"/>
  <c r="AL40" i="13" s="1"/>
  <c r="AM97" i="13"/>
  <c r="AL97" i="13" s="1"/>
  <c r="AM54" i="13"/>
  <c r="AL54" i="13" s="1"/>
  <c r="AM106" i="13"/>
  <c r="AL106" i="13" s="1"/>
  <c r="AN63" i="13"/>
  <c r="AO63" i="13" s="1"/>
  <c r="AM21" i="13"/>
  <c r="AL21" i="13" s="1"/>
  <c r="AM71" i="13"/>
  <c r="AL71" i="13" s="1"/>
  <c r="AM41" i="13"/>
  <c r="AL41" i="13" s="1"/>
  <c r="AN52" i="13"/>
  <c r="AO52" i="13" s="1"/>
  <c r="AN45" i="13"/>
  <c r="AO45" i="13" s="1"/>
  <c r="AN100" i="13"/>
  <c r="AO100" i="13" s="1"/>
  <c r="AN17" i="13"/>
  <c r="AO17" i="13" s="1"/>
  <c r="AM89" i="13"/>
  <c r="AL89" i="13" s="1"/>
  <c r="AM47" i="13"/>
  <c r="AL47" i="13" s="1"/>
  <c r="AM23" i="13"/>
  <c r="AL23" i="13" s="1"/>
  <c r="AN94" i="13"/>
  <c r="AO94" i="13" s="1"/>
  <c r="AN30" i="13"/>
  <c r="AO30" i="13" s="1"/>
  <c r="AM68" i="13"/>
  <c r="AL68" i="13" s="1"/>
  <c r="AN91" i="13"/>
  <c r="AO91" i="13" s="1"/>
  <c r="AM101" i="13"/>
  <c r="AL101" i="13" s="1"/>
  <c r="AN112" i="13"/>
  <c r="AO112" i="13" s="1"/>
  <c r="AN78" i="13"/>
  <c r="AO78" i="13" s="1"/>
  <c r="AM116" i="13"/>
  <c r="AL116" i="13" s="1"/>
  <c r="AM52" i="13"/>
  <c r="AL52" i="13" s="1"/>
  <c r="AM70" i="13"/>
  <c r="AL70" i="13" s="1"/>
  <c r="AN79" i="13"/>
  <c r="AO79" i="13" s="1"/>
  <c r="AN96" i="13"/>
  <c r="AO96" i="13" s="1"/>
  <c r="AM78" i="13"/>
  <c r="AL78" i="13" s="1"/>
  <c r="AN70" i="13"/>
  <c r="AO70" i="13" s="1"/>
  <c r="AM108" i="13"/>
  <c r="AL108" i="13" s="1"/>
  <c r="AM44" i="13"/>
  <c r="AL44" i="13" s="1"/>
  <c r="AN59" i="13"/>
  <c r="AO59" i="13" s="1"/>
  <c r="AM69" i="13"/>
  <c r="AL69" i="13" s="1"/>
  <c r="AM79" i="13"/>
  <c r="AL79" i="13" s="1"/>
  <c r="AM61" i="13"/>
  <c r="AL61" i="13" s="1"/>
  <c r="AN62" i="13"/>
  <c r="AO62" i="13" s="1"/>
  <c r="AM100" i="13"/>
  <c r="AL100" i="13" s="1"/>
  <c r="AM36" i="13"/>
  <c r="AL36" i="13" s="1"/>
  <c r="AM49" i="13"/>
  <c r="AL49" i="13" s="1"/>
  <c r="AM58" i="13"/>
  <c r="AL58" i="13" s="1"/>
  <c r="AM62" i="13"/>
  <c r="AL62" i="13" s="1"/>
  <c r="AN44" i="13"/>
  <c r="AO44" i="13" s="1"/>
  <c r="AN110" i="13"/>
  <c r="AO110" i="13" s="1"/>
  <c r="AM26" i="13"/>
  <c r="AL26" i="13" s="1"/>
  <c r="AN21" i="13"/>
  <c r="AO21" i="13" s="1"/>
  <c r="AM102" i="13"/>
  <c r="AL102" i="13" s="1"/>
  <c r="AN85" i="13"/>
  <c r="AO85" i="13" s="1"/>
  <c r="AN46" i="13"/>
  <c r="AO46" i="13" s="1"/>
  <c r="AM55" i="13"/>
  <c r="AL55" i="13" s="1"/>
  <c r="AM84" i="13"/>
  <c r="AL84" i="13" s="1"/>
  <c r="AN83" i="13"/>
  <c r="AO83" i="13" s="1"/>
  <c r="AN38" i="13"/>
  <c r="AO38" i="13" s="1"/>
  <c r="AM76" i="13"/>
  <c r="AL76" i="13" s="1"/>
  <c r="AN111" i="13"/>
  <c r="AO111" i="13" s="1"/>
  <c r="AN67" i="13"/>
  <c r="AO67" i="13" s="1"/>
  <c r="AM37" i="13"/>
  <c r="AL37" i="13" s="1"/>
  <c r="AN27" i="13"/>
  <c r="AO27" i="13" s="1"/>
  <c r="AN88" i="13"/>
  <c r="AO88" i="13" s="1"/>
  <c r="AN28" i="13"/>
  <c r="AO28" i="13" s="1"/>
  <c r="AM46" i="13"/>
  <c r="AL46" i="13" s="1"/>
  <c r="AN102" i="13"/>
  <c r="AO102" i="13" s="1"/>
  <c r="AM113" i="13"/>
  <c r="AL113" i="13" s="1"/>
  <c r="CN29" i="43"/>
  <c r="AT101" i="29"/>
  <c r="AU101" i="29" s="1"/>
  <c r="AS27" i="29"/>
  <c r="AT23" i="29"/>
  <c r="AU23" i="29" s="1"/>
  <c r="AS105" i="29"/>
  <c r="AR105" i="29" s="1"/>
  <c r="AT83" i="29"/>
  <c r="AU83" i="29" s="1"/>
  <c r="AS62" i="29"/>
  <c r="AR62" i="29" s="1"/>
  <c r="AS41" i="29"/>
  <c r="AR41" i="29" s="1"/>
  <c r="AT20" i="29"/>
  <c r="AU20" i="29" s="1"/>
  <c r="AS93" i="29"/>
  <c r="AR93" i="29" s="1"/>
  <c r="AT69" i="29"/>
  <c r="AU69" i="29" s="1"/>
  <c r="AS45" i="29"/>
  <c r="AR45" i="29" s="1"/>
  <c r="AT21" i="29"/>
  <c r="AU21" i="29" s="1"/>
  <c r="AT92" i="29"/>
  <c r="AU92" i="29" s="1"/>
  <c r="AT68" i="29"/>
  <c r="AU68" i="29" s="1"/>
  <c r="AT44" i="29"/>
  <c r="AU44" i="29" s="1"/>
  <c r="AT110" i="29"/>
  <c r="AU110" i="29" s="1"/>
  <c r="AS85" i="29"/>
  <c r="AR85" i="29" s="1"/>
  <c r="AS61" i="29"/>
  <c r="AR61" i="29" s="1"/>
  <c r="AT37" i="29"/>
  <c r="AU37" i="29" s="1"/>
  <c r="AT85" i="29"/>
  <c r="AU85" i="29" s="1"/>
  <c r="AS48" i="29"/>
  <c r="AR48" i="29" s="1"/>
  <c r="AT104" i="29"/>
  <c r="AU104" i="29" s="1"/>
  <c r="AS56" i="29"/>
  <c r="AR56" i="29" s="1"/>
  <c r="AT17" i="29"/>
  <c r="AU17" i="29" s="1"/>
  <c r="AS82" i="29"/>
  <c r="AR82" i="29" s="1"/>
  <c r="AS44" i="29"/>
  <c r="AR44" i="29" s="1"/>
  <c r="AS101" i="29"/>
  <c r="AR101" i="29" s="1"/>
  <c r="AT61" i="29"/>
  <c r="AU61" i="29" s="1"/>
  <c r="AS24" i="29"/>
  <c r="AS17" i="29"/>
  <c r="AT52" i="29"/>
  <c r="AU52" i="29" s="1"/>
  <c r="AS42" i="29"/>
  <c r="AR42" i="29" s="1"/>
  <c r="AT109" i="29"/>
  <c r="AU109" i="29" s="1"/>
  <c r="AS19" i="29"/>
  <c r="AT18" i="29"/>
  <c r="AU18" i="29" s="1"/>
  <c r="AS99" i="29"/>
  <c r="AR99" i="29" s="1"/>
  <c r="AT77" i="29"/>
  <c r="AU77" i="29" s="1"/>
  <c r="AS57" i="29"/>
  <c r="AR57" i="29" s="1"/>
  <c r="AS36" i="29"/>
  <c r="AR36" i="29" s="1"/>
  <c r="AS114" i="29"/>
  <c r="AR114" i="29" s="1"/>
  <c r="AT86" i="29"/>
  <c r="AU86" i="29" s="1"/>
  <c r="AT63" i="29"/>
  <c r="AU63" i="29" s="1"/>
  <c r="AT39" i="29"/>
  <c r="AU39" i="29" s="1"/>
  <c r="AT112" i="29"/>
  <c r="AU112" i="29" s="1"/>
  <c r="AS86" i="29"/>
  <c r="AR86" i="29" s="1"/>
  <c r="AT62" i="29"/>
  <c r="AU62" i="29" s="1"/>
  <c r="AT38" i="29"/>
  <c r="AU38" i="29" s="1"/>
  <c r="AT103" i="29"/>
  <c r="AU103" i="29" s="1"/>
  <c r="AT79" i="29"/>
  <c r="AU79" i="29" s="1"/>
  <c r="AT54" i="29"/>
  <c r="AU54" i="29" s="1"/>
  <c r="AT31" i="29"/>
  <c r="AU31" i="29" s="1"/>
  <c r="AS116" i="29"/>
  <c r="AR116" i="29" s="1"/>
  <c r="AT76" i="29"/>
  <c r="AU76" i="29" s="1"/>
  <c r="AS38" i="29"/>
  <c r="AR38" i="29" s="1"/>
  <c r="AT94" i="29"/>
  <c r="AU94" i="29" s="1"/>
  <c r="AT47" i="29"/>
  <c r="AU47" i="29" s="1"/>
  <c r="AT114" i="29"/>
  <c r="AU114" i="29" s="1"/>
  <c r="AS72" i="29"/>
  <c r="AR72" i="29" s="1"/>
  <c r="AT34" i="29"/>
  <c r="AU34" i="29" s="1"/>
  <c r="AS90" i="29"/>
  <c r="AR90" i="29" s="1"/>
  <c r="AS53" i="29"/>
  <c r="AR53" i="29" s="1"/>
  <c r="AS109" i="29"/>
  <c r="AR109" i="29" s="1"/>
  <c r="AS70" i="29"/>
  <c r="AR70" i="29" s="1"/>
  <c r="AT97" i="29"/>
  <c r="AU97" i="29" s="1"/>
  <c r="AT99" i="29"/>
  <c r="AU99" i="29" s="1"/>
  <c r="AS83" i="29"/>
  <c r="AR83" i="29" s="1"/>
  <c r="AS67" i="29"/>
  <c r="AR67" i="29" s="1"/>
  <c r="AS51" i="29"/>
  <c r="AR51" i="29" s="1"/>
  <c r="AS35" i="29"/>
  <c r="AR35" i="29" s="1"/>
  <c r="AS107" i="29"/>
  <c r="AR107" i="29" s="1"/>
  <c r="AT87" i="29"/>
  <c r="AU87" i="29" s="1"/>
  <c r="AS69" i="29"/>
  <c r="AR69" i="29" s="1"/>
  <c r="AT50" i="29"/>
  <c r="AU50" i="29" s="1"/>
  <c r="AT32" i="29"/>
  <c r="AU32" i="29" s="1"/>
  <c r="AT26" i="29"/>
  <c r="AU26" i="29" s="1"/>
  <c r="AT19" i="29"/>
  <c r="AU19" i="29" s="1"/>
  <c r="AS77" i="29"/>
  <c r="AR77" i="29" s="1"/>
  <c r="AS40" i="29"/>
  <c r="AR40" i="29" s="1"/>
  <c r="AS18" i="29"/>
  <c r="AR18" i="29" s="1"/>
  <c r="AT89" i="29"/>
  <c r="AU89" i="29" s="1"/>
  <c r="AS115" i="29"/>
  <c r="AR115" i="29" s="1"/>
  <c r="AS74" i="29"/>
  <c r="AR74" i="29" s="1"/>
  <c r="AT35" i="29"/>
  <c r="AU35" i="29" s="1"/>
  <c r="AT59" i="29"/>
  <c r="AU59" i="29" s="1"/>
  <c r="AS89" i="29"/>
  <c r="AR89" i="29" s="1"/>
  <c r="AS111" i="29"/>
  <c r="AR111" i="29" s="1"/>
  <c r="AT88" i="29"/>
  <c r="AU88" i="29" s="1"/>
  <c r="AT67" i="29"/>
  <c r="AU67" i="29" s="1"/>
  <c r="AT46" i="29"/>
  <c r="AU46" i="29" s="1"/>
  <c r="AT25" i="29"/>
  <c r="AU25" i="29" s="1"/>
  <c r="AS100" i="29"/>
  <c r="AR100" i="29" s="1"/>
  <c r="AT75" i="29"/>
  <c r="AU75" i="29" s="1"/>
  <c r="AT51" i="29"/>
  <c r="AU51" i="29" s="1"/>
  <c r="AT27" i="29"/>
  <c r="AU27" i="29" s="1"/>
  <c r="AT98" i="29"/>
  <c r="AU98" i="29" s="1"/>
  <c r="AT74" i="29"/>
  <c r="AU74" i="29" s="1"/>
  <c r="AS50" i="29"/>
  <c r="AR50" i="29" s="1"/>
  <c r="AT90" i="29"/>
  <c r="AU90" i="29" s="1"/>
  <c r="AT66" i="29"/>
  <c r="AU66" i="29" s="1"/>
  <c r="AT43" i="29"/>
  <c r="AU43" i="29" s="1"/>
  <c r="AT95" i="29"/>
  <c r="AU95" i="29" s="1"/>
  <c r="AS58" i="29"/>
  <c r="AR58" i="29" s="1"/>
  <c r="AT115" i="29"/>
  <c r="AU115" i="29" s="1"/>
  <c r="AT65" i="29"/>
  <c r="AU65" i="29" s="1"/>
  <c r="AT28" i="29"/>
  <c r="AU28" i="29" s="1"/>
  <c r="AT91" i="29"/>
  <c r="AU91" i="29" s="1"/>
  <c r="AT53" i="29"/>
  <c r="AU53" i="29" s="1"/>
  <c r="AT111" i="29"/>
  <c r="AU111" i="29" s="1"/>
  <c r="AT71" i="29"/>
  <c r="AU71" i="29" s="1"/>
  <c r="AS34" i="29"/>
  <c r="AR34" i="29" s="1"/>
  <c r="AS98" i="29"/>
  <c r="AR98" i="29" s="1"/>
  <c r="AT93" i="29"/>
  <c r="AU93" i="29" s="1"/>
  <c r="AS52" i="29"/>
  <c r="AR52" i="29" s="1"/>
  <c r="AT106" i="29"/>
  <c r="AU106" i="29" s="1"/>
  <c r="AT57" i="29"/>
  <c r="AU57" i="29" s="1"/>
  <c r="AS106" i="29"/>
  <c r="AR106" i="29" s="1"/>
  <c r="AT56" i="29"/>
  <c r="AU56" i="29" s="1"/>
  <c r="AS97" i="29"/>
  <c r="AR97" i="29" s="1"/>
  <c r="AS49" i="29"/>
  <c r="AR49" i="29" s="1"/>
  <c r="AT107" i="29"/>
  <c r="AU107" i="29" s="1"/>
  <c r="AS29" i="29"/>
  <c r="AR29" i="29" s="1"/>
  <c r="AT36" i="29"/>
  <c r="AU36" i="29" s="1"/>
  <c r="AS64" i="29"/>
  <c r="AR64" i="29" s="1"/>
  <c r="AT81" i="29"/>
  <c r="AU81" i="29" s="1"/>
  <c r="AS30" i="29"/>
  <c r="AR30" i="29" s="1"/>
  <c r="AT108" i="29"/>
  <c r="AU108" i="29" s="1"/>
  <c r="AS75" i="29"/>
  <c r="AR75" i="29" s="1"/>
  <c r="AS43" i="29"/>
  <c r="AR43" i="29" s="1"/>
  <c r="AT96" i="29"/>
  <c r="AU96" i="29" s="1"/>
  <c r="AS60" i="29"/>
  <c r="AR60" i="29" s="1"/>
  <c r="AT58" i="29"/>
  <c r="AU58" i="29" s="1"/>
  <c r="AT70" i="29"/>
  <c r="AU70" i="29" s="1"/>
  <c r="AS54" i="29"/>
  <c r="AR54" i="29" s="1"/>
  <c r="AT78" i="29"/>
  <c r="AU78" i="29" s="1"/>
  <c r="AS95" i="29"/>
  <c r="AR95" i="29" s="1"/>
  <c r="AS63" i="29"/>
  <c r="AR63" i="29" s="1"/>
  <c r="AS31" i="29"/>
  <c r="AR31" i="29" s="1"/>
  <c r="AT82" i="29"/>
  <c r="AU82" i="29" s="1"/>
  <c r="AS46" i="29"/>
  <c r="AR46" i="29" s="1"/>
  <c r="AS21" i="29"/>
  <c r="AS108" i="29"/>
  <c r="AR108" i="29" s="1"/>
  <c r="AT29" i="29"/>
  <c r="AU29" i="29" s="1"/>
  <c r="AS103" i="29"/>
  <c r="AR103" i="29" s="1"/>
  <c r="AS26" i="29"/>
  <c r="AT113" i="29"/>
  <c r="AU113" i="29" s="1"/>
  <c r="AS91" i="29"/>
  <c r="AR91" i="29" s="1"/>
  <c r="AS59" i="29"/>
  <c r="AR59" i="29" s="1"/>
  <c r="AS23" i="29"/>
  <c r="AS78" i="29"/>
  <c r="AR78" i="29" s="1"/>
  <c r="AT41" i="29"/>
  <c r="AU41" i="29" s="1"/>
  <c r="AS96" i="29"/>
  <c r="AR96" i="29" s="1"/>
  <c r="AS20" i="29"/>
  <c r="AR20" i="29" s="1"/>
  <c r="AS110" i="29"/>
  <c r="AR110" i="29" s="1"/>
  <c r="AS94" i="29"/>
  <c r="AR94" i="29" s="1"/>
  <c r="AT60" i="29"/>
  <c r="AU60" i="29" s="1"/>
  <c r="AT72" i="29"/>
  <c r="AU72" i="29" s="1"/>
  <c r="AS81" i="29"/>
  <c r="AR81" i="29" s="1"/>
  <c r="AT80" i="29"/>
  <c r="AU80" i="29" s="1"/>
  <c r="AS73" i="29"/>
  <c r="AR73" i="29" s="1"/>
  <c r="AT84" i="29"/>
  <c r="AU84" i="29" s="1"/>
  <c r="AT24" i="29"/>
  <c r="AU24" i="29" s="1"/>
  <c r="AT49" i="29"/>
  <c r="AU49" i="29" s="1"/>
  <c r="AS87" i="29"/>
  <c r="AR87" i="29" s="1"/>
  <c r="AS112" i="29"/>
  <c r="AR112" i="29" s="1"/>
  <c r="AS37" i="29"/>
  <c r="AR37" i="29" s="1"/>
  <c r="AS84" i="29"/>
  <c r="AR84" i="29" s="1"/>
  <c r="AS79" i="29"/>
  <c r="AR79" i="29" s="1"/>
  <c r="AS102" i="29"/>
  <c r="AR102" i="29" s="1"/>
  <c r="AS28" i="29"/>
  <c r="AR28" i="29" s="1"/>
  <c r="AS65" i="29"/>
  <c r="AR65" i="29" s="1"/>
  <c r="AT40" i="29"/>
  <c r="AU40" i="29" s="1"/>
  <c r="AS113" i="29"/>
  <c r="AR113" i="29" s="1"/>
  <c r="AS47" i="29"/>
  <c r="AR47" i="29" s="1"/>
  <c r="AT64" i="29"/>
  <c r="AU64" i="29" s="1"/>
  <c r="AS68" i="29"/>
  <c r="AR68" i="29" s="1"/>
  <c r="AS80" i="29"/>
  <c r="AR80" i="29" s="1"/>
  <c r="AS22" i="29"/>
  <c r="AR22" i="29" s="1"/>
  <c r="AT30" i="29"/>
  <c r="AU30" i="29" s="1"/>
  <c r="AS33" i="29"/>
  <c r="AR33" i="29" s="1"/>
  <c r="AS66" i="29"/>
  <c r="AR66" i="29" s="1"/>
  <c r="AT42" i="29"/>
  <c r="AU42" i="29" s="1"/>
  <c r="AS104" i="29"/>
  <c r="AR104" i="29" s="1"/>
  <c r="AT55" i="29"/>
  <c r="AU55" i="29" s="1"/>
  <c r="AS76" i="29"/>
  <c r="AR76" i="29" s="1"/>
  <c r="AS71" i="29"/>
  <c r="AR71" i="29" s="1"/>
  <c r="AT45" i="29"/>
  <c r="AU45" i="29" s="1"/>
  <c r="AS55" i="29"/>
  <c r="AR55" i="29" s="1"/>
  <c r="AS88" i="29"/>
  <c r="AR88" i="29" s="1"/>
  <c r="AT22" i="29"/>
  <c r="AU22" i="29" s="1"/>
  <c r="AS39" i="29"/>
  <c r="AR39" i="29" s="1"/>
  <c r="AT48" i="29"/>
  <c r="AU48" i="29" s="1"/>
  <c r="AT116" i="29"/>
  <c r="AU116" i="29" s="1"/>
  <c r="AT33" i="29"/>
  <c r="AU33" i="29" s="1"/>
  <c r="AT100" i="29"/>
  <c r="AU100" i="29" s="1"/>
  <c r="AS92" i="29"/>
  <c r="AR92" i="29" s="1"/>
  <c r="AS25" i="29"/>
  <c r="AR25" i="29" s="1"/>
  <c r="AS32" i="29"/>
  <c r="AT73" i="29"/>
  <c r="AU73" i="29" s="1"/>
  <c r="AT105" i="29"/>
  <c r="AU105" i="29" s="1"/>
  <c r="AT102" i="29"/>
  <c r="AU102" i="29" s="1"/>
  <c r="E29" i="41"/>
  <c r="E29" i="9"/>
  <c r="J111" i="38"/>
  <c r="K111" i="38" s="1"/>
  <c r="I83" i="38"/>
  <c r="H83" i="38" s="1"/>
  <c r="J56" i="38"/>
  <c r="K56" i="38" s="1"/>
  <c r="J31" i="38"/>
  <c r="K31" i="38" s="1"/>
  <c r="I24" i="38"/>
  <c r="H24" i="38" s="1"/>
  <c r="J67" i="38"/>
  <c r="K67" i="38" s="1"/>
  <c r="I23" i="38"/>
  <c r="H23" i="38" s="1"/>
  <c r="I74" i="38"/>
  <c r="H74" i="38" s="1"/>
  <c r="J115" i="38"/>
  <c r="K115" i="38" s="1"/>
  <c r="J86" i="38"/>
  <c r="K86" i="38" s="1"/>
  <c r="I60" i="38"/>
  <c r="H60" i="38" s="1"/>
  <c r="I35" i="38"/>
  <c r="H35" i="38" s="1"/>
  <c r="I78" i="38"/>
  <c r="H78" i="38" s="1"/>
  <c r="I72" i="38"/>
  <c r="H72" i="38" s="1"/>
  <c r="I107" i="38"/>
  <c r="H107" i="38" s="1"/>
  <c r="I39" i="38"/>
  <c r="H39" i="38" s="1"/>
  <c r="I79" i="38"/>
  <c r="H79" i="38" s="1"/>
  <c r="J83" i="38"/>
  <c r="K83" i="38" s="1"/>
  <c r="I105" i="38"/>
  <c r="H105" i="38" s="1"/>
  <c r="I76" i="38"/>
  <c r="H76" i="38" s="1"/>
  <c r="I51" i="38"/>
  <c r="H51" i="38" s="1"/>
  <c r="J24" i="38"/>
  <c r="K24" i="38" s="1"/>
  <c r="J116" i="38"/>
  <c r="K116" i="38" s="1"/>
  <c r="I55" i="38"/>
  <c r="H55" i="38" s="1"/>
  <c r="J23" i="38"/>
  <c r="K23" i="38" s="1"/>
  <c r="J60" i="38"/>
  <c r="K60" i="38" s="1"/>
  <c r="J107" i="38"/>
  <c r="K107" i="38" s="1"/>
  <c r="J79" i="38"/>
  <c r="K79" i="38" s="1"/>
  <c r="I54" i="38"/>
  <c r="H54" i="38" s="1"/>
  <c r="I28" i="38"/>
  <c r="H28" i="38" s="1"/>
  <c r="J59" i="38"/>
  <c r="K59" i="38" s="1"/>
  <c r="I58" i="38"/>
  <c r="H58" i="38" s="1"/>
  <c r="I91" i="38"/>
  <c r="H91" i="38" s="1"/>
  <c r="I20" i="38"/>
  <c r="H20" i="38" s="1"/>
  <c r="I64" i="38"/>
  <c r="H64" i="38" s="1"/>
  <c r="I112" i="38"/>
  <c r="H112" i="38" s="1"/>
  <c r="I96" i="38"/>
  <c r="H96" i="38" s="1"/>
  <c r="J114" i="38"/>
  <c r="K114" i="38" s="1"/>
  <c r="J96" i="38"/>
  <c r="K96" i="38" s="1"/>
  <c r="J78" i="38"/>
  <c r="K78" i="38" s="1"/>
  <c r="J62" i="38"/>
  <c r="K62" i="38" s="1"/>
  <c r="J46" i="38"/>
  <c r="K46" i="38" s="1"/>
  <c r="J30" i="38"/>
  <c r="K30" i="38" s="1"/>
  <c r="J113" i="38"/>
  <c r="K113" i="38" s="1"/>
  <c r="I95" i="38"/>
  <c r="H95" i="38" s="1"/>
  <c r="J77" i="38"/>
  <c r="K77" i="38" s="1"/>
  <c r="J61" i="38"/>
  <c r="K61" i="38" s="1"/>
  <c r="J45" i="38"/>
  <c r="K45" i="38" s="1"/>
  <c r="J29" i="38"/>
  <c r="K29" i="38" s="1"/>
  <c r="I113" i="38"/>
  <c r="H113" i="38" s="1"/>
  <c r="J94" i="38"/>
  <c r="K94" i="38" s="1"/>
  <c r="I77" i="38"/>
  <c r="H77" i="38" s="1"/>
  <c r="I61" i="38"/>
  <c r="H61" i="38" s="1"/>
  <c r="I45" i="38"/>
  <c r="H45" i="38" s="1"/>
  <c r="I25" i="38"/>
  <c r="H25" i="38" s="1"/>
  <c r="I80" i="38"/>
  <c r="H80" i="38" s="1"/>
  <c r="I89" i="38"/>
  <c r="H89" i="38" s="1"/>
  <c r="I63" i="38"/>
  <c r="H63" i="38" s="1"/>
  <c r="J36" i="38"/>
  <c r="K36" i="38" s="1"/>
  <c r="J95" i="38"/>
  <c r="K95" i="38" s="1"/>
  <c r="I68" i="38"/>
  <c r="H68" i="38" s="1"/>
  <c r="I43" i="38"/>
  <c r="H43" i="38" s="1"/>
  <c r="J76" i="38"/>
  <c r="K76" i="38" s="1"/>
  <c r="I85" i="38"/>
  <c r="H85" i="38" s="1"/>
  <c r="J19" i="38"/>
  <c r="K19" i="38" s="1"/>
  <c r="J51" i="38"/>
  <c r="K51" i="38" s="1"/>
  <c r="I32" i="38"/>
  <c r="H32" i="38" s="1"/>
  <c r="I21" i="38"/>
  <c r="J89" i="38"/>
  <c r="K89" i="38" s="1"/>
  <c r="J63" i="38"/>
  <c r="K63" i="38" s="1"/>
  <c r="I38" i="38"/>
  <c r="H38" i="38" s="1"/>
  <c r="J87" i="38"/>
  <c r="K87" i="38" s="1"/>
  <c r="J35" i="38"/>
  <c r="K35" i="38" s="1"/>
  <c r="I94" i="38"/>
  <c r="H94" i="38" s="1"/>
  <c r="J28" i="38"/>
  <c r="K28" i="38" s="1"/>
  <c r="J93" i="38"/>
  <c r="K93" i="38" s="1"/>
  <c r="I67" i="38"/>
  <c r="H67" i="38" s="1"/>
  <c r="J40" i="38"/>
  <c r="K40" i="38" s="1"/>
  <c r="I98" i="38"/>
  <c r="H98" i="38" s="1"/>
  <c r="I27" i="38"/>
  <c r="J92" i="38"/>
  <c r="K92" i="38" s="1"/>
  <c r="J20" i="38"/>
  <c r="K20" i="38" s="1"/>
  <c r="J52" i="38"/>
  <c r="K52" i="38" s="1"/>
  <c r="J98" i="38"/>
  <c r="K98" i="38" s="1"/>
  <c r="J27" i="38"/>
  <c r="K27" i="38" s="1"/>
  <c r="I104" i="38"/>
  <c r="H104" i="38" s="1"/>
  <c r="J105" i="38"/>
  <c r="K105" i="38" s="1"/>
  <c r="J70" i="38"/>
  <c r="K70" i="38" s="1"/>
  <c r="J38" i="38"/>
  <c r="K38" i="38" s="1"/>
  <c r="J104" i="38"/>
  <c r="K104" i="38" s="1"/>
  <c r="J69" i="38"/>
  <c r="K69" i="38" s="1"/>
  <c r="J37" i="38"/>
  <c r="K37" i="38" s="1"/>
  <c r="J103" i="38"/>
  <c r="K103" i="38" s="1"/>
  <c r="I69" i="38"/>
  <c r="H69" i="38" s="1"/>
  <c r="I37" i="38"/>
  <c r="H37" i="38" s="1"/>
  <c r="J75" i="38"/>
  <c r="K75" i="38" s="1"/>
  <c r="I18" i="38"/>
  <c r="H18" i="38" s="1"/>
  <c r="J110" i="38"/>
  <c r="K110" i="38" s="1"/>
  <c r="J55" i="38"/>
  <c r="K55" i="38" s="1"/>
  <c r="I114" i="38"/>
  <c r="H114" i="38" s="1"/>
  <c r="J84" i="38"/>
  <c r="K84" i="38" s="1"/>
  <c r="I29" i="38"/>
  <c r="H29" i="38" s="1"/>
  <c r="I70" i="38"/>
  <c r="H70" i="38" s="1"/>
  <c r="I19" i="38"/>
  <c r="I102" i="38"/>
  <c r="H102" i="38" s="1"/>
  <c r="I48" i="38"/>
  <c r="H48" i="38" s="1"/>
  <c r="J72" i="38"/>
  <c r="K72" i="38" s="1"/>
  <c r="I115" i="38"/>
  <c r="H115" i="38" s="1"/>
  <c r="J39" i="38"/>
  <c r="K39" i="38" s="1"/>
  <c r="I46" i="38"/>
  <c r="H46" i="38" s="1"/>
  <c r="I92" i="38"/>
  <c r="H92" i="38" s="1"/>
  <c r="J91" i="38"/>
  <c r="K91" i="38" s="1"/>
  <c r="J58" i="38"/>
  <c r="K58" i="38" s="1"/>
  <c r="J26" i="38"/>
  <c r="K26" i="38" s="1"/>
  <c r="J90" i="38"/>
  <c r="K90" i="38" s="1"/>
  <c r="J57" i="38"/>
  <c r="K57" i="38" s="1"/>
  <c r="J25" i="38"/>
  <c r="K25" i="38" s="1"/>
  <c r="I90" i="38"/>
  <c r="H90" i="38" s="1"/>
  <c r="I57" i="38"/>
  <c r="H57" i="38" s="1"/>
  <c r="I17" i="38"/>
  <c r="I111" i="38"/>
  <c r="H111" i="38" s="1"/>
  <c r="I56" i="38"/>
  <c r="H56" i="38" s="1"/>
  <c r="J88" i="38"/>
  <c r="K88" i="38" s="1"/>
  <c r="I36" i="38"/>
  <c r="H36" i="38" s="1"/>
  <c r="I59" i="38"/>
  <c r="H59" i="38" s="1"/>
  <c r="I71" i="38"/>
  <c r="H71" i="38" s="1"/>
  <c r="J32" i="38"/>
  <c r="K32" i="38" s="1"/>
  <c r="J97" i="38"/>
  <c r="K97" i="38" s="1"/>
  <c r="I44" i="38"/>
  <c r="H44" i="38" s="1"/>
  <c r="I42" i="38"/>
  <c r="H42" i="38" s="1"/>
  <c r="J109" i="38"/>
  <c r="K109" i="38" s="1"/>
  <c r="J101" i="38"/>
  <c r="K101" i="38" s="1"/>
  <c r="J47" i="38"/>
  <c r="K47" i="38" s="1"/>
  <c r="J44" i="38"/>
  <c r="K44" i="38" s="1"/>
  <c r="J112" i="38"/>
  <c r="K112" i="38" s="1"/>
  <c r="J71" i="38"/>
  <c r="K71" i="38" s="1"/>
  <c r="I87" i="38"/>
  <c r="H87" i="38" s="1"/>
  <c r="J22" i="38"/>
  <c r="K22" i="38" s="1"/>
  <c r="J53" i="38"/>
  <c r="K53" i="38" s="1"/>
  <c r="J85" i="38"/>
  <c r="K85" i="38" s="1"/>
  <c r="I103" i="38"/>
  <c r="H103" i="38" s="1"/>
  <c r="I30" i="38"/>
  <c r="I40" i="38"/>
  <c r="H40" i="38" s="1"/>
  <c r="I52" i="38"/>
  <c r="H52" i="38" s="1"/>
  <c r="I108" i="38"/>
  <c r="H108" i="38" s="1"/>
  <c r="J74" i="38"/>
  <c r="K74" i="38" s="1"/>
  <c r="I109" i="38"/>
  <c r="H109" i="38" s="1"/>
  <c r="J41" i="38"/>
  <c r="K41" i="38" s="1"/>
  <c r="I73" i="38"/>
  <c r="H73" i="38" s="1"/>
  <c r="I82" i="38"/>
  <c r="H82" i="38" s="1"/>
  <c r="I106" i="38"/>
  <c r="H106" i="38" s="1"/>
  <c r="I84" i="38"/>
  <c r="H84" i="38" s="1"/>
  <c r="J50" i="38"/>
  <c r="K50" i="38" s="1"/>
  <c r="J81" i="38"/>
  <c r="K81" i="38" s="1"/>
  <c r="J17" i="38"/>
  <c r="K17" i="38" s="1"/>
  <c r="I49" i="38"/>
  <c r="H49" i="38" s="1"/>
  <c r="J43" i="38"/>
  <c r="K43" i="38" s="1"/>
  <c r="I75" i="38"/>
  <c r="H75" i="38" s="1"/>
  <c r="J64" i="38"/>
  <c r="K64" i="38" s="1"/>
  <c r="I110" i="38"/>
  <c r="H110" i="38" s="1"/>
  <c r="J42" i="38"/>
  <c r="K42" i="38" s="1"/>
  <c r="J73" i="38"/>
  <c r="K73" i="38" s="1"/>
  <c r="J108" i="38"/>
  <c r="K108" i="38" s="1"/>
  <c r="I41" i="38"/>
  <c r="H41" i="38" s="1"/>
  <c r="I31" i="38"/>
  <c r="H31" i="38" s="1"/>
  <c r="I62" i="38"/>
  <c r="H62" i="38" s="1"/>
  <c r="I47" i="38"/>
  <c r="H47" i="38" s="1"/>
  <c r="I88" i="38"/>
  <c r="H88" i="38" s="1"/>
  <c r="I86" i="38"/>
  <c r="H86" i="38" s="1"/>
  <c r="I53" i="38"/>
  <c r="H53" i="38" s="1"/>
  <c r="I50" i="38"/>
  <c r="H50" i="38" s="1"/>
  <c r="I101" i="38"/>
  <c r="H101" i="38" s="1"/>
  <c r="J65" i="38"/>
  <c r="K65" i="38" s="1"/>
  <c r="I33" i="38"/>
  <c r="H33" i="38" s="1"/>
  <c r="J106" i="38"/>
  <c r="K106" i="38" s="1"/>
  <c r="J82" i="38"/>
  <c r="K82" i="38" s="1"/>
  <c r="J49" i="38"/>
  <c r="K49" i="38" s="1"/>
  <c r="I34" i="38"/>
  <c r="H34" i="38" s="1"/>
  <c r="J99" i="38"/>
  <c r="K99" i="38" s="1"/>
  <c r="I22" i="38"/>
  <c r="J33" i="38"/>
  <c r="K33" i="38" s="1"/>
  <c r="I97" i="38"/>
  <c r="H97" i="38" s="1"/>
  <c r="I116" i="38"/>
  <c r="H116" i="38" s="1"/>
  <c r="J21" i="38"/>
  <c r="K21" i="38" s="1"/>
  <c r="J68" i="38"/>
  <c r="K68" i="38" s="1"/>
  <c r="I93" i="38"/>
  <c r="H93" i="38" s="1"/>
  <c r="I81" i="38"/>
  <c r="H81" i="38" s="1"/>
  <c r="I100" i="38"/>
  <c r="H100" i="38" s="1"/>
  <c r="J34" i="38"/>
  <c r="K34" i="38" s="1"/>
  <c r="J80" i="38"/>
  <c r="K80" i="38" s="1"/>
  <c r="J18" i="38"/>
  <c r="K18" i="38" s="1"/>
  <c r="J48" i="38"/>
  <c r="K48" i="38" s="1"/>
  <c r="I99" i="38"/>
  <c r="H99" i="38" s="1"/>
  <c r="I65" i="38"/>
  <c r="H65" i="38" s="1"/>
  <c r="I26" i="38"/>
  <c r="J66" i="38"/>
  <c r="K66" i="38" s="1"/>
  <c r="J100" i="38"/>
  <c r="K100" i="38" s="1"/>
  <c r="J54" i="38"/>
  <c r="K54" i="38" s="1"/>
  <c r="J102" i="38"/>
  <c r="K102" i="38" s="1"/>
  <c r="I66" i="38"/>
  <c r="H66" i="38" s="1"/>
  <c r="AG104" i="31"/>
  <c r="AF104" i="31" s="1"/>
  <c r="AG88" i="31"/>
  <c r="AF88" i="31" s="1"/>
  <c r="AG72" i="31"/>
  <c r="AF72" i="31" s="1"/>
  <c r="AG56" i="31"/>
  <c r="AF56" i="31" s="1"/>
  <c r="AG40" i="31"/>
  <c r="AF40" i="31" s="1"/>
  <c r="AG24" i="31"/>
  <c r="AF24" i="31" s="1"/>
  <c r="AG102" i="31"/>
  <c r="AF102" i="31" s="1"/>
  <c r="AH83" i="31"/>
  <c r="AI83" i="31" s="1"/>
  <c r="AH65" i="31"/>
  <c r="AI65" i="31" s="1"/>
  <c r="AG47" i="31"/>
  <c r="AF47" i="31" s="1"/>
  <c r="AG29" i="31"/>
  <c r="AF29" i="31" s="1"/>
  <c r="AH108" i="31"/>
  <c r="AI108" i="31" s="1"/>
  <c r="AG90" i="31"/>
  <c r="AF90" i="31" s="1"/>
  <c r="AH71" i="31"/>
  <c r="AI71" i="31" s="1"/>
  <c r="AH53" i="31"/>
  <c r="AI53" i="31" s="1"/>
  <c r="AG35" i="31"/>
  <c r="AF35" i="31" s="1"/>
  <c r="AH111" i="31"/>
  <c r="AI111" i="31" s="1"/>
  <c r="AG87" i="31"/>
  <c r="AF87" i="31" s="1"/>
  <c r="AG63" i="31"/>
  <c r="AF63" i="31" s="1"/>
  <c r="AH38" i="31"/>
  <c r="AI38" i="31" s="1"/>
  <c r="AG114" i="31"/>
  <c r="AF114" i="31" s="1"/>
  <c r="AG86" i="31"/>
  <c r="AF86" i="31" s="1"/>
  <c r="AH58" i="31"/>
  <c r="AI58" i="31" s="1"/>
  <c r="AG30" i="31"/>
  <c r="AF30" i="31" s="1"/>
  <c r="AG116" i="31"/>
  <c r="AF116" i="31" s="1"/>
  <c r="AG100" i="31"/>
  <c r="AF100" i="31" s="1"/>
  <c r="AG84" i="31"/>
  <c r="AF84" i="31" s="1"/>
  <c r="AG68" i="31"/>
  <c r="AF68" i="31" s="1"/>
  <c r="AG52" i="31"/>
  <c r="AF52" i="31" s="1"/>
  <c r="AG36" i="31"/>
  <c r="AF36" i="31" s="1"/>
  <c r="AH115" i="31"/>
  <c r="AI115" i="31" s="1"/>
  <c r="AH97" i="31"/>
  <c r="AI97" i="31" s="1"/>
  <c r="AG79" i="31"/>
  <c r="AF79" i="31" s="1"/>
  <c r="AG61" i="31"/>
  <c r="AF61" i="31" s="1"/>
  <c r="AH42" i="31"/>
  <c r="AI42" i="31" s="1"/>
  <c r="AH24" i="31"/>
  <c r="AI24" i="31" s="1"/>
  <c r="AH103" i="31"/>
  <c r="AI103" i="31" s="1"/>
  <c r="AH85" i="31"/>
  <c r="AI85" i="31" s="1"/>
  <c r="AG67" i="31"/>
  <c r="AF67" i="31" s="1"/>
  <c r="AG49" i="31"/>
  <c r="AF49" i="31" s="1"/>
  <c r="AH30" i="31"/>
  <c r="AI30" i="31" s="1"/>
  <c r="AH105" i="31"/>
  <c r="AI105" i="31" s="1"/>
  <c r="AH81" i="31"/>
  <c r="AI81" i="31" s="1"/>
  <c r="AG57" i="31"/>
  <c r="AF57" i="31" s="1"/>
  <c r="AH32" i="31"/>
  <c r="AI32" i="31" s="1"/>
  <c r="AG107" i="31"/>
  <c r="AF107" i="31" s="1"/>
  <c r="AH78" i="31"/>
  <c r="AI78" i="31" s="1"/>
  <c r="AG51" i="31"/>
  <c r="AF51" i="31" s="1"/>
  <c r="AG23" i="31"/>
  <c r="AF23" i="31" s="1"/>
  <c r="AH21" i="31"/>
  <c r="AI21" i="31" s="1"/>
  <c r="AG106" i="31"/>
  <c r="AF106" i="31" s="1"/>
  <c r="AG78" i="31"/>
  <c r="AF78" i="31" s="1"/>
  <c r="AG43" i="31"/>
  <c r="AF43" i="31" s="1"/>
  <c r="AG110" i="31"/>
  <c r="AF110" i="31" s="1"/>
  <c r="AH82" i="31"/>
  <c r="AI82" i="31" s="1"/>
  <c r="AH54" i="31"/>
  <c r="AI54" i="31" s="1"/>
  <c r="AG27" i="31"/>
  <c r="AF27" i="31" s="1"/>
  <c r="AG108" i="31"/>
  <c r="AF108" i="31" s="1"/>
  <c r="AG92" i="31"/>
  <c r="AF92" i="31" s="1"/>
  <c r="AG76" i="31"/>
  <c r="AF76" i="31" s="1"/>
  <c r="AG60" i="31"/>
  <c r="AF60" i="31" s="1"/>
  <c r="AG44" i="31"/>
  <c r="AF44" i="31" s="1"/>
  <c r="AG28" i="31"/>
  <c r="AF28" i="31" s="1"/>
  <c r="AH106" i="31"/>
  <c r="AI106" i="31" s="1"/>
  <c r="AH88" i="31"/>
  <c r="AI88" i="31" s="1"/>
  <c r="AG70" i="31"/>
  <c r="AF70" i="31" s="1"/>
  <c r="AH51" i="31"/>
  <c r="AI51" i="31" s="1"/>
  <c r="AH33" i="31"/>
  <c r="AI33" i="31" s="1"/>
  <c r="AG113" i="31"/>
  <c r="AF113" i="31" s="1"/>
  <c r="AH94" i="31"/>
  <c r="AI94" i="31" s="1"/>
  <c r="AH76" i="31"/>
  <c r="AI76" i="31" s="1"/>
  <c r="AG58" i="31"/>
  <c r="AF58" i="31" s="1"/>
  <c r="AH39" i="31"/>
  <c r="AI39" i="31" s="1"/>
  <c r="AH93" i="31"/>
  <c r="AI93" i="31" s="1"/>
  <c r="AG69" i="31"/>
  <c r="AF69" i="31" s="1"/>
  <c r="AG45" i="31"/>
  <c r="AF45" i="31" s="1"/>
  <c r="AH20" i="31"/>
  <c r="AI20" i="31" s="1"/>
  <c r="AH92" i="31"/>
  <c r="AI92" i="31" s="1"/>
  <c r="AG65" i="31"/>
  <c r="AF65" i="31" s="1"/>
  <c r="AG37" i="31"/>
  <c r="AF37" i="31" s="1"/>
  <c r="AG85" i="31"/>
  <c r="AF85" i="31" s="1"/>
  <c r="AH22" i="31"/>
  <c r="AI22" i="31" s="1"/>
  <c r="AH61" i="31"/>
  <c r="AI61" i="31" s="1"/>
  <c r="AH57" i="31"/>
  <c r="AI57" i="31" s="1"/>
  <c r="AG64" i="31"/>
  <c r="AF64" i="31" s="1"/>
  <c r="AG99" i="31"/>
  <c r="AF99" i="31" s="1"/>
  <c r="AH50" i="31"/>
  <c r="AI50" i="31" s="1"/>
  <c r="AG50" i="31"/>
  <c r="AF50" i="31" s="1"/>
  <c r="AG91" i="31"/>
  <c r="AF91" i="31" s="1"/>
  <c r="AH63" i="31"/>
  <c r="AI63" i="31" s="1"/>
  <c r="AH35" i="31"/>
  <c r="AI35" i="31" s="1"/>
  <c r="AH107" i="31"/>
  <c r="AI107" i="31" s="1"/>
  <c r="AH31" i="31"/>
  <c r="AI31" i="31" s="1"/>
  <c r="AG59" i="31"/>
  <c r="AF59" i="31" s="1"/>
  <c r="AG94" i="31"/>
  <c r="AF94" i="31" s="1"/>
  <c r="AG18" i="31"/>
  <c r="AH79" i="31"/>
  <c r="AI79" i="31" s="1"/>
  <c r="AH19" i="31"/>
  <c r="AI19" i="31" s="1"/>
  <c r="AG26" i="31"/>
  <c r="AH29" i="31"/>
  <c r="AI29" i="31" s="1"/>
  <c r="AH47" i="31"/>
  <c r="AI47" i="31" s="1"/>
  <c r="AH70" i="31"/>
  <c r="AI70" i="31" s="1"/>
  <c r="AG97" i="31"/>
  <c r="AF97" i="31" s="1"/>
  <c r="AH34" i="31"/>
  <c r="AI34" i="31" s="1"/>
  <c r="AH67" i="31"/>
  <c r="AI67" i="31" s="1"/>
  <c r="AH109" i="31"/>
  <c r="AI109" i="31" s="1"/>
  <c r="AG33" i="31"/>
  <c r="AF33" i="31" s="1"/>
  <c r="AG66" i="31"/>
  <c r="AF66" i="31" s="1"/>
  <c r="AH23" i="31"/>
  <c r="AI23" i="31" s="1"/>
  <c r="AH56" i="31"/>
  <c r="AI56" i="31" s="1"/>
  <c r="AH62" i="31"/>
  <c r="AI62" i="31" s="1"/>
  <c r="AH99" i="31"/>
  <c r="AI99" i="31" s="1"/>
  <c r="AH72" i="31"/>
  <c r="AI72" i="31" s="1"/>
  <c r="AH91" i="31"/>
  <c r="AI91" i="31" s="1"/>
  <c r="AG103" i="31"/>
  <c r="AF103" i="31" s="1"/>
  <c r="AG41" i="31"/>
  <c r="AF41" i="31" s="1"/>
  <c r="AH28" i="31"/>
  <c r="AI28" i="31" s="1"/>
  <c r="AH90" i="31"/>
  <c r="AI90" i="31" s="1"/>
  <c r="AH27" i="31"/>
  <c r="AI27" i="31" s="1"/>
  <c r="AH52" i="31"/>
  <c r="AI52" i="31" s="1"/>
  <c r="AH17" i="31"/>
  <c r="AI17" i="31" s="1"/>
  <c r="AG46" i="31"/>
  <c r="AF46" i="31" s="1"/>
  <c r="AG80" i="31"/>
  <c r="AF80" i="31" s="1"/>
  <c r="AG38" i="31"/>
  <c r="AF38" i="31" s="1"/>
  <c r="AH43" i="31"/>
  <c r="AI43" i="31" s="1"/>
  <c r="AH64" i="31"/>
  <c r="AI64" i="31" s="1"/>
  <c r="AH75" i="31"/>
  <c r="AI75" i="31" s="1"/>
  <c r="AH49" i="31"/>
  <c r="AI49" i="31" s="1"/>
  <c r="AH110" i="31"/>
  <c r="AI110" i="31" s="1"/>
  <c r="AH48" i="31"/>
  <c r="AI48" i="31" s="1"/>
  <c r="AH114" i="31"/>
  <c r="AI114" i="31" s="1"/>
  <c r="AG54" i="31"/>
  <c r="AF54" i="31" s="1"/>
  <c r="AG73" i="31"/>
  <c r="AF73" i="31" s="1"/>
  <c r="AH101" i="31"/>
  <c r="AI101" i="31" s="1"/>
  <c r="AH116" i="31"/>
  <c r="AI116" i="31" s="1"/>
  <c r="AG32" i="31"/>
  <c r="AF32" i="31" s="1"/>
  <c r="AG81" i="31"/>
  <c r="AF81" i="31" s="1"/>
  <c r="AG75" i="31"/>
  <c r="AF75" i="31" s="1"/>
  <c r="AH68" i="31"/>
  <c r="AI68" i="31" s="1"/>
  <c r="AH112" i="31"/>
  <c r="AI112" i="31" s="1"/>
  <c r="AH77" i="31"/>
  <c r="AI77" i="31" s="1"/>
  <c r="AG77" i="31"/>
  <c r="AF77" i="31" s="1"/>
  <c r="AH41" i="31"/>
  <c r="AI41" i="31" s="1"/>
  <c r="AH87" i="31"/>
  <c r="AI87" i="31" s="1"/>
  <c r="AH18" i="31"/>
  <c r="AI18" i="31" s="1"/>
  <c r="AH86" i="31"/>
  <c r="AI86" i="31" s="1"/>
  <c r="AG82" i="31"/>
  <c r="AF82" i="31" s="1"/>
  <c r="AG25" i="31"/>
  <c r="AF25" i="31" s="1"/>
  <c r="AH40" i="31"/>
  <c r="AI40" i="31" s="1"/>
  <c r="AG93" i="31"/>
  <c r="AF93" i="31" s="1"/>
  <c r="AH89" i="31"/>
  <c r="AI89" i="31" s="1"/>
  <c r="AH84" i="31"/>
  <c r="AI84" i="31" s="1"/>
  <c r="AG22" i="31"/>
  <c r="AF22" i="31" s="1"/>
  <c r="AH102" i="31"/>
  <c r="AI102" i="31" s="1"/>
  <c r="AH25" i="31"/>
  <c r="AI25" i="31" s="1"/>
  <c r="AH59" i="31"/>
  <c r="AI59" i="31" s="1"/>
  <c r="AH98" i="31"/>
  <c r="AI98" i="31" s="1"/>
  <c r="AG74" i="31"/>
  <c r="AF74" i="31" s="1"/>
  <c r="AG109" i="31"/>
  <c r="AF109" i="31" s="1"/>
  <c r="AH46" i="31"/>
  <c r="AI46" i="31" s="1"/>
  <c r="AH80" i="31"/>
  <c r="AI80" i="31" s="1"/>
  <c r="AG112" i="31"/>
  <c r="AF112" i="31" s="1"/>
  <c r="AG20" i="31"/>
  <c r="AF20" i="31" s="1"/>
  <c r="AH100" i="31"/>
  <c r="AI100" i="31" s="1"/>
  <c r="AH36" i="31"/>
  <c r="AI36" i="31" s="1"/>
  <c r="AG105" i="31"/>
  <c r="AF105" i="31" s="1"/>
  <c r="AG42" i="31"/>
  <c r="AF42" i="31" s="1"/>
  <c r="AH69" i="31"/>
  <c r="AI69" i="31" s="1"/>
  <c r="AG53" i="31"/>
  <c r="AF53" i="31" s="1"/>
  <c r="AG115" i="31"/>
  <c r="AF115" i="31" s="1"/>
  <c r="AG96" i="31"/>
  <c r="AF96" i="31" s="1"/>
  <c r="AG111" i="31"/>
  <c r="AF111" i="31" s="1"/>
  <c r="AG17" i="31"/>
  <c r="AF17" i="31" s="1"/>
  <c r="AG98" i="31"/>
  <c r="AF98" i="31" s="1"/>
  <c r="AG62" i="31"/>
  <c r="AF62" i="31" s="1"/>
  <c r="AH95" i="31"/>
  <c r="AI95" i="31" s="1"/>
  <c r="AH26" i="31"/>
  <c r="AI26" i="31" s="1"/>
  <c r="AG19" i="31"/>
  <c r="AG83" i="31"/>
  <c r="AF83" i="31" s="1"/>
  <c r="AG39" i="31"/>
  <c r="AF39" i="31" s="1"/>
  <c r="AH113" i="31"/>
  <c r="AI113" i="31" s="1"/>
  <c r="AH37" i="31"/>
  <c r="AI37" i="31" s="1"/>
  <c r="AG101" i="31"/>
  <c r="AF101" i="31" s="1"/>
  <c r="AH96" i="31"/>
  <c r="AI96" i="31" s="1"/>
  <c r="AH74" i="31"/>
  <c r="AI74" i="31" s="1"/>
  <c r="AH104" i="31"/>
  <c r="AI104" i="31" s="1"/>
  <c r="AG95" i="31"/>
  <c r="AF95" i="31" s="1"/>
  <c r="AH66" i="31"/>
  <c r="AI66" i="31" s="1"/>
  <c r="AG71" i="31"/>
  <c r="AF71" i="31" s="1"/>
  <c r="AG21" i="31"/>
  <c r="AF21" i="31" s="1"/>
  <c r="AH45" i="31"/>
  <c r="AI45" i="31" s="1"/>
  <c r="AG34" i="31"/>
  <c r="AF34" i="31" s="1"/>
  <c r="AH73" i="31"/>
  <c r="AI73" i="31" s="1"/>
  <c r="AG55" i="31"/>
  <c r="AF55" i="31" s="1"/>
  <c r="AG48" i="31"/>
  <c r="AF48" i="31" s="1"/>
  <c r="AG89" i="31"/>
  <c r="AF89" i="31" s="1"/>
  <c r="AG31" i="31"/>
  <c r="AF31" i="31" s="1"/>
  <c r="AH60" i="31"/>
  <c r="AI60" i="31" s="1"/>
  <c r="AH44" i="31"/>
  <c r="AI44" i="31" s="1"/>
  <c r="AH55" i="31"/>
  <c r="AI55" i="31" s="1"/>
  <c r="U109" i="14"/>
  <c r="T109" i="14" s="1"/>
  <c r="U93" i="14"/>
  <c r="T93" i="14" s="1"/>
  <c r="U77" i="14"/>
  <c r="T77" i="14" s="1"/>
  <c r="U61" i="14"/>
  <c r="T61" i="14" s="1"/>
  <c r="U45" i="14"/>
  <c r="T45" i="14" s="1"/>
  <c r="V111" i="14"/>
  <c r="W111" i="14" s="1"/>
  <c r="V93" i="14"/>
  <c r="W93" i="14" s="1"/>
  <c r="U75" i="14"/>
  <c r="T75" i="14" s="1"/>
  <c r="V56" i="14"/>
  <c r="W56" i="14" s="1"/>
  <c r="V38" i="14"/>
  <c r="W38" i="14" s="1"/>
  <c r="U22" i="14"/>
  <c r="T22" i="14" s="1"/>
  <c r="V28" i="14"/>
  <c r="W28" i="14" s="1"/>
  <c r="U28" i="14"/>
  <c r="T28" i="14" s="1"/>
  <c r="V100" i="14"/>
  <c r="W100" i="14" s="1"/>
  <c r="V82" i="14"/>
  <c r="W82" i="14" s="1"/>
  <c r="U64" i="14"/>
  <c r="T64" i="14" s="1"/>
  <c r="V32" i="14"/>
  <c r="W32" i="14" s="1"/>
  <c r="U91" i="14"/>
  <c r="T91" i="14" s="1"/>
  <c r="V40" i="14"/>
  <c r="W40" i="14" s="1"/>
  <c r="U105" i="14"/>
  <c r="T105" i="14" s="1"/>
  <c r="U89" i="14"/>
  <c r="T89" i="14" s="1"/>
  <c r="U73" i="14"/>
  <c r="T73" i="14" s="1"/>
  <c r="U57" i="14"/>
  <c r="T57" i="14" s="1"/>
  <c r="U41" i="14"/>
  <c r="T41" i="14" s="1"/>
  <c r="U107" i="14"/>
  <c r="T107" i="14" s="1"/>
  <c r="V88" i="14"/>
  <c r="W88" i="14" s="1"/>
  <c r="V70" i="14"/>
  <c r="W70" i="14" s="1"/>
  <c r="U52" i="14"/>
  <c r="T52" i="14" s="1"/>
  <c r="U34" i="14"/>
  <c r="T34" i="14" s="1"/>
  <c r="U18" i="14"/>
  <c r="T18" i="14" s="1"/>
  <c r="V59" i="14"/>
  <c r="W59" i="14" s="1"/>
  <c r="V24" i="14"/>
  <c r="W24" i="14" s="1"/>
  <c r="V114" i="14"/>
  <c r="W114" i="14" s="1"/>
  <c r="U96" i="14"/>
  <c r="T96" i="14" s="1"/>
  <c r="U78" i="14"/>
  <c r="T78" i="14" s="1"/>
  <c r="U55" i="14"/>
  <c r="T55" i="14" s="1"/>
  <c r="V20" i="14"/>
  <c r="W20" i="14" s="1"/>
  <c r="V77" i="14"/>
  <c r="W77" i="14" s="1"/>
  <c r="U36" i="14"/>
  <c r="T36" i="14" s="1"/>
  <c r="U111" i="14"/>
  <c r="T111" i="14" s="1"/>
  <c r="V83" i="14"/>
  <c r="W83" i="14" s="1"/>
  <c r="V65" i="14"/>
  <c r="W65" i="14" s="1"/>
  <c r="V42" i="14"/>
  <c r="W42" i="14" s="1"/>
  <c r="V25" i="14"/>
  <c r="W25" i="14" s="1"/>
  <c r="U24" i="14"/>
  <c r="T24" i="14" s="1"/>
  <c r="V21" i="14"/>
  <c r="W21" i="14" s="1"/>
  <c r="V72" i="14"/>
  <c r="W72" i="14" s="1"/>
  <c r="U115" i="14"/>
  <c r="T115" i="14" s="1"/>
  <c r="V96" i="14"/>
  <c r="W96" i="14" s="1"/>
  <c r="V78" i="14"/>
  <c r="W78" i="14" s="1"/>
  <c r="U60" i="14"/>
  <c r="T60" i="14" s="1"/>
  <c r="U42" i="14"/>
  <c r="T42" i="14" s="1"/>
  <c r="U25" i="14"/>
  <c r="T25" i="14" s="1"/>
  <c r="U112" i="14"/>
  <c r="T112" i="14" s="1"/>
  <c r="V62" i="14"/>
  <c r="W62" i="14" s="1"/>
  <c r="V108" i="14"/>
  <c r="W108" i="14" s="1"/>
  <c r="U62" i="14"/>
  <c r="T62" i="14" s="1"/>
  <c r="V67" i="14"/>
  <c r="W67" i="14" s="1"/>
  <c r="V71" i="14"/>
  <c r="W71" i="14" s="1"/>
  <c r="V23" i="14"/>
  <c r="W23" i="14" s="1"/>
  <c r="V57" i="14"/>
  <c r="W57" i="14" s="1"/>
  <c r="U80" i="14"/>
  <c r="T80" i="14" s="1"/>
  <c r="U103" i="14"/>
  <c r="T103" i="14" s="1"/>
  <c r="U40" i="14"/>
  <c r="T40" i="14" s="1"/>
  <c r="V81" i="14"/>
  <c r="W81" i="14" s="1"/>
  <c r="V34" i="14"/>
  <c r="W34" i="14" s="1"/>
  <c r="V90" i="14"/>
  <c r="W90" i="14" s="1"/>
  <c r="V76" i="14"/>
  <c r="W76" i="14" s="1"/>
  <c r="U76" i="14"/>
  <c r="T76" i="14" s="1"/>
  <c r="V27" i="14"/>
  <c r="W27" i="14" s="1"/>
  <c r="U113" i="14"/>
  <c r="T113" i="14" s="1"/>
  <c r="U97" i="14"/>
  <c r="T97" i="14" s="1"/>
  <c r="U81" i="14"/>
  <c r="T81" i="14" s="1"/>
  <c r="U65" i="14"/>
  <c r="T65" i="14" s="1"/>
  <c r="U49" i="14"/>
  <c r="T49" i="14" s="1"/>
  <c r="U116" i="14"/>
  <c r="T116" i="14" s="1"/>
  <c r="U98" i="14"/>
  <c r="T98" i="14" s="1"/>
  <c r="V79" i="14"/>
  <c r="W79" i="14" s="1"/>
  <c r="V61" i="14"/>
  <c r="W61" i="14" s="1"/>
  <c r="U43" i="14"/>
  <c r="T43" i="14" s="1"/>
  <c r="U26" i="14"/>
  <c r="T26" i="14" s="1"/>
  <c r="V36" i="14"/>
  <c r="W36" i="14" s="1"/>
  <c r="U68" i="14"/>
  <c r="T68" i="14" s="1"/>
  <c r="V105" i="14"/>
  <c r="W105" i="14" s="1"/>
  <c r="U87" i="14"/>
  <c r="T87" i="14" s="1"/>
  <c r="V68" i="14"/>
  <c r="W68" i="14" s="1"/>
  <c r="V41" i="14"/>
  <c r="W41" i="14" s="1"/>
  <c r="V95" i="14"/>
  <c r="W95" i="14" s="1"/>
  <c r="U50" i="14"/>
  <c r="T50" i="14" s="1"/>
  <c r="U101" i="14"/>
  <c r="T101" i="14" s="1"/>
  <c r="U69" i="14"/>
  <c r="T69" i="14" s="1"/>
  <c r="U37" i="14"/>
  <c r="T37" i="14" s="1"/>
  <c r="U84" i="14"/>
  <c r="T84" i="14" s="1"/>
  <c r="V47" i="14"/>
  <c r="W47" i="14" s="1"/>
  <c r="U46" i="14"/>
  <c r="T46" i="14" s="1"/>
  <c r="U110" i="14"/>
  <c r="T110" i="14" s="1"/>
  <c r="V73" i="14"/>
  <c r="W73" i="14" s="1"/>
  <c r="V104" i="14"/>
  <c r="W104" i="14" s="1"/>
  <c r="U20" i="14"/>
  <c r="V97" i="14"/>
  <c r="W97" i="14" s="1"/>
  <c r="V51" i="14"/>
  <c r="W51" i="14" s="1"/>
  <c r="U82" i="14"/>
  <c r="T82" i="14" s="1"/>
  <c r="U100" i="14"/>
  <c r="T100" i="14" s="1"/>
  <c r="U106" i="14"/>
  <c r="T106" i="14" s="1"/>
  <c r="V69" i="14"/>
  <c r="W69" i="14" s="1"/>
  <c r="U33" i="14"/>
  <c r="T33" i="14" s="1"/>
  <c r="U86" i="14"/>
  <c r="T86" i="14" s="1"/>
  <c r="V85" i="14"/>
  <c r="W85" i="14" s="1"/>
  <c r="U95" i="14"/>
  <c r="T95" i="14" s="1"/>
  <c r="U94" i="14"/>
  <c r="T94" i="14" s="1"/>
  <c r="U31" i="14"/>
  <c r="T31" i="14" s="1"/>
  <c r="V107" i="14"/>
  <c r="W107" i="14" s="1"/>
  <c r="U44" i="14"/>
  <c r="T44" i="14" s="1"/>
  <c r="V99" i="14"/>
  <c r="W99" i="14" s="1"/>
  <c r="U19" i="14"/>
  <c r="V92" i="14"/>
  <c r="W92" i="14" s="1"/>
  <c r="U47" i="14"/>
  <c r="T47" i="14" s="1"/>
  <c r="V54" i="14"/>
  <c r="W54" i="14" s="1"/>
  <c r="V86" i="14"/>
  <c r="W86" i="14" s="1"/>
  <c r="V101" i="14"/>
  <c r="W101" i="14" s="1"/>
  <c r="V64" i="14"/>
  <c r="W64" i="14" s="1"/>
  <c r="U29" i="14"/>
  <c r="T29" i="14" s="1"/>
  <c r="V75" i="14"/>
  <c r="W75" i="14" s="1"/>
  <c r="U72" i="14"/>
  <c r="T72" i="14" s="1"/>
  <c r="V84" i="14"/>
  <c r="W84" i="14" s="1"/>
  <c r="V80" i="14"/>
  <c r="W80" i="14" s="1"/>
  <c r="V113" i="14"/>
  <c r="W113" i="14" s="1"/>
  <c r="V94" i="14"/>
  <c r="W94" i="14" s="1"/>
  <c r="V116" i="14"/>
  <c r="W116" i="14" s="1"/>
  <c r="V89" i="14"/>
  <c r="W89" i="14" s="1"/>
  <c r="U79" i="14"/>
  <c r="T79" i="14" s="1"/>
  <c r="U38" i="14"/>
  <c r="T38" i="14" s="1"/>
  <c r="V106" i="14"/>
  <c r="W106" i="14" s="1"/>
  <c r="U59" i="14"/>
  <c r="T59" i="14" s="1"/>
  <c r="U92" i="14"/>
  <c r="T92" i="14" s="1"/>
  <c r="V55" i="14"/>
  <c r="W55" i="14" s="1"/>
  <c r="U21" i="14"/>
  <c r="T21" i="14" s="1"/>
  <c r="V49" i="14"/>
  <c r="W49" i="14" s="1"/>
  <c r="V48" i="14"/>
  <c r="W48" i="14" s="1"/>
  <c r="V58" i="14"/>
  <c r="W58" i="14" s="1"/>
  <c r="V31" i="14"/>
  <c r="W31" i="14" s="1"/>
  <c r="U90" i="14"/>
  <c r="T90" i="14" s="1"/>
  <c r="U71" i="14"/>
  <c r="T71" i="14" s="1"/>
  <c r="U67" i="14"/>
  <c r="T67" i="14" s="1"/>
  <c r="U63" i="14"/>
  <c r="T63" i="14" s="1"/>
  <c r="V74" i="14"/>
  <c r="W74" i="14" s="1"/>
  <c r="V33" i="14"/>
  <c r="W33" i="14" s="1"/>
  <c r="U88" i="14"/>
  <c r="T88" i="14" s="1"/>
  <c r="V45" i="14"/>
  <c r="W45" i="14" s="1"/>
  <c r="V87" i="14"/>
  <c r="W87" i="14" s="1"/>
  <c r="U51" i="14"/>
  <c r="T51" i="14" s="1"/>
  <c r="U17" i="14"/>
  <c r="U39" i="14"/>
  <c r="T39" i="14" s="1"/>
  <c r="V35" i="14"/>
  <c r="W35" i="14" s="1"/>
  <c r="U48" i="14"/>
  <c r="T48" i="14" s="1"/>
  <c r="V22" i="14"/>
  <c r="W22" i="14" s="1"/>
  <c r="V66" i="14"/>
  <c r="W66" i="14" s="1"/>
  <c r="U58" i="14"/>
  <c r="T58" i="14" s="1"/>
  <c r="V43" i="14"/>
  <c r="W43" i="14" s="1"/>
  <c r="V52" i="14"/>
  <c r="W52" i="14" s="1"/>
  <c r="U114" i="14"/>
  <c r="T114" i="14" s="1"/>
  <c r="V46" i="14"/>
  <c r="W46" i="14" s="1"/>
  <c r="V91" i="14"/>
  <c r="W91" i="14" s="1"/>
  <c r="U99" i="14"/>
  <c r="T99" i="14" s="1"/>
  <c r="U35" i="14"/>
  <c r="T35" i="14" s="1"/>
  <c r="V18" i="14"/>
  <c r="W18" i="14" s="1"/>
  <c r="U66" i="14"/>
  <c r="T66" i="14" s="1"/>
  <c r="U56" i="14"/>
  <c r="T56" i="14" s="1"/>
  <c r="U32" i="14"/>
  <c r="T32" i="14" s="1"/>
  <c r="U27" i="14"/>
  <c r="T27" i="14" s="1"/>
  <c r="U23" i="14"/>
  <c r="T23" i="14" s="1"/>
  <c r="V110" i="14"/>
  <c r="W110" i="14" s="1"/>
  <c r="V50" i="14"/>
  <c r="W50" i="14" s="1"/>
  <c r="V98" i="14"/>
  <c r="W98" i="14" s="1"/>
  <c r="V103" i="14"/>
  <c r="W103" i="14" s="1"/>
  <c r="V115" i="14"/>
  <c r="W115" i="14" s="1"/>
  <c r="U74" i="14"/>
  <c r="T74" i="14" s="1"/>
  <c r="V63" i="14"/>
  <c r="W63" i="14" s="1"/>
  <c r="U108" i="14"/>
  <c r="T108" i="14" s="1"/>
  <c r="V53" i="14"/>
  <c r="W53" i="14" s="1"/>
  <c r="U53" i="14"/>
  <c r="T53" i="14" s="1"/>
  <c r="V29" i="14"/>
  <c r="W29" i="14" s="1"/>
  <c r="V19" i="14"/>
  <c r="W19" i="14" s="1"/>
  <c r="V102" i="14"/>
  <c r="W102" i="14" s="1"/>
  <c r="V60" i="14"/>
  <c r="W60" i="14" s="1"/>
  <c r="V39" i="14"/>
  <c r="W39" i="14" s="1"/>
  <c r="U30" i="14"/>
  <c r="T30" i="14" s="1"/>
  <c r="U83" i="14"/>
  <c r="T83" i="14" s="1"/>
  <c r="U102" i="14"/>
  <c r="T102" i="14" s="1"/>
  <c r="V30" i="14"/>
  <c r="W30" i="14" s="1"/>
  <c r="U70" i="14"/>
  <c r="T70" i="14" s="1"/>
  <c r="V17" i="14"/>
  <c r="W17" i="14" s="1"/>
  <c r="V26" i="14"/>
  <c r="W26" i="14" s="1"/>
  <c r="V109" i="14"/>
  <c r="W109" i="14" s="1"/>
  <c r="U85" i="14"/>
  <c r="T85" i="14" s="1"/>
  <c r="U104" i="14"/>
  <c r="T104" i="14" s="1"/>
  <c r="U54" i="14"/>
  <c r="T54" i="14" s="1"/>
  <c r="V37" i="14"/>
  <c r="W37" i="14" s="1"/>
  <c r="V44" i="14"/>
  <c r="W44" i="14" s="1"/>
  <c r="V112" i="14"/>
  <c r="W112" i="14" s="1"/>
  <c r="AX29" i="43"/>
  <c r="P111" i="14"/>
  <c r="Q111" i="14" s="1"/>
  <c r="P95" i="14"/>
  <c r="Q95" i="14" s="1"/>
  <c r="P79" i="14"/>
  <c r="Q79" i="14" s="1"/>
  <c r="P63" i="14"/>
  <c r="Q63" i="14" s="1"/>
  <c r="P47" i="14"/>
  <c r="Q47" i="14" s="1"/>
  <c r="P31" i="14"/>
  <c r="Q31" i="14" s="1"/>
  <c r="O115" i="14"/>
  <c r="N115" i="14" s="1"/>
  <c r="O99" i="14"/>
  <c r="N99" i="14" s="1"/>
  <c r="O83" i="14"/>
  <c r="N83" i="14" s="1"/>
  <c r="O63" i="14"/>
  <c r="N63" i="14" s="1"/>
  <c r="O43" i="14"/>
  <c r="N43" i="14" s="1"/>
  <c r="O27" i="14"/>
  <c r="N27" i="14" s="1"/>
  <c r="P89" i="14"/>
  <c r="Q89" i="14" s="1"/>
  <c r="P37" i="14"/>
  <c r="Q37" i="14" s="1"/>
  <c r="O47" i="14"/>
  <c r="N47" i="14" s="1"/>
  <c r="P110" i="14"/>
  <c r="Q110" i="14" s="1"/>
  <c r="P94" i="14"/>
  <c r="Q94" i="14" s="1"/>
  <c r="P78" i="14"/>
  <c r="Q78" i="14" s="1"/>
  <c r="P62" i="14"/>
  <c r="Q62" i="14" s="1"/>
  <c r="P46" i="14"/>
  <c r="Q46" i="14" s="1"/>
  <c r="P30" i="14"/>
  <c r="Q30" i="14" s="1"/>
  <c r="P97" i="14"/>
  <c r="Q97" i="14" s="1"/>
  <c r="O114" i="14"/>
  <c r="N114" i="14" s="1"/>
  <c r="O98" i="14"/>
  <c r="N98" i="14" s="1"/>
  <c r="O82" i="14"/>
  <c r="N82" i="14" s="1"/>
  <c r="O66" i="14"/>
  <c r="N66" i="14" s="1"/>
  <c r="O50" i="14"/>
  <c r="N50" i="14" s="1"/>
  <c r="O34" i="14"/>
  <c r="N34" i="14" s="1"/>
  <c r="O18" i="14"/>
  <c r="N18" i="14" s="1"/>
  <c r="P93" i="14"/>
  <c r="Q93" i="14" s="1"/>
  <c r="P57" i="14"/>
  <c r="Q57" i="14" s="1"/>
  <c r="O108" i="14"/>
  <c r="N108" i="14" s="1"/>
  <c r="P64" i="14"/>
  <c r="Q64" i="14" s="1"/>
  <c r="O21" i="14"/>
  <c r="N21" i="14" s="1"/>
  <c r="P84" i="14"/>
  <c r="Q84" i="14" s="1"/>
  <c r="O41" i="14"/>
  <c r="N41" i="14" s="1"/>
  <c r="P48" i="14"/>
  <c r="Q48" i="14" s="1"/>
  <c r="O84" i="14"/>
  <c r="N84" i="14" s="1"/>
  <c r="P40" i="14"/>
  <c r="Q40" i="14" s="1"/>
  <c r="O72" i="14"/>
  <c r="N72" i="14" s="1"/>
  <c r="O17" i="14"/>
  <c r="N17" i="14" s="1"/>
  <c r="O60" i="14"/>
  <c r="N60" i="14" s="1"/>
  <c r="P68" i="14"/>
  <c r="Q68" i="14" s="1"/>
  <c r="P88" i="14"/>
  <c r="Q88" i="14" s="1"/>
  <c r="O36" i="14"/>
  <c r="N36" i="14" s="1"/>
  <c r="O81" i="14"/>
  <c r="N81" i="14" s="1"/>
  <c r="P100" i="14"/>
  <c r="Q100" i="14" s="1"/>
  <c r="O109" i="14"/>
  <c r="N109" i="14" s="1"/>
  <c r="O88" i="14"/>
  <c r="N88" i="14" s="1"/>
  <c r="P44" i="14"/>
  <c r="Q44" i="14" s="1"/>
  <c r="P107" i="14"/>
  <c r="Q107" i="14" s="1"/>
  <c r="P91" i="14"/>
  <c r="Q91" i="14" s="1"/>
  <c r="P75" i="14"/>
  <c r="Q75" i="14" s="1"/>
  <c r="P59" i="14"/>
  <c r="Q59" i="14" s="1"/>
  <c r="P43" i="14"/>
  <c r="Q43" i="14" s="1"/>
  <c r="P27" i="14"/>
  <c r="Q27" i="14" s="1"/>
  <c r="O111" i="14"/>
  <c r="N111" i="14" s="1"/>
  <c r="O95" i="14"/>
  <c r="N95" i="14" s="1"/>
  <c r="O75" i="14"/>
  <c r="N75" i="14" s="1"/>
  <c r="O59" i="14"/>
  <c r="N59" i="14" s="1"/>
  <c r="O39" i="14"/>
  <c r="N39" i="14" s="1"/>
  <c r="O23" i="14"/>
  <c r="N23" i="14" s="1"/>
  <c r="P73" i="14"/>
  <c r="Q73" i="14" s="1"/>
  <c r="P25" i="14"/>
  <c r="Q25" i="14" s="1"/>
  <c r="P81" i="14"/>
  <c r="Q81" i="14" s="1"/>
  <c r="P106" i="14"/>
  <c r="Q106" i="14" s="1"/>
  <c r="P90" i="14"/>
  <c r="Q90" i="14" s="1"/>
  <c r="P74" i="14"/>
  <c r="Q74" i="14" s="1"/>
  <c r="P58" i="14"/>
  <c r="Q58" i="14" s="1"/>
  <c r="P42" i="14"/>
  <c r="Q42" i="14" s="1"/>
  <c r="P26" i="14"/>
  <c r="Q26" i="14" s="1"/>
  <c r="P69" i="14"/>
  <c r="Q69" i="14" s="1"/>
  <c r="O110" i="14"/>
  <c r="N110" i="14" s="1"/>
  <c r="O94" i="14"/>
  <c r="N94" i="14" s="1"/>
  <c r="O78" i="14"/>
  <c r="N78" i="14" s="1"/>
  <c r="O62" i="14"/>
  <c r="N62" i="14" s="1"/>
  <c r="O46" i="14"/>
  <c r="N46" i="14" s="1"/>
  <c r="O30" i="14"/>
  <c r="N30" i="14" s="1"/>
  <c r="P113" i="14"/>
  <c r="Q113" i="14" s="1"/>
  <c r="P85" i="14"/>
  <c r="Q85" i="14" s="1"/>
  <c r="P45" i="14"/>
  <c r="Q45" i="14" s="1"/>
  <c r="P96" i="14"/>
  <c r="Q96" i="14" s="1"/>
  <c r="O53" i="14"/>
  <c r="N53" i="14" s="1"/>
  <c r="P116" i="14"/>
  <c r="Q116" i="14" s="1"/>
  <c r="O73" i="14"/>
  <c r="N73" i="14" s="1"/>
  <c r="O32" i="14"/>
  <c r="N32" i="14" s="1"/>
  <c r="O116" i="14"/>
  <c r="N116" i="14" s="1"/>
  <c r="P72" i="14"/>
  <c r="Q72" i="14" s="1"/>
  <c r="O29" i="14"/>
  <c r="N29" i="14" s="1"/>
  <c r="P60" i="14"/>
  <c r="Q60" i="14" s="1"/>
  <c r="P112" i="14"/>
  <c r="Q112" i="14" s="1"/>
  <c r="O37" i="14"/>
  <c r="N37" i="14" s="1"/>
  <c r="O48" i="14"/>
  <c r="N48" i="14" s="1"/>
  <c r="O77" i="14"/>
  <c r="N77" i="14" s="1"/>
  <c r="P24" i="14"/>
  <c r="Q24" i="14" s="1"/>
  <c r="O40" i="14"/>
  <c r="N40" i="14" s="1"/>
  <c r="O80" i="14"/>
  <c r="N80" i="14" s="1"/>
  <c r="P56" i="14"/>
  <c r="Q56" i="14" s="1"/>
  <c r="P76" i="14"/>
  <c r="Q76" i="14" s="1"/>
  <c r="O33" i="14"/>
  <c r="N33" i="14" s="1"/>
  <c r="P115" i="14"/>
  <c r="Q115" i="14" s="1"/>
  <c r="P99" i="14"/>
  <c r="Q99" i="14" s="1"/>
  <c r="P83" i="14"/>
  <c r="Q83" i="14" s="1"/>
  <c r="P67" i="14"/>
  <c r="Q67" i="14" s="1"/>
  <c r="P51" i="14"/>
  <c r="Q51" i="14" s="1"/>
  <c r="P35" i="14"/>
  <c r="Q35" i="14" s="1"/>
  <c r="P19" i="14"/>
  <c r="Q19" i="14" s="1"/>
  <c r="O103" i="14"/>
  <c r="N103" i="14" s="1"/>
  <c r="O87" i="14"/>
  <c r="N87" i="14" s="1"/>
  <c r="O67" i="14"/>
  <c r="N67" i="14" s="1"/>
  <c r="O51" i="14"/>
  <c r="N51" i="14" s="1"/>
  <c r="O31" i="14"/>
  <c r="N31" i="14" s="1"/>
  <c r="P105" i="14"/>
  <c r="Q105" i="14" s="1"/>
  <c r="P49" i="14"/>
  <c r="Q49" i="14" s="1"/>
  <c r="O79" i="14"/>
  <c r="N79" i="14" s="1"/>
  <c r="P114" i="14"/>
  <c r="Q114" i="14" s="1"/>
  <c r="P98" i="14"/>
  <c r="Q98" i="14" s="1"/>
  <c r="P82" i="14"/>
  <c r="Q82" i="14" s="1"/>
  <c r="P66" i="14"/>
  <c r="Q66" i="14" s="1"/>
  <c r="P50" i="14"/>
  <c r="Q50" i="14" s="1"/>
  <c r="P34" i="14"/>
  <c r="Q34" i="14" s="1"/>
  <c r="P18" i="14"/>
  <c r="Q18" i="14" s="1"/>
  <c r="P29" i="14"/>
  <c r="Q29" i="14" s="1"/>
  <c r="O102" i="14"/>
  <c r="N102" i="14" s="1"/>
  <c r="O86" i="14"/>
  <c r="N86" i="14" s="1"/>
  <c r="O70" i="14"/>
  <c r="N70" i="14" s="1"/>
  <c r="O54" i="14"/>
  <c r="N54" i="14" s="1"/>
  <c r="O38" i="14"/>
  <c r="N38" i="14" s="1"/>
  <c r="O22" i="14"/>
  <c r="N22" i="14" s="1"/>
  <c r="P101" i="14"/>
  <c r="Q101" i="14" s="1"/>
  <c r="P65" i="14"/>
  <c r="Q65" i="14" s="1"/>
  <c r="P21" i="14"/>
  <c r="Q21" i="14" s="1"/>
  <c r="O76" i="14"/>
  <c r="N76" i="14" s="1"/>
  <c r="P32" i="14"/>
  <c r="Q32" i="14" s="1"/>
  <c r="O96" i="14"/>
  <c r="N96" i="14" s="1"/>
  <c r="P52" i="14"/>
  <c r="Q52" i="14" s="1"/>
  <c r="O101" i="14"/>
  <c r="N101" i="14" s="1"/>
  <c r="O93" i="14"/>
  <c r="N93" i="14" s="1"/>
  <c r="O52" i="14"/>
  <c r="N52" i="14" s="1"/>
  <c r="P92" i="14"/>
  <c r="Q92" i="14" s="1"/>
  <c r="P28" i="14"/>
  <c r="Q28" i="14" s="1"/>
  <c r="O69" i="14"/>
  <c r="N69" i="14" s="1"/>
  <c r="O89" i="14"/>
  <c r="N89" i="14" s="1"/>
  <c r="O100" i="14"/>
  <c r="N100" i="14" s="1"/>
  <c r="O45" i="14"/>
  <c r="N45" i="14" s="1"/>
  <c r="O104" i="14"/>
  <c r="N104" i="14" s="1"/>
  <c r="O28" i="14"/>
  <c r="N28" i="14" s="1"/>
  <c r="P36" i="14"/>
  <c r="Q36" i="14" s="1"/>
  <c r="O97" i="14"/>
  <c r="N97" i="14" s="1"/>
  <c r="O56" i="14"/>
  <c r="N56" i="14" s="1"/>
  <c r="P87" i="14"/>
  <c r="Q87" i="14" s="1"/>
  <c r="P55" i="14"/>
  <c r="Q55" i="14" s="1"/>
  <c r="P23" i="14"/>
  <c r="Q23" i="14" s="1"/>
  <c r="O91" i="14"/>
  <c r="N91" i="14" s="1"/>
  <c r="O55" i="14"/>
  <c r="N55" i="14" s="1"/>
  <c r="O19" i="14"/>
  <c r="N19" i="14" s="1"/>
  <c r="P17" i="14"/>
  <c r="Q17" i="14" s="1"/>
  <c r="P102" i="14"/>
  <c r="Q102" i="14" s="1"/>
  <c r="P70" i="14"/>
  <c r="Q70" i="14" s="1"/>
  <c r="P38" i="14"/>
  <c r="Q38" i="14" s="1"/>
  <c r="P53" i="14"/>
  <c r="Q53" i="14" s="1"/>
  <c r="O90" i="14"/>
  <c r="N90" i="14" s="1"/>
  <c r="O58" i="14"/>
  <c r="N58" i="14" s="1"/>
  <c r="O26" i="14"/>
  <c r="N26" i="14" s="1"/>
  <c r="P77" i="14"/>
  <c r="Q77" i="14" s="1"/>
  <c r="O85" i="14"/>
  <c r="N85" i="14" s="1"/>
  <c r="O105" i="14"/>
  <c r="N105" i="14" s="1"/>
  <c r="P20" i="14"/>
  <c r="Q20" i="14" s="1"/>
  <c r="O61" i="14"/>
  <c r="N61" i="14" s="1"/>
  <c r="O49" i="14"/>
  <c r="N49" i="14" s="1"/>
  <c r="O112" i="14"/>
  <c r="N112" i="14" s="1"/>
  <c r="O68" i="14"/>
  <c r="N68" i="14" s="1"/>
  <c r="P80" i="14"/>
  <c r="Q80" i="14" s="1"/>
  <c r="P108" i="14"/>
  <c r="Q108" i="14" s="1"/>
  <c r="O24" i="14"/>
  <c r="N24" i="14" s="1"/>
  <c r="P103" i="14"/>
  <c r="Q103" i="14" s="1"/>
  <c r="P86" i="14"/>
  <c r="Q86" i="14" s="1"/>
  <c r="O44" i="14"/>
  <c r="N44" i="14" s="1"/>
  <c r="O65" i="14"/>
  <c r="N65" i="14" s="1"/>
  <c r="P61" i="14"/>
  <c r="Q61" i="14" s="1"/>
  <c r="P109" i="14"/>
  <c r="Q109" i="14" s="1"/>
  <c r="O113" i="14"/>
  <c r="N113" i="14" s="1"/>
  <c r="P71" i="14"/>
  <c r="Q71" i="14" s="1"/>
  <c r="P54" i="14"/>
  <c r="Q54" i="14" s="1"/>
  <c r="O64" i="14"/>
  <c r="N64" i="14" s="1"/>
  <c r="P39" i="14"/>
  <c r="Q39" i="14" s="1"/>
  <c r="P22" i="14"/>
  <c r="Q22" i="14" s="1"/>
  <c r="P104" i="14"/>
  <c r="Q104" i="14" s="1"/>
  <c r="O74" i="14"/>
  <c r="N74" i="14" s="1"/>
  <c r="O42" i="14"/>
  <c r="N42" i="14" s="1"/>
  <c r="P33" i="14"/>
  <c r="Q33" i="14" s="1"/>
  <c r="O35" i="14"/>
  <c r="N35" i="14" s="1"/>
  <c r="O25" i="14"/>
  <c r="N25" i="14" s="1"/>
  <c r="O71" i="14"/>
  <c r="N71" i="14" s="1"/>
  <c r="P41" i="14"/>
  <c r="Q41" i="14" s="1"/>
  <c r="O92" i="14"/>
  <c r="N92" i="14" s="1"/>
  <c r="O107" i="14"/>
  <c r="N107" i="14" s="1"/>
  <c r="O57" i="14"/>
  <c r="N57" i="14" s="1"/>
  <c r="O106" i="14"/>
  <c r="N106" i="14" s="1"/>
  <c r="O20" i="14"/>
  <c r="N20" i="14" s="1"/>
  <c r="AS116" i="33"/>
  <c r="AR116" i="33" s="1"/>
  <c r="AS100" i="33"/>
  <c r="AR100" i="33" s="1"/>
  <c r="AS84" i="33"/>
  <c r="AR84" i="33" s="1"/>
  <c r="AS68" i="33"/>
  <c r="AR68" i="33" s="1"/>
  <c r="AS52" i="33"/>
  <c r="AR52" i="33" s="1"/>
  <c r="AS36" i="33"/>
  <c r="AR36" i="33" s="1"/>
  <c r="AT107" i="33"/>
  <c r="AU107" i="33" s="1"/>
  <c r="AT89" i="33"/>
  <c r="AU89" i="33" s="1"/>
  <c r="AS71" i="33"/>
  <c r="AR71" i="33" s="1"/>
  <c r="AS53" i="33"/>
  <c r="AR53" i="33" s="1"/>
  <c r="AT34" i="33"/>
  <c r="AU34" i="33" s="1"/>
  <c r="AT110" i="33"/>
  <c r="AU110" i="33" s="1"/>
  <c r="AS90" i="33"/>
  <c r="AR90" i="33" s="1"/>
  <c r="AS69" i="33"/>
  <c r="AR69" i="33" s="1"/>
  <c r="AT47" i="33"/>
  <c r="AU47" i="33" s="1"/>
  <c r="AS27" i="33"/>
  <c r="AR27" i="33" s="1"/>
  <c r="AS25" i="33"/>
  <c r="AR25" i="33" s="1"/>
  <c r="AS93" i="33"/>
  <c r="AR93" i="33" s="1"/>
  <c r="AT65" i="33"/>
  <c r="AU65" i="33" s="1"/>
  <c r="AT38" i="33"/>
  <c r="AU38" i="33" s="1"/>
  <c r="AT83" i="33"/>
  <c r="AU83" i="33" s="1"/>
  <c r="AT41" i="33"/>
  <c r="AU41" i="33" s="1"/>
  <c r="AT73" i="33"/>
  <c r="AU73" i="33" s="1"/>
  <c r="AT26" i="33"/>
  <c r="AU26" i="33" s="1"/>
  <c r="AS23" i="33"/>
  <c r="AR23" i="33" s="1"/>
  <c r="AS112" i="33"/>
  <c r="AR112" i="33" s="1"/>
  <c r="AS96" i="33"/>
  <c r="AR96" i="33" s="1"/>
  <c r="AS80" i="33"/>
  <c r="AR80" i="33" s="1"/>
  <c r="AS64" i="33"/>
  <c r="AR64" i="33" s="1"/>
  <c r="AS48" i="33"/>
  <c r="AR48" i="33" s="1"/>
  <c r="AS32" i="33"/>
  <c r="AS103" i="33"/>
  <c r="AR103" i="33" s="1"/>
  <c r="AS85" i="33"/>
  <c r="AR85" i="33" s="1"/>
  <c r="AT66" i="33"/>
  <c r="AU66" i="33" s="1"/>
  <c r="AT48" i="33"/>
  <c r="AU48" i="33" s="1"/>
  <c r="AS30" i="33"/>
  <c r="AR30" i="33" s="1"/>
  <c r="AT105" i="33"/>
  <c r="AU105" i="33" s="1"/>
  <c r="AT84" i="33"/>
  <c r="AU84" i="33" s="1"/>
  <c r="AT63" i="33"/>
  <c r="AU63" i="33" s="1"/>
  <c r="AT42" i="33"/>
  <c r="AU42" i="33" s="1"/>
  <c r="AS17" i="33"/>
  <c r="AR17" i="33" s="1"/>
  <c r="AT113" i="33"/>
  <c r="AU113" i="33" s="1"/>
  <c r="AT86" i="33"/>
  <c r="AU86" i="33" s="1"/>
  <c r="AS59" i="33"/>
  <c r="AR59" i="33" s="1"/>
  <c r="AT31" i="33"/>
  <c r="AU31" i="33" s="1"/>
  <c r="AT21" i="33"/>
  <c r="AU21" i="33" s="1"/>
  <c r="AT74" i="33"/>
  <c r="AU74" i="33" s="1"/>
  <c r="AT29" i="33"/>
  <c r="AU29" i="33" s="1"/>
  <c r="AT62" i="33"/>
  <c r="AU62" i="33" s="1"/>
  <c r="AS114" i="33"/>
  <c r="AR114" i="33" s="1"/>
  <c r="AS111" i="33"/>
  <c r="AR111" i="33" s="1"/>
  <c r="AS20" i="33"/>
  <c r="AR20" i="33" s="1"/>
  <c r="AS21" i="33"/>
  <c r="AR21" i="33" s="1"/>
  <c r="AS109" i="33"/>
  <c r="AR109" i="33" s="1"/>
  <c r="AT85" i="33"/>
  <c r="AU85" i="33" s="1"/>
  <c r="AS61" i="33"/>
  <c r="AR61" i="33" s="1"/>
  <c r="AS37" i="33"/>
  <c r="AR37" i="33" s="1"/>
  <c r="AT92" i="33"/>
  <c r="AU92" i="33" s="1"/>
  <c r="AS65" i="33"/>
  <c r="AR65" i="33" s="1"/>
  <c r="AS38" i="33"/>
  <c r="AR38" i="33" s="1"/>
  <c r="AT116" i="33"/>
  <c r="AU116" i="33" s="1"/>
  <c r="AT88" i="33"/>
  <c r="AU88" i="33" s="1"/>
  <c r="AT61" i="33"/>
  <c r="AU61" i="33" s="1"/>
  <c r="AS34" i="33"/>
  <c r="AR34" i="33" s="1"/>
  <c r="AT97" i="33"/>
  <c r="AU97" i="33" s="1"/>
  <c r="AS54" i="33"/>
  <c r="AR54" i="33" s="1"/>
  <c r="AT82" i="33"/>
  <c r="AU82" i="33" s="1"/>
  <c r="AT39" i="33"/>
  <c r="AU39" i="33" s="1"/>
  <c r="AT50" i="33"/>
  <c r="AU50" i="33" s="1"/>
  <c r="AT90" i="33"/>
  <c r="AU90" i="33" s="1"/>
  <c r="AT46" i="33"/>
  <c r="AU46" i="33" s="1"/>
  <c r="AS49" i="33"/>
  <c r="AR49" i="33" s="1"/>
  <c r="AT44" i="33"/>
  <c r="AU44" i="33" s="1"/>
  <c r="AT91" i="33"/>
  <c r="AU91" i="33" s="1"/>
  <c r="AT59" i="33"/>
  <c r="AU59" i="33" s="1"/>
  <c r="AS46" i="33"/>
  <c r="AR46" i="33" s="1"/>
  <c r="AS104" i="33"/>
  <c r="AR104" i="33" s="1"/>
  <c r="AS88" i="33"/>
  <c r="AR88" i="33" s="1"/>
  <c r="AS72" i="33"/>
  <c r="AR72" i="33" s="1"/>
  <c r="AS56" i="33"/>
  <c r="AR56" i="33" s="1"/>
  <c r="AS40" i="33"/>
  <c r="AR40" i="33" s="1"/>
  <c r="AT112" i="33"/>
  <c r="AU112" i="33" s="1"/>
  <c r="AS94" i="33"/>
  <c r="AR94" i="33" s="1"/>
  <c r="AT75" i="33"/>
  <c r="AU75" i="33" s="1"/>
  <c r="AT57" i="33"/>
  <c r="AU57" i="33" s="1"/>
  <c r="AS39" i="33"/>
  <c r="AR39" i="33" s="1"/>
  <c r="AT115" i="33"/>
  <c r="AU115" i="33" s="1"/>
  <c r="AS95" i="33"/>
  <c r="AR95" i="33" s="1"/>
  <c r="AS74" i="33"/>
  <c r="AR74" i="33" s="1"/>
  <c r="AT53" i="33"/>
  <c r="AU53" i="33" s="1"/>
  <c r="AT32" i="33"/>
  <c r="AU32" i="33" s="1"/>
  <c r="AT99" i="33"/>
  <c r="AU99" i="33" s="1"/>
  <c r="AT72" i="33"/>
  <c r="AU72" i="33" s="1"/>
  <c r="AT45" i="33"/>
  <c r="AU45" i="33" s="1"/>
  <c r="AS18" i="33"/>
  <c r="AT96" i="33"/>
  <c r="AU96" i="33" s="1"/>
  <c r="AT52" i="33"/>
  <c r="AU52" i="33" s="1"/>
  <c r="AT94" i="33"/>
  <c r="AU94" i="33" s="1"/>
  <c r="AS29" i="33"/>
  <c r="AT56" i="33"/>
  <c r="AU56" i="33" s="1"/>
  <c r="AT55" i="33"/>
  <c r="AU55" i="33" s="1"/>
  <c r="AS108" i="33"/>
  <c r="AR108" i="33" s="1"/>
  <c r="AS76" i="33"/>
  <c r="AR76" i="33" s="1"/>
  <c r="AS44" i="33"/>
  <c r="AR44" i="33" s="1"/>
  <c r="AT98" i="33"/>
  <c r="AU98" i="33" s="1"/>
  <c r="AS62" i="33"/>
  <c r="AR62" i="33" s="1"/>
  <c r="AS79" i="33"/>
  <c r="AR79" i="33" s="1"/>
  <c r="AT37" i="33"/>
  <c r="AU37" i="33" s="1"/>
  <c r="AT79" i="33"/>
  <c r="AU79" i="33" s="1"/>
  <c r="AT24" i="33"/>
  <c r="AU24" i="33" s="1"/>
  <c r="AS107" i="33"/>
  <c r="AR107" i="33" s="1"/>
  <c r="AT19" i="33"/>
  <c r="AU19" i="33" s="1"/>
  <c r="AT81" i="33"/>
  <c r="AU81" i="33" s="1"/>
  <c r="AS22" i="33"/>
  <c r="AR22" i="33" s="1"/>
  <c r="AS73" i="33"/>
  <c r="AR73" i="33" s="1"/>
  <c r="AS19" i="33"/>
  <c r="AR19" i="33" s="1"/>
  <c r="AS106" i="33"/>
  <c r="AR106" i="33" s="1"/>
  <c r="AS51" i="33"/>
  <c r="AR51" i="33" s="1"/>
  <c r="AS102" i="33"/>
  <c r="AR102" i="33" s="1"/>
  <c r="AS47" i="33"/>
  <c r="AR47" i="33" s="1"/>
  <c r="AT76" i="33"/>
  <c r="AU76" i="33" s="1"/>
  <c r="AT60" i="33"/>
  <c r="AU60" i="33" s="1"/>
  <c r="AT111" i="33"/>
  <c r="AU111" i="33" s="1"/>
  <c r="AS26" i="33"/>
  <c r="AS110" i="33"/>
  <c r="AR110" i="33" s="1"/>
  <c r="AT67" i="33"/>
  <c r="AU67" i="33" s="1"/>
  <c r="AT103" i="33"/>
  <c r="AU103" i="33" s="1"/>
  <c r="AT102" i="33"/>
  <c r="AU102" i="33" s="1"/>
  <c r="AS55" i="33"/>
  <c r="AR55" i="33" s="1"/>
  <c r="AS86" i="33"/>
  <c r="AR86" i="33" s="1"/>
  <c r="AT30" i="33"/>
  <c r="AU30" i="33" s="1"/>
  <c r="AS82" i="33"/>
  <c r="AR82" i="33" s="1"/>
  <c r="AT27" i="33"/>
  <c r="AU27" i="33" s="1"/>
  <c r="AS42" i="33"/>
  <c r="AR42" i="33" s="1"/>
  <c r="AS115" i="33"/>
  <c r="AR115" i="33" s="1"/>
  <c r="AT28" i="33"/>
  <c r="AU28" i="33" s="1"/>
  <c r="AS81" i="33"/>
  <c r="AR81" i="33" s="1"/>
  <c r="AT22" i="33"/>
  <c r="AU22" i="33" s="1"/>
  <c r="AS66" i="33"/>
  <c r="AR66" i="33" s="1"/>
  <c r="AS97" i="33"/>
  <c r="AR97" i="33" s="1"/>
  <c r="AT49" i="33"/>
  <c r="AU49" i="33" s="1"/>
  <c r="AS78" i="33"/>
  <c r="AR78" i="33" s="1"/>
  <c r="AT23" i="33"/>
  <c r="AU23" i="33" s="1"/>
  <c r="AS75" i="33"/>
  <c r="AR75" i="33" s="1"/>
  <c r="AT20" i="33"/>
  <c r="AU20" i="33" s="1"/>
  <c r="AS33" i="33"/>
  <c r="AR33" i="33" s="1"/>
  <c r="AT104" i="33"/>
  <c r="AU104" i="33" s="1"/>
  <c r="AS105" i="33"/>
  <c r="AR105" i="33" s="1"/>
  <c r="AT69" i="33"/>
  <c r="AU69" i="33" s="1"/>
  <c r="AS101" i="33"/>
  <c r="AR101" i="33" s="1"/>
  <c r="AS35" i="33"/>
  <c r="AR35" i="33" s="1"/>
  <c r="AS60" i="33"/>
  <c r="AR60" i="33" s="1"/>
  <c r="AT80" i="33"/>
  <c r="AU80" i="33" s="1"/>
  <c r="AT100" i="33"/>
  <c r="AU100" i="33" s="1"/>
  <c r="AT106" i="33"/>
  <c r="AU106" i="33" s="1"/>
  <c r="AT40" i="33"/>
  <c r="AU40" i="33" s="1"/>
  <c r="AT78" i="33"/>
  <c r="AU78" i="33" s="1"/>
  <c r="AS58" i="33"/>
  <c r="AR58" i="33" s="1"/>
  <c r="AT54" i="33"/>
  <c r="AU54" i="33" s="1"/>
  <c r="AT70" i="33"/>
  <c r="AU70" i="33" s="1"/>
  <c r="AT35" i="33"/>
  <c r="AU35" i="33" s="1"/>
  <c r="AS98" i="33"/>
  <c r="AR98" i="33" s="1"/>
  <c r="AS28" i="33"/>
  <c r="AS67" i="33"/>
  <c r="AR67" i="33" s="1"/>
  <c r="AS45" i="33"/>
  <c r="AR45" i="33" s="1"/>
  <c r="AS41" i="33"/>
  <c r="AR41" i="33" s="1"/>
  <c r="AS50" i="33"/>
  <c r="AR50" i="33" s="1"/>
  <c r="AT36" i="33"/>
  <c r="AU36" i="33" s="1"/>
  <c r="AS31" i="33"/>
  <c r="AR31" i="33" s="1"/>
  <c r="AS113" i="33"/>
  <c r="AR113" i="33" s="1"/>
  <c r="AT109" i="33"/>
  <c r="AU109" i="33" s="1"/>
  <c r="AS87" i="33"/>
  <c r="AR87" i="33" s="1"/>
  <c r="AT18" i="33"/>
  <c r="AU18" i="33" s="1"/>
  <c r="AT33" i="33"/>
  <c r="AU33" i="33" s="1"/>
  <c r="AS24" i="33"/>
  <c r="AT58" i="33"/>
  <c r="AU58" i="33" s="1"/>
  <c r="AT51" i="33"/>
  <c r="AU51" i="33" s="1"/>
  <c r="AT108" i="33"/>
  <c r="AU108" i="33" s="1"/>
  <c r="AS83" i="33"/>
  <c r="AR83" i="33" s="1"/>
  <c r="AS89" i="33"/>
  <c r="AR89" i="33" s="1"/>
  <c r="AT114" i="33"/>
  <c r="AU114" i="33" s="1"/>
  <c r="AS99" i="33"/>
  <c r="AR99" i="33" s="1"/>
  <c r="AT64" i="33"/>
  <c r="AU64" i="33" s="1"/>
  <c r="AT101" i="33"/>
  <c r="AU101" i="33" s="1"/>
  <c r="AS77" i="33"/>
  <c r="AR77" i="33" s="1"/>
  <c r="AT93" i="33"/>
  <c r="AU93" i="33" s="1"/>
  <c r="AS91" i="33"/>
  <c r="AR91" i="33" s="1"/>
  <c r="AT95" i="33"/>
  <c r="AU95" i="33" s="1"/>
  <c r="AT87" i="33"/>
  <c r="AU87" i="33" s="1"/>
  <c r="AS63" i="33"/>
  <c r="AR63" i="33" s="1"/>
  <c r="AS70" i="33"/>
  <c r="AR70" i="33" s="1"/>
  <c r="AT43" i="33"/>
  <c r="AU43" i="33" s="1"/>
  <c r="AS43" i="33"/>
  <c r="AR43" i="33" s="1"/>
  <c r="AT77" i="33"/>
  <c r="AU77" i="33" s="1"/>
  <c r="AS92" i="33"/>
  <c r="AR92" i="33" s="1"/>
  <c r="AT17" i="33"/>
  <c r="AU17" i="33" s="1"/>
  <c r="AT25" i="33"/>
  <c r="AU25" i="33" s="1"/>
  <c r="AS57" i="33"/>
  <c r="AR57" i="33" s="1"/>
  <c r="AT71" i="33"/>
  <c r="AU71" i="33" s="1"/>
  <c r="AT68" i="33"/>
  <c r="AU68" i="33" s="1"/>
  <c r="V30" i="43"/>
  <c r="V33" i="43"/>
  <c r="AN113" i="33"/>
  <c r="AO113" i="33" s="1"/>
  <c r="AN97" i="33"/>
  <c r="AO97" i="33" s="1"/>
  <c r="AN81" i="33"/>
  <c r="AO81" i="33" s="1"/>
  <c r="AN65" i="33"/>
  <c r="AO65" i="33" s="1"/>
  <c r="AN49" i="33"/>
  <c r="AO49" i="33" s="1"/>
  <c r="AN33" i="33"/>
  <c r="AO33" i="33" s="1"/>
  <c r="AN108" i="33"/>
  <c r="AO108" i="33" s="1"/>
  <c r="AN90" i="33"/>
  <c r="AO90" i="33" s="1"/>
  <c r="AM72" i="33"/>
  <c r="AL72" i="33" s="1"/>
  <c r="AM54" i="33"/>
  <c r="AL54" i="33" s="1"/>
  <c r="AN35" i="33"/>
  <c r="AO35" i="33" s="1"/>
  <c r="AN109" i="33"/>
  <c r="AO109" i="33" s="1"/>
  <c r="AN93" i="33"/>
  <c r="AO93" i="33" s="1"/>
  <c r="AN77" i="33"/>
  <c r="AO77" i="33" s="1"/>
  <c r="AN61" i="33"/>
  <c r="AO61" i="33" s="1"/>
  <c r="AN45" i="33"/>
  <c r="AO45" i="33" s="1"/>
  <c r="AN29" i="33"/>
  <c r="AO29" i="33" s="1"/>
  <c r="AM104" i="33"/>
  <c r="AL104" i="33" s="1"/>
  <c r="AM86" i="33"/>
  <c r="AL86" i="33" s="1"/>
  <c r="AN67" i="33"/>
  <c r="AO67" i="33" s="1"/>
  <c r="AM49" i="33"/>
  <c r="AL49" i="33" s="1"/>
  <c r="AN101" i="33"/>
  <c r="AO101" i="33" s="1"/>
  <c r="AN85" i="33"/>
  <c r="AO85" i="33" s="1"/>
  <c r="AN69" i="33"/>
  <c r="AO69" i="33" s="1"/>
  <c r="AN53" i="33"/>
  <c r="AO53" i="33" s="1"/>
  <c r="AN37" i="33"/>
  <c r="AO37" i="33" s="1"/>
  <c r="AM113" i="33"/>
  <c r="AL113" i="33" s="1"/>
  <c r="AM95" i="33"/>
  <c r="AL95" i="33" s="1"/>
  <c r="AN76" i="33"/>
  <c r="AO76" i="33" s="1"/>
  <c r="AN58" i="33"/>
  <c r="AO58" i="33" s="1"/>
  <c r="AM40" i="33"/>
  <c r="AL40" i="33" s="1"/>
  <c r="AN89" i="33"/>
  <c r="AO89" i="33" s="1"/>
  <c r="AN57" i="33"/>
  <c r="AO57" i="33" s="1"/>
  <c r="AN25" i="33"/>
  <c r="AO25" i="33" s="1"/>
  <c r="AM81" i="33"/>
  <c r="AL81" i="33" s="1"/>
  <c r="AN44" i="33"/>
  <c r="AO44" i="33" s="1"/>
  <c r="AN26" i="33"/>
  <c r="AO26" i="33" s="1"/>
  <c r="AN107" i="33"/>
  <c r="AO107" i="33" s="1"/>
  <c r="AM87" i="33"/>
  <c r="AL87" i="33" s="1"/>
  <c r="AM66" i="33"/>
  <c r="AL66" i="33" s="1"/>
  <c r="AM45" i="33"/>
  <c r="AL45" i="33" s="1"/>
  <c r="AM24" i="33"/>
  <c r="AL24" i="33" s="1"/>
  <c r="AM103" i="33"/>
  <c r="AL103" i="33" s="1"/>
  <c r="AM79" i="33"/>
  <c r="AL79" i="33" s="1"/>
  <c r="AM55" i="33"/>
  <c r="AL55" i="33" s="1"/>
  <c r="AN31" i="33"/>
  <c r="AO31" i="33" s="1"/>
  <c r="AM106" i="33"/>
  <c r="AL106" i="33" s="1"/>
  <c r="AN78" i="33"/>
  <c r="AO78" i="33" s="1"/>
  <c r="AN51" i="33"/>
  <c r="AO51" i="33" s="1"/>
  <c r="AN23" i="33"/>
  <c r="AO23" i="33" s="1"/>
  <c r="AN98" i="33"/>
  <c r="AO98" i="33" s="1"/>
  <c r="AN70" i="33"/>
  <c r="AO70" i="33" s="1"/>
  <c r="AN43" i="33"/>
  <c r="AO43" i="33" s="1"/>
  <c r="AM17" i="33"/>
  <c r="AL17" i="33" s="1"/>
  <c r="AN94" i="33"/>
  <c r="AO94" i="33" s="1"/>
  <c r="AN100" i="33"/>
  <c r="AO100" i="33" s="1"/>
  <c r="AM60" i="33"/>
  <c r="AL60" i="33" s="1"/>
  <c r="AN24" i="33"/>
  <c r="AO24" i="33" s="1"/>
  <c r="AM77" i="33"/>
  <c r="AL77" i="33" s="1"/>
  <c r="AM41" i="33"/>
  <c r="AL41" i="33" s="1"/>
  <c r="AN87" i="33"/>
  <c r="AO87" i="33" s="1"/>
  <c r="AN40" i="33"/>
  <c r="AO40" i="33" s="1"/>
  <c r="AN86" i="33"/>
  <c r="AO86" i="33" s="1"/>
  <c r="AN47" i="33"/>
  <c r="AO47" i="33" s="1"/>
  <c r="AM98" i="33"/>
  <c r="AL98" i="33" s="1"/>
  <c r="AN104" i="33"/>
  <c r="AO104" i="33" s="1"/>
  <c r="AN63" i="33"/>
  <c r="AO63" i="33" s="1"/>
  <c r="AN27" i="33"/>
  <c r="AO27" i="33" s="1"/>
  <c r="AM47" i="33"/>
  <c r="AL47" i="33" s="1"/>
  <c r="AM46" i="33"/>
  <c r="AL46" i="33" s="1"/>
  <c r="AN42" i="33"/>
  <c r="AO42" i="33" s="1"/>
  <c r="AM35" i="33"/>
  <c r="AL35" i="33" s="1"/>
  <c r="AM34" i="33"/>
  <c r="AL34" i="33" s="1"/>
  <c r="AM28" i="33"/>
  <c r="AL28" i="33" s="1"/>
  <c r="AM27" i="33"/>
  <c r="AL27" i="33" s="1"/>
  <c r="AN62" i="33"/>
  <c r="AO62" i="33" s="1"/>
  <c r="AN73" i="33"/>
  <c r="AO73" i="33" s="1"/>
  <c r="AN99" i="33"/>
  <c r="AO99" i="33" s="1"/>
  <c r="AM18" i="33"/>
  <c r="AL18" i="33" s="1"/>
  <c r="AM76" i="33"/>
  <c r="AL76" i="33" s="1"/>
  <c r="AN34" i="33"/>
  <c r="AO34" i="33" s="1"/>
  <c r="AM91" i="33"/>
  <c r="AL91" i="33" s="1"/>
  <c r="AM43" i="33"/>
  <c r="AL43" i="33" s="1"/>
  <c r="AN92" i="33"/>
  <c r="AO92" i="33" s="1"/>
  <c r="AM38" i="33"/>
  <c r="AL38" i="33" s="1"/>
  <c r="AM84" i="33"/>
  <c r="AL84" i="33" s="1"/>
  <c r="AM30" i="33"/>
  <c r="AL30" i="33" s="1"/>
  <c r="AN80" i="33"/>
  <c r="AO80" i="33" s="1"/>
  <c r="AM42" i="33"/>
  <c r="AL42" i="33" s="1"/>
  <c r="AN59" i="33"/>
  <c r="AO59" i="33" s="1"/>
  <c r="AM59" i="33"/>
  <c r="AL59" i="33" s="1"/>
  <c r="AN66" i="33"/>
  <c r="AO66" i="33" s="1"/>
  <c r="AM32" i="33"/>
  <c r="AL32" i="33" s="1"/>
  <c r="AN46" i="33"/>
  <c r="AO46" i="33" s="1"/>
  <c r="AN95" i="33"/>
  <c r="AO95" i="33" s="1"/>
  <c r="AN83" i="33"/>
  <c r="AO83" i="33" s="1"/>
  <c r="AM80" i="33"/>
  <c r="AL80" i="33" s="1"/>
  <c r="AN116" i="33"/>
  <c r="AO116" i="33" s="1"/>
  <c r="AN102" i="33"/>
  <c r="AO102" i="33" s="1"/>
  <c r="AN60" i="33"/>
  <c r="AO60" i="33" s="1"/>
  <c r="AN19" i="33"/>
  <c r="AO19" i="33" s="1"/>
  <c r="AM73" i="33"/>
  <c r="AL73" i="33" s="1"/>
  <c r="AM25" i="33"/>
  <c r="AL25" i="33" s="1"/>
  <c r="AN71" i="33"/>
  <c r="AO71" i="33" s="1"/>
  <c r="AN17" i="33"/>
  <c r="AO17" i="33" s="1"/>
  <c r="AM64" i="33"/>
  <c r="AL64" i="33" s="1"/>
  <c r="AN115" i="33"/>
  <c r="AO115" i="33" s="1"/>
  <c r="AM89" i="33"/>
  <c r="AL89" i="33" s="1"/>
  <c r="AN110" i="33"/>
  <c r="AO110" i="33" s="1"/>
  <c r="AN32" i="33"/>
  <c r="AO32" i="33" s="1"/>
  <c r="AN21" i="33"/>
  <c r="AO21" i="33" s="1"/>
  <c r="AM39" i="33"/>
  <c r="AL39" i="33" s="1"/>
  <c r="AM94" i="33"/>
  <c r="AL94" i="33" s="1"/>
  <c r="AM19" i="33"/>
  <c r="AL19" i="33" s="1"/>
  <c r="AN20" i="33"/>
  <c r="AO20" i="33" s="1"/>
  <c r="AM114" i="33"/>
  <c r="AL114" i="33" s="1"/>
  <c r="AN103" i="33"/>
  <c r="AO103" i="33" s="1"/>
  <c r="AN38" i="33"/>
  <c r="AO38" i="33" s="1"/>
  <c r="AM97" i="33"/>
  <c r="AL97" i="33" s="1"/>
  <c r="AN55" i="33"/>
  <c r="AO55" i="33" s="1"/>
  <c r="AM115" i="33"/>
  <c r="AL115" i="33" s="1"/>
  <c r="AM67" i="33"/>
  <c r="AL67" i="33" s="1"/>
  <c r="AM20" i="33"/>
  <c r="AL20" i="33" s="1"/>
  <c r="AN64" i="33"/>
  <c r="AO64" i="33" s="1"/>
  <c r="AN111" i="33"/>
  <c r="AO111" i="33" s="1"/>
  <c r="AM57" i="33"/>
  <c r="AL57" i="33" s="1"/>
  <c r="AM108" i="33"/>
  <c r="AL108" i="33" s="1"/>
  <c r="AN79" i="33"/>
  <c r="AO79" i="33" s="1"/>
  <c r="AM100" i="33"/>
  <c r="AL100" i="33" s="1"/>
  <c r="AN22" i="33"/>
  <c r="AO22" i="33" s="1"/>
  <c r="AM107" i="33"/>
  <c r="AL107" i="33" s="1"/>
  <c r="AN28" i="33"/>
  <c r="AO28" i="33" s="1"/>
  <c r="AM83" i="33"/>
  <c r="AL83" i="33" s="1"/>
  <c r="AM102" i="33"/>
  <c r="AL102" i="33" s="1"/>
  <c r="AM93" i="33"/>
  <c r="AL93" i="33" s="1"/>
  <c r="AN82" i="33"/>
  <c r="AO82" i="33" s="1"/>
  <c r="AN74" i="33"/>
  <c r="AO74" i="33" s="1"/>
  <c r="AN105" i="33"/>
  <c r="AO105" i="33" s="1"/>
  <c r="AM63" i="33"/>
  <c r="AL63" i="33" s="1"/>
  <c r="AM22" i="33"/>
  <c r="AL22" i="33" s="1"/>
  <c r="AN39" i="33"/>
  <c r="AO39" i="33" s="1"/>
  <c r="AN48" i="33"/>
  <c r="AO48" i="33" s="1"/>
  <c r="AM44" i="33"/>
  <c r="AL44" i="33" s="1"/>
  <c r="AN36" i="33"/>
  <c r="AO36" i="33" s="1"/>
  <c r="AM52" i="33"/>
  <c r="AL52" i="33" s="1"/>
  <c r="AN75" i="33"/>
  <c r="AO75" i="33" s="1"/>
  <c r="AM68" i="33"/>
  <c r="AL68" i="33" s="1"/>
  <c r="AM26" i="33"/>
  <c r="AL26" i="33" s="1"/>
  <c r="AN106" i="33"/>
  <c r="AO106" i="33" s="1"/>
  <c r="AN112" i="33"/>
  <c r="AO112" i="33" s="1"/>
  <c r="AM29" i="33"/>
  <c r="AL29" i="33" s="1"/>
  <c r="AM37" i="33"/>
  <c r="AL37" i="33" s="1"/>
  <c r="AN30" i="33"/>
  <c r="AO30" i="33" s="1"/>
  <c r="AM23" i="33"/>
  <c r="AL23" i="33" s="1"/>
  <c r="AM33" i="33"/>
  <c r="AL33" i="33" s="1"/>
  <c r="AM48" i="33"/>
  <c r="AL48" i="33" s="1"/>
  <c r="AM116" i="33"/>
  <c r="AL116" i="33" s="1"/>
  <c r="AM70" i="33"/>
  <c r="AL70" i="33" s="1"/>
  <c r="AM53" i="33"/>
  <c r="AL53" i="33" s="1"/>
  <c r="AM82" i="33"/>
  <c r="AL82" i="33" s="1"/>
  <c r="AN96" i="33"/>
  <c r="AO96" i="33" s="1"/>
  <c r="AM99" i="33"/>
  <c r="AL99" i="33" s="1"/>
  <c r="AN91" i="33"/>
  <c r="AO91" i="33" s="1"/>
  <c r="AM88" i="33"/>
  <c r="AL88" i="33" s="1"/>
  <c r="AN68" i="33"/>
  <c r="AO68" i="33" s="1"/>
  <c r="AM75" i="33"/>
  <c r="AL75" i="33" s="1"/>
  <c r="AN54" i="33"/>
  <c r="AO54" i="33" s="1"/>
  <c r="AN114" i="33"/>
  <c r="AO114" i="33" s="1"/>
  <c r="AN18" i="33"/>
  <c r="AO18" i="33" s="1"/>
  <c r="AM92" i="33"/>
  <c r="AL92" i="33" s="1"/>
  <c r="AM112" i="33"/>
  <c r="AL112" i="33" s="1"/>
  <c r="AM101" i="33"/>
  <c r="AL101" i="33" s="1"/>
  <c r="AM96" i="33"/>
  <c r="AL96" i="33" s="1"/>
  <c r="AM65" i="33"/>
  <c r="AL65" i="33" s="1"/>
  <c r="AM71" i="33"/>
  <c r="AL71" i="33" s="1"/>
  <c r="AM85" i="33"/>
  <c r="AL85" i="33" s="1"/>
  <c r="AM111" i="33"/>
  <c r="AL111" i="33" s="1"/>
  <c r="AN56" i="33"/>
  <c r="AO56" i="33" s="1"/>
  <c r="AM62" i="33"/>
  <c r="AL62" i="33" s="1"/>
  <c r="AM31" i="33"/>
  <c r="AL31" i="33" s="1"/>
  <c r="AM105" i="33"/>
  <c r="AL105" i="33" s="1"/>
  <c r="AM21" i="33"/>
  <c r="AL21" i="33" s="1"/>
  <c r="AM90" i="33"/>
  <c r="AL90" i="33" s="1"/>
  <c r="AM51" i="33"/>
  <c r="AL51" i="33" s="1"/>
  <c r="AM74" i="33"/>
  <c r="AL74" i="33" s="1"/>
  <c r="AN41" i="33"/>
  <c r="AO41" i="33" s="1"/>
  <c r="AM61" i="33"/>
  <c r="AL61" i="33" s="1"/>
  <c r="AN88" i="33"/>
  <c r="AO88" i="33" s="1"/>
  <c r="AM56" i="33"/>
  <c r="AL56" i="33" s="1"/>
  <c r="AM58" i="33"/>
  <c r="AL58" i="33" s="1"/>
  <c r="AM50" i="33"/>
  <c r="AL50" i="33" s="1"/>
  <c r="AN50" i="33"/>
  <c r="AO50" i="33" s="1"/>
  <c r="AN52" i="33"/>
  <c r="AO52" i="33" s="1"/>
  <c r="AM78" i="33"/>
  <c r="AL78" i="33" s="1"/>
  <c r="AN84" i="33"/>
  <c r="AO84" i="33" s="1"/>
  <c r="AM110" i="33"/>
  <c r="AL110" i="33" s="1"/>
  <c r="AM109" i="33"/>
  <c r="AL109" i="33" s="1"/>
  <c r="AM69" i="33"/>
  <c r="AL69" i="33" s="1"/>
  <c r="AM36" i="33"/>
  <c r="AL36" i="33" s="1"/>
  <c r="AN72" i="33"/>
  <c r="AO72" i="33" s="1"/>
  <c r="AJ30" i="43"/>
  <c r="BZ29" i="43"/>
  <c r="J112" i="15"/>
  <c r="K112" i="15" s="1"/>
  <c r="J96" i="15"/>
  <c r="K96" i="15" s="1"/>
  <c r="J80" i="15"/>
  <c r="K80" i="15" s="1"/>
  <c r="J64" i="15"/>
  <c r="K64" i="15" s="1"/>
  <c r="J48" i="15"/>
  <c r="K48" i="15" s="1"/>
  <c r="J32" i="15"/>
  <c r="K32" i="15" s="1"/>
  <c r="I116" i="15"/>
  <c r="H116" i="15" s="1"/>
  <c r="I100" i="15"/>
  <c r="H100" i="15" s="1"/>
  <c r="I84" i="15"/>
  <c r="H84" i="15" s="1"/>
  <c r="I68" i="15"/>
  <c r="H68" i="15" s="1"/>
  <c r="I52" i="15"/>
  <c r="H52" i="15" s="1"/>
  <c r="I36" i="15"/>
  <c r="H36" i="15" s="1"/>
  <c r="I20" i="15"/>
  <c r="H20" i="15" s="1"/>
  <c r="J98" i="15"/>
  <c r="K98" i="15" s="1"/>
  <c r="J77" i="15"/>
  <c r="K77" i="15" s="1"/>
  <c r="J55" i="15"/>
  <c r="K55" i="15" s="1"/>
  <c r="J34" i="15"/>
  <c r="K34" i="15" s="1"/>
  <c r="I115" i="15"/>
  <c r="H115" i="15" s="1"/>
  <c r="J105" i="15"/>
  <c r="K105" i="15" s="1"/>
  <c r="J79" i="15"/>
  <c r="K79" i="15" s="1"/>
  <c r="I55" i="15"/>
  <c r="H55" i="15" s="1"/>
  <c r="I31" i="15"/>
  <c r="H31" i="15" s="1"/>
  <c r="I95" i="15"/>
  <c r="H95" i="15" s="1"/>
  <c r="I107" i="15"/>
  <c r="H107" i="15" s="1"/>
  <c r="I46" i="15"/>
  <c r="H46" i="15" s="1"/>
  <c r="J97" i="15"/>
  <c r="K97" i="15" s="1"/>
  <c r="J73" i="15"/>
  <c r="K73" i="15" s="1"/>
  <c r="I49" i="15"/>
  <c r="H49" i="15" s="1"/>
  <c r="I25" i="15"/>
  <c r="H25" i="15" s="1"/>
  <c r="J27" i="15"/>
  <c r="K27" i="15" s="1"/>
  <c r="J33" i="15"/>
  <c r="K33" i="15" s="1"/>
  <c r="J90" i="15"/>
  <c r="K90" i="15" s="1"/>
  <c r="I66" i="15"/>
  <c r="H66" i="15" s="1"/>
  <c r="I42" i="15"/>
  <c r="H42" i="15" s="1"/>
  <c r="J107" i="15"/>
  <c r="K107" i="15" s="1"/>
  <c r="I101" i="15"/>
  <c r="H101" i="15" s="1"/>
  <c r="I39" i="15"/>
  <c r="H39" i="15" s="1"/>
  <c r="J95" i="15"/>
  <c r="K95" i="15" s="1"/>
  <c r="I71" i="15"/>
  <c r="H71" i="15" s="1"/>
  <c r="I47" i="15"/>
  <c r="H47" i="15" s="1"/>
  <c r="J22" i="15"/>
  <c r="K22" i="15" s="1"/>
  <c r="I65" i="15"/>
  <c r="H65" i="15" s="1"/>
  <c r="J74" i="15"/>
  <c r="K74" i="15" s="1"/>
  <c r="I81" i="15"/>
  <c r="H81" i="15" s="1"/>
  <c r="I45" i="15"/>
  <c r="H45" i="15" s="1"/>
  <c r="J19" i="15"/>
  <c r="K19" i="15" s="1"/>
  <c r="I87" i="15"/>
  <c r="H87" i="15" s="1"/>
  <c r="I57" i="15"/>
  <c r="H57" i="15" s="1"/>
  <c r="J86" i="15"/>
  <c r="K86" i="15" s="1"/>
  <c r="J81" i="15"/>
  <c r="K81" i="15" s="1"/>
  <c r="J108" i="15"/>
  <c r="K108" i="15" s="1"/>
  <c r="J92" i="15"/>
  <c r="K92" i="15" s="1"/>
  <c r="J76" i="15"/>
  <c r="K76" i="15" s="1"/>
  <c r="J60" i="15"/>
  <c r="K60" i="15" s="1"/>
  <c r="J44" i="15"/>
  <c r="K44" i="15" s="1"/>
  <c r="J28" i="15"/>
  <c r="K28" i="15" s="1"/>
  <c r="I112" i="15"/>
  <c r="H112" i="15" s="1"/>
  <c r="I96" i="15"/>
  <c r="H96" i="15" s="1"/>
  <c r="I80" i="15"/>
  <c r="H80" i="15" s="1"/>
  <c r="I64" i="15"/>
  <c r="H64" i="15" s="1"/>
  <c r="I48" i="15"/>
  <c r="H48" i="15" s="1"/>
  <c r="I32" i="15"/>
  <c r="H32" i="15" s="1"/>
  <c r="J114" i="15"/>
  <c r="K114" i="15" s="1"/>
  <c r="J93" i="15"/>
  <c r="K93" i="15" s="1"/>
  <c r="J71" i="15"/>
  <c r="K71" i="15" s="1"/>
  <c r="J50" i="15"/>
  <c r="K50" i="15" s="1"/>
  <c r="J29" i="15"/>
  <c r="K29" i="15" s="1"/>
  <c r="I110" i="15"/>
  <c r="H110" i="15" s="1"/>
  <c r="I98" i="15"/>
  <c r="H98" i="15" s="1"/>
  <c r="I74" i="15"/>
  <c r="H74" i="15" s="1"/>
  <c r="J49" i="15"/>
  <c r="K49" i="15" s="1"/>
  <c r="J25" i="15"/>
  <c r="K25" i="15" s="1"/>
  <c r="I77" i="15"/>
  <c r="H77" i="15" s="1"/>
  <c r="J94" i="15"/>
  <c r="K94" i="15" s="1"/>
  <c r="I27" i="15"/>
  <c r="H27" i="15" s="1"/>
  <c r="I91" i="15"/>
  <c r="H91" i="15" s="1"/>
  <c r="I67" i="15"/>
  <c r="H67" i="15" s="1"/>
  <c r="J42" i="15"/>
  <c r="K42" i="15" s="1"/>
  <c r="I18" i="15"/>
  <c r="H18" i="15" s="1"/>
  <c r="I114" i="15"/>
  <c r="H114" i="15" s="1"/>
  <c r="J110" i="15"/>
  <c r="K110" i="15" s="1"/>
  <c r="I85" i="15"/>
  <c r="H85" i="15" s="1"/>
  <c r="J59" i="15"/>
  <c r="K59" i="15" s="1"/>
  <c r="J35" i="15"/>
  <c r="K35" i="15" s="1"/>
  <c r="I83" i="15"/>
  <c r="H83" i="15" s="1"/>
  <c r="I89" i="15"/>
  <c r="H89" i="15" s="1"/>
  <c r="J21" i="15"/>
  <c r="K21" i="15" s="1"/>
  <c r="I90" i="15"/>
  <c r="H90" i="15" s="1"/>
  <c r="J65" i="15"/>
  <c r="K65" i="15" s="1"/>
  <c r="J41" i="15"/>
  <c r="K41" i="15" s="1"/>
  <c r="I17" i="15"/>
  <c r="H17" i="15" s="1"/>
  <c r="J46" i="15"/>
  <c r="K46" i="15" s="1"/>
  <c r="I50" i="15"/>
  <c r="H50" i="15" s="1"/>
  <c r="I51" i="15"/>
  <c r="H51" i="15" s="1"/>
  <c r="I21" i="15"/>
  <c r="H21" i="15" s="1"/>
  <c r="J31" i="15"/>
  <c r="K31" i="15" s="1"/>
  <c r="I63" i="15"/>
  <c r="H63" i="15" s="1"/>
  <c r="I75" i="15"/>
  <c r="H75" i="15" s="1"/>
  <c r="J62" i="15"/>
  <c r="K62" i="15" s="1"/>
  <c r="J57" i="15"/>
  <c r="K57" i="15" s="1"/>
  <c r="J116" i="15"/>
  <c r="K116" i="15" s="1"/>
  <c r="J100" i="15"/>
  <c r="K100" i="15" s="1"/>
  <c r="J84" i="15"/>
  <c r="K84" i="15" s="1"/>
  <c r="J68" i="15"/>
  <c r="K68" i="15" s="1"/>
  <c r="J52" i="15"/>
  <c r="K52" i="15" s="1"/>
  <c r="J36" i="15"/>
  <c r="K36" i="15" s="1"/>
  <c r="J20" i="15"/>
  <c r="K20" i="15" s="1"/>
  <c r="I104" i="15"/>
  <c r="H104" i="15" s="1"/>
  <c r="I88" i="15"/>
  <c r="H88" i="15" s="1"/>
  <c r="I72" i="15"/>
  <c r="H72" i="15" s="1"/>
  <c r="I56" i="15"/>
  <c r="H56" i="15" s="1"/>
  <c r="I40" i="15"/>
  <c r="H40" i="15" s="1"/>
  <c r="I24" i="15"/>
  <c r="H24" i="15" s="1"/>
  <c r="J103" i="15"/>
  <c r="K103" i="15" s="1"/>
  <c r="J82" i="15"/>
  <c r="K82" i="15" s="1"/>
  <c r="J61" i="15"/>
  <c r="K61" i="15" s="1"/>
  <c r="J39" i="15"/>
  <c r="K39" i="15" s="1"/>
  <c r="J18" i="15"/>
  <c r="K18" i="15" s="1"/>
  <c r="J111" i="15"/>
  <c r="K111" i="15" s="1"/>
  <c r="I86" i="15"/>
  <c r="H86" i="15" s="1"/>
  <c r="I62" i="15"/>
  <c r="H62" i="15" s="1"/>
  <c r="J37" i="15"/>
  <c r="K37" i="15" s="1"/>
  <c r="I23" i="15"/>
  <c r="H23" i="15" s="1"/>
  <c r="I41" i="15"/>
  <c r="H41" i="15" s="1"/>
  <c r="J63" i="15"/>
  <c r="K63" i="15" s="1"/>
  <c r="I103" i="15"/>
  <c r="H103" i="15" s="1"/>
  <c r="I79" i="15"/>
  <c r="H79" i="15" s="1"/>
  <c r="J54" i="15"/>
  <c r="K54" i="15" s="1"/>
  <c r="J30" i="15"/>
  <c r="K30" i="15" s="1"/>
  <c r="J70" i="15"/>
  <c r="K70" i="15" s="1"/>
  <c r="J51" i="15"/>
  <c r="K51" i="15" s="1"/>
  <c r="I97" i="15"/>
  <c r="H97" i="15" s="1"/>
  <c r="I73" i="15"/>
  <c r="H73" i="15" s="1"/>
  <c r="J47" i="15"/>
  <c r="K47" i="15" s="1"/>
  <c r="J17" i="15"/>
  <c r="K17" i="15" s="1"/>
  <c r="I22" i="15"/>
  <c r="H22" i="15" s="1"/>
  <c r="I58" i="15"/>
  <c r="H58" i="15" s="1"/>
  <c r="I102" i="15"/>
  <c r="H102" i="15" s="1"/>
  <c r="I78" i="15"/>
  <c r="H78" i="15" s="1"/>
  <c r="J53" i="15"/>
  <c r="K53" i="15" s="1"/>
  <c r="I29" i="15"/>
  <c r="H29" i="15" s="1"/>
  <c r="J89" i="15"/>
  <c r="K89" i="15" s="1"/>
  <c r="I99" i="15"/>
  <c r="H99" i="15" s="1"/>
  <c r="J43" i="15"/>
  <c r="K43" i="15" s="1"/>
  <c r="J69" i="15"/>
  <c r="K69" i="15" s="1"/>
  <c r="I69" i="15"/>
  <c r="H69" i="15" s="1"/>
  <c r="J113" i="15"/>
  <c r="K113" i="15" s="1"/>
  <c r="I33" i="15"/>
  <c r="H33" i="15" s="1"/>
  <c r="I113" i="15"/>
  <c r="H113" i="15" s="1"/>
  <c r="J106" i="15"/>
  <c r="K106" i="15" s="1"/>
  <c r="J88" i="15"/>
  <c r="K88" i="15" s="1"/>
  <c r="J56" i="15"/>
  <c r="K56" i="15" s="1"/>
  <c r="J24" i="15"/>
  <c r="K24" i="15" s="1"/>
  <c r="I92" i="15"/>
  <c r="H92" i="15" s="1"/>
  <c r="I60" i="15"/>
  <c r="H60" i="15" s="1"/>
  <c r="I28" i="15"/>
  <c r="H28" i="15" s="1"/>
  <c r="J87" i="15"/>
  <c r="K87" i="15" s="1"/>
  <c r="J45" i="15"/>
  <c r="K45" i="15" s="1"/>
  <c r="I105" i="15"/>
  <c r="H105" i="15" s="1"/>
  <c r="J67" i="15"/>
  <c r="K67" i="15" s="1"/>
  <c r="I19" i="15"/>
  <c r="H19" i="15" s="1"/>
  <c r="I82" i="15"/>
  <c r="H82" i="15" s="1"/>
  <c r="J85" i="15"/>
  <c r="K85" i="15" s="1"/>
  <c r="I37" i="15"/>
  <c r="H37" i="15" s="1"/>
  <c r="I70" i="15"/>
  <c r="H70" i="15" s="1"/>
  <c r="J78" i="15"/>
  <c r="K78" i="15" s="1"/>
  <c r="I30" i="15"/>
  <c r="H30" i="15" s="1"/>
  <c r="J75" i="15"/>
  <c r="K75" i="15" s="1"/>
  <c r="J83" i="15"/>
  <c r="K83" i="15" s="1"/>
  <c r="I35" i="15"/>
  <c r="H35" i="15" s="1"/>
  <c r="I34" i="15"/>
  <c r="H34" i="15" s="1"/>
  <c r="I94" i="15"/>
  <c r="H94" i="15" s="1"/>
  <c r="J99" i="15"/>
  <c r="K99" i="15" s="1"/>
  <c r="J26" i="15"/>
  <c r="K26" i="15" s="1"/>
  <c r="I106" i="15"/>
  <c r="H106" i="15" s="1"/>
  <c r="J40" i="15"/>
  <c r="K40" i="15" s="1"/>
  <c r="I43" i="15"/>
  <c r="H43" i="15" s="1"/>
  <c r="I109" i="15"/>
  <c r="H109" i="15" s="1"/>
  <c r="J104" i="15"/>
  <c r="K104" i="15" s="1"/>
  <c r="J23" i="15"/>
  <c r="K23" i="15" s="1"/>
  <c r="I54" i="15"/>
  <c r="H54" i="15" s="1"/>
  <c r="I38" i="15"/>
  <c r="H38" i="15" s="1"/>
  <c r="I108" i="15"/>
  <c r="H108" i="15" s="1"/>
  <c r="J58" i="15"/>
  <c r="K58" i="15" s="1"/>
  <c r="I59" i="15"/>
  <c r="H59" i="15" s="1"/>
  <c r="I76" i="15"/>
  <c r="H76" i="15" s="1"/>
  <c r="I111" i="15"/>
  <c r="H111" i="15" s="1"/>
  <c r="J101" i="15"/>
  <c r="K101" i="15" s="1"/>
  <c r="J115" i="15"/>
  <c r="K115" i="15" s="1"/>
  <c r="J102" i="15"/>
  <c r="K102" i="15" s="1"/>
  <c r="J72" i="15"/>
  <c r="K72" i="15" s="1"/>
  <c r="I53" i="15"/>
  <c r="H53" i="15" s="1"/>
  <c r="J66" i="15"/>
  <c r="K66" i="15" s="1"/>
  <c r="J38" i="15"/>
  <c r="K38" i="15" s="1"/>
  <c r="I93" i="15"/>
  <c r="H93" i="15" s="1"/>
  <c r="I61" i="15"/>
  <c r="H61" i="15" s="1"/>
  <c r="I44" i="15"/>
  <c r="H44" i="15" s="1"/>
  <c r="J109" i="15"/>
  <c r="K109" i="15" s="1"/>
  <c r="I26" i="15"/>
  <c r="H26" i="15" s="1"/>
  <c r="J91" i="15"/>
  <c r="K91" i="15" s="1"/>
  <c r="AH116" i="36"/>
  <c r="AI116" i="36" s="1"/>
  <c r="AH100" i="36"/>
  <c r="AI100" i="36" s="1"/>
  <c r="AH84" i="36"/>
  <c r="AI84" i="36" s="1"/>
  <c r="AH68" i="36"/>
  <c r="AI68" i="36" s="1"/>
  <c r="AH52" i="36"/>
  <c r="AI52" i="36" s="1"/>
  <c r="AH36" i="36"/>
  <c r="AI36" i="36" s="1"/>
  <c r="AH20" i="36"/>
  <c r="AI20" i="36" s="1"/>
  <c r="AG103" i="36"/>
  <c r="AF103" i="36" s="1"/>
  <c r="AG87" i="36"/>
  <c r="AF87" i="36" s="1"/>
  <c r="AH115" i="36"/>
  <c r="AI115" i="36" s="1"/>
  <c r="AG94" i="36"/>
  <c r="AF94" i="36" s="1"/>
  <c r="AG73" i="36"/>
  <c r="AF73" i="36" s="1"/>
  <c r="AH54" i="36"/>
  <c r="AI54" i="36" s="1"/>
  <c r="AG36" i="36"/>
  <c r="AF36" i="36" s="1"/>
  <c r="AH114" i="36"/>
  <c r="AI114" i="36" s="1"/>
  <c r="AH93" i="36"/>
  <c r="AI93" i="36" s="1"/>
  <c r="AG72" i="36"/>
  <c r="AF72" i="36" s="1"/>
  <c r="AG54" i="36"/>
  <c r="AF54" i="36" s="1"/>
  <c r="AH35" i="36"/>
  <c r="AI35" i="36" s="1"/>
  <c r="AG109" i="36"/>
  <c r="AF109" i="36" s="1"/>
  <c r="AH74" i="36"/>
  <c r="AI74" i="36" s="1"/>
  <c r="AG46" i="36"/>
  <c r="AF46" i="36" s="1"/>
  <c r="AH107" i="36"/>
  <c r="AI107" i="36" s="1"/>
  <c r="AG74" i="36"/>
  <c r="AF74" i="36" s="1"/>
  <c r="AG44" i="36"/>
  <c r="AF44" i="36" s="1"/>
  <c r="AH55" i="36"/>
  <c r="AI55" i="36" s="1"/>
  <c r="AH101" i="36"/>
  <c r="AI101" i="36" s="1"/>
  <c r="AH38" i="36"/>
  <c r="AI38" i="36" s="1"/>
  <c r="AG112" i="36"/>
  <c r="AF112" i="36" s="1"/>
  <c r="AG108" i="36"/>
  <c r="AF108" i="36" s="1"/>
  <c r="AH86" i="36"/>
  <c r="AI86" i="36" s="1"/>
  <c r="AH66" i="36"/>
  <c r="AI66" i="36" s="1"/>
  <c r="AG48" i="36"/>
  <c r="AF48" i="36" s="1"/>
  <c r="AG30" i="36"/>
  <c r="AF30" i="36" s="1"/>
  <c r="AG98" i="36"/>
  <c r="AF98" i="36" s="1"/>
  <c r="AH65" i="36"/>
  <c r="AI65" i="36" s="1"/>
  <c r="AG37" i="36"/>
  <c r="AF37" i="36" s="1"/>
  <c r="AG106" i="36"/>
  <c r="AF106" i="36" s="1"/>
  <c r="AH71" i="36"/>
  <c r="AI71" i="36" s="1"/>
  <c r="AH42" i="36"/>
  <c r="AI42" i="36" s="1"/>
  <c r="AG55" i="36"/>
  <c r="AF55" i="36" s="1"/>
  <c r="AH111" i="36"/>
  <c r="AI111" i="36" s="1"/>
  <c r="AG47" i="36"/>
  <c r="AF47" i="36" s="1"/>
  <c r="AH79" i="36"/>
  <c r="AI79" i="36" s="1"/>
  <c r="AG17" i="36"/>
  <c r="AF17" i="36" s="1"/>
  <c r="AG34" i="36"/>
  <c r="AF34" i="36" s="1"/>
  <c r="AH33" i="36"/>
  <c r="AI33" i="36" s="1"/>
  <c r="AH87" i="36"/>
  <c r="AI87" i="36" s="1"/>
  <c r="AG64" i="36"/>
  <c r="AF64" i="36" s="1"/>
  <c r="AH104" i="36"/>
  <c r="AI104" i="36" s="1"/>
  <c r="AH88" i="36"/>
  <c r="AI88" i="36" s="1"/>
  <c r="AH72" i="36"/>
  <c r="AI72" i="36" s="1"/>
  <c r="AH56" i="36"/>
  <c r="AI56" i="36" s="1"/>
  <c r="AH40" i="36"/>
  <c r="AI40" i="36" s="1"/>
  <c r="AH24" i="36"/>
  <c r="AI24" i="36" s="1"/>
  <c r="AG107" i="36"/>
  <c r="AF107" i="36" s="1"/>
  <c r="AG91" i="36"/>
  <c r="AF91" i="36" s="1"/>
  <c r="AG75" i="36"/>
  <c r="AF75" i="36" s="1"/>
  <c r="AH99" i="36"/>
  <c r="AI99" i="36" s="1"/>
  <c r="AG78" i="36"/>
  <c r="AF78" i="36" s="1"/>
  <c r="AG59" i="36"/>
  <c r="AF59" i="36" s="1"/>
  <c r="AG41" i="36"/>
  <c r="AF41" i="36" s="1"/>
  <c r="AH98" i="36"/>
  <c r="AI98" i="36" s="1"/>
  <c r="AH77" i="36"/>
  <c r="AI77" i="36" s="1"/>
  <c r="AH58" i="36"/>
  <c r="AI58" i="36" s="1"/>
  <c r="AG40" i="36"/>
  <c r="AF40" i="36" s="1"/>
  <c r="AG22" i="36"/>
  <c r="AG84" i="36"/>
  <c r="AF84" i="36" s="1"/>
  <c r="AG52" i="36"/>
  <c r="AF52" i="36" s="1"/>
  <c r="AH23" i="36"/>
  <c r="AI23" i="36" s="1"/>
  <c r="AG82" i="36"/>
  <c r="AF82" i="36" s="1"/>
  <c r="AH51" i="36"/>
  <c r="AI51" i="36" s="1"/>
  <c r="AG23" i="36"/>
  <c r="AF23" i="36" s="1"/>
  <c r="AG70" i="36"/>
  <c r="AF70" i="36" s="1"/>
  <c r="AH53" i="36"/>
  <c r="AI53" i="36" s="1"/>
  <c r="AG42" i="36"/>
  <c r="AF42" i="36" s="1"/>
  <c r="AG19" i="36"/>
  <c r="AH76" i="36"/>
  <c r="AI76" i="36" s="1"/>
  <c r="AG99" i="36"/>
  <c r="AF99" i="36" s="1"/>
  <c r="AH83" i="36"/>
  <c r="AI83" i="36" s="1"/>
  <c r="AH22" i="36"/>
  <c r="AI22" i="36" s="1"/>
  <c r="AG88" i="36"/>
  <c r="AF88" i="36" s="1"/>
  <c r="AH26" i="36"/>
  <c r="AI26" i="36" s="1"/>
  <c r="AG92" i="36"/>
  <c r="AF92" i="36" s="1"/>
  <c r="AG62" i="36"/>
  <c r="AF62" i="36" s="1"/>
  <c r="AH30" i="36"/>
  <c r="AI30" i="36" s="1"/>
  <c r="AH21" i="36"/>
  <c r="AI21" i="36" s="1"/>
  <c r="AG20" i="36"/>
  <c r="AF20" i="36" s="1"/>
  <c r="AG102" i="36"/>
  <c r="AF102" i="36" s="1"/>
  <c r="AG85" i="36"/>
  <c r="AF85" i="36" s="1"/>
  <c r="AG77" i="36"/>
  <c r="AF77" i="36" s="1"/>
  <c r="AH46" i="36"/>
  <c r="AI46" i="36" s="1"/>
  <c r="AH92" i="36"/>
  <c r="AI92" i="36" s="1"/>
  <c r="AG115" i="36"/>
  <c r="AF115" i="36" s="1"/>
  <c r="AG105" i="36"/>
  <c r="AF105" i="36" s="1"/>
  <c r="AH109" i="36"/>
  <c r="AI109" i="36" s="1"/>
  <c r="AG45" i="36"/>
  <c r="AF45" i="36" s="1"/>
  <c r="AH113" i="36"/>
  <c r="AI113" i="36" s="1"/>
  <c r="AH81" i="36"/>
  <c r="AI81" i="36" s="1"/>
  <c r="AG21" i="36"/>
  <c r="AF21" i="36" s="1"/>
  <c r="AG60" i="36"/>
  <c r="AF60" i="36" s="1"/>
  <c r="AG51" i="36"/>
  <c r="AF51" i="36" s="1"/>
  <c r="AH50" i="36"/>
  <c r="AI50" i="36" s="1"/>
  <c r="AH75" i="36"/>
  <c r="AI75" i="36" s="1"/>
  <c r="AH27" i="36"/>
  <c r="AI27" i="36" s="1"/>
  <c r="AH48" i="36"/>
  <c r="AI48" i="36" s="1"/>
  <c r="AG111" i="36"/>
  <c r="AF111" i="36" s="1"/>
  <c r="AG79" i="36"/>
  <c r="AF79" i="36" s="1"/>
  <c r="AG116" i="36"/>
  <c r="AF116" i="36" s="1"/>
  <c r="AG43" i="36"/>
  <c r="AF43" i="36" s="1"/>
  <c r="AG80" i="36"/>
  <c r="AF80" i="36" s="1"/>
  <c r="AH103" i="36"/>
  <c r="AI103" i="36" s="1"/>
  <c r="AG49" i="36"/>
  <c r="AF49" i="36" s="1"/>
  <c r="AH110" i="36"/>
  <c r="AI110" i="36" s="1"/>
  <c r="AG61" i="36"/>
  <c r="AF61" i="36" s="1"/>
  <c r="AH108" i="36"/>
  <c r="AI108" i="36" s="1"/>
  <c r="AG68" i="36"/>
  <c r="AF68" i="36" s="1"/>
  <c r="AH31" i="36"/>
  <c r="AI31" i="36" s="1"/>
  <c r="AH82" i="36"/>
  <c r="AI82" i="36" s="1"/>
  <c r="AH102" i="36"/>
  <c r="AI102" i="36" s="1"/>
  <c r="AH57" i="36"/>
  <c r="AI57" i="36" s="1"/>
  <c r="AG66" i="36"/>
  <c r="AF66" i="36" s="1"/>
  <c r="AG65" i="36"/>
  <c r="AF65" i="36" s="1"/>
  <c r="AG25" i="36"/>
  <c r="AF25" i="36" s="1"/>
  <c r="AH61" i="36"/>
  <c r="AI61" i="36" s="1"/>
  <c r="AG50" i="36"/>
  <c r="AF50" i="36" s="1"/>
  <c r="AG104" i="36"/>
  <c r="AF104" i="36" s="1"/>
  <c r="AG63" i="36"/>
  <c r="AF63" i="36" s="1"/>
  <c r="AG76" i="36"/>
  <c r="AF76" i="36" s="1"/>
  <c r="AG39" i="36"/>
  <c r="AF39" i="36" s="1"/>
  <c r="AH32" i="36"/>
  <c r="AI32" i="36" s="1"/>
  <c r="AH17" i="36"/>
  <c r="AI17" i="36" s="1"/>
  <c r="AG67" i="36"/>
  <c r="AF67" i="36" s="1"/>
  <c r="AH59" i="36"/>
  <c r="AI59" i="36" s="1"/>
  <c r="AH73" i="36"/>
  <c r="AI73" i="36" s="1"/>
  <c r="AH89" i="36"/>
  <c r="AI89" i="36" s="1"/>
  <c r="AH80" i="36"/>
  <c r="AI80" i="36" s="1"/>
  <c r="AH28" i="36"/>
  <c r="AI28" i="36" s="1"/>
  <c r="AG110" i="36"/>
  <c r="AF110" i="36" s="1"/>
  <c r="AH45" i="36"/>
  <c r="AI45" i="36" s="1"/>
  <c r="AH96" i="36"/>
  <c r="AI96" i="36" s="1"/>
  <c r="AH34" i="36"/>
  <c r="AI34" i="36" s="1"/>
  <c r="AH29" i="36"/>
  <c r="AI29" i="36" s="1"/>
  <c r="AG114" i="36"/>
  <c r="AF114" i="36" s="1"/>
  <c r="AG28" i="36"/>
  <c r="AF28" i="36" s="1"/>
  <c r="AG69" i="36"/>
  <c r="AF69" i="36" s="1"/>
  <c r="AH19" i="36"/>
  <c r="AI19" i="36" s="1"/>
  <c r="AH62" i="36"/>
  <c r="AI62" i="36" s="1"/>
  <c r="AH64" i="36"/>
  <c r="AI64" i="36" s="1"/>
  <c r="AG95" i="36"/>
  <c r="AF95" i="36" s="1"/>
  <c r="AH67" i="36"/>
  <c r="AI67" i="36" s="1"/>
  <c r="AG101" i="36"/>
  <c r="AF101" i="36" s="1"/>
  <c r="AG100" i="36"/>
  <c r="AF100" i="36" s="1"/>
  <c r="AG90" i="36"/>
  <c r="AF90" i="36" s="1"/>
  <c r="AG97" i="36"/>
  <c r="AF97" i="36" s="1"/>
  <c r="AH41" i="36"/>
  <c r="AI41" i="36" s="1"/>
  <c r="AG24" i="36"/>
  <c r="AG93" i="36"/>
  <c r="AF93" i="36" s="1"/>
  <c r="AH112" i="36"/>
  <c r="AI112" i="36" s="1"/>
  <c r="AH44" i="36"/>
  <c r="AI44" i="36" s="1"/>
  <c r="AG18" i="36"/>
  <c r="AF18" i="36" s="1"/>
  <c r="AG58" i="36"/>
  <c r="AF58" i="36" s="1"/>
  <c r="AH69" i="36"/>
  <c r="AI69" i="36" s="1"/>
  <c r="AG33" i="36"/>
  <c r="AF33" i="36" s="1"/>
  <c r="AH47" i="36"/>
  <c r="AI47" i="36" s="1"/>
  <c r="AG96" i="36"/>
  <c r="AF96" i="36" s="1"/>
  <c r="AG53" i="36"/>
  <c r="AF53" i="36" s="1"/>
  <c r="AH39" i="36"/>
  <c r="AI39" i="36" s="1"/>
  <c r="AH18" i="36"/>
  <c r="AI18" i="36" s="1"/>
  <c r="AH70" i="36"/>
  <c r="AI70" i="36" s="1"/>
  <c r="AG83" i="36"/>
  <c r="AF83" i="36" s="1"/>
  <c r="AH49" i="36"/>
  <c r="AI49" i="36" s="1"/>
  <c r="AH85" i="36"/>
  <c r="AI85" i="36" s="1"/>
  <c r="AH78" i="36"/>
  <c r="AI78" i="36" s="1"/>
  <c r="AH63" i="36"/>
  <c r="AI63" i="36" s="1"/>
  <c r="AH97" i="36"/>
  <c r="AI97" i="36" s="1"/>
  <c r="AH43" i="36"/>
  <c r="AI43" i="36" s="1"/>
  <c r="AH37" i="36"/>
  <c r="AI37" i="36" s="1"/>
  <c r="AG35" i="36"/>
  <c r="AF35" i="36" s="1"/>
  <c r="AG113" i="36"/>
  <c r="AF113" i="36" s="1"/>
  <c r="AH25" i="36"/>
  <c r="AI25" i="36" s="1"/>
  <c r="AH106" i="36"/>
  <c r="AI106" i="36" s="1"/>
  <c r="AG86" i="36"/>
  <c r="AF86" i="36" s="1"/>
  <c r="AH105" i="36"/>
  <c r="AI105" i="36" s="1"/>
  <c r="AG27" i="36"/>
  <c r="AG31" i="36"/>
  <c r="AF31" i="36" s="1"/>
  <c r="AG29" i="36"/>
  <c r="AF29" i="36" s="1"/>
  <c r="AH95" i="36"/>
  <c r="AI95" i="36" s="1"/>
  <c r="AH91" i="36"/>
  <c r="AI91" i="36" s="1"/>
  <c r="AG26" i="36"/>
  <c r="AF26" i="36" s="1"/>
  <c r="AG89" i="36"/>
  <c r="AF89" i="36" s="1"/>
  <c r="AG38" i="36"/>
  <c r="AF38" i="36" s="1"/>
  <c r="AG57" i="36"/>
  <c r="AF57" i="36" s="1"/>
  <c r="AH90" i="36"/>
  <c r="AI90" i="36" s="1"/>
  <c r="AG81" i="36"/>
  <c r="AF81" i="36" s="1"/>
  <c r="AG56" i="36"/>
  <c r="AF56" i="36" s="1"/>
  <c r="AH94" i="36"/>
  <c r="AI94" i="36" s="1"/>
  <c r="AH60" i="36"/>
  <c r="AI60" i="36" s="1"/>
  <c r="AG32" i="36"/>
  <c r="AF32" i="36" s="1"/>
  <c r="AG71" i="36"/>
  <c r="AF71" i="36" s="1"/>
  <c r="AA112" i="14"/>
  <c r="Z112" i="14" s="1"/>
  <c r="AA96" i="14"/>
  <c r="Z96" i="14" s="1"/>
  <c r="AA80" i="14"/>
  <c r="Z80" i="14" s="1"/>
  <c r="AA64" i="14"/>
  <c r="Z64" i="14" s="1"/>
  <c r="AA48" i="14"/>
  <c r="Z48" i="14" s="1"/>
  <c r="AB102" i="14"/>
  <c r="AC102" i="14" s="1"/>
  <c r="AB84" i="14"/>
  <c r="AC84" i="14" s="1"/>
  <c r="AA66" i="14"/>
  <c r="Z66" i="14" s="1"/>
  <c r="AB47" i="14"/>
  <c r="AC47" i="14" s="1"/>
  <c r="AB31" i="14"/>
  <c r="AC31" i="14" s="1"/>
  <c r="AB114" i="14"/>
  <c r="AC114" i="14" s="1"/>
  <c r="AA94" i="14"/>
  <c r="Z94" i="14" s="1"/>
  <c r="AA73" i="14"/>
  <c r="Z73" i="14" s="1"/>
  <c r="AB51" i="14"/>
  <c r="AC51" i="14" s="1"/>
  <c r="AA33" i="14"/>
  <c r="Z33" i="14" s="1"/>
  <c r="AA93" i="14"/>
  <c r="Z93" i="14" s="1"/>
  <c r="AB32" i="14"/>
  <c r="AC32" i="14" s="1"/>
  <c r="AB59" i="14"/>
  <c r="AC59" i="14" s="1"/>
  <c r="AB103" i="14"/>
  <c r="AC103" i="14" s="1"/>
  <c r="AB77" i="14"/>
  <c r="AC77" i="14" s="1"/>
  <c r="AA51" i="14"/>
  <c r="Z51" i="14" s="1"/>
  <c r="AA86" i="14"/>
  <c r="Z86" i="14" s="1"/>
  <c r="AA26" i="14"/>
  <c r="Z26" i="14" s="1"/>
  <c r="AB97" i="14"/>
  <c r="AC97" i="14" s="1"/>
  <c r="AA77" i="14"/>
  <c r="Z77" i="14" s="1"/>
  <c r="AB55" i="14"/>
  <c r="AC55" i="14" s="1"/>
  <c r="AB36" i="14"/>
  <c r="AC36" i="14" s="1"/>
  <c r="AA18" i="14"/>
  <c r="Z18" i="14" s="1"/>
  <c r="AA113" i="14"/>
  <c r="Z113" i="14" s="1"/>
  <c r="AB91" i="14"/>
  <c r="AC91" i="14" s="1"/>
  <c r="AB65" i="14"/>
  <c r="AC65" i="14" s="1"/>
  <c r="AA45" i="14"/>
  <c r="Z45" i="14" s="1"/>
  <c r="AB26" i="14"/>
  <c r="AC26" i="14" s="1"/>
  <c r="AB101" i="14"/>
  <c r="AC101" i="14" s="1"/>
  <c r="AB54" i="14"/>
  <c r="AC54" i="14" s="1"/>
  <c r="AB115" i="14"/>
  <c r="AC115" i="14" s="1"/>
  <c r="AA59" i="14"/>
  <c r="Z59" i="14" s="1"/>
  <c r="AA115" i="14"/>
  <c r="Z115" i="14" s="1"/>
  <c r="AA44" i="14"/>
  <c r="Z44" i="14" s="1"/>
  <c r="AB58" i="14"/>
  <c r="AC58" i="14" s="1"/>
  <c r="AA85" i="14"/>
  <c r="Z85" i="14" s="1"/>
  <c r="AA30" i="14"/>
  <c r="Z30" i="14" s="1"/>
  <c r="AA95" i="14"/>
  <c r="Z95" i="14" s="1"/>
  <c r="AA79" i="14"/>
  <c r="Z79" i="14" s="1"/>
  <c r="AB90" i="14"/>
  <c r="AC90" i="14" s="1"/>
  <c r="AA25" i="14"/>
  <c r="Z25" i="14" s="1"/>
  <c r="AA54" i="14"/>
  <c r="Z54" i="14" s="1"/>
  <c r="AB94" i="14"/>
  <c r="AC94" i="14" s="1"/>
  <c r="AA105" i="14"/>
  <c r="Z105" i="14" s="1"/>
  <c r="AB48" i="14"/>
  <c r="AC48" i="14" s="1"/>
  <c r="AA108" i="14"/>
  <c r="Z108" i="14" s="1"/>
  <c r="AA92" i="14"/>
  <c r="Z92" i="14" s="1"/>
  <c r="AA76" i="14"/>
  <c r="Z76" i="14" s="1"/>
  <c r="AA60" i="14"/>
  <c r="Z60" i="14" s="1"/>
  <c r="AB116" i="14"/>
  <c r="AC116" i="14" s="1"/>
  <c r="AA98" i="14"/>
  <c r="Z98" i="14" s="1"/>
  <c r="AB79" i="14"/>
  <c r="AC79" i="14" s="1"/>
  <c r="AB61" i="14"/>
  <c r="AC61" i="14" s="1"/>
  <c r="AB43" i="14"/>
  <c r="AC43" i="14" s="1"/>
  <c r="AB27" i="14"/>
  <c r="AC27" i="14" s="1"/>
  <c r="AB109" i="14"/>
  <c r="AC109" i="14" s="1"/>
  <c r="AB88" i="14"/>
  <c r="AC88" i="14" s="1"/>
  <c r="AB67" i="14"/>
  <c r="AC67" i="14" s="1"/>
  <c r="AB46" i="14"/>
  <c r="AC46" i="14" s="1"/>
  <c r="AB28" i="14"/>
  <c r="AC28" i="14" s="1"/>
  <c r="AB56" i="14"/>
  <c r="AC56" i="14" s="1"/>
  <c r="AA23" i="14"/>
  <c r="Z23" i="14" s="1"/>
  <c r="AB21" i="14"/>
  <c r="AC21" i="14" s="1"/>
  <c r="AB98" i="14"/>
  <c r="AC98" i="14" s="1"/>
  <c r="AB72" i="14"/>
  <c r="AC72" i="14" s="1"/>
  <c r="AB41" i="14"/>
  <c r="AC41" i="14" s="1"/>
  <c r="AA65" i="14"/>
  <c r="Z65" i="14" s="1"/>
  <c r="AB113" i="14"/>
  <c r="AC113" i="14" s="1"/>
  <c r="AB92" i="14"/>
  <c r="AC92" i="14" s="1"/>
  <c r="AB71" i="14"/>
  <c r="AC71" i="14" s="1"/>
  <c r="AB50" i="14"/>
  <c r="AC50" i="14" s="1"/>
  <c r="AA32" i="14"/>
  <c r="Z32" i="14" s="1"/>
  <c r="AA71" i="14"/>
  <c r="Z71" i="14" s="1"/>
  <c r="AB107" i="14"/>
  <c r="AC107" i="14" s="1"/>
  <c r="AB86" i="14"/>
  <c r="AC86" i="14" s="1"/>
  <c r="AB60" i="14"/>
  <c r="AC60" i="14" s="1"/>
  <c r="AB40" i="14"/>
  <c r="AC40" i="14" s="1"/>
  <c r="AA22" i="14"/>
  <c r="Z22" i="14" s="1"/>
  <c r="AA91" i="14"/>
  <c r="Z91" i="14" s="1"/>
  <c r="AB44" i="14"/>
  <c r="AC44" i="14" s="1"/>
  <c r="AA101" i="14"/>
  <c r="Z101" i="14" s="1"/>
  <c r="AA47" i="14"/>
  <c r="Z47" i="14" s="1"/>
  <c r="AB100" i="14"/>
  <c r="AC100" i="14" s="1"/>
  <c r="AB33" i="14"/>
  <c r="AC33" i="14" s="1"/>
  <c r="AA29" i="14"/>
  <c r="Z29" i="14" s="1"/>
  <c r="AB69" i="14"/>
  <c r="AC69" i="14" s="1"/>
  <c r="AA20" i="14"/>
  <c r="Z20" i="14" s="1"/>
  <c r="AB80" i="14"/>
  <c r="AC80" i="14" s="1"/>
  <c r="AA53" i="14"/>
  <c r="Z53" i="14" s="1"/>
  <c r="AB78" i="14"/>
  <c r="AC78" i="14" s="1"/>
  <c r="AB110" i="14"/>
  <c r="AC110" i="14" s="1"/>
  <c r="AB29" i="14"/>
  <c r="AC29" i="14" s="1"/>
  <c r="AB64" i="14"/>
  <c r="AC64" i="14" s="1"/>
  <c r="AA90" i="14"/>
  <c r="Z90" i="14" s="1"/>
  <c r="AB34" i="14"/>
  <c r="AC34" i="14" s="1"/>
  <c r="AA116" i="14"/>
  <c r="Z116" i="14" s="1"/>
  <c r="AA100" i="14"/>
  <c r="Z100" i="14" s="1"/>
  <c r="AA84" i="14"/>
  <c r="Z84" i="14" s="1"/>
  <c r="AA68" i="14"/>
  <c r="Z68" i="14" s="1"/>
  <c r="AA52" i="14"/>
  <c r="Z52" i="14" s="1"/>
  <c r="AA107" i="14"/>
  <c r="Z107" i="14" s="1"/>
  <c r="AA89" i="14"/>
  <c r="Z89" i="14" s="1"/>
  <c r="AB70" i="14"/>
  <c r="AC70" i="14" s="1"/>
  <c r="AB52" i="14"/>
  <c r="AC52" i="14" s="1"/>
  <c r="AB35" i="14"/>
  <c r="AC35" i="14" s="1"/>
  <c r="AB19" i="14"/>
  <c r="AC19" i="14" s="1"/>
  <c r="AA99" i="14"/>
  <c r="Z99" i="14" s="1"/>
  <c r="AA78" i="14"/>
  <c r="Z78" i="14" s="1"/>
  <c r="AB57" i="14"/>
  <c r="AC57" i="14" s="1"/>
  <c r="AB37" i="14"/>
  <c r="AC37" i="14" s="1"/>
  <c r="AA19" i="14"/>
  <c r="Z19" i="14" s="1"/>
  <c r="AA37" i="14"/>
  <c r="Z37" i="14" s="1"/>
  <c r="AB96" i="14"/>
  <c r="AC96" i="14" s="1"/>
  <c r="AA109" i="14"/>
  <c r="Z109" i="14" s="1"/>
  <c r="AB82" i="14"/>
  <c r="AC82" i="14" s="1"/>
  <c r="AA62" i="14"/>
  <c r="Z62" i="14" s="1"/>
  <c r="AB106" i="14"/>
  <c r="AC106" i="14" s="1"/>
  <c r="AA40" i="14"/>
  <c r="Z40" i="14" s="1"/>
  <c r="AA103" i="14"/>
  <c r="Z103" i="14" s="1"/>
  <c r="AA82" i="14"/>
  <c r="Z82" i="14" s="1"/>
  <c r="AA61" i="14"/>
  <c r="Z61" i="14" s="1"/>
  <c r="AA41" i="14"/>
  <c r="Z41" i="14" s="1"/>
  <c r="AB22" i="14"/>
  <c r="AC22" i="14" s="1"/>
  <c r="AA35" i="14"/>
  <c r="Z35" i="14" s="1"/>
  <c r="AA97" i="14"/>
  <c r="Z97" i="14" s="1"/>
  <c r="AB76" i="14"/>
  <c r="AC76" i="14" s="1"/>
  <c r="AA50" i="14"/>
  <c r="Z50" i="14" s="1"/>
  <c r="AA31" i="14"/>
  <c r="Z31" i="14" s="1"/>
  <c r="AB112" i="14"/>
  <c r="AC112" i="14" s="1"/>
  <c r="AA70" i="14"/>
  <c r="Z70" i="14" s="1"/>
  <c r="AA17" i="14"/>
  <c r="Z17" i="14" s="1"/>
  <c r="AA74" i="14"/>
  <c r="Z74" i="14" s="1"/>
  <c r="AA21" i="14"/>
  <c r="Z21" i="14" s="1"/>
  <c r="AB73" i="14"/>
  <c r="AC73" i="14" s="1"/>
  <c r="AB53" i="14"/>
  <c r="AC53" i="14" s="1"/>
  <c r="AB99" i="14"/>
  <c r="AC99" i="14" s="1"/>
  <c r="AA43" i="14"/>
  <c r="Z43" i="14" s="1"/>
  <c r="AB42" i="14"/>
  <c r="AC42" i="14" s="1"/>
  <c r="AA106" i="14"/>
  <c r="Z106" i="14" s="1"/>
  <c r="AB105" i="14"/>
  <c r="AC105" i="14" s="1"/>
  <c r="AA38" i="14"/>
  <c r="Z38" i="14" s="1"/>
  <c r="AA69" i="14"/>
  <c r="Z69" i="14" s="1"/>
  <c r="AB68" i="14"/>
  <c r="AC68" i="14" s="1"/>
  <c r="AB63" i="14"/>
  <c r="AC63" i="14" s="1"/>
  <c r="AA63" i="14"/>
  <c r="Z63" i="14" s="1"/>
  <c r="AA88" i="14"/>
  <c r="Z88" i="14" s="1"/>
  <c r="AA56" i="14"/>
  <c r="Z56" i="14" s="1"/>
  <c r="AB93" i="14"/>
  <c r="AC93" i="14" s="1"/>
  <c r="AA57" i="14"/>
  <c r="Z57" i="14" s="1"/>
  <c r="AB23" i="14"/>
  <c r="AC23" i="14" s="1"/>
  <c r="AA83" i="14"/>
  <c r="Z83" i="14" s="1"/>
  <c r="AA42" i="14"/>
  <c r="Z42" i="14" s="1"/>
  <c r="AA46" i="14"/>
  <c r="Z46" i="14" s="1"/>
  <c r="AA114" i="14"/>
  <c r="Z114" i="14" s="1"/>
  <c r="AA67" i="14"/>
  <c r="Z67" i="14" s="1"/>
  <c r="AB49" i="14"/>
  <c r="AC49" i="14" s="1"/>
  <c r="AA87" i="14"/>
  <c r="Z87" i="14" s="1"/>
  <c r="AB45" i="14"/>
  <c r="AC45" i="14" s="1"/>
  <c r="AB75" i="14"/>
  <c r="AC75" i="14" s="1"/>
  <c r="AB81" i="14"/>
  <c r="AC81" i="14" s="1"/>
  <c r="AA36" i="14"/>
  <c r="Z36" i="14" s="1"/>
  <c r="AA81" i="14"/>
  <c r="Z81" i="14" s="1"/>
  <c r="AB89" i="14"/>
  <c r="AC89" i="14" s="1"/>
  <c r="AB85" i="14"/>
  <c r="AC85" i="14" s="1"/>
  <c r="AA111" i="14"/>
  <c r="Z111" i="14" s="1"/>
  <c r="AB95" i="14"/>
  <c r="AC95" i="14" s="1"/>
  <c r="AB25" i="14"/>
  <c r="AC25" i="14" s="1"/>
  <c r="AB83" i="14"/>
  <c r="AC83" i="14" s="1"/>
  <c r="AB38" i="14"/>
  <c r="AC38" i="14" s="1"/>
  <c r="AB24" i="14"/>
  <c r="AC24" i="14" s="1"/>
  <c r="AA24" i="14"/>
  <c r="Z24" i="14" s="1"/>
  <c r="AA55" i="14"/>
  <c r="Z55" i="14" s="1"/>
  <c r="AA110" i="14"/>
  <c r="Z110" i="14" s="1"/>
  <c r="AB104" i="14"/>
  <c r="AC104" i="14" s="1"/>
  <c r="AA27" i="14"/>
  <c r="Z27" i="14" s="1"/>
  <c r="AA39" i="14"/>
  <c r="Z39" i="14" s="1"/>
  <c r="AA104" i="14"/>
  <c r="Z104" i="14" s="1"/>
  <c r="AB18" i="14"/>
  <c r="AC18" i="14" s="1"/>
  <c r="AB17" i="14"/>
  <c r="AC17" i="14" s="1"/>
  <c r="AB74" i="14"/>
  <c r="AC74" i="14" s="1"/>
  <c r="AA72" i="14"/>
  <c r="Z72" i="14" s="1"/>
  <c r="AB87" i="14"/>
  <c r="AC87" i="14" s="1"/>
  <c r="AB30" i="14"/>
  <c r="AC30" i="14" s="1"/>
  <c r="AA75" i="14"/>
  <c r="Z75" i="14" s="1"/>
  <c r="AB20" i="14"/>
  <c r="AC20" i="14" s="1"/>
  <c r="AB39" i="14"/>
  <c r="AC39" i="14" s="1"/>
  <c r="AA58" i="14"/>
  <c r="Z58" i="14" s="1"/>
  <c r="AB62" i="14"/>
  <c r="AC62" i="14" s="1"/>
  <c r="AA49" i="14"/>
  <c r="Z49" i="14" s="1"/>
  <c r="AB66" i="14"/>
  <c r="AC66" i="14" s="1"/>
  <c r="AB108" i="14"/>
  <c r="AC108" i="14" s="1"/>
  <c r="AB111" i="14"/>
  <c r="AC111" i="14" s="1"/>
  <c r="AA102" i="14"/>
  <c r="Z102" i="14" s="1"/>
  <c r="AA28" i="14"/>
  <c r="Z28" i="14" s="1"/>
  <c r="AA34" i="14"/>
  <c r="Z34" i="14" s="1"/>
  <c r="AH102" i="30"/>
  <c r="AI102" i="30" s="1"/>
  <c r="AG79" i="30"/>
  <c r="AF79" i="30" s="1"/>
  <c r="AG55" i="30"/>
  <c r="AF55" i="30" s="1"/>
  <c r="AG31" i="30"/>
  <c r="AF31" i="30" s="1"/>
  <c r="AG102" i="30"/>
  <c r="AF102" i="30" s="1"/>
  <c r="AG78" i="30"/>
  <c r="AF78" i="30" s="1"/>
  <c r="AH54" i="30"/>
  <c r="AI54" i="30" s="1"/>
  <c r="AG30" i="30"/>
  <c r="AF30" i="30" s="1"/>
  <c r="AH106" i="30"/>
  <c r="AI106" i="30" s="1"/>
  <c r="AH82" i="30"/>
  <c r="AI82" i="30" s="1"/>
  <c r="AG59" i="30"/>
  <c r="AF59" i="30" s="1"/>
  <c r="AH34" i="30"/>
  <c r="AI34" i="30" s="1"/>
  <c r="AG104" i="30"/>
  <c r="AF104" i="30" s="1"/>
  <c r="AG56" i="30"/>
  <c r="AF56" i="30" s="1"/>
  <c r="AH109" i="30"/>
  <c r="AI109" i="30" s="1"/>
  <c r="AH61" i="30"/>
  <c r="AI61" i="30" s="1"/>
  <c r="AG106" i="30"/>
  <c r="AF106" i="30" s="1"/>
  <c r="AH58" i="30"/>
  <c r="AI58" i="30" s="1"/>
  <c r="AG97" i="30"/>
  <c r="AF97" i="30" s="1"/>
  <c r="AG73" i="30"/>
  <c r="AF73" i="30" s="1"/>
  <c r="AH49" i="30"/>
  <c r="AI49" i="30" s="1"/>
  <c r="AG25" i="30"/>
  <c r="AF25" i="30" s="1"/>
  <c r="AG96" i="30"/>
  <c r="AF96" i="30" s="1"/>
  <c r="AG72" i="30"/>
  <c r="AF72" i="30" s="1"/>
  <c r="AG48" i="30"/>
  <c r="AF48" i="30" s="1"/>
  <c r="AG24" i="30"/>
  <c r="AF24" i="30" s="1"/>
  <c r="AG101" i="30"/>
  <c r="AF101" i="30" s="1"/>
  <c r="AG77" i="30"/>
  <c r="AF77" i="30" s="1"/>
  <c r="AG53" i="30"/>
  <c r="AF53" i="30" s="1"/>
  <c r="AG29" i="30"/>
  <c r="AF29" i="30" s="1"/>
  <c r="AG92" i="30"/>
  <c r="AF92" i="30" s="1"/>
  <c r="AG45" i="30"/>
  <c r="AF45" i="30" s="1"/>
  <c r="AH97" i="30"/>
  <c r="AI97" i="30" s="1"/>
  <c r="AG50" i="30"/>
  <c r="AF50" i="30" s="1"/>
  <c r="AH93" i="30"/>
  <c r="AI93" i="30" s="1"/>
  <c r="AG46" i="30"/>
  <c r="AF46" i="30" s="1"/>
  <c r="AH112" i="30"/>
  <c r="AI112" i="30" s="1"/>
  <c r="AH96" i="30"/>
  <c r="AI96" i="30" s="1"/>
  <c r="AH80" i="30"/>
  <c r="AI80" i="30" s="1"/>
  <c r="AH64" i="30"/>
  <c r="AI64" i="30" s="1"/>
  <c r="AH48" i="30"/>
  <c r="AI48" i="30" s="1"/>
  <c r="AH32" i="30"/>
  <c r="AI32" i="30" s="1"/>
  <c r="AG113" i="30"/>
  <c r="AF113" i="30" s="1"/>
  <c r="AH94" i="30"/>
  <c r="AI94" i="30" s="1"/>
  <c r="AG76" i="30"/>
  <c r="AF76" i="30" s="1"/>
  <c r="AG58" i="30"/>
  <c r="AF58" i="30" s="1"/>
  <c r="AH39" i="30"/>
  <c r="AI39" i="30" s="1"/>
  <c r="AH99" i="30"/>
  <c r="AI99" i="30" s="1"/>
  <c r="AH78" i="30"/>
  <c r="AI78" i="30" s="1"/>
  <c r="AH57" i="30"/>
  <c r="AI57" i="30" s="1"/>
  <c r="AG37" i="30"/>
  <c r="AF37" i="30" s="1"/>
  <c r="AH113" i="30"/>
  <c r="AI113" i="30" s="1"/>
  <c r="AH89" i="30"/>
  <c r="AI89" i="30" s="1"/>
  <c r="AH65" i="30"/>
  <c r="AI65" i="30" s="1"/>
  <c r="AH41" i="30"/>
  <c r="AI41" i="30" s="1"/>
  <c r="AG18" i="30"/>
  <c r="AF18" i="30" s="1"/>
  <c r="AH17" i="30"/>
  <c r="AI17" i="30" s="1"/>
  <c r="AH69" i="30"/>
  <c r="AI69" i="30" s="1"/>
  <c r="AG22" i="30"/>
  <c r="AH79" i="30"/>
  <c r="AI79" i="30" s="1"/>
  <c r="AG32" i="30"/>
  <c r="AF32" i="30" s="1"/>
  <c r="AH87" i="30"/>
  <c r="AI87" i="30" s="1"/>
  <c r="AG40" i="30"/>
  <c r="AF40" i="30" s="1"/>
  <c r="AG87" i="30"/>
  <c r="AF87" i="30" s="1"/>
  <c r="AG39" i="30"/>
  <c r="AF39" i="30" s="1"/>
  <c r="AH86" i="30"/>
  <c r="AI86" i="30" s="1"/>
  <c r="AH38" i="30"/>
  <c r="AI38" i="30" s="1"/>
  <c r="AG17" i="30"/>
  <c r="AF17" i="30" s="1"/>
  <c r="AG109" i="30"/>
  <c r="AF109" i="30" s="1"/>
  <c r="AG85" i="30"/>
  <c r="AF85" i="30" s="1"/>
  <c r="AG61" i="30"/>
  <c r="AF61" i="30" s="1"/>
  <c r="AH37" i="30"/>
  <c r="AI37" i="30" s="1"/>
  <c r="AH107" i="30"/>
  <c r="AI107" i="30" s="1"/>
  <c r="AG84" i="30"/>
  <c r="AF84" i="30" s="1"/>
  <c r="AG60" i="30"/>
  <c r="AF60" i="30" s="1"/>
  <c r="AG36" i="30"/>
  <c r="AF36" i="30" s="1"/>
  <c r="AG112" i="30"/>
  <c r="AF112" i="30" s="1"/>
  <c r="AG88" i="30"/>
  <c r="AF88" i="30" s="1"/>
  <c r="AG65" i="30"/>
  <c r="AF65" i="30" s="1"/>
  <c r="AG41" i="30"/>
  <c r="AF41" i="30" s="1"/>
  <c r="AG116" i="30"/>
  <c r="AF116" i="30" s="1"/>
  <c r="AG69" i="30"/>
  <c r="AF69" i="30" s="1"/>
  <c r="AG20" i="30"/>
  <c r="AG74" i="30"/>
  <c r="AF74" i="30" s="1"/>
  <c r="AH25" i="30"/>
  <c r="AI25" i="30" s="1"/>
  <c r="AG70" i="30"/>
  <c r="AF70" i="30" s="1"/>
  <c r="AH22" i="30"/>
  <c r="AI22" i="30" s="1"/>
  <c r="AH114" i="30"/>
  <c r="AI114" i="30" s="1"/>
  <c r="AH66" i="30"/>
  <c r="AI66" i="30" s="1"/>
  <c r="AG114" i="30"/>
  <c r="AF114" i="30" s="1"/>
  <c r="AG66" i="30"/>
  <c r="AF66" i="30" s="1"/>
  <c r="AH70" i="30"/>
  <c r="AI70" i="30" s="1"/>
  <c r="AG23" i="30"/>
  <c r="AG33" i="30"/>
  <c r="AF33" i="30" s="1"/>
  <c r="AG38" i="30"/>
  <c r="AF38" i="30" s="1"/>
  <c r="AG34" i="30"/>
  <c r="AF34" i="30" s="1"/>
  <c r="AH104" i="30"/>
  <c r="AI104" i="30" s="1"/>
  <c r="AH72" i="30"/>
  <c r="AI72" i="30" s="1"/>
  <c r="AH40" i="30"/>
  <c r="AI40" i="30" s="1"/>
  <c r="AH103" i="30"/>
  <c r="AI103" i="30" s="1"/>
  <c r="AG67" i="30"/>
  <c r="AF67" i="30" s="1"/>
  <c r="AH30" i="30"/>
  <c r="AI30" i="30" s="1"/>
  <c r="AG89" i="30"/>
  <c r="AF89" i="30" s="1"/>
  <c r="AG47" i="30"/>
  <c r="AF47" i="30" s="1"/>
  <c r="AH101" i="30"/>
  <c r="AI101" i="30" s="1"/>
  <c r="AG54" i="30"/>
  <c r="AF54" i="30" s="1"/>
  <c r="AG93" i="30"/>
  <c r="AF93" i="30" s="1"/>
  <c r="AG103" i="30"/>
  <c r="AF103" i="30" s="1"/>
  <c r="AH111" i="30"/>
  <c r="AI111" i="30" s="1"/>
  <c r="AG111" i="30"/>
  <c r="AF111" i="30" s="1"/>
  <c r="AH110" i="30"/>
  <c r="AI110" i="30" s="1"/>
  <c r="AH92" i="30"/>
  <c r="AI92" i="30" s="1"/>
  <c r="AH60" i="30"/>
  <c r="AI60" i="30" s="1"/>
  <c r="AH28" i="30"/>
  <c r="AI28" i="30" s="1"/>
  <c r="AG90" i="30"/>
  <c r="AF90" i="30" s="1"/>
  <c r="AH53" i="30"/>
  <c r="AI53" i="30" s="1"/>
  <c r="AG115" i="30"/>
  <c r="AF115" i="30" s="1"/>
  <c r="AH73" i="30"/>
  <c r="AI73" i="30" s="1"/>
  <c r="AH31" i="30"/>
  <c r="AI31" i="30" s="1"/>
  <c r="AG83" i="30"/>
  <c r="AF83" i="30" s="1"/>
  <c r="AH35" i="30"/>
  <c r="AI35" i="30" s="1"/>
  <c r="AG57" i="30"/>
  <c r="AF57" i="30" s="1"/>
  <c r="AH67" i="30"/>
  <c r="AI67" i="30" s="1"/>
  <c r="AH75" i="30"/>
  <c r="AI75" i="30" s="1"/>
  <c r="AG75" i="30"/>
  <c r="AF75" i="30" s="1"/>
  <c r="AH74" i="30"/>
  <c r="AI74" i="30" s="1"/>
  <c r="AH88" i="30"/>
  <c r="AI88" i="30" s="1"/>
  <c r="AH56" i="30"/>
  <c r="AI56" i="30" s="1"/>
  <c r="AH24" i="30"/>
  <c r="AI24" i="30" s="1"/>
  <c r="AH85" i="30"/>
  <c r="AI85" i="30" s="1"/>
  <c r="AG49" i="30"/>
  <c r="AF49" i="30" s="1"/>
  <c r="AG110" i="30"/>
  <c r="AF110" i="30" s="1"/>
  <c r="AG68" i="30"/>
  <c r="AF68" i="30" s="1"/>
  <c r="AH26" i="30"/>
  <c r="AI26" i="30" s="1"/>
  <c r="AH77" i="30"/>
  <c r="AI77" i="30" s="1"/>
  <c r="AH29" i="30"/>
  <c r="AI29" i="30" s="1"/>
  <c r="AH45" i="30"/>
  <c r="AI45" i="30" s="1"/>
  <c r="AH55" i="30"/>
  <c r="AI55" i="30" s="1"/>
  <c r="AG64" i="30"/>
  <c r="AF64" i="30" s="1"/>
  <c r="AH63" i="30"/>
  <c r="AI63" i="30" s="1"/>
  <c r="AG62" i="30"/>
  <c r="AF62" i="30" s="1"/>
  <c r="AG91" i="30"/>
  <c r="AF91" i="30" s="1"/>
  <c r="AH90" i="30"/>
  <c r="AI90" i="30" s="1"/>
  <c r="AG95" i="30"/>
  <c r="AF95" i="30" s="1"/>
  <c r="AG86" i="30"/>
  <c r="AF86" i="30" s="1"/>
  <c r="AH76" i="30"/>
  <c r="AI76" i="30" s="1"/>
  <c r="AG108" i="30"/>
  <c r="AF108" i="30" s="1"/>
  <c r="AG35" i="30"/>
  <c r="AF35" i="30" s="1"/>
  <c r="AG52" i="30"/>
  <c r="AF52" i="30" s="1"/>
  <c r="AH59" i="30"/>
  <c r="AI59" i="30" s="1"/>
  <c r="AH19" i="30"/>
  <c r="AI19" i="30" s="1"/>
  <c r="AH27" i="30"/>
  <c r="AI27" i="30" s="1"/>
  <c r="AH116" i="30"/>
  <c r="AI116" i="30" s="1"/>
  <c r="AH52" i="30"/>
  <c r="AI52" i="30" s="1"/>
  <c r="AG81" i="30"/>
  <c r="AF81" i="30" s="1"/>
  <c r="AG105" i="30"/>
  <c r="AF105" i="30" s="1"/>
  <c r="AG21" i="30"/>
  <c r="AF21" i="30" s="1"/>
  <c r="AG19" i="30"/>
  <c r="AF19" i="30" s="1"/>
  <c r="AH18" i="30"/>
  <c r="AI18" i="30" s="1"/>
  <c r="AH23" i="30"/>
  <c r="AI23" i="30" s="1"/>
  <c r="AH51" i="30"/>
  <c r="AI51" i="30" s="1"/>
  <c r="AH50" i="30"/>
  <c r="AI50" i="30" s="1"/>
  <c r="AH108" i="30"/>
  <c r="AI108" i="30" s="1"/>
  <c r="AH44" i="30"/>
  <c r="AI44" i="30" s="1"/>
  <c r="AH71" i="30"/>
  <c r="AI71" i="30" s="1"/>
  <c r="AG94" i="30"/>
  <c r="AF94" i="30" s="1"/>
  <c r="AG107" i="30"/>
  <c r="AF107" i="30" s="1"/>
  <c r="AH105" i="30"/>
  <c r="AI105" i="30" s="1"/>
  <c r="AH115" i="30"/>
  <c r="AI115" i="30" s="1"/>
  <c r="AG28" i="30"/>
  <c r="AF28" i="30" s="1"/>
  <c r="AG27" i="30"/>
  <c r="AH21" i="30"/>
  <c r="AI21" i="30" s="1"/>
  <c r="AG43" i="30"/>
  <c r="AF43" i="30" s="1"/>
  <c r="AG80" i="30"/>
  <c r="AF80" i="30" s="1"/>
  <c r="AH36" i="30"/>
  <c r="AI36" i="30" s="1"/>
  <c r="AH83" i="30"/>
  <c r="AI83" i="30" s="1"/>
  <c r="AH91" i="30"/>
  <c r="AI91" i="30" s="1"/>
  <c r="AH20" i="30"/>
  <c r="AI20" i="30" s="1"/>
  <c r="AG63" i="30"/>
  <c r="AF63" i="30" s="1"/>
  <c r="AH43" i="30"/>
  <c r="AI43" i="30" s="1"/>
  <c r="AH84" i="30"/>
  <c r="AI84" i="30" s="1"/>
  <c r="AG44" i="30"/>
  <c r="AF44" i="30" s="1"/>
  <c r="AG71" i="30"/>
  <c r="AF71" i="30" s="1"/>
  <c r="AH33" i="30"/>
  <c r="AI33" i="30" s="1"/>
  <c r="AG51" i="30"/>
  <c r="AF51" i="30" s="1"/>
  <c r="AH46" i="30"/>
  <c r="AI46" i="30" s="1"/>
  <c r="AG82" i="30"/>
  <c r="AF82" i="30" s="1"/>
  <c r="AH68" i="30"/>
  <c r="AI68" i="30" s="1"/>
  <c r="AG99" i="30"/>
  <c r="AF99" i="30" s="1"/>
  <c r="AG100" i="30"/>
  <c r="AF100" i="30" s="1"/>
  <c r="AH62" i="30"/>
  <c r="AI62" i="30" s="1"/>
  <c r="AH95" i="30"/>
  <c r="AI95" i="30" s="1"/>
  <c r="AH98" i="30"/>
  <c r="AI98" i="30" s="1"/>
  <c r="AG26" i="30"/>
  <c r="AF26" i="30" s="1"/>
  <c r="AH47" i="30"/>
  <c r="AI47" i="30" s="1"/>
  <c r="AG98" i="30"/>
  <c r="AF98" i="30" s="1"/>
  <c r="AH81" i="30"/>
  <c r="AI81" i="30" s="1"/>
  <c r="AH100" i="30"/>
  <c r="AI100" i="30" s="1"/>
  <c r="AH42" i="30"/>
  <c r="AI42" i="30" s="1"/>
  <c r="AG42" i="30"/>
  <c r="AF42" i="30" s="1"/>
  <c r="U101" i="36"/>
  <c r="T101" i="36" s="1"/>
  <c r="U85" i="36"/>
  <c r="T85" i="36" s="1"/>
  <c r="U69" i="36"/>
  <c r="T69" i="36" s="1"/>
  <c r="U53" i="36"/>
  <c r="T53" i="36" s="1"/>
  <c r="U37" i="36"/>
  <c r="T37" i="36" s="1"/>
  <c r="U21" i="36"/>
  <c r="T21" i="36" s="1"/>
  <c r="V105" i="36"/>
  <c r="W105" i="36" s="1"/>
  <c r="V34" i="36"/>
  <c r="W34" i="36" s="1"/>
  <c r="V94" i="36"/>
  <c r="W94" i="36" s="1"/>
  <c r="V30" i="36"/>
  <c r="W30" i="36" s="1"/>
  <c r="U102" i="36"/>
  <c r="T102" i="36" s="1"/>
  <c r="V50" i="36"/>
  <c r="W50" i="36" s="1"/>
  <c r="V90" i="36"/>
  <c r="W90" i="36" s="1"/>
  <c r="V37" i="36"/>
  <c r="W37" i="36" s="1"/>
  <c r="V33" i="36"/>
  <c r="W33" i="36" s="1"/>
  <c r="V38" i="36"/>
  <c r="W38" i="36" s="1"/>
  <c r="V77" i="36"/>
  <c r="W77" i="36" s="1"/>
  <c r="U75" i="36"/>
  <c r="T75" i="36" s="1"/>
  <c r="V116" i="36"/>
  <c r="W116" i="36" s="1"/>
  <c r="V100" i="36"/>
  <c r="W100" i="36" s="1"/>
  <c r="V84" i="36"/>
  <c r="W84" i="36" s="1"/>
  <c r="V68" i="36"/>
  <c r="W68" i="36" s="1"/>
  <c r="V52" i="36"/>
  <c r="W52" i="36" s="1"/>
  <c r="V36" i="36"/>
  <c r="W36" i="36" s="1"/>
  <c r="V20" i="36"/>
  <c r="W20" i="36" s="1"/>
  <c r="V103" i="36"/>
  <c r="W103" i="36" s="1"/>
  <c r="V87" i="36"/>
  <c r="W87" i="36" s="1"/>
  <c r="V71" i="36"/>
  <c r="W71" i="36" s="1"/>
  <c r="V55" i="36"/>
  <c r="W55" i="36" s="1"/>
  <c r="V39" i="36"/>
  <c r="W39" i="36" s="1"/>
  <c r="V106" i="36"/>
  <c r="W106" i="36" s="1"/>
  <c r="V81" i="36"/>
  <c r="W81" i="36" s="1"/>
  <c r="U55" i="36"/>
  <c r="T55" i="36" s="1"/>
  <c r="U30" i="36"/>
  <c r="T30" i="36" s="1"/>
  <c r="V93" i="36"/>
  <c r="W93" i="36" s="1"/>
  <c r="U67" i="36"/>
  <c r="T67" i="36" s="1"/>
  <c r="U42" i="36"/>
  <c r="T42" i="36" s="1"/>
  <c r="V18" i="36"/>
  <c r="W18" i="36" s="1"/>
  <c r="U86" i="36"/>
  <c r="T86" i="36" s="1"/>
  <c r="U47" i="36"/>
  <c r="T47" i="36" s="1"/>
  <c r="U98" i="36"/>
  <c r="T98" i="36" s="1"/>
  <c r="U72" i="36"/>
  <c r="T72" i="36" s="1"/>
  <c r="V46" i="36"/>
  <c r="W46" i="36" s="1"/>
  <c r="V22" i="36"/>
  <c r="W22" i="36" s="1"/>
  <c r="U83" i="36"/>
  <c r="T83" i="36" s="1"/>
  <c r="U32" i="36"/>
  <c r="T32" i="36" s="1"/>
  <c r="V82" i="36"/>
  <c r="W82" i="36" s="1"/>
  <c r="U31" i="36"/>
  <c r="T31" i="36" s="1"/>
  <c r="U105" i="36"/>
  <c r="T105" i="36" s="1"/>
  <c r="U89" i="36"/>
  <c r="T89" i="36" s="1"/>
  <c r="U73" i="36"/>
  <c r="T73" i="36" s="1"/>
  <c r="U57" i="36"/>
  <c r="T57" i="36" s="1"/>
  <c r="U41" i="36"/>
  <c r="T41" i="36" s="1"/>
  <c r="U25" i="36"/>
  <c r="T25" i="36" s="1"/>
  <c r="V41" i="36"/>
  <c r="W41" i="36" s="1"/>
  <c r="U107" i="36"/>
  <c r="T107" i="36" s="1"/>
  <c r="U43" i="36"/>
  <c r="T43" i="36" s="1"/>
  <c r="V114" i="36"/>
  <c r="W114" i="36" s="1"/>
  <c r="U63" i="36"/>
  <c r="T63" i="36" s="1"/>
  <c r="U116" i="36"/>
  <c r="T116" i="36" s="1"/>
  <c r="U88" i="36"/>
  <c r="T88" i="36" s="1"/>
  <c r="V58" i="36"/>
  <c r="W58" i="36" s="1"/>
  <c r="U64" i="36"/>
  <c r="T64" i="36" s="1"/>
  <c r="V102" i="36"/>
  <c r="W102" i="36" s="1"/>
  <c r="V101" i="36"/>
  <c r="W101" i="36" s="1"/>
  <c r="V97" i="36"/>
  <c r="W97" i="36" s="1"/>
  <c r="U103" i="36"/>
  <c r="T103" i="36" s="1"/>
  <c r="U49" i="36"/>
  <c r="T49" i="36" s="1"/>
  <c r="V72" i="36"/>
  <c r="W72" i="36" s="1"/>
  <c r="V48" i="36"/>
  <c r="W48" i="36" s="1"/>
  <c r="V95" i="36"/>
  <c r="W95" i="36" s="1"/>
  <c r="V43" i="36"/>
  <c r="W43" i="36" s="1"/>
  <c r="U100" i="36"/>
  <c r="T100" i="36" s="1"/>
  <c r="U19" i="36"/>
  <c r="T19" i="36" s="1"/>
  <c r="U18" i="36"/>
  <c r="U74" i="36"/>
  <c r="T74" i="36" s="1"/>
  <c r="U35" i="36"/>
  <c r="T35" i="36" s="1"/>
  <c r="V110" i="36"/>
  <c r="W110" i="36" s="1"/>
  <c r="V27" i="36"/>
  <c r="W27" i="36" s="1"/>
  <c r="V70" i="36"/>
  <c r="W70" i="36" s="1"/>
  <c r="U82" i="36"/>
  <c r="T82" i="36" s="1"/>
  <c r="U115" i="36"/>
  <c r="T115" i="36" s="1"/>
  <c r="U22" i="36"/>
  <c r="T22" i="36" s="1"/>
  <c r="U65" i="36"/>
  <c r="T65" i="36" s="1"/>
  <c r="V88" i="36"/>
  <c r="W88" i="36" s="1"/>
  <c r="V64" i="36"/>
  <c r="W64" i="36" s="1"/>
  <c r="V111" i="36"/>
  <c r="W111" i="36" s="1"/>
  <c r="V59" i="36"/>
  <c r="W59" i="36" s="1"/>
  <c r="V35" i="36"/>
  <c r="W35" i="36" s="1"/>
  <c r="V42" i="36"/>
  <c r="W42" i="36" s="1"/>
  <c r="U54" i="36"/>
  <c r="T54" i="36" s="1"/>
  <c r="U99" i="36"/>
  <c r="T99" i="36" s="1"/>
  <c r="V61" i="36"/>
  <c r="W61" i="36" s="1"/>
  <c r="V73" i="36"/>
  <c r="W73" i="36" s="1"/>
  <c r="V53" i="36"/>
  <c r="W53" i="36" s="1"/>
  <c r="V17" i="36"/>
  <c r="W17" i="36" s="1"/>
  <c r="V57" i="36"/>
  <c r="W57" i="36" s="1"/>
  <c r="U56" i="36"/>
  <c r="T56" i="36" s="1"/>
  <c r="U110" i="36"/>
  <c r="T110" i="36" s="1"/>
  <c r="V26" i="36"/>
  <c r="W26" i="36" s="1"/>
  <c r="U78" i="36"/>
  <c r="T78" i="36" s="1"/>
  <c r="U81" i="36"/>
  <c r="T81" i="36" s="1"/>
  <c r="U29" i="36"/>
  <c r="T29" i="36" s="1"/>
  <c r="V104" i="36"/>
  <c r="W104" i="36" s="1"/>
  <c r="V80" i="36"/>
  <c r="W80" i="36" s="1"/>
  <c r="V28" i="36"/>
  <c r="W28" i="36" s="1"/>
  <c r="V75" i="36"/>
  <c r="W75" i="36" s="1"/>
  <c r="V51" i="36"/>
  <c r="W51" i="36" s="1"/>
  <c r="U68" i="36"/>
  <c r="T68" i="36" s="1"/>
  <c r="V86" i="36"/>
  <c r="W86" i="36" s="1"/>
  <c r="V98" i="36"/>
  <c r="W98" i="36" s="1"/>
  <c r="V78" i="36"/>
  <c r="W78" i="36" s="1"/>
  <c r="U40" i="36"/>
  <c r="T40" i="36" s="1"/>
  <c r="U108" i="36"/>
  <c r="T108" i="36" s="1"/>
  <c r="V65" i="36"/>
  <c r="W65" i="36" s="1"/>
  <c r="V62" i="36"/>
  <c r="W62" i="36" s="1"/>
  <c r="U46" i="36"/>
  <c r="T46" i="36" s="1"/>
  <c r="U61" i="36"/>
  <c r="T61" i="36" s="1"/>
  <c r="V40" i="36"/>
  <c r="W40" i="36" s="1"/>
  <c r="V99" i="36"/>
  <c r="W99" i="36" s="1"/>
  <c r="U94" i="36"/>
  <c r="T94" i="36" s="1"/>
  <c r="U106" i="36"/>
  <c r="T106" i="36" s="1"/>
  <c r="U60" i="36"/>
  <c r="T60" i="36" s="1"/>
  <c r="U66" i="36"/>
  <c r="T66" i="36" s="1"/>
  <c r="U96" i="36"/>
  <c r="T96" i="36" s="1"/>
  <c r="U70" i="36"/>
  <c r="T70" i="36" s="1"/>
  <c r="V19" i="36"/>
  <c r="W19" i="36" s="1"/>
  <c r="U90" i="36"/>
  <c r="T90" i="36" s="1"/>
  <c r="U45" i="36"/>
  <c r="T45" i="36" s="1"/>
  <c r="V108" i="36"/>
  <c r="W108" i="36" s="1"/>
  <c r="V24" i="36"/>
  <c r="W24" i="36" s="1"/>
  <c r="V83" i="36"/>
  <c r="W83" i="36" s="1"/>
  <c r="V74" i="36"/>
  <c r="W74" i="36" s="1"/>
  <c r="V66" i="36"/>
  <c r="W66" i="36" s="1"/>
  <c r="U80" i="36"/>
  <c r="T80" i="36" s="1"/>
  <c r="U104" i="36"/>
  <c r="T104" i="36" s="1"/>
  <c r="V45" i="36"/>
  <c r="W45" i="36" s="1"/>
  <c r="U20" i="36"/>
  <c r="T20" i="36" s="1"/>
  <c r="V89" i="36"/>
  <c r="W89" i="36" s="1"/>
  <c r="U114" i="36"/>
  <c r="T114" i="36" s="1"/>
  <c r="U27" i="36"/>
  <c r="T27" i="36" s="1"/>
  <c r="U113" i="36"/>
  <c r="T113" i="36" s="1"/>
  <c r="U33" i="36"/>
  <c r="T33" i="36" s="1"/>
  <c r="V92" i="36"/>
  <c r="W92" i="36" s="1"/>
  <c r="V96" i="36"/>
  <c r="W96" i="36" s="1"/>
  <c r="V79" i="36"/>
  <c r="W79" i="36" s="1"/>
  <c r="V113" i="36"/>
  <c r="W113" i="36" s="1"/>
  <c r="U24" i="36"/>
  <c r="T24" i="36" s="1"/>
  <c r="U59" i="36"/>
  <c r="T59" i="36" s="1"/>
  <c r="U109" i="36"/>
  <c r="T109" i="36" s="1"/>
  <c r="V76" i="36"/>
  <c r="W76" i="36" s="1"/>
  <c r="V67" i="36"/>
  <c r="W67" i="36" s="1"/>
  <c r="U87" i="36"/>
  <c r="T87" i="36" s="1"/>
  <c r="V54" i="36"/>
  <c r="W54" i="36" s="1"/>
  <c r="U34" i="36"/>
  <c r="T34" i="36" s="1"/>
  <c r="U95" i="36"/>
  <c r="T95" i="36" s="1"/>
  <c r="U51" i="36"/>
  <c r="T51" i="36" s="1"/>
  <c r="U77" i="36"/>
  <c r="T77" i="36" s="1"/>
  <c r="V112" i="36"/>
  <c r="W112" i="36" s="1"/>
  <c r="V91" i="36"/>
  <c r="W91" i="36" s="1"/>
  <c r="V49" i="36"/>
  <c r="W49" i="36" s="1"/>
  <c r="U111" i="36"/>
  <c r="T111" i="36" s="1"/>
  <c r="V85" i="36"/>
  <c r="W85" i="36" s="1"/>
  <c r="U38" i="36"/>
  <c r="T38" i="36" s="1"/>
  <c r="U71" i="36"/>
  <c r="T71" i="36" s="1"/>
  <c r="V44" i="36"/>
  <c r="W44" i="36" s="1"/>
  <c r="V31" i="36"/>
  <c r="W31" i="36" s="1"/>
  <c r="U36" i="36"/>
  <c r="T36" i="36" s="1"/>
  <c r="U92" i="36"/>
  <c r="T92" i="36" s="1"/>
  <c r="U58" i="36"/>
  <c r="T58" i="36" s="1"/>
  <c r="V69" i="36"/>
  <c r="W69" i="36" s="1"/>
  <c r="U26" i="36"/>
  <c r="T26" i="36" s="1"/>
  <c r="U97" i="36"/>
  <c r="T97" i="36" s="1"/>
  <c r="V63" i="36"/>
  <c r="W63" i="36" s="1"/>
  <c r="U23" i="36"/>
  <c r="T23" i="36" s="1"/>
  <c r="U84" i="36"/>
  <c r="T84" i="36" s="1"/>
  <c r="U52" i="36"/>
  <c r="T52" i="36" s="1"/>
  <c r="V107" i="36"/>
  <c r="W107" i="36" s="1"/>
  <c r="U62" i="36"/>
  <c r="T62" i="36" s="1"/>
  <c r="V29" i="36"/>
  <c r="W29" i="36" s="1"/>
  <c r="U76" i="36"/>
  <c r="T76" i="36" s="1"/>
  <c r="U50" i="36"/>
  <c r="T50" i="36" s="1"/>
  <c r="U17" i="36"/>
  <c r="T17" i="36" s="1"/>
  <c r="V23" i="36"/>
  <c r="W23" i="36" s="1"/>
  <c r="V109" i="36"/>
  <c r="W109" i="36" s="1"/>
  <c r="V25" i="36"/>
  <c r="W25" i="36" s="1"/>
  <c r="U93" i="36"/>
  <c r="T93" i="36" s="1"/>
  <c r="V115" i="36"/>
  <c r="W115" i="36" s="1"/>
  <c r="U112" i="36"/>
  <c r="T112" i="36" s="1"/>
  <c r="V21" i="36"/>
  <c r="W21" i="36" s="1"/>
  <c r="U48" i="36"/>
  <c r="T48" i="36" s="1"/>
  <c r="V60" i="36"/>
  <c r="W60" i="36" s="1"/>
  <c r="U91" i="36"/>
  <c r="T91" i="36" s="1"/>
  <c r="U39" i="36"/>
  <c r="T39" i="36" s="1"/>
  <c r="V56" i="36"/>
  <c r="W56" i="36" s="1"/>
  <c r="U44" i="36"/>
  <c r="T44" i="36" s="1"/>
  <c r="U28" i="36"/>
  <c r="T28" i="36" s="1"/>
  <c r="V32" i="36"/>
  <c r="W32" i="36" s="1"/>
  <c r="U79" i="36"/>
  <c r="T79" i="36" s="1"/>
  <c r="V47" i="36"/>
  <c r="W47" i="36" s="1"/>
  <c r="AA109" i="37"/>
  <c r="Z109" i="37" s="1"/>
  <c r="AA93" i="37"/>
  <c r="Z93" i="37" s="1"/>
  <c r="AA77" i="37"/>
  <c r="Z77" i="37" s="1"/>
  <c r="AA61" i="37"/>
  <c r="Z61" i="37" s="1"/>
  <c r="AA45" i="37"/>
  <c r="Z45" i="37" s="1"/>
  <c r="AA29" i="37"/>
  <c r="Z29" i="37" s="1"/>
  <c r="AB113" i="37"/>
  <c r="AC113" i="37" s="1"/>
  <c r="AA95" i="37"/>
  <c r="Z95" i="37" s="1"/>
  <c r="AB76" i="37"/>
  <c r="AC76" i="37" s="1"/>
  <c r="AB58" i="37"/>
  <c r="AC58" i="37" s="1"/>
  <c r="AA40" i="37"/>
  <c r="Z40" i="37" s="1"/>
  <c r="AA22" i="37"/>
  <c r="Z22" i="37" s="1"/>
  <c r="AB106" i="37"/>
  <c r="AC106" i="37" s="1"/>
  <c r="AB85" i="37"/>
  <c r="AC85" i="37" s="1"/>
  <c r="AB64" i="37"/>
  <c r="AC64" i="37" s="1"/>
  <c r="AB43" i="37"/>
  <c r="AC43" i="37" s="1"/>
  <c r="AA23" i="37"/>
  <c r="Z23" i="37" s="1"/>
  <c r="AA106" i="37"/>
  <c r="Z106" i="37" s="1"/>
  <c r="AB84" i="37"/>
  <c r="AC84" i="37" s="1"/>
  <c r="AA64" i="37"/>
  <c r="Z64" i="37" s="1"/>
  <c r="AA43" i="37"/>
  <c r="Z43" i="37" s="1"/>
  <c r="AB22" i="37"/>
  <c r="AC22" i="37" s="1"/>
  <c r="AA100" i="37"/>
  <c r="Z100" i="37" s="1"/>
  <c r="AA79" i="37"/>
  <c r="Z79" i="37" s="1"/>
  <c r="AA58" i="37"/>
  <c r="Z58" i="37" s="1"/>
  <c r="AB37" i="37"/>
  <c r="AC37" i="37" s="1"/>
  <c r="AA115" i="37"/>
  <c r="Z115" i="37" s="1"/>
  <c r="AA94" i="37"/>
  <c r="Z94" i="37" s="1"/>
  <c r="AB73" i="37"/>
  <c r="AC73" i="37" s="1"/>
  <c r="AA52" i="37"/>
  <c r="Z52" i="37" s="1"/>
  <c r="AB31" i="37"/>
  <c r="AC31" i="37" s="1"/>
  <c r="AB109" i="37"/>
  <c r="AC109" i="37" s="1"/>
  <c r="AA88" i="37"/>
  <c r="Z88" i="37" s="1"/>
  <c r="AA67" i="37"/>
  <c r="Z67" i="37" s="1"/>
  <c r="AB46" i="37"/>
  <c r="AC46" i="37" s="1"/>
  <c r="AB25" i="37"/>
  <c r="AC25" i="37" s="1"/>
  <c r="AB75" i="37"/>
  <c r="AC75" i="37" s="1"/>
  <c r="AA19" i="37"/>
  <c r="Z19" i="37" s="1"/>
  <c r="AA30" i="37"/>
  <c r="Z30" i="37" s="1"/>
  <c r="AA103" i="37"/>
  <c r="Z103" i="37" s="1"/>
  <c r="AA60" i="37"/>
  <c r="Z60" i="37" s="1"/>
  <c r="AB91" i="37"/>
  <c r="AC91" i="37" s="1"/>
  <c r="AB86" i="37"/>
  <c r="AC86" i="37" s="1"/>
  <c r="AB29" i="37"/>
  <c r="AC29" i="37" s="1"/>
  <c r="AB82" i="37"/>
  <c r="AC82" i="37" s="1"/>
  <c r="AB28" i="37"/>
  <c r="AC28" i="37" s="1"/>
  <c r="AB66" i="37"/>
  <c r="AC66" i="37" s="1"/>
  <c r="AB107" i="37"/>
  <c r="AC107" i="37" s="1"/>
  <c r="AA51" i="37"/>
  <c r="Z51" i="37" s="1"/>
  <c r="AB50" i="37"/>
  <c r="AC50" i="37" s="1"/>
  <c r="AA113" i="37"/>
  <c r="Z113" i="37" s="1"/>
  <c r="AA97" i="37"/>
  <c r="Z97" i="37" s="1"/>
  <c r="AA81" i="37"/>
  <c r="Z81" i="37" s="1"/>
  <c r="AA65" i="37"/>
  <c r="Z65" i="37" s="1"/>
  <c r="AA49" i="37"/>
  <c r="Z49" i="37" s="1"/>
  <c r="AA33" i="37"/>
  <c r="Z33" i="37" s="1"/>
  <c r="AA17" i="37"/>
  <c r="Z17" i="37" s="1"/>
  <c r="AB99" i="37"/>
  <c r="AC99" i="37" s="1"/>
  <c r="AB81" i="37"/>
  <c r="AC81" i="37" s="1"/>
  <c r="AA63" i="37"/>
  <c r="Z63" i="37" s="1"/>
  <c r="AB44" i="37"/>
  <c r="AC44" i="37" s="1"/>
  <c r="AB26" i="37"/>
  <c r="AC26" i="37" s="1"/>
  <c r="AB111" i="37"/>
  <c r="AC111" i="37" s="1"/>
  <c r="AA91" i="37"/>
  <c r="Z91" i="37" s="1"/>
  <c r="AA70" i="37"/>
  <c r="Z70" i="37" s="1"/>
  <c r="AB48" i="37"/>
  <c r="AC48" i="37" s="1"/>
  <c r="AA28" i="37"/>
  <c r="Z28" i="37" s="1"/>
  <c r="AA111" i="37"/>
  <c r="Z111" i="37" s="1"/>
  <c r="AA90" i="37"/>
  <c r="Z90" i="37" s="1"/>
  <c r="AB69" i="37"/>
  <c r="AC69" i="37" s="1"/>
  <c r="AA48" i="37"/>
  <c r="Z48" i="37" s="1"/>
  <c r="AB27" i="37"/>
  <c r="AC27" i="37" s="1"/>
  <c r="AB105" i="37"/>
  <c r="AC105" i="37" s="1"/>
  <c r="AA84" i="37"/>
  <c r="Z84" i="37" s="1"/>
  <c r="AB63" i="37"/>
  <c r="AC63" i="37" s="1"/>
  <c r="AB42" i="37"/>
  <c r="AC42" i="37" s="1"/>
  <c r="AB21" i="37"/>
  <c r="AC21" i="37" s="1"/>
  <c r="AA99" i="37"/>
  <c r="Z99" i="37" s="1"/>
  <c r="AB78" i="37"/>
  <c r="AC78" i="37" s="1"/>
  <c r="AB57" i="37"/>
  <c r="AC57" i="37" s="1"/>
  <c r="AB36" i="37"/>
  <c r="AC36" i="37" s="1"/>
  <c r="AB114" i="37"/>
  <c r="AC114" i="37" s="1"/>
  <c r="AB93" i="37"/>
  <c r="AC93" i="37" s="1"/>
  <c r="AB72" i="37"/>
  <c r="AC72" i="37" s="1"/>
  <c r="AB51" i="37"/>
  <c r="AC51" i="37" s="1"/>
  <c r="AB30" i="37"/>
  <c r="AC30" i="37" s="1"/>
  <c r="AB87" i="37"/>
  <c r="AC87" i="37" s="1"/>
  <c r="AA34" i="37"/>
  <c r="Z34" i="37" s="1"/>
  <c r="AB45" i="37"/>
  <c r="AC45" i="37" s="1"/>
  <c r="AA35" i="37"/>
  <c r="Z35" i="37" s="1"/>
  <c r="AA102" i="37"/>
  <c r="Z102" i="37" s="1"/>
  <c r="AB23" i="37"/>
  <c r="AC23" i="37" s="1"/>
  <c r="AA98" i="37"/>
  <c r="Z98" i="37" s="1"/>
  <c r="AA44" i="37"/>
  <c r="Z44" i="37" s="1"/>
  <c r="AB97" i="37"/>
  <c r="AC97" i="37" s="1"/>
  <c r="AB40" i="37"/>
  <c r="AC40" i="37" s="1"/>
  <c r="AA82" i="37"/>
  <c r="Z82" i="37" s="1"/>
  <c r="AB24" i="37"/>
  <c r="AC24" i="37" s="1"/>
  <c r="AA66" i="37"/>
  <c r="Z66" i="37" s="1"/>
  <c r="AA92" i="37"/>
  <c r="Z92" i="37" s="1"/>
  <c r="AA41" i="37"/>
  <c r="Z41" i="37" s="1"/>
  <c r="AA86" i="37"/>
  <c r="Z86" i="37" s="1"/>
  <c r="AB101" i="37"/>
  <c r="AC101" i="37" s="1"/>
  <c r="AB33" i="37"/>
  <c r="AC33" i="37" s="1"/>
  <c r="AA38" i="37"/>
  <c r="Z38" i="37" s="1"/>
  <c r="AA57" i="37"/>
  <c r="Z57" i="37" s="1"/>
  <c r="AA104" i="37"/>
  <c r="Z104" i="37" s="1"/>
  <c r="AB17" i="37"/>
  <c r="AC17" i="37" s="1"/>
  <c r="AB54" i="37"/>
  <c r="AC54" i="37" s="1"/>
  <c r="AA59" i="37"/>
  <c r="Z59" i="37" s="1"/>
  <c r="AB94" i="37"/>
  <c r="AC94" i="37" s="1"/>
  <c r="AB68" i="37"/>
  <c r="AC68" i="37" s="1"/>
  <c r="AA110" i="37"/>
  <c r="Z110" i="37" s="1"/>
  <c r="AB83" i="37"/>
  <c r="AC83" i="37" s="1"/>
  <c r="AA26" i="37"/>
  <c r="Z26" i="37" s="1"/>
  <c r="AB98" i="37"/>
  <c r="AC98" i="37" s="1"/>
  <c r="AB41" i="37"/>
  <c r="AC41" i="37" s="1"/>
  <c r="AB102" i="37"/>
  <c r="AC102" i="37" s="1"/>
  <c r="AB18" i="37"/>
  <c r="AC18" i="37" s="1"/>
  <c r="AA114" i="37"/>
  <c r="Z114" i="37" s="1"/>
  <c r="AA71" i="37"/>
  <c r="Z71" i="37" s="1"/>
  <c r="AA112" i="37"/>
  <c r="Z112" i="37" s="1"/>
  <c r="AA55" i="37"/>
  <c r="Z55" i="37" s="1"/>
  <c r="AB80" i="37"/>
  <c r="AC80" i="37" s="1"/>
  <c r="AA73" i="37"/>
  <c r="Z73" i="37" s="1"/>
  <c r="AA21" i="37"/>
  <c r="Z21" i="37" s="1"/>
  <c r="AB35" i="37"/>
  <c r="AC35" i="37" s="1"/>
  <c r="AA75" i="37"/>
  <c r="Z75" i="37" s="1"/>
  <c r="AB79" i="37"/>
  <c r="AC79" i="37" s="1"/>
  <c r="AB90" i="37"/>
  <c r="AC90" i="37" s="1"/>
  <c r="AA96" i="37"/>
  <c r="Z96" i="37" s="1"/>
  <c r="AB95" i="37"/>
  <c r="AC95" i="37" s="1"/>
  <c r="AB47" i="37"/>
  <c r="AC47" i="37" s="1"/>
  <c r="AB104" i="37"/>
  <c r="AC104" i="37" s="1"/>
  <c r="AA20" i="37"/>
  <c r="Z20" i="37" s="1"/>
  <c r="AA87" i="37"/>
  <c r="Z87" i="37" s="1"/>
  <c r="AB112" i="37"/>
  <c r="AC112" i="37" s="1"/>
  <c r="AA101" i="37"/>
  <c r="Z101" i="37" s="1"/>
  <c r="AA72" i="37"/>
  <c r="Z72" i="37" s="1"/>
  <c r="AA80" i="37"/>
  <c r="Z80" i="37" s="1"/>
  <c r="AB74" i="37"/>
  <c r="AC74" i="37" s="1"/>
  <c r="AA74" i="37"/>
  <c r="Z74" i="37" s="1"/>
  <c r="AA32" i="37"/>
  <c r="Z32" i="37" s="1"/>
  <c r="AA42" i="37"/>
  <c r="Z42" i="37" s="1"/>
  <c r="AA107" i="37"/>
  <c r="Z107" i="37" s="1"/>
  <c r="AB55" i="37"/>
  <c r="AC55" i="37" s="1"/>
  <c r="AB39" i="37"/>
  <c r="AC39" i="37" s="1"/>
  <c r="AA85" i="37"/>
  <c r="Z85" i="37" s="1"/>
  <c r="AA54" i="37"/>
  <c r="Z54" i="37" s="1"/>
  <c r="AB59" i="37"/>
  <c r="AC59" i="37" s="1"/>
  <c r="AB53" i="37"/>
  <c r="AC53" i="37" s="1"/>
  <c r="AA68" i="37"/>
  <c r="Z68" i="37" s="1"/>
  <c r="AA78" i="37"/>
  <c r="Z78" i="37" s="1"/>
  <c r="AA36" i="37"/>
  <c r="Z36" i="37" s="1"/>
  <c r="AB61" i="37"/>
  <c r="AC61" i="37" s="1"/>
  <c r="AA108" i="37"/>
  <c r="Z108" i="37" s="1"/>
  <c r="AB34" i="37"/>
  <c r="AC34" i="37" s="1"/>
  <c r="AA53" i="37"/>
  <c r="Z53" i="37" s="1"/>
  <c r="AB116" i="37"/>
  <c r="AC116" i="37" s="1"/>
  <c r="AB56" i="37"/>
  <c r="AC56" i="37" s="1"/>
  <c r="AB65" i="37"/>
  <c r="AC65" i="37" s="1"/>
  <c r="AB92" i="37"/>
  <c r="AC92" i="37" s="1"/>
  <c r="AB100" i="37"/>
  <c r="AC100" i="37" s="1"/>
  <c r="AB115" i="37"/>
  <c r="AC115" i="37" s="1"/>
  <c r="AA24" i="37"/>
  <c r="Z24" i="37" s="1"/>
  <c r="AA69" i="37"/>
  <c r="Z69" i="37" s="1"/>
  <c r="AB108" i="37"/>
  <c r="AC108" i="37" s="1"/>
  <c r="AA31" i="37"/>
  <c r="Z31" i="37" s="1"/>
  <c r="AB89" i="37"/>
  <c r="AC89" i="37" s="1"/>
  <c r="AA47" i="37"/>
  <c r="Z47" i="37" s="1"/>
  <c r="AB60" i="37"/>
  <c r="AC60" i="37" s="1"/>
  <c r="AA89" i="37"/>
  <c r="Z89" i="37" s="1"/>
  <c r="AB71" i="37"/>
  <c r="AC71" i="37" s="1"/>
  <c r="AA56" i="37"/>
  <c r="Z56" i="37" s="1"/>
  <c r="AA39" i="37"/>
  <c r="Z39" i="37" s="1"/>
  <c r="AA116" i="37"/>
  <c r="Z116" i="37" s="1"/>
  <c r="AB62" i="37"/>
  <c r="AC62" i="37" s="1"/>
  <c r="AA50" i="37"/>
  <c r="Z50" i="37" s="1"/>
  <c r="AB20" i="37"/>
  <c r="AC20" i="37" s="1"/>
  <c r="AB19" i="37"/>
  <c r="AC19" i="37" s="1"/>
  <c r="AB49" i="37"/>
  <c r="AC49" i="37" s="1"/>
  <c r="AB32" i="37"/>
  <c r="AC32" i="37" s="1"/>
  <c r="AB103" i="37"/>
  <c r="AC103" i="37" s="1"/>
  <c r="AA83" i="37"/>
  <c r="Z83" i="37" s="1"/>
  <c r="AA76" i="37"/>
  <c r="Z76" i="37" s="1"/>
  <c r="AB88" i="37"/>
  <c r="AC88" i="37" s="1"/>
  <c r="AB70" i="37"/>
  <c r="AC70" i="37" s="1"/>
  <c r="AA46" i="37"/>
  <c r="Z46" i="37" s="1"/>
  <c r="AA105" i="37"/>
  <c r="Z105" i="37" s="1"/>
  <c r="AB110" i="37"/>
  <c r="AC110" i="37" s="1"/>
  <c r="AB77" i="37"/>
  <c r="AC77" i="37" s="1"/>
  <c r="AA37" i="37"/>
  <c r="Z37" i="37" s="1"/>
  <c r="AB52" i="37"/>
  <c r="AC52" i="37" s="1"/>
  <c r="AB38" i="37"/>
  <c r="AC38" i="37" s="1"/>
  <c r="AA62" i="37"/>
  <c r="Z62" i="37" s="1"/>
  <c r="AA18" i="37"/>
  <c r="Z18" i="37" s="1"/>
  <c r="AB96" i="37"/>
  <c r="AC96" i="37" s="1"/>
  <c r="AA25" i="37"/>
  <c r="Z25" i="37" s="1"/>
  <c r="AA27" i="37"/>
  <c r="Z27" i="37" s="1"/>
  <c r="AB67" i="37"/>
  <c r="AC67" i="37" s="1"/>
  <c r="O111" i="15"/>
  <c r="N111" i="15" s="1"/>
  <c r="O95" i="15"/>
  <c r="N95" i="15" s="1"/>
  <c r="O79" i="15"/>
  <c r="N79" i="15" s="1"/>
  <c r="O63" i="15"/>
  <c r="N63" i="15" s="1"/>
  <c r="O47" i="15"/>
  <c r="N47" i="15" s="1"/>
  <c r="O31" i="15"/>
  <c r="N31" i="15" s="1"/>
  <c r="P114" i="15"/>
  <c r="Q114" i="15" s="1"/>
  <c r="P98" i="15"/>
  <c r="Q98" i="15" s="1"/>
  <c r="P82" i="15"/>
  <c r="Q82" i="15" s="1"/>
  <c r="P66" i="15"/>
  <c r="Q66" i="15" s="1"/>
  <c r="P50" i="15"/>
  <c r="Q50" i="15" s="1"/>
  <c r="P34" i="15"/>
  <c r="Q34" i="15" s="1"/>
  <c r="P18" i="15"/>
  <c r="Q18" i="15" s="1"/>
  <c r="O98" i="15"/>
  <c r="N98" i="15" s="1"/>
  <c r="O77" i="15"/>
  <c r="N77" i="15" s="1"/>
  <c r="O56" i="15"/>
  <c r="N56" i="15" s="1"/>
  <c r="O34" i="15"/>
  <c r="N34" i="15" s="1"/>
  <c r="P113" i="15"/>
  <c r="Q113" i="15" s="1"/>
  <c r="P92" i="15"/>
  <c r="Q92" i="15" s="1"/>
  <c r="P71" i="15"/>
  <c r="Q71" i="15" s="1"/>
  <c r="P49" i="15"/>
  <c r="Q49" i="15" s="1"/>
  <c r="P109" i="15"/>
  <c r="Q109" i="15" s="1"/>
  <c r="P88" i="15"/>
  <c r="Q88" i="15" s="1"/>
  <c r="P67" i="15"/>
  <c r="Q67" i="15" s="1"/>
  <c r="P45" i="15"/>
  <c r="Q45" i="15" s="1"/>
  <c r="P24" i="15"/>
  <c r="Q24" i="15" s="1"/>
  <c r="P96" i="15"/>
  <c r="Q96" i="15" s="1"/>
  <c r="P101" i="15"/>
  <c r="Q101" i="15" s="1"/>
  <c r="P64" i="15"/>
  <c r="Q64" i="15" s="1"/>
  <c r="O32" i="15"/>
  <c r="N32" i="15" s="1"/>
  <c r="O69" i="15"/>
  <c r="N69" i="15" s="1"/>
  <c r="P68" i="15"/>
  <c r="Q68" i="15" s="1"/>
  <c r="P111" i="15"/>
  <c r="Q111" i="15" s="1"/>
  <c r="O73" i="15"/>
  <c r="N73" i="15" s="1"/>
  <c r="P37" i="15"/>
  <c r="Q37" i="15" s="1"/>
  <c r="P59" i="15"/>
  <c r="Q59" i="15" s="1"/>
  <c r="O90" i="15"/>
  <c r="N90" i="15" s="1"/>
  <c r="P53" i="15"/>
  <c r="Q53" i="15" s="1"/>
  <c r="O22" i="15"/>
  <c r="N22" i="15" s="1"/>
  <c r="P116" i="15"/>
  <c r="Q116" i="15" s="1"/>
  <c r="O52" i="15"/>
  <c r="N52" i="15" s="1"/>
  <c r="O100" i="15"/>
  <c r="N100" i="15" s="1"/>
  <c r="O62" i="15"/>
  <c r="N62" i="15" s="1"/>
  <c r="P28" i="15"/>
  <c r="Q28" i="15" s="1"/>
  <c r="O28" i="15"/>
  <c r="N28" i="15" s="1"/>
  <c r="P25" i="15"/>
  <c r="Q25" i="15" s="1"/>
  <c r="O49" i="15"/>
  <c r="N49" i="15" s="1"/>
  <c r="P32" i="15"/>
  <c r="Q32" i="15" s="1"/>
  <c r="O65" i="15"/>
  <c r="N65" i="15" s="1"/>
  <c r="O41" i="15"/>
  <c r="N41" i="15" s="1"/>
  <c r="O103" i="15"/>
  <c r="N103" i="15" s="1"/>
  <c r="O71" i="15"/>
  <c r="N71" i="15" s="1"/>
  <c r="O39" i="15"/>
  <c r="N39" i="15" s="1"/>
  <c r="P106" i="15"/>
  <c r="Q106" i="15" s="1"/>
  <c r="P74" i="15"/>
  <c r="Q74" i="15" s="1"/>
  <c r="P42" i="15"/>
  <c r="Q42" i="15" s="1"/>
  <c r="O109" i="15"/>
  <c r="N109" i="15" s="1"/>
  <c r="O66" i="15"/>
  <c r="N66" i="15" s="1"/>
  <c r="O24" i="15"/>
  <c r="N24" i="15" s="1"/>
  <c r="P81" i="15"/>
  <c r="Q81" i="15" s="1"/>
  <c r="P39" i="15"/>
  <c r="Q39" i="15" s="1"/>
  <c r="P77" i="15"/>
  <c r="Q77" i="15" s="1"/>
  <c r="P35" i="15"/>
  <c r="Q35" i="15" s="1"/>
  <c r="O80" i="15"/>
  <c r="N80" i="15" s="1"/>
  <c r="O48" i="15"/>
  <c r="N48" i="15" s="1"/>
  <c r="O21" i="15"/>
  <c r="N21" i="15" s="1"/>
  <c r="P91" i="15"/>
  <c r="Q91" i="15" s="1"/>
  <c r="P23" i="15"/>
  <c r="Q23" i="15" s="1"/>
  <c r="O70" i="15"/>
  <c r="N70" i="15" s="1"/>
  <c r="O78" i="15"/>
  <c r="N78" i="15" s="1"/>
  <c r="P20" i="15"/>
  <c r="Q20" i="15" s="1"/>
  <c r="O44" i="15"/>
  <c r="N44" i="15" s="1"/>
  <c r="O94" i="15"/>
  <c r="N94" i="15" s="1"/>
  <c r="P84" i="15"/>
  <c r="Q84" i="15" s="1"/>
  <c r="O26" i="15"/>
  <c r="N26" i="15" s="1"/>
  <c r="O107" i="15"/>
  <c r="N107" i="15" s="1"/>
  <c r="O67" i="15"/>
  <c r="N67" i="15" s="1"/>
  <c r="P94" i="15"/>
  <c r="Q94" i="15" s="1"/>
  <c r="P58" i="15"/>
  <c r="Q58" i="15" s="1"/>
  <c r="P22" i="15"/>
  <c r="Q22" i="15" s="1"/>
  <c r="O29" i="15"/>
  <c r="N29" i="15" s="1"/>
  <c r="P76" i="15"/>
  <c r="Q76" i="15" s="1"/>
  <c r="P61" i="15"/>
  <c r="Q61" i="15" s="1"/>
  <c r="O113" i="15"/>
  <c r="N113" i="15" s="1"/>
  <c r="P73" i="15"/>
  <c r="Q73" i="15" s="1"/>
  <c r="O101" i="15"/>
  <c r="N101" i="15" s="1"/>
  <c r="O60" i="15"/>
  <c r="N60" i="15" s="1"/>
  <c r="O106" i="15"/>
  <c r="N106" i="15" s="1"/>
  <c r="P79" i="15"/>
  <c r="Q79" i="15" s="1"/>
  <c r="P52" i="15"/>
  <c r="Q52" i="15" s="1"/>
  <c r="O102" i="15"/>
  <c r="N102" i="15" s="1"/>
  <c r="O59" i="15"/>
  <c r="N59" i="15" s="1"/>
  <c r="O23" i="15"/>
  <c r="N23" i="15" s="1"/>
  <c r="P86" i="15"/>
  <c r="Q86" i="15" s="1"/>
  <c r="O114" i="15"/>
  <c r="N114" i="15" s="1"/>
  <c r="O61" i="15"/>
  <c r="N61" i="15" s="1"/>
  <c r="P65" i="15"/>
  <c r="Q65" i="15" s="1"/>
  <c r="P99" i="15"/>
  <c r="Q99" i="15" s="1"/>
  <c r="P51" i="15"/>
  <c r="Q51" i="15" s="1"/>
  <c r="O57" i="15"/>
  <c r="N57" i="15" s="1"/>
  <c r="O96" i="15"/>
  <c r="N96" i="15" s="1"/>
  <c r="O105" i="15"/>
  <c r="N105" i="15" s="1"/>
  <c r="O37" i="15"/>
  <c r="N37" i="15" s="1"/>
  <c r="O76" i="15"/>
  <c r="N76" i="15" s="1"/>
  <c r="O116" i="15"/>
  <c r="N116" i="15" s="1"/>
  <c r="P17" i="15"/>
  <c r="Q17" i="15" s="1"/>
  <c r="O91" i="15"/>
  <c r="N91" i="15" s="1"/>
  <c r="O55" i="15"/>
  <c r="N55" i="15" s="1"/>
  <c r="O19" i="15"/>
  <c r="N19" i="15" s="1"/>
  <c r="P46" i="15"/>
  <c r="Q46" i="15" s="1"/>
  <c r="O104" i="15"/>
  <c r="N104" i="15" s="1"/>
  <c r="P108" i="15"/>
  <c r="Q108" i="15" s="1"/>
  <c r="P60" i="15"/>
  <c r="Q60" i="15" s="1"/>
  <c r="P93" i="15"/>
  <c r="Q93" i="15" s="1"/>
  <c r="O89" i="15"/>
  <c r="N89" i="15" s="1"/>
  <c r="O38" i="15"/>
  <c r="N38" i="15" s="1"/>
  <c r="O64" i="15"/>
  <c r="N64" i="15" s="1"/>
  <c r="O110" i="15"/>
  <c r="N110" i="15" s="1"/>
  <c r="O30" i="15"/>
  <c r="N30" i="15" s="1"/>
  <c r="O53" i="15"/>
  <c r="N53" i="15" s="1"/>
  <c r="P57" i="15"/>
  <c r="Q57" i="15" s="1"/>
  <c r="O68" i="15"/>
  <c r="N68" i="15" s="1"/>
  <c r="O83" i="15"/>
  <c r="N83" i="15" s="1"/>
  <c r="P110" i="15"/>
  <c r="Q110" i="15" s="1"/>
  <c r="P70" i="15"/>
  <c r="Q70" i="15" s="1"/>
  <c r="O93" i="15"/>
  <c r="N93" i="15" s="1"/>
  <c r="O45" i="15"/>
  <c r="N45" i="15" s="1"/>
  <c r="P97" i="15"/>
  <c r="Q97" i="15" s="1"/>
  <c r="P83" i="15"/>
  <c r="Q83" i="15" s="1"/>
  <c r="P29" i="15"/>
  <c r="Q29" i="15" s="1"/>
  <c r="O25" i="15"/>
  <c r="N25" i="15" s="1"/>
  <c r="P27" i="15"/>
  <c r="Q27" i="15" s="1"/>
  <c r="P47" i="15"/>
  <c r="Q47" i="15" s="1"/>
  <c r="P107" i="15"/>
  <c r="Q107" i="15" s="1"/>
  <c r="O108" i="15"/>
  <c r="N108" i="15" s="1"/>
  <c r="P48" i="15"/>
  <c r="Q48" i="15" s="1"/>
  <c r="P41" i="15"/>
  <c r="Q41" i="15" s="1"/>
  <c r="O115" i="15"/>
  <c r="N115" i="15" s="1"/>
  <c r="O43" i="15"/>
  <c r="N43" i="15" s="1"/>
  <c r="P102" i="15"/>
  <c r="Q102" i="15" s="1"/>
  <c r="P30" i="15"/>
  <c r="Q30" i="15" s="1"/>
  <c r="O88" i="15"/>
  <c r="N88" i="15" s="1"/>
  <c r="O40" i="15"/>
  <c r="N40" i="15" s="1"/>
  <c r="P44" i="15"/>
  <c r="Q44" i="15" s="1"/>
  <c r="P72" i="15"/>
  <c r="Q72" i="15" s="1"/>
  <c r="O92" i="15"/>
  <c r="N92" i="15" s="1"/>
  <c r="O17" i="15"/>
  <c r="N17" i="15" s="1"/>
  <c r="P95" i="15"/>
  <c r="Q95" i="15" s="1"/>
  <c r="P80" i="15"/>
  <c r="Q80" i="15" s="1"/>
  <c r="P43" i="15"/>
  <c r="Q43" i="15" s="1"/>
  <c r="P21" i="15"/>
  <c r="Q21" i="15" s="1"/>
  <c r="O58" i="15"/>
  <c r="N58" i="15" s="1"/>
  <c r="O33" i="15"/>
  <c r="N33" i="15" s="1"/>
  <c r="O27" i="15"/>
  <c r="N27" i="15" s="1"/>
  <c r="P26" i="15"/>
  <c r="Q26" i="15" s="1"/>
  <c r="P103" i="15"/>
  <c r="Q103" i="15" s="1"/>
  <c r="P56" i="15"/>
  <c r="Q56" i="15" s="1"/>
  <c r="O97" i="15"/>
  <c r="N97" i="15" s="1"/>
  <c r="P100" i="15"/>
  <c r="Q100" i="15" s="1"/>
  <c r="P69" i="15"/>
  <c r="Q69" i="15" s="1"/>
  <c r="O99" i="15"/>
  <c r="N99" i="15" s="1"/>
  <c r="P19" i="15"/>
  <c r="Q19" i="15" s="1"/>
  <c r="O42" i="15"/>
  <c r="N42" i="15" s="1"/>
  <c r="O46" i="15"/>
  <c r="N46" i="15" s="1"/>
  <c r="O86" i="15"/>
  <c r="N86" i="15" s="1"/>
  <c r="P112" i="15"/>
  <c r="Q112" i="15" s="1"/>
  <c r="O87" i="15"/>
  <c r="N87" i="15" s="1"/>
  <c r="P90" i="15"/>
  <c r="Q90" i="15" s="1"/>
  <c r="O82" i="15"/>
  <c r="N82" i="15" s="1"/>
  <c r="P55" i="15"/>
  <c r="Q55" i="15" s="1"/>
  <c r="P105" i="15"/>
  <c r="Q105" i="15" s="1"/>
  <c r="O51" i="15"/>
  <c r="N51" i="15" s="1"/>
  <c r="P54" i="15"/>
  <c r="Q54" i="15" s="1"/>
  <c r="P31" i="15"/>
  <c r="Q31" i="15" s="1"/>
  <c r="P33" i="15"/>
  <c r="Q33" i="15" s="1"/>
  <c r="O20" i="15"/>
  <c r="N20" i="15" s="1"/>
  <c r="P78" i="15"/>
  <c r="Q78" i="15" s="1"/>
  <c r="P115" i="15"/>
  <c r="Q115" i="15" s="1"/>
  <c r="O81" i="15"/>
  <c r="N81" i="15" s="1"/>
  <c r="P38" i="15"/>
  <c r="Q38" i="15" s="1"/>
  <c r="P75" i="15"/>
  <c r="Q75" i="15" s="1"/>
  <c r="O50" i="15"/>
  <c r="N50" i="15" s="1"/>
  <c r="O84" i="15"/>
  <c r="N84" i="15" s="1"/>
  <c r="P85" i="15"/>
  <c r="Q85" i="15" s="1"/>
  <c r="O35" i="15"/>
  <c r="N35" i="15" s="1"/>
  <c r="O18" i="15"/>
  <c r="N18" i="15" s="1"/>
  <c r="P89" i="15"/>
  <c r="Q89" i="15" s="1"/>
  <c r="O75" i="15"/>
  <c r="N75" i="15" s="1"/>
  <c r="O112" i="15"/>
  <c r="N112" i="15" s="1"/>
  <c r="O36" i="15"/>
  <c r="N36" i="15" s="1"/>
  <c r="P62" i="15"/>
  <c r="Q62" i="15" s="1"/>
  <c r="O54" i="15"/>
  <c r="N54" i="15" s="1"/>
  <c r="P36" i="15"/>
  <c r="Q36" i="15" s="1"/>
  <c r="O85" i="15"/>
  <c r="N85" i="15" s="1"/>
  <c r="P87" i="15"/>
  <c r="Q87" i="15" s="1"/>
  <c r="P40" i="15"/>
  <c r="Q40" i="15" s="1"/>
  <c r="O72" i="15"/>
  <c r="N72" i="15" s="1"/>
  <c r="P104" i="15"/>
  <c r="Q104" i="15" s="1"/>
  <c r="P63" i="15"/>
  <c r="Q63" i="15" s="1"/>
  <c r="O74" i="15"/>
  <c r="N74" i="15" s="1"/>
  <c r="E30" i="41"/>
  <c r="AN104" i="32"/>
  <c r="AO104" i="32" s="1"/>
  <c r="AN88" i="32"/>
  <c r="AO88" i="32" s="1"/>
  <c r="AN72" i="32"/>
  <c r="AO72" i="32" s="1"/>
  <c r="AN56" i="32"/>
  <c r="AO56" i="32" s="1"/>
  <c r="AN40" i="32"/>
  <c r="AO40" i="32" s="1"/>
  <c r="AN24" i="32"/>
  <c r="AO24" i="32" s="1"/>
  <c r="AM105" i="32"/>
  <c r="AL105" i="32" s="1"/>
  <c r="AN86" i="32"/>
  <c r="AO86" i="32" s="1"/>
  <c r="AM68" i="32"/>
  <c r="AL68" i="32" s="1"/>
  <c r="AM50" i="32"/>
  <c r="AL50" i="32" s="1"/>
  <c r="AN31" i="32"/>
  <c r="AO31" i="32" s="1"/>
  <c r="AN113" i="32"/>
  <c r="AO113" i="32" s="1"/>
  <c r="AM95" i="32"/>
  <c r="AL95" i="32" s="1"/>
  <c r="AM77" i="32"/>
  <c r="AL77" i="32" s="1"/>
  <c r="AN58" i="32"/>
  <c r="AO58" i="32" s="1"/>
  <c r="AM40" i="32"/>
  <c r="AL40" i="32" s="1"/>
  <c r="AM22" i="32"/>
  <c r="AL22" i="32" s="1"/>
  <c r="AM103" i="32"/>
  <c r="AL103" i="32" s="1"/>
  <c r="AM85" i="32"/>
  <c r="AL85" i="32" s="1"/>
  <c r="AN66" i="32"/>
  <c r="AO66" i="32" s="1"/>
  <c r="AM48" i="32"/>
  <c r="AL48" i="32" s="1"/>
  <c r="AM30" i="32"/>
  <c r="AL30" i="32" s="1"/>
  <c r="AN102" i="32"/>
  <c r="AO102" i="32" s="1"/>
  <c r="AM74" i="32"/>
  <c r="AL74" i="32" s="1"/>
  <c r="AM44" i="32"/>
  <c r="AL44" i="32" s="1"/>
  <c r="AM89" i="32"/>
  <c r="AL89" i="32" s="1"/>
  <c r="AN55" i="32"/>
  <c r="AO55" i="32" s="1"/>
  <c r="AM24" i="32"/>
  <c r="AL24" i="32" s="1"/>
  <c r="AM92" i="32"/>
  <c r="AL92" i="32" s="1"/>
  <c r="AN53" i="32"/>
  <c r="AO53" i="32" s="1"/>
  <c r="AM19" i="32"/>
  <c r="AL19" i="32" s="1"/>
  <c r="AN82" i="32"/>
  <c r="AO82" i="32" s="1"/>
  <c r="AN42" i="32"/>
  <c r="AO42" i="32" s="1"/>
  <c r="AM116" i="32"/>
  <c r="AL116" i="32" s="1"/>
  <c r="AN78" i="32"/>
  <c r="AO78" i="32" s="1"/>
  <c r="AN41" i="32"/>
  <c r="AO41" i="32" s="1"/>
  <c r="AM102" i="32"/>
  <c r="AL102" i="32" s="1"/>
  <c r="AM65" i="32"/>
  <c r="AL65" i="32" s="1"/>
  <c r="AM28" i="32"/>
  <c r="AL28" i="32" s="1"/>
  <c r="AM78" i="32"/>
  <c r="AL78" i="32" s="1"/>
  <c r="AM115" i="32"/>
  <c r="AL115" i="32" s="1"/>
  <c r="AM38" i="32"/>
  <c r="AL38" i="32" s="1"/>
  <c r="AM75" i="32"/>
  <c r="AL75" i="32" s="1"/>
  <c r="AN105" i="32"/>
  <c r="AO105" i="32" s="1"/>
  <c r="AN29" i="32"/>
  <c r="AO29" i="32" s="1"/>
  <c r="AN30" i="32"/>
  <c r="AO30" i="32" s="1"/>
  <c r="AN106" i="32"/>
  <c r="AO106" i="32" s="1"/>
  <c r="AN103" i="32"/>
  <c r="AO103" i="32" s="1"/>
  <c r="AM61" i="32"/>
  <c r="AL61" i="32" s="1"/>
  <c r="AM69" i="32"/>
  <c r="AL69" i="32" s="1"/>
  <c r="AN112" i="32"/>
  <c r="AO112" i="32" s="1"/>
  <c r="AN80" i="32"/>
  <c r="AO80" i="32" s="1"/>
  <c r="AN48" i="32"/>
  <c r="AO48" i="32" s="1"/>
  <c r="AM114" i="32"/>
  <c r="AL114" i="32" s="1"/>
  <c r="AN77" i="32"/>
  <c r="AO77" i="32" s="1"/>
  <c r="AM41" i="32"/>
  <c r="AL41" i="32" s="1"/>
  <c r="AM104" i="32"/>
  <c r="AL104" i="32" s="1"/>
  <c r="AN67" i="32"/>
  <c r="AO67" i="32" s="1"/>
  <c r="AM31" i="32"/>
  <c r="AL31" i="32" s="1"/>
  <c r="AM94" i="32"/>
  <c r="AL94" i="32" s="1"/>
  <c r="AN57" i="32"/>
  <c r="AO57" i="32" s="1"/>
  <c r="AM21" i="32"/>
  <c r="AL21" i="32" s="1"/>
  <c r="AN59" i="32"/>
  <c r="AO59" i="32" s="1"/>
  <c r="AN71" i="32"/>
  <c r="AO71" i="32" s="1"/>
  <c r="AM111" i="32"/>
  <c r="AL111" i="32" s="1"/>
  <c r="AM35" i="32"/>
  <c r="AL35" i="32" s="1"/>
  <c r="AN61" i="32"/>
  <c r="AO61" i="32" s="1"/>
  <c r="AM98" i="32"/>
  <c r="AL98" i="32" s="1"/>
  <c r="AN23" i="32"/>
  <c r="AO23" i="32" s="1"/>
  <c r="AM46" i="32"/>
  <c r="AL46" i="32" s="1"/>
  <c r="AN39" i="32"/>
  <c r="AO39" i="32" s="1"/>
  <c r="AM113" i="32"/>
  <c r="AL113" i="32" s="1"/>
  <c r="AM67" i="32"/>
  <c r="AL67" i="32" s="1"/>
  <c r="AN46" i="32"/>
  <c r="AO46" i="32" s="1"/>
  <c r="AM29" i="32"/>
  <c r="AL29" i="32" s="1"/>
  <c r="AN108" i="32"/>
  <c r="AO108" i="32" s="1"/>
  <c r="AN76" i="32"/>
  <c r="AO76" i="32" s="1"/>
  <c r="AN44" i="32"/>
  <c r="AO44" i="32" s="1"/>
  <c r="AN109" i="32"/>
  <c r="AO109" i="32" s="1"/>
  <c r="AM73" i="32"/>
  <c r="AL73" i="32" s="1"/>
  <c r="AM36" i="32"/>
  <c r="AL36" i="32" s="1"/>
  <c r="AN99" i="32"/>
  <c r="AO99" i="32" s="1"/>
  <c r="AM63" i="32"/>
  <c r="AL63" i="32" s="1"/>
  <c r="AN26" i="32"/>
  <c r="AO26" i="32" s="1"/>
  <c r="AN89" i="32"/>
  <c r="AO89" i="32" s="1"/>
  <c r="AM53" i="32"/>
  <c r="AL53" i="32" s="1"/>
  <c r="AN110" i="32"/>
  <c r="AO110" i="32" s="1"/>
  <c r="AN51" i="32"/>
  <c r="AO51" i="32" s="1"/>
  <c r="AM64" i="32"/>
  <c r="AL64" i="32" s="1"/>
  <c r="AN101" i="32"/>
  <c r="AO101" i="32" s="1"/>
  <c r="AN27" i="32"/>
  <c r="AO27" i="32" s="1"/>
  <c r="AM52" i="32"/>
  <c r="AL52" i="32" s="1"/>
  <c r="AN87" i="32"/>
  <c r="AO87" i="32" s="1"/>
  <c r="AN111" i="32"/>
  <c r="AO111" i="32" s="1"/>
  <c r="AM37" i="32"/>
  <c r="AL37" i="32" s="1"/>
  <c r="AM23" i="32"/>
  <c r="AL23" i="32" s="1"/>
  <c r="AN93" i="32"/>
  <c r="AO93" i="32" s="1"/>
  <c r="AN47" i="32"/>
  <c r="AO47" i="32" s="1"/>
  <c r="AM70" i="32"/>
  <c r="AL70" i="32" s="1"/>
  <c r="AM99" i="32"/>
  <c r="AL99" i="32" s="1"/>
  <c r="AN96" i="32"/>
  <c r="AO96" i="32" s="1"/>
  <c r="AN64" i="32"/>
  <c r="AO64" i="32" s="1"/>
  <c r="AN32" i="32"/>
  <c r="AO32" i="32" s="1"/>
  <c r="AN95" i="32"/>
  <c r="AO95" i="32" s="1"/>
  <c r="AM59" i="32"/>
  <c r="AL59" i="32" s="1"/>
  <c r="AN22" i="32"/>
  <c r="AO22" i="32" s="1"/>
  <c r="AM86" i="32"/>
  <c r="AL86" i="32" s="1"/>
  <c r="AN49" i="32"/>
  <c r="AO49" i="32" s="1"/>
  <c r="AM112" i="32"/>
  <c r="AL112" i="32" s="1"/>
  <c r="AN75" i="32"/>
  <c r="AO75" i="32" s="1"/>
  <c r="AM39" i="32"/>
  <c r="AL39" i="32" s="1"/>
  <c r="AM88" i="32"/>
  <c r="AL88" i="32" s="1"/>
  <c r="AM106" i="32"/>
  <c r="AL106" i="32" s="1"/>
  <c r="AN38" i="32"/>
  <c r="AO38" i="32" s="1"/>
  <c r="AN73" i="32"/>
  <c r="AO73" i="32" s="1"/>
  <c r="AM101" i="32"/>
  <c r="AL101" i="32" s="1"/>
  <c r="AM26" i="32"/>
  <c r="AL26" i="32" s="1"/>
  <c r="AM60" i="32"/>
  <c r="AL60" i="32" s="1"/>
  <c r="AN83" i="32"/>
  <c r="AO83" i="32" s="1"/>
  <c r="AN115" i="32"/>
  <c r="AO115" i="32" s="1"/>
  <c r="AM76" i="32"/>
  <c r="AL76" i="32" s="1"/>
  <c r="AN37" i="32"/>
  <c r="AO37" i="32" s="1"/>
  <c r="AM49" i="32"/>
  <c r="AL49" i="32" s="1"/>
  <c r="AM42" i="32"/>
  <c r="AL42" i="32" s="1"/>
  <c r="AM90" i="32"/>
  <c r="AL90" i="32" s="1"/>
  <c r="AN100" i="32"/>
  <c r="AO100" i="32" s="1"/>
  <c r="AN36" i="32"/>
  <c r="AO36" i="32" s="1"/>
  <c r="AN63" i="32"/>
  <c r="AO63" i="32" s="1"/>
  <c r="AN90" i="32"/>
  <c r="AO90" i="32" s="1"/>
  <c r="AN17" i="32"/>
  <c r="AO17" i="32" s="1"/>
  <c r="AN43" i="32"/>
  <c r="AO43" i="32" s="1"/>
  <c r="AN114" i="32"/>
  <c r="AO114" i="32" s="1"/>
  <c r="AM83" i="32"/>
  <c r="AL83" i="32" s="1"/>
  <c r="AM34" i="32"/>
  <c r="AL34" i="32" s="1"/>
  <c r="AM93" i="32"/>
  <c r="AL93" i="32" s="1"/>
  <c r="AN94" i="32"/>
  <c r="AO94" i="32" s="1"/>
  <c r="AM87" i="32"/>
  <c r="AL87" i="32" s="1"/>
  <c r="AM25" i="32"/>
  <c r="AL25" i="32" s="1"/>
  <c r="AN92" i="32"/>
  <c r="AO92" i="32" s="1"/>
  <c r="AN28" i="32"/>
  <c r="AO28" i="32" s="1"/>
  <c r="AN54" i="32"/>
  <c r="AO54" i="32" s="1"/>
  <c r="AN81" i="32"/>
  <c r="AO81" i="32" s="1"/>
  <c r="AN107" i="32"/>
  <c r="AO107" i="32" s="1"/>
  <c r="AN34" i="32"/>
  <c r="AO34" i="32" s="1"/>
  <c r="AN97" i="32"/>
  <c r="AO97" i="32" s="1"/>
  <c r="AN62" i="32"/>
  <c r="AO62" i="32" s="1"/>
  <c r="AN18" i="32"/>
  <c r="AO18" i="32" s="1"/>
  <c r="AN74" i="32"/>
  <c r="AO74" i="32" s="1"/>
  <c r="AM57" i="32"/>
  <c r="AL57" i="32" s="1"/>
  <c r="AN33" i="32"/>
  <c r="AO33" i="32" s="1"/>
  <c r="AM51" i="32"/>
  <c r="AL51" i="32" s="1"/>
  <c r="AN60" i="32"/>
  <c r="AO60" i="32" s="1"/>
  <c r="AN35" i="32"/>
  <c r="AO35" i="32" s="1"/>
  <c r="AM96" i="32"/>
  <c r="AL96" i="32" s="1"/>
  <c r="AM43" i="32"/>
  <c r="AL43" i="32" s="1"/>
  <c r="AN50" i="32"/>
  <c r="AO50" i="32" s="1"/>
  <c r="AN65" i="32"/>
  <c r="AO65" i="32" s="1"/>
  <c r="AN20" i="32"/>
  <c r="AO20" i="32" s="1"/>
  <c r="AM18" i="32"/>
  <c r="AL18" i="32" s="1"/>
  <c r="AM66" i="32"/>
  <c r="AL66" i="32" s="1"/>
  <c r="AM110" i="32"/>
  <c r="AL110" i="32" s="1"/>
  <c r="AM55" i="32"/>
  <c r="AL55" i="32" s="1"/>
  <c r="AM20" i="32"/>
  <c r="AL20" i="32" s="1"/>
  <c r="AN84" i="32"/>
  <c r="AO84" i="32" s="1"/>
  <c r="AM91" i="32"/>
  <c r="AL91" i="32" s="1"/>
  <c r="AM62" i="32"/>
  <c r="AL62" i="32" s="1"/>
  <c r="AM47" i="32"/>
  <c r="AL47" i="32" s="1"/>
  <c r="AM107" i="32"/>
  <c r="AL107" i="32" s="1"/>
  <c r="AM97" i="32"/>
  <c r="AL97" i="32" s="1"/>
  <c r="AM82" i="32"/>
  <c r="AL82" i="32" s="1"/>
  <c r="AM54" i="32"/>
  <c r="AL54" i="32" s="1"/>
  <c r="AN25" i="32"/>
  <c r="AO25" i="32" s="1"/>
  <c r="AM32" i="32"/>
  <c r="AL32" i="32" s="1"/>
  <c r="AM58" i="32"/>
  <c r="AL58" i="32" s="1"/>
  <c r="AM79" i="32"/>
  <c r="AL79" i="32" s="1"/>
  <c r="AN116" i="32"/>
  <c r="AO116" i="32" s="1"/>
  <c r="AM72" i="32"/>
  <c r="AL72" i="32" s="1"/>
  <c r="AN19" i="32"/>
  <c r="AO19" i="32" s="1"/>
  <c r="AN52" i="32"/>
  <c r="AO52" i="32" s="1"/>
  <c r="AN98" i="32"/>
  <c r="AO98" i="32" s="1"/>
  <c r="AM56" i="32"/>
  <c r="AL56" i="32" s="1"/>
  <c r="AN45" i="32"/>
  <c r="AO45" i="32" s="1"/>
  <c r="AN69" i="32"/>
  <c r="AO69" i="32" s="1"/>
  <c r="AM108" i="32"/>
  <c r="AL108" i="32" s="1"/>
  <c r="AM27" i="32"/>
  <c r="AL27" i="32" s="1"/>
  <c r="AM81" i="32"/>
  <c r="AL81" i="32" s="1"/>
  <c r="AM33" i="32"/>
  <c r="AL33" i="32" s="1"/>
  <c r="AM71" i="32"/>
  <c r="AL71" i="32" s="1"/>
  <c r="AM84" i="32"/>
  <c r="AL84" i="32" s="1"/>
  <c r="AN68" i="32"/>
  <c r="AO68" i="32" s="1"/>
  <c r="AM17" i="32"/>
  <c r="AL17" i="32" s="1"/>
  <c r="AM109" i="32"/>
  <c r="AL109" i="32" s="1"/>
  <c r="AM45" i="32"/>
  <c r="AL45" i="32" s="1"/>
  <c r="AN21" i="32"/>
  <c r="AO21" i="32" s="1"/>
  <c r="AN70" i="32"/>
  <c r="AO70" i="32" s="1"/>
  <c r="AN85" i="32"/>
  <c r="AO85" i="32" s="1"/>
  <c r="AN79" i="32"/>
  <c r="AO79" i="32" s="1"/>
  <c r="AM100" i="32"/>
  <c r="AL100" i="32" s="1"/>
  <c r="AN91" i="32"/>
  <c r="AO91" i="32" s="1"/>
  <c r="AM80" i="32"/>
  <c r="AL80" i="32" s="1"/>
  <c r="AM115" i="30"/>
  <c r="AL115" i="30" s="1"/>
  <c r="AM99" i="30"/>
  <c r="AL99" i="30" s="1"/>
  <c r="AM83" i="30"/>
  <c r="AL83" i="30" s="1"/>
  <c r="AM67" i="30"/>
  <c r="AL67" i="30" s="1"/>
  <c r="AM51" i="30"/>
  <c r="AL51" i="30" s="1"/>
  <c r="AM35" i="30"/>
  <c r="AL35" i="30" s="1"/>
  <c r="AM19" i="30"/>
  <c r="AL19" i="30" s="1"/>
  <c r="AM101" i="30"/>
  <c r="AL101" i="30" s="1"/>
  <c r="AN82" i="30"/>
  <c r="AO82" i="30" s="1"/>
  <c r="AN64" i="30"/>
  <c r="AO64" i="30" s="1"/>
  <c r="AM46" i="30"/>
  <c r="AL46" i="30" s="1"/>
  <c r="AN101" i="30"/>
  <c r="AO101" i="30" s="1"/>
  <c r="AN80" i="30"/>
  <c r="AO80" i="30" s="1"/>
  <c r="AN59" i="30"/>
  <c r="AO59" i="30" s="1"/>
  <c r="AN38" i="30"/>
  <c r="AO38" i="30" s="1"/>
  <c r="AN20" i="30"/>
  <c r="AO20" i="30" s="1"/>
  <c r="AN93" i="30"/>
  <c r="AO93" i="30" s="1"/>
  <c r="AN69" i="30"/>
  <c r="AO69" i="30" s="1"/>
  <c r="AN45" i="30"/>
  <c r="AO45" i="30" s="1"/>
  <c r="AM24" i="30"/>
  <c r="AL24" i="30" s="1"/>
  <c r="AM98" i="30"/>
  <c r="AL98" i="30" s="1"/>
  <c r="AN71" i="30"/>
  <c r="AO71" i="30" s="1"/>
  <c r="AN43" i="30"/>
  <c r="AO43" i="30" s="1"/>
  <c r="AN19" i="30"/>
  <c r="AO19" i="30" s="1"/>
  <c r="AM90" i="30"/>
  <c r="AL90" i="30" s="1"/>
  <c r="AN62" i="30"/>
  <c r="AO62" i="30" s="1"/>
  <c r="AN36" i="30"/>
  <c r="AO36" i="30" s="1"/>
  <c r="AN116" i="30"/>
  <c r="AO116" i="30" s="1"/>
  <c r="AN89" i="30"/>
  <c r="AO89" i="30" s="1"/>
  <c r="AM62" i="30"/>
  <c r="AL62" i="30" s="1"/>
  <c r="AM36" i="30"/>
  <c r="AL36" i="30" s="1"/>
  <c r="AM116" i="30"/>
  <c r="AL116" i="30" s="1"/>
  <c r="AM89" i="30"/>
  <c r="AL89" i="30" s="1"/>
  <c r="AN61" i="30"/>
  <c r="AO61" i="30" s="1"/>
  <c r="AN35" i="30"/>
  <c r="AO35" i="30" s="1"/>
  <c r="AN108" i="30"/>
  <c r="AO108" i="30" s="1"/>
  <c r="AN53" i="30"/>
  <c r="AO53" i="30" s="1"/>
  <c r="AM94" i="30"/>
  <c r="AL94" i="30" s="1"/>
  <c r="AN39" i="30"/>
  <c r="AO39" i="30" s="1"/>
  <c r="AM66" i="30"/>
  <c r="AL66" i="30" s="1"/>
  <c r="AM106" i="30"/>
  <c r="AL106" i="30" s="1"/>
  <c r="AN51" i="30"/>
  <c r="AO51" i="30" s="1"/>
  <c r="AM102" i="30"/>
  <c r="AL102" i="30" s="1"/>
  <c r="AN47" i="30"/>
  <c r="AO47" i="30" s="1"/>
  <c r="AN100" i="30"/>
  <c r="AO100" i="30" s="1"/>
  <c r="AN46" i="30"/>
  <c r="AO46" i="30" s="1"/>
  <c r="AM100" i="30"/>
  <c r="AL100" i="30" s="1"/>
  <c r="AM45" i="30"/>
  <c r="AL45" i="30" s="1"/>
  <c r="AM113" i="30"/>
  <c r="AL113" i="30" s="1"/>
  <c r="AM58" i="30"/>
  <c r="AL58" i="30" s="1"/>
  <c r="AM107" i="30"/>
  <c r="AL107" i="30" s="1"/>
  <c r="AM75" i="30"/>
  <c r="AL75" i="30" s="1"/>
  <c r="AM43" i="30"/>
  <c r="AL43" i="30" s="1"/>
  <c r="AM110" i="30"/>
  <c r="AL110" i="30" s="1"/>
  <c r="AN73" i="30"/>
  <c r="AO73" i="30" s="1"/>
  <c r="AM112" i="30"/>
  <c r="AL112" i="30" s="1"/>
  <c r="AM70" i="30"/>
  <c r="AL70" i="30" s="1"/>
  <c r="AN29" i="30"/>
  <c r="AO29" i="30" s="1"/>
  <c r="AN81" i="30"/>
  <c r="AO81" i="30" s="1"/>
  <c r="AN34" i="30"/>
  <c r="AO34" i="30" s="1"/>
  <c r="AN84" i="30"/>
  <c r="AO84" i="30" s="1"/>
  <c r="AN31" i="30"/>
  <c r="AO31" i="30" s="1"/>
  <c r="AM77" i="30"/>
  <c r="AL77" i="30" s="1"/>
  <c r="AN24" i="30"/>
  <c r="AO24" i="30" s="1"/>
  <c r="AN76" i="30"/>
  <c r="AO76" i="30" s="1"/>
  <c r="AN23" i="30"/>
  <c r="AO23" i="30" s="1"/>
  <c r="AN74" i="30"/>
  <c r="AO74" i="30" s="1"/>
  <c r="AN22" i="30"/>
  <c r="AO22" i="30" s="1"/>
  <c r="AM28" i="30"/>
  <c r="AL28" i="30" s="1"/>
  <c r="AM93" i="30"/>
  <c r="AL93" i="30" s="1"/>
  <c r="AN78" i="30"/>
  <c r="AO78" i="30" s="1"/>
  <c r="AM74" i="30"/>
  <c r="AL74" i="30" s="1"/>
  <c r="AM73" i="30"/>
  <c r="AL73" i="30" s="1"/>
  <c r="AN72" i="30"/>
  <c r="AO72" i="30" s="1"/>
  <c r="AM85" i="30"/>
  <c r="AL85" i="30" s="1"/>
  <c r="AM95" i="30"/>
  <c r="AL95" i="30" s="1"/>
  <c r="AM63" i="30"/>
  <c r="AL63" i="30" s="1"/>
  <c r="AM31" i="30"/>
  <c r="AL31" i="30" s="1"/>
  <c r="AN96" i="30"/>
  <c r="AO96" i="30" s="1"/>
  <c r="AM60" i="30"/>
  <c r="AL60" i="30" s="1"/>
  <c r="AM96" i="30"/>
  <c r="AL96" i="30" s="1"/>
  <c r="AM54" i="30"/>
  <c r="AL54" i="30" s="1"/>
  <c r="AN111" i="30"/>
  <c r="AO111" i="30" s="1"/>
  <c r="AN63" i="30"/>
  <c r="AO63" i="30" s="1"/>
  <c r="AN18" i="30"/>
  <c r="AO18" i="30" s="1"/>
  <c r="AM64" i="30"/>
  <c r="AL64" i="30" s="1"/>
  <c r="AN110" i="30"/>
  <c r="AO110" i="30" s="1"/>
  <c r="AN56" i="30"/>
  <c r="AO56" i="30" s="1"/>
  <c r="AN109" i="30"/>
  <c r="AO109" i="30" s="1"/>
  <c r="AM56" i="30"/>
  <c r="AL56" i="30" s="1"/>
  <c r="AM109" i="30"/>
  <c r="AL109" i="30" s="1"/>
  <c r="AN54" i="30"/>
  <c r="AO54" i="30" s="1"/>
  <c r="AN94" i="30"/>
  <c r="AO94" i="30" s="1"/>
  <c r="AM80" i="30"/>
  <c r="AL80" i="30" s="1"/>
  <c r="AN52" i="30"/>
  <c r="AO52" i="30" s="1"/>
  <c r="AN37" i="30"/>
  <c r="AO37" i="30" s="1"/>
  <c r="AN33" i="30"/>
  <c r="AO33" i="30" s="1"/>
  <c r="AM33" i="30"/>
  <c r="AL33" i="30" s="1"/>
  <c r="AN32" i="30"/>
  <c r="AO32" i="30" s="1"/>
  <c r="AN44" i="30"/>
  <c r="AO44" i="30" s="1"/>
  <c r="AM91" i="30"/>
  <c r="AL91" i="30" s="1"/>
  <c r="AM59" i="30"/>
  <c r="AL59" i="30" s="1"/>
  <c r="AM27" i="30"/>
  <c r="AL27" i="30" s="1"/>
  <c r="AM92" i="30"/>
  <c r="AL92" i="30" s="1"/>
  <c r="AN55" i="30"/>
  <c r="AO55" i="30" s="1"/>
  <c r="AN90" i="30"/>
  <c r="AO90" i="30" s="1"/>
  <c r="AM49" i="30"/>
  <c r="AL49" i="30" s="1"/>
  <c r="AM105" i="30"/>
  <c r="AL105" i="30" s="1"/>
  <c r="AN57" i="30"/>
  <c r="AO57" i="30" s="1"/>
  <c r="AN112" i="30"/>
  <c r="AO112" i="30" s="1"/>
  <c r="AM57" i="30"/>
  <c r="AL57" i="30" s="1"/>
  <c r="AM104" i="30"/>
  <c r="AL104" i="30" s="1"/>
  <c r="AN49" i="30"/>
  <c r="AO49" i="30" s="1"/>
  <c r="AN103" i="30"/>
  <c r="AO103" i="30" s="1"/>
  <c r="AN48" i="30"/>
  <c r="AO48" i="30" s="1"/>
  <c r="AN102" i="30"/>
  <c r="AO102" i="30" s="1"/>
  <c r="AM48" i="30"/>
  <c r="AL48" i="30" s="1"/>
  <c r="AM81" i="30"/>
  <c r="AL81" i="30" s="1"/>
  <c r="AN66" i="30"/>
  <c r="AO66" i="30" s="1"/>
  <c r="AM38" i="30"/>
  <c r="AL38" i="30" s="1"/>
  <c r="AM26" i="30"/>
  <c r="AL26" i="30" s="1"/>
  <c r="AM22" i="30"/>
  <c r="AL22" i="30" s="1"/>
  <c r="AN21" i="30"/>
  <c r="AO21" i="30" s="1"/>
  <c r="AM21" i="30"/>
  <c r="AL21" i="30" s="1"/>
  <c r="AM32" i="30"/>
  <c r="AL32" i="30" s="1"/>
  <c r="AM79" i="30"/>
  <c r="AL79" i="30" s="1"/>
  <c r="AN114" i="30"/>
  <c r="AO114" i="30" s="1"/>
  <c r="AN41" i="30"/>
  <c r="AO41" i="30" s="1"/>
  <c r="AM34" i="30"/>
  <c r="AL34" i="30" s="1"/>
  <c r="AM40" i="30"/>
  <c r="AL40" i="30" s="1"/>
  <c r="AM37" i="30"/>
  <c r="AL37" i="30" s="1"/>
  <c r="AN30" i="30"/>
  <c r="AO30" i="30" s="1"/>
  <c r="AM30" i="30"/>
  <c r="AL30" i="30" s="1"/>
  <c r="AN28" i="30"/>
  <c r="AO28" i="30" s="1"/>
  <c r="AN27" i="30"/>
  <c r="AO27" i="30" s="1"/>
  <c r="AN88" i="30"/>
  <c r="AO88" i="30" s="1"/>
  <c r="AM86" i="30"/>
  <c r="AL86" i="30" s="1"/>
  <c r="AM55" i="30"/>
  <c r="AL55" i="30" s="1"/>
  <c r="AN87" i="30"/>
  <c r="AO87" i="30" s="1"/>
  <c r="AN85" i="30"/>
  <c r="AO85" i="30" s="1"/>
  <c r="AN99" i="30"/>
  <c r="AO99" i="30" s="1"/>
  <c r="AN104" i="30"/>
  <c r="AO104" i="30" s="1"/>
  <c r="AN97" i="30"/>
  <c r="AO97" i="30" s="1"/>
  <c r="AM97" i="30"/>
  <c r="AL97" i="30" s="1"/>
  <c r="AN95" i="30"/>
  <c r="AO95" i="30" s="1"/>
  <c r="AN67" i="30"/>
  <c r="AO67" i="30" s="1"/>
  <c r="AN26" i="30"/>
  <c r="AO26" i="30" s="1"/>
  <c r="AM114" i="30"/>
  <c r="AL114" i="30" s="1"/>
  <c r="AN107" i="30"/>
  <c r="AO107" i="30" s="1"/>
  <c r="AM111" i="30"/>
  <c r="AL111" i="30" s="1"/>
  <c r="AM47" i="30"/>
  <c r="AL47" i="30" s="1"/>
  <c r="AM78" i="30"/>
  <c r="AL78" i="30" s="1"/>
  <c r="AN75" i="30"/>
  <c r="AO75" i="30" s="1"/>
  <c r="AM88" i="30"/>
  <c r="AL88" i="30" s="1"/>
  <c r="AN91" i="30"/>
  <c r="AO91" i="30" s="1"/>
  <c r="AM84" i="30"/>
  <c r="AL84" i="30" s="1"/>
  <c r="AN83" i="30"/>
  <c r="AO83" i="30" s="1"/>
  <c r="AM82" i="30"/>
  <c r="AL82" i="30" s="1"/>
  <c r="AN40" i="30"/>
  <c r="AO40" i="30" s="1"/>
  <c r="AN92" i="30"/>
  <c r="AO92" i="30" s="1"/>
  <c r="AN86" i="30"/>
  <c r="AO86" i="30" s="1"/>
  <c r="AN98" i="30"/>
  <c r="AO98" i="30" s="1"/>
  <c r="AM103" i="30"/>
  <c r="AL103" i="30" s="1"/>
  <c r="AM69" i="30"/>
  <c r="AL69" i="30" s="1"/>
  <c r="AM76" i="30"/>
  <c r="AL76" i="30" s="1"/>
  <c r="AN70" i="30"/>
  <c r="AO70" i="30" s="1"/>
  <c r="AM68" i="30"/>
  <c r="AL68" i="30" s="1"/>
  <c r="AN65" i="30"/>
  <c r="AO65" i="30" s="1"/>
  <c r="AM72" i="30"/>
  <c r="AL72" i="30" s="1"/>
  <c r="AM87" i="30"/>
  <c r="AL87" i="30" s="1"/>
  <c r="AN50" i="30"/>
  <c r="AO50" i="30" s="1"/>
  <c r="AM52" i="30"/>
  <c r="AL52" i="30" s="1"/>
  <c r="AN42" i="30"/>
  <c r="AO42" i="30" s="1"/>
  <c r="AM41" i="30"/>
  <c r="AL41" i="30" s="1"/>
  <c r="AN115" i="30"/>
  <c r="AO115" i="30" s="1"/>
  <c r="AM20" i="30"/>
  <c r="AL20" i="30" s="1"/>
  <c r="AM23" i="30"/>
  <c r="AL23" i="30" s="1"/>
  <c r="AM44" i="30"/>
  <c r="AL44" i="30" s="1"/>
  <c r="AM50" i="30"/>
  <c r="AL50" i="30" s="1"/>
  <c r="AM42" i="30"/>
  <c r="AL42" i="30" s="1"/>
  <c r="AM53" i="30"/>
  <c r="AL53" i="30" s="1"/>
  <c r="AN113" i="30"/>
  <c r="AO113" i="30" s="1"/>
  <c r="AN105" i="30"/>
  <c r="AO105" i="30" s="1"/>
  <c r="AN25" i="30"/>
  <c r="AO25" i="30" s="1"/>
  <c r="AN79" i="30"/>
  <c r="AO79" i="30" s="1"/>
  <c r="AN106" i="30"/>
  <c r="AO106" i="30" s="1"/>
  <c r="AM18" i="30"/>
  <c r="AL18" i="30" s="1"/>
  <c r="AM61" i="30"/>
  <c r="AL61" i="30" s="1"/>
  <c r="AM65" i="30"/>
  <c r="AL65" i="30" s="1"/>
  <c r="AN68" i="30"/>
  <c r="AO68" i="30" s="1"/>
  <c r="AN60" i="30"/>
  <c r="AO60" i="30" s="1"/>
  <c r="AM25" i="30"/>
  <c r="AL25" i="30" s="1"/>
  <c r="AN17" i="30"/>
  <c r="AO17" i="30" s="1"/>
  <c r="AN58" i="30"/>
  <c r="AO58" i="30" s="1"/>
  <c r="AM29" i="30"/>
  <c r="AL29" i="30" s="1"/>
  <c r="AM17" i="30"/>
  <c r="AL17" i="30" s="1"/>
  <c r="AM39" i="30"/>
  <c r="AL39" i="30" s="1"/>
  <c r="AM108" i="30"/>
  <c r="AL108" i="30" s="1"/>
  <c r="AM71" i="30"/>
  <c r="AL71" i="30" s="1"/>
  <c r="AN77" i="30"/>
  <c r="AO77" i="30" s="1"/>
  <c r="J115" i="13"/>
  <c r="K115" i="13" s="1"/>
  <c r="J105" i="13"/>
  <c r="K105" i="13" s="1"/>
  <c r="I87" i="13"/>
  <c r="H87" i="13" s="1"/>
  <c r="I69" i="13"/>
  <c r="H69" i="13" s="1"/>
  <c r="J50" i="13"/>
  <c r="K50" i="13" s="1"/>
  <c r="J33" i="13"/>
  <c r="K33" i="13" s="1"/>
  <c r="J17" i="13"/>
  <c r="K17" i="13" s="1"/>
  <c r="J97" i="13"/>
  <c r="K97" i="13" s="1"/>
  <c r="I73" i="13"/>
  <c r="H73" i="13" s="1"/>
  <c r="J48" i="13"/>
  <c r="K48" i="13" s="1"/>
  <c r="J26" i="13"/>
  <c r="K26" i="13" s="1"/>
  <c r="J102" i="13"/>
  <c r="K102" i="13" s="1"/>
  <c r="I54" i="13"/>
  <c r="H54" i="13" s="1"/>
  <c r="I108" i="13"/>
  <c r="H108" i="13" s="1"/>
  <c r="I84" i="13"/>
  <c r="H84" i="13" s="1"/>
  <c r="I59" i="13"/>
  <c r="H59" i="13" s="1"/>
  <c r="J35" i="13"/>
  <c r="K35" i="13" s="1"/>
  <c r="J112" i="13"/>
  <c r="K112" i="13" s="1"/>
  <c r="I74" i="13"/>
  <c r="H74" i="13" s="1"/>
  <c r="I27" i="13"/>
  <c r="I100" i="13"/>
  <c r="H100" i="13" s="1"/>
  <c r="I112" i="13"/>
  <c r="H112" i="13" s="1"/>
  <c r="I76" i="13"/>
  <c r="H76" i="13" s="1"/>
  <c r="J18" i="13"/>
  <c r="K18" i="13" s="1"/>
  <c r="I39" i="13"/>
  <c r="H39" i="13" s="1"/>
  <c r="I24" i="13"/>
  <c r="H24" i="13" s="1"/>
  <c r="I101" i="13"/>
  <c r="H101" i="13" s="1"/>
  <c r="J82" i="13"/>
  <c r="K82" i="13" s="1"/>
  <c r="J64" i="13"/>
  <c r="K64" i="13" s="1"/>
  <c r="I46" i="13"/>
  <c r="H46" i="13" s="1"/>
  <c r="J29" i="13"/>
  <c r="K29" i="13" s="1"/>
  <c r="I116" i="13"/>
  <c r="H116" i="13" s="1"/>
  <c r="I91" i="13"/>
  <c r="H91" i="13" s="1"/>
  <c r="J66" i="13"/>
  <c r="K66" i="13" s="1"/>
  <c r="J42" i="13"/>
  <c r="K42" i="13" s="1"/>
  <c r="I21" i="13"/>
  <c r="J20" i="13"/>
  <c r="K20" i="13" s="1"/>
  <c r="I97" i="13"/>
  <c r="H97" i="13" s="1"/>
  <c r="I31" i="13"/>
  <c r="H31" i="13" s="1"/>
  <c r="I102" i="13"/>
  <c r="H102" i="13" s="1"/>
  <c r="J77" i="13"/>
  <c r="K77" i="13" s="1"/>
  <c r="I53" i="13"/>
  <c r="H53" i="13" s="1"/>
  <c r="J30" i="13"/>
  <c r="K30" i="13" s="1"/>
  <c r="I111" i="13"/>
  <c r="H111" i="13" s="1"/>
  <c r="J61" i="13"/>
  <c r="K61" i="13" s="1"/>
  <c r="I75" i="13"/>
  <c r="H75" i="13" s="1"/>
  <c r="J74" i="13"/>
  <c r="K74" i="13" s="1"/>
  <c r="I64" i="13"/>
  <c r="H64" i="13" s="1"/>
  <c r="J116" i="13"/>
  <c r="K116" i="13" s="1"/>
  <c r="I18" i="13"/>
  <c r="H18" i="13" s="1"/>
  <c r="J99" i="13"/>
  <c r="K99" i="13" s="1"/>
  <c r="J83" i="13"/>
  <c r="K83" i="13" s="1"/>
  <c r="J67" i="13"/>
  <c r="K67" i="13" s="1"/>
  <c r="J51" i="13"/>
  <c r="K51" i="13" s="1"/>
  <c r="J108" i="13"/>
  <c r="K108" i="13" s="1"/>
  <c r="I90" i="13"/>
  <c r="H90" i="13" s="1"/>
  <c r="I72" i="13"/>
  <c r="H72" i="13" s="1"/>
  <c r="J53" i="13"/>
  <c r="K53" i="13" s="1"/>
  <c r="I36" i="13"/>
  <c r="H36" i="13" s="1"/>
  <c r="J72" i="13"/>
  <c r="K72" i="13" s="1"/>
  <c r="I42" i="13"/>
  <c r="H42" i="13" s="1"/>
  <c r="J19" i="13"/>
  <c r="K19" i="13" s="1"/>
  <c r="I95" i="13"/>
  <c r="H95" i="13" s="1"/>
  <c r="J70" i="13"/>
  <c r="K70" i="13" s="1"/>
  <c r="J46" i="13"/>
  <c r="K46" i="13" s="1"/>
  <c r="J24" i="13"/>
  <c r="K24" i="13" s="1"/>
  <c r="I82" i="13"/>
  <c r="H82" i="13" s="1"/>
  <c r="J23" i="13"/>
  <c r="K23" i="13" s="1"/>
  <c r="J106" i="13"/>
  <c r="K106" i="13" s="1"/>
  <c r="I57" i="13"/>
  <c r="H57" i="13" s="1"/>
  <c r="J68" i="13"/>
  <c r="K68" i="13" s="1"/>
  <c r="J22" i="13"/>
  <c r="K22" i="13" s="1"/>
  <c r="I68" i="13"/>
  <c r="H68" i="13" s="1"/>
  <c r="I22" i="13"/>
  <c r="H22" i="13" s="1"/>
  <c r="I62" i="13"/>
  <c r="H62" i="13" s="1"/>
  <c r="I110" i="13"/>
  <c r="H110" i="13" s="1"/>
  <c r="I92" i="13"/>
  <c r="H92" i="13" s="1"/>
  <c r="J73" i="13"/>
  <c r="K73" i="13" s="1"/>
  <c r="I55" i="13"/>
  <c r="H55" i="13" s="1"/>
  <c r="J37" i="13"/>
  <c r="K37" i="13" s="1"/>
  <c r="J21" i="13"/>
  <c r="K21" i="13" s="1"/>
  <c r="I103" i="13"/>
  <c r="H103" i="13" s="1"/>
  <c r="I79" i="13"/>
  <c r="H79" i="13" s="1"/>
  <c r="J54" i="13"/>
  <c r="K54" i="13" s="1"/>
  <c r="J31" i="13"/>
  <c r="K31" i="13" s="1"/>
  <c r="I109" i="13"/>
  <c r="H109" i="13" s="1"/>
  <c r="J78" i="13"/>
  <c r="K78" i="13" s="1"/>
  <c r="I114" i="13"/>
  <c r="H114" i="13" s="1"/>
  <c r="J89" i="13"/>
  <c r="K89" i="13" s="1"/>
  <c r="J65" i="13"/>
  <c r="K65" i="13" s="1"/>
  <c r="I41" i="13"/>
  <c r="H41" i="13" s="1"/>
  <c r="I86" i="13"/>
  <c r="H86" i="13" s="1"/>
  <c r="I38" i="13"/>
  <c r="H38" i="13" s="1"/>
  <c r="J39" i="13"/>
  <c r="K39" i="13" s="1"/>
  <c r="J28" i="13"/>
  <c r="K28" i="13" s="1"/>
  <c r="I17" i="13"/>
  <c r="H17" i="13" s="1"/>
  <c r="J104" i="13"/>
  <c r="K104" i="13" s="1"/>
  <c r="I29" i="13"/>
  <c r="H29" i="13" s="1"/>
  <c r="I63" i="13"/>
  <c r="H63" i="13" s="1"/>
  <c r="J114" i="13"/>
  <c r="K114" i="13" s="1"/>
  <c r="I78" i="13"/>
  <c r="H78" i="13" s="1"/>
  <c r="J41" i="13"/>
  <c r="K41" i="13" s="1"/>
  <c r="J109" i="13"/>
  <c r="K109" i="13" s="1"/>
  <c r="I61" i="13"/>
  <c r="H61" i="13" s="1"/>
  <c r="I115" i="13"/>
  <c r="H115" i="13" s="1"/>
  <c r="J100" i="13"/>
  <c r="K100" i="13" s="1"/>
  <c r="I71" i="13"/>
  <c r="H71" i="13" s="1"/>
  <c r="I25" i="13"/>
  <c r="J49" i="13"/>
  <c r="K49" i="13" s="1"/>
  <c r="I51" i="13"/>
  <c r="H51" i="13" s="1"/>
  <c r="I52" i="13"/>
  <c r="H52" i="13" s="1"/>
  <c r="J111" i="13"/>
  <c r="K111" i="13" s="1"/>
  <c r="J79" i="13"/>
  <c r="K79" i="13" s="1"/>
  <c r="J47" i="13"/>
  <c r="K47" i="13" s="1"/>
  <c r="J85" i="13"/>
  <c r="K85" i="13" s="1"/>
  <c r="I49" i="13"/>
  <c r="H49" i="13" s="1"/>
  <c r="I66" i="13"/>
  <c r="H66" i="13" s="1"/>
  <c r="J113" i="13"/>
  <c r="K113" i="13" s="1"/>
  <c r="I65" i="13"/>
  <c r="H65" i="13" s="1"/>
  <c r="I19" i="13"/>
  <c r="H19" i="13" s="1"/>
  <c r="J86" i="13"/>
  <c r="K86" i="13" s="1"/>
  <c r="I45" i="13"/>
  <c r="H45" i="13" s="1"/>
  <c r="J56" i="13"/>
  <c r="K56" i="13" s="1"/>
  <c r="I56" i="13"/>
  <c r="H56" i="13" s="1"/>
  <c r="J27" i="13"/>
  <c r="K27" i="13" s="1"/>
  <c r="J107" i="13"/>
  <c r="K107" i="13" s="1"/>
  <c r="J75" i="13"/>
  <c r="K75" i="13" s="1"/>
  <c r="J43" i="13"/>
  <c r="K43" i="13" s="1"/>
  <c r="I81" i="13"/>
  <c r="H81" i="13" s="1"/>
  <c r="J44" i="13"/>
  <c r="K44" i="13" s="1"/>
  <c r="J60" i="13"/>
  <c r="K60" i="13" s="1"/>
  <c r="I107" i="13"/>
  <c r="H107" i="13" s="1"/>
  <c r="J58" i="13"/>
  <c r="K58" i="13" s="1"/>
  <c r="J110" i="13"/>
  <c r="K110" i="13" s="1"/>
  <c r="I50" i="13"/>
  <c r="H50" i="13" s="1"/>
  <c r="I34" i="13"/>
  <c r="H34" i="13" s="1"/>
  <c r="I44" i="13"/>
  <c r="H44" i="13" s="1"/>
  <c r="I43" i="13"/>
  <c r="H43" i="13" s="1"/>
  <c r="J91" i="13"/>
  <c r="K91" i="13" s="1"/>
  <c r="J59" i="13"/>
  <c r="K59" i="13" s="1"/>
  <c r="I99" i="13"/>
  <c r="H99" i="13" s="1"/>
  <c r="J62" i="13"/>
  <c r="K62" i="13" s="1"/>
  <c r="I28" i="13"/>
  <c r="I26" i="13"/>
  <c r="I83" i="13"/>
  <c r="H83" i="13" s="1"/>
  <c r="I35" i="13"/>
  <c r="H35" i="13" s="1"/>
  <c r="J57" i="13"/>
  <c r="K57" i="13" s="1"/>
  <c r="J81" i="13"/>
  <c r="K81" i="13" s="1"/>
  <c r="I93" i="13"/>
  <c r="H93" i="13" s="1"/>
  <c r="J92" i="13"/>
  <c r="K92" i="13" s="1"/>
  <c r="I60" i="13"/>
  <c r="H60" i="13" s="1"/>
  <c r="I85" i="13"/>
  <c r="H85" i="13" s="1"/>
  <c r="I96" i="13"/>
  <c r="H96" i="13" s="1"/>
  <c r="I98" i="13"/>
  <c r="H98" i="13" s="1"/>
  <c r="J38" i="13"/>
  <c r="K38" i="13" s="1"/>
  <c r="J87" i="13"/>
  <c r="K87" i="13" s="1"/>
  <c r="J94" i="13"/>
  <c r="K94" i="13" s="1"/>
  <c r="I20" i="13"/>
  <c r="I77" i="13"/>
  <c r="H77" i="13" s="1"/>
  <c r="J69" i="13"/>
  <c r="K69" i="13" s="1"/>
  <c r="J80" i="13"/>
  <c r="K80" i="13" s="1"/>
  <c r="J71" i="13"/>
  <c r="K71" i="13" s="1"/>
  <c r="J76" i="13"/>
  <c r="K76" i="13" s="1"/>
  <c r="J52" i="13"/>
  <c r="K52" i="13" s="1"/>
  <c r="I94" i="13"/>
  <c r="H94" i="13" s="1"/>
  <c r="I23" i="13"/>
  <c r="I33" i="13"/>
  <c r="H33" i="13" s="1"/>
  <c r="J63" i="13"/>
  <c r="K63" i="13" s="1"/>
  <c r="I67" i="13"/>
  <c r="H67" i="13" s="1"/>
  <c r="J40" i="13"/>
  <c r="K40" i="13" s="1"/>
  <c r="I70" i="13"/>
  <c r="H70" i="13" s="1"/>
  <c r="I105" i="13"/>
  <c r="H105" i="13" s="1"/>
  <c r="J55" i="13"/>
  <c r="K55" i="13" s="1"/>
  <c r="I58" i="13"/>
  <c r="H58" i="13" s="1"/>
  <c r="J84" i="13"/>
  <c r="K84" i="13" s="1"/>
  <c r="I30" i="13"/>
  <c r="H30" i="13" s="1"/>
  <c r="J45" i="13"/>
  <c r="K45" i="13" s="1"/>
  <c r="I80" i="13"/>
  <c r="H80" i="13" s="1"/>
  <c r="J98" i="13"/>
  <c r="K98" i="13" s="1"/>
  <c r="I104" i="13"/>
  <c r="H104" i="13" s="1"/>
  <c r="I47" i="13"/>
  <c r="H47" i="13" s="1"/>
  <c r="J93" i="13"/>
  <c r="K93" i="13" s="1"/>
  <c r="I40" i="13"/>
  <c r="H40" i="13" s="1"/>
  <c r="I37" i="13"/>
  <c r="H37" i="13" s="1"/>
  <c r="I89" i="13"/>
  <c r="H89" i="13" s="1"/>
  <c r="I32" i="13"/>
  <c r="H32" i="13" s="1"/>
  <c r="I48" i="13"/>
  <c r="H48" i="13" s="1"/>
  <c r="I106" i="13"/>
  <c r="H106" i="13" s="1"/>
  <c r="J96" i="13"/>
  <c r="K96" i="13" s="1"/>
  <c r="J25" i="13"/>
  <c r="K25" i="13" s="1"/>
  <c r="J34" i="13"/>
  <c r="K34" i="13" s="1"/>
  <c r="J95" i="13"/>
  <c r="K95" i="13" s="1"/>
  <c r="J90" i="13"/>
  <c r="K90" i="13" s="1"/>
  <c r="J32" i="13"/>
  <c r="K32" i="13" s="1"/>
  <c r="I113" i="13"/>
  <c r="H113" i="13" s="1"/>
  <c r="I88" i="13"/>
  <c r="H88" i="13" s="1"/>
  <c r="J36" i="13"/>
  <c r="K36" i="13" s="1"/>
  <c r="J101" i="13"/>
  <c r="K101" i="13" s="1"/>
  <c r="J88" i="13"/>
  <c r="K88" i="13" s="1"/>
  <c r="J103" i="13"/>
  <c r="K103" i="13" s="1"/>
  <c r="AB112" i="35"/>
  <c r="AC112" i="35" s="1"/>
  <c r="AB96" i="35"/>
  <c r="AC96" i="35" s="1"/>
  <c r="AB80" i="35"/>
  <c r="AC80" i="35" s="1"/>
  <c r="AB64" i="35"/>
  <c r="AC64" i="35" s="1"/>
  <c r="AB48" i="35"/>
  <c r="AC48" i="35" s="1"/>
  <c r="AB32" i="35"/>
  <c r="AC32" i="35" s="1"/>
  <c r="AA113" i="35"/>
  <c r="Z113" i="35" s="1"/>
  <c r="AB94" i="35"/>
  <c r="AC94" i="35" s="1"/>
  <c r="AA76" i="35"/>
  <c r="Z76" i="35" s="1"/>
  <c r="AA58" i="35"/>
  <c r="Z58" i="35" s="1"/>
  <c r="AB39" i="35"/>
  <c r="AC39" i="35" s="1"/>
  <c r="AB21" i="35"/>
  <c r="AC21" i="35" s="1"/>
  <c r="AA104" i="35"/>
  <c r="Z104" i="35" s="1"/>
  <c r="AA83" i="35"/>
  <c r="Z83" i="35" s="1"/>
  <c r="AA62" i="35"/>
  <c r="Z62" i="35" s="1"/>
  <c r="AB41" i="35"/>
  <c r="AC41" i="35" s="1"/>
  <c r="AA20" i="35"/>
  <c r="Z20" i="35" s="1"/>
  <c r="AA98" i="35"/>
  <c r="Z98" i="35" s="1"/>
  <c r="AB77" i="35"/>
  <c r="AC77" i="35" s="1"/>
  <c r="AA56" i="35"/>
  <c r="Z56" i="35" s="1"/>
  <c r="AB35" i="35"/>
  <c r="AC35" i="35" s="1"/>
  <c r="AA112" i="35"/>
  <c r="Z112" i="35" s="1"/>
  <c r="AB91" i="35"/>
  <c r="AC91" i="35" s="1"/>
  <c r="AB70" i="35"/>
  <c r="AC70" i="35" s="1"/>
  <c r="AA50" i="35"/>
  <c r="Z50" i="35" s="1"/>
  <c r="AA29" i="35"/>
  <c r="Z29" i="35" s="1"/>
  <c r="AB106" i="35"/>
  <c r="AC106" i="35" s="1"/>
  <c r="AA74" i="35"/>
  <c r="Z74" i="35" s="1"/>
  <c r="AA40" i="35"/>
  <c r="Z40" i="35" s="1"/>
  <c r="AA115" i="35"/>
  <c r="Z115" i="35" s="1"/>
  <c r="AA80" i="35"/>
  <c r="Z80" i="35" s="1"/>
  <c r="AB47" i="35"/>
  <c r="AC47" i="35" s="1"/>
  <c r="AB113" i="35"/>
  <c r="AC113" i="35" s="1"/>
  <c r="AB79" i="35"/>
  <c r="AC79" i="35" s="1"/>
  <c r="AA47" i="35"/>
  <c r="Z47" i="35" s="1"/>
  <c r="AA86" i="35"/>
  <c r="Z86" i="35" s="1"/>
  <c r="AB101" i="35"/>
  <c r="AC101" i="35" s="1"/>
  <c r="AB27" i="35"/>
  <c r="AC27" i="35" s="1"/>
  <c r="AA43" i="35"/>
  <c r="Z43" i="35" s="1"/>
  <c r="AB95" i="35"/>
  <c r="AC95" i="35" s="1"/>
  <c r="AA63" i="35"/>
  <c r="Z63" i="35" s="1"/>
  <c r="AA28" i="35"/>
  <c r="Z28" i="35" s="1"/>
  <c r="AA95" i="35"/>
  <c r="Z95" i="35" s="1"/>
  <c r="AA37" i="35"/>
  <c r="Z37" i="35" s="1"/>
  <c r="AA59" i="35"/>
  <c r="Z59" i="35" s="1"/>
  <c r="AB17" i="35"/>
  <c r="AC17" i="35" s="1"/>
  <c r="AB58" i="35"/>
  <c r="AC58" i="35" s="1"/>
  <c r="AA75" i="35"/>
  <c r="Z75" i="35" s="1"/>
  <c r="AA42" i="35"/>
  <c r="Z42" i="35" s="1"/>
  <c r="AA100" i="35"/>
  <c r="Z100" i="35" s="1"/>
  <c r="AB108" i="35"/>
  <c r="AC108" i="35" s="1"/>
  <c r="AB92" i="35"/>
  <c r="AC92" i="35" s="1"/>
  <c r="AB76" i="35"/>
  <c r="AC76" i="35" s="1"/>
  <c r="AB60" i="35"/>
  <c r="AC60" i="35" s="1"/>
  <c r="AB44" i="35"/>
  <c r="AC44" i="35" s="1"/>
  <c r="AB28" i="35"/>
  <c r="AC28" i="35" s="1"/>
  <c r="AA108" i="35"/>
  <c r="Z108" i="35" s="1"/>
  <c r="AA90" i="35"/>
  <c r="Z90" i="35" s="1"/>
  <c r="AB71" i="35"/>
  <c r="AC71" i="35" s="1"/>
  <c r="AB53" i="35"/>
  <c r="AC53" i="35" s="1"/>
  <c r="AA35" i="35"/>
  <c r="Z35" i="35" s="1"/>
  <c r="AA17" i="35"/>
  <c r="Z17" i="35" s="1"/>
  <c r="AB98" i="35"/>
  <c r="AC98" i="35" s="1"/>
  <c r="AA78" i="35"/>
  <c r="Z78" i="35" s="1"/>
  <c r="AA57" i="35"/>
  <c r="Z57" i="35" s="1"/>
  <c r="AA36" i="35"/>
  <c r="Z36" i="35" s="1"/>
  <c r="AA114" i="35"/>
  <c r="Z114" i="35" s="1"/>
  <c r="AA93" i="35"/>
  <c r="Z93" i="35" s="1"/>
  <c r="AA72" i="35"/>
  <c r="Z72" i="35" s="1"/>
  <c r="AA51" i="35"/>
  <c r="Z51" i="35" s="1"/>
  <c r="AA30" i="35"/>
  <c r="Z30" i="35" s="1"/>
  <c r="AA107" i="35"/>
  <c r="Z107" i="35" s="1"/>
  <c r="AB86" i="35"/>
  <c r="AC86" i="35" s="1"/>
  <c r="AB65" i="35"/>
  <c r="AC65" i="35" s="1"/>
  <c r="AA45" i="35"/>
  <c r="Z45" i="35" s="1"/>
  <c r="AB23" i="35"/>
  <c r="AC23" i="35" s="1"/>
  <c r="AB99" i="35"/>
  <c r="AC99" i="35" s="1"/>
  <c r="AA65" i="35"/>
  <c r="Z65" i="35" s="1"/>
  <c r="AA32" i="35"/>
  <c r="Z32" i="35" s="1"/>
  <c r="AA106" i="35"/>
  <c r="Z106" i="35" s="1"/>
  <c r="AB73" i="35"/>
  <c r="AC73" i="35" s="1"/>
  <c r="AB38" i="35"/>
  <c r="AC38" i="35" s="1"/>
  <c r="AB105" i="35"/>
  <c r="AC105" i="35" s="1"/>
  <c r="AA71" i="35"/>
  <c r="Z71" i="35" s="1"/>
  <c r="AA38" i="35"/>
  <c r="Z38" i="35" s="1"/>
  <c r="AA61" i="35"/>
  <c r="Z61" i="35" s="1"/>
  <c r="AA77" i="35"/>
  <c r="Z77" i="35" s="1"/>
  <c r="AB110" i="35"/>
  <c r="AC110" i="35" s="1"/>
  <c r="AA18" i="35"/>
  <c r="Z18" i="35" s="1"/>
  <c r="AA87" i="35"/>
  <c r="Z87" i="35" s="1"/>
  <c r="AA54" i="35"/>
  <c r="Z54" i="35" s="1"/>
  <c r="AA21" i="35"/>
  <c r="Z21" i="35" s="1"/>
  <c r="AB78" i="35"/>
  <c r="AC78" i="35" s="1"/>
  <c r="AA69" i="35"/>
  <c r="Z69" i="35" s="1"/>
  <c r="AB26" i="35"/>
  <c r="AC26" i="35" s="1"/>
  <c r="AA116" i="35"/>
  <c r="Z116" i="35" s="1"/>
  <c r="AA24" i="35"/>
  <c r="Z24" i="35" s="1"/>
  <c r="AB42" i="35"/>
  <c r="AC42" i="35" s="1"/>
  <c r="AA101" i="35"/>
  <c r="Z101" i="35" s="1"/>
  <c r="AA66" i="35"/>
  <c r="Z66" i="35" s="1"/>
  <c r="AB116" i="35"/>
  <c r="AC116" i="35" s="1"/>
  <c r="AB100" i="35"/>
  <c r="AC100" i="35" s="1"/>
  <c r="AB84" i="35"/>
  <c r="AC84" i="35" s="1"/>
  <c r="AB68" i="35"/>
  <c r="AC68" i="35" s="1"/>
  <c r="AB52" i="35"/>
  <c r="AC52" i="35" s="1"/>
  <c r="AB36" i="35"/>
  <c r="AC36" i="35" s="1"/>
  <c r="AB20" i="35"/>
  <c r="AC20" i="35" s="1"/>
  <c r="AA99" i="35"/>
  <c r="Z99" i="35" s="1"/>
  <c r="AA81" i="35"/>
  <c r="Z81" i="35" s="1"/>
  <c r="AB62" i="35"/>
  <c r="AC62" i="35" s="1"/>
  <c r="AA44" i="35"/>
  <c r="Z44" i="35" s="1"/>
  <c r="AA26" i="35"/>
  <c r="Z26" i="35" s="1"/>
  <c r="AB109" i="35"/>
  <c r="AC109" i="35" s="1"/>
  <c r="AA88" i="35"/>
  <c r="Z88" i="35" s="1"/>
  <c r="AB67" i="35"/>
  <c r="AC67" i="35" s="1"/>
  <c r="AB46" i="35"/>
  <c r="AC46" i="35" s="1"/>
  <c r="AB25" i="35"/>
  <c r="AC25" i="35" s="1"/>
  <c r="AA103" i="35"/>
  <c r="Z103" i="35" s="1"/>
  <c r="AB82" i="35"/>
  <c r="AC82" i="35" s="1"/>
  <c r="AB61" i="35"/>
  <c r="AC61" i="35" s="1"/>
  <c r="AA41" i="35"/>
  <c r="Z41" i="35" s="1"/>
  <c r="AB19" i="35"/>
  <c r="AC19" i="35" s="1"/>
  <c r="AA97" i="35"/>
  <c r="Z97" i="35" s="1"/>
  <c r="AB75" i="35"/>
  <c r="AC75" i="35" s="1"/>
  <c r="AA55" i="35"/>
  <c r="Z55" i="35" s="1"/>
  <c r="AA34" i="35"/>
  <c r="Z34" i="35" s="1"/>
  <c r="AB115" i="35"/>
  <c r="AC115" i="35" s="1"/>
  <c r="AA82" i="35"/>
  <c r="Z82" i="35" s="1"/>
  <c r="AA48" i="35"/>
  <c r="Z48" i="35" s="1"/>
  <c r="AA85" i="35"/>
  <c r="Z85" i="35" s="1"/>
  <c r="AB89" i="35"/>
  <c r="AC89" i="35" s="1"/>
  <c r="AB55" i="35"/>
  <c r="AC55" i="35" s="1"/>
  <c r="AB22" i="35"/>
  <c r="AC22" i="35" s="1"/>
  <c r="AA89" i="35"/>
  <c r="Z89" i="35" s="1"/>
  <c r="AB54" i="35"/>
  <c r="AC54" i="35" s="1"/>
  <c r="AA22" i="35"/>
  <c r="Z22" i="35" s="1"/>
  <c r="AA19" i="35"/>
  <c r="Z19" i="35" s="1"/>
  <c r="AA27" i="35"/>
  <c r="Z27" i="35" s="1"/>
  <c r="AB59" i="35"/>
  <c r="AC59" i="35" s="1"/>
  <c r="AA105" i="35"/>
  <c r="Z105" i="35" s="1"/>
  <c r="AA70" i="35"/>
  <c r="Z70" i="35" s="1"/>
  <c r="AB37" i="35"/>
  <c r="AC37" i="35" s="1"/>
  <c r="AB102" i="35"/>
  <c r="AC102" i="35" s="1"/>
  <c r="AA53" i="35"/>
  <c r="Z53" i="35" s="1"/>
  <c r="AA92" i="35"/>
  <c r="Z92" i="35" s="1"/>
  <c r="AB50" i="35"/>
  <c r="AC50" i="35" s="1"/>
  <c r="AA91" i="35"/>
  <c r="Z91" i="35" s="1"/>
  <c r="AA110" i="35"/>
  <c r="Z110" i="35" s="1"/>
  <c r="AB74" i="35"/>
  <c r="AC74" i="35" s="1"/>
  <c r="AB33" i="35"/>
  <c r="AC33" i="35" s="1"/>
  <c r="AB104" i="35"/>
  <c r="AC104" i="35" s="1"/>
  <c r="AB72" i="35"/>
  <c r="AC72" i="35" s="1"/>
  <c r="AB40" i="35"/>
  <c r="AC40" i="35" s="1"/>
  <c r="AB103" i="35"/>
  <c r="AC103" i="35" s="1"/>
  <c r="AA67" i="35"/>
  <c r="Z67" i="35" s="1"/>
  <c r="AB30" i="35"/>
  <c r="AC30" i="35" s="1"/>
  <c r="AB93" i="35"/>
  <c r="AC93" i="35" s="1"/>
  <c r="AB51" i="35"/>
  <c r="AC51" i="35" s="1"/>
  <c r="AA109" i="35"/>
  <c r="Z109" i="35" s="1"/>
  <c r="AB66" i="35"/>
  <c r="AC66" i="35" s="1"/>
  <c r="AA25" i="35"/>
  <c r="Z25" i="35" s="1"/>
  <c r="AB81" i="35"/>
  <c r="AC81" i="35" s="1"/>
  <c r="AA39" i="35"/>
  <c r="Z39" i="35" s="1"/>
  <c r="AB90" i="35"/>
  <c r="AC90" i="35" s="1"/>
  <c r="AA23" i="35"/>
  <c r="Z23" i="35" s="1"/>
  <c r="AA64" i="35"/>
  <c r="Z64" i="35" s="1"/>
  <c r="AA96" i="35"/>
  <c r="Z96" i="35" s="1"/>
  <c r="AB29" i="35"/>
  <c r="AC29" i="35" s="1"/>
  <c r="AA52" i="35"/>
  <c r="Z52" i="35" s="1"/>
  <c r="AB111" i="35"/>
  <c r="AC111" i="35" s="1"/>
  <c r="AB45" i="35"/>
  <c r="AC45" i="35" s="1"/>
  <c r="AB69" i="35"/>
  <c r="AC69" i="35" s="1"/>
  <c r="AA84" i="35"/>
  <c r="Z84" i="35" s="1"/>
  <c r="AB83" i="35"/>
  <c r="AC83" i="35" s="1"/>
  <c r="AA68" i="35"/>
  <c r="Z68" i="35" s="1"/>
  <c r="AB56" i="35"/>
  <c r="AC56" i="35" s="1"/>
  <c r="AB85" i="35"/>
  <c r="AC85" i="35" s="1"/>
  <c r="AB114" i="35"/>
  <c r="AC114" i="35" s="1"/>
  <c r="AA31" i="35"/>
  <c r="Z31" i="35" s="1"/>
  <c r="AA46" i="35"/>
  <c r="Z46" i="35" s="1"/>
  <c r="AA60" i="35"/>
  <c r="Z60" i="35" s="1"/>
  <c r="AB57" i="35"/>
  <c r="AC57" i="35" s="1"/>
  <c r="AB31" i="35"/>
  <c r="AC31" i="35" s="1"/>
  <c r="AB43" i="35"/>
  <c r="AC43" i="35" s="1"/>
  <c r="AA79" i="35"/>
  <c r="Z79" i="35" s="1"/>
  <c r="AB34" i="35"/>
  <c r="AC34" i="35" s="1"/>
  <c r="AB107" i="35"/>
  <c r="AC107" i="35" s="1"/>
  <c r="AB24" i="35"/>
  <c r="AC24" i="35" s="1"/>
  <c r="AA73" i="35"/>
  <c r="Z73" i="35" s="1"/>
  <c r="AA102" i="35"/>
  <c r="Z102" i="35" s="1"/>
  <c r="AB97" i="35"/>
  <c r="AC97" i="35" s="1"/>
  <c r="AA94" i="35"/>
  <c r="Z94" i="35" s="1"/>
  <c r="AB49" i="35"/>
  <c r="AC49" i="35" s="1"/>
  <c r="AA49" i="35"/>
  <c r="Z49" i="35" s="1"/>
  <c r="AB18" i="35"/>
  <c r="AC18" i="35" s="1"/>
  <c r="AA111" i="35"/>
  <c r="Z111" i="35" s="1"/>
  <c r="AB88" i="35"/>
  <c r="AC88" i="35" s="1"/>
  <c r="AB63" i="35"/>
  <c r="AC63" i="35" s="1"/>
  <c r="AB87" i="35"/>
  <c r="AC87" i="35" s="1"/>
  <c r="AA33" i="35"/>
  <c r="Z33" i="35" s="1"/>
  <c r="U111" i="31"/>
  <c r="T111" i="31" s="1"/>
  <c r="U95" i="31"/>
  <c r="T95" i="31" s="1"/>
  <c r="U79" i="31"/>
  <c r="T79" i="31" s="1"/>
  <c r="U63" i="31"/>
  <c r="T63" i="31" s="1"/>
  <c r="U47" i="31"/>
  <c r="T47" i="31" s="1"/>
  <c r="U31" i="31"/>
  <c r="T31" i="31" s="1"/>
  <c r="U101" i="31"/>
  <c r="T101" i="31" s="1"/>
  <c r="V82" i="31"/>
  <c r="W82" i="31" s="1"/>
  <c r="V64" i="31"/>
  <c r="W64" i="31" s="1"/>
  <c r="U46" i="31"/>
  <c r="T46" i="31" s="1"/>
  <c r="U28" i="31"/>
  <c r="T28" i="31" s="1"/>
  <c r="V107" i="31"/>
  <c r="W107" i="31" s="1"/>
  <c r="V83" i="31"/>
  <c r="W83" i="31" s="1"/>
  <c r="V58" i="31"/>
  <c r="W58" i="31" s="1"/>
  <c r="U34" i="31"/>
  <c r="T34" i="31" s="1"/>
  <c r="U108" i="31"/>
  <c r="T108" i="31" s="1"/>
  <c r="U80" i="31"/>
  <c r="T80" i="31" s="1"/>
  <c r="U52" i="31"/>
  <c r="T52" i="31" s="1"/>
  <c r="V24" i="31"/>
  <c r="W24" i="31" s="1"/>
  <c r="U93" i="31"/>
  <c r="T93" i="31" s="1"/>
  <c r="V57" i="31"/>
  <c r="W57" i="31" s="1"/>
  <c r="U30" i="31"/>
  <c r="T30" i="31" s="1"/>
  <c r="V112" i="31"/>
  <c r="W112" i="31" s="1"/>
  <c r="U85" i="31"/>
  <c r="T85" i="31" s="1"/>
  <c r="U57" i="31"/>
  <c r="T57" i="31" s="1"/>
  <c r="V29" i="31"/>
  <c r="W29" i="31" s="1"/>
  <c r="U98" i="31"/>
  <c r="T98" i="31" s="1"/>
  <c r="U70" i="31"/>
  <c r="T70" i="31" s="1"/>
  <c r="V42" i="31"/>
  <c r="W42" i="31" s="1"/>
  <c r="U109" i="31"/>
  <c r="T109" i="31" s="1"/>
  <c r="U53" i="31"/>
  <c r="T53" i="31" s="1"/>
  <c r="V97" i="31"/>
  <c r="W97" i="31" s="1"/>
  <c r="U42" i="31"/>
  <c r="T42" i="31" s="1"/>
  <c r="U82" i="31"/>
  <c r="T82" i="31" s="1"/>
  <c r="V26" i="31"/>
  <c r="W26" i="31" s="1"/>
  <c r="U68" i="31"/>
  <c r="T68" i="31" s="1"/>
  <c r="V104" i="31"/>
  <c r="W104" i="31" s="1"/>
  <c r="V48" i="31"/>
  <c r="W48" i="31" s="1"/>
  <c r="V89" i="31"/>
  <c r="W89" i="31" s="1"/>
  <c r="V33" i="31"/>
  <c r="W33" i="31" s="1"/>
  <c r="U107" i="31"/>
  <c r="T107" i="31" s="1"/>
  <c r="U91" i="31"/>
  <c r="T91" i="31" s="1"/>
  <c r="U75" i="31"/>
  <c r="T75" i="31" s="1"/>
  <c r="U59" i="31"/>
  <c r="T59" i="31" s="1"/>
  <c r="U43" i="31"/>
  <c r="T43" i="31" s="1"/>
  <c r="U27" i="31"/>
  <c r="T27" i="31" s="1"/>
  <c r="V114" i="31"/>
  <c r="W114" i="31" s="1"/>
  <c r="V96" i="31"/>
  <c r="W96" i="31" s="1"/>
  <c r="U78" i="31"/>
  <c r="T78" i="31" s="1"/>
  <c r="U60" i="31"/>
  <c r="T60" i="31" s="1"/>
  <c r="V41" i="31"/>
  <c r="W41" i="31" s="1"/>
  <c r="V23" i="31"/>
  <c r="W23" i="31" s="1"/>
  <c r="V101" i="31"/>
  <c r="W101" i="31" s="1"/>
  <c r="U77" i="31"/>
  <c r="T77" i="31" s="1"/>
  <c r="V52" i="31"/>
  <c r="W52" i="31" s="1"/>
  <c r="V28" i="31"/>
  <c r="W28" i="31" s="1"/>
  <c r="V100" i="31"/>
  <c r="W100" i="31" s="1"/>
  <c r="U73" i="31"/>
  <c r="T73" i="31" s="1"/>
  <c r="U45" i="31"/>
  <c r="T45" i="31" s="1"/>
  <c r="V17" i="31"/>
  <c r="W17" i="31" s="1"/>
  <c r="U86" i="31"/>
  <c r="T86" i="31" s="1"/>
  <c r="V51" i="31"/>
  <c r="W51" i="31" s="1"/>
  <c r="V106" i="31"/>
  <c r="W106" i="31" s="1"/>
  <c r="U106" i="31"/>
  <c r="T106" i="31" s="1"/>
  <c r="V78" i="31"/>
  <c r="W78" i="31" s="1"/>
  <c r="U50" i="31"/>
  <c r="T50" i="31" s="1"/>
  <c r="V22" i="31"/>
  <c r="W22" i="31" s="1"/>
  <c r="V91" i="31"/>
  <c r="W91" i="31" s="1"/>
  <c r="V63" i="31"/>
  <c r="W63" i="31" s="1"/>
  <c r="U36" i="31"/>
  <c r="T36" i="31" s="1"/>
  <c r="U94" i="31"/>
  <c r="T94" i="31" s="1"/>
  <c r="V38" i="31"/>
  <c r="W38" i="31" s="1"/>
  <c r="U84" i="31"/>
  <c r="T84" i="31" s="1"/>
  <c r="V27" i="31"/>
  <c r="W27" i="31" s="1"/>
  <c r="V68" i="31"/>
  <c r="W68" i="31" s="1"/>
  <c r="V109" i="31"/>
  <c r="W109" i="31" s="1"/>
  <c r="U54" i="31"/>
  <c r="T54" i="31" s="1"/>
  <c r="V90" i="31"/>
  <c r="W90" i="31" s="1"/>
  <c r="V34" i="31"/>
  <c r="W34" i="31" s="1"/>
  <c r="V75" i="31"/>
  <c r="W75" i="31" s="1"/>
  <c r="U20" i="31"/>
  <c r="V99" i="31"/>
  <c r="W99" i="31" s="1"/>
  <c r="U81" i="31"/>
  <c r="T81" i="31" s="1"/>
  <c r="V62" i="31"/>
  <c r="W62" i="31" s="1"/>
  <c r="V44" i="31"/>
  <c r="W44" i="31" s="1"/>
  <c r="U26" i="31"/>
  <c r="T26" i="31" s="1"/>
  <c r="V116" i="31"/>
  <c r="W116" i="31" s="1"/>
  <c r="U61" i="31"/>
  <c r="T61" i="31" s="1"/>
  <c r="U102" i="31"/>
  <c r="T102" i="31" s="1"/>
  <c r="V45" i="31"/>
  <c r="W45" i="31" s="1"/>
  <c r="U115" i="31"/>
  <c r="T115" i="31" s="1"/>
  <c r="U99" i="31"/>
  <c r="T99" i="31" s="1"/>
  <c r="U83" i="31"/>
  <c r="T83" i="31" s="1"/>
  <c r="U67" i="31"/>
  <c r="T67" i="31" s="1"/>
  <c r="U51" i="31"/>
  <c r="T51" i="31" s="1"/>
  <c r="U35" i="31"/>
  <c r="T35" i="31" s="1"/>
  <c r="U19" i="31"/>
  <c r="V105" i="31"/>
  <c r="W105" i="31" s="1"/>
  <c r="V87" i="31"/>
  <c r="W87" i="31" s="1"/>
  <c r="U69" i="31"/>
  <c r="T69" i="31" s="1"/>
  <c r="V50" i="31"/>
  <c r="W50" i="31" s="1"/>
  <c r="V32" i="31"/>
  <c r="W32" i="31" s="1"/>
  <c r="V113" i="31"/>
  <c r="W113" i="31" s="1"/>
  <c r="U89" i="31"/>
  <c r="T89" i="31" s="1"/>
  <c r="U65" i="31"/>
  <c r="T65" i="31" s="1"/>
  <c r="V40" i="31"/>
  <c r="W40" i="31" s="1"/>
  <c r="V115" i="31"/>
  <c r="W115" i="31" s="1"/>
  <c r="V86" i="31"/>
  <c r="W86" i="31" s="1"/>
  <c r="V59" i="31"/>
  <c r="W59" i="31" s="1"/>
  <c r="V31" i="31"/>
  <c r="W31" i="31" s="1"/>
  <c r="U100" i="31"/>
  <c r="T100" i="31" s="1"/>
  <c r="V72" i="31"/>
  <c r="W72" i="31" s="1"/>
  <c r="V37" i="31"/>
  <c r="W37" i="31" s="1"/>
  <c r="U24" i="31"/>
  <c r="T24" i="31" s="1"/>
  <c r="V92" i="31"/>
  <c r="W92" i="31" s="1"/>
  <c r="U64" i="31"/>
  <c r="T64" i="31" s="1"/>
  <c r="V36" i="31"/>
  <c r="W36" i="31" s="1"/>
  <c r="U105" i="31"/>
  <c r="T105" i="31" s="1"/>
  <c r="V77" i="31"/>
  <c r="W77" i="31" s="1"/>
  <c r="V49" i="31"/>
  <c r="W49" i="31" s="1"/>
  <c r="U21" i="31"/>
  <c r="T21" i="31" s="1"/>
  <c r="V66" i="31"/>
  <c r="W66" i="31" s="1"/>
  <c r="V111" i="31"/>
  <c r="W111" i="31" s="1"/>
  <c r="U56" i="31"/>
  <c r="T56" i="31" s="1"/>
  <c r="U97" i="31"/>
  <c r="T97" i="31" s="1"/>
  <c r="U41" i="31"/>
  <c r="T41" i="31" s="1"/>
  <c r="V81" i="31"/>
  <c r="W81" i="31" s="1"/>
  <c r="V25" i="31"/>
  <c r="W25" i="31" s="1"/>
  <c r="U62" i="31"/>
  <c r="T62" i="31" s="1"/>
  <c r="V103" i="31"/>
  <c r="W103" i="31" s="1"/>
  <c r="U48" i="31"/>
  <c r="T48" i="31" s="1"/>
  <c r="U104" i="31"/>
  <c r="T104" i="31" s="1"/>
  <c r="V67" i="31"/>
  <c r="W67" i="31" s="1"/>
  <c r="V30" i="31"/>
  <c r="W30" i="31" s="1"/>
  <c r="V74" i="31"/>
  <c r="W74" i="31" s="1"/>
  <c r="V60" i="31"/>
  <c r="W60" i="31" s="1"/>
  <c r="U87" i="31"/>
  <c r="T87" i="31" s="1"/>
  <c r="V108" i="31"/>
  <c r="W108" i="31" s="1"/>
  <c r="U39" i="31"/>
  <c r="T39" i="31" s="1"/>
  <c r="V94" i="31"/>
  <c r="W94" i="31" s="1"/>
  <c r="V53" i="31"/>
  <c r="W53" i="31" s="1"/>
  <c r="V73" i="31"/>
  <c r="W73" i="31" s="1"/>
  <c r="U22" i="31"/>
  <c r="T22" i="31" s="1"/>
  <c r="V71" i="31"/>
  <c r="W71" i="31" s="1"/>
  <c r="U25" i="31"/>
  <c r="T25" i="31" s="1"/>
  <c r="U88" i="31"/>
  <c r="T88" i="31" s="1"/>
  <c r="V76" i="31"/>
  <c r="W76" i="31" s="1"/>
  <c r="V21" i="31"/>
  <c r="W21" i="31" s="1"/>
  <c r="U44" i="31"/>
  <c r="T44" i="31" s="1"/>
  <c r="U112" i="31"/>
  <c r="T112" i="31" s="1"/>
  <c r="U29" i="31"/>
  <c r="T29" i="31" s="1"/>
  <c r="V54" i="31"/>
  <c r="W54" i="31" s="1"/>
  <c r="V19" i="31"/>
  <c r="W19" i="31" s="1"/>
  <c r="U58" i="31"/>
  <c r="T58" i="31" s="1"/>
  <c r="U110" i="31"/>
  <c r="T110" i="31" s="1"/>
  <c r="U114" i="31"/>
  <c r="T114" i="31" s="1"/>
  <c r="V84" i="31"/>
  <c r="W84" i="31" s="1"/>
  <c r="V69" i="31"/>
  <c r="W69" i="31" s="1"/>
  <c r="U116" i="31"/>
  <c r="T116" i="31" s="1"/>
  <c r="U74" i="31"/>
  <c r="T74" i="31" s="1"/>
  <c r="U90" i="31"/>
  <c r="T90" i="31" s="1"/>
  <c r="U40" i="31"/>
  <c r="T40" i="31" s="1"/>
  <c r="U92" i="31"/>
  <c r="T92" i="31" s="1"/>
  <c r="V95" i="31"/>
  <c r="W95" i="31" s="1"/>
  <c r="V79" i="31"/>
  <c r="W79" i="31" s="1"/>
  <c r="V110" i="31"/>
  <c r="W110" i="31" s="1"/>
  <c r="U18" i="31"/>
  <c r="T18" i="31" s="1"/>
  <c r="V85" i="31"/>
  <c r="W85" i="31" s="1"/>
  <c r="V35" i="31"/>
  <c r="W35" i="31" s="1"/>
  <c r="V98" i="31"/>
  <c r="W98" i="31" s="1"/>
  <c r="V56" i="31"/>
  <c r="W56" i="31" s="1"/>
  <c r="V39" i="31"/>
  <c r="W39" i="31" s="1"/>
  <c r="V47" i="31"/>
  <c r="W47" i="31" s="1"/>
  <c r="V43" i="31"/>
  <c r="W43" i="31" s="1"/>
  <c r="V80" i="31"/>
  <c r="W80" i="31" s="1"/>
  <c r="V88" i="31"/>
  <c r="W88" i="31" s="1"/>
  <c r="U17" i="31"/>
  <c r="V18" i="31"/>
  <c r="W18" i="31" s="1"/>
  <c r="V93" i="31"/>
  <c r="W93" i="31" s="1"/>
  <c r="U76" i="31"/>
  <c r="T76" i="31" s="1"/>
  <c r="U103" i="31"/>
  <c r="T103" i="31" s="1"/>
  <c r="V70" i="31"/>
  <c r="W70" i="31" s="1"/>
  <c r="U38" i="31"/>
  <c r="T38" i="31" s="1"/>
  <c r="V61" i="31"/>
  <c r="W61" i="31" s="1"/>
  <c r="U72" i="31"/>
  <c r="T72" i="31" s="1"/>
  <c r="U113" i="31"/>
  <c r="T113" i="31" s="1"/>
  <c r="U32" i="31"/>
  <c r="T32" i="31" s="1"/>
  <c r="U71" i="31"/>
  <c r="T71" i="31" s="1"/>
  <c r="V55" i="31"/>
  <c r="W55" i="31" s="1"/>
  <c r="V102" i="31"/>
  <c r="W102" i="31" s="1"/>
  <c r="U55" i="31"/>
  <c r="T55" i="31" s="1"/>
  <c r="U37" i="31"/>
  <c r="T37" i="31" s="1"/>
  <c r="U33" i="31"/>
  <c r="T33" i="31" s="1"/>
  <c r="V46" i="31"/>
  <c r="W46" i="31" s="1"/>
  <c r="U96" i="31"/>
  <c r="T96" i="31" s="1"/>
  <c r="U49" i="31"/>
  <c r="T49" i="31" s="1"/>
  <c r="V20" i="31"/>
  <c r="W20" i="31" s="1"/>
  <c r="V65" i="31"/>
  <c r="W65" i="31" s="1"/>
  <c r="U23" i="31"/>
  <c r="T23" i="31" s="1"/>
  <c r="U66" i="31"/>
  <c r="T66" i="31" s="1"/>
  <c r="AN108" i="29"/>
  <c r="AO108" i="29" s="1"/>
  <c r="AN92" i="29"/>
  <c r="AO92" i="29" s="1"/>
  <c r="AN76" i="29"/>
  <c r="AO76" i="29" s="1"/>
  <c r="AN60" i="29"/>
  <c r="AO60" i="29" s="1"/>
  <c r="AN44" i="29"/>
  <c r="AO44" i="29" s="1"/>
  <c r="AN28" i="29"/>
  <c r="AO28" i="29" s="1"/>
  <c r="AM111" i="29"/>
  <c r="AL111" i="29" s="1"/>
  <c r="AM93" i="29"/>
  <c r="AL93" i="29" s="1"/>
  <c r="AN74" i="29"/>
  <c r="AO74" i="29" s="1"/>
  <c r="AM56" i="29"/>
  <c r="AL56" i="29" s="1"/>
  <c r="AM38" i="29"/>
  <c r="AL38" i="29" s="1"/>
  <c r="AN19" i="29"/>
  <c r="AO19" i="29" s="1"/>
  <c r="AN95" i="29"/>
  <c r="AO95" i="29" s="1"/>
  <c r="AM75" i="29"/>
  <c r="AL75" i="29" s="1"/>
  <c r="AM54" i="29"/>
  <c r="AL54" i="29" s="1"/>
  <c r="AM33" i="29"/>
  <c r="AL33" i="29" s="1"/>
  <c r="AN110" i="29"/>
  <c r="AO110" i="29" s="1"/>
  <c r="AM87" i="29"/>
  <c r="AL87" i="29" s="1"/>
  <c r="AM63" i="29"/>
  <c r="AL63" i="29" s="1"/>
  <c r="AN39" i="29"/>
  <c r="AO39" i="29" s="1"/>
  <c r="AM116" i="29"/>
  <c r="AL116" i="29" s="1"/>
  <c r="AM92" i="29"/>
  <c r="AL92" i="29" s="1"/>
  <c r="AM68" i="29"/>
  <c r="AL68" i="29" s="1"/>
  <c r="AM45" i="29"/>
  <c r="AL45" i="29" s="1"/>
  <c r="AM21" i="29"/>
  <c r="AL21" i="29" s="1"/>
  <c r="AM97" i="29"/>
  <c r="AL97" i="29" s="1"/>
  <c r="AM73" i="29"/>
  <c r="AL73" i="29" s="1"/>
  <c r="AN49" i="29"/>
  <c r="AO49" i="29" s="1"/>
  <c r="AN25" i="29"/>
  <c r="AO25" i="29" s="1"/>
  <c r="AM94" i="29"/>
  <c r="AL94" i="29" s="1"/>
  <c r="AN54" i="29"/>
  <c r="AO54" i="29" s="1"/>
  <c r="AM17" i="29"/>
  <c r="AL17" i="29" s="1"/>
  <c r="AN82" i="29"/>
  <c r="AO82" i="29" s="1"/>
  <c r="AM44" i="29"/>
  <c r="AL44" i="29" s="1"/>
  <c r="AM90" i="29"/>
  <c r="AL90" i="29" s="1"/>
  <c r="AM53" i="29"/>
  <c r="AL53" i="29" s="1"/>
  <c r="AM98" i="29"/>
  <c r="AL98" i="29" s="1"/>
  <c r="AN59" i="29"/>
  <c r="AO59" i="29" s="1"/>
  <c r="AM22" i="29"/>
  <c r="AL22" i="29" s="1"/>
  <c r="AN87" i="29"/>
  <c r="AO87" i="29" s="1"/>
  <c r="AM48" i="29"/>
  <c r="AL48" i="29" s="1"/>
  <c r="AN109" i="29"/>
  <c r="AO109" i="29" s="1"/>
  <c r="AN89" i="29"/>
  <c r="AO89" i="29" s="1"/>
  <c r="AM52" i="29"/>
  <c r="AL52" i="29" s="1"/>
  <c r="AM86" i="29"/>
  <c r="AL86" i="29" s="1"/>
  <c r="AM114" i="29"/>
  <c r="AL114" i="29" s="1"/>
  <c r="AM76" i="29"/>
  <c r="AL76" i="29" s="1"/>
  <c r="AN29" i="29"/>
  <c r="AO29" i="29" s="1"/>
  <c r="AN103" i="29"/>
  <c r="AO103" i="29" s="1"/>
  <c r="AM58" i="29"/>
  <c r="AL58" i="29" s="1"/>
  <c r="AN104" i="29"/>
  <c r="AO104" i="29" s="1"/>
  <c r="AN88" i="29"/>
  <c r="AO88" i="29" s="1"/>
  <c r="AN72" i="29"/>
  <c r="AO72" i="29" s="1"/>
  <c r="AN56" i="29"/>
  <c r="AO56" i="29" s="1"/>
  <c r="AN40" i="29"/>
  <c r="AO40" i="29" s="1"/>
  <c r="AN24" i="29"/>
  <c r="AO24" i="29" s="1"/>
  <c r="AN106" i="29"/>
  <c r="AO106" i="29" s="1"/>
  <c r="AM88" i="29"/>
  <c r="AL88" i="29" s="1"/>
  <c r="AM70" i="29"/>
  <c r="AL70" i="29" s="1"/>
  <c r="AN51" i="29"/>
  <c r="AO51" i="29" s="1"/>
  <c r="AN33" i="29"/>
  <c r="AO33" i="29" s="1"/>
  <c r="AN111" i="29"/>
  <c r="AO111" i="29" s="1"/>
  <c r="AN90" i="29"/>
  <c r="AO90" i="29" s="1"/>
  <c r="AN69" i="29"/>
  <c r="AO69" i="29" s="1"/>
  <c r="AM49" i="29"/>
  <c r="AL49" i="29" s="1"/>
  <c r="AN27" i="29"/>
  <c r="AO27" i="29" s="1"/>
  <c r="AM105" i="29"/>
  <c r="AL105" i="29" s="1"/>
  <c r="AN81" i="29"/>
  <c r="AO81" i="29" s="1"/>
  <c r="AN57" i="29"/>
  <c r="AO57" i="29" s="1"/>
  <c r="AM34" i="29"/>
  <c r="AL34" i="29" s="1"/>
  <c r="AM110" i="29"/>
  <c r="AL110" i="29" s="1"/>
  <c r="AN86" i="29"/>
  <c r="AO86" i="29" s="1"/>
  <c r="AN62" i="29"/>
  <c r="AO62" i="29" s="1"/>
  <c r="AM39" i="29"/>
  <c r="AL39" i="29" s="1"/>
  <c r="AN114" i="29"/>
  <c r="AO114" i="29" s="1"/>
  <c r="AM91" i="29"/>
  <c r="AL91" i="29" s="1"/>
  <c r="AM67" i="29"/>
  <c r="AL67" i="29" s="1"/>
  <c r="AM43" i="29"/>
  <c r="AL43" i="29" s="1"/>
  <c r="AM19" i="29"/>
  <c r="AL19" i="29" s="1"/>
  <c r="AM83" i="29"/>
  <c r="AL83" i="29" s="1"/>
  <c r="AM46" i="29"/>
  <c r="AL46" i="29" s="1"/>
  <c r="AM112" i="29"/>
  <c r="AL112" i="29" s="1"/>
  <c r="AM72" i="29"/>
  <c r="AL72" i="29" s="1"/>
  <c r="AM35" i="29"/>
  <c r="AL35" i="29" s="1"/>
  <c r="AM82" i="29"/>
  <c r="AL82" i="29" s="1"/>
  <c r="AN34" i="29"/>
  <c r="AO34" i="29" s="1"/>
  <c r="AM89" i="29"/>
  <c r="AL89" i="29" s="1"/>
  <c r="AM50" i="29"/>
  <c r="AL50" i="29" s="1"/>
  <c r="AM115" i="29"/>
  <c r="AL115" i="29" s="1"/>
  <c r="AN77" i="29"/>
  <c r="AO77" i="29" s="1"/>
  <c r="AM40" i="29"/>
  <c r="AL40" i="29" s="1"/>
  <c r="AM42" i="29"/>
  <c r="AL42" i="29" s="1"/>
  <c r="AN79" i="29"/>
  <c r="AO79" i="29" s="1"/>
  <c r="AN41" i="29"/>
  <c r="AO41" i="29" s="1"/>
  <c r="AN47" i="29"/>
  <c r="AO47" i="29" s="1"/>
  <c r="AM77" i="29"/>
  <c r="AL77" i="29" s="1"/>
  <c r="AM36" i="29"/>
  <c r="AL36" i="29" s="1"/>
  <c r="AN94" i="29"/>
  <c r="AO94" i="29" s="1"/>
  <c r="AM66" i="29"/>
  <c r="AL66" i="29" s="1"/>
  <c r="AN18" i="29"/>
  <c r="AO18" i="29" s="1"/>
  <c r="AN112" i="29"/>
  <c r="AO112" i="29" s="1"/>
  <c r="AN96" i="29"/>
  <c r="AO96" i="29" s="1"/>
  <c r="AN80" i="29"/>
  <c r="AO80" i="29" s="1"/>
  <c r="AN64" i="29"/>
  <c r="AO64" i="29" s="1"/>
  <c r="AN48" i="29"/>
  <c r="AO48" i="29" s="1"/>
  <c r="AN32" i="29"/>
  <c r="AO32" i="29" s="1"/>
  <c r="AN115" i="29"/>
  <c r="AO115" i="29" s="1"/>
  <c r="AN97" i="29"/>
  <c r="AO97" i="29" s="1"/>
  <c r="AM79" i="29"/>
  <c r="AL79" i="29" s="1"/>
  <c r="AM61" i="29"/>
  <c r="AL61" i="29" s="1"/>
  <c r="AN42" i="29"/>
  <c r="AO42" i="29" s="1"/>
  <c r="AM24" i="29"/>
  <c r="AL24" i="29" s="1"/>
  <c r="AM101" i="29"/>
  <c r="AL101" i="29" s="1"/>
  <c r="AM80" i="29"/>
  <c r="AL80" i="29" s="1"/>
  <c r="AM59" i="29"/>
  <c r="AL59" i="29" s="1"/>
  <c r="AN38" i="29"/>
  <c r="AO38" i="29" s="1"/>
  <c r="AN17" i="29"/>
  <c r="AO17" i="29" s="1"/>
  <c r="AN93" i="29"/>
  <c r="AO93" i="29" s="1"/>
  <c r="AM69" i="29"/>
  <c r="AL69" i="29" s="1"/>
  <c r="AN45" i="29"/>
  <c r="AO45" i="29" s="1"/>
  <c r="AN21" i="29"/>
  <c r="AO21" i="29" s="1"/>
  <c r="AN98" i="29"/>
  <c r="AO98" i="29" s="1"/>
  <c r="AM74" i="29"/>
  <c r="AL74" i="29" s="1"/>
  <c r="AN50" i="29"/>
  <c r="AO50" i="29" s="1"/>
  <c r="AN26" i="29"/>
  <c r="AO26" i="29" s="1"/>
  <c r="AM103" i="29"/>
  <c r="AL103" i="29" s="1"/>
  <c r="AN78" i="29"/>
  <c r="AO78" i="29" s="1"/>
  <c r="AM55" i="29"/>
  <c r="AL55" i="29" s="1"/>
  <c r="AM31" i="29"/>
  <c r="AL31" i="29" s="1"/>
  <c r="AN102" i="29"/>
  <c r="AO102" i="29" s="1"/>
  <c r="AM65" i="29"/>
  <c r="AL65" i="29" s="1"/>
  <c r="AM26" i="29"/>
  <c r="AL26" i="29" s="1"/>
  <c r="AN91" i="29"/>
  <c r="AO91" i="29" s="1"/>
  <c r="AN53" i="29"/>
  <c r="AO53" i="29" s="1"/>
  <c r="AM100" i="29"/>
  <c r="AL100" i="29" s="1"/>
  <c r="AM62" i="29"/>
  <c r="AL62" i="29" s="1"/>
  <c r="AN107" i="29"/>
  <c r="AO107" i="29" s="1"/>
  <c r="AN70" i="29"/>
  <c r="AO70" i="29" s="1"/>
  <c r="AN30" i="29"/>
  <c r="AO30" i="29" s="1"/>
  <c r="AM96" i="29"/>
  <c r="AL96" i="29" s="1"/>
  <c r="AN58" i="29"/>
  <c r="AO58" i="29" s="1"/>
  <c r="AM20" i="29"/>
  <c r="AL20" i="29" s="1"/>
  <c r="AN99" i="29"/>
  <c r="AO99" i="29" s="1"/>
  <c r="AM60" i="29"/>
  <c r="AL60" i="29" s="1"/>
  <c r="AM23" i="29"/>
  <c r="AL23" i="29" s="1"/>
  <c r="AN46" i="29"/>
  <c r="AO46" i="29" s="1"/>
  <c r="AN113" i="29"/>
  <c r="AO113" i="29" s="1"/>
  <c r="AN66" i="29"/>
  <c r="AO66" i="29" s="1"/>
  <c r="AM18" i="29"/>
  <c r="AL18" i="29" s="1"/>
  <c r="AM95" i="29"/>
  <c r="AL95" i="29" s="1"/>
  <c r="AN100" i="29"/>
  <c r="AO100" i="29" s="1"/>
  <c r="AN68" i="29"/>
  <c r="AO68" i="29" s="1"/>
  <c r="AN36" i="29"/>
  <c r="AO36" i="29" s="1"/>
  <c r="AM102" i="29"/>
  <c r="AL102" i="29" s="1"/>
  <c r="AN65" i="29"/>
  <c r="AO65" i="29" s="1"/>
  <c r="AM29" i="29"/>
  <c r="AL29" i="29" s="1"/>
  <c r="AN85" i="29"/>
  <c r="AO85" i="29" s="1"/>
  <c r="AN43" i="29"/>
  <c r="AO43" i="29" s="1"/>
  <c r="AM99" i="29"/>
  <c r="AL99" i="29" s="1"/>
  <c r="AM51" i="29"/>
  <c r="AL51" i="29" s="1"/>
  <c r="AM104" i="29"/>
  <c r="AL104" i="29" s="1"/>
  <c r="AM57" i="29"/>
  <c r="AL57" i="29" s="1"/>
  <c r="AM109" i="29"/>
  <c r="AL109" i="29" s="1"/>
  <c r="AN61" i="29"/>
  <c r="AO61" i="29" s="1"/>
  <c r="AM113" i="29"/>
  <c r="AL113" i="29" s="1"/>
  <c r="AN35" i="29"/>
  <c r="AO35" i="29" s="1"/>
  <c r="AN63" i="29"/>
  <c r="AO63" i="29" s="1"/>
  <c r="AN71" i="29"/>
  <c r="AO71" i="29" s="1"/>
  <c r="AM78" i="29"/>
  <c r="AL78" i="29" s="1"/>
  <c r="AM107" i="29"/>
  <c r="AL107" i="29" s="1"/>
  <c r="AM30" i="29"/>
  <c r="AL30" i="29" s="1"/>
  <c r="AM71" i="29"/>
  <c r="AL71" i="29" s="1"/>
  <c r="AM84" i="29"/>
  <c r="AL84" i="29" s="1"/>
  <c r="AN105" i="29"/>
  <c r="AO105" i="29" s="1"/>
  <c r="AM28" i="29"/>
  <c r="AL28" i="29" s="1"/>
  <c r="AN84" i="29"/>
  <c r="AO84" i="29" s="1"/>
  <c r="AN20" i="29"/>
  <c r="AO20" i="29" s="1"/>
  <c r="AM47" i="29"/>
  <c r="AL47" i="29" s="1"/>
  <c r="AM64" i="29"/>
  <c r="AL64" i="29" s="1"/>
  <c r="AN75" i="29"/>
  <c r="AO75" i="29" s="1"/>
  <c r="AM81" i="29"/>
  <c r="AL81" i="29" s="1"/>
  <c r="AM85" i="29"/>
  <c r="AL85" i="29" s="1"/>
  <c r="AN73" i="29"/>
  <c r="AO73" i="29" s="1"/>
  <c r="AM25" i="29"/>
  <c r="AL25" i="29" s="1"/>
  <c r="AM41" i="29"/>
  <c r="AL41" i="29" s="1"/>
  <c r="AM108" i="29"/>
  <c r="AL108" i="29" s="1"/>
  <c r="AN37" i="29"/>
  <c r="AO37" i="29" s="1"/>
  <c r="AN52" i="29"/>
  <c r="AO52" i="29" s="1"/>
  <c r="AM106" i="29"/>
  <c r="AL106" i="29" s="1"/>
  <c r="AM27" i="29"/>
  <c r="AL27" i="29" s="1"/>
  <c r="AM37" i="29"/>
  <c r="AL37" i="29" s="1"/>
  <c r="AN23" i="29"/>
  <c r="AO23" i="29" s="1"/>
  <c r="AN31" i="29"/>
  <c r="AO31" i="29" s="1"/>
  <c r="AM32" i="29"/>
  <c r="AL32" i="29" s="1"/>
  <c r="AN83" i="29"/>
  <c r="AO83" i="29" s="1"/>
  <c r="AN101" i="29"/>
  <c r="AO101" i="29" s="1"/>
  <c r="AN67" i="29"/>
  <c r="AO67" i="29" s="1"/>
  <c r="AN116" i="29"/>
  <c r="AO116" i="29" s="1"/>
  <c r="AN22" i="29"/>
  <c r="AO22" i="29" s="1"/>
  <c r="AN55" i="29"/>
  <c r="AO55" i="29" s="1"/>
  <c r="P25" i="36"/>
  <c r="Q25" i="36" s="1"/>
  <c r="P113" i="36"/>
  <c r="Q113" i="36" s="1"/>
  <c r="P39" i="36"/>
  <c r="Q39" i="36" s="1"/>
  <c r="O97" i="36"/>
  <c r="N97" i="36" s="1"/>
  <c r="O76" i="36"/>
  <c r="N76" i="36" s="1"/>
  <c r="O55" i="36"/>
  <c r="N55" i="36" s="1"/>
  <c r="O34" i="36"/>
  <c r="N34" i="36" s="1"/>
  <c r="P116" i="36"/>
  <c r="Q116" i="36" s="1"/>
  <c r="P73" i="36"/>
  <c r="Q73" i="36" s="1"/>
  <c r="P32" i="36"/>
  <c r="Q32" i="36" s="1"/>
  <c r="P53" i="36"/>
  <c r="Q53" i="36" s="1"/>
  <c r="O32" i="36"/>
  <c r="N32" i="36" s="1"/>
  <c r="O116" i="36"/>
  <c r="N116" i="36" s="1"/>
  <c r="O63" i="36"/>
  <c r="N63" i="36" s="1"/>
  <c r="P24" i="36"/>
  <c r="Q24" i="36" s="1"/>
  <c r="P114" i="36"/>
  <c r="Q114" i="36" s="1"/>
  <c r="P98" i="36"/>
  <c r="Q98" i="36" s="1"/>
  <c r="P82" i="36"/>
  <c r="Q82" i="36" s="1"/>
  <c r="P66" i="36"/>
  <c r="Q66" i="36" s="1"/>
  <c r="P50" i="36"/>
  <c r="Q50" i="36" s="1"/>
  <c r="P34" i="36"/>
  <c r="Q34" i="36" s="1"/>
  <c r="P18" i="36"/>
  <c r="Q18" i="36" s="1"/>
  <c r="O102" i="36"/>
  <c r="N102" i="36" s="1"/>
  <c r="O86" i="36"/>
  <c r="N86" i="36" s="1"/>
  <c r="O70" i="36"/>
  <c r="N70" i="36" s="1"/>
  <c r="O54" i="36"/>
  <c r="N54" i="36" s="1"/>
  <c r="P115" i="36"/>
  <c r="Q115" i="36" s="1"/>
  <c r="P93" i="36"/>
  <c r="Q93" i="36" s="1"/>
  <c r="P72" i="36"/>
  <c r="Q72" i="36" s="1"/>
  <c r="P51" i="36"/>
  <c r="Q51" i="36" s="1"/>
  <c r="P31" i="36"/>
  <c r="Q31" i="36" s="1"/>
  <c r="P97" i="36"/>
  <c r="Q97" i="36" s="1"/>
  <c r="P71" i="36"/>
  <c r="Q71" i="36" s="1"/>
  <c r="P44" i="36"/>
  <c r="Q44" i="36" s="1"/>
  <c r="O115" i="36"/>
  <c r="N115" i="36" s="1"/>
  <c r="O93" i="36"/>
  <c r="N93" i="36" s="1"/>
  <c r="O72" i="36"/>
  <c r="N72" i="36" s="1"/>
  <c r="O51" i="36"/>
  <c r="N51" i="36" s="1"/>
  <c r="O31" i="36"/>
  <c r="N31" i="36" s="1"/>
  <c r="O91" i="36"/>
  <c r="N91" i="36" s="1"/>
  <c r="O48" i="36"/>
  <c r="N48" i="36" s="1"/>
  <c r="O57" i="36"/>
  <c r="N57" i="36" s="1"/>
  <c r="P79" i="36"/>
  <c r="Q79" i="36" s="1"/>
  <c r="O37" i="36"/>
  <c r="N37" i="36" s="1"/>
  <c r="O89" i="36"/>
  <c r="N89" i="36" s="1"/>
  <c r="P36" i="36"/>
  <c r="Q36" i="36" s="1"/>
  <c r="P69" i="36"/>
  <c r="Q69" i="36" s="1"/>
  <c r="O75" i="36"/>
  <c r="N75" i="36" s="1"/>
  <c r="O107" i="36"/>
  <c r="N107" i="36" s="1"/>
  <c r="O24" i="36"/>
  <c r="N24" i="36" s="1"/>
  <c r="O38" i="36"/>
  <c r="N38" i="36" s="1"/>
  <c r="O22" i="36"/>
  <c r="N22" i="36" s="1"/>
  <c r="P76" i="36"/>
  <c r="Q76" i="36" s="1"/>
  <c r="O103" i="36"/>
  <c r="N103" i="36" s="1"/>
  <c r="O81" i="36"/>
  <c r="N81" i="36" s="1"/>
  <c r="O60" i="36"/>
  <c r="N60" i="36" s="1"/>
  <c r="O39" i="36"/>
  <c r="N39" i="36" s="1"/>
  <c r="O19" i="36"/>
  <c r="N19" i="36" s="1"/>
  <c r="P84" i="36"/>
  <c r="Q84" i="36" s="1"/>
  <c r="P41" i="36"/>
  <c r="Q41" i="36" s="1"/>
  <c r="P75" i="36"/>
  <c r="Q75" i="36" s="1"/>
  <c r="O73" i="36"/>
  <c r="N73" i="36" s="1"/>
  <c r="O29" i="36"/>
  <c r="N29" i="36" s="1"/>
  <c r="O84" i="36"/>
  <c r="N84" i="36" s="1"/>
  <c r="P64" i="36"/>
  <c r="Q64" i="36" s="1"/>
  <c r="P102" i="36"/>
  <c r="Q102" i="36" s="1"/>
  <c r="P78" i="36"/>
  <c r="Q78" i="36" s="1"/>
  <c r="P26" i="36"/>
  <c r="Q26" i="36" s="1"/>
  <c r="O74" i="36"/>
  <c r="N74" i="36" s="1"/>
  <c r="O50" i="36"/>
  <c r="N50" i="36" s="1"/>
  <c r="P61" i="36"/>
  <c r="Q61" i="36" s="1"/>
  <c r="P81" i="36"/>
  <c r="Q81" i="36" s="1"/>
  <c r="O35" i="36"/>
  <c r="N35" i="36" s="1"/>
  <c r="O61" i="36"/>
  <c r="N61" i="36" s="1"/>
  <c r="O26" i="36"/>
  <c r="N26" i="36" s="1"/>
  <c r="O49" i="36"/>
  <c r="N49" i="36" s="1"/>
  <c r="O112" i="36"/>
  <c r="N112" i="36" s="1"/>
  <c r="P89" i="36"/>
  <c r="Q89" i="36" s="1"/>
  <c r="O28" i="36"/>
  <c r="N28" i="36" s="1"/>
  <c r="P96" i="36"/>
  <c r="Q96" i="36" s="1"/>
  <c r="P91" i="36"/>
  <c r="Q91" i="36" s="1"/>
  <c r="O53" i="36"/>
  <c r="N53" i="36" s="1"/>
  <c r="P94" i="36"/>
  <c r="Q94" i="36" s="1"/>
  <c r="P42" i="36"/>
  <c r="Q42" i="36" s="1"/>
  <c r="O90" i="36"/>
  <c r="N90" i="36" s="1"/>
  <c r="O66" i="36"/>
  <c r="N66" i="36" s="1"/>
  <c r="P83" i="36"/>
  <c r="Q83" i="36" s="1"/>
  <c r="P108" i="36"/>
  <c r="Q108" i="36" s="1"/>
  <c r="P65" i="36"/>
  <c r="Q65" i="36" s="1"/>
  <c r="O21" i="36"/>
  <c r="N21" i="36" s="1"/>
  <c r="O83" i="36"/>
  <c r="N83" i="36" s="1"/>
  <c r="O71" i="36"/>
  <c r="N71" i="36" s="1"/>
  <c r="P19" i="36"/>
  <c r="Q19" i="36" s="1"/>
  <c r="P68" i="36"/>
  <c r="Q68" i="36" s="1"/>
  <c r="O18" i="36"/>
  <c r="P52" i="36"/>
  <c r="Q52" i="36" s="1"/>
  <c r="P48" i="36"/>
  <c r="Q48" i="36" s="1"/>
  <c r="O52" i="36"/>
  <c r="N52" i="36" s="1"/>
  <c r="O64" i="36"/>
  <c r="N64" i="36" s="1"/>
  <c r="O23" i="36"/>
  <c r="P110" i="36"/>
  <c r="Q110" i="36" s="1"/>
  <c r="P58" i="36"/>
  <c r="Q58" i="36" s="1"/>
  <c r="O106" i="36"/>
  <c r="N106" i="36" s="1"/>
  <c r="O82" i="36"/>
  <c r="N82" i="36" s="1"/>
  <c r="P104" i="36"/>
  <c r="Q104" i="36" s="1"/>
  <c r="O36" i="36"/>
  <c r="N36" i="36" s="1"/>
  <c r="P92" i="36"/>
  <c r="Q92" i="36" s="1"/>
  <c r="O104" i="36"/>
  <c r="N104" i="36" s="1"/>
  <c r="P35" i="36"/>
  <c r="Q35" i="36" s="1"/>
  <c r="O92" i="36"/>
  <c r="N92" i="36" s="1"/>
  <c r="O25" i="36"/>
  <c r="N25" i="36" s="1"/>
  <c r="O59" i="36"/>
  <c r="N59" i="36" s="1"/>
  <c r="P111" i="36"/>
  <c r="Q111" i="36" s="1"/>
  <c r="O68" i="36"/>
  <c r="N68" i="36" s="1"/>
  <c r="P95" i="36"/>
  <c r="Q95" i="36" s="1"/>
  <c r="P43" i="36"/>
  <c r="Q43" i="36" s="1"/>
  <c r="O105" i="36"/>
  <c r="N105" i="36" s="1"/>
  <c r="P59" i="36"/>
  <c r="Q59" i="36" s="1"/>
  <c r="P74" i="36"/>
  <c r="Q74" i="36" s="1"/>
  <c r="O94" i="36"/>
  <c r="N94" i="36" s="1"/>
  <c r="P77" i="36"/>
  <c r="Q77" i="36" s="1"/>
  <c r="O27" i="36"/>
  <c r="N27" i="36" s="1"/>
  <c r="P55" i="36"/>
  <c r="Q55" i="36" s="1"/>
  <c r="O88" i="36"/>
  <c r="N88" i="36" s="1"/>
  <c r="O44" i="36"/>
  <c r="N44" i="36" s="1"/>
  <c r="O69" i="36"/>
  <c r="N69" i="36" s="1"/>
  <c r="O47" i="36"/>
  <c r="N47" i="36" s="1"/>
  <c r="O41" i="36"/>
  <c r="N41" i="36" s="1"/>
  <c r="P62" i="36"/>
  <c r="Q62" i="36" s="1"/>
  <c r="O78" i="36"/>
  <c r="N78" i="36" s="1"/>
  <c r="P56" i="36"/>
  <c r="Q56" i="36" s="1"/>
  <c r="O67" i="36"/>
  <c r="N67" i="36" s="1"/>
  <c r="P49" i="36"/>
  <c r="Q49" i="36" s="1"/>
  <c r="P29" i="36"/>
  <c r="Q29" i="36" s="1"/>
  <c r="P28" i="36"/>
  <c r="Q28" i="36" s="1"/>
  <c r="O96" i="36"/>
  <c r="N96" i="36" s="1"/>
  <c r="O85" i="36"/>
  <c r="N85" i="36" s="1"/>
  <c r="P86" i="36"/>
  <c r="Q86" i="36" s="1"/>
  <c r="P46" i="36"/>
  <c r="Q46" i="36" s="1"/>
  <c r="O62" i="36"/>
  <c r="N62" i="36" s="1"/>
  <c r="P40" i="36"/>
  <c r="Q40" i="36" s="1"/>
  <c r="O99" i="36"/>
  <c r="N99" i="36" s="1"/>
  <c r="O45" i="36"/>
  <c r="N45" i="36" s="1"/>
  <c r="O113" i="36"/>
  <c r="N113" i="36" s="1"/>
  <c r="P100" i="36"/>
  <c r="Q100" i="36" s="1"/>
  <c r="O95" i="36"/>
  <c r="N95" i="36" s="1"/>
  <c r="O114" i="36"/>
  <c r="N114" i="36" s="1"/>
  <c r="O46" i="36"/>
  <c r="N46" i="36" s="1"/>
  <c r="P45" i="36"/>
  <c r="Q45" i="36" s="1"/>
  <c r="O30" i="36"/>
  <c r="O40" i="36"/>
  <c r="N40" i="36" s="1"/>
  <c r="O100" i="36"/>
  <c r="N100" i="36" s="1"/>
  <c r="P23" i="36"/>
  <c r="Q23" i="36" s="1"/>
  <c r="P112" i="36"/>
  <c r="Q112" i="36" s="1"/>
  <c r="O20" i="36"/>
  <c r="N20" i="36" s="1"/>
  <c r="P70" i="36"/>
  <c r="Q70" i="36" s="1"/>
  <c r="O110" i="36"/>
  <c r="N110" i="36" s="1"/>
  <c r="O42" i="36"/>
  <c r="N42" i="36" s="1"/>
  <c r="O98" i="36"/>
  <c r="N98" i="36" s="1"/>
  <c r="P109" i="36"/>
  <c r="Q109" i="36" s="1"/>
  <c r="P17" i="36"/>
  <c r="Q17" i="36" s="1"/>
  <c r="O109" i="36"/>
  <c r="N109" i="36" s="1"/>
  <c r="O17" i="36"/>
  <c r="P33" i="36"/>
  <c r="Q33" i="36" s="1"/>
  <c r="P30" i="36"/>
  <c r="Q30" i="36" s="1"/>
  <c r="P67" i="36"/>
  <c r="Q67" i="36" s="1"/>
  <c r="P60" i="36"/>
  <c r="Q60" i="36" s="1"/>
  <c r="O56" i="36"/>
  <c r="N56" i="36" s="1"/>
  <c r="O101" i="36"/>
  <c r="N101" i="36" s="1"/>
  <c r="P47" i="36"/>
  <c r="Q47" i="36" s="1"/>
  <c r="P63" i="36"/>
  <c r="Q63" i="36" s="1"/>
  <c r="P101" i="36"/>
  <c r="Q101" i="36" s="1"/>
  <c r="P90" i="36"/>
  <c r="Q90" i="36" s="1"/>
  <c r="P22" i="36"/>
  <c r="Q22" i="36" s="1"/>
  <c r="O58" i="36"/>
  <c r="N58" i="36" s="1"/>
  <c r="O87" i="36"/>
  <c r="N87" i="36" s="1"/>
  <c r="O80" i="36"/>
  <c r="N80" i="36" s="1"/>
  <c r="O111" i="36"/>
  <c r="N111" i="36" s="1"/>
  <c r="O33" i="36"/>
  <c r="N33" i="36" s="1"/>
  <c r="P80" i="36"/>
  <c r="Q80" i="36" s="1"/>
  <c r="P54" i="36"/>
  <c r="Q54" i="36" s="1"/>
  <c r="P103" i="36"/>
  <c r="Q103" i="36" s="1"/>
  <c r="O77" i="36"/>
  <c r="N77" i="36" s="1"/>
  <c r="P105" i="36"/>
  <c r="Q105" i="36" s="1"/>
  <c r="P99" i="36"/>
  <c r="Q99" i="36" s="1"/>
  <c r="P20" i="36"/>
  <c r="Q20" i="36" s="1"/>
  <c r="P38" i="36"/>
  <c r="Q38" i="36" s="1"/>
  <c r="P21" i="36"/>
  <c r="Q21" i="36" s="1"/>
  <c r="O79" i="36"/>
  <c r="N79" i="36" s="1"/>
  <c r="O108" i="36"/>
  <c r="N108" i="36" s="1"/>
  <c r="P87" i="36"/>
  <c r="Q87" i="36" s="1"/>
  <c r="P37" i="36"/>
  <c r="Q37" i="36" s="1"/>
  <c r="P107" i="36"/>
  <c r="Q107" i="36" s="1"/>
  <c r="P106" i="36"/>
  <c r="Q106" i="36" s="1"/>
  <c r="O43" i="36"/>
  <c r="N43" i="36" s="1"/>
  <c r="P27" i="36"/>
  <c r="Q27" i="36" s="1"/>
  <c r="P85" i="36"/>
  <c r="Q85" i="36" s="1"/>
  <c r="O65" i="36"/>
  <c r="N65" i="36" s="1"/>
  <c r="P57" i="36"/>
  <c r="Q57" i="36" s="1"/>
  <c r="P88" i="36"/>
  <c r="Q88" i="36" s="1"/>
  <c r="AX30" i="43"/>
  <c r="E29" i="43"/>
  <c r="AJ29" i="43"/>
  <c r="BL29" i="43"/>
  <c r="I116" i="29"/>
  <c r="H116" i="29" s="1"/>
  <c r="I100" i="29"/>
  <c r="H100" i="29" s="1"/>
  <c r="I84" i="29"/>
  <c r="H84" i="29" s="1"/>
  <c r="I68" i="29"/>
  <c r="H68" i="29" s="1"/>
  <c r="I52" i="29"/>
  <c r="H52" i="29" s="1"/>
  <c r="I36" i="29"/>
  <c r="H36" i="29" s="1"/>
  <c r="I111" i="29"/>
  <c r="H111" i="29" s="1"/>
  <c r="I93" i="29"/>
  <c r="H93" i="29" s="1"/>
  <c r="J74" i="29"/>
  <c r="K74" i="29" s="1"/>
  <c r="J56" i="29"/>
  <c r="K56" i="29" s="1"/>
  <c r="I38" i="29"/>
  <c r="H38" i="29" s="1"/>
  <c r="J103" i="29"/>
  <c r="K103" i="29" s="1"/>
  <c r="I77" i="29"/>
  <c r="H77" i="29" s="1"/>
  <c r="I49" i="29"/>
  <c r="H49" i="29" s="1"/>
  <c r="I22" i="29"/>
  <c r="H22" i="29" s="1"/>
  <c r="J100" i="29"/>
  <c r="K100" i="29" s="1"/>
  <c r="I73" i="29"/>
  <c r="H73" i="29" s="1"/>
  <c r="I46" i="29"/>
  <c r="H46" i="29" s="1"/>
  <c r="J18" i="29"/>
  <c r="K18" i="29" s="1"/>
  <c r="J93" i="29"/>
  <c r="K93" i="29" s="1"/>
  <c r="I66" i="29"/>
  <c r="H66" i="29" s="1"/>
  <c r="J37" i="29"/>
  <c r="K37" i="29" s="1"/>
  <c r="I82" i="29"/>
  <c r="H82" i="29" s="1"/>
  <c r="I101" i="29"/>
  <c r="H101" i="29" s="1"/>
  <c r="J73" i="29"/>
  <c r="K73" i="29" s="1"/>
  <c r="J46" i="29"/>
  <c r="K46" i="29" s="1"/>
  <c r="I71" i="29"/>
  <c r="H71" i="29" s="1"/>
  <c r="I37" i="29"/>
  <c r="H37" i="29" s="1"/>
  <c r="I30" i="29"/>
  <c r="I112" i="29"/>
  <c r="H112" i="29" s="1"/>
  <c r="I96" i="29"/>
  <c r="H96" i="29" s="1"/>
  <c r="I80" i="29"/>
  <c r="H80" i="29" s="1"/>
  <c r="I64" i="29"/>
  <c r="H64" i="29" s="1"/>
  <c r="I48" i="29"/>
  <c r="H48" i="29" s="1"/>
  <c r="I32" i="29"/>
  <c r="H32" i="29" s="1"/>
  <c r="J106" i="29"/>
  <c r="K106" i="29" s="1"/>
  <c r="J88" i="29"/>
  <c r="K88" i="29" s="1"/>
  <c r="I70" i="29"/>
  <c r="H70" i="29" s="1"/>
  <c r="J51" i="29"/>
  <c r="K51" i="29" s="1"/>
  <c r="J33" i="29"/>
  <c r="K33" i="29" s="1"/>
  <c r="I97" i="29"/>
  <c r="H97" i="29" s="1"/>
  <c r="J69" i="29"/>
  <c r="K69" i="29" s="1"/>
  <c r="I42" i="29"/>
  <c r="H42" i="29" s="1"/>
  <c r="J20" i="29"/>
  <c r="K20" i="29" s="1"/>
  <c r="I94" i="29"/>
  <c r="H94" i="29" s="1"/>
  <c r="J66" i="29"/>
  <c r="K66" i="29" s="1"/>
  <c r="J39" i="29"/>
  <c r="K39" i="29" s="1"/>
  <c r="J113" i="29"/>
  <c r="K113" i="29" s="1"/>
  <c r="J85" i="29"/>
  <c r="K85" i="29" s="1"/>
  <c r="J58" i="29"/>
  <c r="K58" i="29" s="1"/>
  <c r="I31" i="29"/>
  <c r="H31" i="29" s="1"/>
  <c r="J47" i="29"/>
  <c r="K47" i="29" s="1"/>
  <c r="J94" i="29"/>
  <c r="K94" i="29" s="1"/>
  <c r="I67" i="29"/>
  <c r="H67" i="29" s="1"/>
  <c r="J40" i="29"/>
  <c r="K40" i="29" s="1"/>
  <c r="I43" i="29"/>
  <c r="H43" i="29" s="1"/>
  <c r="J111" i="29"/>
  <c r="K111" i="29" s="1"/>
  <c r="I20" i="29"/>
  <c r="H20" i="29" s="1"/>
  <c r="J24" i="29"/>
  <c r="K24" i="29" s="1"/>
  <c r="J101" i="29"/>
  <c r="K101" i="29" s="1"/>
  <c r="I81" i="29"/>
  <c r="H81" i="29" s="1"/>
  <c r="J59" i="29"/>
  <c r="K59" i="29" s="1"/>
  <c r="I39" i="29"/>
  <c r="H39" i="29" s="1"/>
  <c r="J116" i="29"/>
  <c r="K116" i="29" s="1"/>
  <c r="J92" i="29"/>
  <c r="K92" i="29" s="1"/>
  <c r="J68" i="29"/>
  <c r="K68" i="29" s="1"/>
  <c r="I45" i="29"/>
  <c r="H45" i="29" s="1"/>
  <c r="I21" i="29"/>
  <c r="H21" i="29" s="1"/>
  <c r="J95" i="29"/>
  <c r="K95" i="29" s="1"/>
  <c r="I69" i="29"/>
  <c r="H69" i="29" s="1"/>
  <c r="J41" i="29"/>
  <c r="K41" i="29" s="1"/>
  <c r="I115" i="29"/>
  <c r="H115" i="29" s="1"/>
  <c r="I75" i="29"/>
  <c r="H75" i="29" s="1"/>
  <c r="I41" i="29"/>
  <c r="H41" i="29" s="1"/>
  <c r="I26" i="29"/>
  <c r="H26" i="29" s="1"/>
  <c r="J23" i="29"/>
  <c r="K23" i="29" s="1"/>
  <c r="J22" i="29"/>
  <c r="K22" i="29" s="1"/>
  <c r="I17" i="29"/>
  <c r="H17" i="29" s="1"/>
  <c r="J36" i="29"/>
  <c r="K36" i="29" s="1"/>
  <c r="J30" i="29"/>
  <c r="K30" i="29" s="1"/>
  <c r="I104" i="29"/>
  <c r="H104" i="29" s="1"/>
  <c r="I88" i="29"/>
  <c r="H88" i="29" s="1"/>
  <c r="I72" i="29"/>
  <c r="H72" i="29" s="1"/>
  <c r="I56" i="29"/>
  <c r="H56" i="29" s="1"/>
  <c r="I40" i="29"/>
  <c r="H40" i="29" s="1"/>
  <c r="J115" i="29"/>
  <c r="K115" i="29" s="1"/>
  <c r="J97" i="29"/>
  <c r="K97" i="29" s="1"/>
  <c r="I79" i="29"/>
  <c r="H79" i="29" s="1"/>
  <c r="I61" i="29"/>
  <c r="H61" i="29" s="1"/>
  <c r="J42" i="29"/>
  <c r="K42" i="29" s="1"/>
  <c r="J110" i="29"/>
  <c r="K110" i="29" s="1"/>
  <c r="I83" i="29"/>
  <c r="H83" i="29" s="1"/>
  <c r="J55" i="29"/>
  <c r="K55" i="29" s="1"/>
  <c r="J29" i="29"/>
  <c r="K29" i="29" s="1"/>
  <c r="J107" i="29"/>
  <c r="K107" i="29" s="1"/>
  <c r="J79" i="29"/>
  <c r="K79" i="29" s="1"/>
  <c r="I53" i="29"/>
  <c r="H53" i="29" s="1"/>
  <c r="J25" i="29"/>
  <c r="K25" i="29" s="1"/>
  <c r="J99" i="29"/>
  <c r="K99" i="29" s="1"/>
  <c r="J72" i="29"/>
  <c r="K72" i="29" s="1"/>
  <c r="J45" i="29"/>
  <c r="K45" i="29" s="1"/>
  <c r="I109" i="29"/>
  <c r="H109" i="29" s="1"/>
  <c r="J108" i="29"/>
  <c r="K108" i="29" s="1"/>
  <c r="J81" i="29"/>
  <c r="K81" i="29" s="1"/>
  <c r="J53" i="29"/>
  <c r="K53" i="29" s="1"/>
  <c r="I19" i="29"/>
  <c r="H19" i="29" s="1"/>
  <c r="I98" i="29"/>
  <c r="H98" i="29" s="1"/>
  <c r="J64" i="29"/>
  <c r="K64" i="29" s="1"/>
  <c r="J57" i="29"/>
  <c r="K57" i="29" s="1"/>
  <c r="I92" i="29"/>
  <c r="H92" i="29" s="1"/>
  <c r="I60" i="29"/>
  <c r="H60" i="29" s="1"/>
  <c r="I24" i="29"/>
  <c r="J83" i="29"/>
  <c r="K83" i="29" s="1"/>
  <c r="I47" i="29"/>
  <c r="H47" i="29" s="1"/>
  <c r="I18" i="29"/>
  <c r="H18" i="29" s="1"/>
  <c r="I63" i="29"/>
  <c r="H63" i="29" s="1"/>
  <c r="I114" i="29"/>
  <c r="H114" i="29" s="1"/>
  <c r="I59" i="29"/>
  <c r="H59" i="29" s="1"/>
  <c r="I106" i="29"/>
  <c r="H106" i="29" s="1"/>
  <c r="J52" i="29"/>
  <c r="K52" i="29" s="1"/>
  <c r="J114" i="29"/>
  <c r="K114" i="29" s="1"/>
  <c r="J60" i="29"/>
  <c r="K60" i="29" s="1"/>
  <c r="J84" i="29"/>
  <c r="K84" i="29" s="1"/>
  <c r="I91" i="29"/>
  <c r="H91" i="29" s="1"/>
  <c r="J49" i="29"/>
  <c r="K49" i="29" s="1"/>
  <c r="J104" i="29"/>
  <c r="K104" i="29" s="1"/>
  <c r="I57" i="29"/>
  <c r="H57" i="29" s="1"/>
  <c r="J82" i="29"/>
  <c r="K82" i="29" s="1"/>
  <c r="J27" i="29"/>
  <c r="K27" i="29" s="1"/>
  <c r="J61" i="29"/>
  <c r="K61" i="29" s="1"/>
  <c r="J77" i="29"/>
  <c r="K77" i="29" s="1"/>
  <c r="J90" i="29"/>
  <c r="K90" i="29" s="1"/>
  <c r="J19" i="29"/>
  <c r="K19" i="29" s="1"/>
  <c r="J75" i="29"/>
  <c r="K75" i="29" s="1"/>
  <c r="I34" i="29"/>
  <c r="H34" i="29" s="1"/>
  <c r="J86" i="29"/>
  <c r="K86" i="29" s="1"/>
  <c r="J38" i="29"/>
  <c r="K38" i="29" s="1"/>
  <c r="I62" i="29"/>
  <c r="H62" i="29" s="1"/>
  <c r="J102" i="29"/>
  <c r="K102" i="29" s="1"/>
  <c r="J34" i="29"/>
  <c r="K34" i="29" s="1"/>
  <c r="J105" i="29"/>
  <c r="K105" i="29" s="1"/>
  <c r="I99" i="29"/>
  <c r="H99" i="29" s="1"/>
  <c r="I113" i="29"/>
  <c r="H113" i="29" s="1"/>
  <c r="J112" i="29"/>
  <c r="K112" i="29" s="1"/>
  <c r="J70" i="29"/>
  <c r="K70" i="29" s="1"/>
  <c r="J28" i="29"/>
  <c r="K28" i="29" s="1"/>
  <c r="J80" i="29"/>
  <c r="K80" i="29" s="1"/>
  <c r="J32" i="29"/>
  <c r="K32" i="29" s="1"/>
  <c r="J109" i="29"/>
  <c r="K109" i="29" s="1"/>
  <c r="I55" i="29"/>
  <c r="H55" i="29" s="1"/>
  <c r="I95" i="29"/>
  <c r="H95" i="29" s="1"/>
  <c r="I27" i="29"/>
  <c r="H27" i="29" s="1"/>
  <c r="I78" i="29"/>
  <c r="H78" i="29" s="1"/>
  <c r="J71" i="29"/>
  <c r="K71" i="29" s="1"/>
  <c r="I85" i="29"/>
  <c r="H85" i="29" s="1"/>
  <c r="I108" i="29"/>
  <c r="H108" i="29" s="1"/>
  <c r="I44" i="29"/>
  <c r="H44" i="29" s="1"/>
  <c r="J65" i="29"/>
  <c r="K65" i="29" s="1"/>
  <c r="I90" i="29"/>
  <c r="H90" i="29" s="1"/>
  <c r="J31" i="29"/>
  <c r="K31" i="29" s="1"/>
  <c r="J17" i="29"/>
  <c r="K17" i="29" s="1"/>
  <c r="I33" i="29"/>
  <c r="H33" i="29" s="1"/>
  <c r="J91" i="29"/>
  <c r="K91" i="29" s="1"/>
  <c r="J54" i="29"/>
  <c r="K54" i="29" s="1"/>
  <c r="J62" i="29"/>
  <c r="K62" i="29" s="1"/>
  <c r="I35" i="29"/>
  <c r="H35" i="29" s="1"/>
  <c r="I105" i="29"/>
  <c r="H105" i="29" s="1"/>
  <c r="I107" i="29"/>
  <c r="H107" i="29" s="1"/>
  <c r="I23" i="29"/>
  <c r="H23" i="29" s="1"/>
  <c r="J26" i="29"/>
  <c r="K26" i="29" s="1"/>
  <c r="I103" i="29"/>
  <c r="H103" i="29" s="1"/>
  <c r="I89" i="29"/>
  <c r="H89" i="29" s="1"/>
  <c r="J43" i="29"/>
  <c r="K43" i="29" s="1"/>
  <c r="I58" i="29"/>
  <c r="H58" i="29" s="1"/>
  <c r="J96" i="29"/>
  <c r="K96" i="29" s="1"/>
  <c r="I110" i="29"/>
  <c r="H110" i="29" s="1"/>
  <c r="J89" i="29"/>
  <c r="K89" i="29" s="1"/>
  <c r="J67" i="29"/>
  <c r="K67" i="29" s="1"/>
  <c r="I76" i="29"/>
  <c r="H76" i="29" s="1"/>
  <c r="I29" i="29"/>
  <c r="H29" i="29" s="1"/>
  <c r="J78" i="29"/>
  <c r="K78" i="29" s="1"/>
  <c r="I86" i="29"/>
  <c r="H86" i="29" s="1"/>
  <c r="I54" i="29"/>
  <c r="H54" i="29" s="1"/>
  <c r="I25" i="29"/>
  <c r="H25" i="29" s="1"/>
  <c r="I28" i="29"/>
  <c r="H28" i="29" s="1"/>
  <c r="I65" i="29"/>
  <c r="H65" i="29" s="1"/>
  <c r="I74" i="29"/>
  <c r="H74" i="29" s="1"/>
  <c r="J48" i="29"/>
  <c r="K48" i="29" s="1"/>
  <c r="I51" i="29"/>
  <c r="H51" i="29" s="1"/>
  <c r="I87" i="29"/>
  <c r="H87" i="29" s="1"/>
  <c r="J50" i="29"/>
  <c r="K50" i="29" s="1"/>
  <c r="J76" i="29"/>
  <c r="K76" i="29" s="1"/>
  <c r="J21" i="29"/>
  <c r="K21" i="29" s="1"/>
  <c r="I50" i="29"/>
  <c r="H50" i="29" s="1"/>
  <c r="J87" i="29"/>
  <c r="K87" i="29" s="1"/>
  <c r="J63" i="29"/>
  <c r="K63" i="29" s="1"/>
  <c r="J98" i="29"/>
  <c r="K98" i="29" s="1"/>
  <c r="I102" i="29"/>
  <c r="H102" i="29" s="1"/>
  <c r="J35" i="29"/>
  <c r="K35" i="29" s="1"/>
  <c r="J44" i="29"/>
  <c r="K44" i="29" s="1"/>
  <c r="AG108" i="34"/>
  <c r="AF108" i="34" s="1"/>
  <c r="AG92" i="34"/>
  <c r="AF92" i="34" s="1"/>
  <c r="AG76" i="34"/>
  <c r="AF76" i="34" s="1"/>
  <c r="AG60" i="34"/>
  <c r="AF60" i="34" s="1"/>
  <c r="AG44" i="34"/>
  <c r="AF44" i="34" s="1"/>
  <c r="AG115" i="34"/>
  <c r="AF115" i="34" s="1"/>
  <c r="AG99" i="34"/>
  <c r="AF99" i="34" s="1"/>
  <c r="AG83" i="34"/>
  <c r="AF83" i="34" s="1"/>
  <c r="AG67" i="34"/>
  <c r="AF67" i="34" s="1"/>
  <c r="AG51" i="34"/>
  <c r="AF51" i="34" s="1"/>
  <c r="AG35" i="34"/>
  <c r="AF35" i="34" s="1"/>
  <c r="AG102" i="34"/>
  <c r="AF102" i="34" s="1"/>
  <c r="AG78" i="34"/>
  <c r="AF78" i="34" s="1"/>
  <c r="AH55" i="34"/>
  <c r="AI55" i="34" s="1"/>
  <c r="AG34" i="34"/>
  <c r="AF34" i="34" s="1"/>
  <c r="AH19" i="34"/>
  <c r="AI19" i="34" s="1"/>
  <c r="AH79" i="34"/>
  <c r="AI79" i="34" s="1"/>
  <c r="AH42" i="34"/>
  <c r="AI42" i="34" s="1"/>
  <c r="AG105" i="34"/>
  <c r="AF105" i="34" s="1"/>
  <c r="AH104" i="34"/>
  <c r="AI104" i="34" s="1"/>
  <c r="AG98" i="34"/>
  <c r="AF98" i="34" s="1"/>
  <c r="AH58" i="34"/>
  <c r="AI58" i="34" s="1"/>
  <c r="AG26" i="34"/>
  <c r="AF26" i="34" s="1"/>
  <c r="AG17" i="34"/>
  <c r="AG104" i="34"/>
  <c r="AF104" i="34" s="1"/>
  <c r="AG88" i="34"/>
  <c r="AF88" i="34" s="1"/>
  <c r="AG72" i="34"/>
  <c r="AF72" i="34" s="1"/>
  <c r="AG56" i="34"/>
  <c r="AF56" i="34" s="1"/>
  <c r="AG40" i="34"/>
  <c r="AF40" i="34" s="1"/>
  <c r="AG111" i="34"/>
  <c r="AF111" i="34" s="1"/>
  <c r="AG95" i="34"/>
  <c r="AF95" i="34" s="1"/>
  <c r="AG79" i="34"/>
  <c r="AF79" i="34" s="1"/>
  <c r="AG63" i="34"/>
  <c r="AF63" i="34" s="1"/>
  <c r="AG47" i="34"/>
  <c r="AF47" i="34" s="1"/>
  <c r="AG31" i="34"/>
  <c r="AF31" i="34" s="1"/>
  <c r="AH20" i="34"/>
  <c r="AI20" i="34" s="1"/>
  <c r="AH96" i="34"/>
  <c r="AI96" i="34" s="1"/>
  <c r="AH72" i="34"/>
  <c r="AI72" i="34" s="1"/>
  <c r="AG50" i="34"/>
  <c r="AF50" i="34" s="1"/>
  <c r="AG29" i="34"/>
  <c r="AF29" i="34" s="1"/>
  <c r="AH106" i="34"/>
  <c r="AI106" i="34" s="1"/>
  <c r="AG69" i="34"/>
  <c r="AF69" i="34" s="1"/>
  <c r="AH35" i="34"/>
  <c r="AI35" i="34" s="1"/>
  <c r="AH74" i="34"/>
  <c r="AI74" i="34" s="1"/>
  <c r="AH64" i="34"/>
  <c r="AI64" i="34" s="1"/>
  <c r="AH87" i="34"/>
  <c r="AI87" i="34" s="1"/>
  <c r="AH51" i="34"/>
  <c r="AI51" i="34" s="1"/>
  <c r="AG94" i="34"/>
  <c r="AF94" i="34" s="1"/>
  <c r="AG23" i="34"/>
  <c r="AF23" i="34" s="1"/>
  <c r="AH97" i="34"/>
  <c r="AI97" i="34" s="1"/>
  <c r="AH76" i="34"/>
  <c r="AI76" i="34" s="1"/>
  <c r="AH103" i="34"/>
  <c r="AI103" i="34" s="1"/>
  <c r="AH78" i="34"/>
  <c r="AI78" i="34" s="1"/>
  <c r="AH56" i="34"/>
  <c r="AI56" i="34" s="1"/>
  <c r="AH34" i="34"/>
  <c r="AI34" i="34" s="1"/>
  <c r="AH95" i="34"/>
  <c r="AI95" i="34" s="1"/>
  <c r="AH71" i="34"/>
  <c r="AI71" i="34" s="1"/>
  <c r="AH49" i="34"/>
  <c r="AI49" i="34" s="1"/>
  <c r="AH28" i="34"/>
  <c r="AI28" i="34" s="1"/>
  <c r="AG112" i="34"/>
  <c r="AF112" i="34" s="1"/>
  <c r="AG96" i="34"/>
  <c r="AF96" i="34" s="1"/>
  <c r="AG80" i="34"/>
  <c r="AF80" i="34" s="1"/>
  <c r="AG64" i="34"/>
  <c r="AF64" i="34" s="1"/>
  <c r="AG48" i="34"/>
  <c r="AF48" i="34" s="1"/>
  <c r="AG32" i="34"/>
  <c r="AF32" i="34" s="1"/>
  <c r="AG103" i="34"/>
  <c r="AF103" i="34" s="1"/>
  <c r="AG87" i="34"/>
  <c r="AF87" i="34" s="1"/>
  <c r="AG71" i="34"/>
  <c r="AF71" i="34" s="1"/>
  <c r="AG55" i="34"/>
  <c r="AF55" i="34" s="1"/>
  <c r="AG39" i="34"/>
  <c r="AF39" i="34" s="1"/>
  <c r="AG19" i="34"/>
  <c r="AG109" i="34"/>
  <c r="AF109" i="34" s="1"/>
  <c r="AH84" i="34"/>
  <c r="AI84" i="34" s="1"/>
  <c r="AG61" i="34"/>
  <c r="AF61" i="34" s="1"/>
  <c r="AH39" i="34"/>
  <c r="AI39" i="34" s="1"/>
  <c r="AG20" i="34"/>
  <c r="AF20" i="34" s="1"/>
  <c r="AH88" i="34"/>
  <c r="AI88" i="34" s="1"/>
  <c r="AH52" i="34"/>
  <c r="AI52" i="34" s="1"/>
  <c r="AH18" i="34"/>
  <c r="AI18" i="34" s="1"/>
  <c r="AH23" i="34"/>
  <c r="AI23" i="34" s="1"/>
  <c r="AG106" i="34"/>
  <c r="AF106" i="34" s="1"/>
  <c r="AH68" i="34"/>
  <c r="AI68" i="34" s="1"/>
  <c r="AG33" i="34"/>
  <c r="AF33" i="34" s="1"/>
  <c r="AG41" i="34"/>
  <c r="AF41" i="34" s="1"/>
  <c r="AG100" i="34"/>
  <c r="AF100" i="34" s="1"/>
  <c r="AG68" i="34"/>
  <c r="AF68" i="34" s="1"/>
  <c r="AG36" i="34"/>
  <c r="AF36" i="34" s="1"/>
  <c r="AG91" i="34"/>
  <c r="AF91" i="34" s="1"/>
  <c r="AG59" i="34"/>
  <c r="AF59" i="34" s="1"/>
  <c r="AG27" i="34"/>
  <c r="AF27" i="34" s="1"/>
  <c r="AG90" i="34"/>
  <c r="AF90" i="34" s="1"/>
  <c r="AG45" i="34"/>
  <c r="AF45" i="34" s="1"/>
  <c r="AH98" i="34"/>
  <c r="AI98" i="34" s="1"/>
  <c r="AH26" i="34"/>
  <c r="AI26" i="34" s="1"/>
  <c r="AG38" i="34"/>
  <c r="AF38" i="34" s="1"/>
  <c r="AG42" i="34"/>
  <c r="AF42" i="34" s="1"/>
  <c r="AH91" i="34"/>
  <c r="AI91" i="34" s="1"/>
  <c r="AH111" i="34"/>
  <c r="AI111" i="34" s="1"/>
  <c r="AH108" i="34"/>
  <c r="AI108" i="34" s="1"/>
  <c r="AH115" i="34"/>
  <c r="AI115" i="34" s="1"/>
  <c r="AH66" i="34"/>
  <c r="AI66" i="34" s="1"/>
  <c r="AG25" i="34"/>
  <c r="AF25" i="34" s="1"/>
  <c r="AH83" i="34"/>
  <c r="AI83" i="34" s="1"/>
  <c r="AH38" i="34"/>
  <c r="AI38" i="34" s="1"/>
  <c r="AG18" i="34"/>
  <c r="AF18" i="34" s="1"/>
  <c r="AH63" i="34"/>
  <c r="AI63" i="34" s="1"/>
  <c r="AG89" i="34"/>
  <c r="AF89" i="34" s="1"/>
  <c r="AH92" i="34"/>
  <c r="AI92" i="34" s="1"/>
  <c r="AG97" i="34"/>
  <c r="AF97" i="34" s="1"/>
  <c r="AH50" i="34"/>
  <c r="AI50" i="34" s="1"/>
  <c r="AG114" i="34"/>
  <c r="AF114" i="34" s="1"/>
  <c r="AH65" i="34"/>
  <c r="AI65" i="34" s="1"/>
  <c r="AG24" i="34"/>
  <c r="AF24" i="34" s="1"/>
  <c r="AH116" i="34"/>
  <c r="AI116" i="34" s="1"/>
  <c r="AH75" i="34"/>
  <c r="AI75" i="34" s="1"/>
  <c r="AH41" i="34"/>
  <c r="AI41" i="34" s="1"/>
  <c r="AG113" i="34"/>
  <c r="AF113" i="34" s="1"/>
  <c r="AH112" i="34"/>
  <c r="AI112" i="34" s="1"/>
  <c r="AG101" i="34"/>
  <c r="AF101" i="34" s="1"/>
  <c r="AH69" i="34"/>
  <c r="AI69" i="34" s="1"/>
  <c r="AG28" i="34"/>
  <c r="AF28" i="34" s="1"/>
  <c r="AH27" i="34"/>
  <c r="AI27" i="34" s="1"/>
  <c r="AG110" i="34"/>
  <c r="AF110" i="34" s="1"/>
  <c r="AH110" i="34"/>
  <c r="AI110" i="34" s="1"/>
  <c r="AH86" i="34"/>
  <c r="AI86" i="34" s="1"/>
  <c r="AH90" i="34"/>
  <c r="AI90" i="34" s="1"/>
  <c r="AH45" i="34"/>
  <c r="AI45" i="34" s="1"/>
  <c r="AH107" i="34"/>
  <c r="AI107" i="34" s="1"/>
  <c r="AH60" i="34"/>
  <c r="AI60" i="34" s="1"/>
  <c r="AH93" i="34"/>
  <c r="AI93" i="34" s="1"/>
  <c r="AH21" i="34"/>
  <c r="AI21" i="34" s="1"/>
  <c r="AG21" i="34"/>
  <c r="AF21" i="34" s="1"/>
  <c r="AG116" i="34"/>
  <c r="AF116" i="34" s="1"/>
  <c r="AG52" i="34"/>
  <c r="AF52" i="34" s="1"/>
  <c r="AG75" i="34"/>
  <c r="AF75" i="34" s="1"/>
  <c r="AG66" i="34"/>
  <c r="AF66" i="34" s="1"/>
  <c r="AH59" i="34"/>
  <c r="AI59" i="34" s="1"/>
  <c r="AG77" i="34"/>
  <c r="AF77" i="34" s="1"/>
  <c r="AH37" i="34"/>
  <c r="AI37" i="34" s="1"/>
  <c r="AH70" i="34"/>
  <c r="AI70" i="34" s="1"/>
  <c r="AH29" i="34"/>
  <c r="AI29" i="34" s="1"/>
  <c r="AH44" i="34"/>
  <c r="AI44" i="34" s="1"/>
  <c r="AH94" i="34"/>
  <c r="AI94" i="34" s="1"/>
  <c r="AH25" i="34"/>
  <c r="AI25" i="34" s="1"/>
  <c r="AH47" i="34"/>
  <c r="AI47" i="34" s="1"/>
  <c r="AH73" i="34"/>
  <c r="AI73" i="34" s="1"/>
  <c r="AG46" i="34"/>
  <c r="AF46" i="34" s="1"/>
  <c r="AG62" i="34"/>
  <c r="AF62" i="34" s="1"/>
  <c r="AG85" i="34"/>
  <c r="AF85" i="34" s="1"/>
  <c r="AH101" i="34"/>
  <c r="AI101" i="34" s="1"/>
  <c r="AG74" i="34"/>
  <c r="AF74" i="34" s="1"/>
  <c r="AH67" i="34"/>
  <c r="AI67" i="34" s="1"/>
  <c r="AH85" i="34"/>
  <c r="AI85" i="34" s="1"/>
  <c r="AH80" i="34"/>
  <c r="AI80" i="34" s="1"/>
  <c r="AH99" i="34"/>
  <c r="AI99" i="34" s="1"/>
  <c r="AG81" i="34"/>
  <c r="AF81" i="34" s="1"/>
  <c r="AH113" i="34"/>
  <c r="AI113" i="34" s="1"/>
  <c r="AG73" i="34"/>
  <c r="AF73" i="34" s="1"/>
  <c r="AH89" i="34"/>
  <c r="AI89" i="34" s="1"/>
  <c r="AG57" i="34"/>
  <c r="AF57" i="34" s="1"/>
  <c r="AG58" i="34"/>
  <c r="AF58" i="34" s="1"/>
  <c r="AH57" i="34"/>
  <c r="AI57" i="34" s="1"/>
  <c r="AH53" i="34"/>
  <c r="AI53" i="34" s="1"/>
  <c r="AG70" i="34"/>
  <c r="AF70" i="34" s="1"/>
  <c r="AG54" i="34"/>
  <c r="AF54" i="34" s="1"/>
  <c r="AG84" i="34"/>
  <c r="AF84" i="34" s="1"/>
  <c r="AG43" i="34"/>
  <c r="AF43" i="34" s="1"/>
  <c r="AH114" i="34"/>
  <c r="AI114" i="34" s="1"/>
  <c r="AG65" i="34"/>
  <c r="AF65" i="34" s="1"/>
  <c r="AH43" i="34"/>
  <c r="AI43" i="34" s="1"/>
  <c r="AH81" i="34"/>
  <c r="AI81" i="34" s="1"/>
  <c r="AH105" i="34"/>
  <c r="AI105" i="34" s="1"/>
  <c r="AH82" i="34"/>
  <c r="AI82" i="34" s="1"/>
  <c r="AH100" i="34"/>
  <c r="AI100" i="34" s="1"/>
  <c r="AG82" i="34"/>
  <c r="AF82" i="34" s="1"/>
  <c r="AH61" i="34"/>
  <c r="AI61" i="34" s="1"/>
  <c r="AH77" i="34"/>
  <c r="AI77" i="34" s="1"/>
  <c r="AG49" i="34"/>
  <c r="AF49" i="34" s="1"/>
  <c r="AG30" i="34"/>
  <c r="AF30" i="34" s="1"/>
  <c r="AH46" i="34"/>
  <c r="AI46" i="34" s="1"/>
  <c r="AH40" i="34"/>
  <c r="AI40" i="34" s="1"/>
  <c r="AH54" i="34"/>
  <c r="AI54" i="34" s="1"/>
  <c r="AH32" i="34"/>
  <c r="AI32" i="34" s="1"/>
  <c r="AG22" i="34"/>
  <c r="AF22" i="34" s="1"/>
  <c r="AG93" i="34"/>
  <c r="AF93" i="34" s="1"/>
  <c r="AG107" i="34"/>
  <c r="AF107" i="34" s="1"/>
  <c r="AH24" i="34"/>
  <c r="AI24" i="34" s="1"/>
  <c r="AH102" i="34"/>
  <c r="AI102" i="34" s="1"/>
  <c r="AH31" i="34"/>
  <c r="AI31" i="34" s="1"/>
  <c r="AH36" i="34"/>
  <c r="AI36" i="34" s="1"/>
  <c r="AH109" i="34"/>
  <c r="AI109" i="34" s="1"/>
  <c r="AH22" i="34"/>
  <c r="AI22" i="34" s="1"/>
  <c r="AG37" i="34"/>
  <c r="AF37" i="34" s="1"/>
  <c r="AH30" i="34"/>
  <c r="AI30" i="34" s="1"/>
  <c r="AH48" i="34"/>
  <c r="AI48" i="34" s="1"/>
  <c r="AG86" i="34"/>
  <c r="AF86" i="34" s="1"/>
  <c r="AH17" i="34"/>
  <c r="AI17" i="34" s="1"/>
  <c r="AG53" i="34"/>
  <c r="AF53" i="34" s="1"/>
  <c r="AH62" i="34"/>
  <c r="AI62" i="34" s="1"/>
  <c r="AH33" i="34"/>
  <c r="AI33" i="34" s="1"/>
  <c r="E30" i="42"/>
  <c r="AS21" i="13"/>
  <c r="AR21" i="13" s="1"/>
  <c r="AS101" i="13"/>
  <c r="AR101" i="13" s="1"/>
  <c r="AT82" i="13"/>
  <c r="AU82" i="13" s="1"/>
  <c r="AS113" i="13"/>
  <c r="AR113" i="13" s="1"/>
  <c r="AT94" i="13"/>
  <c r="AU94" i="13" s="1"/>
  <c r="AS76" i="13"/>
  <c r="AR76" i="13" s="1"/>
  <c r="AT58" i="13"/>
  <c r="AU58" i="13" s="1"/>
  <c r="AT42" i="13"/>
  <c r="AU42" i="13" s="1"/>
  <c r="AT26" i="13"/>
  <c r="AU26" i="13" s="1"/>
  <c r="AS109" i="13"/>
  <c r="AR109" i="13" s="1"/>
  <c r="AT79" i="13"/>
  <c r="AU79" i="13" s="1"/>
  <c r="AS54" i="13"/>
  <c r="AR54" i="13" s="1"/>
  <c r="AT32" i="13"/>
  <c r="AU32" i="13" s="1"/>
  <c r="AT41" i="13"/>
  <c r="AU41" i="13" s="1"/>
  <c r="AS73" i="13"/>
  <c r="AR73" i="13" s="1"/>
  <c r="AS36" i="13"/>
  <c r="AR36" i="13" s="1"/>
  <c r="AS80" i="13"/>
  <c r="AR80" i="13" s="1"/>
  <c r="AS95" i="13"/>
  <c r="AR95" i="13" s="1"/>
  <c r="AS52" i="13"/>
  <c r="AR52" i="13" s="1"/>
  <c r="AS18" i="13"/>
  <c r="AT40" i="13"/>
  <c r="AU40" i="13" s="1"/>
  <c r="AT39" i="13"/>
  <c r="AU39" i="13" s="1"/>
  <c r="AT114" i="13"/>
  <c r="AU114" i="13" s="1"/>
  <c r="AS96" i="13"/>
  <c r="AR96" i="13" s="1"/>
  <c r="AS78" i="13"/>
  <c r="AR78" i="13" s="1"/>
  <c r="AS108" i="13"/>
  <c r="AR108" i="13" s="1"/>
  <c r="AS90" i="13"/>
  <c r="AR90" i="13" s="1"/>
  <c r="AT71" i="13"/>
  <c r="AU71" i="13" s="1"/>
  <c r="AT54" i="13"/>
  <c r="AU54" i="13" s="1"/>
  <c r="AT38" i="13"/>
  <c r="AU38" i="13" s="1"/>
  <c r="AT22" i="13"/>
  <c r="AU22" i="13" s="1"/>
  <c r="AT101" i="13"/>
  <c r="AU101" i="13" s="1"/>
  <c r="AS72" i="13"/>
  <c r="AR72" i="13" s="1"/>
  <c r="AT48" i="13"/>
  <c r="AU48" i="13" s="1"/>
  <c r="AT27" i="13"/>
  <c r="AU27" i="13" s="1"/>
  <c r="AS19" i="13"/>
  <c r="AT107" i="13"/>
  <c r="AU107" i="13" s="1"/>
  <c r="AS62" i="13"/>
  <c r="AR62" i="13" s="1"/>
  <c r="AS28" i="13"/>
  <c r="AR28" i="13" s="1"/>
  <c r="AS59" i="13"/>
  <c r="AR59" i="13" s="1"/>
  <c r="AS83" i="13"/>
  <c r="AR83" i="13" s="1"/>
  <c r="AS44" i="13"/>
  <c r="AR44" i="13" s="1"/>
  <c r="AT21" i="13"/>
  <c r="AU21" i="13" s="1"/>
  <c r="AS89" i="13"/>
  <c r="AR89" i="13" s="1"/>
  <c r="AT108" i="13"/>
  <c r="AU108" i="13" s="1"/>
  <c r="AT92" i="13"/>
  <c r="AU92" i="13" s="1"/>
  <c r="AT76" i="13"/>
  <c r="AU76" i="13" s="1"/>
  <c r="AT115" i="13"/>
  <c r="AU115" i="13" s="1"/>
  <c r="AT97" i="13"/>
  <c r="AU97" i="13" s="1"/>
  <c r="AS79" i="13"/>
  <c r="AR79" i="13" s="1"/>
  <c r="AS61" i="13"/>
  <c r="AR61" i="13" s="1"/>
  <c r="AS45" i="13"/>
  <c r="AR45" i="13" s="1"/>
  <c r="AS29" i="13"/>
  <c r="AR29" i="13" s="1"/>
  <c r="AS114" i="13"/>
  <c r="AR114" i="13" s="1"/>
  <c r="AS85" i="13"/>
  <c r="AR85" i="13" s="1"/>
  <c r="AS58" i="13"/>
  <c r="AR58" i="13" s="1"/>
  <c r="AT36" i="13"/>
  <c r="AU36" i="13" s="1"/>
  <c r="AT111" i="13"/>
  <c r="AU111" i="13" s="1"/>
  <c r="AS82" i="13"/>
  <c r="AR82" i="13" s="1"/>
  <c r="AS56" i="13"/>
  <c r="AR56" i="13" s="1"/>
  <c r="AS35" i="13"/>
  <c r="AR35" i="13" s="1"/>
  <c r="AS98" i="13"/>
  <c r="AR98" i="13" s="1"/>
  <c r="AS55" i="13"/>
  <c r="AR55" i="13" s="1"/>
  <c r="AS20" i="13"/>
  <c r="AT93" i="13"/>
  <c r="AU93" i="13" s="1"/>
  <c r="AT51" i="13"/>
  <c r="AU51" i="13" s="1"/>
  <c r="AT17" i="13"/>
  <c r="AU17" i="13" s="1"/>
  <c r="AS112" i="13"/>
  <c r="AR112" i="13" s="1"/>
  <c r="AT110" i="13"/>
  <c r="AU110" i="13" s="1"/>
  <c r="AS39" i="13"/>
  <c r="AR39" i="13" s="1"/>
  <c r="AS48" i="13"/>
  <c r="AR48" i="13" s="1"/>
  <c r="AS32" i="13"/>
  <c r="AR32" i="13" s="1"/>
  <c r="AS23" i="13"/>
  <c r="AR23" i="13" s="1"/>
  <c r="AT105" i="13"/>
  <c r="AU105" i="13" s="1"/>
  <c r="AS87" i="13"/>
  <c r="AR87" i="13" s="1"/>
  <c r="AS69" i="13"/>
  <c r="AR69" i="13" s="1"/>
  <c r="AS99" i="13"/>
  <c r="AR99" i="13" s="1"/>
  <c r="AS81" i="13"/>
  <c r="AR81" i="13" s="1"/>
  <c r="AT62" i="13"/>
  <c r="AU62" i="13" s="1"/>
  <c r="AT46" i="13"/>
  <c r="AU46" i="13" s="1"/>
  <c r="AT30" i="13"/>
  <c r="AU30" i="13" s="1"/>
  <c r="AS116" i="13"/>
  <c r="AR116" i="13" s="1"/>
  <c r="AT86" i="13"/>
  <c r="AU86" i="13" s="1"/>
  <c r="AT59" i="13"/>
  <c r="AU59" i="13" s="1"/>
  <c r="AS38" i="13"/>
  <c r="AR38" i="13" s="1"/>
  <c r="AS103" i="13"/>
  <c r="AR103" i="13" s="1"/>
  <c r="AS84" i="13"/>
  <c r="AR84" i="13" s="1"/>
  <c r="AT44" i="13"/>
  <c r="AU44" i="13" s="1"/>
  <c r="AS115" i="13"/>
  <c r="AR115" i="13" s="1"/>
  <c r="AS106" i="13"/>
  <c r="AR106" i="13" s="1"/>
  <c r="AT60" i="13"/>
  <c r="AU60" i="13" s="1"/>
  <c r="AS27" i="13"/>
  <c r="AR27" i="13" s="1"/>
  <c r="AT98" i="13"/>
  <c r="AU98" i="13" s="1"/>
  <c r="AS64" i="13"/>
  <c r="AR64" i="13" s="1"/>
  <c r="AT87" i="13"/>
  <c r="AU87" i="13" s="1"/>
  <c r="AT91" i="13"/>
  <c r="AU91" i="13" s="1"/>
  <c r="AT103" i="13"/>
  <c r="AU103" i="13" s="1"/>
  <c r="AS67" i="13"/>
  <c r="AR67" i="13" s="1"/>
  <c r="AT34" i="13"/>
  <c r="AU34" i="13" s="1"/>
  <c r="AS94" i="13"/>
  <c r="AR94" i="13" s="1"/>
  <c r="AT43" i="13"/>
  <c r="AU43" i="13" s="1"/>
  <c r="AT95" i="13"/>
  <c r="AU95" i="13" s="1"/>
  <c r="AT19" i="13"/>
  <c r="AU19" i="13" s="1"/>
  <c r="AS71" i="13"/>
  <c r="AR71" i="13" s="1"/>
  <c r="AT104" i="13"/>
  <c r="AU104" i="13" s="1"/>
  <c r="AT72" i="13"/>
  <c r="AU72" i="13" s="1"/>
  <c r="AS93" i="13"/>
  <c r="AR93" i="13" s="1"/>
  <c r="AS57" i="13"/>
  <c r="AR57" i="13" s="1"/>
  <c r="AS25" i="13"/>
  <c r="AR25" i="13" s="1"/>
  <c r="AT77" i="13"/>
  <c r="AU77" i="13" s="1"/>
  <c r="AT31" i="13"/>
  <c r="AU31" i="13" s="1"/>
  <c r="AS75" i="13"/>
  <c r="AR75" i="13" s="1"/>
  <c r="AT29" i="13"/>
  <c r="AU29" i="13" s="1"/>
  <c r="AS46" i="13"/>
  <c r="AR46" i="13" s="1"/>
  <c r="AT81" i="13"/>
  <c r="AU81" i="13" s="1"/>
  <c r="AS91" i="13"/>
  <c r="AR91" i="13" s="1"/>
  <c r="AS77" i="13"/>
  <c r="AR77" i="13" s="1"/>
  <c r="AT23" i="13"/>
  <c r="AU23" i="13" s="1"/>
  <c r="AT100" i="13"/>
  <c r="AU100" i="13" s="1"/>
  <c r="AT68" i="13"/>
  <c r="AU68" i="13" s="1"/>
  <c r="AS88" i="13"/>
  <c r="AR88" i="13" s="1"/>
  <c r="AS53" i="13"/>
  <c r="AR53" i="13" s="1"/>
  <c r="AS17" i="13"/>
  <c r="AR17" i="13" s="1"/>
  <c r="AT70" i="13"/>
  <c r="AU70" i="13" s="1"/>
  <c r="AS26" i="13"/>
  <c r="AR26" i="13" s="1"/>
  <c r="AT67" i="13"/>
  <c r="AU67" i="13" s="1"/>
  <c r="AS24" i="13"/>
  <c r="AT37" i="13"/>
  <c r="AU37" i="13" s="1"/>
  <c r="AT69" i="13"/>
  <c r="AU69" i="13" s="1"/>
  <c r="AS68" i="13"/>
  <c r="AR68" i="13" s="1"/>
  <c r="AT49" i="13"/>
  <c r="AU49" i="13" s="1"/>
  <c r="AS66" i="13"/>
  <c r="AR66" i="13" s="1"/>
  <c r="AT116" i="13"/>
  <c r="AU116" i="13" s="1"/>
  <c r="AT84" i="13"/>
  <c r="AU84" i="13" s="1"/>
  <c r="AT106" i="13"/>
  <c r="AU106" i="13" s="1"/>
  <c r="AS70" i="13"/>
  <c r="AR70" i="13" s="1"/>
  <c r="AS37" i="13"/>
  <c r="AR37" i="13" s="1"/>
  <c r="AT99" i="13"/>
  <c r="AU99" i="13" s="1"/>
  <c r="AT47" i="13"/>
  <c r="AU47" i="13" s="1"/>
  <c r="AS97" i="13"/>
  <c r="AR97" i="13" s="1"/>
  <c r="AT45" i="13"/>
  <c r="AU45" i="13" s="1"/>
  <c r="AS74" i="13"/>
  <c r="AR74" i="13" s="1"/>
  <c r="AS50" i="13"/>
  <c r="AR50" i="13" s="1"/>
  <c r="AS34" i="13"/>
  <c r="AR34" i="13" s="1"/>
  <c r="AT55" i="13"/>
  <c r="AU55" i="13" s="1"/>
  <c r="AT102" i="13"/>
  <c r="AU102" i="13" s="1"/>
  <c r="AT66" i="13"/>
  <c r="AU66" i="13" s="1"/>
  <c r="AS110" i="13"/>
  <c r="AR110" i="13" s="1"/>
  <c r="AT85" i="13"/>
  <c r="AU85" i="13" s="1"/>
  <c r="AT18" i="13"/>
  <c r="AU18" i="13" s="1"/>
  <c r="AS22" i="13"/>
  <c r="AT53" i="13"/>
  <c r="AU53" i="13" s="1"/>
  <c r="AT35" i="13"/>
  <c r="AU35" i="13" s="1"/>
  <c r="AT33" i="13"/>
  <c r="AU33" i="13" s="1"/>
  <c r="AT75" i="13"/>
  <c r="AU75" i="13" s="1"/>
  <c r="AT90" i="13"/>
  <c r="AU90" i="13" s="1"/>
  <c r="AT80" i="13"/>
  <c r="AU80" i="13" s="1"/>
  <c r="AT65" i="13"/>
  <c r="AU65" i="13" s="1"/>
  <c r="AS92" i="13"/>
  <c r="AR92" i="13" s="1"/>
  <c r="AT89" i="13"/>
  <c r="AU89" i="13" s="1"/>
  <c r="AS63" i="13"/>
  <c r="AR63" i="13" s="1"/>
  <c r="AS105" i="13"/>
  <c r="AR105" i="13" s="1"/>
  <c r="AT78" i="13"/>
  <c r="AU78" i="13" s="1"/>
  <c r="AT113" i="13"/>
  <c r="AU113" i="13" s="1"/>
  <c r="AT64" i="13"/>
  <c r="AU64" i="13" s="1"/>
  <c r="AS49" i="13"/>
  <c r="AR49" i="13" s="1"/>
  <c r="AT63" i="13"/>
  <c r="AU63" i="13" s="1"/>
  <c r="AT61" i="13"/>
  <c r="AU61" i="13" s="1"/>
  <c r="AT28" i="13"/>
  <c r="AU28" i="13" s="1"/>
  <c r="AS60" i="13"/>
  <c r="AR60" i="13" s="1"/>
  <c r="AS31" i="13"/>
  <c r="AR31" i="13" s="1"/>
  <c r="AT57" i="13"/>
  <c r="AU57" i="13" s="1"/>
  <c r="AS111" i="13"/>
  <c r="AR111" i="13" s="1"/>
  <c r="AS41" i="13"/>
  <c r="AR41" i="13" s="1"/>
  <c r="AT52" i="13"/>
  <c r="AU52" i="13" s="1"/>
  <c r="AS51" i="13"/>
  <c r="AR51" i="13" s="1"/>
  <c r="AS43" i="13"/>
  <c r="AR43" i="13" s="1"/>
  <c r="AS30" i="13"/>
  <c r="AR30" i="13" s="1"/>
  <c r="AS47" i="13"/>
  <c r="AR47" i="13" s="1"/>
  <c r="AT112" i="13"/>
  <c r="AU112" i="13" s="1"/>
  <c r="AS102" i="13"/>
  <c r="AR102" i="13" s="1"/>
  <c r="AS33" i="13"/>
  <c r="AR33" i="13" s="1"/>
  <c r="AS42" i="13"/>
  <c r="AR42" i="13" s="1"/>
  <c r="AS40" i="13"/>
  <c r="AR40" i="13" s="1"/>
  <c r="AT25" i="13"/>
  <c r="AU25" i="13" s="1"/>
  <c r="AT20" i="13"/>
  <c r="AU20" i="13" s="1"/>
  <c r="AT24" i="13"/>
  <c r="AU24" i="13" s="1"/>
  <c r="AT74" i="13"/>
  <c r="AU74" i="13" s="1"/>
  <c r="AT109" i="13"/>
  <c r="AU109" i="13" s="1"/>
  <c r="AT96" i="13"/>
  <c r="AU96" i="13" s="1"/>
  <c r="AT73" i="13"/>
  <c r="AU73" i="13" s="1"/>
  <c r="AS107" i="13"/>
  <c r="AR107" i="13" s="1"/>
  <c r="AS65" i="13"/>
  <c r="AR65" i="13" s="1"/>
  <c r="AT88" i="13"/>
  <c r="AU88" i="13" s="1"/>
  <c r="AT56" i="13"/>
  <c r="AU56" i="13" s="1"/>
  <c r="AS86" i="13"/>
  <c r="AR86" i="13" s="1"/>
  <c r="AT83" i="13"/>
  <c r="AU83" i="13" s="1"/>
  <c r="AT50" i="13"/>
  <c r="AU50" i="13" s="1"/>
  <c r="AS104" i="13"/>
  <c r="AR104" i="13" s="1"/>
  <c r="AS100" i="13"/>
  <c r="AR100" i="13" s="1"/>
  <c r="AT116" i="37"/>
  <c r="AU116" i="37" s="1"/>
  <c r="AT100" i="37"/>
  <c r="AU100" i="37" s="1"/>
  <c r="AT84" i="37"/>
  <c r="AU84" i="37" s="1"/>
  <c r="AT68" i="37"/>
  <c r="AU68" i="37" s="1"/>
  <c r="AT52" i="37"/>
  <c r="AU52" i="37" s="1"/>
  <c r="AT36" i="37"/>
  <c r="AU36" i="37" s="1"/>
  <c r="AT20" i="37"/>
  <c r="AU20" i="37" s="1"/>
  <c r="AT98" i="37"/>
  <c r="AU98" i="37" s="1"/>
  <c r="AS80" i="37"/>
  <c r="AR80" i="37" s="1"/>
  <c r="AS62" i="37"/>
  <c r="AR62" i="37" s="1"/>
  <c r="AT43" i="37"/>
  <c r="AU43" i="37" s="1"/>
  <c r="AT102" i="37"/>
  <c r="AU102" i="37" s="1"/>
  <c r="AS84" i="37"/>
  <c r="AR84" i="37" s="1"/>
  <c r="AS66" i="37"/>
  <c r="AR66" i="37" s="1"/>
  <c r="AT47" i="37"/>
  <c r="AU47" i="37" s="1"/>
  <c r="AT29" i="37"/>
  <c r="AU29" i="37" s="1"/>
  <c r="AT106" i="37"/>
  <c r="AU106" i="37" s="1"/>
  <c r="AS88" i="37"/>
  <c r="AR88" i="37" s="1"/>
  <c r="AS70" i="37"/>
  <c r="AR70" i="37" s="1"/>
  <c r="AT51" i="37"/>
  <c r="AU51" i="37" s="1"/>
  <c r="AT33" i="37"/>
  <c r="AU33" i="37" s="1"/>
  <c r="AT110" i="37"/>
  <c r="AU110" i="37" s="1"/>
  <c r="AS92" i="37"/>
  <c r="AR92" i="37" s="1"/>
  <c r="AS74" i="37"/>
  <c r="AR74" i="37" s="1"/>
  <c r="AT55" i="37"/>
  <c r="AU55" i="37" s="1"/>
  <c r="AT37" i="37"/>
  <c r="AU37" i="37" s="1"/>
  <c r="AS17" i="37"/>
  <c r="AR17" i="37" s="1"/>
  <c r="AS87" i="37"/>
  <c r="AR87" i="37" s="1"/>
  <c r="AT49" i="37"/>
  <c r="AU49" i="37" s="1"/>
  <c r="AS40" i="37"/>
  <c r="AR40" i="37" s="1"/>
  <c r="AS59" i="37"/>
  <c r="AR59" i="37" s="1"/>
  <c r="AS20" i="37"/>
  <c r="AR20" i="37" s="1"/>
  <c r="AS24" i="37"/>
  <c r="AR24" i="37" s="1"/>
  <c r="AS28" i="37"/>
  <c r="AR28" i="37" s="1"/>
  <c r="AT94" i="37"/>
  <c r="AU94" i="37" s="1"/>
  <c r="AS58" i="37"/>
  <c r="AR58" i="37" s="1"/>
  <c r="AT21" i="37"/>
  <c r="AU21" i="37" s="1"/>
  <c r="AT82" i="37"/>
  <c r="AU82" i="37" s="1"/>
  <c r="AS46" i="37"/>
  <c r="AR46" i="37" s="1"/>
  <c r="AT109" i="37"/>
  <c r="AU109" i="37" s="1"/>
  <c r="AS73" i="37"/>
  <c r="AR73" i="37" s="1"/>
  <c r="AS36" i="37"/>
  <c r="AR36" i="37" s="1"/>
  <c r="AT90" i="37"/>
  <c r="AU90" i="37" s="1"/>
  <c r="AS54" i="37"/>
  <c r="AR54" i="37" s="1"/>
  <c r="AT17" i="37"/>
  <c r="AU17" i="37" s="1"/>
  <c r="AS81" i="37"/>
  <c r="AR81" i="37" s="1"/>
  <c r="AS44" i="37"/>
  <c r="AR44" i="37" s="1"/>
  <c r="AS95" i="37"/>
  <c r="AR95" i="37" s="1"/>
  <c r="AS105" i="37"/>
  <c r="AR105" i="37" s="1"/>
  <c r="AS104" i="37"/>
  <c r="AR104" i="37" s="1"/>
  <c r="AT104" i="37"/>
  <c r="AU104" i="37" s="1"/>
  <c r="AT88" i="37"/>
  <c r="AU88" i="37" s="1"/>
  <c r="AT72" i="37"/>
  <c r="AU72" i="37" s="1"/>
  <c r="AT56" i="37"/>
  <c r="AU56" i="37" s="1"/>
  <c r="AT40" i="37"/>
  <c r="AU40" i="37" s="1"/>
  <c r="AT24" i="37"/>
  <c r="AU24" i="37" s="1"/>
  <c r="AS103" i="37"/>
  <c r="AR103" i="37" s="1"/>
  <c r="AS85" i="37"/>
  <c r="AR85" i="37" s="1"/>
  <c r="AT66" i="37"/>
  <c r="AU66" i="37" s="1"/>
  <c r="AS48" i="37"/>
  <c r="AR48" i="37" s="1"/>
  <c r="AS30" i="37"/>
  <c r="AS107" i="37"/>
  <c r="AR107" i="37" s="1"/>
  <c r="AS89" i="37"/>
  <c r="AR89" i="37" s="1"/>
  <c r="AT70" i="37"/>
  <c r="AU70" i="37" s="1"/>
  <c r="AS52" i="37"/>
  <c r="AR52" i="37" s="1"/>
  <c r="AS34" i="37"/>
  <c r="AR34" i="37" s="1"/>
  <c r="AS111" i="37"/>
  <c r="AR111" i="37" s="1"/>
  <c r="AS93" i="37"/>
  <c r="AR93" i="37" s="1"/>
  <c r="AT74" i="37"/>
  <c r="AU74" i="37" s="1"/>
  <c r="AS56" i="37"/>
  <c r="AR56" i="37" s="1"/>
  <c r="AS38" i="37"/>
  <c r="AR38" i="37" s="1"/>
  <c r="AS115" i="37"/>
  <c r="AR115" i="37" s="1"/>
  <c r="AS97" i="37"/>
  <c r="AR97" i="37" s="1"/>
  <c r="AT78" i="37"/>
  <c r="AU78" i="37" s="1"/>
  <c r="AS60" i="37"/>
  <c r="AR60" i="37" s="1"/>
  <c r="AS42" i="37"/>
  <c r="AR42" i="37" s="1"/>
  <c r="AS19" i="37"/>
  <c r="AS18" i="37"/>
  <c r="AR18" i="37" s="1"/>
  <c r="AS114" i="37"/>
  <c r="AR114" i="37" s="1"/>
  <c r="AS50" i="37"/>
  <c r="AR50" i="37" s="1"/>
  <c r="AT59" i="37"/>
  <c r="AU59" i="37" s="1"/>
  <c r="AS86" i="37"/>
  <c r="AR86" i="37" s="1"/>
  <c r="AT48" i="37"/>
  <c r="AU48" i="37" s="1"/>
  <c r="AT89" i="37"/>
  <c r="AU89" i="37" s="1"/>
  <c r="AS98" i="37"/>
  <c r="AR98" i="37" s="1"/>
  <c r="AT38" i="37"/>
  <c r="AU38" i="37" s="1"/>
  <c r="AS47" i="37"/>
  <c r="AR47" i="37" s="1"/>
  <c r="AS83" i="37"/>
  <c r="AR83" i="37" s="1"/>
  <c r="AS101" i="37"/>
  <c r="AR101" i="37" s="1"/>
  <c r="AS82" i="37"/>
  <c r="AR82" i="37" s="1"/>
  <c r="AS27" i="37"/>
  <c r="AR27" i="37" s="1"/>
  <c r="AS99" i="37"/>
  <c r="AR99" i="37" s="1"/>
  <c r="AS22" i="37"/>
  <c r="AR22" i="37" s="1"/>
  <c r="AT22" i="37"/>
  <c r="AU22" i="37" s="1"/>
  <c r="AT58" i="37"/>
  <c r="AU58" i="37" s="1"/>
  <c r="AS23" i="37"/>
  <c r="AR23" i="37" s="1"/>
  <c r="AT64" i="37"/>
  <c r="AU64" i="37" s="1"/>
  <c r="AT107" i="37"/>
  <c r="AU107" i="37" s="1"/>
  <c r="AS116" i="37"/>
  <c r="AR116" i="37" s="1"/>
  <c r="AS57" i="37"/>
  <c r="AR57" i="37" s="1"/>
  <c r="AT65" i="37"/>
  <c r="AU65" i="37" s="1"/>
  <c r="AT101" i="37"/>
  <c r="AU101" i="37" s="1"/>
  <c r="AT39" i="37"/>
  <c r="AU39" i="37" s="1"/>
  <c r="AT18" i="37"/>
  <c r="AU18" i="37" s="1"/>
  <c r="AT63" i="37"/>
  <c r="AU63" i="37" s="1"/>
  <c r="AT35" i="37"/>
  <c r="AU35" i="37" s="1"/>
  <c r="AT114" i="37"/>
  <c r="AU114" i="37" s="1"/>
  <c r="AT113" i="37"/>
  <c r="AU113" i="37" s="1"/>
  <c r="AT80" i="37"/>
  <c r="AU80" i="37" s="1"/>
  <c r="AT28" i="37"/>
  <c r="AU28" i="37" s="1"/>
  <c r="AS39" i="37"/>
  <c r="AR39" i="37" s="1"/>
  <c r="AS75" i="37"/>
  <c r="AR75" i="37" s="1"/>
  <c r="AT83" i="37"/>
  <c r="AU83" i="37" s="1"/>
  <c r="AT19" i="37"/>
  <c r="AU19" i="37" s="1"/>
  <c r="AS33" i="37"/>
  <c r="AR33" i="37" s="1"/>
  <c r="AS76" i="37"/>
  <c r="AR76" i="37" s="1"/>
  <c r="AS55" i="37"/>
  <c r="AR55" i="37" s="1"/>
  <c r="AS100" i="37"/>
  <c r="AR100" i="37" s="1"/>
  <c r="AS72" i="37"/>
  <c r="AR72" i="37" s="1"/>
  <c r="AT53" i="37"/>
  <c r="AU53" i="37" s="1"/>
  <c r="AS68" i="37"/>
  <c r="AR68" i="37" s="1"/>
  <c r="AT67" i="37"/>
  <c r="AU67" i="37" s="1"/>
  <c r="AS31" i="37"/>
  <c r="AR31" i="37" s="1"/>
  <c r="AT108" i="37"/>
  <c r="AU108" i="37" s="1"/>
  <c r="AT75" i="37"/>
  <c r="AU75" i="37" s="1"/>
  <c r="AT25" i="37"/>
  <c r="AU25" i="37" s="1"/>
  <c r="AT79" i="37"/>
  <c r="AU79" i="37" s="1"/>
  <c r="AS79" i="37"/>
  <c r="AR79" i="37" s="1"/>
  <c r="AS49" i="37"/>
  <c r="AR49" i="37" s="1"/>
  <c r="AT54" i="37"/>
  <c r="AU54" i="37" s="1"/>
  <c r="AT62" i="37"/>
  <c r="AU62" i="37" s="1"/>
  <c r="AS69" i="37"/>
  <c r="AR69" i="37" s="1"/>
  <c r="AT77" i="37"/>
  <c r="AU77" i="37" s="1"/>
  <c r="AT92" i="37"/>
  <c r="AU92" i="37" s="1"/>
  <c r="AT57" i="37"/>
  <c r="AU57" i="37" s="1"/>
  <c r="AT61" i="37"/>
  <c r="AU61" i="37" s="1"/>
  <c r="AS61" i="37"/>
  <c r="AR61" i="37" s="1"/>
  <c r="AS65" i="37"/>
  <c r="AR65" i="37" s="1"/>
  <c r="AT103" i="37"/>
  <c r="AU103" i="37" s="1"/>
  <c r="AS110" i="37"/>
  <c r="AR110" i="37" s="1"/>
  <c r="AS109" i="37"/>
  <c r="AR109" i="37" s="1"/>
  <c r="AS26" i="37"/>
  <c r="AR26" i="37" s="1"/>
  <c r="AS41" i="37"/>
  <c r="AR41" i="37" s="1"/>
  <c r="AT95" i="37"/>
  <c r="AU95" i="37" s="1"/>
  <c r="AT76" i="37"/>
  <c r="AU76" i="37" s="1"/>
  <c r="AS43" i="37"/>
  <c r="AR43" i="37" s="1"/>
  <c r="AT42" i="37"/>
  <c r="AU42" i="37" s="1"/>
  <c r="AT46" i="37"/>
  <c r="AU46" i="37" s="1"/>
  <c r="AS67" i="37"/>
  <c r="AR67" i="37" s="1"/>
  <c r="AT73" i="37"/>
  <c r="AU73" i="37" s="1"/>
  <c r="AT81" i="37"/>
  <c r="AU81" i="37" s="1"/>
  <c r="AT41" i="37"/>
  <c r="AU41" i="37" s="1"/>
  <c r="AT86" i="37"/>
  <c r="AU86" i="37" s="1"/>
  <c r="AT31" i="37"/>
  <c r="AU31" i="37" s="1"/>
  <c r="AS25" i="37"/>
  <c r="AR25" i="37" s="1"/>
  <c r="AT69" i="37"/>
  <c r="AU69" i="37" s="1"/>
  <c r="AS45" i="37"/>
  <c r="AR45" i="37" s="1"/>
  <c r="AS102" i="37"/>
  <c r="AR102" i="37" s="1"/>
  <c r="AS29" i="37"/>
  <c r="AR29" i="37" s="1"/>
  <c r="AS51" i="37"/>
  <c r="AR51" i="37" s="1"/>
  <c r="AS108" i="37"/>
  <c r="AR108" i="37" s="1"/>
  <c r="AS78" i="37"/>
  <c r="AR78" i="37" s="1"/>
  <c r="AT96" i="37"/>
  <c r="AU96" i="37" s="1"/>
  <c r="AT32" i="37"/>
  <c r="AU32" i="37" s="1"/>
  <c r="AS53" i="37"/>
  <c r="AR53" i="37" s="1"/>
  <c r="AT97" i="37"/>
  <c r="AU97" i="37" s="1"/>
  <c r="AT91" i="37"/>
  <c r="AU91" i="37" s="1"/>
  <c r="AT45" i="37"/>
  <c r="AU45" i="37" s="1"/>
  <c r="AS90" i="37"/>
  <c r="AR90" i="37" s="1"/>
  <c r="AS21" i="37"/>
  <c r="AR21" i="37" s="1"/>
  <c r="AT87" i="37"/>
  <c r="AU87" i="37" s="1"/>
  <c r="AS37" i="37"/>
  <c r="AR37" i="37" s="1"/>
  <c r="AS35" i="37"/>
  <c r="AR35" i="37" s="1"/>
  <c r="AS94" i="37"/>
  <c r="AR94" i="37" s="1"/>
  <c r="AT27" i="37"/>
  <c r="AU27" i="37" s="1"/>
  <c r="AT112" i="37"/>
  <c r="AU112" i="37" s="1"/>
  <c r="AS71" i="37"/>
  <c r="AR71" i="37" s="1"/>
  <c r="AT115" i="37"/>
  <c r="AU115" i="37" s="1"/>
  <c r="AS91" i="37"/>
  <c r="AR91" i="37" s="1"/>
  <c r="AS77" i="37"/>
  <c r="AR77" i="37" s="1"/>
  <c r="AT23" i="37"/>
  <c r="AU23" i="37" s="1"/>
  <c r="AS106" i="37"/>
  <c r="AR106" i="37" s="1"/>
  <c r="AT71" i="37"/>
  <c r="AU71" i="37" s="1"/>
  <c r="AT50" i="37"/>
  <c r="AU50" i="37" s="1"/>
  <c r="AS112" i="37"/>
  <c r="AR112" i="37" s="1"/>
  <c r="AS64" i="37"/>
  <c r="AR64" i="37" s="1"/>
  <c r="AS96" i="37"/>
  <c r="AR96" i="37" s="1"/>
  <c r="AT111" i="37"/>
  <c r="AU111" i="37" s="1"/>
  <c r="AT99" i="37"/>
  <c r="AU99" i="37" s="1"/>
  <c r="AT60" i="37"/>
  <c r="AU60" i="37" s="1"/>
  <c r="AS113" i="37"/>
  <c r="AR113" i="37" s="1"/>
  <c r="AS32" i="37"/>
  <c r="AR32" i="37" s="1"/>
  <c r="AT44" i="37"/>
  <c r="AU44" i="37" s="1"/>
  <c r="AT85" i="37"/>
  <c r="AU85" i="37" s="1"/>
  <c r="AT30" i="37"/>
  <c r="AU30" i="37" s="1"/>
  <c r="AT34" i="37"/>
  <c r="AU34" i="37" s="1"/>
  <c r="AT93" i="37"/>
  <c r="AU93" i="37" s="1"/>
  <c r="AT105" i="37"/>
  <c r="AU105" i="37" s="1"/>
  <c r="AT26" i="37"/>
  <c r="AU26" i="37" s="1"/>
  <c r="AS63" i="37"/>
  <c r="AR63" i="37" s="1"/>
  <c r="U99" i="38"/>
  <c r="T99" i="38" s="1"/>
  <c r="V80" i="38"/>
  <c r="W80" i="38" s="1"/>
  <c r="V62" i="38"/>
  <c r="W62" i="38" s="1"/>
  <c r="U44" i="38"/>
  <c r="T44" i="38" s="1"/>
  <c r="U26" i="38"/>
  <c r="T26" i="38" s="1"/>
  <c r="V107" i="38"/>
  <c r="W107" i="38" s="1"/>
  <c r="V89" i="38"/>
  <c r="W89" i="38" s="1"/>
  <c r="U71" i="38"/>
  <c r="T71" i="38" s="1"/>
  <c r="V52" i="38"/>
  <c r="W52" i="38" s="1"/>
  <c r="V34" i="38"/>
  <c r="W34" i="38" s="1"/>
  <c r="U116" i="38"/>
  <c r="T116" i="38" s="1"/>
  <c r="U98" i="38"/>
  <c r="T98" i="38" s="1"/>
  <c r="V79" i="38"/>
  <c r="W79" i="38" s="1"/>
  <c r="V61" i="38"/>
  <c r="W61" i="38" s="1"/>
  <c r="U43" i="38"/>
  <c r="T43" i="38" s="1"/>
  <c r="V24" i="38"/>
  <c r="W24" i="38" s="1"/>
  <c r="U36" i="38"/>
  <c r="T36" i="38" s="1"/>
  <c r="V112" i="38"/>
  <c r="W112" i="38" s="1"/>
  <c r="V94" i="38"/>
  <c r="W94" i="38" s="1"/>
  <c r="U76" i="38"/>
  <c r="T76" i="38" s="1"/>
  <c r="U58" i="38"/>
  <c r="T58" i="38" s="1"/>
  <c r="V39" i="38"/>
  <c r="W39" i="38" s="1"/>
  <c r="V21" i="38"/>
  <c r="W21" i="38" s="1"/>
  <c r="U103" i="38"/>
  <c r="T103" i="38" s="1"/>
  <c r="V84" i="38"/>
  <c r="W84" i="38" s="1"/>
  <c r="V66" i="38"/>
  <c r="W66" i="38" s="1"/>
  <c r="U48" i="38"/>
  <c r="T48" i="38" s="1"/>
  <c r="U30" i="38"/>
  <c r="T30" i="38" s="1"/>
  <c r="V111" i="38"/>
  <c r="W111" i="38" s="1"/>
  <c r="V93" i="38"/>
  <c r="W93" i="38" s="1"/>
  <c r="U75" i="38"/>
  <c r="T75" i="38" s="1"/>
  <c r="V56" i="38"/>
  <c r="W56" i="38" s="1"/>
  <c r="V38" i="38"/>
  <c r="W38" i="38" s="1"/>
  <c r="U20" i="38"/>
  <c r="T20" i="38" s="1"/>
  <c r="U100" i="38"/>
  <c r="T100" i="38" s="1"/>
  <c r="U18" i="38"/>
  <c r="U105" i="38"/>
  <c r="T105" i="38" s="1"/>
  <c r="U89" i="38"/>
  <c r="T89" i="38" s="1"/>
  <c r="U73" i="38"/>
  <c r="T73" i="38" s="1"/>
  <c r="U57" i="38"/>
  <c r="T57" i="38" s="1"/>
  <c r="U41" i="38"/>
  <c r="T41" i="38" s="1"/>
  <c r="U25" i="38"/>
  <c r="T25" i="38" s="1"/>
  <c r="U111" i="38"/>
  <c r="T111" i="38" s="1"/>
  <c r="V92" i="38"/>
  <c r="W92" i="38" s="1"/>
  <c r="V74" i="38"/>
  <c r="W74" i="38" s="1"/>
  <c r="U56" i="38"/>
  <c r="T56" i="38" s="1"/>
  <c r="U38" i="38"/>
  <c r="T38" i="38" s="1"/>
  <c r="V19" i="38"/>
  <c r="W19" i="38" s="1"/>
  <c r="U86" i="38"/>
  <c r="T86" i="38" s="1"/>
  <c r="V49" i="38"/>
  <c r="W49" i="38" s="1"/>
  <c r="V110" i="38"/>
  <c r="W110" i="38" s="1"/>
  <c r="U74" i="38"/>
  <c r="T74" i="38" s="1"/>
  <c r="V37" i="38"/>
  <c r="W37" i="38" s="1"/>
  <c r="V100" i="38"/>
  <c r="W100" i="38" s="1"/>
  <c r="U64" i="38"/>
  <c r="T64" i="38" s="1"/>
  <c r="V27" i="38"/>
  <c r="W27" i="38" s="1"/>
  <c r="V72" i="38"/>
  <c r="W72" i="38" s="1"/>
  <c r="V108" i="38"/>
  <c r="W108" i="38" s="1"/>
  <c r="U72" i="38"/>
  <c r="T72" i="38" s="1"/>
  <c r="V35" i="38"/>
  <c r="W35" i="38" s="1"/>
  <c r="V95" i="38"/>
  <c r="W95" i="38" s="1"/>
  <c r="V114" i="38"/>
  <c r="W114" i="38" s="1"/>
  <c r="U114" i="38"/>
  <c r="T114" i="38" s="1"/>
  <c r="U106" i="38"/>
  <c r="T106" i="38" s="1"/>
  <c r="V105" i="38"/>
  <c r="W105" i="38" s="1"/>
  <c r="V104" i="38"/>
  <c r="W104" i="38" s="1"/>
  <c r="V96" i="38"/>
  <c r="W96" i="38" s="1"/>
  <c r="U50" i="38"/>
  <c r="T50" i="38" s="1"/>
  <c r="V103" i="38"/>
  <c r="W103" i="38" s="1"/>
  <c r="V85" i="38"/>
  <c r="W85" i="38" s="1"/>
  <c r="U67" i="38"/>
  <c r="T67" i="38" s="1"/>
  <c r="V48" i="38"/>
  <c r="W48" i="38" s="1"/>
  <c r="V30" i="38"/>
  <c r="W30" i="38" s="1"/>
  <c r="U112" i="38"/>
  <c r="T112" i="38" s="1"/>
  <c r="U94" i="38"/>
  <c r="T94" i="38" s="1"/>
  <c r="V75" i="38"/>
  <c r="W75" i="38" s="1"/>
  <c r="V57" i="38"/>
  <c r="W57" i="38" s="1"/>
  <c r="U39" i="38"/>
  <c r="T39" i="38" s="1"/>
  <c r="V20" i="38"/>
  <c r="W20" i="38" s="1"/>
  <c r="V102" i="38"/>
  <c r="W102" i="38" s="1"/>
  <c r="U84" i="38"/>
  <c r="T84" i="38" s="1"/>
  <c r="U66" i="38"/>
  <c r="T66" i="38" s="1"/>
  <c r="V47" i="38"/>
  <c r="W47" i="38" s="1"/>
  <c r="V29" i="38"/>
  <c r="W29" i="38" s="1"/>
  <c r="V63" i="38"/>
  <c r="W63" i="38" s="1"/>
  <c r="U97" i="38"/>
  <c r="T97" i="38" s="1"/>
  <c r="U65" i="38"/>
  <c r="T65" i="38" s="1"/>
  <c r="U33" i="38"/>
  <c r="T33" i="38" s="1"/>
  <c r="U102" i="38"/>
  <c r="T102" i="38" s="1"/>
  <c r="V65" i="38"/>
  <c r="W65" i="38" s="1"/>
  <c r="V28" i="38"/>
  <c r="W28" i="38" s="1"/>
  <c r="V67" i="38"/>
  <c r="W67" i="38" s="1"/>
  <c r="U92" i="38"/>
  <c r="T92" i="38" s="1"/>
  <c r="U19" i="38"/>
  <c r="T19" i="38" s="1"/>
  <c r="V82" i="38"/>
  <c r="W82" i="38" s="1"/>
  <c r="V109" i="38"/>
  <c r="W109" i="38" s="1"/>
  <c r="V90" i="38"/>
  <c r="W90" i="38" s="1"/>
  <c r="V17" i="38"/>
  <c r="W17" i="38" s="1"/>
  <c r="U68" i="38"/>
  <c r="T68" i="38" s="1"/>
  <c r="V59" i="38"/>
  <c r="W59" i="38" s="1"/>
  <c r="U51" i="38"/>
  <c r="T51" i="38" s="1"/>
  <c r="V77" i="38"/>
  <c r="W77" i="38" s="1"/>
  <c r="U90" i="38"/>
  <c r="T90" i="38" s="1"/>
  <c r="V53" i="38"/>
  <c r="W53" i="38" s="1"/>
  <c r="V116" i="38"/>
  <c r="W116" i="38" s="1"/>
  <c r="U80" i="38"/>
  <c r="T80" i="38" s="1"/>
  <c r="V43" i="38"/>
  <c r="W43" i="38" s="1"/>
  <c r="U107" i="38"/>
  <c r="T107" i="38" s="1"/>
  <c r="V70" i="38"/>
  <c r="W70" i="38" s="1"/>
  <c r="U34" i="38"/>
  <c r="T34" i="38" s="1"/>
  <c r="U82" i="38"/>
  <c r="T82" i="38" s="1"/>
  <c r="U85" i="38"/>
  <c r="T85" i="38" s="1"/>
  <c r="U53" i="38"/>
  <c r="T53" i="38" s="1"/>
  <c r="U21" i="38"/>
  <c r="T21" i="38" s="1"/>
  <c r="U88" i="38"/>
  <c r="T88" i="38" s="1"/>
  <c r="V51" i="38"/>
  <c r="W51" i="38" s="1"/>
  <c r="V113" i="38"/>
  <c r="W113" i="38" s="1"/>
  <c r="U40" i="38"/>
  <c r="T40" i="38" s="1"/>
  <c r="V64" i="38"/>
  <c r="W64" i="38" s="1"/>
  <c r="U55" i="38"/>
  <c r="T55" i="38" s="1"/>
  <c r="V54" i="38"/>
  <c r="W54" i="38" s="1"/>
  <c r="U63" i="38"/>
  <c r="T63" i="38" s="1"/>
  <c r="V68" i="38"/>
  <c r="W68" i="38" s="1"/>
  <c r="U87" i="38"/>
  <c r="T87" i="38" s="1"/>
  <c r="V78" i="38"/>
  <c r="W78" i="38" s="1"/>
  <c r="V50" i="38"/>
  <c r="W50" i="38" s="1"/>
  <c r="U108" i="38"/>
  <c r="T108" i="38" s="1"/>
  <c r="V71" i="38"/>
  <c r="W71" i="38" s="1"/>
  <c r="U35" i="38"/>
  <c r="T35" i="38" s="1"/>
  <c r="V98" i="38"/>
  <c r="W98" i="38" s="1"/>
  <c r="U62" i="38"/>
  <c r="T62" i="38" s="1"/>
  <c r="V25" i="38"/>
  <c r="W25" i="38" s="1"/>
  <c r="V88" i="38"/>
  <c r="W88" i="38" s="1"/>
  <c r="U52" i="38"/>
  <c r="T52" i="38" s="1"/>
  <c r="U113" i="38"/>
  <c r="T113" i="38" s="1"/>
  <c r="U49" i="38"/>
  <c r="T49" i="38" s="1"/>
  <c r="V83" i="38"/>
  <c r="W83" i="38" s="1"/>
  <c r="U104" i="38"/>
  <c r="T104" i="38" s="1"/>
  <c r="V55" i="38"/>
  <c r="W55" i="38" s="1"/>
  <c r="U46" i="38"/>
  <c r="T46" i="38" s="1"/>
  <c r="U54" i="38"/>
  <c r="T54" i="38" s="1"/>
  <c r="U60" i="38"/>
  <c r="T60" i="38" s="1"/>
  <c r="U96" i="38"/>
  <c r="T96" i="38" s="1"/>
  <c r="U101" i="38"/>
  <c r="T101" i="38" s="1"/>
  <c r="U37" i="38"/>
  <c r="T37" i="38" s="1"/>
  <c r="U70" i="38"/>
  <c r="T70" i="38" s="1"/>
  <c r="V76" i="38"/>
  <c r="W76" i="38" s="1"/>
  <c r="U28" i="38"/>
  <c r="T28" i="38" s="1"/>
  <c r="V18" i="38"/>
  <c r="W18" i="38" s="1"/>
  <c r="V26" i="38"/>
  <c r="W26" i="38" s="1"/>
  <c r="V86" i="38"/>
  <c r="W86" i="38" s="1"/>
  <c r="U23" i="38"/>
  <c r="T23" i="38" s="1"/>
  <c r="U77" i="38"/>
  <c r="T77" i="38" s="1"/>
  <c r="V115" i="38"/>
  <c r="W115" i="38" s="1"/>
  <c r="V42" i="38"/>
  <c r="W42" i="38" s="1"/>
  <c r="U22" i="38"/>
  <c r="T22" i="38" s="1"/>
  <c r="U110" i="38"/>
  <c r="T110" i="38" s="1"/>
  <c r="U27" i="38"/>
  <c r="T27" i="38" s="1"/>
  <c r="V22" i="38"/>
  <c r="W22" i="38" s="1"/>
  <c r="U32" i="38"/>
  <c r="T32" i="38" s="1"/>
  <c r="U69" i="38"/>
  <c r="T69" i="38" s="1"/>
  <c r="V106" i="38"/>
  <c r="W106" i="38" s="1"/>
  <c r="V33" i="38"/>
  <c r="W33" i="38" s="1"/>
  <c r="V101" i="38"/>
  <c r="W101" i="38" s="1"/>
  <c r="V91" i="38"/>
  <c r="W91" i="38" s="1"/>
  <c r="V99" i="38"/>
  <c r="W99" i="38" s="1"/>
  <c r="V87" i="38"/>
  <c r="W87" i="38" s="1"/>
  <c r="U78" i="38"/>
  <c r="T78" i="38" s="1"/>
  <c r="U81" i="38"/>
  <c r="T81" i="38" s="1"/>
  <c r="U47" i="38"/>
  <c r="T47" i="38" s="1"/>
  <c r="U42" i="38"/>
  <c r="T42" i="38" s="1"/>
  <c r="U61" i="38"/>
  <c r="T61" i="38" s="1"/>
  <c r="U24" i="38"/>
  <c r="T24" i="38" s="1"/>
  <c r="V73" i="38"/>
  <c r="W73" i="38" s="1"/>
  <c r="V41" i="38"/>
  <c r="W41" i="38" s="1"/>
  <c r="U45" i="38"/>
  <c r="T45" i="38" s="1"/>
  <c r="U95" i="38"/>
  <c r="T95" i="38" s="1"/>
  <c r="V36" i="38"/>
  <c r="W36" i="38" s="1"/>
  <c r="V40" i="38"/>
  <c r="W40" i="38" s="1"/>
  <c r="U29" i="38"/>
  <c r="T29" i="38" s="1"/>
  <c r="U31" i="38"/>
  <c r="T31" i="38" s="1"/>
  <c r="U115" i="38"/>
  <c r="T115" i="38" s="1"/>
  <c r="U17" i="38"/>
  <c r="T17" i="38" s="1"/>
  <c r="U83" i="38"/>
  <c r="T83" i="38" s="1"/>
  <c r="V32" i="38"/>
  <c r="W32" i="38" s="1"/>
  <c r="V46" i="38"/>
  <c r="W46" i="38" s="1"/>
  <c r="U59" i="38"/>
  <c r="T59" i="38" s="1"/>
  <c r="U109" i="38"/>
  <c r="T109" i="38" s="1"/>
  <c r="V97" i="38"/>
  <c r="W97" i="38" s="1"/>
  <c r="V44" i="38"/>
  <c r="W44" i="38" s="1"/>
  <c r="V60" i="38"/>
  <c r="W60" i="38" s="1"/>
  <c r="V69" i="38"/>
  <c r="W69" i="38" s="1"/>
  <c r="U91" i="38"/>
  <c r="T91" i="38" s="1"/>
  <c r="V45" i="38"/>
  <c r="W45" i="38" s="1"/>
  <c r="V81" i="38"/>
  <c r="W81" i="38" s="1"/>
  <c r="U93" i="38"/>
  <c r="T93" i="38" s="1"/>
  <c r="V31" i="38"/>
  <c r="W31" i="38" s="1"/>
  <c r="V23" i="38"/>
  <c r="W23" i="38" s="1"/>
  <c r="U79" i="38"/>
  <c r="T79" i="38" s="1"/>
  <c r="V58" i="38"/>
  <c r="W58" i="38" s="1"/>
  <c r="V116" i="13"/>
  <c r="W116" i="13" s="1"/>
  <c r="V100" i="13"/>
  <c r="W100" i="13" s="1"/>
  <c r="V84" i="13"/>
  <c r="W84" i="13" s="1"/>
  <c r="V68" i="13"/>
  <c r="W68" i="13" s="1"/>
  <c r="V52" i="13"/>
  <c r="W52" i="13" s="1"/>
  <c r="V36" i="13"/>
  <c r="W36" i="13" s="1"/>
  <c r="V20" i="13"/>
  <c r="W20" i="13" s="1"/>
  <c r="U102" i="13"/>
  <c r="T102" i="13" s="1"/>
  <c r="V83" i="13"/>
  <c r="W83" i="13" s="1"/>
  <c r="V65" i="13"/>
  <c r="W65" i="13" s="1"/>
  <c r="U47" i="13"/>
  <c r="T47" i="13" s="1"/>
  <c r="U29" i="13"/>
  <c r="T29" i="13" s="1"/>
  <c r="U110" i="13"/>
  <c r="T110" i="13" s="1"/>
  <c r="V91" i="13"/>
  <c r="W91" i="13" s="1"/>
  <c r="V73" i="13"/>
  <c r="W73" i="13" s="1"/>
  <c r="U55" i="13"/>
  <c r="T55" i="13" s="1"/>
  <c r="U37" i="13"/>
  <c r="T37" i="13" s="1"/>
  <c r="V18" i="13"/>
  <c r="W18" i="13" s="1"/>
  <c r="U99" i="13"/>
  <c r="T99" i="13" s="1"/>
  <c r="U81" i="13"/>
  <c r="T81" i="13" s="1"/>
  <c r="V62" i="13"/>
  <c r="W62" i="13" s="1"/>
  <c r="U44" i="13"/>
  <c r="T44" i="13" s="1"/>
  <c r="U26" i="13"/>
  <c r="T26" i="13" s="1"/>
  <c r="V112" i="13"/>
  <c r="W112" i="13" s="1"/>
  <c r="V96" i="13"/>
  <c r="W96" i="13" s="1"/>
  <c r="V80" i="13"/>
  <c r="W80" i="13" s="1"/>
  <c r="V64" i="13"/>
  <c r="W64" i="13" s="1"/>
  <c r="V48" i="13"/>
  <c r="W48" i="13" s="1"/>
  <c r="V32" i="13"/>
  <c r="W32" i="13" s="1"/>
  <c r="V115" i="13"/>
  <c r="W115" i="13" s="1"/>
  <c r="V97" i="13"/>
  <c r="W97" i="13" s="1"/>
  <c r="U79" i="13"/>
  <c r="T79" i="13" s="1"/>
  <c r="U61" i="13"/>
  <c r="T61" i="13" s="1"/>
  <c r="V42" i="13"/>
  <c r="W42" i="13" s="1"/>
  <c r="U24" i="13"/>
  <c r="T24" i="13" s="1"/>
  <c r="V105" i="13"/>
  <c r="W105" i="13" s="1"/>
  <c r="U87" i="13"/>
  <c r="T87" i="13" s="1"/>
  <c r="U69" i="13"/>
  <c r="T69" i="13" s="1"/>
  <c r="V50" i="13"/>
  <c r="W50" i="13" s="1"/>
  <c r="U32" i="13"/>
  <c r="T32" i="13" s="1"/>
  <c r="U113" i="13"/>
  <c r="T113" i="13" s="1"/>
  <c r="V94" i="13"/>
  <c r="W94" i="13" s="1"/>
  <c r="U76" i="13"/>
  <c r="T76" i="13" s="1"/>
  <c r="U58" i="13"/>
  <c r="T58" i="13" s="1"/>
  <c r="V39" i="13"/>
  <c r="W39" i="13" s="1"/>
  <c r="V21" i="13"/>
  <c r="W21" i="13" s="1"/>
  <c r="V111" i="13"/>
  <c r="W111" i="13" s="1"/>
  <c r="U82" i="13"/>
  <c r="T82" i="13" s="1"/>
  <c r="U53" i="13"/>
  <c r="T53" i="13" s="1"/>
  <c r="V23" i="13"/>
  <c r="W23" i="13" s="1"/>
  <c r="V110" i="13"/>
  <c r="W110" i="13" s="1"/>
  <c r="V81" i="13"/>
  <c r="W81" i="13" s="1"/>
  <c r="U52" i="13"/>
  <c r="T52" i="13" s="1"/>
  <c r="V22" i="13"/>
  <c r="W22" i="13" s="1"/>
  <c r="V49" i="13"/>
  <c r="W49" i="13" s="1"/>
  <c r="U95" i="13"/>
  <c r="T95" i="13" s="1"/>
  <c r="U66" i="13"/>
  <c r="T66" i="13" s="1"/>
  <c r="U36" i="13"/>
  <c r="T36" i="13" s="1"/>
  <c r="V78" i="13"/>
  <c r="W78" i="13" s="1"/>
  <c r="V101" i="13"/>
  <c r="W101" i="13" s="1"/>
  <c r="U72" i="13"/>
  <c r="T72" i="13" s="1"/>
  <c r="U43" i="13"/>
  <c r="T43" i="13" s="1"/>
  <c r="U100" i="13"/>
  <c r="T100" i="13" s="1"/>
  <c r="V90" i="13"/>
  <c r="W90" i="13" s="1"/>
  <c r="U106" i="13"/>
  <c r="T106" i="13" s="1"/>
  <c r="V26" i="13"/>
  <c r="W26" i="13" s="1"/>
  <c r="U63" i="13"/>
  <c r="T63" i="13" s="1"/>
  <c r="U92" i="13"/>
  <c r="T92" i="13" s="1"/>
  <c r="U54" i="13"/>
  <c r="T54" i="13" s="1"/>
  <c r="U41" i="13"/>
  <c r="T41" i="13" s="1"/>
  <c r="U40" i="13"/>
  <c r="T40" i="13" s="1"/>
  <c r="U77" i="13"/>
  <c r="T77" i="13" s="1"/>
  <c r="V113" i="13"/>
  <c r="W113" i="13" s="1"/>
  <c r="U33" i="13"/>
  <c r="T33" i="13" s="1"/>
  <c r="V104" i="13"/>
  <c r="W104" i="13" s="1"/>
  <c r="V88" i="13"/>
  <c r="W88" i="13" s="1"/>
  <c r="V72" i="13"/>
  <c r="W72" i="13" s="1"/>
  <c r="V56" i="13"/>
  <c r="W56" i="13" s="1"/>
  <c r="V40" i="13"/>
  <c r="W40" i="13" s="1"/>
  <c r="V24" i="13"/>
  <c r="W24" i="13" s="1"/>
  <c r="V106" i="13"/>
  <c r="W106" i="13" s="1"/>
  <c r="U88" i="13"/>
  <c r="T88" i="13" s="1"/>
  <c r="U70" i="13"/>
  <c r="T70" i="13" s="1"/>
  <c r="V51" i="13"/>
  <c r="W51" i="13" s="1"/>
  <c r="V33" i="13"/>
  <c r="W33" i="13" s="1"/>
  <c r="V114" i="13"/>
  <c r="W114" i="13" s="1"/>
  <c r="U96" i="13"/>
  <c r="T96" i="13" s="1"/>
  <c r="U78" i="13"/>
  <c r="T78" i="13" s="1"/>
  <c r="V59" i="13"/>
  <c r="W59" i="13" s="1"/>
  <c r="V41" i="13"/>
  <c r="W41" i="13" s="1"/>
  <c r="U23" i="13"/>
  <c r="T23" i="13" s="1"/>
  <c r="V103" i="13"/>
  <c r="W103" i="13" s="1"/>
  <c r="V85" i="13"/>
  <c r="W85" i="13" s="1"/>
  <c r="U67" i="13"/>
  <c r="T67" i="13" s="1"/>
  <c r="U49" i="13"/>
  <c r="T49" i="13" s="1"/>
  <c r="V30" i="13"/>
  <c r="W30" i="13" s="1"/>
  <c r="U75" i="13"/>
  <c r="T75" i="13" s="1"/>
  <c r="V93" i="13"/>
  <c r="W93" i="13" s="1"/>
  <c r="U74" i="13"/>
  <c r="T74" i="13" s="1"/>
  <c r="V107" i="13"/>
  <c r="W107" i="13" s="1"/>
  <c r="V87" i="13"/>
  <c r="W87" i="13" s="1"/>
  <c r="V29" i="13"/>
  <c r="W29" i="13" s="1"/>
  <c r="U94" i="13"/>
  <c r="T94" i="13" s="1"/>
  <c r="V35" i="13"/>
  <c r="W35" i="13" s="1"/>
  <c r="V69" i="13"/>
  <c r="W69" i="13" s="1"/>
  <c r="V70" i="13"/>
  <c r="W70" i="13" s="1"/>
  <c r="V54" i="13"/>
  <c r="W54" i="13" s="1"/>
  <c r="V67" i="13"/>
  <c r="W67" i="13" s="1"/>
  <c r="U57" i="13"/>
  <c r="T57" i="13" s="1"/>
  <c r="V66" i="13"/>
  <c r="W66" i="13" s="1"/>
  <c r="U86" i="13"/>
  <c r="T86" i="13" s="1"/>
  <c r="U80" i="13"/>
  <c r="T80" i="13" s="1"/>
  <c r="U22" i="13"/>
  <c r="T22" i="13" s="1"/>
  <c r="V86" i="13"/>
  <c r="W86" i="13" s="1"/>
  <c r="U28" i="13"/>
  <c r="T28" i="13" s="1"/>
  <c r="U48" i="13"/>
  <c r="T48" i="13" s="1"/>
  <c r="U105" i="13"/>
  <c r="T105" i="13" s="1"/>
  <c r="V17" i="13"/>
  <c r="W17" i="13" s="1"/>
  <c r="V98" i="13"/>
  <c r="W98" i="13" s="1"/>
  <c r="U39" i="13"/>
  <c r="T39" i="13" s="1"/>
  <c r="U97" i="13"/>
  <c r="T97" i="13" s="1"/>
  <c r="V38" i="13"/>
  <c r="W38" i="13" s="1"/>
  <c r="V95" i="13"/>
  <c r="W95" i="13" s="1"/>
  <c r="V37" i="13"/>
  <c r="W37" i="13" s="1"/>
  <c r="V109" i="13"/>
  <c r="W109" i="13" s="1"/>
  <c r="U51" i="13"/>
  <c r="T51" i="13" s="1"/>
  <c r="U116" i="13"/>
  <c r="T116" i="13" s="1"/>
  <c r="V57" i="13"/>
  <c r="W57" i="13" s="1"/>
  <c r="V34" i="13"/>
  <c r="W34" i="13" s="1"/>
  <c r="U68" i="13"/>
  <c r="T68" i="13" s="1"/>
  <c r="V25" i="13"/>
  <c r="W25" i="13" s="1"/>
  <c r="U83" i="13"/>
  <c r="T83" i="13" s="1"/>
  <c r="U114" i="13"/>
  <c r="T114" i="13" s="1"/>
  <c r="U34" i="13"/>
  <c r="T34" i="13" s="1"/>
  <c r="V92" i="13"/>
  <c r="W92" i="13" s="1"/>
  <c r="U64" i="13"/>
  <c r="T64" i="13" s="1"/>
  <c r="U108" i="13"/>
  <c r="T108" i="13" s="1"/>
  <c r="U60" i="13"/>
  <c r="T60" i="13" s="1"/>
  <c r="U89" i="13"/>
  <c r="T89" i="13" s="1"/>
  <c r="U65" i="13"/>
  <c r="T65" i="13" s="1"/>
  <c r="V31" i="13"/>
  <c r="W31" i="13" s="1"/>
  <c r="V77" i="13"/>
  <c r="W77" i="13" s="1"/>
  <c r="V61" i="13"/>
  <c r="W61" i="13" s="1"/>
  <c r="V75" i="13"/>
  <c r="W75" i="13" s="1"/>
  <c r="V76" i="13"/>
  <c r="W76" i="13" s="1"/>
  <c r="V28" i="13"/>
  <c r="W28" i="13" s="1"/>
  <c r="U90" i="13"/>
  <c r="T90" i="13" s="1"/>
  <c r="U35" i="13"/>
  <c r="T35" i="13" s="1"/>
  <c r="V45" i="13"/>
  <c r="W45" i="13" s="1"/>
  <c r="U59" i="13"/>
  <c r="T59" i="13" s="1"/>
  <c r="V102" i="13"/>
  <c r="W102" i="13" s="1"/>
  <c r="U85" i="13"/>
  <c r="T85" i="13" s="1"/>
  <c r="U112" i="13"/>
  <c r="T112" i="13" s="1"/>
  <c r="U19" i="13"/>
  <c r="T19" i="13" s="1"/>
  <c r="U101" i="13"/>
  <c r="T101" i="13" s="1"/>
  <c r="U46" i="13"/>
  <c r="T46" i="13" s="1"/>
  <c r="U31" i="13"/>
  <c r="T31" i="13" s="1"/>
  <c r="U42" i="13"/>
  <c r="T42" i="13" s="1"/>
  <c r="U21" i="13"/>
  <c r="T21" i="13" s="1"/>
  <c r="V47" i="13"/>
  <c r="W47" i="13" s="1"/>
  <c r="U98" i="13"/>
  <c r="T98" i="13" s="1"/>
  <c r="V108" i="13"/>
  <c r="W108" i="13" s="1"/>
  <c r="V60" i="13"/>
  <c r="W60" i="13" s="1"/>
  <c r="V27" i="13"/>
  <c r="W27" i="13" s="1"/>
  <c r="V71" i="13"/>
  <c r="W71" i="13" s="1"/>
  <c r="U104" i="13"/>
  <c r="T104" i="13" s="1"/>
  <c r="U20" i="13"/>
  <c r="T20" i="13" s="1"/>
  <c r="U30" i="13"/>
  <c r="T30" i="13" s="1"/>
  <c r="U71" i="13"/>
  <c r="T71" i="13" s="1"/>
  <c r="U84" i="13"/>
  <c r="T84" i="13" s="1"/>
  <c r="U62" i="13"/>
  <c r="T62" i="13" s="1"/>
  <c r="V55" i="13"/>
  <c r="W55" i="13" s="1"/>
  <c r="U38" i="13"/>
  <c r="T38" i="13" s="1"/>
  <c r="V82" i="13"/>
  <c r="W82" i="13" s="1"/>
  <c r="V89" i="13"/>
  <c r="W89" i="13" s="1"/>
  <c r="V58" i="13"/>
  <c r="W58" i="13" s="1"/>
  <c r="V79" i="13"/>
  <c r="W79" i="13" s="1"/>
  <c r="U107" i="13"/>
  <c r="T107" i="13" s="1"/>
  <c r="U18" i="13"/>
  <c r="T18" i="13" s="1"/>
  <c r="V44" i="13"/>
  <c r="W44" i="13" s="1"/>
  <c r="V63" i="13"/>
  <c r="W63" i="13" s="1"/>
  <c r="U111" i="13"/>
  <c r="T111" i="13" s="1"/>
  <c r="U73" i="13"/>
  <c r="T73" i="13" s="1"/>
  <c r="U93" i="13"/>
  <c r="T93" i="13" s="1"/>
  <c r="V43" i="13"/>
  <c r="W43" i="13" s="1"/>
  <c r="U91" i="13"/>
  <c r="T91" i="13" s="1"/>
  <c r="V99" i="13"/>
  <c r="W99" i="13" s="1"/>
  <c r="V74" i="13"/>
  <c r="W74" i="13" s="1"/>
  <c r="V46" i="13"/>
  <c r="W46" i="13" s="1"/>
  <c r="V19" i="13"/>
  <c r="W19" i="13" s="1"/>
  <c r="U45" i="13"/>
  <c r="T45" i="13" s="1"/>
  <c r="U25" i="13"/>
  <c r="T25" i="13" s="1"/>
  <c r="U109" i="13"/>
  <c r="T109" i="13" s="1"/>
  <c r="V53" i="13"/>
  <c r="W53" i="13" s="1"/>
  <c r="U50" i="13"/>
  <c r="T50" i="13" s="1"/>
  <c r="U17" i="13"/>
  <c r="U103" i="13"/>
  <c r="T103" i="13" s="1"/>
  <c r="U56" i="13"/>
  <c r="T56" i="13" s="1"/>
  <c r="U27" i="13"/>
  <c r="T27" i="13" s="1"/>
  <c r="U115" i="13"/>
  <c r="T115" i="13" s="1"/>
  <c r="AT111" i="36"/>
  <c r="AU111" i="36" s="1"/>
  <c r="AT90" i="36"/>
  <c r="AU90" i="36" s="1"/>
  <c r="AS71" i="36"/>
  <c r="AR71" i="36" s="1"/>
  <c r="AS53" i="36"/>
  <c r="AR53" i="36" s="1"/>
  <c r="AS36" i="36"/>
  <c r="AR36" i="36" s="1"/>
  <c r="AS104" i="36"/>
  <c r="AR104" i="36" s="1"/>
  <c r="AT71" i="36"/>
  <c r="AU71" i="36" s="1"/>
  <c r="AS43" i="36"/>
  <c r="AR43" i="36" s="1"/>
  <c r="AS18" i="36"/>
  <c r="AR18" i="36" s="1"/>
  <c r="AS23" i="36"/>
  <c r="AR23" i="36" s="1"/>
  <c r="AT73" i="36"/>
  <c r="AU73" i="36" s="1"/>
  <c r="AS27" i="36"/>
  <c r="AS67" i="36"/>
  <c r="AR67" i="36" s="1"/>
  <c r="AT24" i="36"/>
  <c r="AU24" i="36" s="1"/>
  <c r="AT31" i="36"/>
  <c r="AU31" i="36" s="1"/>
  <c r="AT74" i="36"/>
  <c r="AU74" i="36" s="1"/>
  <c r="AT53" i="36"/>
  <c r="AU53" i="36" s="1"/>
  <c r="AS39" i="36"/>
  <c r="AR39" i="36" s="1"/>
  <c r="AT109" i="36"/>
  <c r="AU109" i="36" s="1"/>
  <c r="AT93" i="36"/>
  <c r="AU93" i="36" s="1"/>
  <c r="AT112" i="36"/>
  <c r="AU112" i="36" s="1"/>
  <c r="AT96" i="36"/>
  <c r="AU96" i="36" s="1"/>
  <c r="AT80" i="36"/>
  <c r="AU80" i="36" s="1"/>
  <c r="AT64" i="36"/>
  <c r="AU64" i="36" s="1"/>
  <c r="AT48" i="36"/>
  <c r="AU48" i="36" s="1"/>
  <c r="AS98" i="36"/>
  <c r="AR98" i="36" s="1"/>
  <c r="AT77" i="36"/>
  <c r="AU77" i="36" s="1"/>
  <c r="AS59" i="36"/>
  <c r="AR59" i="36" s="1"/>
  <c r="AT41" i="36"/>
  <c r="AU41" i="36" s="1"/>
  <c r="AT25" i="36"/>
  <c r="AU25" i="36" s="1"/>
  <c r="AT107" i="36"/>
  <c r="AU107" i="36" s="1"/>
  <c r="AT86" i="36"/>
  <c r="AU86" i="36" s="1"/>
  <c r="AT67" i="36"/>
  <c r="AU67" i="36" s="1"/>
  <c r="AT49" i="36"/>
  <c r="AU49" i="36" s="1"/>
  <c r="AS33" i="36"/>
  <c r="AR33" i="36" s="1"/>
  <c r="AS28" i="36"/>
  <c r="AR28" i="36" s="1"/>
  <c r="AT103" i="36"/>
  <c r="AU103" i="36" s="1"/>
  <c r="AT70" i="36"/>
  <c r="AU70" i="36" s="1"/>
  <c r="AT42" i="36"/>
  <c r="AU42" i="36" s="1"/>
  <c r="AS100" i="36"/>
  <c r="AR100" i="36" s="1"/>
  <c r="AT69" i="36"/>
  <c r="AU69" i="36" s="1"/>
  <c r="AT40" i="36"/>
  <c r="AU40" i="36" s="1"/>
  <c r="AS109" i="36"/>
  <c r="AR109" i="36" s="1"/>
  <c r="AT59" i="36"/>
  <c r="AU59" i="36" s="1"/>
  <c r="AS58" i="36"/>
  <c r="AR58" i="36" s="1"/>
  <c r="AS69" i="36"/>
  <c r="AR69" i="36" s="1"/>
  <c r="AS88" i="36"/>
  <c r="AR88" i="36" s="1"/>
  <c r="AS116" i="36"/>
  <c r="AR116" i="36" s="1"/>
  <c r="AS61" i="36"/>
  <c r="AR61" i="36" s="1"/>
  <c r="AT65" i="36"/>
  <c r="AU65" i="36" s="1"/>
  <c r="AS21" i="36"/>
  <c r="AT95" i="36"/>
  <c r="AU95" i="36" s="1"/>
  <c r="AT75" i="36"/>
  <c r="AU75" i="36" s="1"/>
  <c r="AT57" i="36"/>
  <c r="AU57" i="36" s="1"/>
  <c r="AS40" i="36"/>
  <c r="AR40" i="36" s="1"/>
  <c r="AS112" i="36"/>
  <c r="AR112" i="36" s="1"/>
  <c r="AS79" i="36"/>
  <c r="AR79" i="36" s="1"/>
  <c r="AT50" i="36"/>
  <c r="AU50" i="36" s="1"/>
  <c r="AT23" i="36"/>
  <c r="AU23" i="36" s="1"/>
  <c r="AS83" i="36"/>
  <c r="AR83" i="36" s="1"/>
  <c r="AT38" i="36"/>
  <c r="AU38" i="36" s="1"/>
  <c r="AT79" i="36"/>
  <c r="AU79" i="36" s="1"/>
  <c r="AS34" i="36"/>
  <c r="AR34" i="36" s="1"/>
  <c r="AS52" i="36"/>
  <c r="AR52" i="36" s="1"/>
  <c r="AT99" i="36"/>
  <c r="AU99" i="36" s="1"/>
  <c r="AS84" i="36"/>
  <c r="AR84" i="36" s="1"/>
  <c r="AT43" i="36"/>
  <c r="AU43" i="36" s="1"/>
  <c r="AT101" i="36"/>
  <c r="AU101" i="36" s="1"/>
  <c r="AT84" i="36"/>
  <c r="AU84" i="36" s="1"/>
  <c r="AT60" i="36"/>
  <c r="AU60" i="36" s="1"/>
  <c r="AS68" i="36"/>
  <c r="AR68" i="36" s="1"/>
  <c r="AS113" i="36"/>
  <c r="AR113" i="36" s="1"/>
  <c r="AT81" i="36"/>
  <c r="AU81" i="36" s="1"/>
  <c r="AS17" i="36"/>
  <c r="AR17" i="36" s="1"/>
  <c r="AS80" i="36"/>
  <c r="AR80" i="36" s="1"/>
  <c r="AS20" i="36"/>
  <c r="AS65" i="36"/>
  <c r="AR65" i="36" s="1"/>
  <c r="AS110" i="36"/>
  <c r="AR110" i="36" s="1"/>
  <c r="AT61" i="36"/>
  <c r="AU61" i="36" s="1"/>
  <c r="AT110" i="36"/>
  <c r="AU110" i="36" s="1"/>
  <c r="AS81" i="36"/>
  <c r="AR81" i="36" s="1"/>
  <c r="AS102" i="36"/>
  <c r="AR102" i="36" s="1"/>
  <c r="AT114" i="36"/>
  <c r="AU114" i="36" s="1"/>
  <c r="AT20" i="36"/>
  <c r="AU20" i="36" s="1"/>
  <c r="AS78" i="36"/>
  <c r="AR78" i="36" s="1"/>
  <c r="AT100" i="36"/>
  <c r="AU100" i="36" s="1"/>
  <c r="AT76" i="36"/>
  <c r="AU76" i="36" s="1"/>
  <c r="AS87" i="36"/>
  <c r="AR87" i="36" s="1"/>
  <c r="AT29" i="36"/>
  <c r="AU29" i="36" s="1"/>
  <c r="AT102" i="36"/>
  <c r="AU102" i="36" s="1"/>
  <c r="AS41" i="36"/>
  <c r="AR41" i="36" s="1"/>
  <c r="AS101" i="36"/>
  <c r="AR101" i="36" s="1"/>
  <c r="AS95" i="36"/>
  <c r="AR95" i="36" s="1"/>
  <c r="AS49" i="36"/>
  <c r="AR49" i="36" s="1"/>
  <c r="AS93" i="36"/>
  <c r="AR93" i="36" s="1"/>
  <c r="AT26" i="36"/>
  <c r="AU26" i="36" s="1"/>
  <c r="AS46" i="36"/>
  <c r="AR46" i="36" s="1"/>
  <c r="AT55" i="36"/>
  <c r="AU55" i="36" s="1"/>
  <c r="AS31" i="36"/>
  <c r="AR31" i="36" s="1"/>
  <c r="AT19" i="36"/>
  <c r="AU19" i="36" s="1"/>
  <c r="AS105" i="36"/>
  <c r="AR105" i="36" s="1"/>
  <c r="AS89" i="36"/>
  <c r="AR89" i="36" s="1"/>
  <c r="AT97" i="36"/>
  <c r="AU97" i="36" s="1"/>
  <c r="AT54" i="36"/>
  <c r="AU54" i="36" s="1"/>
  <c r="AT21" i="36"/>
  <c r="AU21" i="36" s="1"/>
  <c r="AS77" i="36"/>
  <c r="AR77" i="36" s="1"/>
  <c r="AS37" i="36"/>
  <c r="AR37" i="36" s="1"/>
  <c r="AS48" i="36"/>
  <c r="AR48" i="36" s="1"/>
  <c r="AT87" i="36"/>
  <c r="AU87" i="36" s="1"/>
  <c r="AT30" i="36"/>
  <c r="AU30" i="36" s="1"/>
  <c r="AS64" i="36"/>
  <c r="AR64" i="36" s="1"/>
  <c r="AT83" i="36"/>
  <c r="AU83" i="36" s="1"/>
  <c r="AT27" i="36"/>
  <c r="AU27" i="36" s="1"/>
  <c r="AT18" i="36"/>
  <c r="AU18" i="36" s="1"/>
  <c r="AS106" i="36"/>
  <c r="AR106" i="36" s="1"/>
  <c r="AS75" i="36"/>
  <c r="AR75" i="36" s="1"/>
  <c r="AS74" i="36"/>
  <c r="AR74" i="36" s="1"/>
  <c r="AS66" i="36"/>
  <c r="AR66" i="36" s="1"/>
  <c r="AS19" i="36"/>
  <c r="AR19" i="36" s="1"/>
  <c r="AT89" i="36"/>
  <c r="AU89" i="36" s="1"/>
  <c r="AT92" i="36"/>
  <c r="AU92" i="36" s="1"/>
  <c r="AT56" i="36"/>
  <c r="AU56" i="36" s="1"/>
  <c r="AS82" i="36"/>
  <c r="AR82" i="36" s="1"/>
  <c r="AT45" i="36"/>
  <c r="AU45" i="36" s="1"/>
  <c r="AS29" i="36"/>
  <c r="AR29" i="36" s="1"/>
  <c r="AS111" i="36"/>
  <c r="AR111" i="36" s="1"/>
  <c r="AT98" i="36"/>
  <c r="AU98" i="36" s="1"/>
  <c r="AS96" i="36"/>
  <c r="AR96" i="36" s="1"/>
  <c r="AS107" i="36"/>
  <c r="AR107" i="36" s="1"/>
  <c r="AS115" i="36"/>
  <c r="AR115" i="36" s="1"/>
  <c r="AS42" i="36"/>
  <c r="AR42" i="36" s="1"/>
  <c r="AT108" i="36"/>
  <c r="AU108" i="36" s="1"/>
  <c r="AT72" i="36"/>
  <c r="AU72" i="36" s="1"/>
  <c r="AS108" i="36"/>
  <c r="AR108" i="36" s="1"/>
  <c r="AT63" i="36"/>
  <c r="AU63" i="36" s="1"/>
  <c r="AT78" i="36"/>
  <c r="AU78" i="36" s="1"/>
  <c r="AT47" i="36"/>
  <c r="AU47" i="36" s="1"/>
  <c r="AT46" i="36"/>
  <c r="AU46" i="36" s="1"/>
  <c r="AS35" i="36"/>
  <c r="AR35" i="36" s="1"/>
  <c r="AT32" i="36"/>
  <c r="AU32" i="36" s="1"/>
  <c r="AT105" i="36"/>
  <c r="AU105" i="36" s="1"/>
  <c r="AT104" i="36"/>
  <c r="AU104" i="36" s="1"/>
  <c r="AT68" i="36"/>
  <c r="AU68" i="36" s="1"/>
  <c r="AS103" i="36"/>
  <c r="AR103" i="36" s="1"/>
  <c r="AS45" i="36"/>
  <c r="AR45" i="36" s="1"/>
  <c r="AT88" i="36"/>
  <c r="AU88" i="36" s="1"/>
  <c r="AS25" i="36"/>
  <c r="AR25" i="36" s="1"/>
  <c r="AS44" i="36"/>
  <c r="AR44" i="36" s="1"/>
  <c r="AT34" i="36"/>
  <c r="AU34" i="36" s="1"/>
  <c r="AS70" i="36"/>
  <c r="AR70" i="36" s="1"/>
  <c r="AS91" i="36"/>
  <c r="AR91" i="36" s="1"/>
  <c r="AT116" i="36"/>
  <c r="AU116" i="36" s="1"/>
  <c r="AT37" i="36"/>
  <c r="AU37" i="36" s="1"/>
  <c r="AT58" i="36"/>
  <c r="AU58" i="36" s="1"/>
  <c r="AT66" i="36"/>
  <c r="AU66" i="36" s="1"/>
  <c r="AS86" i="36"/>
  <c r="AR86" i="36" s="1"/>
  <c r="AT39" i="36"/>
  <c r="AU39" i="36" s="1"/>
  <c r="AS114" i="36"/>
  <c r="AR114" i="36" s="1"/>
  <c r="AT33" i="36"/>
  <c r="AU33" i="36" s="1"/>
  <c r="AS54" i="36"/>
  <c r="AR54" i="36" s="1"/>
  <c r="AS62" i="36"/>
  <c r="AR62" i="36" s="1"/>
  <c r="AS55" i="36"/>
  <c r="AR55" i="36" s="1"/>
  <c r="AS99" i="36"/>
  <c r="AR99" i="36" s="1"/>
  <c r="AT106" i="36"/>
  <c r="AU106" i="36" s="1"/>
  <c r="AS57" i="36"/>
  <c r="AR57" i="36" s="1"/>
  <c r="AT115" i="36"/>
  <c r="AU115" i="36" s="1"/>
  <c r="AS97" i="36"/>
  <c r="AR97" i="36" s="1"/>
  <c r="AS47" i="36"/>
  <c r="AR47" i="36" s="1"/>
  <c r="AT51" i="36"/>
  <c r="AU51" i="36" s="1"/>
  <c r="AS63" i="36"/>
  <c r="AR63" i="36" s="1"/>
  <c r="AS32" i="36"/>
  <c r="AR32" i="36" s="1"/>
  <c r="AS56" i="36"/>
  <c r="AR56" i="36" s="1"/>
  <c r="AT62" i="36"/>
  <c r="AU62" i="36" s="1"/>
  <c r="AT85" i="36"/>
  <c r="AU85" i="36" s="1"/>
  <c r="AS73" i="36"/>
  <c r="AR73" i="36" s="1"/>
  <c r="AS24" i="36"/>
  <c r="AR24" i="36" s="1"/>
  <c r="AT35" i="36"/>
  <c r="AU35" i="36" s="1"/>
  <c r="AS60" i="36"/>
  <c r="AR60" i="36" s="1"/>
  <c r="AT44" i="36"/>
  <c r="AU44" i="36" s="1"/>
  <c r="AT22" i="36"/>
  <c r="AU22" i="36" s="1"/>
  <c r="AS72" i="36"/>
  <c r="AR72" i="36" s="1"/>
  <c r="AT94" i="36"/>
  <c r="AU94" i="36" s="1"/>
  <c r="AS26" i="36"/>
  <c r="AR26" i="36" s="1"/>
  <c r="AS85" i="36"/>
  <c r="AR85" i="36" s="1"/>
  <c r="AS76" i="36"/>
  <c r="AR76" i="36" s="1"/>
  <c r="AS51" i="36"/>
  <c r="AR51" i="36" s="1"/>
  <c r="AS50" i="36"/>
  <c r="AR50" i="36" s="1"/>
  <c r="AT82" i="36"/>
  <c r="AU82" i="36" s="1"/>
  <c r="AS90" i="36"/>
  <c r="AR90" i="36" s="1"/>
  <c r="AT17" i="36"/>
  <c r="AU17" i="36" s="1"/>
  <c r="AT36" i="36"/>
  <c r="AU36" i="36" s="1"/>
  <c r="AS38" i="36"/>
  <c r="AR38" i="36" s="1"/>
  <c r="AS30" i="36"/>
  <c r="AR30" i="36" s="1"/>
  <c r="AT91" i="36"/>
  <c r="AU91" i="36" s="1"/>
  <c r="AS94" i="36"/>
  <c r="AR94" i="36" s="1"/>
  <c r="AS92" i="36"/>
  <c r="AR92" i="36" s="1"/>
  <c r="AT28" i="36"/>
  <c r="AU28" i="36" s="1"/>
  <c r="AT113" i="36"/>
  <c r="AU113" i="36" s="1"/>
  <c r="AT52" i="36"/>
  <c r="AU52" i="36" s="1"/>
  <c r="AS22" i="36"/>
  <c r="AR22" i="36" s="1"/>
  <c r="J28" i="33"/>
  <c r="K28" i="33" s="1"/>
  <c r="J111" i="33"/>
  <c r="K111" i="33" s="1"/>
  <c r="J84" i="33"/>
  <c r="K84" i="33" s="1"/>
  <c r="J56" i="33"/>
  <c r="K56" i="33" s="1"/>
  <c r="I30" i="33"/>
  <c r="H30" i="33" s="1"/>
  <c r="I20" i="33"/>
  <c r="J107" i="33"/>
  <c r="K107" i="33" s="1"/>
  <c r="I80" i="33"/>
  <c r="H80" i="33" s="1"/>
  <c r="J52" i="33"/>
  <c r="K52" i="33" s="1"/>
  <c r="J18" i="33"/>
  <c r="K18" i="33" s="1"/>
  <c r="I54" i="33"/>
  <c r="H54" i="33" s="1"/>
  <c r="I85" i="33"/>
  <c r="H85" i="33" s="1"/>
  <c r="I24" i="33"/>
  <c r="H24" i="33" s="1"/>
  <c r="J104" i="33"/>
  <c r="K104" i="33" s="1"/>
  <c r="I77" i="33"/>
  <c r="H77" i="33" s="1"/>
  <c r="I50" i="33"/>
  <c r="H50" i="33" s="1"/>
  <c r="I100" i="33"/>
  <c r="H100" i="33" s="1"/>
  <c r="I73" i="33"/>
  <c r="H73" i="33" s="1"/>
  <c r="I45" i="33"/>
  <c r="H45" i="33" s="1"/>
  <c r="I108" i="33"/>
  <c r="H108" i="33" s="1"/>
  <c r="I37" i="33"/>
  <c r="H37" i="33" s="1"/>
  <c r="I66" i="33"/>
  <c r="H66" i="33" s="1"/>
  <c r="J105" i="33"/>
  <c r="K105" i="33" s="1"/>
  <c r="J89" i="33"/>
  <c r="K89" i="33" s="1"/>
  <c r="J73" i="33"/>
  <c r="K73" i="33" s="1"/>
  <c r="J57" i="33"/>
  <c r="K57" i="33" s="1"/>
  <c r="J41" i="33"/>
  <c r="K41" i="33" s="1"/>
  <c r="J25" i="33"/>
  <c r="K25" i="33" s="1"/>
  <c r="I111" i="33"/>
  <c r="H111" i="33" s="1"/>
  <c r="J92" i="33"/>
  <c r="K92" i="33" s="1"/>
  <c r="J74" i="33"/>
  <c r="K74" i="33" s="1"/>
  <c r="I56" i="33"/>
  <c r="H56" i="33" s="1"/>
  <c r="I38" i="33"/>
  <c r="H38" i="33" s="1"/>
  <c r="J114" i="33"/>
  <c r="K114" i="33" s="1"/>
  <c r="I94" i="33"/>
  <c r="H94" i="33" s="1"/>
  <c r="J72" i="33"/>
  <c r="K72" i="33" s="1"/>
  <c r="I52" i="33"/>
  <c r="H52" i="33" s="1"/>
  <c r="I31" i="33"/>
  <c r="J100" i="33"/>
  <c r="K100" i="33" s="1"/>
  <c r="J76" i="33"/>
  <c r="K76" i="33" s="1"/>
  <c r="I53" i="33"/>
  <c r="H53" i="33" s="1"/>
  <c r="I29" i="33"/>
  <c r="H29" i="33" s="1"/>
  <c r="J103" i="33"/>
  <c r="K103" i="33" s="1"/>
  <c r="I76" i="33"/>
  <c r="H76" i="33" s="1"/>
  <c r="I49" i="33"/>
  <c r="H49" i="33" s="1"/>
  <c r="J116" i="33"/>
  <c r="K116" i="33" s="1"/>
  <c r="I82" i="33"/>
  <c r="H82" i="33" s="1"/>
  <c r="J48" i="33"/>
  <c r="K48" i="33" s="1"/>
  <c r="I116" i="33"/>
  <c r="H116" i="33" s="1"/>
  <c r="J87" i="33"/>
  <c r="K87" i="33" s="1"/>
  <c r="I61" i="33"/>
  <c r="H61" i="33" s="1"/>
  <c r="I34" i="33"/>
  <c r="H34" i="33" s="1"/>
  <c r="I21" i="33"/>
  <c r="H21" i="33" s="1"/>
  <c r="I105" i="33"/>
  <c r="H105" i="33" s="1"/>
  <c r="J80" i="33"/>
  <c r="K80" i="33" s="1"/>
  <c r="I51" i="33"/>
  <c r="H51" i="33" s="1"/>
  <c r="I64" i="33"/>
  <c r="H64" i="33" s="1"/>
  <c r="J98" i="33"/>
  <c r="K98" i="33" s="1"/>
  <c r="J24" i="33"/>
  <c r="K24" i="33" s="1"/>
  <c r="J58" i="33"/>
  <c r="K58" i="33" s="1"/>
  <c r="I92" i="33"/>
  <c r="H92" i="33" s="1"/>
  <c r="I19" i="33"/>
  <c r="I26" i="33"/>
  <c r="H26" i="33" s="1"/>
  <c r="I23" i="33"/>
  <c r="H23" i="33" s="1"/>
  <c r="I91" i="33"/>
  <c r="H91" i="33" s="1"/>
  <c r="J63" i="33"/>
  <c r="K63" i="33" s="1"/>
  <c r="J36" i="33"/>
  <c r="K36" i="33" s="1"/>
  <c r="I114" i="33"/>
  <c r="H114" i="33" s="1"/>
  <c r="J86" i="33"/>
  <c r="K86" i="33" s="1"/>
  <c r="J59" i="33"/>
  <c r="K59" i="33" s="1"/>
  <c r="I32" i="33"/>
  <c r="H32" i="33" s="1"/>
  <c r="I72" i="33"/>
  <c r="H72" i="33" s="1"/>
  <c r="I101" i="33"/>
  <c r="H101" i="33" s="1"/>
  <c r="J30" i="33"/>
  <c r="K30" i="33" s="1"/>
  <c r="I98" i="33"/>
  <c r="H98" i="33" s="1"/>
  <c r="J43" i="33"/>
  <c r="K43" i="33" s="1"/>
  <c r="I22" i="33"/>
  <c r="H22" i="33" s="1"/>
  <c r="I93" i="33"/>
  <c r="H93" i="33" s="1"/>
  <c r="I39" i="33"/>
  <c r="H39" i="33" s="1"/>
  <c r="I18" i="33"/>
  <c r="H18" i="33" s="1"/>
  <c r="J97" i="33"/>
  <c r="K97" i="33" s="1"/>
  <c r="J65" i="33"/>
  <c r="K65" i="33" s="1"/>
  <c r="J33" i="33"/>
  <c r="K33" i="33" s="1"/>
  <c r="I102" i="33"/>
  <c r="H102" i="33" s="1"/>
  <c r="I65" i="33"/>
  <c r="H65" i="33" s="1"/>
  <c r="I83" i="33"/>
  <c r="H83" i="33" s="1"/>
  <c r="I41" i="33"/>
  <c r="H41" i="33" s="1"/>
  <c r="I89" i="33"/>
  <c r="H89" i="33" s="1"/>
  <c r="J40" i="33"/>
  <c r="K40" i="33" s="1"/>
  <c r="J22" i="33"/>
  <c r="K22" i="33" s="1"/>
  <c r="I63" i="33"/>
  <c r="H63" i="33" s="1"/>
  <c r="I103" i="33"/>
  <c r="H103" i="33" s="1"/>
  <c r="J34" i="33"/>
  <c r="K34" i="33" s="1"/>
  <c r="I75" i="33"/>
  <c r="H75" i="33" s="1"/>
  <c r="I96" i="33"/>
  <c r="H96" i="33" s="1"/>
  <c r="J50" i="33"/>
  <c r="K50" i="33" s="1"/>
  <c r="I67" i="33"/>
  <c r="H67" i="33" s="1"/>
  <c r="I60" i="33"/>
  <c r="H60" i="33" s="1"/>
  <c r="J23" i="33"/>
  <c r="K23" i="33" s="1"/>
  <c r="J85" i="33"/>
  <c r="K85" i="33" s="1"/>
  <c r="J53" i="33"/>
  <c r="K53" i="33" s="1"/>
  <c r="J21" i="33"/>
  <c r="K21" i="33" s="1"/>
  <c r="I88" i="33"/>
  <c r="H88" i="33" s="1"/>
  <c r="J51" i="33"/>
  <c r="K51" i="33" s="1"/>
  <c r="I109" i="33"/>
  <c r="H109" i="33" s="1"/>
  <c r="J67" i="33"/>
  <c r="K67" i="33" s="1"/>
  <c r="J20" i="33"/>
  <c r="K20" i="33" s="1"/>
  <c r="I71" i="33"/>
  <c r="H71" i="33" s="1"/>
  <c r="I17" i="33"/>
  <c r="H17" i="33" s="1"/>
  <c r="J96" i="33"/>
  <c r="K96" i="33" s="1"/>
  <c r="I43" i="33"/>
  <c r="H43" i="33" s="1"/>
  <c r="J75" i="33"/>
  <c r="K75" i="33" s="1"/>
  <c r="J108" i="33"/>
  <c r="K108" i="33" s="1"/>
  <c r="J54" i="33"/>
  <c r="K54" i="33" s="1"/>
  <c r="I106" i="33"/>
  <c r="H106" i="33" s="1"/>
  <c r="J44" i="33"/>
  <c r="K44" i="33" s="1"/>
  <c r="I113" i="33"/>
  <c r="H113" i="33" s="1"/>
  <c r="I74" i="33"/>
  <c r="H74" i="33" s="1"/>
  <c r="J113" i="33"/>
  <c r="K113" i="33" s="1"/>
  <c r="J81" i="33"/>
  <c r="K81" i="33" s="1"/>
  <c r="J49" i="33"/>
  <c r="K49" i="33" s="1"/>
  <c r="J17" i="33"/>
  <c r="K17" i="33" s="1"/>
  <c r="J83" i="33"/>
  <c r="K83" i="33" s="1"/>
  <c r="I47" i="33"/>
  <c r="H47" i="33" s="1"/>
  <c r="I104" i="33"/>
  <c r="H104" i="33" s="1"/>
  <c r="J62" i="33"/>
  <c r="K62" i="33" s="1"/>
  <c r="J112" i="33"/>
  <c r="K112" i="33" s="1"/>
  <c r="J64" i="33"/>
  <c r="K64" i="33" s="1"/>
  <c r="J90" i="33"/>
  <c r="K90" i="33" s="1"/>
  <c r="J35" i="33"/>
  <c r="K35" i="33" s="1"/>
  <c r="J68" i="33"/>
  <c r="K68" i="33" s="1"/>
  <c r="J102" i="33"/>
  <c r="K102" i="33" s="1"/>
  <c r="I48" i="33"/>
  <c r="H48" i="33" s="1"/>
  <c r="I87" i="33"/>
  <c r="H87" i="33" s="1"/>
  <c r="J26" i="33"/>
  <c r="K26" i="33" s="1"/>
  <c r="J94" i="33"/>
  <c r="K94" i="33" s="1"/>
  <c r="I58" i="33"/>
  <c r="H58" i="33" s="1"/>
  <c r="J66" i="33"/>
  <c r="K66" i="33" s="1"/>
  <c r="I46" i="33"/>
  <c r="H46" i="33" s="1"/>
  <c r="J101" i="33"/>
  <c r="K101" i="33" s="1"/>
  <c r="J37" i="33"/>
  <c r="K37" i="33" s="1"/>
  <c r="I70" i="33"/>
  <c r="H70" i="33" s="1"/>
  <c r="J88" i="33"/>
  <c r="K88" i="33" s="1"/>
  <c r="I95" i="33"/>
  <c r="H95" i="33" s="1"/>
  <c r="I69" i="33"/>
  <c r="H69" i="33" s="1"/>
  <c r="I42" i="33"/>
  <c r="H42" i="33" s="1"/>
  <c r="I27" i="33"/>
  <c r="H27" i="33" s="1"/>
  <c r="I25" i="33"/>
  <c r="J32" i="33"/>
  <c r="K32" i="33" s="1"/>
  <c r="J39" i="33"/>
  <c r="K39" i="33" s="1"/>
  <c r="J93" i="33"/>
  <c r="K93" i="33" s="1"/>
  <c r="J29" i="33"/>
  <c r="K29" i="33" s="1"/>
  <c r="J60" i="33"/>
  <c r="K60" i="33" s="1"/>
  <c r="I78" i="33"/>
  <c r="H78" i="33" s="1"/>
  <c r="J82" i="33"/>
  <c r="K82" i="33" s="1"/>
  <c r="J55" i="33"/>
  <c r="K55" i="33" s="1"/>
  <c r="J27" i="33"/>
  <c r="K27" i="33" s="1"/>
  <c r="I62" i="33"/>
  <c r="H62" i="33" s="1"/>
  <c r="J99" i="33"/>
  <c r="K99" i="33" s="1"/>
  <c r="I112" i="33"/>
  <c r="H112" i="33" s="1"/>
  <c r="J69" i="33"/>
  <c r="K69" i="33" s="1"/>
  <c r="J106" i="33"/>
  <c r="K106" i="33" s="1"/>
  <c r="I33" i="33"/>
  <c r="H33" i="33" s="1"/>
  <c r="J46" i="33"/>
  <c r="K46" i="33" s="1"/>
  <c r="J47" i="33"/>
  <c r="K47" i="33" s="1"/>
  <c r="I110" i="33"/>
  <c r="H110" i="33" s="1"/>
  <c r="I81" i="33"/>
  <c r="H81" i="33" s="1"/>
  <c r="I86" i="33"/>
  <c r="H86" i="33" s="1"/>
  <c r="J79" i="33"/>
  <c r="K79" i="33" s="1"/>
  <c r="J77" i="33"/>
  <c r="K77" i="33" s="1"/>
  <c r="J42" i="33"/>
  <c r="K42" i="33" s="1"/>
  <c r="I59" i="33"/>
  <c r="H59" i="33" s="1"/>
  <c r="I28" i="33"/>
  <c r="H28" i="33" s="1"/>
  <c r="I115" i="33"/>
  <c r="H115" i="33" s="1"/>
  <c r="J61" i="33"/>
  <c r="K61" i="33" s="1"/>
  <c r="J19" i="33"/>
  <c r="K19" i="33" s="1"/>
  <c r="I35" i="33"/>
  <c r="H35" i="33" s="1"/>
  <c r="I90" i="33"/>
  <c r="H90" i="33" s="1"/>
  <c r="I44" i="33"/>
  <c r="H44" i="33" s="1"/>
  <c r="I84" i="33"/>
  <c r="H84" i="33" s="1"/>
  <c r="J45" i="33"/>
  <c r="K45" i="33" s="1"/>
  <c r="I36" i="33"/>
  <c r="H36" i="33" s="1"/>
  <c r="J71" i="33"/>
  <c r="K71" i="33" s="1"/>
  <c r="I97" i="33"/>
  <c r="H97" i="33" s="1"/>
  <c r="J70" i="33"/>
  <c r="K70" i="33" s="1"/>
  <c r="I40" i="33"/>
  <c r="H40" i="33" s="1"/>
  <c r="J38" i="33"/>
  <c r="K38" i="33" s="1"/>
  <c r="I79" i="33"/>
  <c r="H79" i="33" s="1"/>
  <c r="J115" i="33"/>
  <c r="K115" i="33" s="1"/>
  <c r="I68" i="33"/>
  <c r="H68" i="33" s="1"/>
  <c r="I57" i="33"/>
  <c r="H57" i="33" s="1"/>
  <c r="J31" i="33"/>
  <c r="K31" i="33" s="1"/>
  <c r="J110" i="33"/>
  <c r="K110" i="33" s="1"/>
  <c r="J109" i="33"/>
  <c r="K109" i="33" s="1"/>
  <c r="I55" i="33"/>
  <c r="H55" i="33" s="1"/>
  <c r="J91" i="33"/>
  <c r="K91" i="33" s="1"/>
  <c r="I99" i="33"/>
  <c r="H99" i="33" s="1"/>
  <c r="J95" i="33"/>
  <c r="K95" i="33" s="1"/>
  <c r="I107" i="33"/>
  <c r="H107" i="33" s="1"/>
  <c r="J78" i="33"/>
  <c r="K78" i="33" s="1"/>
  <c r="AB112" i="15"/>
  <c r="AC112" i="15" s="1"/>
  <c r="AB96" i="15"/>
  <c r="AC96" i="15" s="1"/>
  <c r="AB80" i="15"/>
  <c r="AC80" i="15" s="1"/>
  <c r="AB64" i="15"/>
  <c r="AC64" i="15" s="1"/>
  <c r="AB48" i="15"/>
  <c r="AC48" i="15" s="1"/>
  <c r="AB32" i="15"/>
  <c r="AC32" i="15" s="1"/>
  <c r="AA112" i="15"/>
  <c r="Z112" i="15" s="1"/>
  <c r="AA94" i="15"/>
  <c r="Z94" i="15" s="1"/>
  <c r="AB75" i="15"/>
  <c r="AC75" i="15" s="1"/>
  <c r="AB57" i="15"/>
  <c r="AC57" i="15" s="1"/>
  <c r="AA39" i="15"/>
  <c r="Z39" i="15" s="1"/>
  <c r="AA21" i="15"/>
  <c r="Z21" i="15" s="1"/>
  <c r="AB102" i="15"/>
  <c r="AC102" i="15" s="1"/>
  <c r="AA84" i="15"/>
  <c r="Z84" i="15" s="1"/>
  <c r="AA66" i="15"/>
  <c r="Z66" i="15" s="1"/>
  <c r="AB47" i="15"/>
  <c r="AC47" i="15" s="1"/>
  <c r="AB29" i="15"/>
  <c r="AC29" i="15" s="1"/>
  <c r="AA106" i="15"/>
  <c r="Z106" i="15" s="1"/>
  <c r="AA82" i="15"/>
  <c r="Z82" i="15" s="1"/>
  <c r="AA58" i="15"/>
  <c r="Z58" i="15" s="1"/>
  <c r="AA33" i="15"/>
  <c r="Z33" i="15" s="1"/>
  <c r="AA109" i="15"/>
  <c r="Z109" i="15" s="1"/>
  <c r="AA81" i="15"/>
  <c r="Z81" i="15" s="1"/>
  <c r="AB53" i="15"/>
  <c r="AC53" i="15" s="1"/>
  <c r="AA24" i="15"/>
  <c r="Z24" i="15" s="1"/>
  <c r="AA101" i="15"/>
  <c r="Z101" i="15" s="1"/>
  <c r="AA73" i="15"/>
  <c r="Z73" i="15" s="1"/>
  <c r="AA45" i="15"/>
  <c r="Z45" i="15" s="1"/>
  <c r="AB17" i="15"/>
  <c r="AC17" i="15" s="1"/>
  <c r="AB95" i="15"/>
  <c r="AC95" i="15" s="1"/>
  <c r="AB67" i="15"/>
  <c r="AC67" i="15" s="1"/>
  <c r="AA40" i="15"/>
  <c r="Z40" i="15" s="1"/>
  <c r="AB106" i="15"/>
  <c r="AC106" i="15" s="1"/>
  <c r="AA63" i="15"/>
  <c r="Z63" i="15" s="1"/>
  <c r="AA19" i="15"/>
  <c r="Z19" i="15" s="1"/>
  <c r="AB71" i="15"/>
  <c r="AC71" i="15" s="1"/>
  <c r="AB27" i="15"/>
  <c r="AC27" i="15" s="1"/>
  <c r="AB58" i="15"/>
  <c r="AC58" i="15" s="1"/>
  <c r="AB54" i="15"/>
  <c r="AC54" i="15" s="1"/>
  <c r="AB91" i="15"/>
  <c r="AC91" i="15" s="1"/>
  <c r="AA72" i="15"/>
  <c r="Z72" i="15" s="1"/>
  <c r="AA68" i="15"/>
  <c r="Z68" i="15" s="1"/>
  <c r="AA114" i="15"/>
  <c r="Z114" i="15" s="1"/>
  <c r="AB55" i="15"/>
  <c r="AC55" i="15" s="1"/>
  <c r="AA36" i="15"/>
  <c r="Z36" i="15" s="1"/>
  <c r="AA64" i="15"/>
  <c r="Z64" i="15" s="1"/>
  <c r="AA69" i="15"/>
  <c r="Z69" i="15" s="1"/>
  <c r="AB82" i="15"/>
  <c r="AC82" i="15" s="1"/>
  <c r="AB77" i="15"/>
  <c r="AC77" i="15" s="1"/>
  <c r="AB105" i="15"/>
  <c r="AC105" i="15" s="1"/>
  <c r="AB108" i="15"/>
  <c r="AC108" i="15" s="1"/>
  <c r="AB92" i="15"/>
  <c r="AC92" i="15" s="1"/>
  <c r="AB76" i="15"/>
  <c r="AC76" i="15" s="1"/>
  <c r="AB60" i="15"/>
  <c r="AC60" i="15" s="1"/>
  <c r="AB44" i="15"/>
  <c r="AC44" i="15" s="1"/>
  <c r="AB28" i="15"/>
  <c r="AC28" i="15" s="1"/>
  <c r="AB107" i="15"/>
  <c r="AC107" i="15" s="1"/>
  <c r="AB89" i="15"/>
  <c r="AC89" i="15" s="1"/>
  <c r="AA71" i="15"/>
  <c r="Z71" i="15" s="1"/>
  <c r="AA53" i="15"/>
  <c r="Z53" i="15" s="1"/>
  <c r="AB34" i="15"/>
  <c r="AC34" i="15" s="1"/>
  <c r="AA116" i="15"/>
  <c r="Z116" i="15" s="1"/>
  <c r="AA98" i="15"/>
  <c r="Z98" i="15" s="1"/>
  <c r="AB79" i="15"/>
  <c r="AC79" i="15" s="1"/>
  <c r="AB61" i="15"/>
  <c r="AC61" i="15" s="1"/>
  <c r="AA43" i="15"/>
  <c r="Z43" i="15" s="1"/>
  <c r="AA25" i="15"/>
  <c r="Z25" i="15" s="1"/>
  <c r="AA100" i="15"/>
  <c r="Z100" i="15" s="1"/>
  <c r="AA76" i="15"/>
  <c r="Z76" i="15" s="1"/>
  <c r="AA51" i="15"/>
  <c r="Z51" i="15" s="1"/>
  <c r="AA27" i="15"/>
  <c r="Z27" i="15" s="1"/>
  <c r="AB101" i="15"/>
  <c r="AC101" i="15" s="1"/>
  <c r="AB73" i="15"/>
  <c r="AC73" i="15" s="1"/>
  <c r="AA46" i="15"/>
  <c r="Z46" i="15" s="1"/>
  <c r="AA18" i="15"/>
  <c r="Z18" i="15" s="1"/>
  <c r="AA93" i="15"/>
  <c r="Z93" i="15" s="1"/>
  <c r="AB65" i="15"/>
  <c r="AC65" i="15" s="1"/>
  <c r="AB37" i="15"/>
  <c r="AC37" i="15" s="1"/>
  <c r="AB115" i="15"/>
  <c r="AC115" i="15" s="1"/>
  <c r="AA88" i="15"/>
  <c r="Z88" i="15" s="1"/>
  <c r="AA60" i="15"/>
  <c r="Z60" i="15" s="1"/>
  <c r="AA32" i="15"/>
  <c r="Z32" i="15" s="1"/>
  <c r="AA97" i="15"/>
  <c r="Z97" i="15" s="1"/>
  <c r="AB50" i="15"/>
  <c r="AC50" i="15" s="1"/>
  <c r="AA105" i="15"/>
  <c r="Z105" i="15" s="1"/>
  <c r="AA61" i="15"/>
  <c r="Z61" i="15" s="1"/>
  <c r="AA104" i="15"/>
  <c r="Z104" i="15" s="1"/>
  <c r="AA44" i="15"/>
  <c r="Z44" i="15" s="1"/>
  <c r="AB110" i="15"/>
  <c r="AC110" i="15" s="1"/>
  <c r="AA49" i="15"/>
  <c r="Z49" i="15" s="1"/>
  <c r="AA56" i="15"/>
  <c r="Z56" i="15" s="1"/>
  <c r="AA22" i="15"/>
  <c r="Z22" i="15" s="1"/>
  <c r="AB99" i="15"/>
  <c r="AC99" i="15" s="1"/>
  <c r="AA42" i="15"/>
  <c r="Z42" i="15" s="1"/>
  <c r="AA96" i="15"/>
  <c r="Z96" i="15" s="1"/>
  <c r="AB113" i="15"/>
  <c r="AC113" i="15" s="1"/>
  <c r="AA55" i="15"/>
  <c r="Z55" i="15" s="1"/>
  <c r="AB22" i="15"/>
  <c r="AC22" i="15" s="1"/>
  <c r="AA91" i="15"/>
  <c r="Z91" i="15" s="1"/>
  <c r="AB33" i="15"/>
  <c r="AC33" i="15" s="1"/>
  <c r="AB116" i="15"/>
  <c r="AC116" i="15" s="1"/>
  <c r="AB100" i="15"/>
  <c r="AC100" i="15" s="1"/>
  <c r="AB84" i="15"/>
  <c r="AC84" i="15" s="1"/>
  <c r="AB68" i="15"/>
  <c r="AC68" i="15" s="1"/>
  <c r="AB52" i="15"/>
  <c r="AC52" i="15" s="1"/>
  <c r="AB36" i="15"/>
  <c r="AC36" i="15" s="1"/>
  <c r="AB20" i="15"/>
  <c r="AC20" i="15" s="1"/>
  <c r="AB98" i="15"/>
  <c r="AC98" i="15" s="1"/>
  <c r="AA80" i="15"/>
  <c r="Z80" i="15" s="1"/>
  <c r="AA62" i="15"/>
  <c r="Z62" i="15" s="1"/>
  <c r="AB43" i="15"/>
  <c r="AC43" i="15" s="1"/>
  <c r="AB25" i="15"/>
  <c r="AC25" i="15" s="1"/>
  <c r="AA107" i="15"/>
  <c r="Z107" i="15" s="1"/>
  <c r="AA89" i="15"/>
  <c r="Z89" i="15" s="1"/>
  <c r="AB70" i="15"/>
  <c r="AC70" i="15" s="1"/>
  <c r="AA52" i="15"/>
  <c r="Z52" i="15" s="1"/>
  <c r="AA34" i="15"/>
  <c r="Z34" i="15" s="1"/>
  <c r="AA113" i="15"/>
  <c r="Z113" i="15" s="1"/>
  <c r="AB87" i="15"/>
  <c r="AC87" i="15" s="1"/>
  <c r="AB63" i="15"/>
  <c r="AC63" i="15" s="1"/>
  <c r="AB39" i="15"/>
  <c r="AC39" i="15" s="1"/>
  <c r="AA115" i="15"/>
  <c r="Z115" i="15" s="1"/>
  <c r="AA87" i="15"/>
  <c r="Z87" i="15" s="1"/>
  <c r="AB59" i="15"/>
  <c r="AC59" i="15" s="1"/>
  <c r="AB31" i="15"/>
  <c r="AC31" i="15" s="1"/>
  <c r="AA108" i="15"/>
  <c r="Z108" i="15" s="1"/>
  <c r="AA79" i="15"/>
  <c r="Z79" i="15" s="1"/>
  <c r="AB51" i="15"/>
  <c r="AC51" i="15" s="1"/>
  <c r="AB23" i="15"/>
  <c r="AC23" i="15" s="1"/>
  <c r="AA102" i="15"/>
  <c r="Z102" i="15" s="1"/>
  <c r="AA74" i="15"/>
  <c r="Z74" i="15" s="1"/>
  <c r="AB46" i="15"/>
  <c r="AC46" i="15" s="1"/>
  <c r="AB18" i="15"/>
  <c r="AC18" i="15" s="1"/>
  <c r="AB74" i="15"/>
  <c r="AC74" i="15" s="1"/>
  <c r="AA29" i="15"/>
  <c r="Z29" i="15" s="1"/>
  <c r="AA83" i="15"/>
  <c r="Z83" i="15" s="1"/>
  <c r="AA37" i="15"/>
  <c r="Z37" i="15" s="1"/>
  <c r="AA77" i="15"/>
  <c r="Z77" i="15" s="1"/>
  <c r="AA111" i="15"/>
  <c r="Z111" i="15" s="1"/>
  <c r="AB35" i="15"/>
  <c r="AC35" i="15" s="1"/>
  <c r="AA90" i="15"/>
  <c r="Z90" i="15" s="1"/>
  <c r="AA28" i="15"/>
  <c r="Z28" i="15" s="1"/>
  <c r="AA35" i="15"/>
  <c r="Z35" i="15" s="1"/>
  <c r="AA70" i="15"/>
  <c r="Z70" i="15" s="1"/>
  <c r="AB97" i="15"/>
  <c r="AC97" i="15" s="1"/>
  <c r="AA50" i="15"/>
  <c r="Z50" i="15" s="1"/>
  <c r="AB83" i="15"/>
  <c r="AC83" i="15" s="1"/>
  <c r="AA23" i="15"/>
  <c r="Z23" i="15" s="1"/>
  <c r="AB19" i="15"/>
  <c r="AC19" i="15" s="1"/>
  <c r="AA47" i="15"/>
  <c r="Z47" i="15" s="1"/>
  <c r="AB88" i="15"/>
  <c r="AC88" i="15" s="1"/>
  <c r="AB56" i="15"/>
  <c r="AC56" i="15" s="1"/>
  <c r="AB24" i="15"/>
  <c r="AC24" i="15" s="1"/>
  <c r="AA85" i="15"/>
  <c r="Z85" i="15" s="1"/>
  <c r="AA48" i="15"/>
  <c r="Z48" i="15" s="1"/>
  <c r="AB111" i="15"/>
  <c r="AC111" i="15" s="1"/>
  <c r="AA75" i="15"/>
  <c r="Z75" i="15" s="1"/>
  <c r="AB38" i="15"/>
  <c r="AC38" i="15" s="1"/>
  <c r="AB94" i="15"/>
  <c r="AC94" i="15" s="1"/>
  <c r="AB45" i="15"/>
  <c r="AC45" i="15" s="1"/>
  <c r="AA95" i="15"/>
  <c r="Z95" i="15" s="1"/>
  <c r="AA38" i="15"/>
  <c r="Z38" i="15" s="1"/>
  <c r="AB86" i="15"/>
  <c r="AC86" i="15" s="1"/>
  <c r="AA31" i="15"/>
  <c r="Z31" i="15" s="1"/>
  <c r="AB81" i="15"/>
  <c r="AC81" i="15" s="1"/>
  <c r="AA26" i="15"/>
  <c r="Z26" i="15" s="1"/>
  <c r="AB41" i="15"/>
  <c r="AC41" i="15" s="1"/>
  <c r="AB49" i="15"/>
  <c r="AC49" i="15" s="1"/>
  <c r="AB30" i="15"/>
  <c r="AC30" i="15" s="1"/>
  <c r="AB103" i="15"/>
  <c r="AC103" i="15" s="1"/>
  <c r="AA110" i="15"/>
  <c r="Z110" i="15" s="1"/>
  <c r="AB26" i="15"/>
  <c r="AC26" i="15" s="1"/>
  <c r="AA99" i="15"/>
  <c r="Z99" i="15" s="1"/>
  <c r="AA78" i="15"/>
  <c r="Z78" i="15" s="1"/>
  <c r="AA17" i="15"/>
  <c r="Z17" i="15" s="1"/>
  <c r="AB72" i="15"/>
  <c r="AC72" i="15" s="1"/>
  <c r="AB69" i="15"/>
  <c r="AC69" i="15" s="1"/>
  <c r="AA92" i="15"/>
  <c r="Z92" i="15" s="1"/>
  <c r="AA57" i="15"/>
  <c r="Z57" i="15" s="1"/>
  <c r="AA54" i="15"/>
  <c r="Z54" i="15" s="1"/>
  <c r="AA41" i="15"/>
  <c r="Z41" i="15" s="1"/>
  <c r="AB40" i="15"/>
  <c r="AC40" i="15" s="1"/>
  <c r="AB21" i="15"/>
  <c r="AC21" i="15" s="1"/>
  <c r="AB90" i="15"/>
  <c r="AC90" i="15" s="1"/>
  <c r="AA103" i="15"/>
  <c r="Z103" i="15" s="1"/>
  <c r="AA67" i="15"/>
  <c r="Z67" i="15" s="1"/>
  <c r="AB78" i="15"/>
  <c r="AC78" i="15" s="1"/>
  <c r="AA30" i="15"/>
  <c r="Z30" i="15" s="1"/>
  <c r="AA86" i="15"/>
  <c r="Z86" i="15" s="1"/>
  <c r="AB93" i="15"/>
  <c r="AC93" i="15" s="1"/>
  <c r="AA65" i="15"/>
  <c r="Z65" i="15" s="1"/>
  <c r="AA20" i="15"/>
  <c r="Z20" i="15" s="1"/>
  <c r="AB62" i="15"/>
  <c r="AC62" i="15" s="1"/>
  <c r="AB109" i="15"/>
  <c r="AC109" i="15" s="1"/>
  <c r="AB42" i="15"/>
  <c r="AC42" i="15" s="1"/>
  <c r="AB104" i="15"/>
  <c r="AC104" i="15" s="1"/>
  <c r="AB114" i="15"/>
  <c r="AC114" i="15" s="1"/>
  <c r="AA59" i="15"/>
  <c r="Z59" i="15" s="1"/>
  <c r="AB66" i="15"/>
  <c r="AC66" i="15" s="1"/>
  <c r="AB85" i="15"/>
  <c r="AC85" i="15" s="1"/>
  <c r="AM115" i="36"/>
  <c r="AL115" i="36" s="1"/>
  <c r="AM99" i="36"/>
  <c r="AL99" i="36" s="1"/>
  <c r="AM83" i="36"/>
  <c r="AL83" i="36" s="1"/>
  <c r="AM67" i="36"/>
  <c r="AL67" i="36" s="1"/>
  <c r="AM51" i="36"/>
  <c r="AL51" i="36" s="1"/>
  <c r="AM35" i="36"/>
  <c r="AL35" i="36" s="1"/>
  <c r="AM19" i="36"/>
  <c r="AL19" i="36" s="1"/>
  <c r="AN102" i="36"/>
  <c r="AO102" i="36" s="1"/>
  <c r="AN86" i="36"/>
  <c r="AO86" i="36" s="1"/>
  <c r="AN70" i="36"/>
  <c r="AO70" i="36" s="1"/>
  <c r="AN105" i="36"/>
  <c r="AO105" i="36" s="1"/>
  <c r="AN89" i="36"/>
  <c r="AO89" i="36" s="1"/>
  <c r="AN73" i="36"/>
  <c r="AO73" i="36" s="1"/>
  <c r="AN57" i="36"/>
  <c r="AO57" i="36" s="1"/>
  <c r="AN41" i="36"/>
  <c r="AO41" i="36" s="1"/>
  <c r="AN25" i="36"/>
  <c r="AO25" i="36" s="1"/>
  <c r="AM106" i="36"/>
  <c r="AL106" i="36" s="1"/>
  <c r="AN80" i="36"/>
  <c r="AO80" i="36" s="1"/>
  <c r="AN56" i="36"/>
  <c r="AO56" i="36" s="1"/>
  <c r="AN35" i="36"/>
  <c r="AO35" i="36" s="1"/>
  <c r="AM112" i="36"/>
  <c r="AL112" i="36" s="1"/>
  <c r="AM86" i="36"/>
  <c r="AL86" i="36" s="1"/>
  <c r="AM61" i="36"/>
  <c r="AL61" i="36" s="1"/>
  <c r="AM40" i="36"/>
  <c r="AL40" i="36" s="1"/>
  <c r="AN18" i="36"/>
  <c r="AO18" i="36" s="1"/>
  <c r="AM97" i="36"/>
  <c r="AL97" i="36" s="1"/>
  <c r="AM72" i="36"/>
  <c r="AL72" i="36" s="1"/>
  <c r="AM49" i="36"/>
  <c r="AL49" i="36" s="1"/>
  <c r="AM28" i="36"/>
  <c r="AL28" i="36" s="1"/>
  <c r="AM98" i="36"/>
  <c r="AL98" i="36" s="1"/>
  <c r="AN58" i="36"/>
  <c r="AO58" i="36" s="1"/>
  <c r="AM25" i="36"/>
  <c r="AL25" i="36" s="1"/>
  <c r="AM88" i="36"/>
  <c r="AL88" i="36" s="1"/>
  <c r="AN48" i="36"/>
  <c r="AO48" i="36" s="1"/>
  <c r="AM116" i="36"/>
  <c r="AL116" i="36" s="1"/>
  <c r="AM76" i="36"/>
  <c r="AL76" i="36" s="1"/>
  <c r="AN31" i="36"/>
  <c r="AO31" i="36" s="1"/>
  <c r="AN95" i="36"/>
  <c r="AO95" i="36" s="1"/>
  <c r="AN55" i="36"/>
  <c r="AO55" i="36" s="1"/>
  <c r="AM21" i="36"/>
  <c r="AL21" i="36" s="1"/>
  <c r="AM53" i="36"/>
  <c r="AL53" i="36" s="1"/>
  <c r="AM52" i="36"/>
  <c r="AL52" i="36" s="1"/>
  <c r="AN52" i="36"/>
  <c r="AO52" i="36" s="1"/>
  <c r="AM34" i="36"/>
  <c r="AL34" i="36" s="1"/>
  <c r="AN60" i="36"/>
  <c r="AO60" i="36" s="1"/>
  <c r="AN46" i="36"/>
  <c r="AO46" i="36" s="1"/>
  <c r="AN72" i="36"/>
  <c r="AO72" i="36" s="1"/>
  <c r="AN103" i="36"/>
  <c r="AO103" i="36" s="1"/>
  <c r="AN100" i="36"/>
  <c r="AO100" i="36" s="1"/>
  <c r="AM54" i="36"/>
  <c r="AL54" i="36" s="1"/>
  <c r="AM91" i="36"/>
  <c r="AL91" i="36" s="1"/>
  <c r="AM39" i="36"/>
  <c r="AL39" i="36" s="1"/>
  <c r="AN114" i="36"/>
  <c r="AO114" i="36" s="1"/>
  <c r="AN113" i="36"/>
  <c r="AO113" i="36" s="1"/>
  <c r="AN61" i="36"/>
  <c r="AO61" i="36" s="1"/>
  <c r="AN37" i="36"/>
  <c r="AO37" i="36" s="1"/>
  <c r="AM68" i="36"/>
  <c r="AL68" i="36" s="1"/>
  <c r="AN92" i="36"/>
  <c r="AO92" i="36" s="1"/>
  <c r="AM56" i="36"/>
  <c r="AL56" i="36" s="1"/>
  <c r="AN84" i="36"/>
  <c r="AO84" i="36" s="1"/>
  <c r="AN108" i="36"/>
  <c r="AO108" i="36" s="1"/>
  <c r="AM50" i="36"/>
  <c r="AL50" i="36" s="1"/>
  <c r="AM32" i="36"/>
  <c r="AL32" i="36" s="1"/>
  <c r="AN104" i="36"/>
  <c r="AO104" i="36" s="1"/>
  <c r="AN47" i="36"/>
  <c r="AO47" i="36" s="1"/>
  <c r="AM90" i="36"/>
  <c r="AL90" i="36" s="1"/>
  <c r="AN83" i="36"/>
  <c r="AO83" i="36" s="1"/>
  <c r="AM37" i="36"/>
  <c r="AL37" i="36" s="1"/>
  <c r="AN63" i="36"/>
  <c r="AO63" i="36" s="1"/>
  <c r="AM107" i="36"/>
  <c r="AL107" i="36" s="1"/>
  <c r="AM55" i="36"/>
  <c r="AL55" i="36" s="1"/>
  <c r="AM31" i="36"/>
  <c r="AL31" i="36" s="1"/>
  <c r="AN78" i="36"/>
  <c r="AO78" i="36" s="1"/>
  <c r="AN77" i="36"/>
  <c r="AO77" i="36" s="1"/>
  <c r="AN53" i="36"/>
  <c r="AO53" i="36" s="1"/>
  <c r="AM93" i="36"/>
  <c r="AL93" i="36" s="1"/>
  <c r="AN19" i="36"/>
  <c r="AO19" i="36" s="1"/>
  <c r="AM80" i="36"/>
  <c r="AL80" i="36" s="1"/>
  <c r="AM110" i="36"/>
  <c r="AL110" i="36" s="1"/>
  <c r="AM33" i="36"/>
  <c r="AL33" i="36" s="1"/>
  <c r="AN88" i="36"/>
  <c r="AO88" i="36" s="1"/>
  <c r="AM66" i="36"/>
  <c r="AL66" i="36" s="1"/>
  <c r="AN39" i="36"/>
  <c r="AO39" i="36" s="1"/>
  <c r="AM84" i="36"/>
  <c r="AL84" i="36" s="1"/>
  <c r="AM20" i="36"/>
  <c r="AL20" i="36" s="1"/>
  <c r="AM81" i="36"/>
  <c r="AL81" i="36" s="1"/>
  <c r="AN79" i="36"/>
  <c r="AO79" i="36" s="1"/>
  <c r="AM26" i="36"/>
  <c r="AL26" i="36" s="1"/>
  <c r="AM71" i="36"/>
  <c r="AL71" i="36" s="1"/>
  <c r="AM47" i="36"/>
  <c r="AL47" i="36" s="1"/>
  <c r="AN94" i="36"/>
  <c r="AO94" i="36" s="1"/>
  <c r="AN93" i="36"/>
  <c r="AO93" i="36" s="1"/>
  <c r="AN69" i="36"/>
  <c r="AO69" i="36" s="1"/>
  <c r="AN17" i="36"/>
  <c r="AO17" i="36" s="1"/>
  <c r="AN40" i="36"/>
  <c r="AO40" i="36" s="1"/>
  <c r="AM105" i="36"/>
  <c r="AL105" i="36" s="1"/>
  <c r="AM29" i="36"/>
  <c r="AL29" i="36" s="1"/>
  <c r="AN54" i="36"/>
  <c r="AO54" i="36" s="1"/>
  <c r="AN22" i="36"/>
  <c r="AO22" i="36" s="1"/>
  <c r="AM108" i="36"/>
  <c r="AL108" i="36" s="1"/>
  <c r="AM85" i="36"/>
  <c r="AL85" i="36" s="1"/>
  <c r="AM22" i="36"/>
  <c r="AL22" i="36" s="1"/>
  <c r="AM92" i="36"/>
  <c r="AL92" i="36" s="1"/>
  <c r="AM69" i="36"/>
  <c r="AL69" i="36" s="1"/>
  <c r="AN43" i="36"/>
  <c r="AO43" i="36" s="1"/>
  <c r="AN62" i="36"/>
  <c r="AO62" i="36" s="1"/>
  <c r="AM75" i="36"/>
  <c r="AL75" i="36" s="1"/>
  <c r="AN90" i="36"/>
  <c r="AO90" i="36" s="1"/>
  <c r="AN101" i="36"/>
  <c r="AO101" i="36" s="1"/>
  <c r="AN21" i="36"/>
  <c r="AO21" i="36" s="1"/>
  <c r="AN99" i="36"/>
  <c r="AO99" i="36" s="1"/>
  <c r="AM78" i="36"/>
  <c r="AL78" i="36" s="1"/>
  <c r="AN32" i="36"/>
  <c r="AO32" i="36" s="1"/>
  <c r="AM41" i="36"/>
  <c r="AL41" i="36" s="1"/>
  <c r="AM38" i="36"/>
  <c r="AL38" i="36" s="1"/>
  <c r="AM101" i="36"/>
  <c r="AL101" i="36" s="1"/>
  <c r="AM94" i="36"/>
  <c r="AL94" i="36" s="1"/>
  <c r="AM103" i="36"/>
  <c r="AL103" i="36" s="1"/>
  <c r="AM63" i="36"/>
  <c r="AL63" i="36" s="1"/>
  <c r="AM23" i="36"/>
  <c r="AL23" i="36" s="1"/>
  <c r="AN82" i="36"/>
  <c r="AO82" i="36" s="1"/>
  <c r="AN49" i="36"/>
  <c r="AO49" i="36" s="1"/>
  <c r="AM46" i="36"/>
  <c r="AL46" i="36" s="1"/>
  <c r="AM24" i="36"/>
  <c r="AL24" i="36" s="1"/>
  <c r="AM65" i="36"/>
  <c r="AL65" i="36" s="1"/>
  <c r="AM48" i="36"/>
  <c r="AL48" i="36" s="1"/>
  <c r="AN115" i="36"/>
  <c r="AO115" i="36" s="1"/>
  <c r="AM70" i="36"/>
  <c r="AL70" i="36" s="1"/>
  <c r="AN44" i="36"/>
  <c r="AO44" i="36" s="1"/>
  <c r="AN20" i="36"/>
  <c r="AO20" i="36" s="1"/>
  <c r="AM59" i="36"/>
  <c r="AL59" i="36" s="1"/>
  <c r="AN74" i="36"/>
  <c r="AO74" i="36" s="1"/>
  <c r="AN85" i="36"/>
  <c r="AO85" i="36" s="1"/>
  <c r="AN45" i="36"/>
  <c r="AO45" i="36" s="1"/>
  <c r="AM100" i="36"/>
  <c r="AL100" i="36" s="1"/>
  <c r="AM73" i="36"/>
  <c r="AL73" i="36" s="1"/>
  <c r="AM60" i="36"/>
  <c r="AL60" i="36" s="1"/>
  <c r="AN96" i="36"/>
  <c r="AO96" i="36" s="1"/>
  <c r="AN107" i="36"/>
  <c r="AO107" i="36" s="1"/>
  <c r="AM113" i="36"/>
  <c r="AL113" i="36" s="1"/>
  <c r="AN26" i="36"/>
  <c r="AO26" i="36" s="1"/>
  <c r="AN28" i="36"/>
  <c r="AO28" i="36" s="1"/>
  <c r="AM43" i="36"/>
  <c r="AL43" i="36" s="1"/>
  <c r="AN109" i="36"/>
  <c r="AO109" i="36" s="1"/>
  <c r="AN29" i="36"/>
  <c r="AO29" i="36" s="1"/>
  <c r="AM74" i="36"/>
  <c r="AL74" i="36" s="1"/>
  <c r="AN50" i="36"/>
  <c r="AO50" i="36" s="1"/>
  <c r="AN38" i="36"/>
  <c r="AO38" i="36" s="1"/>
  <c r="AM58" i="36"/>
  <c r="AL58" i="36" s="1"/>
  <c r="AN64" i="36"/>
  <c r="AO64" i="36" s="1"/>
  <c r="AM64" i="36"/>
  <c r="AL64" i="36" s="1"/>
  <c r="AN36" i="36"/>
  <c r="AO36" i="36" s="1"/>
  <c r="AN42" i="36"/>
  <c r="AO42" i="36" s="1"/>
  <c r="AM79" i="36"/>
  <c r="AL79" i="36" s="1"/>
  <c r="AN98" i="36"/>
  <c r="AO98" i="36" s="1"/>
  <c r="AN65" i="36"/>
  <c r="AO65" i="36" s="1"/>
  <c r="AM62" i="36"/>
  <c r="AL62" i="36" s="1"/>
  <c r="AM45" i="36"/>
  <c r="AL45" i="36" s="1"/>
  <c r="AM109" i="36"/>
  <c r="AL109" i="36" s="1"/>
  <c r="AN59" i="36"/>
  <c r="AO59" i="36" s="1"/>
  <c r="AN51" i="36"/>
  <c r="AO51" i="36" s="1"/>
  <c r="AN34" i="36"/>
  <c r="AO34" i="36" s="1"/>
  <c r="AM17" i="36"/>
  <c r="AL17" i="36" s="1"/>
  <c r="AN23" i="36"/>
  <c r="AO23" i="36" s="1"/>
  <c r="AN30" i="36"/>
  <c r="AO30" i="36" s="1"/>
  <c r="AM30" i="36"/>
  <c r="AL30" i="36" s="1"/>
  <c r="AN116" i="36"/>
  <c r="AO116" i="36" s="1"/>
  <c r="AM77" i="36"/>
  <c r="AL77" i="36" s="1"/>
  <c r="AM96" i="36"/>
  <c r="AL96" i="36" s="1"/>
  <c r="AN71" i="36"/>
  <c r="AO71" i="36" s="1"/>
  <c r="AM95" i="36"/>
  <c r="AL95" i="36" s="1"/>
  <c r="AN110" i="36"/>
  <c r="AO110" i="36" s="1"/>
  <c r="AN81" i="36"/>
  <c r="AO81" i="36" s="1"/>
  <c r="AN87" i="36"/>
  <c r="AO87" i="36" s="1"/>
  <c r="AN67" i="36"/>
  <c r="AO67" i="36" s="1"/>
  <c r="AM36" i="36"/>
  <c r="AL36" i="36" s="1"/>
  <c r="AM102" i="36"/>
  <c r="AL102" i="36" s="1"/>
  <c r="AM87" i="36"/>
  <c r="AL87" i="36" s="1"/>
  <c r="AN106" i="36"/>
  <c r="AO106" i="36" s="1"/>
  <c r="AM44" i="36"/>
  <c r="AL44" i="36" s="1"/>
  <c r="AN76" i="36"/>
  <c r="AO76" i="36" s="1"/>
  <c r="AN75" i="36"/>
  <c r="AO75" i="36" s="1"/>
  <c r="AM18" i="36"/>
  <c r="AL18" i="36" s="1"/>
  <c r="AN27" i="36"/>
  <c r="AO27" i="36" s="1"/>
  <c r="AM111" i="36"/>
  <c r="AL111" i="36" s="1"/>
  <c r="AN68" i="36"/>
  <c r="AO68" i="36" s="1"/>
  <c r="AN111" i="36"/>
  <c r="AO111" i="36" s="1"/>
  <c r="AM104" i="36"/>
  <c r="AL104" i="36" s="1"/>
  <c r="AN97" i="36"/>
  <c r="AO97" i="36" s="1"/>
  <c r="AN91" i="36"/>
  <c r="AO91" i="36" s="1"/>
  <c r="AM82" i="36"/>
  <c r="AL82" i="36" s="1"/>
  <c r="AN66" i="36"/>
  <c r="AO66" i="36" s="1"/>
  <c r="AN24" i="36"/>
  <c r="AO24" i="36" s="1"/>
  <c r="AM89" i="36"/>
  <c r="AL89" i="36" s="1"/>
  <c r="AN112" i="36"/>
  <c r="AO112" i="36" s="1"/>
  <c r="AM42" i="36"/>
  <c r="AL42" i="36" s="1"/>
  <c r="AM114" i="36"/>
  <c r="AL114" i="36" s="1"/>
  <c r="AM27" i="36"/>
  <c r="AL27" i="36" s="1"/>
  <c r="AN33" i="36"/>
  <c r="AO33" i="36" s="1"/>
  <c r="AM57" i="36"/>
  <c r="AL57" i="36" s="1"/>
  <c r="AH107" i="35"/>
  <c r="AI107" i="35" s="1"/>
  <c r="AG89" i="35"/>
  <c r="AF89" i="35" s="1"/>
  <c r="AH70" i="35"/>
  <c r="AI70" i="35" s="1"/>
  <c r="AH52" i="35"/>
  <c r="AI52" i="35" s="1"/>
  <c r="AG34" i="35"/>
  <c r="AF34" i="35" s="1"/>
  <c r="AG101" i="35"/>
  <c r="AF101" i="35" s="1"/>
  <c r="AH80" i="35"/>
  <c r="AI80" i="35" s="1"/>
  <c r="AH59" i="35"/>
  <c r="AI59" i="35" s="1"/>
  <c r="AG38" i="35"/>
  <c r="AF38" i="35" s="1"/>
  <c r="AH17" i="35"/>
  <c r="AI17" i="35" s="1"/>
  <c r="AG100" i="35"/>
  <c r="AF100" i="35" s="1"/>
  <c r="AH78" i="35"/>
  <c r="AI78" i="35" s="1"/>
  <c r="AG58" i="35"/>
  <c r="AF58" i="35" s="1"/>
  <c r="AG37" i="35"/>
  <c r="AF37" i="35" s="1"/>
  <c r="AG114" i="35"/>
  <c r="AF114" i="35" s="1"/>
  <c r="AH81" i="35"/>
  <c r="AI81" i="35" s="1"/>
  <c r="AH46" i="35"/>
  <c r="AI46" i="35" s="1"/>
  <c r="AG113" i="35"/>
  <c r="AF113" i="35" s="1"/>
  <c r="AG78" i="35"/>
  <c r="AF78" i="35" s="1"/>
  <c r="AH45" i="35"/>
  <c r="AI45" i="35" s="1"/>
  <c r="AH58" i="35"/>
  <c r="AI58" i="35" s="1"/>
  <c r="AH48" i="35"/>
  <c r="AI48" i="35" s="1"/>
  <c r="AG108" i="35"/>
  <c r="AF108" i="35" s="1"/>
  <c r="AH66" i="35"/>
  <c r="AI66" i="35" s="1"/>
  <c r="AH31" i="35"/>
  <c r="AI31" i="35" s="1"/>
  <c r="AG103" i="35"/>
  <c r="AF103" i="35" s="1"/>
  <c r="AG87" i="35"/>
  <c r="AF87" i="35" s="1"/>
  <c r="AG71" i="35"/>
  <c r="AF71" i="35" s="1"/>
  <c r="AG55" i="35"/>
  <c r="AF55" i="35" s="1"/>
  <c r="AG39" i="35"/>
  <c r="AF39" i="35" s="1"/>
  <c r="AG19" i="35"/>
  <c r="AF19" i="35" s="1"/>
  <c r="AH101" i="35"/>
  <c r="AI101" i="35" s="1"/>
  <c r="AG81" i="35"/>
  <c r="AF81" i="35" s="1"/>
  <c r="AG60" i="35"/>
  <c r="AF60" i="35" s="1"/>
  <c r="AH39" i="35"/>
  <c r="AI39" i="35" s="1"/>
  <c r="AG18" i="35"/>
  <c r="AH104" i="35"/>
  <c r="AI104" i="35" s="1"/>
  <c r="AG72" i="35"/>
  <c r="AF72" i="35" s="1"/>
  <c r="AH37" i="35"/>
  <c r="AI37" i="35" s="1"/>
  <c r="AH92" i="35"/>
  <c r="AI92" i="35" s="1"/>
  <c r="AH36" i="35"/>
  <c r="AI36" i="35" s="1"/>
  <c r="AH34" i="35"/>
  <c r="AI34" i="35" s="1"/>
  <c r="AH86" i="35"/>
  <c r="AI86" i="35" s="1"/>
  <c r="AG52" i="35"/>
  <c r="AF52" i="35" s="1"/>
  <c r="AH19" i="35"/>
  <c r="AI19" i="35" s="1"/>
  <c r="AG77" i="35"/>
  <c r="AF77" i="35" s="1"/>
  <c r="AH35" i="35"/>
  <c r="AI35" i="35" s="1"/>
  <c r="AG92" i="35"/>
  <c r="AF92" i="35" s="1"/>
  <c r="AH82" i="35"/>
  <c r="AI82" i="35" s="1"/>
  <c r="AH56" i="35"/>
  <c r="AI56" i="35" s="1"/>
  <c r="AG59" i="35"/>
  <c r="AF59" i="35" s="1"/>
  <c r="AG112" i="35"/>
  <c r="AF112" i="35" s="1"/>
  <c r="AH61" i="35"/>
  <c r="AI61" i="35" s="1"/>
  <c r="AH38" i="35"/>
  <c r="AI38" i="35" s="1"/>
  <c r="AH106" i="35"/>
  <c r="AI106" i="35" s="1"/>
  <c r="AH23" i="35"/>
  <c r="AI23" i="35" s="1"/>
  <c r="AH90" i="35"/>
  <c r="AI90" i="35" s="1"/>
  <c r="AH64" i="35"/>
  <c r="AI64" i="35" s="1"/>
  <c r="AG110" i="35"/>
  <c r="AF110" i="35" s="1"/>
  <c r="AG84" i="35"/>
  <c r="AF84" i="35" s="1"/>
  <c r="AH26" i="35"/>
  <c r="AI26" i="35" s="1"/>
  <c r="AG75" i="35"/>
  <c r="AF75" i="35" s="1"/>
  <c r="AG80" i="35"/>
  <c r="AF80" i="35" s="1"/>
  <c r="AG57" i="35"/>
  <c r="AF57" i="35" s="1"/>
  <c r="AH44" i="35"/>
  <c r="AI44" i="35" s="1"/>
  <c r="AH111" i="35"/>
  <c r="AI111" i="35" s="1"/>
  <c r="AH85" i="35"/>
  <c r="AI85" i="35" s="1"/>
  <c r="AG28" i="35"/>
  <c r="AF28" i="35" s="1"/>
  <c r="AG111" i="35"/>
  <c r="AF111" i="35" s="1"/>
  <c r="AG83" i="35"/>
  <c r="AF83" i="35" s="1"/>
  <c r="AG51" i="35"/>
  <c r="AF51" i="35" s="1"/>
  <c r="AG23" i="35"/>
  <c r="AF23" i="35" s="1"/>
  <c r="AG79" i="35"/>
  <c r="AF79" i="35" s="1"/>
  <c r="AG47" i="35"/>
  <c r="AF47" i="35" s="1"/>
  <c r="AH96" i="35"/>
  <c r="AI96" i="35" s="1"/>
  <c r="AH28" i="35"/>
  <c r="AI28" i="35" s="1"/>
  <c r="AH115" i="35"/>
  <c r="AI115" i="35" s="1"/>
  <c r="AH47" i="35"/>
  <c r="AI47" i="35" s="1"/>
  <c r="AH72" i="35"/>
  <c r="AI72" i="35" s="1"/>
  <c r="AG88" i="35"/>
  <c r="AF88" i="35" s="1"/>
  <c r="AH100" i="35"/>
  <c r="AI100" i="35" s="1"/>
  <c r="AH103" i="35"/>
  <c r="AI103" i="35" s="1"/>
  <c r="AG102" i="35"/>
  <c r="AF102" i="35" s="1"/>
  <c r="AH51" i="35"/>
  <c r="AI51" i="35" s="1"/>
  <c r="AG17" i="35"/>
  <c r="AF17" i="35" s="1"/>
  <c r="AG50" i="35"/>
  <c r="AF50" i="35" s="1"/>
  <c r="AG73" i="35"/>
  <c r="AF73" i="35" s="1"/>
  <c r="AG98" i="35"/>
  <c r="AF98" i="35" s="1"/>
  <c r="AG66" i="35"/>
  <c r="AF66" i="35" s="1"/>
  <c r="AH29" i="35"/>
  <c r="AI29" i="35" s="1"/>
  <c r="AH91" i="35"/>
  <c r="AI91" i="35" s="1"/>
  <c r="AH54" i="35"/>
  <c r="AI54" i="35" s="1"/>
  <c r="AH74" i="35"/>
  <c r="AI74" i="35" s="1"/>
  <c r="AG105" i="35"/>
  <c r="AF105" i="35" s="1"/>
  <c r="AH73" i="35"/>
  <c r="AI73" i="35" s="1"/>
  <c r="AG42" i="35"/>
  <c r="AF42" i="35" s="1"/>
  <c r="AH105" i="35"/>
  <c r="AI105" i="35" s="1"/>
  <c r="AH83" i="35"/>
  <c r="AI83" i="35" s="1"/>
  <c r="AG30" i="35"/>
  <c r="AF30" i="35" s="1"/>
  <c r="AG29" i="35"/>
  <c r="AF29" i="35" s="1"/>
  <c r="AH67" i="35"/>
  <c r="AI67" i="35" s="1"/>
  <c r="AH76" i="35"/>
  <c r="AI76" i="35" s="1"/>
  <c r="AG45" i="35"/>
  <c r="AF45" i="35" s="1"/>
  <c r="AG93" i="35"/>
  <c r="AF93" i="35" s="1"/>
  <c r="AH57" i="35"/>
  <c r="AI57" i="35" s="1"/>
  <c r="AH114" i="35"/>
  <c r="AI114" i="35" s="1"/>
  <c r="AH108" i="35"/>
  <c r="AI108" i="35" s="1"/>
  <c r="AG91" i="35"/>
  <c r="AF91" i="35" s="1"/>
  <c r="AG63" i="35"/>
  <c r="AF63" i="35" s="1"/>
  <c r="AG27" i="35"/>
  <c r="AH84" i="35"/>
  <c r="AI84" i="35" s="1"/>
  <c r="AG76" i="35"/>
  <c r="AF76" i="35" s="1"/>
  <c r="AH22" i="35"/>
  <c r="AI22" i="35" s="1"/>
  <c r="AH94" i="35"/>
  <c r="AI94" i="35" s="1"/>
  <c r="AH63" i="35"/>
  <c r="AI63" i="35" s="1"/>
  <c r="AG32" i="35"/>
  <c r="AF32" i="35" s="1"/>
  <c r="AH88" i="35"/>
  <c r="AI88" i="35" s="1"/>
  <c r="AG62" i="35"/>
  <c r="AF62" i="35" s="1"/>
  <c r="AH25" i="35"/>
  <c r="AI25" i="35" s="1"/>
  <c r="AH27" i="35"/>
  <c r="AI27" i="35" s="1"/>
  <c r="AG109" i="35"/>
  <c r="AF109" i="35" s="1"/>
  <c r="AG116" i="35"/>
  <c r="AF116" i="35" s="1"/>
  <c r="AG41" i="35"/>
  <c r="AF41" i="35" s="1"/>
  <c r="AH116" i="35"/>
  <c r="AI116" i="35" s="1"/>
  <c r="AG48" i="35"/>
  <c r="AF48" i="35" s="1"/>
  <c r="AH112" i="35"/>
  <c r="AI112" i="35" s="1"/>
  <c r="AG70" i="35"/>
  <c r="AF70" i="35" s="1"/>
  <c r="AH33" i="35"/>
  <c r="AI33" i="35" s="1"/>
  <c r="AG96" i="35"/>
  <c r="AF96" i="35" s="1"/>
  <c r="AG54" i="35"/>
  <c r="AF54" i="35" s="1"/>
  <c r="AH89" i="35"/>
  <c r="AI89" i="35" s="1"/>
  <c r="AG40" i="35"/>
  <c r="AF40" i="35" s="1"/>
  <c r="AG97" i="35"/>
  <c r="AF97" i="35" s="1"/>
  <c r="AH55" i="35"/>
  <c r="AI55" i="35" s="1"/>
  <c r="AG104" i="35"/>
  <c r="AF104" i="35" s="1"/>
  <c r="AH60" i="35"/>
  <c r="AI60" i="35" s="1"/>
  <c r="AH110" i="35"/>
  <c r="AI110" i="35" s="1"/>
  <c r="AG69" i="35"/>
  <c r="AF69" i="35" s="1"/>
  <c r="AG68" i="35"/>
  <c r="AF68" i="35" s="1"/>
  <c r="AG24" i="35"/>
  <c r="AH32" i="35"/>
  <c r="AI32" i="35" s="1"/>
  <c r="AG95" i="35"/>
  <c r="AF95" i="35" s="1"/>
  <c r="AG31" i="35"/>
  <c r="AF31" i="35" s="1"/>
  <c r="AG21" i="35"/>
  <c r="AH109" i="35"/>
  <c r="AI109" i="35" s="1"/>
  <c r="AG36" i="35"/>
  <c r="AF36" i="35" s="1"/>
  <c r="AG26" i="35"/>
  <c r="AF26" i="35" s="1"/>
  <c r="AH102" i="35"/>
  <c r="AI102" i="35" s="1"/>
  <c r="AG64" i="35"/>
  <c r="AF64" i="35" s="1"/>
  <c r="AH79" i="35"/>
  <c r="AI79" i="35" s="1"/>
  <c r="AH87" i="35"/>
  <c r="AI87" i="35" s="1"/>
  <c r="AG94" i="35"/>
  <c r="AF94" i="35" s="1"/>
  <c r="AH65" i="35"/>
  <c r="AI65" i="35" s="1"/>
  <c r="AG115" i="35"/>
  <c r="AF115" i="35" s="1"/>
  <c r="AH75" i="35"/>
  <c r="AI75" i="35" s="1"/>
  <c r="AG49" i="35"/>
  <c r="AF49" i="35" s="1"/>
  <c r="AH21" i="35"/>
  <c r="AI21" i="35" s="1"/>
  <c r="AH30" i="35"/>
  <c r="AI30" i="35" s="1"/>
  <c r="AG46" i="35"/>
  <c r="AF46" i="35" s="1"/>
  <c r="AH53" i="35"/>
  <c r="AI53" i="35" s="1"/>
  <c r="AG61" i="35"/>
  <c r="AF61" i="35" s="1"/>
  <c r="AG107" i="35"/>
  <c r="AF107" i="35" s="1"/>
  <c r="AG43" i="35"/>
  <c r="AF43" i="35" s="1"/>
  <c r="AG44" i="35"/>
  <c r="AF44" i="35" s="1"/>
  <c r="AG22" i="35"/>
  <c r="AF22" i="35" s="1"/>
  <c r="AH42" i="35"/>
  <c r="AI42" i="35" s="1"/>
  <c r="AH40" i="35"/>
  <c r="AI40" i="35" s="1"/>
  <c r="AH93" i="35"/>
  <c r="AI93" i="35" s="1"/>
  <c r="AH71" i="35"/>
  <c r="AI71" i="35" s="1"/>
  <c r="AH77" i="35"/>
  <c r="AI77" i="35" s="1"/>
  <c r="AH24" i="35"/>
  <c r="AI24" i="35" s="1"/>
  <c r="AH43" i="35"/>
  <c r="AI43" i="35" s="1"/>
  <c r="AG53" i="35"/>
  <c r="AF53" i="35" s="1"/>
  <c r="AH18" i="35"/>
  <c r="AI18" i="35" s="1"/>
  <c r="AG82" i="35"/>
  <c r="AF82" i="35" s="1"/>
  <c r="AG35" i="35"/>
  <c r="AF35" i="35" s="1"/>
  <c r="AG86" i="35"/>
  <c r="AF86" i="35" s="1"/>
  <c r="AG33" i="35"/>
  <c r="AF33" i="35" s="1"/>
  <c r="AH97" i="35"/>
  <c r="AI97" i="35" s="1"/>
  <c r="AH50" i="35"/>
  <c r="AI50" i="35" s="1"/>
  <c r="AH99" i="35"/>
  <c r="AI99" i="35" s="1"/>
  <c r="AG65" i="35"/>
  <c r="AF65" i="35" s="1"/>
  <c r="AH95" i="35"/>
  <c r="AI95" i="35" s="1"/>
  <c r="AH98" i="35"/>
  <c r="AI98" i="35" s="1"/>
  <c r="AH62" i="35"/>
  <c r="AI62" i="35" s="1"/>
  <c r="AH68" i="35"/>
  <c r="AI68" i="35" s="1"/>
  <c r="AG20" i="35"/>
  <c r="AF20" i="35" s="1"/>
  <c r="AG90" i="35"/>
  <c r="AF90" i="35" s="1"/>
  <c r="AH49" i="35"/>
  <c r="AI49" i="35" s="1"/>
  <c r="AG56" i="35"/>
  <c r="AF56" i="35" s="1"/>
  <c r="AG99" i="35"/>
  <c r="AF99" i="35" s="1"/>
  <c r="AG106" i="35"/>
  <c r="AF106" i="35" s="1"/>
  <c r="AH113" i="35"/>
  <c r="AI113" i="35" s="1"/>
  <c r="AH69" i="35"/>
  <c r="AI69" i="35" s="1"/>
  <c r="AG85" i="35"/>
  <c r="AF85" i="35" s="1"/>
  <c r="AH41" i="35"/>
  <c r="AI41" i="35" s="1"/>
  <c r="AG67" i="35"/>
  <c r="AF67" i="35" s="1"/>
  <c r="AG25" i="35"/>
  <c r="AG74" i="35"/>
  <c r="AF74" i="35" s="1"/>
  <c r="AH20" i="35"/>
  <c r="AI20" i="35" s="1"/>
  <c r="O104" i="31"/>
  <c r="N104" i="31" s="1"/>
  <c r="O77" i="31"/>
  <c r="N77" i="31" s="1"/>
  <c r="O49" i="31"/>
  <c r="N49" i="31" s="1"/>
  <c r="O96" i="31"/>
  <c r="N96" i="31" s="1"/>
  <c r="P67" i="31"/>
  <c r="Q67" i="31" s="1"/>
  <c r="O40" i="31"/>
  <c r="N40" i="31" s="1"/>
  <c r="P25" i="31"/>
  <c r="Q25" i="31" s="1"/>
  <c r="O85" i="31"/>
  <c r="N85" i="31" s="1"/>
  <c r="P29" i="31"/>
  <c r="Q29" i="31" s="1"/>
  <c r="P17" i="31"/>
  <c r="Q17" i="31" s="1"/>
  <c r="O72" i="31"/>
  <c r="N72" i="31" s="1"/>
  <c r="O17" i="31"/>
  <c r="N17" i="31" s="1"/>
  <c r="P94" i="31"/>
  <c r="Q94" i="31" s="1"/>
  <c r="O39" i="31"/>
  <c r="N39" i="31" s="1"/>
  <c r="P91" i="31"/>
  <c r="Q91" i="31" s="1"/>
  <c r="P35" i="31"/>
  <c r="Q35" i="31" s="1"/>
  <c r="O98" i="31"/>
  <c r="N98" i="31" s="1"/>
  <c r="P70" i="31"/>
  <c r="Q70" i="31" s="1"/>
  <c r="O42" i="31"/>
  <c r="N42" i="31" s="1"/>
  <c r="P89" i="31"/>
  <c r="Q89" i="31" s="1"/>
  <c r="P61" i="31"/>
  <c r="Q61" i="31" s="1"/>
  <c r="O34" i="31"/>
  <c r="N34" i="31" s="1"/>
  <c r="P18" i="31"/>
  <c r="Q18" i="31" s="1"/>
  <c r="O71" i="31"/>
  <c r="N71" i="31" s="1"/>
  <c r="O22" i="31"/>
  <c r="N22" i="31" s="1"/>
  <c r="P114" i="31"/>
  <c r="Q114" i="31" s="1"/>
  <c r="P58" i="31"/>
  <c r="Q58" i="31" s="1"/>
  <c r="O80" i="31"/>
  <c r="N80" i="31" s="1"/>
  <c r="O25" i="31"/>
  <c r="N25" i="31" s="1"/>
  <c r="O78" i="31"/>
  <c r="N78" i="31" s="1"/>
  <c r="P112" i="31"/>
  <c r="Q112" i="31" s="1"/>
  <c r="P96" i="31"/>
  <c r="Q96" i="31" s="1"/>
  <c r="P80" i="31"/>
  <c r="Q80" i="31" s="1"/>
  <c r="P64" i="31"/>
  <c r="Q64" i="31" s="1"/>
  <c r="P48" i="31"/>
  <c r="Q48" i="31" s="1"/>
  <c r="P32" i="31"/>
  <c r="Q32" i="31" s="1"/>
  <c r="O114" i="31"/>
  <c r="N114" i="31" s="1"/>
  <c r="P95" i="31"/>
  <c r="Q95" i="31" s="1"/>
  <c r="P77" i="31"/>
  <c r="Q77" i="31" s="1"/>
  <c r="O59" i="31"/>
  <c r="N59" i="31" s="1"/>
  <c r="O41" i="31"/>
  <c r="N41" i="31" s="1"/>
  <c r="O102" i="31"/>
  <c r="N102" i="31" s="1"/>
  <c r="P83" i="31"/>
  <c r="Q83" i="31" s="1"/>
  <c r="P65" i="31"/>
  <c r="Q65" i="31" s="1"/>
  <c r="O47" i="31"/>
  <c r="N47" i="31" s="1"/>
  <c r="O29" i="31"/>
  <c r="O99" i="31"/>
  <c r="N99" i="31" s="1"/>
  <c r="O75" i="31"/>
  <c r="N75" i="31" s="1"/>
  <c r="P50" i="31"/>
  <c r="Q50" i="31" s="1"/>
  <c r="O20" i="31"/>
  <c r="N20" i="31" s="1"/>
  <c r="P103" i="31"/>
  <c r="Q103" i="31" s="1"/>
  <c r="O76" i="31"/>
  <c r="N76" i="31" s="1"/>
  <c r="P41" i="31"/>
  <c r="Q41" i="31" s="1"/>
  <c r="O95" i="31"/>
  <c r="N95" i="31" s="1"/>
  <c r="O67" i="31"/>
  <c r="N67" i="31" s="1"/>
  <c r="P39" i="31"/>
  <c r="Q39" i="31" s="1"/>
  <c r="P101" i="31"/>
  <c r="Q101" i="31" s="1"/>
  <c r="O46" i="31"/>
  <c r="N46" i="31" s="1"/>
  <c r="P85" i="31"/>
  <c r="Q85" i="31" s="1"/>
  <c r="O30" i="31"/>
  <c r="N30" i="31" s="1"/>
  <c r="O94" i="31"/>
  <c r="N94" i="31" s="1"/>
  <c r="P37" i="31"/>
  <c r="Q37" i="31" s="1"/>
  <c r="P78" i="31"/>
  <c r="Q78" i="31" s="1"/>
  <c r="O23" i="31"/>
  <c r="N23" i="31" s="1"/>
  <c r="O18" i="31"/>
  <c r="N18" i="31" s="1"/>
  <c r="O24" i="31"/>
  <c r="N24" i="31" s="1"/>
  <c r="O112" i="31"/>
  <c r="N112" i="31" s="1"/>
  <c r="O84" i="31"/>
  <c r="N84" i="31" s="1"/>
  <c r="P55" i="31"/>
  <c r="Q55" i="31" s="1"/>
  <c r="O28" i="31"/>
  <c r="O103" i="31"/>
  <c r="N103" i="31" s="1"/>
  <c r="P75" i="31"/>
  <c r="Q75" i="31" s="1"/>
  <c r="P47" i="31"/>
  <c r="Q47" i="31" s="1"/>
  <c r="O19" i="31"/>
  <c r="N19" i="31" s="1"/>
  <c r="P98" i="31"/>
  <c r="Q98" i="31" s="1"/>
  <c r="O43" i="31"/>
  <c r="N43" i="31" s="1"/>
  <c r="O86" i="31"/>
  <c r="N86" i="31" s="1"/>
  <c r="P30" i="31"/>
  <c r="Q30" i="31" s="1"/>
  <c r="O108" i="31"/>
  <c r="N108" i="31" s="1"/>
  <c r="O53" i="31"/>
  <c r="N53" i="31" s="1"/>
  <c r="O106" i="31"/>
  <c r="N106" i="31" s="1"/>
  <c r="P49" i="31"/>
  <c r="Q49" i="31" s="1"/>
  <c r="P22" i="31"/>
  <c r="Q22" i="31" s="1"/>
  <c r="P90" i="31"/>
  <c r="Q90" i="31" s="1"/>
  <c r="O35" i="31"/>
  <c r="N35" i="31" s="1"/>
  <c r="O110" i="31"/>
  <c r="N110" i="31" s="1"/>
  <c r="O54" i="31"/>
  <c r="N54" i="31" s="1"/>
  <c r="P57" i="31"/>
  <c r="Q57" i="31" s="1"/>
  <c r="O45" i="31"/>
  <c r="N45" i="31" s="1"/>
  <c r="O64" i="31"/>
  <c r="N64" i="31" s="1"/>
  <c r="P88" i="31"/>
  <c r="Q88" i="31" s="1"/>
  <c r="P56" i="31"/>
  <c r="Q56" i="31" s="1"/>
  <c r="P24" i="31"/>
  <c r="Q24" i="31" s="1"/>
  <c r="P86" i="31"/>
  <c r="Q86" i="31" s="1"/>
  <c r="O50" i="31"/>
  <c r="N50" i="31" s="1"/>
  <c r="O111" i="31"/>
  <c r="N111" i="31" s="1"/>
  <c r="P74" i="31"/>
  <c r="Q74" i="31" s="1"/>
  <c r="O38" i="31"/>
  <c r="N38" i="31" s="1"/>
  <c r="O87" i="31"/>
  <c r="N87" i="31" s="1"/>
  <c r="P38" i="31"/>
  <c r="Q38" i="31" s="1"/>
  <c r="O48" i="31"/>
  <c r="N48" i="31" s="1"/>
  <c r="O62" i="31"/>
  <c r="N62" i="31" s="1"/>
  <c r="P81" i="31"/>
  <c r="Q81" i="31" s="1"/>
  <c r="P113" i="31"/>
  <c r="Q113" i="31" s="1"/>
  <c r="O66" i="31"/>
  <c r="N66" i="31" s="1"/>
  <c r="O51" i="31"/>
  <c r="N51" i="31" s="1"/>
  <c r="P108" i="31"/>
  <c r="Q108" i="31" s="1"/>
  <c r="P76" i="31"/>
  <c r="Q76" i="31" s="1"/>
  <c r="P44" i="31"/>
  <c r="Q44" i="31" s="1"/>
  <c r="P109" i="31"/>
  <c r="Q109" i="31" s="1"/>
  <c r="O73" i="31"/>
  <c r="N73" i="31" s="1"/>
  <c r="O36" i="31"/>
  <c r="N36" i="31" s="1"/>
  <c r="P97" i="31"/>
  <c r="Q97" i="31" s="1"/>
  <c r="O61" i="31"/>
  <c r="N61" i="31" s="1"/>
  <c r="P19" i="31"/>
  <c r="Q19" i="31" s="1"/>
  <c r="O69" i="31"/>
  <c r="N69" i="31" s="1"/>
  <c r="O97" i="31"/>
  <c r="N97" i="31" s="1"/>
  <c r="P34" i="31"/>
  <c r="Q34" i="31" s="1"/>
  <c r="O116" i="31"/>
  <c r="N116" i="31" s="1"/>
  <c r="O60" i="31"/>
  <c r="N60" i="31" s="1"/>
  <c r="P87" i="31"/>
  <c r="Q87" i="31" s="1"/>
  <c r="P71" i="31"/>
  <c r="Q71" i="31" s="1"/>
  <c r="P23" i="31"/>
  <c r="Q23" i="31" s="1"/>
  <c r="P104" i="31"/>
  <c r="Q104" i="31" s="1"/>
  <c r="P72" i="31"/>
  <c r="Q72" i="31" s="1"/>
  <c r="P40" i="31"/>
  <c r="Q40" i="31" s="1"/>
  <c r="O105" i="31"/>
  <c r="N105" i="31" s="1"/>
  <c r="O68" i="31"/>
  <c r="N68" i="31" s="1"/>
  <c r="P31" i="31"/>
  <c r="Q31" i="31" s="1"/>
  <c r="O93" i="31"/>
  <c r="N93" i="31" s="1"/>
  <c r="O56" i="31"/>
  <c r="N56" i="31" s="1"/>
  <c r="P111" i="31"/>
  <c r="Q111" i="31" s="1"/>
  <c r="P62" i="31"/>
  <c r="Q62" i="31" s="1"/>
  <c r="O90" i="31"/>
  <c r="N90" i="31" s="1"/>
  <c r="P27" i="31"/>
  <c r="Q27" i="31" s="1"/>
  <c r="O109" i="31"/>
  <c r="N109" i="31" s="1"/>
  <c r="P53" i="31"/>
  <c r="Q53" i="31" s="1"/>
  <c r="P73" i="31"/>
  <c r="Q73" i="31" s="1"/>
  <c r="O58" i="31"/>
  <c r="N58" i="31" s="1"/>
  <c r="O107" i="31"/>
  <c r="N107" i="31" s="1"/>
  <c r="O63" i="31"/>
  <c r="N63" i="31" s="1"/>
  <c r="P26" i="31"/>
  <c r="Q26" i="31" s="1"/>
  <c r="O113" i="31"/>
  <c r="N113" i="31" s="1"/>
  <c r="O101" i="31"/>
  <c r="N101" i="31" s="1"/>
  <c r="P66" i="31"/>
  <c r="Q66" i="31" s="1"/>
  <c r="P60" i="31"/>
  <c r="Q60" i="31" s="1"/>
  <c r="O91" i="31"/>
  <c r="N91" i="31" s="1"/>
  <c r="P115" i="31"/>
  <c r="Q115" i="31" s="1"/>
  <c r="P42" i="31"/>
  <c r="Q42" i="31" s="1"/>
  <c r="O44" i="31"/>
  <c r="N44" i="31" s="1"/>
  <c r="P21" i="31"/>
  <c r="Q21" i="31" s="1"/>
  <c r="O89" i="31"/>
  <c r="N89" i="31" s="1"/>
  <c r="P79" i="31"/>
  <c r="Q79" i="31" s="1"/>
  <c r="P100" i="31"/>
  <c r="Q100" i="31" s="1"/>
  <c r="P36" i="31"/>
  <c r="Q36" i="31" s="1"/>
  <c r="P63" i="31"/>
  <c r="Q63" i="31" s="1"/>
  <c r="O88" i="31"/>
  <c r="N88" i="31" s="1"/>
  <c r="P105" i="31"/>
  <c r="Q105" i="31" s="1"/>
  <c r="O83" i="31"/>
  <c r="N83" i="31" s="1"/>
  <c r="P46" i="31"/>
  <c r="Q46" i="31" s="1"/>
  <c r="P59" i="31"/>
  <c r="Q59" i="31" s="1"/>
  <c r="P43" i="31"/>
  <c r="Q43" i="31" s="1"/>
  <c r="O92" i="31"/>
  <c r="N92" i="31" s="1"/>
  <c r="P92" i="31"/>
  <c r="Q92" i="31" s="1"/>
  <c r="P28" i="31"/>
  <c r="Q28" i="31" s="1"/>
  <c r="P54" i="31"/>
  <c r="Q54" i="31" s="1"/>
  <c r="O79" i="31"/>
  <c r="N79" i="31" s="1"/>
  <c r="P93" i="31"/>
  <c r="Q93" i="31" s="1"/>
  <c r="P69" i="31"/>
  <c r="Q69" i="31" s="1"/>
  <c r="O33" i="31"/>
  <c r="N33" i="31" s="1"/>
  <c r="O31" i="31"/>
  <c r="N31" i="31" s="1"/>
  <c r="O65" i="31"/>
  <c r="N65" i="31" s="1"/>
  <c r="P84" i="31"/>
  <c r="Q84" i="31" s="1"/>
  <c r="P45" i="31"/>
  <c r="Q45" i="31" s="1"/>
  <c r="O81" i="31"/>
  <c r="N81" i="31" s="1"/>
  <c r="O55" i="31"/>
  <c r="N55" i="31" s="1"/>
  <c r="P68" i="31"/>
  <c r="Q68" i="31" s="1"/>
  <c r="O27" i="31"/>
  <c r="N27" i="31" s="1"/>
  <c r="O57" i="31"/>
  <c r="N57" i="31" s="1"/>
  <c r="O21" i="31"/>
  <c r="N21" i="31" s="1"/>
  <c r="P107" i="31"/>
  <c r="Q107" i="31" s="1"/>
  <c r="O100" i="31"/>
  <c r="N100" i="31" s="1"/>
  <c r="P51" i="31"/>
  <c r="Q51" i="31" s="1"/>
  <c r="P102" i="31"/>
  <c r="Q102" i="31" s="1"/>
  <c r="O26" i="31"/>
  <c r="N26" i="31" s="1"/>
  <c r="O82" i="31"/>
  <c r="N82" i="31" s="1"/>
  <c r="P110" i="31"/>
  <c r="Q110" i="31" s="1"/>
  <c r="P99" i="31"/>
  <c r="Q99" i="31" s="1"/>
  <c r="P106" i="31"/>
  <c r="Q106" i="31" s="1"/>
  <c r="O52" i="31"/>
  <c r="N52" i="31" s="1"/>
  <c r="O70" i="31"/>
  <c r="N70" i="31" s="1"/>
  <c r="O37" i="31"/>
  <c r="N37" i="31" s="1"/>
  <c r="P116" i="31"/>
  <c r="Q116" i="31" s="1"/>
  <c r="P33" i="31"/>
  <c r="Q33" i="31" s="1"/>
  <c r="O74" i="31"/>
  <c r="N74" i="31" s="1"/>
  <c r="O115" i="31"/>
  <c r="N115" i="31" s="1"/>
  <c r="P52" i="31"/>
  <c r="Q52" i="31" s="1"/>
  <c r="P20" i="31"/>
  <c r="Q20" i="31" s="1"/>
  <c r="O32" i="31"/>
  <c r="P82" i="31"/>
  <c r="Q82" i="31" s="1"/>
  <c r="V103" i="37"/>
  <c r="W103" i="37" s="1"/>
  <c r="U83" i="37"/>
  <c r="T83" i="37" s="1"/>
  <c r="V61" i="37"/>
  <c r="W61" i="37" s="1"/>
  <c r="V40" i="37"/>
  <c r="W40" i="37" s="1"/>
  <c r="U20" i="37"/>
  <c r="T20" i="37" s="1"/>
  <c r="V110" i="37"/>
  <c r="W110" i="37" s="1"/>
  <c r="V94" i="37"/>
  <c r="W94" i="37" s="1"/>
  <c r="V78" i="37"/>
  <c r="W78" i="37" s="1"/>
  <c r="V62" i="37"/>
  <c r="W62" i="37" s="1"/>
  <c r="V46" i="37"/>
  <c r="W46" i="37" s="1"/>
  <c r="V30" i="37"/>
  <c r="W30" i="37" s="1"/>
  <c r="U114" i="37"/>
  <c r="T114" i="37" s="1"/>
  <c r="U96" i="37"/>
  <c r="T96" i="37" s="1"/>
  <c r="V77" i="37"/>
  <c r="W77" i="37" s="1"/>
  <c r="V59" i="37"/>
  <c r="W59" i="37" s="1"/>
  <c r="U41" i="37"/>
  <c r="T41" i="37" s="1"/>
  <c r="U23" i="37"/>
  <c r="T23" i="37" s="1"/>
  <c r="U113" i="37"/>
  <c r="T113" i="37" s="1"/>
  <c r="V92" i="37"/>
  <c r="W92" i="37" s="1"/>
  <c r="V71" i="37"/>
  <c r="W71" i="37" s="1"/>
  <c r="V107" i="37"/>
  <c r="W107" i="37" s="1"/>
  <c r="U86" i="37"/>
  <c r="T86" i="37" s="1"/>
  <c r="V65" i="37"/>
  <c r="W65" i="37" s="1"/>
  <c r="V44" i="37"/>
  <c r="W44" i="37" s="1"/>
  <c r="U24" i="37"/>
  <c r="T24" i="37" s="1"/>
  <c r="V105" i="37"/>
  <c r="W105" i="37" s="1"/>
  <c r="V52" i="37"/>
  <c r="W52" i="37" s="1"/>
  <c r="V89" i="37"/>
  <c r="W89" i="37" s="1"/>
  <c r="V41" i="37"/>
  <c r="W41" i="37" s="1"/>
  <c r="U56" i="37"/>
  <c r="T56" i="37" s="1"/>
  <c r="V104" i="37"/>
  <c r="W104" i="37" s="1"/>
  <c r="V67" i="37"/>
  <c r="W67" i="37" s="1"/>
  <c r="U89" i="37"/>
  <c r="T89" i="37" s="1"/>
  <c r="U40" i="37"/>
  <c r="T40" i="37" s="1"/>
  <c r="U43" i="37"/>
  <c r="T43" i="37" s="1"/>
  <c r="V73" i="37"/>
  <c r="W73" i="37" s="1"/>
  <c r="U27" i="37"/>
  <c r="T27" i="37" s="1"/>
  <c r="V72" i="37"/>
  <c r="W72" i="37" s="1"/>
  <c r="U26" i="37"/>
  <c r="T26" i="37" s="1"/>
  <c r="U69" i="37"/>
  <c r="T69" i="37" s="1"/>
  <c r="V25" i="37"/>
  <c r="W25" i="37" s="1"/>
  <c r="U53" i="37"/>
  <c r="T53" i="37" s="1"/>
  <c r="V106" i="37"/>
  <c r="W106" i="37" s="1"/>
  <c r="V34" i="37"/>
  <c r="W34" i="37" s="1"/>
  <c r="U105" i="37"/>
  <c r="T105" i="37" s="1"/>
  <c r="U73" i="37"/>
  <c r="T73" i="37" s="1"/>
  <c r="U18" i="37"/>
  <c r="T18" i="37" s="1"/>
  <c r="U103" i="37"/>
  <c r="T103" i="37" s="1"/>
  <c r="V76" i="37"/>
  <c r="W76" i="37" s="1"/>
  <c r="V60" i="37"/>
  <c r="W60" i="37" s="1"/>
  <c r="V85" i="37"/>
  <c r="W85" i="37" s="1"/>
  <c r="U39" i="37"/>
  <c r="T39" i="37" s="1"/>
  <c r="V116" i="37"/>
  <c r="W116" i="37" s="1"/>
  <c r="V69" i="37"/>
  <c r="W69" i="37" s="1"/>
  <c r="U22" i="37"/>
  <c r="T22" i="37" s="1"/>
  <c r="V63" i="37"/>
  <c r="W63" i="37" s="1"/>
  <c r="U35" i="37"/>
  <c r="T35" i="37" s="1"/>
  <c r="U116" i="37"/>
  <c r="T116" i="37" s="1"/>
  <c r="U109" i="37"/>
  <c r="T109" i="37" s="1"/>
  <c r="V57" i="37"/>
  <c r="W57" i="37" s="1"/>
  <c r="U47" i="37"/>
  <c r="T47" i="37" s="1"/>
  <c r="V50" i="37"/>
  <c r="W50" i="37" s="1"/>
  <c r="V22" i="37"/>
  <c r="W22" i="37" s="1"/>
  <c r="V91" i="37"/>
  <c r="W91" i="37" s="1"/>
  <c r="V108" i="37"/>
  <c r="W108" i="37" s="1"/>
  <c r="U77" i="37"/>
  <c r="T77" i="37" s="1"/>
  <c r="V51" i="37"/>
  <c r="W51" i="37" s="1"/>
  <c r="U25" i="37"/>
  <c r="T25" i="37" s="1"/>
  <c r="U66" i="37"/>
  <c r="T66" i="37" s="1"/>
  <c r="U76" i="37"/>
  <c r="T76" i="37" s="1"/>
  <c r="U29" i="37"/>
  <c r="T29" i="37" s="1"/>
  <c r="V101" i="37"/>
  <c r="W101" i="37" s="1"/>
  <c r="V75" i="37"/>
  <c r="W75" i="37" s="1"/>
  <c r="V28" i="37"/>
  <c r="W28" i="37" s="1"/>
  <c r="U85" i="37"/>
  <c r="T85" i="37" s="1"/>
  <c r="U38" i="37"/>
  <c r="T38" i="37" s="1"/>
  <c r="U42" i="37"/>
  <c r="T42" i="37" s="1"/>
  <c r="V20" i="37"/>
  <c r="W20" i="37" s="1"/>
  <c r="V24" i="37"/>
  <c r="W24" i="37" s="1"/>
  <c r="V115" i="37"/>
  <c r="W115" i="37" s="1"/>
  <c r="V99" i="37"/>
  <c r="W99" i="37" s="1"/>
  <c r="U84" i="37"/>
  <c r="T84" i="37" s="1"/>
  <c r="V66" i="37"/>
  <c r="W66" i="37" s="1"/>
  <c r="V38" i="37"/>
  <c r="W38" i="37" s="1"/>
  <c r="V109" i="37"/>
  <c r="W109" i="37" s="1"/>
  <c r="V27" i="37"/>
  <c r="W27" i="37" s="1"/>
  <c r="U108" i="37"/>
  <c r="T108" i="37" s="1"/>
  <c r="V81" i="37"/>
  <c r="W81" i="37" s="1"/>
  <c r="U92" i="37"/>
  <c r="T92" i="37" s="1"/>
  <c r="U19" i="37"/>
  <c r="T19" i="37" s="1"/>
  <c r="U91" i="37"/>
  <c r="T91" i="37" s="1"/>
  <c r="U44" i="37"/>
  <c r="T44" i="37" s="1"/>
  <c r="U101" i="37"/>
  <c r="T101" i="37" s="1"/>
  <c r="U75" i="37"/>
  <c r="T75" i="37" s="1"/>
  <c r="U28" i="37"/>
  <c r="T28" i="37" s="1"/>
  <c r="U79" i="37"/>
  <c r="T79" i="37" s="1"/>
  <c r="U52" i="37"/>
  <c r="T52" i="37" s="1"/>
  <c r="V21" i="37"/>
  <c r="W21" i="37" s="1"/>
  <c r="V19" i="37"/>
  <c r="W19" i="37" s="1"/>
  <c r="V37" i="37"/>
  <c r="W37" i="37" s="1"/>
  <c r="U57" i="37"/>
  <c r="T57" i="37" s="1"/>
  <c r="V114" i="37"/>
  <c r="W114" i="37" s="1"/>
  <c r="V70" i="37"/>
  <c r="W70" i="37" s="1"/>
  <c r="V26" i="37"/>
  <c r="W26" i="37" s="1"/>
  <c r="U87" i="37"/>
  <c r="T87" i="37" s="1"/>
  <c r="V36" i="37"/>
  <c r="W36" i="37" s="1"/>
  <c r="U93" i="37"/>
  <c r="T93" i="37" s="1"/>
  <c r="U61" i="37"/>
  <c r="T61" i="37" s="1"/>
  <c r="V39" i="37"/>
  <c r="W39" i="37" s="1"/>
  <c r="V96" i="37"/>
  <c r="W96" i="37" s="1"/>
  <c r="U60" i="37"/>
  <c r="T60" i="37" s="1"/>
  <c r="V23" i="37"/>
  <c r="W23" i="37" s="1"/>
  <c r="V48" i="37"/>
  <c r="W48" i="37" s="1"/>
  <c r="V93" i="37"/>
  <c r="W93" i="37" s="1"/>
  <c r="U95" i="37"/>
  <c r="T95" i="37" s="1"/>
  <c r="U62" i="37"/>
  <c r="T62" i="37" s="1"/>
  <c r="U115" i="37"/>
  <c r="T115" i="37" s="1"/>
  <c r="U36" i="37"/>
  <c r="T36" i="37" s="1"/>
  <c r="V98" i="37"/>
  <c r="W98" i="37" s="1"/>
  <c r="V54" i="37"/>
  <c r="W54" i="37" s="1"/>
  <c r="V18" i="37"/>
  <c r="W18" i="37" s="1"/>
  <c r="V68" i="37"/>
  <c r="W68" i="37" s="1"/>
  <c r="U30" i="37"/>
  <c r="T30" i="37" s="1"/>
  <c r="U102" i="37"/>
  <c r="T102" i="37" s="1"/>
  <c r="V111" i="37"/>
  <c r="W111" i="37" s="1"/>
  <c r="U33" i="37"/>
  <c r="T33" i="37" s="1"/>
  <c r="V79" i="37"/>
  <c r="W79" i="37" s="1"/>
  <c r="V29" i="37"/>
  <c r="W29" i="37" s="1"/>
  <c r="V84" i="37"/>
  <c r="W84" i="37" s="1"/>
  <c r="U68" i="37"/>
  <c r="T68" i="37" s="1"/>
  <c r="V82" i="37"/>
  <c r="W82" i="37" s="1"/>
  <c r="V100" i="37"/>
  <c r="W100" i="37" s="1"/>
  <c r="U50" i="37"/>
  <c r="T50" i="37" s="1"/>
  <c r="V56" i="37"/>
  <c r="W56" i="37" s="1"/>
  <c r="V49" i="37"/>
  <c r="W49" i="37" s="1"/>
  <c r="U107" i="37"/>
  <c r="T107" i="37" s="1"/>
  <c r="U70" i="37"/>
  <c r="T70" i="37" s="1"/>
  <c r="V95" i="37"/>
  <c r="W95" i="37" s="1"/>
  <c r="U59" i="37"/>
  <c r="T59" i="37" s="1"/>
  <c r="V31" i="37"/>
  <c r="W31" i="37" s="1"/>
  <c r="V83" i="37"/>
  <c r="W83" i="37" s="1"/>
  <c r="V47" i="37"/>
  <c r="W47" i="37" s="1"/>
  <c r="U112" i="37"/>
  <c r="T112" i="37" s="1"/>
  <c r="U49" i="37"/>
  <c r="T49" i="37" s="1"/>
  <c r="U90" i="37"/>
  <c r="T90" i="37" s="1"/>
  <c r="U78" i="37"/>
  <c r="T78" i="37" s="1"/>
  <c r="V42" i="37"/>
  <c r="W42" i="37" s="1"/>
  <c r="U98" i="37"/>
  <c r="T98" i="37" s="1"/>
  <c r="V112" i="37"/>
  <c r="W112" i="37" s="1"/>
  <c r="V55" i="37"/>
  <c r="W55" i="37" s="1"/>
  <c r="U31" i="37"/>
  <c r="T31" i="37" s="1"/>
  <c r="V86" i="37"/>
  <c r="W86" i="37" s="1"/>
  <c r="V45" i="37"/>
  <c r="W45" i="37" s="1"/>
  <c r="U72" i="37"/>
  <c r="T72" i="37" s="1"/>
  <c r="V97" i="37"/>
  <c r="W97" i="37" s="1"/>
  <c r="U65" i="37"/>
  <c r="T65" i="37" s="1"/>
  <c r="U106" i="37"/>
  <c r="T106" i="37" s="1"/>
  <c r="V43" i="37"/>
  <c r="W43" i="37" s="1"/>
  <c r="U74" i="37"/>
  <c r="T74" i="37" s="1"/>
  <c r="U58" i="37"/>
  <c r="T58" i="37" s="1"/>
  <c r="U111" i="37"/>
  <c r="T111" i="37" s="1"/>
  <c r="V113" i="37"/>
  <c r="W113" i="37" s="1"/>
  <c r="U54" i="37"/>
  <c r="T54" i="37" s="1"/>
  <c r="V64" i="37"/>
  <c r="W64" i="37" s="1"/>
  <c r="U63" i="37"/>
  <c r="T63" i="37" s="1"/>
  <c r="U104" i="37"/>
  <c r="T104" i="37" s="1"/>
  <c r="V102" i="37"/>
  <c r="W102" i="37" s="1"/>
  <c r="V17" i="37"/>
  <c r="W17" i="37" s="1"/>
  <c r="U99" i="37"/>
  <c r="T99" i="37" s="1"/>
  <c r="V58" i="37"/>
  <c r="W58" i="37" s="1"/>
  <c r="U55" i="37"/>
  <c r="T55" i="37" s="1"/>
  <c r="V35" i="37"/>
  <c r="W35" i="37" s="1"/>
  <c r="U81" i="37"/>
  <c r="T81" i="37" s="1"/>
  <c r="V80" i="37"/>
  <c r="W80" i="37" s="1"/>
  <c r="U48" i="37"/>
  <c r="T48" i="37" s="1"/>
  <c r="U110" i="37"/>
  <c r="T110" i="37" s="1"/>
  <c r="V53" i="37"/>
  <c r="W53" i="37" s="1"/>
  <c r="U45" i="37"/>
  <c r="T45" i="37" s="1"/>
  <c r="U37" i="37"/>
  <c r="T37" i="37" s="1"/>
  <c r="U32" i="37"/>
  <c r="T32" i="37" s="1"/>
  <c r="U94" i="37"/>
  <c r="T94" i="37" s="1"/>
  <c r="U67" i="37"/>
  <c r="T67" i="37" s="1"/>
  <c r="U88" i="37"/>
  <c r="T88" i="37" s="1"/>
  <c r="V32" i="37"/>
  <c r="W32" i="37" s="1"/>
  <c r="V74" i="37"/>
  <c r="W74" i="37" s="1"/>
  <c r="U80" i="37"/>
  <c r="T80" i="37" s="1"/>
  <c r="U100" i="37"/>
  <c r="T100" i="37" s="1"/>
  <c r="U64" i="37"/>
  <c r="T64" i="37" s="1"/>
  <c r="U34" i="37"/>
  <c r="T34" i="37" s="1"/>
  <c r="U21" i="37"/>
  <c r="T21" i="37" s="1"/>
  <c r="U97" i="37"/>
  <c r="T97" i="37" s="1"/>
  <c r="V33" i="37"/>
  <c r="W33" i="37" s="1"/>
  <c r="U17" i="37"/>
  <c r="T17" i="37" s="1"/>
  <c r="U82" i="37"/>
  <c r="T82" i="37" s="1"/>
  <c r="U51" i="37"/>
  <c r="T51" i="37" s="1"/>
  <c r="U46" i="37"/>
  <c r="T46" i="37" s="1"/>
  <c r="V88" i="37"/>
  <c r="W88" i="37" s="1"/>
  <c r="V87" i="37"/>
  <c r="W87" i="37" s="1"/>
  <c r="U71" i="37"/>
  <c r="T71" i="37" s="1"/>
  <c r="V90" i="37"/>
  <c r="W90" i="37" s="1"/>
  <c r="AA107" i="13"/>
  <c r="Z107" i="13" s="1"/>
  <c r="AA91" i="13"/>
  <c r="Z91" i="13" s="1"/>
  <c r="AA75" i="13"/>
  <c r="Z75" i="13" s="1"/>
  <c r="AA59" i="13"/>
  <c r="Z59" i="13" s="1"/>
  <c r="AA43" i="13"/>
  <c r="Z43" i="13" s="1"/>
  <c r="AA27" i="13"/>
  <c r="Z27" i="13" s="1"/>
  <c r="AA110" i="13"/>
  <c r="Z110" i="13" s="1"/>
  <c r="AA92" i="13"/>
  <c r="Z92" i="13" s="1"/>
  <c r="AB73" i="13"/>
  <c r="AC73" i="13" s="1"/>
  <c r="AB55" i="13"/>
  <c r="AC55" i="13" s="1"/>
  <c r="AA37" i="13"/>
  <c r="Z37" i="13" s="1"/>
  <c r="AB18" i="13"/>
  <c r="AC18" i="13" s="1"/>
  <c r="AA100" i="13"/>
  <c r="Z100" i="13" s="1"/>
  <c r="AB81" i="13"/>
  <c r="AC81" i="13" s="1"/>
  <c r="AB63" i="13"/>
  <c r="AC63" i="13" s="1"/>
  <c r="AA45" i="13"/>
  <c r="Z45" i="13" s="1"/>
  <c r="AB26" i="13"/>
  <c r="AC26" i="13" s="1"/>
  <c r="AA112" i="13"/>
  <c r="Z112" i="13" s="1"/>
  <c r="AB93" i="13"/>
  <c r="AC93" i="13" s="1"/>
  <c r="AB75" i="13"/>
  <c r="AC75" i="13" s="1"/>
  <c r="AA57" i="13"/>
  <c r="Z57" i="13" s="1"/>
  <c r="AB38" i="13"/>
  <c r="AC38" i="13" s="1"/>
  <c r="AB20" i="13"/>
  <c r="AC20" i="13" s="1"/>
  <c r="AA90" i="13"/>
  <c r="Z90" i="13" s="1"/>
  <c r="AA61" i="13"/>
  <c r="Z61" i="13" s="1"/>
  <c r="AA32" i="13"/>
  <c r="Z32" i="13" s="1"/>
  <c r="AA65" i="13"/>
  <c r="Z65" i="13" s="1"/>
  <c r="AA97" i="13"/>
  <c r="Z97" i="13" s="1"/>
  <c r="AB67" i="13"/>
  <c r="AC67" i="13" s="1"/>
  <c r="AA38" i="13"/>
  <c r="Z38" i="13" s="1"/>
  <c r="AA94" i="13"/>
  <c r="Z94" i="13" s="1"/>
  <c r="AB35" i="13"/>
  <c r="AC35" i="13" s="1"/>
  <c r="AA96" i="13"/>
  <c r="Z96" i="13" s="1"/>
  <c r="AB66" i="13"/>
  <c r="AC66" i="13" s="1"/>
  <c r="AB37" i="13"/>
  <c r="AC37" i="13" s="1"/>
  <c r="AB57" i="13"/>
  <c r="AC57" i="13" s="1"/>
  <c r="AA88" i="13"/>
  <c r="Z88" i="13" s="1"/>
  <c r="AA58" i="13"/>
  <c r="Z58" i="13" s="1"/>
  <c r="AA29" i="13"/>
  <c r="Z29" i="13" s="1"/>
  <c r="AA106" i="13"/>
  <c r="Z106" i="13" s="1"/>
  <c r="AA26" i="13"/>
  <c r="Z26" i="13" s="1"/>
  <c r="AB25" i="13"/>
  <c r="AC25" i="13" s="1"/>
  <c r="AB99" i="13"/>
  <c r="AC99" i="13" s="1"/>
  <c r="AA20" i="13"/>
  <c r="Z20" i="13" s="1"/>
  <c r="AB69" i="13"/>
  <c r="AC69" i="13" s="1"/>
  <c r="AB56" i="13"/>
  <c r="AC56" i="13" s="1"/>
  <c r="AA93" i="13"/>
  <c r="Z93" i="13" s="1"/>
  <c r="AA18" i="13"/>
  <c r="Z18" i="13" s="1"/>
  <c r="AB54" i="13"/>
  <c r="AC54" i="13" s="1"/>
  <c r="AB85" i="13"/>
  <c r="AC85" i="13" s="1"/>
  <c r="AA103" i="13"/>
  <c r="Z103" i="13" s="1"/>
  <c r="AA71" i="13"/>
  <c r="Z71" i="13" s="1"/>
  <c r="AA39" i="13"/>
  <c r="Z39" i="13" s="1"/>
  <c r="AB105" i="13"/>
  <c r="AC105" i="13" s="1"/>
  <c r="AA69" i="13"/>
  <c r="Z69" i="13" s="1"/>
  <c r="AB32" i="13"/>
  <c r="AC32" i="13" s="1"/>
  <c r="AB95" i="13"/>
  <c r="AC95" i="13" s="1"/>
  <c r="AB58" i="13"/>
  <c r="AC58" i="13" s="1"/>
  <c r="AA22" i="13"/>
  <c r="Z22" i="13" s="1"/>
  <c r="AA89" i="13"/>
  <c r="Z89" i="13" s="1"/>
  <c r="AB52" i="13"/>
  <c r="AC52" i="13" s="1"/>
  <c r="AB112" i="13"/>
  <c r="AC112" i="13" s="1"/>
  <c r="AB53" i="13"/>
  <c r="AC53" i="13" s="1"/>
  <c r="AB28" i="13"/>
  <c r="AC28" i="13" s="1"/>
  <c r="AB60" i="13"/>
  <c r="AC60" i="13" s="1"/>
  <c r="AB86" i="13"/>
  <c r="AC86" i="13" s="1"/>
  <c r="AB88" i="13"/>
  <c r="AC88" i="13" s="1"/>
  <c r="AA30" i="13"/>
  <c r="Z30" i="13" s="1"/>
  <c r="AB80" i="13"/>
  <c r="AC80" i="13" s="1"/>
  <c r="AB21" i="13"/>
  <c r="AC21" i="13" s="1"/>
  <c r="AB100" i="13"/>
  <c r="AC100" i="13" s="1"/>
  <c r="AB78" i="13"/>
  <c r="AC78" i="13" s="1"/>
  <c r="AB115" i="13"/>
  <c r="AC115" i="13" s="1"/>
  <c r="AB76" i="13"/>
  <c r="AC76" i="13" s="1"/>
  <c r="AA108" i="13"/>
  <c r="Z108" i="13" s="1"/>
  <c r="AA99" i="13"/>
  <c r="Z99" i="13" s="1"/>
  <c r="AA67" i="13"/>
  <c r="Z67" i="13" s="1"/>
  <c r="AA35" i="13"/>
  <c r="Z35" i="13" s="1"/>
  <c r="AA101" i="13"/>
  <c r="Z101" i="13" s="1"/>
  <c r="AB64" i="13"/>
  <c r="AC64" i="13" s="1"/>
  <c r="AA28" i="13"/>
  <c r="Z28" i="13" s="1"/>
  <c r="AB90" i="13"/>
  <c r="AC90" i="13" s="1"/>
  <c r="AA54" i="13"/>
  <c r="Z54" i="13" s="1"/>
  <c r="AB17" i="13"/>
  <c r="AC17" i="13" s="1"/>
  <c r="AB84" i="13"/>
  <c r="AC84" i="13" s="1"/>
  <c r="AA48" i="13"/>
  <c r="Z48" i="13" s="1"/>
  <c r="AA105" i="13"/>
  <c r="Z105" i="13" s="1"/>
  <c r="AB46" i="13"/>
  <c r="AC46" i="13" s="1"/>
  <c r="AB111" i="13"/>
  <c r="AC111" i="13" s="1"/>
  <c r="AA53" i="13"/>
  <c r="Z53" i="13" s="1"/>
  <c r="AA72" i="13"/>
  <c r="Z72" i="13" s="1"/>
  <c r="AA81" i="13"/>
  <c r="Z81" i="13" s="1"/>
  <c r="AB22" i="13"/>
  <c r="AC22" i="13" s="1"/>
  <c r="AA73" i="13"/>
  <c r="Z73" i="13" s="1"/>
  <c r="AB79" i="13"/>
  <c r="AC79" i="13" s="1"/>
  <c r="AA84" i="13"/>
  <c r="Z84" i="13" s="1"/>
  <c r="AA62" i="13"/>
  <c r="Z62" i="13" s="1"/>
  <c r="AB98" i="13"/>
  <c r="AC98" i="13" s="1"/>
  <c r="AA56" i="13"/>
  <c r="Z56" i="13" s="1"/>
  <c r="AB91" i="13"/>
  <c r="AC91" i="13" s="1"/>
  <c r="AA115" i="13"/>
  <c r="Z115" i="13" s="1"/>
  <c r="AA83" i="13"/>
  <c r="Z83" i="13" s="1"/>
  <c r="AA51" i="13"/>
  <c r="Z51" i="13" s="1"/>
  <c r="AA19" i="13"/>
  <c r="Z19" i="13" s="1"/>
  <c r="AB82" i="13"/>
  <c r="AC82" i="13" s="1"/>
  <c r="AA46" i="13"/>
  <c r="Z46" i="13" s="1"/>
  <c r="AA109" i="13"/>
  <c r="Z109" i="13" s="1"/>
  <c r="AB72" i="13"/>
  <c r="AC72" i="13" s="1"/>
  <c r="AA36" i="13"/>
  <c r="Z36" i="13" s="1"/>
  <c r="AB102" i="13"/>
  <c r="AC102" i="13" s="1"/>
  <c r="AA66" i="13"/>
  <c r="Z66" i="13" s="1"/>
  <c r="AB29" i="13"/>
  <c r="AC29" i="13" s="1"/>
  <c r="AA76" i="13"/>
  <c r="Z76" i="13" s="1"/>
  <c r="AA17" i="13"/>
  <c r="Z17" i="13" s="1"/>
  <c r="AA82" i="13"/>
  <c r="Z82" i="13" s="1"/>
  <c r="AA24" i="13"/>
  <c r="Z24" i="13" s="1"/>
  <c r="AB110" i="13"/>
  <c r="AC110" i="13" s="1"/>
  <c r="AA52" i="13"/>
  <c r="Z52" i="13" s="1"/>
  <c r="AA102" i="13"/>
  <c r="Z102" i="13" s="1"/>
  <c r="AA44" i="13"/>
  <c r="Z44" i="13" s="1"/>
  <c r="AA64" i="13"/>
  <c r="Z64" i="13" s="1"/>
  <c r="AB27" i="13"/>
  <c r="AC27" i="13" s="1"/>
  <c r="AA70" i="13"/>
  <c r="Z70" i="13" s="1"/>
  <c r="AB19" i="13"/>
  <c r="AC19" i="13" s="1"/>
  <c r="AB92" i="13"/>
  <c r="AC92" i="13" s="1"/>
  <c r="AA111" i="13"/>
  <c r="Z111" i="13" s="1"/>
  <c r="AA47" i="13"/>
  <c r="Z47" i="13" s="1"/>
  <c r="AA78" i="13"/>
  <c r="Z78" i="13" s="1"/>
  <c r="AB104" i="13"/>
  <c r="AC104" i="13" s="1"/>
  <c r="AB31" i="13"/>
  <c r="AC31" i="13" s="1"/>
  <c r="AB61" i="13"/>
  <c r="AC61" i="13" s="1"/>
  <c r="AB68" i="13"/>
  <c r="AC68" i="13" s="1"/>
  <c r="AB74" i="13"/>
  <c r="AC74" i="13" s="1"/>
  <c r="AB103" i="13"/>
  <c r="AC103" i="13" s="1"/>
  <c r="AB94" i="13"/>
  <c r="AC94" i="13" s="1"/>
  <c r="AB47" i="13"/>
  <c r="AC47" i="13" s="1"/>
  <c r="AA33" i="13"/>
  <c r="Z33" i="13" s="1"/>
  <c r="AB71" i="13"/>
  <c r="AC71" i="13" s="1"/>
  <c r="AA95" i="13"/>
  <c r="Z95" i="13" s="1"/>
  <c r="AA31" i="13"/>
  <c r="Z31" i="13" s="1"/>
  <c r="AA60" i="13"/>
  <c r="Z60" i="13" s="1"/>
  <c r="AA86" i="13"/>
  <c r="Z86" i="13" s="1"/>
  <c r="AB116" i="13"/>
  <c r="AC116" i="13" s="1"/>
  <c r="AB43" i="13"/>
  <c r="AC43" i="13" s="1"/>
  <c r="AB39" i="13"/>
  <c r="AC39" i="13" s="1"/>
  <c r="AB45" i="13"/>
  <c r="AC45" i="13" s="1"/>
  <c r="AA74" i="13"/>
  <c r="Z74" i="13" s="1"/>
  <c r="AB65" i="13"/>
  <c r="AC65" i="13" s="1"/>
  <c r="AB62" i="13"/>
  <c r="AC62" i="13" s="1"/>
  <c r="AB77" i="13"/>
  <c r="AC77" i="13" s="1"/>
  <c r="AA49" i="13"/>
  <c r="Z49" i="13" s="1"/>
  <c r="AA87" i="13"/>
  <c r="Z87" i="13" s="1"/>
  <c r="AA23" i="13"/>
  <c r="Z23" i="13" s="1"/>
  <c r="AB50" i="13"/>
  <c r="AC50" i="13" s="1"/>
  <c r="AA77" i="13"/>
  <c r="Z77" i="13" s="1"/>
  <c r="AB107" i="13"/>
  <c r="AC107" i="13" s="1"/>
  <c r="AA34" i="13"/>
  <c r="Z34" i="13" s="1"/>
  <c r="AB24" i="13"/>
  <c r="AC24" i="13" s="1"/>
  <c r="AB30" i="13"/>
  <c r="AC30" i="13" s="1"/>
  <c r="AB59" i="13"/>
  <c r="AC59" i="13" s="1"/>
  <c r="AB51" i="13"/>
  <c r="AC51" i="13" s="1"/>
  <c r="AB106" i="13"/>
  <c r="AC106" i="13" s="1"/>
  <c r="AA40" i="13"/>
  <c r="Z40" i="13" s="1"/>
  <c r="AB48" i="13"/>
  <c r="AC48" i="13" s="1"/>
  <c r="AA79" i="13"/>
  <c r="Z79" i="13" s="1"/>
  <c r="AB114" i="13"/>
  <c r="AC114" i="13" s="1"/>
  <c r="AB41" i="13"/>
  <c r="AC41" i="13" s="1"/>
  <c r="AA68" i="13"/>
  <c r="Z68" i="13" s="1"/>
  <c r="AA98" i="13"/>
  <c r="Z98" i="13" s="1"/>
  <c r="AA25" i="13"/>
  <c r="Z25" i="13" s="1"/>
  <c r="AB108" i="13"/>
  <c r="AC108" i="13" s="1"/>
  <c r="AB101" i="13"/>
  <c r="AC101" i="13" s="1"/>
  <c r="AB44" i="13"/>
  <c r="AC44" i="13" s="1"/>
  <c r="AB36" i="13"/>
  <c r="AC36" i="13" s="1"/>
  <c r="AA42" i="13"/>
  <c r="Z42" i="13" s="1"/>
  <c r="AA114" i="13"/>
  <c r="Z114" i="13" s="1"/>
  <c r="AA55" i="13"/>
  <c r="Z55" i="13" s="1"/>
  <c r="AB49" i="13"/>
  <c r="AC49" i="13" s="1"/>
  <c r="AB109" i="13"/>
  <c r="AC109" i="13" s="1"/>
  <c r="AB34" i="13"/>
  <c r="AC34" i="13" s="1"/>
  <c r="AB96" i="13"/>
  <c r="AC96" i="13" s="1"/>
  <c r="AB89" i="13"/>
  <c r="AC89" i="13" s="1"/>
  <c r="AB42" i="13"/>
  <c r="AC42" i="13" s="1"/>
  <c r="AB87" i="13"/>
  <c r="AC87" i="13" s="1"/>
  <c r="AA80" i="13"/>
  <c r="Z80" i="13" s="1"/>
  <c r="AA85" i="13"/>
  <c r="Z85" i="13" s="1"/>
  <c r="AB113" i="13"/>
  <c r="AC113" i="13" s="1"/>
  <c r="AB97" i="13"/>
  <c r="AC97" i="13" s="1"/>
  <c r="AB33" i="13"/>
  <c r="AC33" i="13" s="1"/>
  <c r="AB70" i="13"/>
  <c r="AC70" i="13" s="1"/>
  <c r="AA63" i="13"/>
  <c r="Z63" i="13" s="1"/>
  <c r="AB83" i="13"/>
  <c r="AC83" i="13" s="1"/>
  <c r="AB23" i="13"/>
  <c r="AC23" i="13" s="1"/>
  <c r="AA21" i="13"/>
  <c r="Z21" i="13" s="1"/>
  <c r="AA116" i="13"/>
  <c r="Z116" i="13" s="1"/>
  <c r="AB40" i="13"/>
  <c r="AC40" i="13" s="1"/>
  <c r="AA104" i="13"/>
  <c r="Z104" i="13" s="1"/>
  <c r="AA41" i="13"/>
  <c r="Z41" i="13" s="1"/>
  <c r="AA50" i="13"/>
  <c r="Z50" i="13" s="1"/>
  <c r="AA113" i="13"/>
  <c r="Z113" i="13" s="1"/>
  <c r="BZ30" i="43"/>
  <c r="J110" i="30"/>
  <c r="K110" i="30" s="1"/>
  <c r="J94" i="30"/>
  <c r="K94" i="30" s="1"/>
  <c r="J78" i="30"/>
  <c r="K78" i="30" s="1"/>
  <c r="J62" i="30"/>
  <c r="K62" i="30" s="1"/>
  <c r="J46" i="30"/>
  <c r="K46" i="30" s="1"/>
  <c r="J30" i="30"/>
  <c r="K30" i="30" s="1"/>
  <c r="J116" i="30"/>
  <c r="K116" i="30" s="1"/>
  <c r="I98" i="30"/>
  <c r="H98" i="30" s="1"/>
  <c r="I80" i="30"/>
  <c r="H80" i="30" s="1"/>
  <c r="J61" i="30"/>
  <c r="K61" i="30" s="1"/>
  <c r="J43" i="30"/>
  <c r="K43" i="30" s="1"/>
  <c r="I25" i="30"/>
  <c r="H25" i="30" s="1"/>
  <c r="I115" i="30"/>
  <c r="H115" i="30" s="1"/>
  <c r="I91" i="30"/>
  <c r="H91" i="30" s="1"/>
  <c r="J67" i="30"/>
  <c r="K67" i="30" s="1"/>
  <c r="I108" i="30"/>
  <c r="H108" i="30" s="1"/>
  <c r="I84" i="30"/>
  <c r="H84" i="30" s="1"/>
  <c r="I60" i="30"/>
  <c r="H60" i="30" s="1"/>
  <c r="J36" i="30"/>
  <c r="K36" i="30" s="1"/>
  <c r="J112" i="30"/>
  <c r="K112" i="30" s="1"/>
  <c r="I83" i="30"/>
  <c r="H83" i="30" s="1"/>
  <c r="I59" i="30"/>
  <c r="H59" i="30" s="1"/>
  <c r="I23" i="30"/>
  <c r="H23" i="30" s="1"/>
  <c r="I93" i="30"/>
  <c r="H93" i="30" s="1"/>
  <c r="I46" i="30"/>
  <c r="H46" i="30" s="1"/>
  <c r="J115" i="30"/>
  <c r="K115" i="30" s="1"/>
  <c r="I68" i="30"/>
  <c r="H68" i="30" s="1"/>
  <c r="I26" i="30"/>
  <c r="H26" i="30" s="1"/>
  <c r="J25" i="30"/>
  <c r="K25" i="30" s="1"/>
  <c r="I75" i="30"/>
  <c r="H75" i="30" s="1"/>
  <c r="J32" i="30"/>
  <c r="K32" i="30" s="1"/>
  <c r="J85" i="30"/>
  <c r="K85" i="30" s="1"/>
  <c r="J39" i="30"/>
  <c r="K39" i="30" s="1"/>
  <c r="J106" i="30"/>
  <c r="K106" i="30" s="1"/>
  <c r="J90" i="30"/>
  <c r="K90" i="30" s="1"/>
  <c r="J74" i="30"/>
  <c r="K74" i="30" s="1"/>
  <c r="J58" i="30"/>
  <c r="K58" i="30" s="1"/>
  <c r="J42" i="30"/>
  <c r="K42" i="30" s="1"/>
  <c r="J26" i="30"/>
  <c r="K26" i="30" s="1"/>
  <c r="I112" i="30"/>
  <c r="H112" i="30" s="1"/>
  <c r="J93" i="30"/>
  <c r="K93" i="30" s="1"/>
  <c r="J75" i="30"/>
  <c r="K75" i="30" s="1"/>
  <c r="I57" i="30"/>
  <c r="H57" i="30" s="1"/>
  <c r="I39" i="30"/>
  <c r="H39" i="30" s="1"/>
  <c r="I109" i="30"/>
  <c r="H109" i="30" s="1"/>
  <c r="I85" i="30"/>
  <c r="H85" i="30" s="1"/>
  <c r="J60" i="30"/>
  <c r="K60" i="30" s="1"/>
  <c r="J101" i="30"/>
  <c r="K101" i="30" s="1"/>
  <c r="I78" i="30"/>
  <c r="H78" i="30" s="1"/>
  <c r="I54" i="30"/>
  <c r="H54" i="30" s="1"/>
  <c r="I31" i="30"/>
  <c r="J23" i="30"/>
  <c r="K23" i="30" s="1"/>
  <c r="J100" i="30"/>
  <c r="K100" i="30" s="1"/>
  <c r="J76" i="30"/>
  <c r="K76" i="30" s="1"/>
  <c r="I53" i="30"/>
  <c r="H53" i="30" s="1"/>
  <c r="I106" i="30"/>
  <c r="H106" i="30" s="1"/>
  <c r="I81" i="30"/>
  <c r="H81" i="30" s="1"/>
  <c r="J37" i="30"/>
  <c r="K37" i="30" s="1"/>
  <c r="I104" i="30"/>
  <c r="H104" i="30" s="1"/>
  <c r="J55" i="30"/>
  <c r="K55" i="30" s="1"/>
  <c r="I111" i="30"/>
  <c r="H111" i="30" s="1"/>
  <c r="J63" i="30"/>
  <c r="K63" i="30" s="1"/>
  <c r="I22" i="30"/>
  <c r="H22" i="30" s="1"/>
  <c r="J21" i="30"/>
  <c r="K21" i="30" s="1"/>
  <c r="J73" i="30"/>
  <c r="K73" i="30" s="1"/>
  <c r="J31" i="30"/>
  <c r="K31" i="30" s="1"/>
  <c r="J108" i="30"/>
  <c r="K108" i="30" s="1"/>
  <c r="J87" i="30"/>
  <c r="K87" i="30" s="1"/>
  <c r="I67" i="30"/>
  <c r="H67" i="30" s="1"/>
  <c r="J45" i="30"/>
  <c r="K45" i="30" s="1"/>
  <c r="I113" i="30"/>
  <c r="H113" i="30" s="1"/>
  <c r="J89" i="30"/>
  <c r="K89" i="30" s="1"/>
  <c r="I65" i="30"/>
  <c r="H65" i="30" s="1"/>
  <c r="J41" i="30"/>
  <c r="K41" i="30" s="1"/>
  <c r="J80" i="30"/>
  <c r="K80" i="30" s="1"/>
  <c r="I37" i="30"/>
  <c r="H37" i="30" s="1"/>
  <c r="I88" i="30"/>
  <c r="H88" i="30" s="1"/>
  <c r="I44" i="30"/>
  <c r="H44" i="30" s="1"/>
  <c r="I99" i="30"/>
  <c r="H99" i="30" s="1"/>
  <c r="I50" i="30"/>
  <c r="H50" i="30" s="1"/>
  <c r="J105" i="30"/>
  <c r="K105" i="30" s="1"/>
  <c r="I58" i="30"/>
  <c r="H58" i="30" s="1"/>
  <c r="J114" i="30"/>
  <c r="K114" i="30" s="1"/>
  <c r="J98" i="30"/>
  <c r="K98" i="30" s="1"/>
  <c r="J82" i="30"/>
  <c r="K82" i="30" s="1"/>
  <c r="J66" i="30"/>
  <c r="K66" i="30" s="1"/>
  <c r="J50" i="30"/>
  <c r="K50" i="30" s="1"/>
  <c r="J34" i="30"/>
  <c r="K34" i="30" s="1"/>
  <c r="J18" i="30"/>
  <c r="K18" i="30" s="1"/>
  <c r="I103" i="30"/>
  <c r="H103" i="30" s="1"/>
  <c r="J84" i="30"/>
  <c r="K84" i="30" s="1"/>
  <c r="I66" i="30"/>
  <c r="H66" i="30" s="1"/>
  <c r="I48" i="30"/>
  <c r="H48" i="30" s="1"/>
  <c r="J29" i="30"/>
  <c r="K29" i="30" s="1"/>
  <c r="J19" i="30"/>
  <c r="K19" i="30" s="1"/>
  <c r="J96" i="30"/>
  <c r="K96" i="30" s="1"/>
  <c r="I73" i="30"/>
  <c r="H73" i="30" s="1"/>
  <c r="I114" i="30"/>
  <c r="H114" i="30" s="1"/>
  <c r="I90" i="30"/>
  <c r="H90" i="30" s="1"/>
  <c r="J65" i="30"/>
  <c r="K65" i="30" s="1"/>
  <c r="I42" i="30"/>
  <c r="H42" i="30" s="1"/>
  <c r="I35" i="30"/>
  <c r="H35" i="30" s="1"/>
  <c r="J88" i="30"/>
  <c r="K88" i="30" s="1"/>
  <c r="J64" i="30"/>
  <c r="K64" i="30" s="1"/>
  <c r="J28" i="30"/>
  <c r="K28" i="30" s="1"/>
  <c r="I105" i="30"/>
  <c r="H105" i="30" s="1"/>
  <c r="J57" i="30"/>
  <c r="K57" i="30" s="1"/>
  <c r="I19" i="30"/>
  <c r="H19" i="30" s="1"/>
  <c r="J79" i="30"/>
  <c r="K79" i="30" s="1"/>
  <c r="J33" i="30"/>
  <c r="K33" i="30" s="1"/>
  <c r="I87" i="30"/>
  <c r="H87" i="30" s="1"/>
  <c r="I43" i="30"/>
  <c r="H43" i="30" s="1"/>
  <c r="I97" i="30"/>
  <c r="H97" i="30" s="1"/>
  <c r="J49" i="30"/>
  <c r="K49" i="30" s="1"/>
  <c r="J86" i="30"/>
  <c r="K86" i="30" s="1"/>
  <c r="J54" i="30"/>
  <c r="K54" i="30" s="1"/>
  <c r="J22" i="30"/>
  <c r="K22" i="30" s="1"/>
  <c r="I89" i="30"/>
  <c r="H89" i="30" s="1"/>
  <c r="J52" i="30"/>
  <c r="K52" i="30" s="1"/>
  <c r="J24" i="30"/>
  <c r="K24" i="30" s="1"/>
  <c r="I79" i="30"/>
  <c r="H79" i="30" s="1"/>
  <c r="I96" i="30"/>
  <c r="H96" i="30" s="1"/>
  <c r="J48" i="30"/>
  <c r="K48" i="30" s="1"/>
  <c r="I95" i="30"/>
  <c r="H95" i="30" s="1"/>
  <c r="I47" i="30"/>
  <c r="H47" i="30" s="1"/>
  <c r="I69" i="30"/>
  <c r="H69" i="30" s="1"/>
  <c r="J91" i="30"/>
  <c r="K91" i="30" s="1"/>
  <c r="J99" i="30"/>
  <c r="K99" i="30" s="1"/>
  <c r="J109" i="30"/>
  <c r="K109" i="30" s="1"/>
  <c r="I21" i="30"/>
  <c r="H21" i="30" s="1"/>
  <c r="I20" i="30"/>
  <c r="J97" i="30"/>
  <c r="K97" i="30" s="1"/>
  <c r="I56" i="30"/>
  <c r="H56" i="30" s="1"/>
  <c r="J77" i="30"/>
  <c r="K77" i="30" s="1"/>
  <c r="I29" i="30"/>
  <c r="H29" i="30" s="1"/>
  <c r="I17" i="30"/>
  <c r="H17" i="30" s="1"/>
  <c r="J56" i="30"/>
  <c r="K56" i="30" s="1"/>
  <c r="I64" i="30"/>
  <c r="H64" i="30" s="1"/>
  <c r="I74" i="30"/>
  <c r="H74" i="30" s="1"/>
  <c r="J81" i="30"/>
  <c r="K81" i="30" s="1"/>
  <c r="I82" i="30"/>
  <c r="H82" i="30" s="1"/>
  <c r="J40" i="30"/>
  <c r="K40" i="30" s="1"/>
  <c r="I107" i="30"/>
  <c r="H107" i="30" s="1"/>
  <c r="J59" i="30"/>
  <c r="K59" i="30" s="1"/>
  <c r="I116" i="30"/>
  <c r="H116" i="30" s="1"/>
  <c r="I27" i="30"/>
  <c r="H27" i="30" s="1"/>
  <c r="I33" i="30"/>
  <c r="H33" i="30" s="1"/>
  <c r="I40" i="30"/>
  <c r="H40" i="30" s="1"/>
  <c r="I49" i="30"/>
  <c r="H49" i="30" s="1"/>
  <c r="J20" i="30"/>
  <c r="K20" i="30" s="1"/>
  <c r="I77" i="30"/>
  <c r="H77" i="30" s="1"/>
  <c r="J35" i="30"/>
  <c r="K35" i="30" s="1"/>
  <c r="I101" i="30"/>
  <c r="H101" i="30" s="1"/>
  <c r="J53" i="30"/>
  <c r="K53" i="30" s="1"/>
  <c r="J104" i="30"/>
  <c r="K104" i="30" s="1"/>
  <c r="J111" i="30"/>
  <c r="K111" i="30" s="1"/>
  <c r="I32" i="30"/>
  <c r="I38" i="30"/>
  <c r="H38" i="30" s="1"/>
  <c r="J102" i="30"/>
  <c r="K102" i="30" s="1"/>
  <c r="J38" i="30"/>
  <c r="K38" i="30" s="1"/>
  <c r="I71" i="30"/>
  <c r="H71" i="30" s="1"/>
  <c r="I102" i="30"/>
  <c r="H102" i="30" s="1"/>
  <c r="J72" i="30"/>
  <c r="K72" i="30" s="1"/>
  <c r="I70" i="30"/>
  <c r="H70" i="30" s="1"/>
  <c r="J27" i="30"/>
  <c r="K27" i="30" s="1"/>
  <c r="J44" i="30"/>
  <c r="K44" i="30" s="1"/>
  <c r="J51" i="30"/>
  <c r="K51" i="30" s="1"/>
  <c r="I62" i="30"/>
  <c r="H62" i="30" s="1"/>
  <c r="I61" i="30"/>
  <c r="H61" i="30" s="1"/>
  <c r="I36" i="30"/>
  <c r="H36" i="30" s="1"/>
  <c r="J68" i="30"/>
  <c r="K68" i="30" s="1"/>
  <c r="I76" i="30"/>
  <c r="H76" i="30" s="1"/>
  <c r="I86" i="30"/>
  <c r="H86" i="30" s="1"/>
  <c r="I94" i="30"/>
  <c r="H94" i="30" s="1"/>
  <c r="J113" i="30"/>
  <c r="K113" i="30" s="1"/>
  <c r="I30" i="30"/>
  <c r="H30" i="30" s="1"/>
  <c r="J95" i="30"/>
  <c r="K95" i="30" s="1"/>
  <c r="I28" i="30"/>
  <c r="H28" i="30" s="1"/>
  <c r="J103" i="30"/>
  <c r="K103" i="30" s="1"/>
  <c r="J83" i="30"/>
  <c r="K83" i="30" s="1"/>
  <c r="J107" i="30"/>
  <c r="K107" i="30" s="1"/>
  <c r="I18" i="30"/>
  <c r="H18" i="30" s="1"/>
  <c r="I41" i="30"/>
  <c r="H41" i="30" s="1"/>
  <c r="J71" i="30"/>
  <c r="K71" i="30" s="1"/>
  <c r="J47" i="30"/>
  <c r="K47" i="30" s="1"/>
  <c r="I92" i="30"/>
  <c r="H92" i="30" s="1"/>
  <c r="I110" i="30"/>
  <c r="H110" i="30" s="1"/>
  <c r="I72" i="30"/>
  <c r="H72" i="30" s="1"/>
  <c r="I100" i="30"/>
  <c r="H100" i="30" s="1"/>
  <c r="J70" i="30"/>
  <c r="K70" i="30" s="1"/>
  <c r="I55" i="30"/>
  <c r="H55" i="30" s="1"/>
  <c r="I24" i="30"/>
  <c r="H24" i="30" s="1"/>
  <c r="I52" i="30"/>
  <c r="H52" i="30" s="1"/>
  <c r="I63" i="30"/>
  <c r="H63" i="30" s="1"/>
  <c r="J92" i="30"/>
  <c r="K92" i="30" s="1"/>
  <c r="I51" i="30"/>
  <c r="H51" i="30" s="1"/>
  <c r="J69" i="30"/>
  <c r="K69" i="30" s="1"/>
  <c r="I45" i="30"/>
  <c r="H45" i="30" s="1"/>
  <c r="I34" i="30"/>
  <c r="H34" i="30" s="1"/>
  <c r="J17" i="30"/>
  <c r="K17" i="30" s="1"/>
  <c r="E30" i="18"/>
  <c r="AS108" i="38"/>
  <c r="AR108" i="38" s="1"/>
  <c r="AS92" i="38"/>
  <c r="AR92" i="38" s="1"/>
  <c r="AS76" i="38"/>
  <c r="AR76" i="38" s="1"/>
  <c r="AS60" i="38"/>
  <c r="AR60" i="38" s="1"/>
  <c r="AS44" i="38"/>
  <c r="AR44" i="38" s="1"/>
  <c r="AS24" i="38"/>
  <c r="AR24" i="38" s="1"/>
  <c r="AS103" i="38"/>
  <c r="AR103" i="38" s="1"/>
  <c r="AS87" i="38"/>
  <c r="AR87" i="38" s="1"/>
  <c r="AS71" i="38"/>
  <c r="AR71" i="38" s="1"/>
  <c r="AS55" i="38"/>
  <c r="AR55" i="38" s="1"/>
  <c r="AS39" i="38"/>
  <c r="AR39" i="38" s="1"/>
  <c r="AT114" i="38"/>
  <c r="AU114" i="38" s="1"/>
  <c r="AT98" i="38"/>
  <c r="AU98" i="38" s="1"/>
  <c r="AT82" i="38"/>
  <c r="AU82" i="38" s="1"/>
  <c r="AT66" i="38"/>
  <c r="AU66" i="38" s="1"/>
  <c r="AT50" i="38"/>
  <c r="AU50" i="38" s="1"/>
  <c r="AT34" i="38"/>
  <c r="AU34" i="38" s="1"/>
  <c r="AT18" i="38"/>
  <c r="AU18" i="38" s="1"/>
  <c r="AT92" i="38"/>
  <c r="AU92" i="38" s="1"/>
  <c r="AS66" i="38"/>
  <c r="AR66" i="38" s="1"/>
  <c r="AS41" i="38"/>
  <c r="AR41" i="38" s="1"/>
  <c r="AS110" i="38"/>
  <c r="AR110" i="38" s="1"/>
  <c r="AS85" i="38"/>
  <c r="AR85" i="38" s="1"/>
  <c r="AT59" i="38"/>
  <c r="AU59" i="38" s="1"/>
  <c r="AT33" i="38"/>
  <c r="AU33" i="38" s="1"/>
  <c r="AS26" i="38"/>
  <c r="AR26" i="38" s="1"/>
  <c r="AT69" i="38"/>
  <c r="AU69" i="38" s="1"/>
  <c r="AS18" i="38"/>
  <c r="AT93" i="38"/>
  <c r="AU93" i="38" s="1"/>
  <c r="AS89" i="38"/>
  <c r="AR89" i="38" s="1"/>
  <c r="AS49" i="38"/>
  <c r="AR49" i="38" s="1"/>
  <c r="AS37" i="38"/>
  <c r="AR37" i="38" s="1"/>
  <c r="AS62" i="38"/>
  <c r="AR62" i="38" s="1"/>
  <c r="AS104" i="38"/>
  <c r="AR104" i="38" s="1"/>
  <c r="AS88" i="38"/>
  <c r="AR88" i="38" s="1"/>
  <c r="AS72" i="38"/>
  <c r="AR72" i="38" s="1"/>
  <c r="AS56" i="38"/>
  <c r="AR56" i="38" s="1"/>
  <c r="AS40" i="38"/>
  <c r="AR40" i="38" s="1"/>
  <c r="AS115" i="38"/>
  <c r="AR115" i="38" s="1"/>
  <c r="AS99" i="38"/>
  <c r="AR99" i="38" s="1"/>
  <c r="AS83" i="38"/>
  <c r="AR83" i="38" s="1"/>
  <c r="AS67" i="38"/>
  <c r="AR67" i="38" s="1"/>
  <c r="AS51" i="38"/>
  <c r="AR51" i="38" s="1"/>
  <c r="AS35" i="38"/>
  <c r="AR35" i="38" s="1"/>
  <c r="AT110" i="38"/>
  <c r="AU110" i="38" s="1"/>
  <c r="AT94" i="38"/>
  <c r="AU94" i="38" s="1"/>
  <c r="AT78" i="38"/>
  <c r="AU78" i="38" s="1"/>
  <c r="AT62" i="38"/>
  <c r="AU62" i="38" s="1"/>
  <c r="AT46" i="38"/>
  <c r="AU46" i="38" s="1"/>
  <c r="AT30" i="38"/>
  <c r="AU30" i="38" s="1"/>
  <c r="AT111" i="38"/>
  <c r="AU111" i="38" s="1"/>
  <c r="AT85" i="38"/>
  <c r="AU85" i="38" s="1"/>
  <c r="AT60" i="38"/>
  <c r="AU60" i="38" s="1"/>
  <c r="AS34" i="38"/>
  <c r="AR34" i="38" s="1"/>
  <c r="AT104" i="38"/>
  <c r="AU104" i="38" s="1"/>
  <c r="AS78" i="38"/>
  <c r="AR78" i="38" s="1"/>
  <c r="AS53" i="38"/>
  <c r="AR53" i="38" s="1"/>
  <c r="AT27" i="38"/>
  <c r="AU27" i="38" s="1"/>
  <c r="AT108" i="38"/>
  <c r="AU108" i="38" s="1"/>
  <c r="AS57" i="38"/>
  <c r="AR57" i="38" s="1"/>
  <c r="AT68" i="38"/>
  <c r="AU68" i="38" s="1"/>
  <c r="AT76" i="38"/>
  <c r="AU76" i="38" s="1"/>
  <c r="AT87" i="38"/>
  <c r="AU87" i="38" s="1"/>
  <c r="AS74" i="38"/>
  <c r="AR74" i="38" s="1"/>
  <c r="AS25" i="38"/>
  <c r="AR25" i="38" s="1"/>
  <c r="AS27" i="38"/>
  <c r="AT116" i="38"/>
  <c r="AU116" i="38" s="1"/>
  <c r="AS90" i="38"/>
  <c r="AR90" i="38" s="1"/>
  <c r="AS65" i="38"/>
  <c r="AR65" i="38" s="1"/>
  <c r="AT39" i="38"/>
  <c r="AU39" i="38" s="1"/>
  <c r="AS109" i="38"/>
  <c r="AR109" i="38" s="1"/>
  <c r="AT83" i="38"/>
  <c r="AU83" i="38" s="1"/>
  <c r="AT57" i="38"/>
  <c r="AU57" i="38" s="1"/>
  <c r="AT32" i="38"/>
  <c r="AU32" i="38" s="1"/>
  <c r="AT99" i="38"/>
  <c r="AU99" i="38" s="1"/>
  <c r="AT48" i="38"/>
  <c r="AU48" i="38" s="1"/>
  <c r="AT55" i="38"/>
  <c r="AU55" i="38" s="1"/>
  <c r="AT81" i="38"/>
  <c r="AU81" i="38" s="1"/>
  <c r="AS30" i="38"/>
  <c r="AR30" i="38" s="1"/>
  <c r="AT67" i="38"/>
  <c r="AU67" i="38" s="1"/>
  <c r="AT61" i="38"/>
  <c r="AU61" i="38" s="1"/>
  <c r="AT23" i="38"/>
  <c r="AU23" i="38" s="1"/>
  <c r="AS112" i="38"/>
  <c r="AR112" i="38" s="1"/>
  <c r="AS96" i="38"/>
  <c r="AR96" i="38" s="1"/>
  <c r="AS80" i="38"/>
  <c r="AR80" i="38" s="1"/>
  <c r="AS64" i="38"/>
  <c r="AR64" i="38" s="1"/>
  <c r="AS48" i="38"/>
  <c r="AR48" i="38" s="1"/>
  <c r="AS32" i="38"/>
  <c r="AR32" i="38" s="1"/>
  <c r="AS107" i="38"/>
  <c r="AR107" i="38" s="1"/>
  <c r="AS91" i="38"/>
  <c r="AR91" i="38" s="1"/>
  <c r="AS75" i="38"/>
  <c r="AR75" i="38" s="1"/>
  <c r="AS59" i="38"/>
  <c r="AR59" i="38" s="1"/>
  <c r="AS43" i="38"/>
  <c r="AR43" i="38" s="1"/>
  <c r="AS23" i="38"/>
  <c r="AR23" i="38" s="1"/>
  <c r="AT102" i="38"/>
  <c r="AU102" i="38" s="1"/>
  <c r="AT86" i="38"/>
  <c r="AU86" i="38" s="1"/>
  <c r="AT70" i="38"/>
  <c r="AU70" i="38" s="1"/>
  <c r="AT54" i="38"/>
  <c r="AU54" i="38" s="1"/>
  <c r="AT38" i="38"/>
  <c r="AU38" i="38" s="1"/>
  <c r="AT22" i="38"/>
  <c r="AU22" i="38" s="1"/>
  <c r="AS98" i="38"/>
  <c r="AR98" i="38" s="1"/>
  <c r="AS73" i="38"/>
  <c r="AR73" i="38" s="1"/>
  <c r="AT47" i="38"/>
  <c r="AU47" i="38" s="1"/>
  <c r="AT21" i="38"/>
  <c r="AU21" i="38" s="1"/>
  <c r="AT91" i="38"/>
  <c r="AU91" i="38" s="1"/>
  <c r="AT65" i="38"/>
  <c r="AU65" i="38" s="1"/>
  <c r="AT40" i="38"/>
  <c r="AU40" i="38" s="1"/>
  <c r="AS82" i="38"/>
  <c r="AR82" i="38" s="1"/>
  <c r="AT31" i="38"/>
  <c r="AU31" i="38" s="1"/>
  <c r="AT17" i="38"/>
  <c r="AU17" i="38" s="1"/>
  <c r="AS17" i="38"/>
  <c r="AR17" i="38" s="1"/>
  <c r="AT101" i="38"/>
  <c r="AU101" i="38" s="1"/>
  <c r="AT88" i="38"/>
  <c r="AU88" i="38" s="1"/>
  <c r="AT75" i="38"/>
  <c r="AU75" i="38" s="1"/>
  <c r="AT113" i="38"/>
  <c r="AU113" i="38" s="1"/>
  <c r="AS95" i="38"/>
  <c r="AR95" i="38" s="1"/>
  <c r="AT77" i="38"/>
  <c r="AU77" i="38" s="1"/>
  <c r="AT20" i="38"/>
  <c r="AU20" i="38" s="1"/>
  <c r="AS70" i="38"/>
  <c r="AR70" i="38" s="1"/>
  <c r="AT19" i="38"/>
  <c r="AU19" i="38" s="1"/>
  <c r="AS22" i="38"/>
  <c r="AR22" i="38" s="1"/>
  <c r="AS106" i="38"/>
  <c r="AR106" i="38" s="1"/>
  <c r="AT56" i="38"/>
  <c r="AU56" i="38" s="1"/>
  <c r="AS93" i="38"/>
  <c r="AR93" i="38" s="1"/>
  <c r="AS101" i="38"/>
  <c r="AR101" i="38" s="1"/>
  <c r="AS36" i="38"/>
  <c r="AR36" i="38" s="1"/>
  <c r="AT90" i="38"/>
  <c r="AU90" i="38" s="1"/>
  <c r="AT58" i="38"/>
  <c r="AU58" i="38" s="1"/>
  <c r="AT26" i="38"/>
  <c r="AU26" i="38" s="1"/>
  <c r="AT79" i="38"/>
  <c r="AU79" i="38" s="1"/>
  <c r="AT28" i="38"/>
  <c r="AU28" i="38" s="1"/>
  <c r="AT72" i="38"/>
  <c r="AU72" i="38" s="1"/>
  <c r="AS21" i="38"/>
  <c r="AR21" i="38" s="1"/>
  <c r="AT95" i="38"/>
  <c r="AU95" i="38" s="1"/>
  <c r="AT63" i="38"/>
  <c r="AU63" i="38" s="1"/>
  <c r="AT36" i="38"/>
  <c r="AU36" i="38" s="1"/>
  <c r="AS116" i="38"/>
  <c r="AR116" i="38" s="1"/>
  <c r="AS28" i="38"/>
  <c r="AS79" i="38"/>
  <c r="AR79" i="38" s="1"/>
  <c r="AT109" i="38"/>
  <c r="AU109" i="38" s="1"/>
  <c r="AS58" i="38"/>
  <c r="AR58" i="38" s="1"/>
  <c r="AS102" i="38"/>
  <c r="AR102" i="38" s="1"/>
  <c r="AT51" i="38"/>
  <c r="AU51" i="38" s="1"/>
  <c r="AS86" i="38"/>
  <c r="AR86" i="38" s="1"/>
  <c r="AT29" i="38"/>
  <c r="AU29" i="38" s="1"/>
  <c r="AS54" i="38"/>
  <c r="AR54" i="38" s="1"/>
  <c r="AT100" i="38"/>
  <c r="AU100" i="38" s="1"/>
  <c r="AS100" i="38"/>
  <c r="AR100" i="38" s="1"/>
  <c r="AS63" i="38"/>
  <c r="AR63" i="38" s="1"/>
  <c r="AT74" i="38"/>
  <c r="AU74" i="38" s="1"/>
  <c r="AT42" i="38"/>
  <c r="AU42" i="38" s="1"/>
  <c r="AS105" i="38"/>
  <c r="AR105" i="38" s="1"/>
  <c r="AT53" i="38"/>
  <c r="AU53" i="38" s="1"/>
  <c r="AT97" i="38"/>
  <c r="AU97" i="38" s="1"/>
  <c r="AS46" i="38"/>
  <c r="AR46" i="38" s="1"/>
  <c r="AT44" i="38"/>
  <c r="AU44" i="38" s="1"/>
  <c r="AS42" i="38"/>
  <c r="AR42" i="38" s="1"/>
  <c r="AS114" i="38"/>
  <c r="AR114" i="38" s="1"/>
  <c r="AT37" i="38"/>
  <c r="AU37" i="38" s="1"/>
  <c r="AS20" i="38"/>
  <c r="AR20" i="38" s="1"/>
  <c r="AS31" i="38"/>
  <c r="AR31" i="38" s="1"/>
  <c r="AT52" i="38"/>
  <c r="AU52" i="38" s="1"/>
  <c r="AS45" i="38"/>
  <c r="AR45" i="38" s="1"/>
  <c r="AT49" i="38"/>
  <c r="AU49" i="38" s="1"/>
  <c r="AT106" i="38"/>
  <c r="AU106" i="38" s="1"/>
  <c r="AS33" i="38"/>
  <c r="AR33" i="38" s="1"/>
  <c r="AT25" i="38"/>
  <c r="AU25" i="38" s="1"/>
  <c r="AT105" i="38"/>
  <c r="AU105" i="38" s="1"/>
  <c r="AS97" i="38"/>
  <c r="AR97" i="38" s="1"/>
  <c r="AT89" i="38"/>
  <c r="AU89" i="38" s="1"/>
  <c r="AS61" i="38"/>
  <c r="AR61" i="38" s="1"/>
  <c r="AS94" i="38"/>
  <c r="AR94" i="38" s="1"/>
  <c r="AS29" i="38"/>
  <c r="AR29" i="38" s="1"/>
  <c r="AS113" i="38"/>
  <c r="AR113" i="38" s="1"/>
  <c r="AS52" i="38"/>
  <c r="AR52" i="38" s="1"/>
  <c r="AT84" i="38"/>
  <c r="AU84" i="38" s="1"/>
  <c r="AS77" i="38"/>
  <c r="AR77" i="38" s="1"/>
  <c r="AT35" i="38"/>
  <c r="AU35" i="38" s="1"/>
  <c r="AS69" i="38"/>
  <c r="AR69" i="38" s="1"/>
  <c r="AT24" i="38"/>
  <c r="AU24" i="38" s="1"/>
  <c r="AT103" i="38"/>
  <c r="AU103" i="38" s="1"/>
  <c r="AT73" i="38"/>
  <c r="AU73" i="38" s="1"/>
  <c r="AT41" i="38"/>
  <c r="AU41" i="38" s="1"/>
  <c r="AS47" i="38"/>
  <c r="AR47" i="38" s="1"/>
  <c r="AT71" i="38"/>
  <c r="AU71" i="38" s="1"/>
  <c r="AS19" i="38"/>
  <c r="AR19" i="38" s="1"/>
  <c r="AT45" i="38"/>
  <c r="AU45" i="38" s="1"/>
  <c r="AS38" i="38"/>
  <c r="AR38" i="38" s="1"/>
  <c r="AS111" i="38"/>
  <c r="AR111" i="38" s="1"/>
  <c r="AT112" i="38"/>
  <c r="AU112" i="38" s="1"/>
  <c r="AS50" i="38"/>
  <c r="AR50" i="38" s="1"/>
  <c r="AS81" i="38"/>
  <c r="AR81" i="38" s="1"/>
  <c r="AT80" i="38"/>
  <c r="AU80" i="38" s="1"/>
  <c r="AS68" i="38"/>
  <c r="AR68" i="38" s="1"/>
  <c r="AT115" i="38"/>
  <c r="AU115" i="38" s="1"/>
  <c r="AT107" i="38"/>
  <c r="AU107" i="38" s="1"/>
  <c r="AT43" i="38"/>
  <c r="AU43" i="38" s="1"/>
  <c r="AT96" i="38"/>
  <c r="AU96" i="38" s="1"/>
  <c r="AS84" i="38"/>
  <c r="AR84" i="38" s="1"/>
  <c r="AT64" i="38"/>
  <c r="AU64" i="38" s="1"/>
  <c r="AS105" i="31"/>
  <c r="AR105" i="31" s="1"/>
  <c r="AS89" i="31"/>
  <c r="AR89" i="31" s="1"/>
  <c r="AS73" i="31"/>
  <c r="AR73" i="31" s="1"/>
  <c r="AS57" i="31"/>
  <c r="AR57" i="31" s="1"/>
  <c r="AS41" i="31"/>
  <c r="AR41" i="31" s="1"/>
  <c r="AS17" i="31"/>
  <c r="AR17" i="31" s="1"/>
  <c r="AT22" i="31"/>
  <c r="AU22" i="31" s="1"/>
  <c r="AT26" i="31"/>
  <c r="AU26" i="31" s="1"/>
  <c r="AS111" i="31"/>
  <c r="AR111" i="31" s="1"/>
  <c r="AT92" i="31"/>
  <c r="AU92" i="31" s="1"/>
  <c r="AT74" i="31"/>
  <c r="AU74" i="31" s="1"/>
  <c r="AS56" i="31"/>
  <c r="AR56" i="31" s="1"/>
  <c r="AS38" i="31"/>
  <c r="AR38" i="31" s="1"/>
  <c r="AS107" i="31"/>
  <c r="AR107" i="31" s="1"/>
  <c r="AS60" i="31"/>
  <c r="AR60" i="31" s="1"/>
  <c r="AT116" i="31"/>
  <c r="AU116" i="31" s="1"/>
  <c r="AT70" i="31"/>
  <c r="AU70" i="31" s="1"/>
  <c r="AT20" i="31"/>
  <c r="AU20" i="31" s="1"/>
  <c r="AT102" i="31"/>
  <c r="AU102" i="31" s="1"/>
  <c r="AS66" i="31"/>
  <c r="AR66" i="31" s="1"/>
  <c r="AS30" i="31"/>
  <c r="AR30" i="31" s="1"/>
  <c r="AT87" i="31"/>
  <c r="AU87" i="31" s="1"/>
  <c r="AS101" i="31"/>
  <c r="AR101" i="31" s="1"/>
  <c r="AS85" i="31"/>
  <c r="AR85" i="31" s="1"/>
  <c r="AS69" i="31"/>
  <c r="AR69" i="31" s="1"/>
  <c r="AS53" i="31"/>
  <c r="AR53" i="31" s="1"/>
  <c r="AS37" i="31"/>
  <c r="AR37" i="31" s="1"/>
  <c r="AS18" i="31"/>
  <c r="AS22" i="31"/>
  <c r="AT106" i="31"/>
  <c r="AU106" i="31" s="1"/>
  <c r="AS88" i="31"/>
  <c r="AR88" i="31" s="1"/>
  <c r="AS70" i="31"/>
  <c r="AR70" i="31" s="1"/>
  <c r="AT51" i="31"/>
  <c r="AU51" i="31" s="1"/>
  <c r="AT33" i="31"/>
  <c r="AU33" i="31" s="1"/>
  <c r="AS94" i="31"/>
  <c r="AR94" i="31" s="1"/>
  <c r="AT47" i="31"/>
  <c r="AU47" i="31" s="1"/>
  <c r="AS106" i="31"/>
  <c r="AR106" i="31" s="1"/>
  <c r="AT57" i="31"/>
  <c r="AU57" i="31" s="1"/>
  <c r="AT91" i="31"/>
  <c r="AU91" i="31" s="1"/>
  <c r="AS75" i="31"/>
  <c r="AR75" i="31" s="1"/>
  <c r="AS39" i="31"/>
  <c r="AR39" i="31" s="1"/>
  <c r="AT52" i="31"/>
  <c r="AU52" i="31" s="1"/>
  <c r="AS29" i="31"/>
  <c r="AR29" i="31" s="1"/>
  <c r="AT104" i="31"/>
  <c r="AU104" i="31" s="1"/>
  <c r="AT86" i="31"/>
  <c r="AU86" i="31" s="1"/>
  <c r="AS68" i="31"/>
  <c r="AR68" i="31" s="1"/>
  <c r="AS50" i="31"/>
  <c r="AR50" i="31" s="1"/>
  <c r="AT31" i="31"/>
  <c r="AU31" i="31" s="1"/>
  <c r="AT108" i="31"/>
  <c r="AU108" i="31" s="1"/>
  <c r="AT90" i="31"/>
  <c r="AU90" i="31" s="1"/>
  <c r="AS72" i="31"/>
  <c r="AR72" i="31" s="1"/>
  <c r="AS54" i="31"/>
  <c r="AR54" i="31" s="1"/>
  <c r="AT35" i="31"/>
  <c r="AU35" i="31" s="1"/>
  <c r="AT112" i="31"/>
  <c r="AU112" i="31" s="1"/>
  <c r="AT94" i="31"/>
  <c r="AU94" i="31" s="1"/>
  <c r="AS76" i="31"/>
  <c r="AR76" i="31" s="1"/>
  <c r="AS58" i="31"/>
  <c r="AR58" i="31" s="1"/>
  <c r="AT39" i="31"/>
  <c r="AU39" i="31" s="1"/>
  <c r="AS96" i="31"/>
  <c r="AR96" i="31" s="1"/>
  <c r="AT59" i="31"/>
  <c r="AU59" i="31" s="1"/>
  <c r="AS110" i="31"/>
  <c r="AR110" i="31" s="1"/>
  <c r="AT66" i="31"/>
  <c r="AU66" i="31" s="1"/>
  <c r="AT25" i="31"/>
  <c r="AU25" i="31" s="1"/>
  <c r="AS74" i="31"/>
  <c r="AR74" i="31" s="1"/>
  <c r="AT27" i="31"/>
  <c r="AU27" i="31" s="1"/>
  <c r="AT61" i="31"/>
  <c r="AU61" i="31" s="1"/>
  <c r="AS116" i="31"/>
  <c r="AR116" i="31" s="1"/>
  <c r="AT69" i="31"/>
  <c r="AU69" i="31" s="1"/>
  <c r="AS20" i="31"/>
  <c r="AS28" i="31"/>
  <c r="AR28" i="31" s="1"/>
  <c r="AS112" i="31"/>
  <c r="AR112" i="31" s="1"/>
  <c r="AT111" i="31"/>
  <c r="AU111" i="31" s="1"/>
  <c r="AS109" i="31"/>
  <c r="AR109" i="31" s="1"/>
  <c r="AS93" i="31"/>
  <c r="AR93" i="31" s="1"/>
  <c r="AS77" i="31"/>
  <c r="AR77" i="31" s="1"/>
  <c r="AS61" i="31"/>
  <c r="AR61" i="31" s="1"/>
  <c r="AS45" i="31"/>
  <c r="AR45" i="31" s="1"/>
  <c r="AS25" i="31"/>
  <c r="AR25" i="31" s="1"/>
  <c r="AT115" i="31"/>
  <c r="AU115" i="31" s="1"/>
  <c r="AT97" i="31"/>
  <c r="AU97" i="31" s="1"/>
  <c r="AS79" i="31"/>
  <c r="AR79" i="31" s="1"/>
  <c r="AT60" i="31"/>
  <c r="AU60" i="31" s="1"/>
  <c r="AT42" i="31"/>
  <c r="AU42" i="31" s="1"/>
  <c r="AS24" i="31"/>
  <c r="AT107" i="31"/>
  <c r="AU107" i="31" s="1"/>
  <c r="AS71" i="31"/>
  <c r="AR71" i="31" s="1"/>
  <c r="AT23" i="31"/>
  <c r="AU23" i="31" s="1"/>
  <c r="AT82" i="31"/>
  <c r="AU82" i="31" s="1"/>
  <c r="AS34" i="31"/>
  <c r="AR34" i="31" s="1"/>
  <c r="AT29" i="31"/>
  <c r="AU29" i="31" s="1"/>
  <c r="AT101" i="31"/>
  <c r="AU101" i="31" s="1"/>
  <c r="AT64" i="31"/>
  <c r="AU64" i="31" s="1"/>
  <c r="AS115" i="31"/>
  <c r="AR115" i="31" s="1"/>
  <c r="AS97" i="31"/>
  <c r="AR97" i="31" s="1"/>
  <c r="AS65" i="31"/>
  <c r="AR65" i="31" s="1"/>
  <c r="AS33" i="31"/>
  <c r="AR33" i="31" s="1"/>
  <c r="AT21" i="31"/>
  <c r="AU21" i="31" s="1"/>
  <c r="AT83" i="31"/>
  <c r="AU83" i="31" s="1"/>
  <c r="AS47" i="31"/>
  <c r="AR47" i="31" s="1"/>
  <c r="AS23" i="31"/>
  <c r="AT34" i="31"/>
  <c r="AU34" i="31" s="1"/>
  <c r="AS46" i="31"/>
  <c r="AR46" i="31" s="1"/>
  <c r="AS42" i="31"/>
  <c r="AR42" i="31" s="1"/>
  <c r="AS114" i="31"/>
  <c r="AR114" i="31" s="1"/>
  <c r="AT77" i="31"/>
  <c r="AU77" i="31" s="1"/>
  <c r="AT40" i="31"/>
  <c r="AU40" i="31" s="1"/>
  <c r="AT99" i="31"/>
  <c r="AU99" i="31" s="1"/>
  <c r="AS63" i="31"/>
  <c r="AR63" i="31" s="1"/>
  <c r="AT85" i="31"/>
  <c r="AU85" i="31" s="1"/>
  <c r="AT48" i="31"/>
  <c r="AU48" i="31" s="1"/>
  <c r="AS78" i="31"/>
  <c r="AR78" i="31" s="1"/>
  <c r="AT88" i="31"/>
  <c r="AU88" i="31" s="1"/>
  <c r="AS98" i="31"/>
  <c r="AR98" i="31" s="1"/>
  <c r="AS84" i="31"/>
  <c r="AR84" i="31" s="1"/>
  <c r="AS92" i="31"/>
  <c r="AR92" i="31" s="1"/>
  <c r="AS43" i="31"/>
  <c r="AR43" i="31" s="1"/>
  <c r="AS100" i="31"/>
  <c r="AR100" i="31" s="1"/>
  <c r="AT63" i="31"/>
  <c r="AU63" i="31" s="1"/>
  <c r="AS27" i="31"/>
  <c r="AR27" i="31" s="1"/>
  <c r="AS86" i="31"/>
  <c r="AR86" i="31" s="1"/>
  <c r="AT49" i="31"/>
  <c r="AU49" i="31" s="1"/>
  <c r="AS108" i="31"/>
  <c r="AR108" i="31" s="1"/>
  <c r="AT71" i="31"/>
  <c r="AU71" i="31" s="1"/>
  <c r="AS35" i="31"/>
  <c r="AR35" i="31" s="1"/>
  <c r="AT19" i="31"/>
  <c r="AU19" i="31" s="1"/>
  <c r="AT50" i="31"/>
  <c r="AU50" i="31" s="1"/>
  <c r="AT56" i="31"/>
  <c r="AU56" i="31" s="1"/>
  <c r="AS62" i="31"/>
  <c r="AR62" i="31" s="1"/>
  <c r="AS48" i="31"/>
  <c r="AR48" i="31" s="1"/>
  <c r="AT55" i="31"/>
  <c r="AU55" i="31" s="1"/>
  <c r="AT79" i="31"/>
  <c r="AU79" i="31" s="1"/>
  <c r="AT95" i="31"/>
  <c r="AU95" i="31" s="1"/>
  <c r="AS59" i="31"/>
  <c r="AR59" i="31" s="1"/>
  <c r="AT81" i="31"/>
  <c r="AU81" i="31" s="1"/>
  <c r="AT44" i="31"/>
  <c r="AU44" i="31" s="1"/>
  <c r="AT103" i="31"/>
  <c r="AU103" i="31" s="1"/>
  <c r="AS67" i="31"/>
  <c r="AR67" i="31" s="1"/>
  <c r="AT30" i="31"/>
  <c r="AU30" i="31" s="1"/>
  <c r="AT114" i="31"/>
  <c r="AU114" i="31" s="1"/>
  <c r="AT41" i="31"/>
  <c r="AU41" i="31" s="1"/>
  <c r="AT46" i="31"/>
  <c r="AU46" i="31" s="1"/>
  <c r="AS51" i="31"/>
  <c r="AR51" i="31" s="1"/>
  <c r="AT37" i="31"/>
  <c r="AU37" i="31" s="1"/>
  <c r="AT43" i="31"/>
  <c r="AU43" i="31" s="1"/>
  <c r="AT89" i="31"/>
  <c r="AU89" i="31" s="1"/>
  <c r="AS52" i="31"/>
  <c r="AR52" i="31" s="1"/>
  <c r="AS81" i="31"/>
  <c r="AR81" i="31" s="1"/>
  <c r="AS102" i="31"/>
  <c r="AR102" i="31" s="1"/>
  <c r="AT28" i="31"/>
  <c r="AU28" i="31" s="1"/>
  <c r="AS83" i="31"/>
  <c r="AR83" i="31" s="1"/>
  <c r="AS64" i="31"/>
  <c r="AR64" i="31" s="1"/>
  <c r="AS19" i="31"/>
  <c r="AR19" i="31" s="1"/>
  <c r="AS82" i="31"/>
  <c r="AR82" i="31" s="1"/>
  <c r="AS104" i="31"/>
  <c r="AR104" i="31" s="1"/>
  <c r="AS31" i="31"/>
  <c r="AR31" i="31" s="1"/>
  <c r="AT53" i="31"/>
  <c r="AU53" i="31" s="1"/>
  <c r="AS87" i="31"/>
  <c r="AR87" i="31" s="1"/>
  <c r="AT110" i="31"/>
  <c r="AU110" i="31" s="1"/>
  <c r="AS103" i="31"/>
  <c r="AR103" i="31" s="1"/>
  <c r="AT75" i="31"/>
  <c r="AU75" i="31" s="1"/>
  <c r="AT54" i="31"/>
  <c r="AU54" i="31" s="1"/>
  <c r="AT76" i="31"/>
  <c r="AU76" i="31" s="1"/>
  <c r="AS99" i="31"/>
  <c r="AR99" i="31" s="1"/>
  <c r="AS26" i="31"/>
  <c r="AS32" i="31"/>
  <c r="AT38" i="31"/>
  <c r="AU38" i="31" s="1"/>
  <c r="AT32" i="31"/>
  <c r="AU32" i="31" s="1"/>
  <c r="AS55" i="31"/>
  <c r="AR55" i="31" s="1"/>
  <c r="AS21" i="31"/>
  <c r="AR21" i="31" s="1"/>
  <c r="AT45" i="31"/>
  <c r="AU45" i="31" s="1"/>
  <c r="AT67" i="31"/>
  <c r="AU67" i="31" s="1"/>
  <c r="AS90" i="31"/>
  <c r="AR90" i="31" s="1"/>
  <c r="AT98" i="31"/>
  <c r="AU98" i="31" s="1"/>
  <c r="AT96" i="31"/>
  <c r="AU96" i="31" s="1"/>
  <c r="AS113" i="31"/>
  <c r="AR113" i="31" s="1"/>
  <c r="AT65" i="31"/>
  <c r="AU65" i="31" s="1"/>
  <c r="AT93" i="31"/>
  <c r="AU93" i="31" s="1"/>
  <c r="AS36" i="31"/>
  <c r="AR36" i="31" s="1"/>
  <c r="AT80" i="31"/>
  <c r="AU80" i="31" s="1"/>
  <c r="AT73" i="31"/>
  <c r="AU73" i="31" s="1"/>
  <c r="AT113" i="31"/>
  <c r="AU113" i="31" s="1"/>
  <c r="AT62" i="31"/>
  <c r="AU62" i="31" s="1"/>
  <c r="AT105" i="31"/>
  <c r="AU105" i="31" s="1"/>
  <c r="AT24" i="31"/>
  <c r="AU24" i="31" s="1"/>
  <c r="AS91" i="31"/>
  <c r="AR91" i="31" s="1"/>
  <c r="AS40" i="31"/>
  <c r="AR40" i="31" s="1"/>
  <c r="AT36" i="31"/>
  <c r="AU36" i="31" s="1"/>
  <c r="AT18" i="31"/>
  <c r="AU18" i="31" s="1"/>
  <c r="AS49" i="31"/>
  <c r="AR49" i="31" s="1"/>
  <c r="AT72" i="31"/>
  <c r="AU72" i="31" s="1"/>
  <c r="AS95" i="31"/>
  <c r="AR95" i="31" s="1"/>
  <c r="AT68" i="31"/>
  <c r="AU68" i="31" s="1"/>
  <c r="AT58" i="31"/>
  <c r="AU58" i="31" s="1"/>
  <c r="AT78" i="31"/>
  <c r="AU78" i="31" s="1"/>
  <c r="AT17" i="31"/>
  <c r="AU17" i="31" s="1"/>
  <c r="AT84" i="31"/>
  <c r="AU84" i="31" s="1"/>
  <c r="AT109" i="31"/>
  <c r="AU109" i="31" s="1"/>
  <c r="AS44" i="31"/>
  <c r="AR44" i="31" s="1"/>
  <c r="AS80" i="31"/>
  <c r="AR80" i="31" s="1"/>
  <c r="AT100" i="31"/>
  <c r="AU100" i="31" s="1"/>
  <c r="P101" i="35"/>
  <c r="Q101" i="35" s="1"/>
  <c r="P80" i="35"/>
  <c r="Q80" i="35" s="1"/>
  <c r="O59" i="35"/>
  <c r="N59" i="35" s="1"/>
  <c r="P38" i="35"/>
  <c r="Q38" i="35" s="1"/>
  <c r="P17" i="35"/>
  <c r="Q17" i="35" s="1"/>
  <c r="P84" i="35"/>
  <c r="Q84" i="35" s="1"/>
  <c r="P56" i="35"/>
  <c r="Q56" i="35" s="1"/>
  <c r="O27" i="35"/>
  <c r="N27" i="35" s="1"/>
  <c r="O100" i="35"/>
  <c r="N100" i="35" s="1"/>
  <c r="P68" i="35"/>
  <c r="Q68" i="35" s="1"/>
  <c r="O41" i="35"/>
  <c r="N41" i="35" s="1"/>
  <c r="O116" i="35"/>
  <c r="N116" i="35" s="1"/>
  <c r="P103" i="35"/>
  <c r="Q103" i="35" s="1"/>
  <c r="P87" i="35"/>
  <c r="Q87" i="35" s="1"/>
  <c r="P71" i="35"/>
  <c r="Q71" i="35" s="1"/>
  <c r="P55" i="35"/>
  <c r="Q55" i="35" s="1"/>
  <c r="P39" i="35"/>
  <c r="Q39" i="35" s="1"/>
  <c r="P23" i="35"/>
  <c r="Q23" i="35" s="1"/>
  <c r="P105" i="35"/>
  <c r="Q105" i="35" s="1"/>
  <c r="O87" i="35"/>
  <c r="N87" i="35" s="1"/>
  <c r="O69" i="35"/>
  <c r="N69" i="35" s="1"/>
  <c r="P50" i="35"/>
  <c r="Q50" i="35" s="1"/>
  <c r="P32" i="35"/>
  <c r="Q32" i="35" s="1"/>
  <c r="P108" i="35"/>
  <c r="Q108" i="35" s="1"/>
  <c r="O88" i="35"/>
  <c r="N88" i="35" s="1"/>
  <c r="P102" i="35"/>
  <c r="Q102" i="35" s="1"/>
  <c r="P81" i="35"/>
  <c r="Q81" i="35" s="1"/>
  <c r="O61" i="35"/>
  <c r="N61" i="35" s="1"/>
  <c r="O40" i="35"/>
  <c r="N40" i="35" s="1"/>
  <c r="O19" i="35"/>
  <c r="N19" i="35" s="1"/>
  <c r="O23" i="35"/>
  <c r="N23" i="35" s="1"/>
  <c r="P106" i="35"/>
  <c r="Q106" i="35" s="1"/>
  <c r="P85" i="35"/>
  <c r="Q85" i="35" s="1"/>
  <c r="O65" i="35"/>
  <c r="N65" i="35" s="1"/>
  <c r="O44" i="35"/>
  <c r="N44" i="35" s="1"/>
  <c r="P22" i="35"/>
  <c r="Q22" i="35" s="1"/>
  <c r="P93" i="35"/>
  <c r="Q93" i="35" s="1"/>
  <c r="P62" i="35"/>
  <c r="Q62" i="35" s="1"/>
  <c r="O35" i="35"/>
  <c r="N35" i="35" s="1"/>
  <c r="O109" i="35"/>
  <c r="N109" i="35" s="1"/>
  <c r="O76" i="35"/>
  <c r="N76" i="35" s="1"/>
  <c r="O48" i="35"/>
  <c r="N48" i="35" s="1"/>
  <c r="P20" i="35"/>
  <c r="Q20" i="35" s="1"/>
  <c r="P111" i="35"/>
  <c r="Q111" i="35" s="1"/>
  <c r="P59" i="35"/>
  <c r="Q59" i="35" s="1"/>
  <c r="P35" i="35"/>
  <c r="Q35" i="35" s="1"/>
  <c r="O78" i="35"/>
  <c r="N78" i="35" s="1"/>
  <c r="P113" i="35"/>
  <c r="Q113" i="35" s="1"/>
  <c r="O82" i="35"/>
  <c r="N82" i="35" s="1"/>
  <c r="O50" i="35"/>
  <c r="N50" i="35" s="1"/>
  <c r="O112" i="35"/>
  <c r="N112" i="35" s="1"/>
  <c r="P109" i="35"/>
  <c r="Q109" i="35" s="1"/>
  <c r="P116" i="35"/>
  <c r="Q116" i="35" s="1"/>
  <c r="O26" i="35"/>
  <c r="N26" i="35" s="1"/>
  <c r="O73" i="35"/>
  <c r="N73" i="35" s="1"/>
  <c r="O25" i="35"/>
  <c r="N25" i="35" s="1"/>
  <c r="P44" i="35"/>
  <c r="Q44" i="35" s="1"/>
  <c r="P72" i="35"/>
  <c r="Q72" i="35" s="1"/>
  <c r="P36" i="35"/>
  <c r="Q36" i="35" s="1"/>
  <c r="O57" i="35"/>
  <c r="N57" i="35" s="1"/>
  <c r="O22" i="35"/>
  <c r="N22" i="35" s="1"/>
  <c r="P75" i="35"/>
  <c r="Q75" i="35" s="1"/>
  <c r="P51" i="35"/>
  <c r="Q51" i="35" s="1"/>
  <c r="P96" i="35"/>
  <c r="Q96" i="35" s="1"/>
  <c r="O37" i="35"/>
  <c r="N37" i="35" s="1"/>
  <c r="O103" i="35"/>
  <c r="N103" i="35" s="1"/>
  <c r="O71" i="35"/>
  <c r="N71" i="35" s="1"/>
  <c r="P33" i="35"/>
  <c r="Q33" i="35" s="1"/>
  <c r="O42" i="35"/>
  <c r="N42" i="35" s="1"/>
  <c r="O107" i="35"/>
  <c r="N107" i="35" s="1"/>
  <c r="P74" i="35"/>
  <c r="Q74" i="35" s="1"/>
  <c r="O47" i="35"/>
  <c r="N47" i="35" s="1"/>
  <c r="O95" i="35"/>
  <c r="N95" i="35" s="1"/>
  <c r="O115" i="35"/>
  <c r="N115" i="35" s="1"/>
  <c r="O81" i="35"/>
  <c r="N81" i="35" s="1"/>
  <c r="O53" i="35"/>
  <c r="N53" i="35" s="1"/>
  <c r="P45" i="35"/>
  <c r="Q45" i="35" s="1"/>
  <c r="O63" i="35"/>
  <c r="N63" i="35" s="1"/>
  <c r="P77" i="35"/>
  <c r="Q77" i="35" s="1"/>
  <c r="O72" i="35"/>
  <c r="N72" i="35" s="1"/>
  <c r="P42" i="35"/>
  <c r="Q42" i="35" s="1"/>
  <c r="P107" i="35"/>
  <c r="Q107" i="35" s="1"/>
  <c r="P64" i="35"/>
  <c r="Q64" i="35" s="1"/>
  <c r="O28" i="35"/>
  <c r="O113" i="35"/>
  <c r="N113" i="35" s="1"/>
  <c r="O66" i="35"/>
  <c r="N66" i="35" s="1"/>
  <c r="P24" i="35"/>
  <c r="Q24" i="35" s="1"/>
  <c r="O75" i="35"/>
  <c r="N75" i="35" s="1"/>
  <c r="P28" i="35"/>
  <c r="Q28" i="35" s="1"/>
  <c r="P69" i="35"/>
  <c r="Q69" i="35" s="1"/>
  <c r="P53" i="35"/>
  <c r="Q53" i="35" s="1"/>
  <c r="O97" i="35"/>
  <c r="N97" i="35" s="1"/>
  <c r="O38" i="35"/>
  <c r="N38" i="35" s="1"/>
  <c r="O32" i="35"/>
  <c r="O64" i="35"/>
  <c r="N64" i="35" s="1"/>
  <c r="O94" i="35"/>
  <c r="N94" i="35" s="1"/>
  <c r="P78" i="35"/>
  <c r="Q78" i="35" s="1"/>
  <c r="P70" i="35"/>
  <c r="Q70" i="35" s="1"/>
  <c r="P99" i="35"/>
  <c r="Q99" i="35" s="1"/>
  <c r="P67" i="35"/>
  <c r="Q67" i="35" s="1"/>
  <c r="P31" i="35"/>
  <c r="Q31" i="35" s="1"/>
  <c r="O92" i="35"/>
  <c r="N92" i="35" s="1"/>
  <c r="O55" i="35"/>
  <c r="N55" i="35" s="1"/>
  <c r="O91" i="35"/>
  <c r="N91" i="35" s="1"/>
  <c r="O34" i="35"/>
  <c r="N34" i="35" s="1"/>
  <c r="O83" i="35"/>
  <c r="N83" i="35" s="1"/>
  <c r="O80" i="35"/>
  <c r="N80" i="35" s="1"/>
  <c r="O17" i="35"/>
  <c r="P60" i="35"/>
  <c r="Q60" i="35" s="1"/>
  <c r="O18" i="35"/>
  <c r="P104" i="35"/>
  <c r="Q104" i="35" s="1"/>
  <c r="O51" i="35"/>
  <c r="N51" i="35" s="1"/>
  <c r="O104" i="35"/>
  <c r="N104" i="35" s="1"/>
  <c r="P79" i="35"/>
  <c r="Q79" i="35" s="1"/>
  <c r="P27" i="35"/>
  <c r="Q27" i="35" s="1"/>
  <c r="P82" i="35"/>
  <c r="Q82" i="35" s="1"/>
  <c r="P97" i="35"/>
  <c r="Q97" i="35" s="1"/>
  <c r="P54" i="35"/>
  <c r="Q54" i="35" s="1"/>
  <c r="O33" i="35"/>
  <c r="N33" i="35" s="1"/>
  <c r="P65" i="35"/>
  <c r="Q65" i="35" s="1"/>
  <c r="O39" i="35"/>
  <c r="N39" i="35" s="1"/>
  <c r="O111" i="35"/>
  <c r="N111" i="35" s="1"/>
  <c r="O101" i="35"/>
  <c r="N101" i="35" s="1"/>
  <c r="P41" i="35"/>
  <c r="Q41" i="35" s="1"/>
  <c r="O108" i="35"/>
  <c r="N108" i="35" s="1"/>
  <c r="P34" i="35"/>
  <c r="Q34" i="35" s="1"/>
  <c r="O84" i="35"/>
  <c r="N84" i="35" s="1"/>
  <c r="P40" i="35"/>
  <c r="Q40" i="35" s="1"/>
  <c r="P52" i="35"/>
  <c r="Q52" i="35" s="1"/>
  <c r="O74" i="35"/>
  <c r="N74" i="35" s="1"/>
  <c r="P49" i="35"/>
  <c r="Q49" i="35" s="1"/>
  <c r="P91" i="35"/>
  <c r="Q91" i="35" s="1"/>
  <c r="P43" i="35"/>
  <c r="Q43" i="35" s="1"/>
  <c r="P18" i="35"/>
  <c r="Q18" i="35" s="1"/>
  <c r="P86" i="35"/>
  <c r="Q86" i="35" s="1"/>
  <c r="O49" i="35"/>
  <c r="N49" i="35" s="1"/>
  <c r="O90" i="35"/>
  <c r="N90" i="35" s="1"/>
  <c r="O20" i="35"/>
  <c r="P112" i="35"/>
  <c r="Q112" i="35" s="1"/>
  <c r="P30" i="35"/>
  <c r="Q30" i="35" s="1"/>
  <c r="P58" i="35"/>
  <c r="Q58" i="35" s="1"/>
  <c r="O86" i="35"/>
  <c r="N86" i="35" s="1"/>
  <c r="P19" i="35"/>
  <c r="Q19" i="35" s="1"/>
  <c r="O60" i="35"/>
  <c r="N60" i="35" s="1"/>
  <c r="O93" i="35"/>
  <c r="N93" i="35" s="1"/>
  <c r="P90" i="35"/>
  <c r="Q90" i="35" s="1"/>
  <c r="O21" i="35"/>
  <c r="N21" i="35" s="1"/>
  <c r="P26" i="35"/>
  <c r="Q26" i="35" s="1"/>
  <c r="O58" i="35"/>
  <c r="N58" i="35" s="1"/>
  <c r="P98" i="35"/>
  <c r="Q98" i="35" s="1"/>
  <c r="O85" i="35"/>
  <c r="N85" i="35" s="1"/>
  <c r="P110" i="35"/>
  <c r="Q110" i="35" s="1"/>
  <c r="O102" i="35"/>
  <c r="N102" i="35" s="1"/>
  <c r="P63" i="35"/>
  <c r="Q63" i="35" s="1"/>
  <c r="P114" i="35"/>
  <c r="Q114" i="35" s="1"/>
  <c r="O56" i="35"/>
  <c r="N56" i="35" s="1"/>
  <c r="P100" i="35"/>
  <c r="Q100" i="35" s="1"/>
  <c r="P88" i="35"/>
  <c r="Q88" i="35" s="1"/>
  <c r="P61" i="35"/>
  <c r="Q61" i="35" s="1"/>
  <c r="P89" i="35"/>
  <c r="Q89" i="35" s="1"/>
  <c r="P25" i="35"/>
  <c r="Q25" i="35" s="1"/>
  <c r="P37" i="35"/>
  <c r="Q37" i="35" s="1"/>
  <c r="P83" i="35"/>
  <c r="Q83" i="35" s="1"/>
  <c r="P76" i="35"/>
  <c r="Q76" i="35" s="1"/>
  <c r="O106" i="35"/>
  <c r="N106" i="35" s="1"/>
  <c r="O31" i="35"/>
  <c r="N31" i="35" s="1"/>
  <c r="P47" i="35"/>
  <c r="Q47" i="35" s="1"/>
  <c r="P29" i="35"/>
  <c r="Q29" i="35" s="1"/>
  <c r="O77" i="35"/>
  <c r="N77" i="35" s="1"/>
  <c r="O99" i="35"/>
  <c r="N99" i="35" s="1"/>
  <c r="O67" i="35"/>
  <c r="N67" i="35" s="1"/>
  <c r="P21" i="35"/>
  <c r="Q21" i="35" s="1"/>
  <c r="P115" i="35"/>
  <c r="Q115" i="35" s="1"/>
  <c r="O110" i="35"/>
  <c r="N110" i="35" s="1"/>
  <c r="O70" i="35"/>
  <c r="N70" i="35" s="1"/>
  <c r="O24" i="35"/>
  <c r="N24" i="35" s="1"/>
  <c r="O105" i="35"/>
  <c r="N105" i="35" s="1"/>
  <c r="O36" i="35"/>
  <c r="N36" i="35" s="1"/>
  <c r="P95" i="35"/>
  <c r="Q95" i="35" s="1"/>
  <c r="P92" i="35"/>
  <c r="Q92" i="35" s="1"/>
  <c r="O54" i="35"/>
  <c r="N54" i="35" s="1"/>
  <c r="O52" i="35"/>
  <c r="N52" i="35" s="1"/>
  <c r="O89" i="35"/>
  <c r="N89" i="35" s="1"/>
  <c r="O29" i="35"/>
  <c r="N29" i="35" s="1"/>
  <c r="O96" i="35"/>
  <c r="N96" i="35" s="1"/>
  <c r="O68" i="35"/>
  <c r="N68" i="35" s="1"/>
  <c r="P46" i="35"/>
  <c r="Q46" i="35" s="1"/>
  <c r="O46" i="35"/>
  <c r="N46" i="35" s="1"/>
  <c r="P66" i="35"/>
  <c r="Q66" i="35" s="1"/>
  <c r="P94" i="35"/>
  <c r="Q94" i="35" s="1"/>
  <c r="O62" i="35"/>
  <c r="N62" i="35" s="1"/>
  <c r="O45" i="35"/>
  <c r="N45" i="35" s="1"/>
  <c r="O98" i="35"/>
  <c r="N98" i="35" s="1"/>
  <c r="O43" i="35"/>
  <c r="N43" i="35" s="1"/>
  <c r="P73" i="35"/>
  <c r="Q73" i="35" s="1"/>
  <c r="O114" i="35"/>
  <c r="N114" i="35" s="1"/>
  <c r="O30" i="35"/>
  <c r="N30" i="35" s="1"/>
  <c r="O79" i="35"/>
  <c r="N79" i="35" s="1"/>
  <c r="P57" i="35"/>
  <c r="Q57" i="35" s="1"/>
  <c r="P48" i="35"/>
  <c r="Q48" i="35" s="1"/>
  <c r="AS27" i="14"/>
  <c r="AR27" i="14" s="1"/>
  <c r="AT113" i="14"/>
  <c r="AU113" i="14" s="1"/>
  <c r="AS93" i="14"/>
  <c r="AR93" i="14" s="1"/>
  <c r="AS72" i="14"/>
  <c r="AR72" i="14" s="1"/>
  <c r="AT51" i="14"/>
  <c r="AU51" i="14" s="1"/>
  <c r="AT30" i="14"/>
  <c r="AU30" i="14" s="1"/>
  <c r="AS97" i="14"/>
  <c r="AR97" i="14" s="1"/>
  <c r="AS64" i="14"/>
  <c r="AR64" i="14" s="1"/>
  <c r="AT29" i="14"/>
  <c r="AU29" i="14" s="1"/>
  <c r="AT104" i="14"/>
  <c r="AU104" i="14" s="1"/>
  <c r="AS71" i="14"/>
  <c r="AR71" i="14" s="1"/>
  <c r="AT38" i="14"/>
  <c r="AU38" i="14" s="1"/>
  <c r="AT50" i="14"/>
  <c r="AU50" i="14" s="1"/>
  <c r="AT95" i="14"/>
  <c r="AU95" i="14" s="1"/>
  <c r="AS61" i="14"/>
  <c r="AR61" i="14" s="1"/>
  <c r="AT28" i="14"/>
  <c r="AU28" i="14" s="1"/>
  <c r="AT26" i="14"/>
  <c r="AU26" i="14" s="1"/>
  <c r="AT85" i="14"/>
  <c r="AU85" i="14" s="1"/>
  <c r="AT52" i="14"/>
  <c r="AU52" i="14" s="1"/>
  <c r="AT18" i="14"/>
  <c r="AU18" i="14" s="1"/>
  <c r="AT34" i="14"/>
  <c r="AU34" i="14" s="1"/>
  <c r="AT33" i="14"/>
  <c r="AU33" i="14" s="1"/>
  <c r="AT48" i="14"/>
  <c r="AU48" i="14" s="1"/>
  <c r="AT49" i="14"/>
  <c r="AU49" i="14" s="1"/>
  <c r="AS24" i="14"/>
  <c r="AR24" i="14" s="1"/>
  <c r="AS26" i="14"/>
  <c r="AT108" i="14"/>
  <c r="AU108" i="14" s="1"/>
  <c r="AS88" i="14"/>
  <c r="AR88" i="14" s="1"/>
  <c r="AS67" i="14"/>
  <c r="AR67" i="14" s="1"/>
  <c r="AT45" i="14"/>
  <c r="AU45" i="14" s="1"/>
  <c r="AS25" i="14"/>
  <c r="AR25" i="14" s="1"/>
  <c r="AS89" i="14"/>
  <c r="AR89" i="14" s="1"/>
  <c r="AS55" i="14"/>
  <c r="AR55" i="14" s="1"/>
  <c r="AT22" i="14"/>
  <c r="AU22" i="14" s="1"/>
  <c r="AS96" i="14"/>
  <c r="AR96" i="14" s="1"/>
  <c r="AS63" i="14"/>
  <c r="AR63" i="14" s="1"/>
  <c r="AS29" i="14"/>
  <c r="AT17" i="14"/>
  <c r="AU17" i="14" s="1"/>
  <c r="AT86" i="14"/>
  <c r="AU86" i="14" s="1"/>
  <c r="AT53" i="14"/>
  <c r="AU53" i="14" s="1"/>
  <c r="AT19" i="14"/>
  <c r="AU19" i="14" s="1"/>
  <c r="AT111" i="14"/>
  <c r="AU111" i="14" s="1"/>
  <c r="AT76" i="14"/>
  <c r="AU76" i="14" s="1"/>
  <c r="AS44" i="14"/>
  <c r="AR44" i="14" s="1"/>
  <c r="AT101" i="14"/>
  <c r="AU101" i="14" s="1"/>
  <c r="AT100" i="14"/>
  <c r="AU100" i="14" s="1"/>
  <c r="AT75" i="14"/>
  <c r="AU75" i="14" s="1"/>
  <c r="AT99" i="14"/>
  <c r="AU99" i="14" s="1"/>
  <c r="AT31" i="14"/>
  <c r="AU31" i="14" s="1"/>
  <c r="AS106" i="14"/>
  <c r="AR106" i="14" s="1"/>
  <c r="AS90" i="14"/>
  <c r="AR90" i="14" s="1"/>
  <c r="AS74" i="14"/>
  <c r="AR74" i="14" s="1"/>
  <c r="AS58" i="14"/>
  <c r="AR58" i="14" s="1"/>
  <c r="AS42" i="14"/>
  <c r="AR42" i="14" s="1"/>
  <c r="AS22" i="14"/>
  <c r="AS101" i="14"/>
  <c r="AR101" i="14" s="1"/>
  <c r="AS83" i="14"/>
  <c r="AR83" i="14" s="1"/>
  <c r="AT64" i="14"/>
  <c r="AU64" i="14" s="1"/>
  <c r="AT46" i="14"/>
  <c r="AU46" i="14" s="1"/>
  <c r="AS28" i="14"/>
  <c r="AS105" i="14"/>
  <c r="AR105" i="14" s="1"/>
  <c r="AT84" i="14"/>
  <c r="AU84" i="14" s="1"/>
  <c r="AT63" i="14"/>
  <c r="AU63" i="14" s="1"/>
  <c r="AS43" i="14"/>
  <c r="AR43" i="14" s="1"/>
  <c r="AT114" i="14"/>
  <c r="AU114" i="14" s="1"/>
  <c r="AT93" i="14"/>
  <c r="AU93" i="14" s="1"/>
  <c r="AT72" i="14"/>
  <c r="AU72" i="14" s="1"/>
  <c r="AS52" i="14"/>
  <c r="AR52" i="14" s="1"/>
  <c r="AS31" i="14"/>
  <c r="AS20" i="14"/>
  <c r="AS21" i="14"/>
  <c r="AR21" i="14" s="1"/>
  <c r="AT42" i="14"/>
  <c r="AU42" i="14" s="1"/>
  <c r="AT116" i="14"/>
  <c r="AU116" i="14" s="1"/>
  <c r="AT24" i="14"/>
  <c r="AU24" i="14" s="1"/>
  <c r="AS23" i="14"/>
  <c r="AS59" i="14"/>
  <c r="AR59" i="14" s="1"/>
  <c r="AS102" i="14"/>
  <c r="AR102" i="14" s="1"/>
  <c r="AS86" i="14"/>
  <c r="AR86" i="14" s="1"/>
  <c r="AS70" i="14"/>
  <c r="AR70" i="14" s="1"/>
  <c r="AS54" i="14"/>
  <c r="AR54" i="14" s="1"/>
  <c r="AS38" i="14"/>
  <c r="AR38" i="14" s="1"/>
  <c r="AS115" i="14"/>
  <c r="AR115" i="14" s="1"/>
  <c r="AT96" i="14"/>
  <c r="AU96" i="14" s="1"/>
  <c r="AT78" i="14"/>
  <c r="AU78" i="14" s="1"/>
  <c r="AS60" i="14"/>
  <c r="AR60" i="14" s="1"/>
  <c r="AT41" i="14"/>
  <c r="AU41" i="14" s="1"/>
  <c r="AS100" i="14"/>
  <c r="AR100" i="14" s="1"/>
  <c r="AT79" i="14"/>
  <c r="AU79" i="14" s="1"/>
  <c r="AT58" i="14"/>
  <c r="AU58" i="14" s="1"/>
  <c r="AT37" i="14"/>
  <c r="AU37" i="14" s="1"/>
  <c r="AS109" i="14"/>
  <c r="AR109" i="14" s="1"/>
  <c r="AT88" i="14"/>
  <c r="AU88" i="14" s="1"/>
  <c r="AT67" i="14"/>
  <c r="AU67" i="14" s="1"/>
  <c r="AS47" i="14"/>
  <c r="AR47" i="14" s="1"/>
  <c r="AS84" i="14"/>
  <c r="AR84" i="14" s="1"/>
  <c r="AT91" i="14"/>
  <c r="AU91" i="14" s="1"/>
  <c r="AS91" i="14"/>
  <c r="AR91" i="14" s="1"/>
  <c r="AT39" i="14"/>
  <c r="AU39" i="14" s="1"/>
  <c r="AS19" i="14"/>
  <c r="AT20" i="14"/>
  <c r="AU20" i="14" s="1"/>
  <c r="AT98" i="14"/>
  <c r="AU98" i="14" s="1"/>
  <c r="AS77" i="14"/>
  <c r="AR77" i="14" s="1"/>
  <c r="AT56" i="14"/>
  <c r="AU56" i="14" s="1"/>
  <c r="AT35" i="14"/>
  <c r="AU35" i="14" s="1"/>
  <c r="AT106" i="14"/>
  <c r="AU106" i="14" s="1"/>
  <c r="AT71" i="14"/>
  <c r="AU71" i="14" s="1"/>
  <c r="AS39" i="14"/>
  <c r="AR39" i="14" s="1"/>
  <c r="AT112" i="14"/>
  <c r="AU112" i="14" s="1"/>
  <c r="AS80" i="14"/>
  <c r="AR80" i="14" s="1"/>
  <c r="AS45" i="14"/>
  <c r="AR45" i="14" s="1"/>
  <c r="AS76" i="14"/>
  <c r="AR76" i="14" s="1"/>
  <c r="AS103" i="14"/>
  <c r="AR103" i="14" s="1"/>
  <c r="AT70" i="14"/>
  <c r="AU70" i="14" s="1"/>
  <c r="AT36" i="14"/>
  <c r="AU36" i="14" s="1"/>
  <c r="AS68" i="14"/>
  <c r="AR68" i="14" s="1"/>
  <c r="AT94" i="14"/>
  <c r="AU94" i="14" s="1"/>
  <c r="AT60" i="14"/>
  <c r="AU60" i="14" s="1"/>
  <c r="AT27" i="14"/>
  <c r="AU27" i="14" s="1"/>
  <c r="AT59" i="14"/>
  <c r="AU59" i="14" s="1"/>
  <c r="AT57" i="14"/>
  <c r="AU57" i="14" s="1"/>
  <c r="AS33" i="14"/>
  <c r="AR33" i="14" s="1"/>
  <c r="AS75" i="14"/>
  <c r="AR75" i="14" s="1"/>
  <c r="AT66" i="14"/>
  <c r="AU66" i="14" s="1"/>
  <c r="AS17" i="14"/>
  <c r="AS46" i="14"/>
  <c r="AR46" i="14" s="1"/>
  <c r="AS92" i="14"/>
  <c r="AR92" i="14" s="1"/>
  <c r="AT89" i="14"/>
  <c r="AU89" i="14" s="1"/>
  <c r="AS32" i="14"/>
  <c r="AR32" i="14" s="1"/>
  <c r="AT80" i="14"/>
  <c r="AU80" i="14" s="1"/>
  <c r="AT44" i="14"/>
  <c r="AU44" i="14" s="1"/>
  <c r="AT97" i="14"/>
  <c r="AU97" i="14" s="1"/>
  <c r="AS40" i="14"/>
  <c r="AR40" i="14" s="1"/>
  <c r="AS107" i="14"/>
  <c r="AR107" i="14" s="1"/>
  <c r="AS78" i="14"/>
  <c r="AR78" i="14" s="1"/>
  <c r="AS34" i="14"/>
  <c r="AR34" i="14" s="1"/>
  <c r="AT32" i="14"/>
  <c r="AU32" i="14" s="1"/>
  <c r="AT74" i="14"/>
  <c r="AU74" i="14" s="1"/>
  <c r="AS57" i="14"/>
  <c r="AR57" i="14" s="1"/>
  <c r="AT40" i="14"/>
  <c r="AU40" i="14" s="1"/>
  <c r="AS112" i="14"/>
  <c r="AR112" i="14" s="1"/>
  <c r="AS81" i="14"/>
  <c r="AR81" i="14" s="1"/>
  <c r="AS73" i="14"/>
  <c r="AR73" i="14" s="1"/>
  <c r="AS114" i="14"/>
  <c r="AR114" i="14" s="1"/>
  <c r="AS30" i="14"/>
  <c r="AT73" i="14"/>
  <c r="AU73" i="14" s="1"/>
  <c r="AT23" i="14"/>
  <c r="AU23" i="14" s="1"/>
  <c r="AT68" i="14"/>
  <c r="AU68" i="14" s="1"/>
  <c r="AS104" i="14"/>
  <c r="AR104" i="14" s="1"/>
  <c r="AT47" i="14"/>
  <c r="AU47" i="14" s="1"/>
  <c r="AT109" i="14"/>
  <c r="AU109" i="14" s="1"/>
  <c r="AT115" i="14"/>
  <c r="AU115" i="14" s="1"/>
  <c r="AS49" i="14"/>
  <c r="AR49" i="14" s="1"/>
  <c r="AS98" i="14"/>
  <c r="AR98" i="14" s="1"/>
  <c r="AT105" i="14"/>
  <c r="AU105" i="14" s="1"/>
  <c r="AT55" i="14"/>
  <c r="AU55" i="14" s="1"/>
  <c r="AS48" i="14"/>
  <c r="AR48" i="14" s="1"/>
  <c r="AT83" i="14"/>
  <c r="AU83" i="14" s="1"/>
  <c r="AT25" i="14"/>
  <c r="AU25" i="14" s="1"/>
  <c r="AT43" i="14"/>
  <c r="AU43" i="14" s="1"/>
  <c r="AT102" i="14"/>
  <c r="AU102" i="14" s="1"/>
  <c r="AT65" i="14"/>
  <c r="AU65" i="14" s="1"/>
  <c r="AS66" i="14"/>
  <c r="AR66" i="14" s="1"/>
  <c r="AS69" i="14"/>
  <c r="AR69" i="14" s="1"/>
  <c r="AS41" i="14"/>
  <c r="AR41" i="14" s="1"/>
  <c r="AT54" i="14"/>
  <c r="AU54" i="14" s="1"/>
  <c r="AS50" i="14"/>
  <c r="AR50" i="14" s="1"/>
  <c r="AS51" i="14"/>
  <c r="AR51" i="14" s="1"/>
  <c r="AT92" i="14"/>
  <c r="AU92" i="14" s="1"/>
  <c r="AT107" i="14"/>
  <c r="AU107" i="14" s="1"/>
  <c r="AT110" i="14"/>
  <c r="AU110" i="14" s="1"/>
  <c r="AS111" i="14"/>
  <c r="AR111" i="14" s="1"/>
  <c r="AS79" i="14"/>
  <c r="AR79" i="14" s="1"/>
  <c r="AT90" i="14"/>
  <c r="AU90" i="14" s="1"/>
  <c r="AS94" i="14"/>
  <c r="AR94" i="14" s="1"/>
  <c r="AS95" i="14"/>
  <c r="AR95" i="14" s="1"/>
  <c r="AT77" i="14"/>
  <c r="AU77" i="14" s="1"/>
  <c r="AT61" i="14"/>
  <c r="AU61" i="14" s="1"/>
  <c r="AS85" i="14"/>
  <c r="AR85" i="14" s="1"/>
  <c r="AS65" i="14"/>
  <c r="AR65" i="14" s="1"/>
  <c r="AS18" i="14"/>
  <c r="AS99" i="14"/>
  <c r="AR99" i="14" s="1"/>
  <c r="AS35" i="14"/>
  <c r="AR35" i="14" s="1"/>
  <c r="AT87" i="14"/>
  <c r="AU87" i="14" s="1"/>
  <c r="AT62" i="14"/>
  <c r="AU62" i="14" s="1"/>
  <c r="AS87" i="14"/>
  <c r="AR87" i="14" s="1"/>
  <c r="AS36" i="14"/>
  <c r="AR36" i="14" s="1"/>
  <c r="AS56" i="14"/>
  <c r="AR56" i="14" s="1"/>
  <c r="AS53" i="14"/>
  <c r="AR53" i="14" s="1"/>
  <c r="AT81" i="14"/>
  <c r="AU81" i="14" s="1"/>
  <c r="AS110" i="14"/>
  <c r="AR110" i="14" s="1"/>
  <c r="AT21" i="14"/>
  <c r="AU21" i="14" s="1"/>
  <c r="AS82" i="14"/>
  <c r="AR82" i="14" s="1"/>
  <c r="AT103" i="14"/>
  <c r="AU103" i="14" s="1"/>
  <c r="AS37" i="14"/>
  <c r="AR37" i="14" s="1"/>
  <c r="AT69" i="14"/>
  <c r="AU69" i="14" s="1"/>
  <c r="AS113" i="14"/>
  <c r="AR113" i="14" s="1"/>
  <c r="AS62" i="14"/>
  <c r="AR62" i="14" s="1"/>
  <c r="AS116" i="14"/>
  <c r="AR116" i="14" s="1"/>
  <c r="AT82" i="14"/>
  <c r="AU82" i="14" s="1"/>
  <c r="AS108" i="14"/>
  <c r="AR108" i="14" s="1"/>
  <c r="AB108" i="34"/>
  <c r="AC108" i="34" s="1"/>
  <c r="AB92" i="34"/>
  <c r="AC92" i="34" s="1"/>
  <c r="AB103" i="34"/>
  <c r="AC103" i="34" s="1"/>
  <c r="AB85" i="34"/>
  <c r="AC85" i="34" s="1"/>
  <c r="AB69" i="34"/>
  <c r="AC69" i="34" s="1"/>
  <c r="AB53" i="34"/>
  <c r="AC53" i="34" s="1"/>
  <c r="AB37" i="34"/>
  <c r="AC37" i="34" s="1"/>
  <c r="AB21" i="34"/>
  <c r="AC21" i="34" s="1"/>
  <c r="AA103" i="34"/>
  <c r="Z103" i="34" s="1"/>
  <c r="AA85" i="34"/>
  <c r="Z85" i="34" s="1"/>
  <c r="AA69" i="34"/>
  <c r="Z69" i="34" s="1"/>
  <c r="AA53" i="34"/>
  <c r="Z53" i="34" s="1"/>
  <c r="AA37" i="34"/>
  <c r="Z37" i="34" s="1"/>
  <c r="AA21" i="34"/>
  <c r="Z21" i="34" s="1"/>
  <c r="AA107" i="34"/>
  <c r="Z107" i="34" s="1"/>
  <c r="AA89" i="34"/>
  <c r="Z89" i="34" s="1"/>
  <c r="AB72" i="34"/>
  <c r="AC72" i="34" s="1"/>
  <c r="AB56" i="34"/>
  <c r="AC56" i="34" s="1"/>
  <c r="AB40" i="34"/>
  <c r="AC40" i="34" s="1"/>
  <c r="AB24" i="34"/>
  <c r="AC24" i="34" s="1"/>
  <c r="AB99" i="34"/>
  <c r="AC99" i="34" s="1"/>
  <c r="AB71" i="34"/>
  <c r="AC71" i="34" s="1"/>
  <c r="AB46" i="34"/>
  <c r="AC46" i="34" s="1"/>
  <c r="AA20" i="34"/>
  <c r="Z20" i="34" s="1"/>
  <c r="AB50" i="34"/>
  <c r="AC50" i="34" s="1"/>
  <c r="AB95" i="34"/>
  <c r="AC95" i="34" s="1"/>
  <c r="AA50" i="34"/>
  <c r="Z50" i="34" s="1"/>
  <c r="AB105" i="34"/>
  <c r="AC105" i="34" s="1"/>
  <c r="AA78" i="34"/>
  <c r="Z78" i="34" s="1"/>
  <c r="AB51" i="34"/>
  <c r="AC51" i="34" s="1"/>
  <c r="AB26" i="34"/>
  <c r="AC26" i="34" s="1"/>
  <c r="AA56" i="34"/>
  <c r="Z56" i="34" s="1"/>
  <c r="AA105" i="34"/>
  <c r="Z105" i="34" s="1"/>
  <c r="AA76" i="34"/>
  <c r="Z76" i="34" s="1"/>
  <c r="AA51" i="34"/>
  <c r="Z51" i="34" s="1"/>
  <c r="AA26" i="34"/>
  <c r="Z26" i="34" s="1"/>
  <c r="AA63" i="34"/>
  <c r="Z63" i="34" s="1"/>
  <c r="AA75" i="34"/>
  <c r="Z75" i="34" s="1"/>
  <c r="AA18" i="34"/>
  <c r="Z18" i="34" s="1"/>
  <c r="AB59" i="34"/>
  <c r="AC59" i="34" s="1"/>
  <c r="AA35" i="34"/>
  <c r="Z35" i="34" s="1"/>
  <c r="AA48" i="34"/>
  <c r="Z48" i="34" s="1"/>
  <c r="AA30" i="34"/>
  <c r="Z30" i="34" s="1"/>
  <c r="AA74" i="34"/>
  <c r="Z74" i="34" s="1"/>
  <c r="AB86" i="34"/>
  <c r="AC86" i="34" s="1"/>
  <c r="AB54" i="34"/>
  <c r="AC54" i="34" s="1"/>
  <c r="AA54" i="34"/>
  <c r="Z54" i="34" s="1"/>
  <c r="AA28" i="34"/>
  <c r="Z28" i="34" s="1"/>
  <c r="AA60" i="34"/>
  <c r="Z60" i="34" s="1"/>
  <c r="AA62" i="34"/>
  <c r="Z62" i="34" s="1"/>
  <c r="AB116" i="34"/>
  <c r="AC116" i="34" s="1"/>
  <c r="AA113" i="34"/>
  <c r="Z113" i="34" s="1"/>
  <c r="AB77" i="34"/>
  <c r="AC77" i="34" s="1"/>
  <c r="AB45" i="34"/>
  <c r="AC45" i="34" s="1"/>
  <c r="AA112" i="34"/>
  <c r="Z112" i="34" s="1"/>
  <c r="AA77" i="34"/>
  <c r="Z77" i="34" s="1"/>
  <c r="AA45" i="34"/>
  <c r="Z45" i="34" s="1"/>
  <c r="AA116" i="34"/>
  <c r="Z116" i="34" s="1"/>
  <c r="AB80" i="34"/>
  <c r="AC80" i="34" s="1"/>
  <c r="AB48" i="34"/>
  <c r="AC48" i="34" s="1"/>
  <c r="AA114" i="34"/>
  <c r="Z114" i="34" s="1"/>
  <c r="AA59" i="34"/>
  <c r="Z59" i="34" s="1"/>
  <c r="AB82" i="34"/>
  <c r="AC82" i="34" s="1"/>
  <c r="AA68" i="34"/>
  <c r="Z68" i="34" s="1"/>
  <c r="AA91" i="34"/>
  <c r="Z91" i="34" s="1"/>
  <c r="AA39" i="34"/>
  <c r="Z39" i="34" s="1"/>
  <c r="AA24" i="34"/>
  <c r="Z24" i="34" s="1"/>
  <c r="AB63" i="34"/>
  <c r="AC63" i="34" s="1"/>
  <c r="AB110" i="34"/>
  <c r="AC110" i="34" s="1"/>
  <c r="AA43" i="34"/>
  <c r="Z43" i="34" s="1"/>
  <c r="AA23" i="34"/>
  <c r="Z23" i="34" s="1"/>
  <c r="AA80" i="34"/>
  <c r="Z80" i="34" s="1"/>
  <c r="AA40" i="34"/>
  <c r="Z40" i="34" s="1"/>
  <c r="AA22" i="34"/>
  <c r="Z22" i="34" s="1"/>
  <c r="AA95" i="34"/>
  <c r="Z95" i="34" s="1"/>
  <c r="AB104" i="34"/>
  <c r="AC104" i="34" s="1"/>
  <c r="AA99" i="34"/>
  <c r="Z99" i="34" s="1"/>
  <c r="AB65" i="34"/>
  <c r="AC65" i="34" s="1"/>
  <c r="AB33" i="34"/>
  <c r="AC33" i="34" s="1"/>
  <c r="AB98" i="34"/>
  <c r="AC98" i="34" s="1"/>
  <c r="AA65" i="34"/>
  <c r="Z65" i="34" s="1"/>
  <c r="AA33" i="34"/>
  <c r="Z33" i="34" s="1"/>
  <c r="AB102" i="34"/>
  <c r="AC102" i="34" s="1"/>
  <c r="AB68" i="34"/>
  <c r="AC68" i="34" s="1"/>
  <c r="AB36" i="34"/>
  <c r="AC36" i="34" s="1"/>
  <c r="AB91" i="34"/>
  <c r="AC91" i="34" s="1"/>
  <c r="AB39" i="34"/>
  <c r="AC39" i="34" s="1"/>
  <c r="AA38" i="34"/>
  <c r="Z38" i="34" s="1"/>
  <c r="AA36" i="34"/>
  <c r="Z36" i="34" s="1"/>
  <c r="AA71" i="34"/>
  <c r="Z71" i="34" s="1"/>
  <c r="AB19" i="34"/>
  <c r="AC19" i="34" s="1"/>
  <c r="AA97" i="34"/>
  <c r="Z97" i="34" s="1"/>
  <c r="AA44" i="34"/>
  <c r="Z44" i="34" s="1"/>
  <c r="AA31" i="34"/>
  <c r="Z31" i="34" s="1"/>
  <c r="AB114" i="34"/>
  <c r="AC114" i="34" s="1"/>
  <c r="AB101" i="34"/>
  <c r="AC101" i="34" s="1"/>
  <c r="AB79" i="34"/>
  <c r="AC79" i="34" s="1"/>
  <c r="AA109" i="34"/>
  <c r="Z109" i="34" s="1"/>
  <c r="AA101" i="34"/>
  <c r="Z101" i="34" s="1"/>
  <c r="AB42" i="34"/>
  <c r="AC42" i="34" s="1"/>
  <c r="AB100" i="34"/>
  <c r="AC100" i="34" s="1"/>
  <c r="AB94" i="34"/>
  <c r="AC94" i="34" s="1"/>
  <c r="AB61" i="34"/>
  <c r="AC61" i="34" s="1"/>
  <c r="AB29" i="34"/>
  <c r="AC29" i="34" s="1"/>
  <c r="AA94" i="34"/>
  <c r="Z94" i="34" s="1"/>
  <c r="AA61" i="34"/>
  <c r="Z61" i="34" s="1"/>
  <c r="AA29" i="34"/>
  <c r="Z29" i="34" s="1"/>
  <c r="AA98" i="34"/>
  <c r="Z98" i="34" s="1"/>
  <c r="AB64" i="34"/>
  <c r="AC64" i="34" s="1"/>
  <c r="AB32" i="34"/>
  <c r="AC32" i="34" s="1"/>
  <c r="AA84" i="34"/>
  <c r="Z84" i="34" s="1"/>
  <c r="AA34" i="34"/>
  <c r="Z34" i="34" s="1"/>
  <c r="AB18" i="34"/>
  <c r="AC18" i="34" s="1"/>
  <c r="AB23" i="34"/>
  <c r="AC23" i="34" s="1"/>
  <c r="AA64" i="34"/>
  <c r="Z64" i="34" s="1"/>
  <c r="AA96" i="34"/>
  <c r="Z96" i="34" s="1"/>
  <c r="AB90" i="34"/>
  <c r="AC90" i="34" s="1"/>
  <c r="AB38" i="34"/>
  <c r="AC38" i="34" s="1"/>
  <c r="AA102" i="34"/>
  <c r="Z102" i="34" s="1"/>
  <c r="AA93" i="34"/>
  <c r="Z93" i="34" s="1"/>
  <c r="AA86" i="34"/>
  <c r="Z86" i="34" s="1"/>
  <c r="AB109" i="34"/>
  <c r="AC109" i="34" s="1"/>
  <c r="AA87" i="34"/>
  <c r="Z87" i="34" s="1"/>
  <c r="AB47" i="34"/>
  <c r="AC47" i="34" s="1"/>
  <c r="AB27" i="34"/>
  <c r="AC27" i="34" s="1"/>
  <c r="AB88" i="34"/>
  <c r="AC88" i="34" s="1"/>
  <c r="AB49" i="34"/>
  <c r="AC49" i="34" s="1"/>
  <c r="AA81" i="34"/>
  <c r="Z81" i="34" s="1"/>
  <c r="AA17" i="34"/>
  <c r="Z17" i="34" s="1"/>
  <c r="AB52" i="34"/>
  <c r="AC52" i="34" s="1"/>
  <c r="AA66" i="34"/>
  <c r="Z66" i="34" s="1"/>
  <c r="AA82" i="34"/>
  <c r="Z82" i="34" s="1"/>
  <c r="AA46" i="34"/>
  <c r="Z46" i="34" s="1"/>
  <c r="AB70" i="34"/>
  <c r="AC70" i="34" s="1"/>
  <c r="AB55" i="34"/>
  <c r="AC55" i="34" s="1"/>
  <c r="AB34" i="34"/>
  <c r="AC34" i="34" s="1"/>
  <c r="AB35" i="34"/>
  <c r="AC35" i="34" s="1"/>
  <c r="AA47" i="34"/>
  <c r="Z47" i="34" s="1"/>
  <c r="AA90" i="34"/>
  <c r="Z90" i="34" s="1"/>
  <c r="AB25" i="34"/>
  <c r="AC25" i="34" s="1"/>
  <c r="AA57" i="34"/>
  <c r="Z57" i="34" s="1"/>
  <c r="AB93" i="34"/>
  <c r="AC93" i="34" s="1"/>
  <c r="AB28" i="34"/>
  <c r="AC28" i="34" s="1"/>
  <c r="AA27" i="34"/>
  <c r="Z27" i="34" s="1"/>
  <c r="AB113" i="34"/>
  <c r="AC113" i="34" s="1"/>
  <c r="AB75" i="34"/>
  <c r="AC75" i="34" s="1"/>
  <c r="AB31" i="34"/>
  <c r="AC31" i="34" s="1"/>
  <c r="AB74" i="34"/>
  <c r="AC74" i="34" s="1"/>
  <c r="AA92" i="34"/>
  <c r="Z92" i="34" s="1"/>
  <c r="AB115" i="34"/>
  <c r="AC115" i="34" s="1"/>
  <c r="AB81" i="34"/>
  <c r="AC81" i="34" s="1"/>
  <c r="AB17" i="34"/>
  <c r="AC17" i="34" s="1"/>
  <c r="AA49" i="34"/>
  <c r="Z49" i="34" s="1"/>
  <c r="AB84" i="34"/>
  <c r="AC84" i="34" s="1"/>
  <c r="AB20" i="34"/>
  <c r="AC20" i="34" s="1"/>
  <c r="AA104" i="34"/>
  <c r="Z104" i="34" s="1"/>
  <c r="AB97" i="34"/>
  <c r="AC97" i="34" s="1"/>
  <c r="AB43" i="34"/>
  <c r="AC43" i="34" s="1"/>
  <c r="AA19" i="34"/>
  <c r="Z19" i="34" s="1"/>
  <c r="AA42" i="34"/>
  <c r="Z42" i="34" s="1"/>
  <c r="AA55" i="34"/>
  <c r="Z55" i="34" s="1"/>
  <c r="AA115" i="34"/>
  <c r="Z115" i="34" s="1"/>
  <c r="AB57" i="34"/>
  <c r="AC57" i="34" s="1"/>
  <c r="AA25" i="34"/>
  <c r="Z25" i="34" s="1"/>
  <c r="AB78" i="34"/>
  <c r="AC78" i="34" s="1"/>
  <c r="AB58" i="34"/>
  <c r="AC58" i="34" s="1"/>
  <c r="AB87" i="34"/>
  <c r="AC87" i="34" s="1"/>
  <c r="AA72" i="34"/>
  <c r="Z72" i="34" s="1"/>
  <c r="AB41" i="34"/>
  <c r="AC41" i="34" s="1"/>
  <c r="AB111" i="34"/>
  <c r="AC111" i="34" s="1"/>
  <c r="AA52" i="34"/>
  <c r="Z52" i="34" s="1"/>
  <c r="AA32" i="34"/>
  <c r="Z32" i="34" s="1"/>
  <c r="AB30" i="34"/>
  <c r="AC30" i="34" s="1"/>
  <c r="AB106" i="34"/>
  <c r="AC106" i="34" s="1"/>
  <c r="AB96" i="34"/>
  <c r="AC96" i="34" s="1"/>
  <c r="AB89" i="34"/>
  <c r="AC89" i="34" s="1"/>
  <c r="AB60" i="34"/>
  <c r="AC60" i="34" s="1"/>
  <c r="AA110" i="34"/>
  <c r="Z110" i="34" s="1"/>
  <c r="AA83" i="34"/>
  <c r="Z83" i="34" s="1"/>
  <c r="AA67" i="34"/>
  <c r="Z67" i="34" s="1"/>
  <c r="AA100" i="34"/>
  <c r="Z100" i="34" s="1"/>
  <c r="AB112" i="34"/>
  <c r="AC112" i="34" s="1"/>
  <c r="AB76" i="34"/>
  <c r="AC76" i="34" s="1"/>
  <c r="AA111" i="34"/>
  <c r="Z111" i="34" s="1"/>
  <c r="AA79" i="34"/>
  <c r="Z79" i="34" s="1"/>
  <c r="AA108" i="34"/>
  <c r="Z108" i="34" s="1"/>
  <c r="AB44" i="34"/>
  <c r="AC44" i="34" s="1"/>
  <c r="AA58" i="34"/>
  <c r="Z58" i="34" s="1"/>
  <c r="AB107" i="34"/>
  <c r="AC107" i="34" s="1"/>
  <c r="AA88" i="34"/>
  <c r="Z88" i="34" s="1"/>
  <c r="AA41" i="34"/>
  <c r="Z41" i="34" s="1"/>
  <c r="AB67" i="34"/>
  <c r="AC67" i="34" s="1"/>
  <c r="AA70" i="34"/>
  <c r="Z70" i="34" s="1"/>
  <c r="AB73" i="34"/>
  <c r="AC73" i="34" s="1"/>
  <c r="AB62" i="34"/>
  <c r="AC62" i="34" s="1"/>
  <c r="AB22" i="34"/>
  <c r="AC22" i="34" s="1"/>
  <c r="AA73" i="34"/>
  <c r="Z73" i="34" s="1"/>
  <c r="AB83" i="34"/>
  <c r="AC83" i="34" s="1"/>
  <c r="AB66" i="34"/>
  <c r="AC66" i="34" s="1"/>
  <c r="AA106" i="34"/>
  <c r="Z106" i="34" s="1"/>
  <c r="I108" i="36"/>
  <c r="H108" i="36" s="1"/>
  <c r="I92" i="36"/>
  <c r="H92" i="36" s="1"/>
  <c r="I76" i="36"/>
  <c r="H76" i="36" s="1"/>
  <c r="I60" i="36"/>
  <c r="H60" i="36" s="1"/>
  <c r="I101" i="36"/>
  <c r="H101" i="36" s="1"/>
  <c r="J82" i="36"/>
  <c r="K82" i="36" s="1"/>
  <c r="J64" i="36"/>
  <c r="K64" i="36" s="1"/>
  <c r="J47" i="36"/>
  <c r="K47" i="36" s="1"/>
  <c r="J31" i="36"/>
  <c r="K31" i="36" s="1"/>
  <c r="J90" i="36"/>
  <c r="K90" i="36" s="1"/>
  <c r="J26" i="36"/>
  <c r="K26" i="36" s="1"/>
  <c r="I96" i="36"/>
  <c r="H96" i="36" s="1"/>
  <c r="I72" i="36"/>
  <c r="H72" i="36" s="1"/>
  <c r="J73" i="36"/>
  <c r="K73" i="36" s="1"/>
  <c r="J19" i="36"/>
  <c r="K19" i="36" s="1"/>
  <c r="J100" i="36"/>
  <c r="K100" i="36" s="1"/>
  <c r="I82" i="36"/>
  <c r="H82" i="36" s="1"/>
  <c r="J63" i="36"/>
  <c r="K63" i="36" s="1"/>
  <c r="I47" i="36"/>
  <c r="H47" i="36" s="1"/>
  <c r="I31" i="36"/>
  <c r="J99" i="36"/>
  <c r="K99" i="36" s="1"/>
  <c r="I63" i="36"/>
  <c r="H63" i="36" s="1"/>
  <c r="J34" i="36"/>
  <c r="K34" i="36" s="1"/>
  <c r="I95" i="36"/>
  <c r="H95" i="36" s="1"/>
  <c r="I113" i="36"/>
  <c r="H113" i="36" s="1"/>
  <c r="J94" i="36"/>
  <c r="K94" i="36" s="1"/>
  <c r="J76" i="36"/>
  <c r="K76" i="36" s="1"/>
  <c r="I58" i="36"/>
  <c r="H58" i="36" s="1"/>
  <c r="I42" i="36"/>
  <c r="H42" i="36" s="1"/>
  <c r="I22" i="36"/>
  <c r="H22" i="36" s="1"/>
  <c r="J84" i="36"/>
  <c r="K84" i="36" s="1"/>
  <c r="I49" i="36"/>
  <c r="H49" i="36" s="1"/>
  <c r="I24" i="36"/>
  <c r="H24" i="36" s="1"/>
  <c r="J112" i="36"/>
  <c r="K112" i="36" s="1"/>
  <c r="J25" i="36"/>
  <c r="K25" i="36" s="1"/>
  <c r="J79" i="36"/>
  <c r="K79" i="36" s="1"/>
  <c r="I52" i="36"/>
  <c r="H52" i="36" s="1"/>
  <c r="I112" i="36"/>
  <c r="H112" i="36" s="1"/>
  <c r="I88" i="36"/>
  <c r="H88" i="36" s="1"/>
  <c r="J91" i="36"/>
  <c r="K91" i="36" s="1"/>
  <c r="J35" i="36"/>
  <c r="K35" i="36" s="1"/>
  <c r="J67" i="36"/>
  <c r="K67" i="36" s="1"/>
  <c r="I19" i="36"/>
  <c r="H19" i="36" s="1"/>
  <c r="I93" i="36"/>
  <c r="H93" i="36" s="1"/>
  <c r="J56" i="36"/>
  <c r="K56" i="36" s="1"/>
  <c r="J24" i="36"/>
  <c r="K24" i="36" s="1"/>
  <c r="I83" i="36"/>
  <c r="H83" i="36" s="1"/>
  <c r="I48" i="36"/>
  <c r="H48" i="36" s="1"/>
  <c r="J106" i="36"/>
  <c r="K106" i="36" s="1"/>
  <c r="I70" i="36"/>
  <c r="H70" i="36" s="1"/>
  <c r="J36" i="36"/>
  <c r="K36" i="36" s="1"/>
  <c r="J80" i="36"/>
  <c r="K80" i="36" s="1"/>
  <c r="I97" i="36"/>
  <c r="H97" i="36" s="1"/>
  <c r="I44" i="36"/>
  <c r="H44" i="36" s="1"/>
  <c r="J70" i="36"/>
  <c r="K70" i="36" s="1"/>
  <c r="J49" i="36"/>
  <c r="K49" i="36" s="1"/>
  <c r="J89" i="36"/>
  <c r="K89" i="36" s="1"/>
  <c r="I104" i="36"/>
  <c r="H104" i="36" s="1"/>
  <c r="I110" i="36"/>
  <c r="H110" i="36" s="1"/>
  <c r="J51" i="36"/>
  <c r="K51" i="36" s="1"/>
  <c r="J27" i="36"/>
  <c r="K27" i="36" s="1"/>
  <c r="I105" i="36"/>
  <c r="H105" i="36" s="1"/>
  <c r="J86" i="36"/>
  <c r="K86" i="36" s="1"/>
  <c r="J68" i="36"/>
  <c r="K68" i="36" s="1"/>
  <c r="I51" i="36"/>
  <c r="H51" i="36" s="1"/>
  <c r="I35" i="36"/>
  <c r="H35" i="36" s="1"/>
  <c r="J104" i="36"/>
  <c r="K104" i="36" s="1"/>
  <c r="J72" i="36"/>
  <c r="K72" i="36" s="1"/>
  <c r="J38" i="36"/>
  <c r="K38" i="36" s="1"/>
  <c r="I109" i="36"/>
  <c r="H109" i="36" s="1"/>
  <c r="J18" i="36"/>
  <c r="K18" i="36" s="1"/>
  <c r="I99" i="36"/>
  <c r="H99" i="36" s="1"/>
  <c r="I81" i="36"/>
  <c r="H81" i="36" s="1"/>
  <c r="J62" i="36"/>
  <c r="K62" i="36" s="1"/>
  <c r="I46" i="36"/>
  <c r="H46" i="36" s="1"/>
  <c r="I30" i="36"/>
  <c r="J93" i="36"/>
  <c r="K93" i="36" s="1"/>
  <c r="I57" i="36"/>
  <c r="H57" i="36" s="1"/>
  <c r="I17" i="36"/>
  <c r="H17" i="36" s="1"/>
  <c r="J41" i="36"/>
  <c r="K41" i="36" s="1"/>
  <c r="I98" i="36"/>
  <c r="H98" i="36" s="1"/>
  <c r="I29" i="36"/>
  <c r="H29" i="36" s="1"/>
  <c r="J69" i="36"/>
  <c r="K69" i="36" s="1"/>
  <c r="J114" i="36"/>
  <c r="K114" i="36" s="1"/>
  <c r="J23" i="36"/>
  <c r="K23" i="36" s="1"/>
  <c r="J109" i="36"/>
  <c r="K109" i="36" s="1"/>
  <c r="I23" i="36"/>
  <c r="H23" i="36" s="1"/>
  <c r="J22" i="36"/>
  <c r="K22" i="36" s="1"/>
  <c r="I54" i="36"/>
  <c r="H54" i="36" s="1"/>
  <c r="I26" i="36"/>
  <c r="H26" i="36" s="1"/>
  <c r="I66" i="36"/>
  <c r="H66" i="36" s="1"/>
  <c r="I102" i="36"/>
  <c r="H102" i="36" s="1"/>
  <c r="J48" i="36"/>
  <c r="K48" i="36" s="1"/>
  <c r="I32" i="36"/>
  <c r="H32" i="36" s="1"/>
  <c r="J98" i="36"/>
  <c r="K98" i="36" s="1"/>
  <c r="J60" i="36"/>
  <c r="K60" i="36" s="1"/>
  <c r="J21" i="36"/>
  <c r="K21" i="36" s="1"/>
  <c r="I115" i="36"/>
  <c r="H115" i="36" s="1"/>
  <c r="J33" i="36"/>
  <c r="K33" i="36" s="1"/>
  <c r="I80" i="36"/>
  <c r="H80" i="36" s="1"/>
  <c r="J96" i="36"/>
  <c r="K96" i="36" s="1"/>
  <c r="I43" i="36"/>
  <c r="H43" i="36" s="1"/>
  <c r="J46" i="36"/>
  <c r="K46" i="36" s="1"/>
  <c r="J71" i="36"/>
  <c r="K71" i="36" s="1"/>
  <c r="J102" i="36"/>
  <c r="K102" i="36" s="1"/>
  <c r="J83" i="36"/>
  <c r="K83" i="36" s="1"/>
  <c r="I65" i="36"/>
  <c r="H65" i="36" s="1"/>
  <c r="J44" i="36"/>
  <c r="K44" i="36" s="1"/>
  <c r="I62" i="36"/>
  <c r="H62" i="36" s="1"/>
  <c r="I94" i="36"/>
  <c r="H94" i="36" s="1"/>
  <c r="I21" i="36"/>
  <c r="H21" i="36" s="1"/>
  <c r="I103" i="36"/>
  <c r="H103" i="36" s="1"/>
  <c r="I64" i="36"/>
  <c r="H64" i="36" s="1"/>
  <c r="I78" i="36"/>
  <c r="H78" i="36" s="1"/>
  <c r="I59" i="36"/>
  <c r="H59" i="36" s="1"/>
  <c r="J81" i="36"/>
  <c r="K81" i="36" s="1"/>
  <c r="I90" i="36"/>
  <c r="H90" i="36" s="1"/>
  <c r="I34" i="36"/>
  <c r="H34" i="36" s="1"/>
  <c r="I25" i="36"/>
  <c r="H25" i="36" s="1"/>
  <c r="J101" i="36"/>
  <c r="K101" i="36" s="1"/>
  <c r="I79" i="36"/>
  <c r="H79" i="36" s="1"/>
  <c r="J28" i="36"/>
  <c r="K28" i="36" s="1"/>
  <c r="I45" i="36"/>
  <c r="H45" i="36" s="1"/>
  <c r="I89" i="36"/>
  <c r="H89" i="36" s="1"/>
  <c r="J53" i="36"/>
  <c r="K53" i="36" s="1"/>
  <c r="I100" i="36"/>
  <c r="H100" i="36" s="1"/>
  <c r="I87" i="36"/>
  <c r="H87" i="36" s="1"/>
  <c r="I91" i="36"/>
  <c r="H91" i="36" s="1"/>
  <c r="I77" i="36"/>
  <c r="H77" i="36" s="1"/>
  <c r="I38" i="36"/>
  <c r="H38" i="36" s="1"/>
  <c r="I56" i="36"/>
  <c r="H56" i="36" s="1"/>
  <c r="I61" i="36"/>
  <c r="H61" i="36" s="1"/>
  <c r="J29" i="36"/>
  <c r="K29" i="36" s="1"/>
  <c r="I85" i="36"/>
  <c r="H85" i="36" s="1"/>
  <c r="I84" i="36"/>
  <c r="H84" i="36" s="1"/>
  <c r="I69" i="36"/>
  <c r="H69" i="36" s="1"/>
  <c r="J58" i="36"/>
  <c r="K58" i="36" s="1"/>
  <c r="J77" i="36"/>
  <c r="K77" i="36" s="1"/>
  <c r="J54" i="36"/>
  <c r="K54" i="36" s="1"/>
  <c r="I67" i="36"/>
  <c r="H67" i="36" s="1"/>
  <c r="I18" i="36"/>
  <c r="H18" i="36" s="1"/>
  <c r="I33" i="36"/>
  <c r="H33" i="36" s="1"/>
  <c r="J32" i="36"/>
  <c r="K32" i="36" s="1"/>
  <c r="I40" i="36"/>
  <c r="H40" i="36" s="1"/>
  <c r="I28" i="36"/>
  <c r="H28" i="36" s="1"/>
  <c r="J61" i="36"/>
  <c r="K61" i="36" s="1"/>
  <c r="I37" i="36"/>
  <c r="H37" i="36" s="1"/>
  <c r="J59" i="36"/>
  <c r="K59" i="36" s="1"/>
  <c r="J42" i="36"/>
  <c r="K42" i="36" s="1"/>
  <c r="I73" i="36"/>
  <c r="H73" i="36" s="1"/>
  <c r="I27" i="36"/>
  <c r="H27" i="36" s="1"/>
  <c r="J108" i="36"/>
  <c r="K108" i="36" s="1"/>
  <c r="J111" i="36"/>
  <c r="K111" i="36" s="1"/>
  <c r="I111" i="36"/>
  <c r="H111" i="36" s="1"/>
  <c r="J115" i="36"/>
  <c r="K115" i="36" s="1"/>
  <c r="I106" i="36"/>
  <c r="H106" i="36" s="1"/>
  <c r="J17" i="36"/>
  <c r="K17" i="36" s="1"/>
  <c r="I116" i="36"/>
  <c r="H116" i="36" s="1"/>
  <c r="J105" i="36"/>
  <c r="K105" i="36" s="1"/>
  <c r="J39" i="36"/>
  <c r="K39" i="36" s="1"/>
  <c r="I55" i="36"/>
  <c r="H55" i="36" s="1"/>
  <c r="I75" i="36"/>
  <c r="H75" i="36" s="1"/>
  <c r="J74" i="36"/>
  <c r="K74" i="36" s="1"/>
  <c r="J88" i="36"/>
  <c r="K88" i="36" s="1"/>
  <c r="J57" i="36"/>
  <c r="K57" i="36" s="1"/>
  <c r="I36" i="36"/>
  <c r="H36" i="36" s="1"/>
  <c r="I71" i="36"/>
  <c r="H71" i="36" s="1"/>
  <c r="J65" i="36"/>
  <c r="K65" i="36" s="1"/>
  <c r="J116" i="36"/>
  <c r="K116" i="36" s="1"/>
  <c r="I20" i="36"/>
  <c r="H20" i="36" s="1"/>
  <c r="I39" i="36"/>
  <c r="H39" i="36" s="1"/>
  <c r="J50" i="36"/>
  <c r="K50" i="36" s="1"/>
  <c r="J40" i="36"/>
  <c r="K40" i="36" s="1"/>
  <c r="J52" i="36"/>
  <c r="K52" i="36" s="1"/>
  <c r="J66" i="36"/>
  <c r="K66" i="36" s="1"/>
  <c r="I68" i="36"/>
  <c r="H68" i="36" s="1"/>
  <c r="I114" i="36"/>
  <c r="H114" i="36" s="1"/>
  <c r="J113" i="36"/>
  <c r="K113" i="36" s="1"/>
  <c r="J103" i="36"/>
  <c r="K103" i="36" s="1"/>
  <c r="J110" i="36"/>
  <c r="K110" i="36" s="1"/>
  <c r="J20" i="36"/>
  <c r="K20" i="36" s="1"/>
  <c r="J78" i="36"/>
  <c r="K78" i="36" s="1"/>
  <c r="J107" i="36"/>
  <c r="K107" i="36" s="1"/>
  <c r="J55" i="36"/>
  <c r="K55" i="36" s="1"/>
  <c r="J75" i="36"/>
  <c r="K75" i="36" s="1"/>
  <c r="J87" i="36"/>
  <c r="K87" i="36" s="1"/>
  <c r="J43" i="36"/>
  <c r="K43" i="36" s="1"/>
  <c r="J30" i="36"/>
  <c r="K30" i="36" s="1"/>
  <c r="I50" i="36"/>
  <c r="H50" i="36" s="1"/>
  <c r="J97" i="36"/>
  <c r="K97" i="36" s="1"/>
  <c r="J85" i="36"/>
  <c r="K85" i="36" s="1"/>
  <c r="I86" i="36"/>
  <c r="H86" i="36" s="1"/>
  <c r="J92" i="36"/>
  <c r="K92" i="36" s="1"/>
  <c r="I53" i="36"/>
  <c r="H53" i="36" s="1"/>
  <c r="I74" i="36"/>
  <c r="H74" i="36" s="1"/>
  <c r="I41" i="36"/>
  <c r="H41" i="36" s="1"/>
  <c r="J45" i="36"/>
  <c r="K45" i="36" s="1"/>
  <c r="I107" i="36"/>
  <c r="H107" i="36" s="1"/>
  <c r="J37" i="36"/>
  <c r="K37" i="36" s="1"/>
  <c r="J95" i="36"/>
  <c r="K95" i="36" s="1"/>
  <c r="V29" i="43"/>
  <c r="V114" i="43"/>
  <c r="V34" i="43"/>
  <c r="I22" i="37"/>
  <c r="I21" i="37"/>
  <c r="J20" i="37"/>
  <c r="K20" i="37" s="1"/>
  <c r="I100" i="37"/>
  <c r="H100" i="37" s="1"/>
  <c r="I79" i="37"/>
  <c r="H79" i="37" s="1"/>
  <c r="I61" i="37"/>
  <c r="H61" i="37" s="1"/>
  <c r="J42" i="37"/>
  <c r="K42" i="37" s="1"/>
  <c r="I78" i="37"/>
  <c r="H78" i="37" s="1"/>
  <c r="J41" i="37"/>
  <c r="K41" i="37" s="1"/>
  <c r="J96" i="37"/>
  <c r="K96" i="37" s="1"/>
  <c r="I58" i="37"/>
  <c r="H58" i="37" s="1"/>
  <c r="J21" i="37"/>
  <c r="K21" i="37" s="1"/>
  <c r="I89" i="37"/>
  <c r="H89" i="37" s="1"/>
  <c r="J104" i="37"/>
  <c r="K104" i="37" s="1"/>
  <c r="I65" i="37"/>
  <c r="H65" i="37" s="1"/>
  <c r="J28" i="37"/>
  <c r="K28" i="37" s="1"/>
  <c r="I114" i="37"/>
  <c r="H114" i="37" s="1"/>
  <c r="I73" i="37"/>
  <c r="H73" i="37" s="1"/>
  <c r="J36" i="37"/>
  <c r="K36" i="37" s="1"/>
  <c r="J53" i="37"/>
  <c r="K53" i="37" s="1"/>
  <c r="J109" i="37"/>
  <c r="K109" i="37" s="1"/>
  <c r="J93" i="37"/>
  <c r="K93" i="37" s="1"/>
  <c r="I116" i="37"/>
  <c r="H116" i="37" s="1"/>
  <c r="I98" i="37"/>
  <c r="H98" i="37" s="1"/>
  <c r="J79" i="37"/>
  <c r="K79" i="37" s="1"/>
  <c r="J63" i="37"/>
  <c r="K63" i="37" s="1"/>
  <c r="J47" i="37"/>
  <c r="K47" i="37" s="1"/>
  <c r="J31" i="37"/>
  <c r="K31" i="37" s="1"/>
  <c r="I113" i="37"/>
  <c r="H113" i="37" s="1"/>
  <c r="I92" i="37"/>
  <c r="H92" i="37" s="1"/>
  <c r="J72" i="37"/>
  <c r="K72" i="37" s="1"/>
  <c r="I54" i="37"/>
  <c r="H54" i="37" s="1"/>
  <c r="I36" i="37"/>
  <c r="H36" i="37" s="1"/>
  <c r="I112" i="37"/>
  <c r="H112" i="37" s="1"/>
  <c r="I91" i="37"/>
  <c r="H91" i="37" s="1"/>
  <c r="I71" i="37"/>
  <c r="H71" i="37" s="1"/>
  <c r="I53" i="37"/>
  <c r="H53" i="37" s="1"/>
  <c r="J34" i="37"/>
  <c r="K34" i="37" s="1"/>
  <c r="I111" i="37"/>
  <c r="H111" i="37" s="1"/>
  <c r="J90" i="37"/>
  <c r="K90" i="37" s="1"/>
  <c r="J70" i="37"/>
  <c r="K70" i="37" s="1"/>
  <c r="J52" i="37"/>
  <c r="K52" i="37" s="1"/>
  <c r="I34" i="37"/>
  <c r="H34" i="37" s="1"/>
  <c r="J77" i="37"/>
  <c r="K77" i="37" s="1"/>
  <c r="I32" i="37"/>
  <c r="H32" i="37" s="1"/>
  <c r="J44" i="37"/>
  <c r="K44" i="37" s="1"/>
  <c r="J114" i="37"/>
  <c r="K114" i="37" s="1"/>
  <c r="J73" i="37"/>
  <c r="K73" i="37" s="1"/>
  <c r="I37" i="37"/>
  <c r="H37" i="37" s="1"/>
  <c r="I18" i="37"/>
  <c r="H18" i="37" s="1"/>
  <c r="J102" i="37"/>
  <c r="K102" i="37" s="1"/>
  <c r="J75" i="37"/>
  <c r="K75" i="37" s="1"/>
  <c r="J23" i="37"/>
  <c r="K23" i="37" s="1"/>
  <c r="J58" i="37"/>
  <c r="K58" i="37" s="1"/>
  <c r="I31" i="37"/>
  <c r="I101" i="37"/>
  <c r="H101" i="37" s="1"/>
  <c r="J48" i="37"/>
  <c r="K48" i="37" s="1"/>
  <c r="I66" i="37"/>
  <c r="H66" i="37" s="1"/>
  <c r="I43" i="37"/>
  <c r="H43" i="37" s="1"/>
  <c r="J115" i="37"/>
  <c r="K115" i="37" s="1"/>
  <c r="I38" i="37"/>
  <c r="H38" i="37" s="1"/>
  <c r="J91" i="37"/>
  <c r="K91" i="37" s="1"/>
  <c r="J68" i="37"/>
  <c r="K68" i="37" s="1"/>
  <c r="J60" i="37"/>
  <c r="K60" i="37" s="1"/>
  <c r="J94" i="37"/>
  <c r="K94" i="37" s="1"/>
  <c r="I94" i="37"/>
  <c r="H94" i="37" s="1"/>
  <c r="I26" i="37"/>
  <c r="H26" i="37" s="1"/>
  <c r="J81" i="37"/>
  <c r="K81" i="37" s="1"/>
  <c r="I93" i="37"/>
  <c r="H93" i="37" s="1"/>
  <c r="J39" i="37"/>
  <c r="K39" i="37" s="1"/>
  <c r="I77" i="37"/>
  <c r="H77" i="37" s="1"/>
  <c r="J49" i="37"/>
  <c r="K49" i="37" s="1"/>
  <c r="J17" i="37"/>
  <c r="K17" i="37" s="1"/>
  <c r="I39" i="37"/>
  <c r="H39" i="37" s="1"/>
  <c r="I57" i="37"/>
  <c r="H57" i="37" s="1"/>
  <c r="I105" i="37"/>
  <c r="H105" i="37" s="1"/>
  <c r="I52" i="37"/>
  <c r="H52" i="37" s="1"/>
  <c r="I29" i="37"/>
  <c r="H29" i="37" s="1"/>
  <c r="I23" i="37"/>
  <c r="I40" i="37"/>
  <c r="H40" i="37" s="1"/>
  <c r="I35" i="37"/>
  <c r="H35" i="37" s="1"/>
  <c r="I72" i="37"/>
  <c r="H72" i="37" s="1"/>
  <c r="I42" i="37"/>
  <c r="H42" i="37" s="1"/>
  <c r="I74" i="37"/>
  <c r="H74" i="37" s="1"/>
  <c r="J18" i="37"/>
  <c r="K18" i="37" s="1"/>
  <c r="I102" i="37"/>
  <c r="H102" i="37" s="1"/>
  <c r="J69" i="37"/>
  <c r="K69" i="37" s="1"/>
  <c r="J97" i="37"/>
  <c r="K97" i="37" s="1"/>
  <c r="J111" i="37"/>
  <c r="K111" i="37" s="1"/>
  <c r="J55" i="37"/>
  <c r="K55" i="37" s="1"/>
  <c r="I97" i="37"/>
  <c r="H97" i="37" s="1"/>
  <c r="I68" i="37"/>
  <c r="H68" i="37" s="1"/>
  <c r="J106" i="37"/>
  <c r="K106" i="37" s="1"/>
  <c r="J80" i="37"/>
  <c r="K80" i="37" s="1"/>
  <c r="I30" i="37"/>
  <c r="H30" i="37" s="1"/>
  <c r="J100" i="37"/>
  <c r="K100" i="37" s="1"/>
  <c r="I48" i="37"/>
  <c r="H48" i="37" s="1"/>
  <c r="I25" i="37"/>
  <c r="I95" i="37"/>
  <c r="H95" i="37" s="1"/>
  <c r="I109" i="37"/>
  <c r="H109" i="37" s="1"/>
  <c r="J98" i="37"/>
  <c r="K98" i="37" s="1"/>
  <c r="I51" i="37"/>
  <c r="H51" i="37" s="1"/>
  <c r="I110" i="37"/>
  <c r="H110" i="37" s="1"/>
  <c r="I56" i="37"/>
  <c r="H56" i="37" s="1"/>
  <c r="I104" i="37"/>
  <c r="H104" i="37" s="1"/>
  <c r="I55" i="37"/>
  <c r="H55" i="37" s="1"/>
  <c r="J103" i="37"/>
  <c r="K103" i="37" s="1"/>
  <c r="J88" i="37"/>
  <c r="K88" i="37" s="1"/>
  <c r="I103" i="37"/>
  <c r="H103" i="37" s="1"/>
  <c r="I62" i="37"/>
  <c r="H62" i="37" s="1"/>
  <c r="J116" i="37"/>
  <c r="K116" i="37" s="1"/>
  <c r="I75" i="37"/>
  <c r="H75" i="37" s="1"/>
  <c r="I90" i="37"/>
  <c r="H90" i="37" s="1"/>
  <c r="I88" i="37"/>
  <c r="H88" i="37" s="1"/>
  <c r="J83" i="37"/>
  <c r="K83" i="37" s="1"/>
  <c r="I28" i="37"/>
  <c r="H28" i="37" s="1"/>
  <c r="J45" i="37"/>
  <c r="K45" i="37" s="1"/>
  <c r="J71" i="37"/>
  <c r="K71" i="37" s="1"/>
  <c r="I82" i="37"/>
  <c r="H82" i="37" s="1"/>
  <c r="I86" i="37"/>
  <c r="H86" i="37" s="1"/>
  <c r="J61" i="37"/>
  <c r="K61" i="37" s="1"/>
  <c r="J74" i="37"/>
  <c r="K74" i="37" s="1"/>
  <c r="J33" i="37"/>
  <c r="K33" i="37" s="1"/>
  <c r="I60" i="37"/>
  <c r="H60" i="37" s="1"/>
  <c r="I59" i="37"/>
  <c r="H59" i="37" s="1"/>
  <c r="I67" i="37"/>
  <c r="H67" i="37" s="1"/>
  <c r="I17" i="37"/>
  <c r="J92" i="37"/>
  <c r="K92" i="37" s="1"/>
  <c r="J105" i="37"/>
  <c r="K105" i="37" s="1"/>
  <c r="J59" i="37"/>
  <c r="K59" i="37" s="1"/>
  <c r="I63" i="37"/>
  <c r="H63" i="37" s="1"/>
  <c r="I85" i="37"/>
  <c r="H85" i="37" s="1"/>
  <c r="I20" i="37"/>
  <c r="H20" i="37" s="1"/>
  <c r="J32" i="37"/>
  <c r="K32" i="37" s="1"/>
  <c r="J22" i="37"/>
  <c r="K22" i="37" s="1"/>
  <c r="I115" i="37"/>
  <c r="H115" i="37" s="1"/>
  <c r="I46" i="37"/>
  <c r="H46" i="37" s="1"/>
  <c r="I64" i="37"/>
  <c r="H64" i="37" s="1"/>
  <c r="J99" i="37"/>
  <c r="K99" i="37" s="1"/>
  <c r="J85" i="37"/>
  <c r="K85" i="37" s="1"/>
  <c r="J51" i="37"/>
  <c r="K51" i="37" s="1"/>
  <c r="I96" i="37"/>
  <c r="H96" i="37" s="1"/>
  <c r="J87" i="37"/>
  <c r="K87" i="37" s="1"/>
  <c r="I49" i="37"/>
  <c r="H49" i="37" s="1"/>
  <c r="I19" i="37"/>
  <c r="J82" i="37"/>
  <c r="K82" i="37" s="1"/>
  <c r="I33" i="37"/>
  <c r="H33" i="37" s="1"/>
  <c r="J27" i="37"/>
  <c r="K27" i="37" s="1"/>
  <c r="I45" i="37"/>
  <c r="H45" i="37" s="1"/>
  <c r="I76" i="37"/>
  <c r="H76" i="37" s="1"/>
  <c r="I106" i="37"/>
  <c r="H106" i="37" s="1"/>
  <c r="J38" i="37"/>
  <c r="K38" i="37" s="1"/>
  <c r="I70" i="37"/>
  <c r="H70" i="37" s="1"/>
  <c r="I41" i="37"/>
  <c r="H41" i="37" s="1"/>
  <c r="J64" i="37"/>
  <c r="K64" i="37" s="1"/>
  <c r="J101" i="37"/>
  <c r="K101" i="37" s="1"/>
  <c r="J67" i="37"/>
  <c r="K67" i="37" s="1"/>
  <c r="I80" i="37"/>
  <c r="H80" i="37" s="1"/>
  <c r="J110" i="37"/>
  <c r="K110" i="37" s="1"/>
  <c r="I47" i="37"/>
  <c r="H47" i="37" s="1"/>
  <c r="J76" i="37"/>
  <c r="K76" i="37" s="1"/>
  <c r="J112" i="37"/>
  <c r="K112" i="37" s="1"/>
  <c r="J46" i="37"/>
  <c r="K46" i="37" s="1"/>
  <c r="I108" i="37"/>
  <c r="H108" i="37" s="1"/>
  <c r="J65" i="37"/>
  <c r="K65" i="37" s="1"/>
  <c r="I24" i="37"/>
  <c r="H24" i="37" s="1"/>
  <c r="I83" i="37"/>
  <c r="H83" i="37" s="1"/>
  <c r="I44" i="37"/>
  <c r="H44" i="37" s="1"/>
  <c r="J29" i="37"/>
  <c r="K29" i="37" s="1"/>
  <c r="J24" i="37"/>
  <c r="K24" i="37" s="1"/>
  <c r="J86" i="37"/>
  <c r="K86" i="37" s="1"/>
  <c r="J35" i="37"/>
  <c r="K35" i="37" s="1"/>
  <c r="J95" i="37"/>
  <c r="K95" i="37" s="1"/>
  <c r="J84" i="37"/>
  <c r="K84" i="37" s="1"/>
  <c r="J50" i="37"/>
  <c r="K50" i="37" s="1"/>
  <c r="J62" i="37"/>
  <c r="K62" i="37" s="1"/>
  <c r="J37" i="37"/>
  <c r="K37" i="37" s="1"/>
  <c r="I27" i="37"/>
  <c r="J66" i="37"/>
  <c r="K66" i="37" s="1"/>
  <c r="J107" i="37"/>
  <c r="K107" i="37" s="1"/>
  <c r="I87" i="37"/>
  <c r="H87" i="37" s="1"/>
  <c r="I107" i="37"/>
  <c r="H107" i="37" s="1"/>
  <c r="J26" i="37"/>
  <c r="K26" i="37" s="1"/>
  <c r="J108" i="37"/>
  <c r="K108" i="37" s="1"/>
  <c r="I84" i="37"/>
  <c r="H84" i="37" s="1"/>
  <c r="I81" i="37"/>
  <c r="H81" i="37" s="1"/>
  <c r="J19" i="37"/>
  <c r="K19" i="37" s="1"/>
  <c r="J78" i="37"/>
  <c r="K78" i="37" s="1"/>
  <c r="J113" i="37"/>
  <c r="K113" i="37" s="1"/>
  <c r="J57" i="37"/>
  <c r="K57" i="37" s="1"/>
  <c r="I69" i="37"/>
  <c r="H69" i="37" s="1"/>
  <c r="J25" i="37"/>
  <c r="K25" i="37" s="1"/>
  <c r="J54" i="37"/>
  <c r="K54" i="37" s="1"/>
  <c r="J56" i="37"/>
  <c r="K56" i="37" s="1"/>
  <c r="J40" i="37"/>
  <c r="K40" i="37" s="1"/>
  <c r="J43" i="37"/>
  <c r="K43" i="37" s="1"/>
  <c r="J30" i="37"/>
  <c r="K30" i="37" s="1"/>
  <c r="I50" i="37"/>
  <c r="H50" i="37" s="1"/>
  <c r="J89" i="37"/>
  <c r="K89" i="37" s="1"/>
  <c r="I99" i="37"/>
  <c r="H99" i="37" s="1"/>
  <c r="BZ29" i="51"/>
  <c r="BL31" i="43"/>
  <c r="BL77" i="43" s="1"/>
  <c r="U102" i="35"/>
  <c r="T102" i="35" s="1"/>
  <c r="U86" i="35"/>
  <c r="T86" i="35" s="1"/>
  <c r="U70" i="35"/>
  <c r="T70" i="35" s="1"/>
  <c r="U54" i="35"/>
  <c r="T54" i="35" s="1"/>
  <c r="U38" i="35"/>
  <c r="T38" i="35" s="1"/>
  <c r="U22" i="35"/>
  <c r="T22" i="35" s="1"/>
  <c r="U111" i="35"/>
  <c r="T111" i="35" s="1"/>
  <c r="V89" i="35"/>
  <c r="W89" i="35" s="1"/>
  <c r="U69" i="35"/>
  <c r="T69" i="35" s="1"/>
  <c r="U48" i="35"/>
  <c r="T48" i="35" s="1"/>
  <c r="V27" i="35"/>
  <c r="W27" i="35" s="1"/>
  <c r="U104" i="35"/>
  <c r="T104" i="35" s="1"/>
  <c r="V83" i="35"/>
  <c r="W83" i="35" s="1"/>
  <c r="V62" i="35"/>
  <c r="W62" i="35" s="1"/>
  <c r="V41" i="35"/>
  <c r="W41" i="35" s="1"/>
  <c r="V20" i="35"/>
  <c r="W20" i="35" s="1"/>
  <c r="U83" i="35"/>
  <c r="T83" i="35" s="1"/>
  <c r="V50" i="35"/>
  <c r="W50" i="35" s="1"/>
  <c r="V30" i="35"/>
  <c r="W30" i="35" s="1"/>
  <c r="V98" i="35"/>
  <c r="W98" i="35" s="1"/>
  <c r="V65" i="35"/>
  <c r="W65" i="35" s="1"/>
  <c r="U32" i="35"/>
  <c r="T32" i="35" s="1"/>
  <c r="V97" i="35"/>
  <c r="W97" i="35" s="1"/>
  <c r="U56" i="35"/>
  <c r="T56" i="35" s="1"/>
  <c r="V103" i="35"/>
  <c r="W103" i="35" s="1"/>
  <c r="V45" i="35"/>
  <c r="W45" i="35" s="1"/>
  <c r="V76" i="35"/>
  <c r="W76" i="35" s="1"/>
  <c r="V42" i="35"/>
  <c r="W42" i="35" s="1"/>
  <c r="V101" i="35"/>
  <c r="W101" i="35" s="1"/>
  <c r="V113" i="35"/>
  <c r="W113" i="35" s="1"/>
  <c r="V95" i="35"/>
  <c r="W95" i="35" s="1"/>
  <c r="U77" i="35"/>
  <c r="T77" i="35" s="1"/>
  <c r="U59" i="35"/>
  <c r="T59" i="35" s="1"/>
  <c r="V40" i="35"/>
  <c r="W40" i="35" s="1"/>
  <c r="V22" i="35"/>
  <c r="W22" i="35" s="1"/>
  <c r="V106" i="35"/>
  <c r="W106" i="35" s="1"/>
  <c r="U85" i="35"/>
  <c r="T85" i="35" s="1"/>
  <c r="V64" i="35"/>
  <c r="W64" i="35" s="1"/>
  <c r="V43" i="35"/>
  <c r="W43" i="35" s="1"/>
  <c r="U23" i="35"/>
  <c r="T23" i="35" s="1"/>
  <c r="V35" i="35"/>
  <c r="W35" i="35" s="1"/>
  <c r="V44" i="35"/>
  <c r="W44" i="35" s="1"/>
  <c r="U97" i="35"/>
  <c r="T97" i="35" s="1"/>
  <c r="U63" i="35"/>
  <c r="T63" i="35" s="1"/>
  <c r="V29" i="35"/>
  <c r="W29" i="35" s="1"/>
  <c r="U79" i="35"/>
  <c r="T79" i="35" s="1"/>
  <c r="U61" i="35"/>
  <c r="T61" i="35" s="1"/>
  <c r="V26" i="35"/>
  <c r="W26" i="35" s="1"/>
  <c r="U60" i="35"/>
  <c r="T60" i="35" s="1"/>
  <c r="U82" i="35"/>
  <c r="T82" i="35" s="1"/>
  <c r="U18" i="35"/>
  <c r="T18" i="35" s="1"/>
  <c r="U91" i="35"/>
  <c r="T91" i="35" s="1"/>
  <c r="U68" i="35"/>
  <c r="T68" i="35" s="1"/>
  <c r="V17" i="35"/>
  <c r="W17" i="35" s="1"/>
  <c r="U96" i="35"/>
  <c r="T96" i="35" s="1"/>
  <c r="V38" i="35"/>
  <c r="W38" i="35" s="1"/>
  <c r="V84" i="35"/>
  <c r="W84" i="35" s="1"/>
  <c r="U99" i="35"/>
  <c r="T99" i="35" s="1"/>
  <c r="U108" i="35"/>
  <c r="T108" i="35" s="1"/>
  <c r="V91" i="35"/>
  <c r="W91" i="35" s="1"/>
  <c r="V47" i="35"/>
  <c r="W47" i="35" s="1"/>
  <c r="U87" i="35"/>
  <c r="T87" i="35" s="1"/>
  <c r="U88" i="35"/>
  <c r="T88" i="35" s="1"/>
  <c r="V46" i="35"/>
  <c r="W46" i="35" s="1"/>
  <c r="V28" i="35"/>
  <c r="W28" i="35" s="1"/>
  <c r="U51" i="35"/>
  <c r="T51" i="35" s="1"/>
  <c r="U84" i="35"/>
  <c r="T84" i="35" s="1"/>
  <c r="U98" i="35"/>
  <c r="T98" i="35" s="1"/>
  <c r="U34" i="35"/>
  <c r="T34" i="35" s="1"/>
  <c r="U109" i="35"/>
  <c r="T109" i="35" s="1"/>
  <c r="V86" i="35"/>
  <c r="W86" i="35" s="1"/>
  <c r="U36" i="35"/>
  <c r="T36" i="35" s="1"/>
  <c r="V116" i="35"/>
  <c r="W116" i="35" s="1"/>
  <c r="V59" i="35"/>
  <c r="W59" i="35" s="1"/>
  <c r="U33" i="35"/>
  <c r="T33" i="35" s="1"/>
  <c r="V105" i="35"/>
  <c r="W105" i="35" s="1"/>
  <c r="V21" i="35"/>
  <c r="W21" i="35" s="1"/>
  <c r="V36" i="35"/>
  <c r="W36" i="35" s="1"/>
  <c r="V77" i="35"/>
  <c r="W77" i="35" s="1"/>
  <c r="U110" i="35"/>
  <c r="T110" i="35" s="1"/>
  <c r="U90" i="35"/>
  <c r="T90" i="35" s="1"/>
  <c r="U46" i="35"/>
  <c r="T46" i="35" s="1"/>
  <c r="U26" i="35"/>
  <c r="T26" i="35" s="1"/>
  <c r="U100" i="35"/>
  <c r="T100" i="35" s="1"/>
  <c r="U27" i="35"/>
  <c r="T27" i="35" s="1"/>
  <c r="V48" i="35"/>
  <c r="W48" i="35" s="1"/>
  <c r="U95" i="35"/>
  <c r="T95" i="35" s="1"/>
  <c r="V37" i="35"/>
  <c r="W37" i="35" s="1"/>
  <c r="V109" i="35"/>
  <c r="W109" i="35" s="1"/>
  <c r="U52" i="35"/>
  <c r="T52" i="35" s="1"/>
  <c r="V25" i="35"/>
  <c r="W25" i="35" s="1"/>
  <c r="V33" i="35"/>
  <c r="W33" i="35" s="1"/>
  <c r="V107" i="35"/>
  <c r="W107" i="35" s="1"/>
  <c r="V114" i="35"/>
  <c r="W114" i="35" s="1"/>
  <c r="U65" i="35"/>
  <c r="T65" i="35" s="1"/>
  <c r="U20" i="35"/>
  <c r="T20" i="35" s="1"/>
  <c r="U105" i="35"/>
  <c r="T105" i="35" s="1"/>
  <c r="U103" i="35"/>
  <c r="T103" i="35" s="1"/>
  <c r="V68" i="35"/>
  <c r="W68" i="35" s="1"/>
  <c r="U66" i="35"/>
  <c r="T66" i="35" s="1"/>
  <c r="V72" i="35"/>
  <c r="W72" i="35" s="1"/>
  <c r="V49" i="35"/>
  <c r="W49" i="35" s="1"/>
  <c r="U101" i="35"/>
  <c r="T101" i="35" s="1"/>
  <c r="U75" i="35"/>
  <c r="T75" i="35" s="1"/>
  <c r="U17" i="35"/>
  <c r="T17" i="35" s="1"/>
  <c r="U64" i="35"/>
  <c r="T64" i="35" s="1"/>
  <c r="V78" i="35"/>
  <c r="W78" i="35" s="1"/>
  <c r="V75" i="35"/>
  <c r="W75" i="35" s="1"/>
  <c r="V56" i="35"/>
  <c r="W56" i="35" s="1"/>
  <c r="V87" i="35"/>
  <c r="W87" i="35" s="1"/>
  <c r="U112" i="35"/>
  <c r="T112" i="35" s="1"/>
  <c r="V94" i="35"/>
  <c r="W94" i="35" s="1"/>
  <c r="V55" i="35"/>
  <c r="W55" i="35" s="1"/>
  <c r="V112" i="35"/>
  <c r="W112" i="35" s="1"/>
  <c r="V85" i="35"/>
  <c r="W85" i="35" s="1"/>
  <c r="V51" i="35"/>
  <c r="W51" i="35" s="1"/>
  <c r="U44" i="35"/>
  <c r="T44" i="35" s="1"/>
  <c r="U50" i="35"/>
  <c r="T50" i="35" s="1"/>
  <c r="V104" i="35"/>
  <c r="W104" i="35" s="1"/>
  <c r="V54" i="35"/>
  <c r="W54" i="35" s="1"/>
  <c r="V53" i="35"/>
  <c r="W53" i="35" s="1"/>
  <c r="U43" i="35"/>
  <c r="T43" i="35" s="1"/>
  <c r="U41" i="35"/>
  <c r="T41" i="35" s="1"/>
  <c r="U89" i="35"/>
  <c r="T89" i="35" s="1"/>
  <c r="U71" i="35"/>
  <c r="T71" i="35" s="1"/>
  <c r="U21" i="35"/>
  <c r="T21" i="35" s="1"/>
  <c r="U93" i="35"/>
  <c r="T93" i="35" s="1"/>
  <c r="U19" i="35"/>
  <c r="T19" i="35" s="1"/>
  <c r="U78" i="35"/>
  <c r="T78" i="35" s="1"/>
  <c r="V90" i="35"/>
  <c r="W90" i="35" s="1"/>
  <c r="V79" i="35"/>
  <c r="W79" i="35" s="1"/>
  <c r="V67" i="35"/>
  <c r="W67" i="35" s="1"/>
  <c r="V99" i="35"/>
  <c r="W99" i="35" s="1"/>
  <c r="U40" i="35"/>
  <c r="T40" i="35" s="1"/>
  <c r="V70" i="35"/>
  <c r="W70" i="35" s="1"/>
  <c r="V71" i="35"/>
  <c r="W71" i="35" s="1"/>
  <c r="U35" i="35"/>
  <c r="T35" i="35" s="1"/>
  <c r="U106" i="35"/>
  <c r="T106" i="35" s="1"/>
  <c r="U62" i="35"/>
  <c r="T62" i="35" s="1"/>
  <c r="V69" i="35"/>
  <c r="W69" i="35" s="1"/>
  <c r="U116" i="35"/>
  <c r="T116" i="35" s="1"/>
  <c r="V58" i="35"/>
  <c r="W58" i="35" s="1"/>
  <c r="U47" i="35"/>
  <c r="T47" i="35" s="1"/>
  <c r="V66" i="35"/>
  <c r="W66" i="35" s="1"/>
  <c r="U24" i="35"/>
  <c r="T24" i="35" s="1"/>
  <c r="U39" i="35"/>
  <c r="T39" i="35" s="1"/>
  <c r="U29" i="35"/>
  <c r="T29" i="35" s="1"/>
  <c r="V108" i="35"/>
  <c r="W108" i="35" s="1"/>
  <c r="V34" i="35"/>
  <c r="W34" i="35" s="1"/>
  <c r="U58" i="35"/>
  <c r="T58" i="35" s="1"/>
  <c r="V63" i="35"/>
  <c r="W63" i="35" s="1"/>
  <c r="U53" i="35"/>
  <c r="T53" i="35" s="1"/>
  <c r="V93" i="35"/>
  <c r="W93" i="35" s="1"/>
  <c r="V57" i="35"/>
  <c r="W57" i="35" s="1"/>
  <c r="V82" i="35"/>
  <c r="W82" i="35" s="1"/>
  <c r="U107" i="35"/>
  <c r="T107" i="35" s="1"/>
  <c r="V23" i="35"/>
  <c r="W23" i="35" s="1"/>
  <c r="V52" i="35"/>
  <c r="W52" i="35" s="1"/>
  <c r="U113" i="35"/>
  <c r="T113" i="35" s="1"/>
  <c r="U76" i="35"/>
  <c r="T76" i="35" s="1"/>
  <c r="U114" i="35"/>
  <c r="T114" i="35" s="1"/>
  <c r="V31" i="35"/>
  <c r="W31" i="35" s="1"/>
  <c r="U37" i="35"/>
  <c r="T37" i="35" s="1"/>
  <c r="V92" i="35"/>
  <c r="W92" i="35" s="1"/>
  <c r="U67" i="35"/>
  <c r="T67" i="35" s="1"/>
  <c r="U73" i="35"/>
  <c r="T73" i="35" s="1"/>
  <c r="V24" i="35"/>
  <c r="W24" i="35" s="1"/>
  <c r="U81" i="35"/>
  <c r="T81" i="35" s="1"/>
  <c r="U72" i="35"/>
  <c r="T72" i="35" s="1"/>
  <c r="V96" i="35"/>
  <c r="W96" i="35" s="1"/>
  <c r="V18" i="35"/>
  <c r="W18" i="35" s="1"/>
  <c r="U31" i="35"/>
  <c r="T31" i="35" s="1"/>
  <c r="V73" i="35"/>
  <c r="W73" i="35" s="1"/>
  <c r="U42" i="35"/>
  <c r="T42" i="35" s="1"/>
  <c r="U45" i="35"/>
  <c r="T45" i="35" s="1"/>
  <c r="V32" i="35"/>
  <c r="W32" i="35" s="1"/>
  <c r="U49" i="35"/>
  <c r="T49" i="35" s="1"/>
  <c r="V61" i="35"/>
  <c r="W61" i="35" s="1"/>
  <c r="V80" i="35"/>
  <c r="W80" i="35" s="1"/>
  <c r="V60" i="35"/>
  <c r="W60" i="35" s="1"/>
  <c r="V102" i="35"/>
  <c r="W102" i="35" s="1"/>
  <c r="U80" i="35"/>
  <c r="T80" i="35" s="1"/>
  <c r="U57" i="35"/>
  <c r="T57" i="35" s="1"/>
  <c r="V39" i="35"/>
  <c r="W39" i="35" s="1"/>
  <c r="V100" i="35"/>
  <c r="W100" i="35" s="1"/>
  <c r="U25" i="35"/>
  <c r="T25" i="35" s="1"/>
  <c r="U115" i="35"/>
  <c r="T115" i="35" s="1"/>
  <c r="U94" i="35"/>
  <c r="T94" i="35" s="1"/>
  <c r="V111" i="35"/>
  <c r="W111" i="35" s="1"/>
  <c r="V88" i="35"/>
  <c r="W88" i="35" s="1"/>
  <c r="V19" i="35"/>
  <c r="W19" i="35" s="1"/>
  <c r="U30" i="35"/>
  <c r="T30" i="35" s="1"/>
  <c r="U92" i="35"/>
  <c r="T92" i="35" s="1"/>
  <c r="U28" i="35"/>
  <c r="T28" i="35" s="1"/>
  <c r="U74" i="35"/>
  <c r="T74" i="35" s="1"/>
  <c r="U55" i="35"/>
  <c r="T55" i="35" s="1"/>
  <c r="V74" i="35"/>
  <c r="W74" i="35" s="1"/>
  <c r="V110" i="35"/>
  <c r="W110" i="35" s="1"/>
  <c r="V81" i="35"/>
  <c r="W81" i="35" s="1"/>
  <c r="V115" i="35"/>
  <c r="W115" i="35" s="1"/>
  <c r="I109" i="35"/>
  <c r="H109" i="35" s="1"/>
  <c r="I93" i="35"/>
  <c r="H93" i="35" s="1"/>
  <c r="I102" i="35"/>
  <c r="H102" i="35" s="1"/>
  <c r="J84" i="35"/>
  <c r="K84" i="35" s="1"/>
  <c r="J68" i="35"/>
  <c r="K68" i="35" s="1"/>
  <c r="J52" i="35"/>
  <c r="K52" i="35" s="1"/>
  <c r="J36" i="35"/>
  <c r="K36" i="35" s="1"/>
  <c r="J20" i="35"/>
  <c r="K20" i="35" s="1"/>
  <c r="J99" i="35"/>
  <c r="K99" i="35" s="1"/>
  <c r="I80" i="35"/>
  <c r="H80" i="35" s="1"/>
  <c r="I62" i="35"/>
  <c r="H62" i="35" s="1"/>
  <c r="I105" i="35"/>
  <c r="H105" i="35" s="1"/>
  <c r="J64" i="35"/>
  <c r="K64" i="35" s="1"/>
  <c r="J94" i="35"/>
  <c r="K94" i="35" s="1"/>
  <c r="I48" i="35"/>
  <c r="H48" i="35" s="1"/>
  <c r="I30" i="35"/>
  <c r="H30" i="35" s="1"/>
  <c r="I116" i="35"/>
  <c r="H116" i="35" s="1"/>
  <c r="J90" i="35"/>
  <c r="K90" i="35" s="1"/>
  <c r="J69" i="35"/>
  <c r="K69" i="35" s="1"/>
  <c r="I49" i="35"/>
  <c r="H49" i="35" s="1"/>
  <c r="I17" i="35"/>
  <c r="H17" i="35" s="1"/>
  <c r="J77" i="35"/>
  <c r="K77" i="35" s="1"/>
  <c r="I66" i="35"/>
  <c r="H66" i="35" s="1"/>
  <c r="I113" i="35"/>
  <c r="H113" i="35" s="1"/>
  <c r="J92" i="35"/>
  <c r="K92" i="35" s="1"/>
  <c r="J72" i="35"/>
  <c r="K72" i="35" s="1"/>
  <c r="J28" i="35"/>
  <c r="K28" i="35" s="1"/>
  <c r="J104" i="35"/>
  <c r="K104" i="35" s="1"/>
  <c r="J113" i="35"/>
  <c r="K113" i="35" s="1"/>
  <c r="I58" i="35"/>
  <c r="H58" i="35" s="1"/>
  <c r="J26" i="35"/>
  <c r="K26" i="35" s="1"/>
  <c r="J45" i="35"/>
  <c r="K45" i="35" s="1"/>
  <c r="J95" i="35"/>
  <c r="K95" i="35" s="1"/>
  <c r="I74" i="35"/>
  <c r="H74" i="35" s="1"/>
  <c r="J53" i="35"/>
  <c r="K53" i="35" s="1"/>
  <c r="I32" i="35"/>
  <c r="H32" i="35" s="1"/>
  <c r="J83" i="35"/>
  <c r="K83" i="35" s="1"/>
  <c r="J31" i="35"/>
  <c r="K31" i="35" s="1"/>
  <c r="J61" i="35"/>
  <c r="K61" i="35" s="1"/>
  <c r="J19" i="35"/>
  <c r="K19" i="35" s="1"/>
  <c r="J71" i="35"/>
  <c r="K71" i="35" s="1"/>
  <c r="I19" i="35"/>
  <c r="H19" i="35" s="1"/>
  <c r="I94" i="35"/>
  <c r="H94" i="35" s="1"/>
  <c r="I73" i="35"/>
  <c r="H73" i="35" s="1"/>
  <c r="J51" i="35"/>
  <c r="K51" i="35" s="1"/>
  <c r="I31" i="35"/>
  <c r="H31" i="35" s="1"/>
  <c r="J65" i="35"/>
  <c r="K65" i="35" s="1"/>
  <c r="J81" i="35"/>
  <c r="K81" i="35" s="1"/>
  <c r="I103" i="35"/>
  <c r="H103" i="35" s="1"/>
  <c r="J38" i="35"/>
  <c r="K38" i="35" s="1"/>
  <c r="I34" i="35"/>
  <c r="H34" i="35" s="1"/>
  <c r="J115" i="35"/>
  <c r="K115" i="35" s="1"/>
  <c r="J48" i="35"/>
  <c r="K48" i="35" s="1"/>
  <c r="J75" i="35"/>
  <c r="K75" i="35" s="1"/>
  <c r="I53" i="35"/>
  <c r="H53" i="35" s="1"/>
  <c r="J34" i="35"/>
  <c r="K34" i="35" s="1"/>
  <c r="J108" i="35"/>
  <c r="K108" i="35" s="1"/>
  <c r="I96" i="35"/>
  <c r="H96" i="35" s="1"/>
  <c r="J74" i="35"/>
  <c r="K74" i="35" s="1"/>
  <c r="I54" i="35"/>
  <c r="H54" i="35" s="1"/>
  <c r="I33" i="35"/>
  <c r="I27" i="35"/>
  <c r="H27" i="35" s="1"/>
  <c r="J100" i="35"/>
  <c r="K100" i="35" s="1"/>
  <c r="I77" i="35"/>
  <c r="H77" i="35" s="1"/>
  <c r="I24" i="35"/>
  <c r="H24" i="35" s="1"/>
  <c r="I26" i="35"/>
  <c r="H26" i="35" s="1"/>
  <c r="I67" i="35"/>
  <c r="H67" i="35" s="1"/>
  <c r="I25" i="35"/>
  <c r="H25" i="35" s="1"/>
  <c r="I65" i="35"/>
  <c r="H65" i="35" s="1"/>
  <c r="I101" i="35"/>
  <c r="H101" i="35" s="1"/>
  <c r="J97" i="35"/>
  <c r="K97" i="35" s="1"/>
  <c r="J24" i="35"/>
  <c r="K24" i="35" s="1"/>
  <c r="I85" i="35"/>
  <c r="H85" i="35" s="1"/>
  <c r="I114" i="35"/>
  <c r="H114" i="35" s="1"/>
  <c r="J85" i="35"/>
  <c r="K85" i="35" s="1"/>
  <c r="J17" i="35"/>
  <c r="K17" i="35" s="1"/>
  <c r="I42" i="35"/>
  <c r="H42" i="35" s="1"/>
  <c r="J47" i="35"/>
  <c r="K47" i="35" s="1"/>
  <c r="I95" i="35"/>
  <c r="H95" i="35" s="1"/>
  <c r="J87" i="35"/>
  <c r="K87" i="35" s="1"/>
  <c r="I100" i="35"/>
  <c r="H100" i="35" s="1"/>
  <c r="J62" i="35"/>
  <c r="K62" i="35" s="1"/>
  <c r="I36" i="35"/>
  <c r="H36" i="35" s="1"/>
  <c r="J110" i="35"/>
  <c r="K110" i="35" s="1"/>
  <c r="J103" i="35"/>
  <c r="K103" i="35" s="1"/>
  <c r="J59" i="35"/>
  <c r="K59" i="35" s="1"/>
  <c r="I55" i="35"/>
  <c r="H55" i="35" s="1"/>
  <c r="J33" i="35"/>
  <c r="K33" i="35" s="1"/>
  <c r="I29" i="35"/>
  <c r="H29" i="35" s="1"/>
  <c r="I97" i="35"/>
  <c r="H97" i="35" s="1"/>
  <c r="I115" i="35"/>
  <c r="H115" i="35" s="1"/>
  <c r="I71" i="35"/>
  <c r="H71" i="35" s="1"/>
  <c r="J79" i="35"/>
  <c r="K79" i="35" s="1"/>
  <c r="I43" i="35"/>
  <c r="H43" i="35" s="1"/>
  <c r="I89" i="35"/>
  <c r="H89" i="35" s="1"/>
  <c r="I37" i="35"/>
  <c r="H37" i="35" s="1"/>
  <c r="J107" i="35"/>
  <c r="K107" i="35" s="1"/>
  <c r="J73" i="35"/>
  <c r="K73" i="35" s="1"/>
  <c r="I72" i="35"/>
  <c r="H72" i="35" s="1"/>
  <c r="I87" i="35"/>
  <c r="H87" i="35" s="1"/>
  <c r="J55" i="35"/>
  <c r="K55" i="35" s="1"/>
  <c r="I88" i="35"/>
  <c r="H88" i="35" s="1"/>
  <c r="I57" i="35"/>
  <c r="H57" i="35" s="1"/>
  <c r="I20" i="35"/>
  <c r="H20" i="35" s="1"/>
  <c r="J86" i="35"/>
  <c r="K86" i="35" s="1"/>
  <c r="I60" i="35"/>
  <c r="H60" i="35" s="1"/>
  <c r="I18" i="35"/>
  <c r="H18" i="35" s="1"/>
  <c r="I81" i="35"/>
  <c r="H81" i="35" s="1"/>
  <c r="J96" i="35"/>
  <c r="K96" i="35" s="1"/>
  <c r="J91" i="35"/>
  <c r="K91" i="35" s="1"/>
  <c r="J106" i="35"/>
  <c r="K106" i="35" s="1"/>
  <c r="J25" i="35"/>
  <c r="K25" i="35" s="1"/>
  <c r="J102" i="35"/>
  <c r="K102" i="35" s="1"/>
  <c r="I64" i="35"/>
  <c r="H64" i="35" s="1"/>
  <c r="J27" i="35"/>
  <c r="K27" i="35" s="1"/>
  <c r="I68" i="35"/>
  <c r="H68" i="35" s="1"/>
  <c r="J93" i="35"/>
  <c r="K93" i="35" s="1"/>
  <c r="I22" i="35"/>
  <c r="H22" i="35" s="1"/>
  <c r="I47" i="35"/>
  <c r="H47" i="35" s="1"/>
  <c r="I41" i="35"/>
  <c r="H41" i="35" s="1"/>
  <c r="J111" i="35"/>
  <c r="K111" i="35" s="1"/>
  <c r="J112" i="35"/>
  <c r="K112" i="35" s="1"/>
  <c r="I78" i="35"/>
  <c r="H78" i="35" s="1"/>
  <c r="I99" i="35"/>
  <c r="H99" i="35" s="1"/>
  <c r="J35" i="35"/>
  <c r="K35" i="35" s="1"/>
  <c r="I86" i="35"/>
  <c r="H86" i="35" s="1"/>
  <c r="I70" i="35"/>
  <c r="H70" i="35" s="1"/>
  <c r="J89" i="35"/>
  <c r="K89" i="35" s="1"/>
  <c r="J57" i="35"/>
  <c r="K57" i="35" s="1"/>
  <c r="J22" i="35"/>
  <c r="K22" i="35" s="1"/>
  <c r="I90" i="35"/>
  <c r="H90" i="35" s="1"/>
  <c r="J58" i="35"/>
  <c r="K58" i="35" s="1"/>
  <c r="I107" i="35"/>
  <c r="H107" i="35" s="1"/>
  <c r="I61" i="35"/>
  <c r="H61" i="35" s="1"/>
  <c r="I106" i="35"/>
  <c r="H106" i="35" s="1"/>
  <c r="J41" i="35"/>
  <c r="K41" i="35" s="1"/>
  <c r="I40" i="35"/>
  <c r="H40" i="35" s="1"/>
  <c r="J23" i="35"/>
  <c r="K23" i="35" s="1"/>
  <c r="J18" i="35"/>
  <c r="K18" i="35" s="1"/>
  <c r="I76" i="35"/>
  <c r="H76" i="35" s="1"/>
  <c r="J54" i="35"/>
  <c r="K54" i="35" s="1"/>
  <c r="I50" i="35"/>
  <c r="H50" i="35" s="1"/>
  <c r="J76" i="35"/>
  <c r="K76" i="35" s="1"/>
  <c r="J101" i="35"/>
  <c r="K101" i="35" s="1"/>
  <c r="I51" i="35"/>
  <c r="H51" i="35" s="1"/>
  <c r="I45" i="35"/>
  <c r="H45" i="35" s="1"/>
  <c r="I75" i="35"/>
  <c r="H75" i="35" s="1"/>
  <c r="J56" i="35"/>
  <c r="K56" i="35" s="1"/>
  <c r="I79" i="35"/>
  <c r="H79" i="35" s="1"/>
  <c r="I104" i="35"/>
  <c r="H104" i="35" s="1"/>
  <c r="I56" i="35"/>
  <c r="H56" i="35" s="1"/>
  <c r="I23" i="35"/>
  <c r="H23" i="35" s="1"/>
  <c r="I28" i="35"/>
  <c r="H28" i="35" s="1"/>
  <c r="J32" i="35"/>
  <c r="K32" i="35" s="1"/>
  <c r="J98" i="35"/>
  <c r="K98" i="35" s="1"/>
  <c r="J105" i="35"/>
  <c r="K105" i="35" s="1"/>
  <c r="J50" i="35"/>
  <c r="K50" i="35" s="1"/>
  <c r="J88" i="35"/>
  <c r="K88" i="35" s="1"/>
  <c r="J43" i="35"/>
  <c r="K43" i="35" s="1"/>
  <c r="J114" i="35"/>
  <c r="K114" i="35" s="1"/>
  <c r="J42" i="35"/>
  <c r="K42" i="35" s="1"/>
  <c r="J29" i="35"/>
  <c r="K29" i="35" s="1"/>
  <c r="J116" i="35"/>
  <c r="K116" i="35" s="1"/>
  <c r="I111" i="35"/>
  <c r="H111" i="35" s="1"/>
  <c r="I38" i="35"/>
  <c r="H38" i="35" s="1"/>
  <c r="J63" i="35"/>
  <c r="K63" i="35" s="1"/>
  <c r="I82" i="35"/>
  <c r="H82" i="35" s="1"/>
  <c r="J46" i="35"/>
  <c r="K46" i="35" s="1"/>
  <c r="J39" i="35"/>
  <c r="K39" i="35" s="1"/>
  <c r="J70" i="35"/>
  <c r="K70" i="35" s="1"/>
  <c r="J60" i="35"/>
  <c r="K60" i="35" s="1"/>
  <c r="I21" i="35"/>
  <c r="I52" i="35"/>
  <c r="H52" i="35" s="1"/>
  <c r="I92" i="35"/>
  <c r="H92" i="35" s="1"/>
  <c r="J82" i="35"/>
  <c r="K82" i="35" s="1"/>
  <c r="I44" i="35"/>
  <c r="H44" i="35" s="1"/>
  <c r="J49" i="35"/>
  <c r="K49" i="35" s="1"/>
  <c r="I110" i="35"/>
  <c r="H110" i="35" s="1"/>
  <c r="I83" i="35"/>
  <c r="H83" i="35" s="1"/>
  <c r="I59" i="35"/>
  <c r="H59" i="35" s="1"/>
  <c r="I84" i="35"/>
  <c r="H84" i="35" s="1"/>
  <c r="J30" i="35"/>
  <c r="K30" i="35" s="1"/>
  <c r="J67" i="35"/>
  <c r="K67" i="35" s="1"/>
  <c r="J40" i="35"/>
  <c r="K40" i="35" s="1"/>
  <c r="J21" i="35"/>
  <c r="K21" i="35" s="1"/>
  <c r="I35" i="35"/>
  <c r="H35" i="35" s="1"/>
  <c r="I98" i="35"/>
  <c r="H98" i="35" s="1"/>
  <c r="I39" i="35"/>
  <c r="H39" i="35" s="1"/>
  <c r="J37" i="35"/>
  <c r="K37" i="35" s="1"/>
  <c r="I112" i="35"/>
  <c r="H112" i="35" s="1"/>
  <c r="I91" i="35"/>
  <c r="H91" i="35" s="1"/>
  <c r="J80" i="35"/>
  <c r="K80" i="35" s="1"/>
  <c r="J78" i="35"/>
  <c r="K78" i="35" s="1"/>
  <c r="J109" i="35"/>
  <c r="K109" i="35" s="1"/>
  <c r="I69" i="35"/>
  <c r="H69" i="35" s="1"/>
  <c r="J44" i="35"/>
  <c r="K44" i="35" s="1"/>
  <c r="J66" i="35"/>
  <c r="K66" i="35" s="1"/>
  <c r="I108" i="35"/>
  <c r="H108" i="35" s="1"/>
  <c r="I46" i="35"/>
  <c r="H46" i="35" s="1"/>
  <c r="I63" i="35"/>
  <c r="H63" i="35" s="1"/>
  <c r="E29" i="42"/>
  <c r="AJ28" i="49"/>
  <c r="V28" i="49"/>
  <c r="E28" i="49"/>
  <c r="BZ28" i="49"/>
  <c r="BL28" i="49"/>
  <c r="AX28" i="52"/>
  <c r="CN28" i="52"/>
  <c r="BZ28" i="52"/>
  <c r="E28" i="52"/>
  <c r="V28" i="52"/>
  <c r="BL28" i="52"/>
  <c r="BZ28" i="45"/>
  <c r="AX28" i="45"/>
  <c r="CN28" i="45"/>
  <c r="E28" i="45"/>
  <c r="V28" i="45"/>
  <c r="CN28" i="47"/>
  <c r="BZ28" i="47"/>
  <c r="AX28" i="47"/>
  <c r="AX28" i="50"/>
  <c r="AJ28" i="50"/>
  <c r="BZ28" i="50"/>
  <c r="AJ28" i="45"/>
  <c r="E28" i="46"/>
  <c r="BZ28" i="46"/>
  <c r="AX28" i="46"/>
  <c r="BD24" i="29"/>
  <c r="BD17" i="29"/>
  <c r="BD22" i="29"/>
  <c r="AX20" i="29"/>
  <c r="BJ32" i="29"/>
  <c r="AR26" i="29"/>
  <c r="BD19" i="29"/>
  <c r="BJ30" i="29"/>
  <c r="BJ28" i="29"/>
  <c r="BJ27" i="29"/>
  <c r="AF27" i="29"/>
  <c r="AR27" i="29"/>
  <c r="AR24" i="29"/>
  <c r="AR32" i="29"/>
  <c r="AX17" i="29"/>
  <c r="AX18" i="29"/>
  <c r="AX22" i="29"/>
  <c r="T18" i="29"/>
  <c r="BJ31" i="29"/>
  <c r="BD28" i="29"/>
  <c r="BD30" i="29"/>
  <c r="BJ22" i="35"/>
  <c r="AX28" i="35"/>
  <c r="AX30" i="35"/>
  <c r="BJ17" i="35"/>
  <c r="BJ23" i="35"/>
  <c r="BD18" i="35"/>
  <c r="BJ24" i="35"/>
  <c r="BJ31" i="35"/>
  <c r="AR33" i="35"/>
  <c r="BD28" i="35"/>
  <c r="BD23" i="35"/>
  <c r="BD27" i="35"/>
  <c r="AF24" i="35"/>
  <c r="AR30" i="35"/>
  <c r="AF27" i="35"/>
  <c r="AF25" i="35"/>
  <c r="BJ29" i="35"/>
  <c r="AR25" i="35"/>
  <c r="AR31" i="35"/>
  <c r="AR26" i="35"/>
  <c r="BD29" i="35"/>
  <c r="AX31" i="35"/>
  <c r="BJ27" i="35"/>
  <c r="BP29" i="31"/>
  <c r="AX27" i="31"/>
  <c r="AX22" i="31"/>
  <c r="BP23" i="31"/>
  <c r="AX24" i="31"/>
  <c r="BP27" i="31"/>
  <c r="BP26" i="31"/>
  <c r="AX28" i="31"/>
  <c r="BP25" i="31"/>
  <c r="AX21" i="31"/>
  <c r="BP28" i="31"/>
  <c r="BP31" i="31"/>
  <c r="AX29" i="31"/>
  <c r="BP19" i="38"/>
  <c r="AX26" i="38"/>
  <c r="AF27" i="38"/>
  <c r="BP24" i="38"/>
  <c r="BJ23" i="38"/>
  <c r="BJ24" i="38"/>
  <c r="AX29" i="38"/>
  <c r="AX17" i="38"/>
  <c r="AX18" i="38"/>
  <c r="BP28" i="38"/>
  <c r="BJ21" i="38"/>
  <c r="BJ22" i="38"/>
  <c r="BD20" i="38"/>
  <c r="AX25" i="38"/>
  <c r="AX19" i="38"/>
  <c r="BD19" i="38"/>
  <c r="N27" i="38"/>
  <c r="N33" i="38"/>
  <c r="T18" i="38"/>
  <c r="BP31" i="38"/>
  <c r="BD21" i="38"/>
  <c r="AF19" i="38"/>
  <c r="AF23" i="38"/>
  <c r="AR27" i="38"/>
  <c r="AR28" i="38"/>
  <c r="N31" i="38"/>
  <c r="BP25" i="38"/>
  <c r="BP27" i="38"/>
  <c r="BP21" i="38"/>
  <c r="BP23" i="38"/>
  <c r="BP20" i="38"/>
  <c r="AR20" i="35"/>
  <c r="AF21" i="35"/>
  <c r="N18" i="35"/>
  <c r="AR23" i="35"/>
  <c r="AR22" i="35"/>
  <c r="H21" i="35"/>
  <c r="B38" i="35"/>
  <c r="AF18" i="35"/>
  <c r="N20" i="35"/>
  <c r="H33" i="35"/>
  <c r="B37" i="35"/>
  <c r="N17" i="35"/>
  <c r="AR19" i="35"/>
  <c r="AR21" i="35"/>
  <c r="N28" i="35"/>
  <c r="N32" i="35"/>
  <c r="AR26" i="31"/>
  <c r="AR32" i="31"/>
  <c r="BP19" i="31"/>
  <c r="BP17" i="31"/>
  <c r="BJ29" i="31"/>
  <c r="BD21" i="31"/>
  <c r="BD27" i="31"/>
  <c r="T20" i="31"/>
  <c r="T19" i="31"/>
  <c r="T17" i="31"/>
  <c r="AR24" i="31"/>
  <c r="BP20" i="31"/>
  <c r="BJ25" i="31"/>
  <c r="BJ19" i="31"/>
  <c r="BJ21" i="31"/>
  <c r="AF26" i="31"/>
  <c r="BJ23" i="31"/>
  <c r="BD22" i="31"/>
  <c r="B31" i="38"/>
  <c r="B38" i="38"/>
  <c r="B34" i="38"/>
  <c r="B21" i="38"/>
  <c r="H30" i="38"/>
  <c r="AR18" i="38"/>
  <c r="N22" i="38"/>
  <c r="H21" i="38"/>
  <c r="N23" i="38"/>
  <c r="B25" i="38"/>
  <c r="B26" i="38"/>
  <c r="N24" i="38"/>
  <c r="H27" i="38"/>
  <c r="H19" i="38"/>
  <c r="H17" i="38"/>
  <c r="B22" i="38"/>
  <c r="B27" i="38"/>
  <c r="B36" i="38"/>
  <c r="B28" i="38"/>
  <c r="B23" i="38"/>
  <c r="H26" i="38"/>
  <c r="B17" i="38"/>
  <c r="B40" i="38"/>
  <c r="B39" i="38"/>
  <c r="B20" i="38"/>
  <c r="H22" i="38"/>
  <c r="N33" i="34"/>
  <c r="N26" i="34"/>
  <c r="N32" i="34"/>
  <c r="N32" i="31"/>
  <c r="AR22" i="31"/>
  <c r="AR20" i="31"/>
  <c r="B33" i="31"/>
  <c r="BD20" i="31"/>
  <c r="B39" i="31"/>
  <c r="B37" i="31"/>
  <c r="N29" i="31"/>
  <c r="N28" i="31"/>
  <c r="B38" i="31"/>
  <c r="B40" i="31"/>
  <c r="H28" i="31"/>
  <c r="H32" i="31"/>
  <c r="H33" i="31"/>
  <c r="AF18" i="31"/>
  <c r="H24" i="31"/>
  <c r="AR23" i="31"/>
  <c r="B36" i="31"/>
  <c r="AF19" i="31"/>
  <c r="BJ26" i="37"/>
  <c r="BP22" i="37"/>
  <c r="BP26" i="37"/>
  <c r="BP23" i="37"/>
  <c r="BP27" i="37"/>
  <c r="AX28" i="37"/>
  <c r="AX30" i="37"/>
  <c r="BD26" i="37"/>
  <c r="BJ24" i="37"/>
  <c r="BP20" i="37"/>
  <c r="BP25" i="37"/>
  <c r="BP29" i="37"/>
  <c r="BP17" i="37"/>
  <c r="AX25" i="37"/>
  <c r="BJ25" i="37"/>
  <c r="BP31" i="37"/>
  <c r="BJ31" i="37"/>
  <c r="AX19" i="37"/>
  <c r="BP28" i="37"/>
  <c r="AX20" i="37"/>
  <c r="AX32" i="37"/>
  <c r="BD27" i="37"/>
  <c r="BJ32" i="37"/>
  <c r="BJ29" i="37"/>
  <c r="BJ30" i="37"/>
  <c r="BD23" i="37"/>
  <c r="B22" i="31"/>
  <c r="B26" i="31"/>
  <c r="B17" i="31"/>
  <c r="B30" i="31"/>
  <c r="B24" i="31"/>
  <c r="H19" i="31"/>
  <c r="B29" i="31"/>
  <c r="B27" i="31"/>
  <c r="B21" i="31"/>
  <c r="B20" i="31"/>
  <c r="B19" i="31"/>
  <c r="AR18" i="31"/>
  <c r="B28" i="31"/>
  <c r="AX32" i="30"/>
  <c r="BJ23" i="30"/>
  <c r="BP23" i="30"/>
  <c r="BJ27" i="30"/>
  <c r="BP28" i="30"/>
  <c r="BJ29" i="30"/>
  <c r="AX22" i="30"/>
  <c r="BJ26" i="30"/>
  <c r="AX30" i="30"/>
  <c r="AX26" i="30"/>
  <c r="BJ31" i="30"/>
  <c r="BP27" i="30"/>
  <c r="AX21" i="30"/>
  <c r="BP26" i="30"/>
  <c r="BJ20" i="37"/>
  <c r="AF24" i="37"/>
  <c r="BJ22" i="37"/>
  <c r="BJ19" i="37"/>
  <c r="BP21" i="30"/>
  <c r="AF21" i="37"/>
  <c r="N28" i="37"/>
  <c r="AR30" i="37"/>
  <c r="N30" i="37"/>
  <c r="N27" i="37"/>
  <c r="AR19" i="37"/>
  <c r="BD17" i="37"/>
  <c r="AR29" i="33"/>
  <c r="AR28" i="33"/>
  <c r="AR26" i="33"/>
  <c r="N19" i="33"/>
  <c r="AF17" i="33"/>
  <c r="N29" i="33"/>
  <c r="N24" i="33"/>
  <c r="N17" i="33"/>
  <c r="N23" i="33"/>
  <c r="N25" i="33"/>
  <c r="T20" i="33"/>
  <c r="AR32" i="33"/>
  <c r="AR24" i="33"/>
  <c r="AF24" i="33"/>
  <c r="H31" i="33"/>
  <c r="BD29" i="33"/>
  <c r="BD28" i="33"/>
  <c r="H25" i="33"/>
  <c r="T18" i="33"/>
  <c r="AF20" i="33"/>
  <c r="N22" i="33"/>
  <c r="T19" i="30"/>
  <c r="AF22" i="30"/>
  <c r="BD23" i="30"/>
  <c r="BD25" i="30"/>
  <c r="BD22" i="30"/>
  <c r="BD21" i="30"/>
  <c r="AF27" i="30"/>
  <c r="BD28" i="30"/>
  <c r="AF23" i="30"/>
  <c r="H25" i="37"/>
  <c r="N24" i="37"/>
  <c r="H27" i="37"/>
  <c r="N22" i="37"/>
  <c r="H31" i="37"/>
  <c r="H23" i="37"/>
  <c r="BJ19" i="30"/>
  <c r="BJ21" i="30"/>
  <c r="H21" i="37"/>
  <c r="H19" i="37"/>
  <c r="B27" i="37"/>
  <c r="B22" i="37"/>
  <c r="B19" i="37"/>
  <c r="B36" i="37"/>
  <c r="H22" i="37"/>
  <c r="B38" i="37"/>
  <c r="B17" i="37"/>
  <c r="B23" i="37"/>
  <c r="H17" i="37"/>
  <c r="B21" i="37"/>
  <c r="B31" i="37"/>
  <c r="B24" i="37"/>
  <c r="AR25" i="30"/>
  <c r="AR30" i="30"/>
  <c r="BP31" i="36"/>
  <c r="BP28" i="36"/>
  <c r="BP29" i="36"/>
  <c r="AX29" i="36"/>
  <c r="AX27" i="36"/>
  <c r="AX32" i="36"/>
  <c r="AX30" i="36"/>
  <c r="AF20" i="30"/>
  <c r="BD18" i="30"/>
  <c r="BD20" i="30"/>
  <c r="AR21" i="30"/>
  <c r="AR19" i="30"/>
  <c r="AR22" i="30"/>
  <c r="AR20" i="30"/>
  <c r="AX22" i="36"/>
  <c r="BP22" i="36"/>
  <c r="BP26" i="36"/>
  <c r="BJ24" i="36"/>
  <c r="BJ29" i="36"/>
  <c r="BJ28" i="36"/>
  <c r="BJ23" i="36"/>
  <c r="BP21" i="36"/>
  <c r="AX18" i="36"/>
  <c r="BP18" i="36"/>
  <c r="AX19" i="36"/>
  <c r="BP19" i="36"/>
  <c r="BJ25" i="36"/>
  <c r="BP23" i="36"/>
  <c r="B39" i="32"/>
  <c r="B36" i="32"/>
  <c r="B40" i="32"/>
  <c r="B37" i="32"/>
  <c r="B32" i="32"/>
  <c r="N25" i="30"/>
  <c r="N31" i="30"/>
  <c r="B32" i="30"/>
  <c r="B36" i="30"/>
  <c r="B38" i="30"/>
  <c r="B31" i="30"/>
  <c r="N28" i="30"/>
  <c r="B40" i="30"/>
  <c r="B34" i="30"/>
  <c r="N32" i="30"/>
  <c r="N26" i="30"/>
  <c r="BD26" i="36"/>
  <c r="BD22" i="36"/>
  <c r="BD17" i="36"/>
  <c r="BD19" i="36"/>
  <c r="AF27" i="36"/>
  <c r="BD28" i="36"/>
  <c r="BJ17" i="36"/>
  <c r="AR27" i="36"/>
  <c r="AF22" i="36"/>
  <c r="BD30" i="36"/>
  <c r="BD25" i="36"/>
  <c r="BJ22" i="36"/>
  <c r="AF24" i="36"/>
  <c r="T18" i="36"/>
  <c r="BD29" i="36"/>
  <c r="AX28" i="33"/>
  <c r="AX29" i="33"/>
  <c r="AX31" i="33"/>
  <c r="BP27" i="33"/>
  <c r="BP31" i="33"/>
  <c r="BP30" i="33"/>
  <c r="AX32" i="33"/>
  <c r="AX30" i="33"/>
  <c r="AX23" i="33"/>
  <c r="AX27" i="33"/>
  <c r="H32" i="30"/>
  <c r="B29" i="30"/>
  <c r="B28" i="30"/>
  <c r="B27" i="30"/>
  <c r="N22" i="30"/>
  <c r="N19" i="30"/>
  <c r="H31" i="30"/>
  <c r="B36" i="36"/>
  <c r="B33" i="36"/>
  <c r="B27" i="36"/>
  <c r="N23" i="36"/>
  <c r="H31" i="36"/>
  <c r="H30" i="36"/>
  <c r="B25" i="36"/>
  <c r="B38" i="36"/>
  <c r="AR21" i="36"/>
  <c r="B17" i="36"/>
  <c r="B32" i="36"/>
  <c r="B40" i="36"/>
  <c r="B19" i="36"/>
  <c r="B23" i="36"/>
  <c r="B34" i="36"/>
  <c r="B35" i="36"/>
  <c r="B30" i="36"/>
  <c r="B26" i="36"/>
  <c r="N30" i="36"/>
  <c r="N18" i="36"/>
  <c r="AR20" i="36"/>
  <c r="AF19" i="36"/>
  <c r="N17" i="36"/>
  <c r="B37" i="36"/>
  <c r="B29" i="36"/>
  <c r="BP17" i="35"/>
  <c r="BP21" i="35"/>
  <c r="AX17" i="35"/>
  <c r="BP20" i="35"/>
  <c r="AX24" i="35"/>
  <c r="BP26" i="35"/>
  <c r="BP18" i="35"/>
  <c r="BP24" i="35"/>
  <c r="AX18" i="35"/>
  <c r="AX23" i="35"/>
  <c r="BP25" i="35"/>
  <c r="AX26" i="35"/>
  <c r="BJ22" i="33"/>
  <c r="BP25" i="33"/>
  <c r="BD26" i="33"/>
  <c r="BJ19" i="33"/>
  <c r="BJ30" i="33"/>
  <c r="AX18" i="33"/>
  <c r="BJ27" i="33"/>
  <c r="BJ25" i="33"/>
  <c r="BD19" i="33"/>
  <c r="AX22" i="33"/>
  <c r="AX19" i="33"/>
  <c r="BD22" i="33"/>
  <c r="BJ17" i="33"/>
  <c r="BJ32" i="33"/>
  <c r="BP21" i="33"/>
  <c r="AX20" i="33"/>
  <c r="BP22" i="33"/>
  <c r="BP26" i="33"/>
  <c r="BJ20" i="33"/>
  <c r="BJ28" i="33"/>
  <c r="BD21" i="33"/>
  <c r="BJ26" i="33"/>
  <c r="B24" i="30"/>
  <c r="B25" i="30"/>
  <c r="B22" i="30"/>
  <c r="AR18" i="30"/>
  <c r="B17" i="30"/>
  <c r="H20" i="30"/>
  <c r="B21" i="30"/>
  <c r="B18" i="30"/>
  <c r="BP17" i="29"/>
  <c r="BP19" i="29"/>
  <c r="BP18" i="29"/>
  <c r="BP28" i="29"/>
  <c r="BP24" i="29"/>
  <c r="BP27" i="29"/>
  <c r="BP25" i="29"/>
  <c r="BP31" i="29"/>
  <c r="BJ18" i="29"/>
  <c r="BP22" i="29"/>
  <c r="BJ21" i="29"/>
  <c r="B30" i="35"/>
  <c r="B36" i="35"/>
  <c r="B34" i="35"/>
  <c r="B31" i="35"/>
  <c r="B29" i="35"/>
  <c r="H20" i="33"/>
  <c r="H19" i="33"/>
  <c r="B28" i="33"/>
  <c r="B36" i="33"/>
  <c r="B33" i="33"/>
  <c r="B30" i="33"/>
  <c r="B38" i="33"/>
  <c r="B37" i="33"/>
  <c r="B40" i="29"/>
  <c r="B39" i="29"/>
  <c r="AR19" i="29"/>
  <c r="B37" i="29"/>
  <c r="AF18" i="29"/>
  <c r="AF20" i="29"/>
  <c r="AR21" i="29"/>
  <c r="AR23" i="29"/>
  <c r="AF17" i="29"/>
  <c r="H30" i="29"/>
  <c r="B22" i="35"/>
  <c r="B19" i="35"/>
  <c r="B25" i="35"/>
  <c r="B24" i="35"/>
  <c r="B26" i="35"/>
  <c r="AR18" i="33"/>
  <c r="B22" i="33"/>
  <c r="B20" i="33"/>
  <c r="B18" i="33"/>
  <c r="B24" i="33"/>
  <c r="B26" i="33"/>
  <c r="AX28" i="32"/>
  <c r="AX29" i="32"/>
  <c r="AX24" i="32"/>
  <c r="AX31" i="32"/>
  <c r="AX30" i="32"/>
  <c r="B30" i="29"/>
  <c r="H24" i="29"/>
  <c r="B29" i="29"/>
  <c r="N19" i="29"/>
  <c r="N20" i="29"/>
  <c r="N22" i="29"/>
  <c r="B27" i="29"/>
  <c r="N24" i="29"/>
  <c r="N23" i="29"/>
  <c r="BD21" i="34"/>
  <c r="BJ18" i="34"/>
  <c r="BP28" i="34"/>
  <c r="BD25" i="34"/>
  <c r="BJ30" i="34"/>
  <c r="BJ25" i="34"/>
  <c r="BJ29" i="34"/>
  <c r="BJ17" i="34"/>
  <c r="BD29" i="34"/>
  <c r="BP26" i="34"/>
  <c r="BP27" i="34"/>
  <c r="BD23" i="34"/>
  <c r="BD27" i="34"/>
  <c r="AX31" i="34"/>
  <c r="BJ32" i="34"/>
  <c r="BD24" i="34"/>
  <c r="BD26" i="34"/>
  <c r="AX23" i="34"/>
  <c r="BJ21" i="34"/>
  <c r="BP25" i="34"/>
  <c r="BP24" i="34"/>
  <c r="BD22" i="34"/>
  <c r="BD30" i="34"/>
  <c r="AX28" i="34"/>
  <c r="AX22" i="34"/>
  <c r="BJ24" i="34"/>
  <c r="BP22" i="34"/>
  <c r="BP23" i="34"/>
  <c r="BJ28" i="32"/>
  <c r="BP23" i="32"/>
  <c r="BD25" i="32"/>
  <c r="BP30" i="32"/>
  <c r="AX17" i="32"/>
  <c r="AR26" i="32"/>
  <c r="AR30" i="32"/>
  <c r="BJ30" i="32"/>
  <c r="AR28" i="32"/>
  <c r="BD29" i="32"/>
  <c r="BD21" i="32"/>
  <c r="BD28" i="32"/>
  <c r="BD30" i="32"/>
  <c r="BP22" i="32"/>
  <c r="BD26" i="32"/>
  <c r="BP24" i="32"/>
  <c r="BP25" i="32"/>
  <c r="BJ24" i="32"/>
  <c r="AR33" i="32"/>
  <c r="BJ32" i="32"/>
  <c r="BD24" i="32"/>
  <c r="BD22" i="32"/>
  <c r="AR17" i="29"/>
  <c r="B20" i="29"/>
  <c r="B24" i="29"/>
  <c r="B26" i="29"/>
  <c r="B20" i="34"/>
  <c r="AR29" i="34"/>
  <c r="AR19" i="34"/>
  <c r="AR30" i="34"/>
  <c r="H22" i="34"/>
  <c r="H25" i="34"/>
  <c r="AF17" i="34"/>
  <c r="B17" i="34"/>
  <c r="B19" i="34"/>
  <c r="B37" i="34"/>
  <c r="B26" i="34"/>
  <c r="B29" i="34"/>
  <c r="H28" i="34"/>
  <c r="H17" i="34"/>
  <c r="BD19" i="34"/>
  <c r="B27" i="34"/>
  <c r="BD17" i="34"/>
  <c r="B35" i="34"/>
  <c r="B33" i="34"/>
  <c r="T17" i="34"/>
  <c r="AR27" i="34"/>
  <c r="AR23" i="34"/>
  <c r="AR20" i="34"/>
  <c r="B30" i="34"/>
  <c r="B36" i="34"/>
  <c r="B34" i="34"/>
  <c r="T19" i="34"/>
  <c r="B18" i="34"/>
  <c r="B38" i="34"/>
  <c r="B23" i="34"/>
  <c r="B39" i="34"/>
  <c r="AR31" i="34"/>
  <c r="AR28" i="34"/>
  <c r="H31" i="34"/>
  <c r="AF19" i="34"/>
  <c r="BD18" i="34"/>
  <c r="B32" i="34"/>
  <c r="B25" i="34"/>
  <c r="B40" i="34"/>
  <c r="N18" i="32"/>
  <c r="N28" i="32"/>
  <c r="AR23" i="32"/>
  <c r="B26" i="32"/>
  <c r="BP18" i="32"/>
  <c r="BD19" i="32"/>
  <c r="BD18" i="32"/>
  <c r="B29" i="32"/>
  <c r="BD20" i="32"/>
  <c r="BJ22" i="32"/>
  <c r="T18" i="32"/>
  <c r="H25" i="32"/>
  <c r="N20" i="32"/>
  <c r="B25" i="32"/>
  <c r="B17" i="32"/>
  <c r="BP20" i="32"/>
  <c r="H31" i="32"/>
  <c r="H26" i="32"/>
  <c r="N21" i="32"/>
  <c r="B22" i="32"/>
  <c r="AR17" i="32"/>
  <c r="BD17" i="32"/>
  <c r="B18" i="32"/>
  <c r="H19" i="32"/>
  <c r="N30" i="32"/>
  <c r="BP19" i="32"/>
  <c r="N23" i="32"/>
  <c r="AF21" i="32"/>
  <c r="AR20" i="32"/>
  <c r="BJ17" i="32"/>
  <c r="H18" i="32"/>
  <c r="H22" i="32"/>
  <c r="N24" i="32"/>
  <c r="B24" i="32"/>
  <c r="B19" i="32"/>
  <c r="T19" i="32"/>
  <c r="T17" i="32"/>
  <c r="H21" i="32"/>
  <c r="H28" i="32"/>
  <c r="H23" i="32"/>
  <c r="AF22" i="32"/>
  <c r="AF20" i="32"/>
  <c r="BD20" i="15"/>
  <c r="AX22" i="14"/>
  <c r="H21" i="13"/>
  <c r="AR29" i="14"/>
  <c r="B17" i="15"/>
  <c r="B29" i="14"/>
  <c r="AX28" i="14"/>
  <c r="BP21" i="15"/>
  <c r="BD24" i="13"/>
  <c r="AX19" i="14"/>
  <c r="T19" i="15"/>
  <c r="B34" i="14"/>
  <c r="AL22" i="13"/>
  <c r="B27" i="14"/>
  <c r="BP24" i="14"/>
  <c r="BD24" i="14"/>
  <c r="AF24" i="14"/>
  <c r="AX23" i="15"/>
  <c r="BP22" i="15"/>
  <c r="AX30" i="13"/>
  <c r="AR25" i="15"/>
  <c r="BP25" i="15"/>
  <c r="AX17" i="14"/>
  <c r="BD29" i="15"/>
  <c r="AR29" i="15"/>
  <c r="AX20" i="15"/>
  <c r="B29" i="13"/>
  <c r="BD25" i="13"/>
  <c r="B18" i="14"/>
  <c r="BD26" i="14"/>
  <c r="BD18" i="15"/>
  <c r="B35" i="14"/>
  <c r="BD20" i="13"/>
  <c r="N21" i="13"/>
  <c r="AR24" i="13"/>
  <c r="B27" i="15"/>
  <c r="N18" i="13"/>
  <c r="AF21" i="14"/>
  <c r="AF22" i="14"/>
  <c r="AX30" i="15"/>
  <c r="BJ23" i="13"/>
  <c r="AX22" i="15"/>
  <c r="BP17" i="15"/>
  <c r="BD25" i="15"/>
  <c r="B21" i="15"/>
  <c r="AX22" i="13"/>
  <c r="BD24" i="15"/>
  <c r="BP18" i="15"/>
  <c r="BD23" i="14"/>
  <c r="B25" i="14"/>
  <c r="AX31" i="13"/>
  <c r="B27" i="13"/>
  <c r="B23" i="15"/>
  <c r="AX20" i="13"/>
  <c r="B29" i="15"/>
  <c r="BD31" i="14"/>
  <c r="AR22" i="13"/>
  <c r="AR27" i="15"/>
  <c r="AX30" i="14"/>
  <c r="BD25" i="14"/>
  <c r="AX25" i="15"/>
  <c r="BD19" i="14"/>
  <c r="BD18" i="13"/>
  <c r="BJ25" i="14"/>
  <c r="B23" i="13"/>
  <c r="BD21" i="15"/>
  <c r="BD33" i="14"/>
  <c r="B35" i="15"/>
  <c r="BP27" i="14"/>
  <c r="AR28" i="14"/>
  <c r="AF20" i="14"/>
  <c r="AR19" i="15"/>
  <c r="AF23" i="14"/>
  <c r="T17" i="13"/>
  <c r="AX21" i="15"/>
  <c r="BD22" i="13"/>
  <c r="B36" i="14"/>
  <c r="BJ22" i="13"/>
  <c r="AX17" i="15"/>
  <c r="B26" i="15"/>
  <c r="AX28" i="13"/>
  <c r="N25" i="13"/>
  <c r="BJ21" i="14"/>
  <c r="AR18" i="13"/>
  <c r="N27" i="13"/>
  <c r="AX31" i="15"/>
  <c r="B32" i="14"/>
  <c r="BJ31" i="14"/>
  <c r="B28" i="15"/>
  <c r="AR23" i="15"/>
  <c r="B25" i="13"/>
  <c r="B31" i="14"/>
  <c r="AR24" i="15"/>
  <c r="BP19" i="15"/>
  <c r="BD22" i="14"/>
  <c r="BJ18" i="14"/>
  <c r="BD19" i="15"/>
  <c r="BP17" i="14"/>
  <c r="B24" i="15"/>
  <c r="BJ20" i="14"/>
  <c r="BJ23" i="14"/>
  <c r="AF19" i="15"/>
  <c r="B17" i="13"/>
  <c r="BJ26" i="13"/>
  <c r="T20" i="14"/>
  <c r="AR17" i="14"/>
  <c r="AF20" i="15"/>
  <c r="BD31" i="13"/>
  <c r="AR26" i="15"/>
  <c r="B22" i="14"/>
  <c r="B25" i="15"/>
  <c r="BP31" i="15"/>
  <c r="AX23" i="13"/>
  <c r="BD30" i="14"/>
  <c r="H20" i="13"/>
  <c r="BJ17" i="14"/>
  <c r="BD30" i="15"/>
  <c r="BP30" i="15"/>
  <c r="BD32" i="14"/>
  <c r="BP30" i="14"/>
  <c r="BP19" i="14"/>
  <c r="AR26" i="14"/>
  <c r="BD29" i="13"/>
  <c r="AX25" i="14"/>
  <c r="H27" i="13"/>
  <c r="BP24" i="15"/>
  <c r="BJ28" i="13"/>
  <c r="AX26" i="15"/>
  <c r="BD17" i="13"/>
  <c r="AF21" i="15"/>
  <c r="BD32" i="15"/>
  <c r="BJ25" i="13"/>
  <c r="B19" i="14"/>
  <c r="BP18" i="14"/>
  <c r="BD17" i="14"/>
  <c r="BP23" i="15"/>
  <c r="N17" i="13"/>
  <c r="BJ21" i="13"/>
  <c r="AX21" i="14"/>
  <c r="AX27" i="15"/>
  <c r="BD21" i="13"/>
  <c r="B19" i="13"/>
  <c r="B28" i="13"/>
  <c r="AX19" i="15"/>
  <c r="B32" i="15"/>
  <c r="AR23" i="14"/>
  <c r="AR19" i="14"/>
  <c r="BD27" i="13"/>
  <c r="AR31" i="14"/>
  <c r="B23" i="14"/>
  <c r="BP29" i="14"/>
  <c r="N23" i="13"/>
  <c r="BD27" i="15"/>
  <c r="B26" i="13"/>
  <c r="AL20" i="13"/>
  <c r="AL24" i="13"/>
  <c r="AL18" i="13"/>
  <c r="AR28" i="15"/>
  <c r="BJ24" i="13"/>
  <c r="AX24" i="13"/>
  <c r="BP21" i="14"/>
  <c r="BJ20" i="13"/>
  <c r="BD30" i="13"/>
  <c r="T17" i="15"/>
  <c r="B36" i="15"/>
  <c r="BJ17" i="13"/>
  <c r="AR20" i="13"/>
  <c r="BP23" i="14"/>
  <c r="BD29" i="14"/>
  <c r="AL19" i="13"/>
  <c r="H28" i="13"/>
  <c r="H26" i="13"/>
  <c r="T17" i="14"/>
  <c r="N24" i="13"/>
  <c r="B21" i="13"/>
  <c r="BP20" i="14"/>
  <c r="B33" i="14"/>
  <c r="B30" i="14"/>
  <c r="BP28" i="15"/>
  <c r="H25" i="13"/>
  <c r="AX25" i="13"/>
  <c r="AF19" i="14"/>
  <c r="AR20" i="14"/>
  <c r="AX18" i="13"/>
  <c r="AX20" i="14"/>
  <c r="AR32" i="15"/>
  <c r="AR17" i="15"/>
  <c r="AR18" i="14"/>
  <c r="AX24" i="14"/>
  <c r="B24" i="13"/>
  <c r="BP31" i="14"/>
  <c r="BJ18" i="13"/>
  <c r="AR19" i="13"/>
  <c r="BD23" i="15"/>
  <c r="BD27" i="14"/>
  <c r="AR22" i="14"/>
  <c r="AR30" i="14"/>
  <c r="T19" i="14"/>
  <c r="AX32" i="15"/>
  <c r="H23" i="13"/>
  <c r="AX18" i="15"/>
  <c r="B20" i="15"/>
  <c r="AX32" i="14"/>
  <c r="AX33" i="14"/>
  <c r="AX18" i="14"/>
  <c r="AX23" i="14"/>
  <c r="F30" i="9"/>
  <c r="AK31" i="47"/>
  <c r="CA29" i="49"/>
  <c r="F29" i="50"/>
  <c r="D57" i="50"/>
  <c r="BM29" i="49"/>
  <c r="AY29" i="50"/>
  <c r="F29" i="47"/>
  <c r="AK30" i="45"/>
  <c r="AR29" i="5"/>
  <c r="BP18" i="5"/>
  <c r="CO30" i="50"/>
  <c r="AX27" i="5"/>
  <c r="B20" i="5"/>
  <c r="D56" i="50"/>
  <c r="CA29" i="47"/>
  <c r="D56" i="51"/>
  <c r="AX23" i="5"/>
  <c r="B26" i="5"/>
  <c r="AX18" i="5"/>
  <c r="F7" i="7"/>
  <c r="AF20" i="5"/>
  <c r="D57" i="49"/>
  <c r="AK29" i="49"/>
  <c r="V60" i="50"/>
  <c r="BP29" i="5"/>
  <c r="BJ23" i="5"/>
  <c r="V81" i="47"/>
  <c r="AX31" i="5"/>
  <c r="BD20" i="5"/>
  <c r="BP28" i="5"/>
  <c r="E56" i="9"/>
  <c r="W30" i="50"/>
  <c r="CO29" i="47"/>
  <c r="T20" i="5"/>
  <c r="H27" i="5"/>
  <c r="N18" i="5"/>
  <c r="AX17" i="5"/>
  <c r="W114" i="50"/>
  <c r="H25" i="5"/>
  <c r="B19" i="5"/>
  <c r="D7" i="7"/>
  <c r="D56" i="49"/>
  <c r="H31" i="5"/>
  <c r="B17" i="5"/>
  <c r="AF21" i="5"/>
  <c r="BD25" i="5"/>
  <c r="BP19" i="5"/>
  <c r="BP23" i="5"/>
  <c r="F31" i="7"/>
  <c r="CA31" i="44"/>
  <c r="V83" i="47"/>
  <c r="F29" i="52"/>
  <c r="E57" i="50"/>
  <c r="AK30" i="47"/>
  <c r="W30" i="47"/>
  <c r="CA30" i="50"/>
  <c r="V82" i="47"/>
  <c r="F30" i="47"/>
  <c r="BM31" i="47"/>
  <c r="F29" i="49"/>
  <c r="H29" i="5"/>
  <c r="AY29" i="46"/>
  <c r="B33" i="5"/>
  <c r="B22" i="5"/>
  <c r="BM31" i="50"/>
  <c r="E56" i="50"/>
  <c r="W29" i="50"/>
  <c r="H28" i="5"/>
  <c r="G7" i="7"/>
  <c r="AF24" i="5"/>
  <c r="N21" i="5"/>
  <c r="AY30" i="52"/>
  <c r="AF23" i="5"/>
  <c r="V81" i="50"/>
  <c r="AY29" i="47"/>
  <c r="W33" i="50"/>
  <c r="AR19" i="5"/>
  <c r="N32" i="5"/>
  <c r="W34" i="47"/>
  <c r="AK30" i="49"/>
  <c r="E19" i="7"/>
  <c r="B18" i="5"/>
  <c r="N19" i="5"/>
  <c r="BP27" i="5"/>
  <c r="AK29" i="51"/>
  <c r="BD29" i="5"/>
  <c r="BD21" i="5"/>
  <c r="AK30" i="50"/>
  <c r="CO30" i="48"/>
  <c r="V83" i="52"/>
  <c r="BJ32" i="5"/>
  <c r="AK30" i="44"/>
  <c r="D58" i="9"/>
  <c r="E56" i="47"/>
  <c r="C9" i="7"/>
  <c r="E57" i="47"/>
  <c r="W33" i="47"/>
  <c r="AY30" i="47"/>
  <c r="AY30" i="49"/>
  <c r="BM30" i="50"/>
  <c r="F30" i="50"/>
  <c r="BD28" i="5"/>
  <c r="AR21" i="5"/>
  <c r="BP21" i="5"/>
  <c r="V60" i="47"/>
  <c r="BJ27" i="5"/>
  <c r="E7" i="7"/>
  <c r="N31" i="5"/>
  <c r="W114" i="49"/>
  <c r="V82" i="49"/>
  <c r="BJ25" i="5"/>
  <c r="B38" i="5"/>
  <c r="N25" i="5"/>
  <c r="AX28" i="5"/>
  <c r="BJ18" i="5"/>
  <c r="CA29" i="44"/>
  <c r="BM30" i="47"/>
  <c r="BM29" i="47"/>
  <c r="CA29" i="50"/>
  <c r="BD26" i="5"/>
  <c r="BM31" i="49"/>
  <c r="G19" i="7"/>
  <c r="AY29" i="49"/>
  <c r="D58" i="50"/>
  <c r="CO29" i="49"/>
  <c r="AF18" i="5"/>
  <c r="F30" i="49"/>
  <c r="H20" i="5"/>
  <c r="AR24" i="5"/>
  <c r="B37" i="5"/>
  <c r="H33" i="5"/>
  <c r="BJ26" i="5"/>
  <c r="H18" i="5"/>
  <c r="AK29" i="50"/>
  <c r="D58" i="47"/>
  <c r="E57" i="49"/>
  <c r="AX24" i="5"/>
  <c r="AR23" i="5"/>
  <c r="AK31" i="50"/>
  <c r="N23" i="5"/>
  <c r="D57" i="47"/>
  <c r="AF27" i="5"/>
  <c r="B31" i="5"/>
  <c r="BD30" i="5"/>
  <c r="BJ21" i="5"/>
  <c r="BM29" i="48"/>
  <c r="C7" i="7"/>
  <c r="W29" i="49"/>
  <c r="W29" i="47"/>
  <c r="AK29" i="52"/>
  <c r="CO29" i="50"/>
  <c r="V82" i="50"/>
  <c r="D56" i="47"/>
  <c r="AK31" i="49"/>
  <c r="H19" i="5"/>
  <c r="AF22" i="5"/>
  <c r="CA31" i="47"/>
  <c r="F30" i="51"/>
  <c r="BJ17" i="5"/>
  <c r="AY31" i="47"/>
  <c r="E56" i="49"/>
  <c r="AY30" i="50"/>
  <c r="W33" i="46"/>
  <c r="H30" i="5"/>
  <c r="C31" i="7"/>
  <c r="BJ24" i="5"/>
  <c r="B32" i="5"/>
  <c r="AF25" i="5"/>
  <c r="H21" i="5"/>
  <c r="B39" i="5"/>
  <c r="W114" i="47"/>
  <c r="D58" i="49"/>
  <c r="BM29" i="50"/>
  <c r="V61" i="48"/>
  <c r="V83" i="50"/>
  <c r="CA31" i="50"/>
  <c r="CO30" i="47"/>
  <c r="V61" i="49"/>
  <c r="W34" i="50"/>
  <c r="BM30" i="49"/>
  <c r="AR22" i="5"/>
  <c r="AR26" i="5"/>
  <c r="AR33" i="5"/>
  <c r="N29" i="5"/>
  <c r="T18" i="5"/>
  <c r="AX32" i="5"/>
  <c r="H17" i="5"/>
  <c r="N33" i="5"/>
  <c r="N30" i="5"/>
  <c r="BD18" i="5"/>
  <c r="W33" i="52"/>
  <c r="N26" i="5"/>
  <c r="AK29" i="47"/>
  <c r="D58" i="45"/>
  <c r="CA31" i="49"/>
  <c r="N20" i="5"/>
  <c r="BD19" i="5"/>
  <c r="AR28" i="5"/>
  <c r="BD24" i="5"/>
  <c r="N24" i="5"/>
  <c r="CA30" i="49"/>
  <c r="V61" i="50"/>
  <c r="AF19" i="5"/>
  <c r="V61" i="47"/>
  <c r="BP30" i="5"/>
  <c r="BJ28" i="5"/>
  <c r="D31" i="7"/>
  <c r="BP26" i="5"/>
  <c r="B30" i="5"/>
  <c r="H23" i="5"/>
  <c r="B35" i="5"/>
  <c r="AY31" i="48"/>
  <c r="CA30" i="47"/>
  <c r="BM30" i="51"/>
  <c r="B29" i="5"/>
  <c r="B21" i="5"/>
  <c r="H22" i="5"/>
  <c r="AX26" i="5"/>
  <c r="BD22" i="5"/>
  <c r="V83" i="49"/>
  <c r="T17" i="5"/>
  <c r="B23" i="5"/>
  <c r="AR27" i="5"/>
  <c r="BJ19" i="5"/>
  <c r="BJ30" i="5"/>
  <c r="H24" i="5"/>
  <c r="B25" i="5"/>
  <c r="B40" i="5"/>
  <c r="BP22" i="5"/>
  <c r="BP20" i="5"/>
  <c r="AX22" i="5"/>
  <c r="AX19" i="5"/>
  <c r="N22" i="5"/>
  <c r="N28" i="5"/>
  <c r="AR18" i="5"/>
  <c r="H26" i="5"/>
  <c r="AX29" i="5"/>
  <c r="AR32" i="5"/>
  <c r="BJ31" i="5"/>
  <c r="BD17" i="5"/>
  <c r="AX30" i="5"/>
  <c r="N17" i="5"/>
  <c r="AR20" i="5"/>
  <c r="AR31" i="5"/>
  <c r="B28" i="5"/>
  <c r="AR25" i="5"/>
  <c r="T19" i="5"/>
  <c r="BJ29" i="5"/>
  <c r="BJ20" i="5"/>
  <c r="B24" i="5"/>
  <c r="BP25" i="5"/>
  <c r="BP31" i="5"/>
  <c r="AF17" i="5"/>
  <c r="AR17" i="5"/>
  <c r="BJ22" i="5"/>
  <c r="H32" i="5"/>
  <c r="BD27" i="5"/>
  <c r="BD23" i="5"/>
  <c r="B34" i="5"/>
  <c r="B36" i="5"/>
  <c r="B27" i="5"/>
  <c r="BP24" i="5"/>
  <c r="BP17" i="5"/>
  <c r="AX20" i="5"/>
  <c r="AX25" i="5"/>
  <c r="AX21" i="5"/>
  <c r="N27" i="5"/>
  <c r="AF26" i="5"/>
  <c r="AR30" i="5"/>
  <c r="E129" i="8" l="1"/>
  <c r="E316" i="8"/>
  <c r="E77" i="8"/>
  <c r="E203" i="8"/>
  <c r="E143" i="8"/>
  <c r="E975" i="8"/>
  <c r="K275" i="8"/>
  <c r="K906" i="8"/>
  <c r="K65" i="8"/>
  <c r="K24" i="8"/>
  <c r="K506" i="8"/>
  <c r="K629" i="8"/>
  <c r="K184" i="8"/>
  <c r="K8" i="8"/>
  <c r="K83" i="8"/>
  <c r="K241" i="8"/>
  <c r="E95" i="8"/>
  <c r="E845" i="8"/>
  <c r="E115" i="8"/>
  <c r="E166" i="8"/>
  <c r="E382" i="8"/>
  <c r="E138" i="8"/>
  <c r="E33" i="8"/>
  <c r="E641" i="8"/>
  <c r="E364" i="8"/>
  <c r="E296" i="8"/>
  <c r="E529" i="8"/>
  <c r="E307" i="8"/>
  <c r="E535" i="8"/>
  <c r="E254" i="8"/>
  <c r="K688" i="8"/>
  <c r="K742" i="8"/>
  <c r="K588" i="8"/>
  <c r="K866" i="8"/>
  <c r="K828" i="8"/>
  <c r="K765" i="8"/>
  <c r="K519" i="8"/>
  <c r="K787" i="8"/>
  <c r="K549" i="8"/>
  <c r="K899" i="8"/>
  <c r="K678" i="8"/>
  <c r="K156" i="8"/>
  <c r="K580" i="8"/>
  <c r="E100" i="8"/>
  <c r="E530" i="8"/>
  <c r="E471" i="8"/>
  <c r="E377" i="8"/>
  <c r="E306" i="8"/>
  <c r="E97" i="8"/>
  <c r="E949" i="8"/>
  <c r="E141" i="8"/>
  <c r="E488" i="8"/>
  <c r="E976" i="8"/>
  <c r="E618" i="8"/>
  <c r="E939" i="8"/>
  <c r="E922" i="8"/>
  <c r="E200" i="8"/>
  <c r="E215" i="8"/>
  <c r="E606" i="8"/>
  <c r="E463" i="8"/>
  <c r="E245" i="8"/>
  <c r="K938" i="8"/>
  <c r="K198" i="8"/>
  <c r="K74" i="8"/>
  <c r="K732" i="8"/>
  <c r="K586" i="8"/>
  <c r="K200" i="8"/>
  <c r="K642" i="8"/>
  <c r="K37" i="8"/>
  <c r="K684" i="8"/>
  <c r="K892" i="8"/>
  <c r="K650" i="8"/>
  <c r="K960" i="8"/>
  <c r="K741" i="8"/>
  <c r="K344" i="8"/>
  <c r="K923" i="8"/>
  <c r="K345" i="8"/>
  <c r="K451" i="8"/>
  <c r="K327" i="8"/>
  <c r="K89" i="8"/>
  <c r="I467" i="8"/>
  <c r="E401" i="8"/>
  <c r="E444" i="8"/>
  <c r="E44" i="8"/>
  <c r="E165" i="8"/>
  <c r="E78" i="8"/>
  <c r="E794" i="8"/>
  <c r="E477" i="8"/>
  <c r="E744" i="8"/>
  <c r="E709" i="8"/>
  <c r="E10" i="8"/>
  <c r="E737" i="8"/>
  <c r="K18" i="8"/>
  <c r="K277" i="8"/>
  <c r="K220" i="8"/>
  <c r="K17" i="8"/>
  <c r="K128" i="8"/>
  <c r="K961" i="8"/>
  <c r="K621" i="8"/>
  <c r="K44" i="8"/>
  <c r="K646" i="8"/>
  <c r="K717" i="8"/>
  <c r="K66" i="8"/>
  <c r="K850" i="8"/>
  <c r="K514" i="8"/>
  <c r="K282" i="8"/>
  <c r="K59" i="8"/>
  <c r="K755" i="8"/>
  <c r="K38" i="8"/>
  <c r="K947" i="8"/>
  <c r="K14" i="8"/>
  <c r="E654" i="8"/>
  <c r="E343" i="8"/>
  <c r="E905" i="8"/>
  <c r="E265" i="8"/>
  <c r="E585" i="8"/>
  <c r="E66" i="8"/>
  <c r="E170" i="8"/>
  <c r="E14" i="8"/>
  <c r="E652" i="8"/>
  <c r="E813" i="8"/>
  <c r="E698" i="8"/>
  <c r="E184" i="8"/>
  <c r="E868" i="8"/>
  <c r="E491" i="8"/>
  <c r="K844" i="8"/>
  <c r="K783" i="8"/>
  <c r="K936" i="8"/>
  <c r="K164" i="8"/>
  <c r="K758" i="8"/>
  <c r="K929" i="8"/>
  <c r="K68" i="8"/>
  <c r="K168" i="8"/>
  <c r="K922" i="8"/>
  <c r="K404" i="8"/>
  <c r="K368" i="8"/>
  <c r="K378" i="8"/>
  <c r="K751" i="8"/>
  <c r="K81" i="8"/>
  <c r="K88" i="8"/>
  <c r="K166" i="8"/>
  <c r="K254" i="8"/>
  <c r="K972" i="8"/>
  <c r="K954" i="8"/>
  <c r="E351" i="8"/>
  <c r="E1002" i="8"/>
  <c r="E232" i="8"/>
  <c r="E942" i="8"/>
  <c r="E405" i="8"/>
  <c r="K449" i="8"/>
  <c r="E274" i="8"/>
  <c r="E825" i="8"/>
  <c r="E19" i="8"/>
  <c r="E701" i="8"/>
  <c r="E354" i="8"/>
  <c r="E609" i="8"/>
  <c r="E978" i="8"/>
  <c r="E413" i="8"/>
  <c r="E286" i="8"/>
  <c r="E717" i="8"/>
  <c r="E893" i="8"/>
  <c r="E800" i="8"/>
  <c r="E707" i="8"/>
  <c r="E646" i="8"/>
  <c r="E230" i="8"/>
  <c r="E820" i="8"/>
  <c r="E525" i="8"/>
  <c r="E755" i="8"/>
  <c r="E874" i="8"/>
  <c r="E201" i="8"/>
  <c r="E426" i="8"/>
  <c r="E871" i="8"/>
  <c r="E761" i="8"/>
  <c r="E539" i="8"/>
  <c r="K31" i="8"/>
  <c r="K478" i="8"/>
  <c r="E568" i="8"/>
  <c r="E666" i="8"/>
  <c r="AX31" i="48"/>
  <c r="AX77" i="48" s="1"/>
  <c r="BL29" i="48"/>
  <c r="BZ29" i="44"/>
  <c r="AJ30" i="44"/>
  <c r="BZ31" i="44"/>
  <c r="BZ76" i="44" s="1"/>
  <c r="E30" i="9"/>
  <c r="E884" i="8"/>
  <c r="E295" i="8"/>
  <c r="E738" i="8"/>
  <c r="E486" i="8"/>
  <c r="E227" i="8"/>
  <c r="E931" i="8"/>
  <c r="E523" i="8"/>
  <c r="E430" i="8"/>
  <c r="E799" i="8"/>
  <c r="E981" i="8"/>
  <c r="E634" i="8"/>
  <c r="E838" i="8"/>
  <c r="E647" i="8"/>
  <c r="E662" i="8"/>
  <c r="E18" i="8"/>
  <c r="E212" i="8"/>
  <c r="E192" i="8"/>
  <c r="E98" i="8"/>
  <c r="E208" i="8"/>
  <c r="E540" i="8"/>
  <c r="E325" i="8"/>
  <c r="E338" i="8"/>
  <c r="E746" i="8"/>
  <c r="E484" i="8"/>
  <c r="E85" i="8"/>
  <c r="E690" i="8"/>
  <c r="E842" i="8"/>
  <c r="E683" i="8"/>
  <c r="E356" i="8"/>
  <c r="E658" i="8"/>
  <c r="E118" i="8"/>
  <c r="E510" i="8"/>
  <c r="E209" i="8"/>
  <c r="K531" i="8"/>
  <c r="K429" i="8"/>
  <c r="K400" i="8"/>
  <c r="K249" i="8"/>
  <c r="K169" i="8"/>
  <c r="K1003" i="8"/>
  <c r="K957" i="8"/>
  <c r="K984" i="8"/>
  <c r="K878" i="8"/>
  <c r="K558" i="8"/>
  <c r="K705" i="8"/>
  <c r="K370" i="8"/>
  <c r="K873" i="8"/>
  <c r="K90" i="8"/>
  <c r="K409" i="8"/>
  <c r="K1004" i="8"/>
  <c r="K219" i="8"/>
  <c r="K261" i="8"/>
  <c r="K831" i="8"/>
  <c r="K289" i="8"/>
  <c r="K726" i="8"/>
  <c r="K547" i="8"/>
  <c r="K363" i="8"/>
  <c r="G36" i="8"/>
  <c r="G874" i="8"/>
  <c r="G473" i="8"/>
  <c r="G228" i="8"/>
  <c r="G109" i="8"/>
  <c r="G942" i="8"/>
  <c r="G860" i="8"/>
  <c r="G620" i="8"/>
  <c r="G143" i="8"/>
  <c r="G687" i="8"/>
  <c r="G401" i="8"/>
  <c r="G946" i="8"/>
  <c r="G298" i="8"/>
  <c r="G812" i="8"/>
  <c r="G321" i="8"/>
  <c r="G635" i="8"/>
  <c r="G820" i="8"/>
  <c r="G763" i="8"/>
  <c r="G885" i="8"/>
  <c r="E953" i="8"/>
  <c r="E685" i="8"/>
  <c r="E65" i="8"/>
  <c r="E995" i="8"/>
  <c r="E554" i="8"/>
  <c r="E404" i="8"/>
  <c r="E260" i="8"/>
  <c r="E846" i="8"/>
  <c r="E418" i="8"/>
  <c r="E366" i="8"/>
  <c r="K981" i="8"/>
  <c r="K567" i="8"/>
  <c r="K852" i="8"/>
  <c r="K978" i="8"/>
  <c r="K51" i="8"/>
  <c r="K647" i="8"/>
  <c r="K599" i="8"/>
  <c r="K927" i="8"/>
  <c r="K116" i="8"/>
  <c r="K573" i="8"/>
  <c r="K484" i="8"/>
  <c r="K657" i="8"/>
  <c r="K505" i="8"/>
  <c r="E997" i="8"/>
  <c r="E713" i="8"/>
  <c r="E449" i="8"/>
  <c r="E925" i="8"/>
  <c r="E632" i="8"/>
  <c r="E457" i="8"/>
  <c r="E398" i="8"/>
  <c r="E735" i="8"/>
  <c r="E282" i="8"/>
  <c r="E299" i="8"/>
  <c r="E982" i="8"/>
  <c r="E417" i="8"/>
  <c r="E453" i="8"/>
  <c r="E686" i="8"/>
  <c r="E217" i="8"/>
  <c r="E992" i="8"/>
  <c r="E301" i="8"/>
  <c r="E987" i="8"/>
  <c r="E183" i="8"/>
  <c r="E703" i="8"/>
  <c r="E237" i="8"/>
  <c r="E15" i="8"/>
  <c r="E754" i="8"/>
  <c r="E421" i="8"/>
  <c r="E380" i="8"/>
  <c r="E723" i="8"/>
  <c r="E496" i="8"/>
  <c r="E783" i="8"/>
  <c r="E400" i="8"/>
  <c r="E854" i="8"/>
  <c r="K296" i="8"/>
  <c r="K672" i="8"/>
  <c r="K251" i="8"/>
  <c r="K987" i="8"/>
  <c r="K818" i="8"/>
  <c r="K78" i="8"/>
  <c r="K930" i="8"/>
  <c r="K860" i="8"/>
  <c r="K907" i="8"/>
  <c r="K87" i="8"/>
  <c r="K779" i="8"/>
  <c r="K79" i="8"/>
  <c r="K523" i="8"/>
  <c r="K214" i="8"/>
  <c r="K750" i="8"/>
  <c r="K320" i="8"/>
  <c r="K975" i="8"/>
  <c r="K384" i="8"/>
  <c r="K326" i="8"/>
  <c r="K686" i="8"/>
  <c r="K833" i="8"/>
  <c r="K194" i="8"/>
  <c r="K243" i="8"/>
  <c r="K193" i="8"/>
  <c r="K33" i="8"/>
  <c r="K410" i="8"/>
  <c r="K494" i="8"/>
  <c r="K279" i="8"/>
  <c r="K388" i="8"/>
  <c r="K772" i="8"/>
  <c r="G428" i="8"/>
  <c r="G909" i="8"/>
  <c r="I258" i="8"/>
  <c r="I829" i="8"/>
  <c r="I352" i="8"/>
  <c r="I648" i="8"/>
  <c r="I444" i="8"/>
  <c r="I527" i="8"/>
  <c r="I323" i="8"/>
  <c r="I253" i="8"/>
  <c r="I627" i="8"/>
  <c r="BZ31" i="49"/>
  <c r="BZ76" i="49" s="1"/>
  <c r="AX30" i="50"/>
  <c r="AJ29" i="51"/>
  <c r="BL31" i="49"/>
  <c r="BL77" i="49" s="1"/>
  <c r="V29" i="50"/>
  <c r="BZ29" i="47"/>
  <c r="V114" i="50"/>
  <c r="V114" i="49"/>
  <c r="AJ29" i="47"/>
  <c r="AX31" i="47"/>
  <c r="AX77" i="47" s="1"/>
  <c r="E30" i="51"/>
  <c r="AJ31" i="50"/>
  <c r="AJ77" i="50" s="1"/>
  <c r="E29" i="49"/>
  <c r="CN30" i="50"/>
  <c r="CN32" i="50" s="1"/>
  <c r="V34" i="50"/>
  <c r="BZ31" i="47"/>
  <c r="BZ76" i="47" s="1"/>
  <c r="E30" i="49"/>
  <c r="BL31" i="47"/>
  <c r="BL77" i="47" s="1"/>
  <c r="CN30" i="48"/>
  <c r="CN32" i="48" s="1"/>
  <c r="CN29" i="49"/>
  <c r="BZ29" i="50"/>
  <c r="E30" i="50"/>
  <c r="E30" i="47"/>
  <c r="AJ30" i="45"/>
  <c r="AJ31" i="49"/>
  <c r="AJ77" i="49" s="1"/>
  <c r="V33" i="50"/>
  <c r="BL30" i="50"/>
  <c r="E29" i="47"/>
  <c r="CN30" i="47"/>
  <c r="CN32" i="47" s="1"/>
  <c r="BL30" i="51"/>
  <c r="AJ30" i="49"/>
  <c r="AJ29" i="49"/>
  <c r="AX30" i="49"/>
  <c r="BZ30" i="50"/>
  <c r="AX29" i="50"/>
  <c r="BZ31" i="50"/>
  <c r="BZ76" i="50" s="1"/>
  <c r="CN29" i="47"/>
  <c r="BL29" i="47"/>
  <c r="AX30" i="47"/>
  <c r="V30" i="47"/>
  <c r="BL29" i="49"/>
  <c r="CN29" i="50"/>
  <c r="AJ30" i="50"/>
  <c r="AX29" i="47"/>
  <c r="V33" i="47"/>
  <c r="AJ30" i="47"/>
  <c r="AJ29" i="52"/>
  <c r="BZ30" i="49"/>
  <c r="E29" i="50"/>
  <c r="BL29" i="50"/>
  <c r="V29" i="47"/>
  <c r="BZ30" i="47"/>
  <c r="V34" i="47"/>
  <c r="BL30" i="47"/>
  <c r="E29" i="52"/>
  <c r="BZ29" i="49"/>
  <c r="V29" i="49"/>
  <c r="AJ29" i="50"/>
  <c r="V30" i="50"/>
  <c r="AJ31" i="47"/>
  <c r="AJ77" i="47" s="1"/>
  <c r="V114" i="47"/>
  <c r="G464" i="8"/>
  <c r="G472" i="8"/>
  <c r="G959" i="8"/>
  <c r="G793" i="8"/>
  <c r="G853" i="8"/>
  <c r="G222" i="8"/>
  <c r="G257" i="8"/>
  <c r="G235" i="8"/>
  <c r="G224" i="8"/>
  <c r="G474" i="8"/>
  <c r="I182" i="8"/>
  <c r="I654" i="8"/>
  <c r="E679" i="8"/>
  <c r="E789" i="8"/>
  <c r="E581" i="8"/>
  <c r="E876" i="8"/>
  <c r="E661" i="8"/>
  <c r="E630" i="8"/>
  <c r="E300" i="8"/>
  <c r="E269" i="8"/>
  <c r="E493" i="8"/>
  <c r="E177" i="8"/>
  <c r="E542" i="8"/>
  <c r="E105" i="8"/>
  <c r="E900" i="8"/>
  <c r="K768" i="8"/>
  <c r="K347" i="8"/>
  <c r="K723" i="8"/>
  <c r="K469" i="8"/>
  <c r="K436" i="8"/>
  <c r="K58" i="8"/>
  <c r="K264" i="8"/>
  <c r="K9" i="8"/>
  <c r="K52" i="8"/>
  <c r="K271" i="8"/>
  <c r="K470" i="8"/>
  <c r="K306" i="8"/>
  <c r="K849" i="8"/>
  <c r="K500" i="8"/>
  <c r="K106" i="8"/>
  <c r="G633" i="8"/>
  <c r="G758" i="8"/>
  <c r="G892" i="8"/>
  <c r="G355" i="8"/>
  <c r="G605" i="8"/>
  <c r="G676" i="8"/>
  <c r="G313" i="8"/>
  <c r="G623" i="8"/>
  <c r="G190" i="8"/>
  <c r="G445" i="8"/>
  <c r="G565" i="8"/>
  <c r="G656" i="8"/>
  <c r="G216" i="8"/>
  <c r="G158" i="8"/>
  <c r="G424" i="8"/>
  <c r="G39" i="8"/>
  <c r="G238" i="8"/>
  <c r="E284" i="8"/>
  <c r="E645" i="8"/>
  <c r="E90" i="8"/>
  <c r="E441" i="8"/>
  <c r="E765" i="8"/>
  <c r="E861" i="8"/>
  <c r="E427" i="8"/>
  <c r="E347" i="8"/>
  <c r="E91" i="8"/>
  <c r="E913" i="8"/>
  <c r="E302" i="8"/>
  <c r="E373" i="8"/>
  <c r="E729" i="8"/>
  <c r="E655" i="8"/>
  <c r="K101" i="8"/>
  <c r="K297" i="8"/>
  <c r="K713" i="8"/>
  <c r="K746" i="8"/>
  <c r="K19" i="8"/>
  <c r="K144" i="8"/>
  <c r="K98" i="8"/>
  <c r="G553" i="8"/>
  <c r="G999" i="8"/>
  <c r="G937" i="8"/>
  <c r="G59" i="8"/>
  <c r="G218" i="8"/>
  <c r="G513" i="8"/>
  <c r="G562" i="8"/>
  <c r="G607" i="8"/>
  <c r="G142" i="8"/>
  <c r="G616" i="8"/>
  <c r="G958" i="8"/>
  <c r="G332" i="8"/>
  <c r="G305" i="8"/>
  <c r="G191" i="8"/>
  <c r="G949" i="8"/>
  <c r="G809" i="8"/>
  <c r="G846" i="8"/>
  <c r="G871" i="8"/>
  <c r="G139" i="8"/>
  <c r="G818" i="8"/>
  <c r="G897" i="8"/>
  <c r="G259" i="8"/>
  <c r="G777" i="8"/>
  <c r="G927" i="8"/>
  <c r="G714" i="8"/>
  <c r="G225" i="8"/>
  <c r="G337" i="8"/>
  <c r="G206" i="8"/>
  <c r="G601" i="8"/>
  <c r="G984" i="8"/>
  <c r="G487" i="8"/>
  <c r="G342" i="8"/>
  <c r="G154" i="8"/>
  <c r="G639" i="8"/>
  <c r="G642" i="8"/>
  <c r="G599" i="8"/>
  <c r="G286" i="8"/>
  <c r="G201" i="8"/>
  <c r="G168" i="8"/>
  <c r="G485" i="8"/>
  <c r="G932" i="8"/>
  <c r="G575" i="8"/>
  <c r="G848" i="8"/>
  <c r="G480" i="8"/>
  <c r="G835" i="8"/>
  <c r="G236" i="8"/>
  <c r="G322" i="8"/>
  <c r="G185" i="8"/>
  <c r="G985" i="8"/>
  <c r="G87" i="8"/>
  <c r="G736" i="8"/>
  <c r="G718" i="8"/>
  <c r="G285" i="8"/>
  <c r="G741" i="8"/>
  <c r="G246" i="8"/>
  <c r="G727" i="8"/>
  <c r="G140" i="8"/>
  <c r="G792" i="8"/>
  <c r="G359" i="8"/>
  <c r="G614" i="8"/>
  <c r="G479" i="8"/>
  <c r="G186" i="8"/>
  <c r="G624" i="8"/>
  <c r="G194" i="8"/>
  <c r="G215" i="8"/>
  <c r="I183" i="8"/>
  <c r="I653" i="8"/>
  <c r="G935" i="8"/>
  <c r="G646" i="8"/>
  <c r="G671" i="8"/>
  <c r="G850" i="8"/>
  <c r="I420" i="8"/>
  <c r="I107" i="8"/>
  <c r="I78" i="8"/>
  <c r="G127" i="8"/>
  <c r="G119" i="8"/>
  <c r="G948" i="8"/>
  <c r="G749" i="8"/>
  <c r="G244" i="8"/>
  <c r="G29" i="8"/>
  <c r="G500" i="8"/>
  <c r="G363" i="8"/>
  <c r="G512" i="8"/>
  <c r="G551" i="8"/>
  <c r="G954" i="8"/>
  <c r="G507" i="8"/>
  <c r="G136" i="8"/>
  <c r="G103" i="8"/>
  <c r="G638" i="8"/>
  <c r="G31" i="8"/>
  <c r="G164" i="8"/>
  <c r="G250" i="8"/>
  <c r="G120" i="8"/>
  <c r="G872" i="8"/>
  <c r="G697" i="8"/>
  <c r="G504" i="8"/>
  <c r="G94" i="8"/>
  <c r="G572" i="8"/>
  <c r="G57" i="8"/>
  <c r="I340" i="8"/>
  <c r="I710" i="8"/>
  <c r="I845" i="8"/>
  <c r="I372" i="8"/>
  <c r="I739" i="8"/>
  <c r="I100" i="8"/>
  <c r="I414" i="8"/>
  <c r="I268" i="8"/>
  <c r="I790" i="8"/>
  <c r="I304" i="8"/>
  <c r="I239" i="8"/>
  <c r="I693" i="8"/>
  <c r="I112" i="8"/>
  <c r="I358" i="8"/>
  <c r="I49" i="8"/>
  <c r="I781" i="8"/>
  <c r="I533" i="8"/>
  <c r="I147" i="8"/>
  <c r="I319" i="8"/>
  <c r="I900" i="8"/>
  <c r="I700" i="8"/>
  <c r="I131" i="8"/>
  <c r="I148" i="8"/>
  <c r="I669" i="8"/>
  <c r="I93" i="8"/>
  <c r="I383" i="8"/>
  <c r="I821" i="8"/>
  <c r="I477" i="8"/>
  <c r="I776" i="8"/>
  <c r="I531" i="8"/>
  <c r="I541" i="8"/>
  <c r="I957" i="8"/>
  <c r="I991" i="8"/>
  <c r="I411" i="8"/>
  <c r="I16" i="8"/>
  <c r="I661" i="8"/>
  <c r="I651" i="8"/>
  <c r="I267" i="8"/>
  <c r="I644" i="8"/>
  <c r="I840" i="8"/>
  <c r="I548" i="8"/>
  <c r="I132" i="8"/>
  <c r="I815" i="8"/>
  <c r="I381" i="8"/>
  <c r="I886" i="8"/>
  <c r="I801" i="8"/>
  <c r="I511" i="8"/>
  <c r="I219" i="8"/>
  <c r="I705" i="8"/>
  <c r="I980" i="8"/>
  <c r="I817" i="8"/>
  <c r="I679" i="8"/>
  <c r="I582" i="8"/>
  <c r="I56" i="8"/>
  <c r="I622" i="8"/>
  <c r="I195" i="8"/>
  <c r="I730" i="8"/>
  <c r="I163" i="8"/>
  <c r="I970" i="8"/>
  <c r="I901" i="8"/>
  <c r="I540" i="8"/>
  <c r="I26" i="8"/>
  <c r="I20" i="8"/>
  <c r="I596" i="8"/>
  <c r="I435" i="8"/>
  <c r="I382" i="8"/>
  <c r="I137" i="8"/>
  <c r="I569" i="8"/>
  <c r="K250" i="8"/>
  <c r="I930" i="8"/>
  <c r="I32" i="8"/>
  <c r="I583" i="8"/>
  <c r="I388" i="8"/>
  <c r="I481" i="8"/>
  <c r="I452" i="8"/>
  <c r="I351" i="8"/>
  <c r="I657" i="8"/>
  <c r="G577" i="8"/>
  <c r="G506" i="8"/>
  <c r="G505" i="8"/>
  <c r="G104" i="8"/>
  <c r="G774" i="8"/>
  <c r="G173" i="8"/>
  <c r="G716" i="8"/>
  <c r="G867" i="8"/>
  <c r="G202" i="8"/>
  <c r="G566" i="8"/>
  <c r="G862" i="8"/>
  <c r="G779" i="8"/>
  <c r="G161" i="8"/>
  <c r="G399" i="8"/>
  <c r="G608" i="8"/>
  <c r="G499" i="8"/>
  <c r="G986" i="8"/>
  <c r="G682" i="8"/>
  <c r="G988" i="8"/>
  <c r="G443" i="8"/>
  <c r="G826" i="8"/>
  <c r="G369" i="8"/>
  <c r="G808" i="8"/>
  <c r="G99" i="8"/>
  <c r="G280" i="8"/>
  <c r="G823" i="8"/>
  <c r="G124" i="8"/>
  <c r="G543" i="8"/>
  <c r="G149" i="8"/>
  <c r="G911" i="8"/>
  <c r="G213" i="8"/>
  <c r="I664" i="8"/>
  <c r="I189" i="8"/>
  <c r="I283" i="8"/>
  <c r="I438" i="8"/>
  <c r="I771" i="8"/>
  <c r="I172" i="8"/>
  <c r="I45" i="8"/>
  <c r="I565" i="8"/>
  <c r="I234" i="8"/>
  <c r="I446" i="8"/>
  <c r="I834" i="8"/>
  <c r="I753" i="8"/>
  <c r="I190" i="8"/>
  <c r="I564" i="8"/>
  <c r="I379" i="8"/>
  <c r="I355" i="8"/>
  <c r="I158" i="8"/>
  <c r="I64" i="8"/>
  <c r="I455" i="8"/>
  <c r="I512" i="8"/>
  <c r="I121" i="8"/>
  <c r="I785" i="8"/>
  <c r="I498" i="8"/>
  <c r="I701" i="8"/>
  <c r="I423" i="8"/>
  <c r="I349" i="8"/>
  <c r="I433" i="8"/>
  <c r="I928" i="8"/>
  <c r="I747" i="8"/>
  <c r="I752" i="8"/>
  <c r="I847" i="8"/>
  <c r="I120" i="8"/>
  <c r="I504" i="8"/>
  <c r="I407" i="8"/>
  <c r="I804" i="8"/>
  <c r="I77" i="8"/>
  <c r="I536" i="8"/>
  <c r="I908" i="8"/>
  <c r="I554" i="8"/>
  <c r="I221" i="8"/>
  <c r="I421" i="8"/>
  <c r="I354" i="8"/>
  <c r="I589" i="8"/>
  <c r="I103" i="8"/>
  <c r="I96" i="8"/>
  <c r="I977" i="8"/>
  <c r="I118" i="8"/>
  <c r="I685" i="8"/>
  <c r="I872" i="8"/>
  <c r="I35" i="8"/>
  <c r="I507" i="8"/>
  <c r="I856" i="8"/>
  <c r="I82" i="8"/>
  <c r="I839" i="8"/>
  <c r="I335" i="8"/>
  <c r="I122" i="8"/>
  <c r="I889" i="8"/>
  <c r="E367" i="8"/>
  <c r="E963" i="8"/>
  <c r="E198" i="8"/>
  <c r="E548" i="8"/>
  <c r="E692" i="8"/>
  <c r="E590" i="8"/>
  <c r="E597" i="8"/>
  <c r="E125" i="8"/>
  <c r="E7" i="8"/>
  <c r="E659" i="8"/>
  <c r="E204" i="8"/>
  <c r="E901" i="8"/>
  <c r="E419" i="8"/>
  <c r="E775" i="8"/>
  <c r="K603" i="8"/>
  <c r="K685" i="8"/>
  <c r="K983" i="8"/>
  <c r="K10" i="8"/>
  <c r="K848" i="8"/>
  <c r="K934" i="8"/>
  <c r="K845" i="8"/>
  <c r="K461" i="8"/>
  <c r="K148" i="8"/>
  <c r="K455" i="8"/>
  <c r="K35" i="8"/>
  <c r="K651" i="8"/>
  <c r="K771" i="8"/>
  <c r="K268" i="8"/>
  <c r="K791" i="8"/>
  <c r="K618" i="8"/>
  <c r="K60" i="8"/>
  <c r="K293" i="8"/>
  <c r="K518" i="8"/>
  <c r="K677" i="8"/>
  <c r="K475" i="8"/>
  <c r="G34" i="8"/>
  <c r="G333" i="8"/>
  <c r="G1003" i="8"/>
  <c r="G799" i="8"/>
  <c r="G903" i="8"/>
  <c r="G768" i="8"/>
  <c r="G177" i="8"/>
  <c r="G397" i="8"/>
  <c r="G466" i="8"/>
  <c r="G931" i="8"/>
  <c r="G208" i="8"/>
  <c r="G558" i="8"/>
  <c r="G9" i="8"/>
  <c r="G594" i="8"/>
  <c r="G348" i="8"/>
  <c r="G750" i="8"/>
  <c r="G334" i="8"/>
  <c r="G849" i="8"/>
  <c r="G240" i="8"/>
  <c r="G757" i="8"/>
  <c r="G983" i="8"/>
  <c r="G387" i="8"/>
  <c r="G666" i="8"/>
  <c r="G430" i="8"/>
  <c r="G288" i="8"/>
  <c r="G1002" i="8"/>
  <c r="G574" i="8"/>
  <c r="G588" i="8"/>
  <c r="G53" i="8"/>
  <c r="G40" i="8"/>
  <c r="G602" i="8"/>
  <c r="G425" i="8"/>
  <c r="G133" i="8"/>
  <c r="E185" i="8"/>
  <c r="E821" i="8"/>
  <c r="E710" i="8"/>
  <c r="E967" i="8"/>
  <c r="E179" i="8"/>
  <c r="E332" i="8"/>
  <c r="E932" i="8"/>
  <c r="E393" i="8"/>
  <c r="E8" i="8"/>
  <c r="E114" i="8"/>
  <c r="E243" i="8"/>
  <c r="E476" i="8"/>
  <c r="E834" i="8"/>
  <c r="E324" i="8"/>
  <c r="E926" i="8"/>
  <c r="E223" i="8"/>
  <c r="E557" i="8"/>
  <c r="E182" i="8"/>
  <c r="E741" i="8"/>
  <c r="E601" i="8"/>
  <c r="E353" i="8"/>
  <c r="E102" i="8"/>
  <c r="E747" i="8"/>
  <c r="E689" i="8"/>
  <c r="E579" i="8"/>
  <c r="E878" i="8"/>
  <c r="E875" i="8"/>
  <c r="E234" i="8"/>
  <c r="E899" i="8"/>
  <c r="E570" i="8"/>
  <c r="E314" i="8"/>
  <c r="E752" i="8"/>
  <c r="E447" i="8"/>
  <c r="E121" i="8"/>
  <c r="E368" i="8"/>
  <c r="E162" i="8"/>
  <c r="E478" i="8"/>
  <c r="E764" i="8"/>
  <c r="E629" i="8"/>
  <c r="E773" i="8"/>
  <c r="K334" i="8"/>
  <c r="K358" i="8"/>
  <c r="K565" i="8"/>
  <c r="K819" i="8"/>
  <c r="K710" i="8"/>
  <c r="K188" i="8"/>
  <c r="K780" i="8"/>
  <c r="K369" i="8"/>
  <c r="K817" i="8"/>
  <c r="K595" i="8"/>
  <c r="K837" i="8"/>
  <c r="K776" i="8"/>
  <c r="K64" i="8"/>
  <c r="K283" i="8"/>
  <c r="K797" i="8"/>
  <c r="K704" i="8"/>
  <c r="K675" i="8"/>
  <c r="K830" i="8"/>
  <c r="K207" i="8"/>
  <c r="K998" i="8"/>
  <c r="K804" i="8"/>
  <c r="K585" i="8"/>
  <c r="G85" i="8"/>
  <c r="G555" i="8"/>
  <c r="G869" i="8"/>
  <c r="G603" i="8"/>
  <c r="G728" i="8"/>
  <c r="G126" i="8"/>
  <c r="G517" i="8"/>
  <c r="G18" i="8"/>
  <c r="G192" i="8"/>
  <c r="G740" i="8"/>
  <c r="G720" i="8"/>
  <c r="G759" i="8"/>
  <c r="E407" i="8"/>
  <c r="E858" i="8"/>
  <c r="E370" i="8"/>
  <c r="E13" i="8"/>
  <c r="E1004" i="8"/>
  <c r="E918" i="8"/>
  <c r="E819" i="8"/>
  <c r="E434" i="8"/>
  <c r="E342" i="8"/>
  <c r="E429" i="8"/>
  <c r="E778" i="8"/>
  <c r="E22" i="8"/>
  <c r="E409" i="8"/>
  <c r="E278" i="8"/>
  <c r="E528" i="8"/>
  <c r="E176" i="8"/>
  <c r="E887" i="8"/>
  <c r="E446" i="8"/>
  <c r="E519" i="8"/>
  <c r="E106" i="8"/>
  <c r="E70" i="8"/>
  <c r="E958" i="8"/>
  <c r="E795" i="8"/>
  <c r="E576" i="8"/>
  <c r="E111" i="8"/>
  <c r="E562" i="8"/>
  <c r="E23" i="8"/>
  <c r="E667" i="8"/>
  <c r="E559" i="8"/>
  <c r="E391" i="8"/>
  <c r="K740" i="8"/>
  <c r="K218" i="8"/>
  <c r="K237" i="8"/>
  <c r="K897" i="8"/>
  <c r="K853" i="8"/>
  <c r="K810" i="8"/>
  <c r="K196" i="8"/>
  <c r="K36" i="8"/>
  <c r="K54" i="8"/>
  <c r="K73" i="8"/>
  <c r="K465" i="8"/>
  <c r="K638" i="8"/>
  <c r="K234" i="8"/>
  <c r="K349" i="8"/>
  <c r="K905" i="8"/>
  <c r="K416" i="8"/>
  <c r="K255" i="8"/>
  <c r="K904" i="8"/>
  <c r="K433" i="8"/>
  <c r="K555" i="8"/>
  <c r="K278" i="8"/>
  <c r="K602" i="8"/>
  <c r="K816" i="8"/>
  <c r="K325" i="8"/>
  <c r="K834" i="8"/>
  <c r="K239" i="8"/>
  <c r="K381" i="8"/>
  <c r="K340" i="8"/>
  <c r="K139" i="8"/>
  <c r="K61" i="8"/>
  <c r="K114" i="8"/>
  <c r="K543" i="8"/>
  <c r="K362" i="8"/>
  <c r="K175" i="8"/>
  <c r="K383" i="8"/>
  <c r="K504" i="8"/>
  <c r="K991" i="8"/>
  <c r="K548" i="8"/>
  <c r="K359" i="8"/>
  <c r="K725" i="8"/>
  <c r="K305" i="8"/>
  <c r="K644" i="8"/>
  <c r="K937" i="8"/>
  <c r="K777" i="8"/>
  <c r="K510" i="8"/>
  <c r="K517" i="8"/>
  <c r="K82" i="8"/>
  <c r="K176" i="8"/>
  <c r="K886" i="8"/>
  <c r="K980" i="8"/>
  <c r="K456" i="8"/>
  <c r="K372" i="8"/>
  <c r="K811" i="8"/>
  <c r="K888" i="8"/>
  <c r="G265" i="8"/>
  <c r="G888" i="8"/>
  <c r="G673" i="8"/>
  <c r="G896" i="8"/>
  <c r="G84" i="8"/>
  <c r="G803" i="8"/>
  <c r="G591" i="8"/>
  <c r="G866" i="8"/>
  <c r="G88" i="8"/>
  <c r="G695" i="8"/>
  <c r="G356" i="8"/>
  <c r="G663" i="8"/>
  <c r="G780" i="8"/>
  <c r="G521" i="8"/>
  <c r="G631" i="8"/>
  <c r="G915" i="8"/>
  <c r="G80" i="8"/>
  <c r="G961" i="8"/>
  <c r="G699" i="8"/>
  <c r="G640" i="8"/>
  <c r="G617" i="8"/>
  <c r="G230" i="8"/>
  <c r="G431" i="8"/>
  <c r="G630" i="8"/>
  <c r="G677" i="8"/>
  <c r="G89" i="8"/>
  <c r="G188" i="8"/>
  <c r="G539" i="8"/>
  <c r="G392" i="8"/>
  <c r="G760" i="8"/>
  <c r="G508" i="8"/>
  <c r="G748" i="8"/>
  <c r="G910" i="8"/>
  <c r="G744" i="8"/>
  <c r="G181" i="8"/>
  <c r="G242" i="8"/>
  <c r="G361" i="8"/>
  <c r="G396" i="8"/>
  <c r="G165" i="8"/>
  <c r="G628" i="8"/>
  <c r="G816" i="8"/>
  <c r="G116" i="8"/>
  <c r="G719" i="8"/>
  <c r="G405" i="8"/>
  <c r="G769" i="8"/>
  <c r="G755" i="8"/>
  <c r="G11" i="8"/>
  <c r="G784" i="8"/>
  <c r="G837" i="8"/>
  <c r="G386" i="8"/>
  <c r="G702" i="8"/>
  <c r="G503" i="8"/>
  <c r="G497" i="8"/>
  <c r="G489" i="8"/>
  <c r="G470" i="8"/>
  <c r="G30" i="8"/>
  <c r="G174" i="8"/>
  <c r="G811" i="8"/>
  <c r="G813" i="8"/>
  <c r="G797" i="8"/>
  <c r="G955" i="8"/>
  <c r="G486" i="8"/>
  <c r="G658" i="8"/>
  <c r="G180" i="8"/>
  <c r="G416" i="8"/>
  <c r="G706" i="8"/>
  <c r="G316" i="8"/>
  <c r="G534" i="8"/>
  <c r="G251" i="8"/>
  <c r="G66" i="8"/>
  <c r="G966" i="8"/>
  <c r="G308" i="8"/>
  <c r="G75" i="8"/>
  <c r="G742" i="8"/>
  <c r="G150" i="8"/>
  <c r="G766" i="8"/>
  <c r="G289" i="8"/>
  <c r="G571" i="8"/>
  <c r="G832" i="8"/>
  <c r="G76" i="8"/>
  <c r="G262" i="8"/>
  <c r="G331" i="8"/>
  <c r="G798" i="8"/>
  <c r="G762" i="8"/>
  <c r="G990" i="8"/>
  <c r="I399" i="8"/>
  <c r="I67" i="8"/>
  <c r="E955" i="8"/>
  <c r="E973" i="8"/>
  <c r="E593" i="8"/>
  <c r="E285" i="8"/>
  <c r="E916" i="8"/>
  <c r="E847" i="8"/>
  <c r="E48" i="8"/>
  <c r="E780" i="8"/>
  <c r="E142" i="8"/>
  <c r="E851" i="8"/>
  <c r="E297" i="8"/>
  <c r="E239" i="8"/>
  <c r="E160" i="8"/>
  <c r="E945" i="8"/>
  <c r="E894" i="8"/>
  <c r="E304" i="8"/>
  <c r="E940" i="8"/>
  <c r="E680" i="8"/>
  <c r="E888" i="8"/>
  <c r="E467" i="8"/>
  <c r="E360" i="8"/>
  <c r="E622" i="8"/>
  <c r="E695" i="8"/>
  <c r="E880" i="8"/>
  <c r="E153" i="8"/>
  <c r="E536" i="8"/>
  <c r="E148" i="8"/>
  <c r="E337" i="8"/>
  <c r="E440" i="8"/>
  <c r="E612" i="8"/>
  <c r="E515" i="8"/>
  <c r="E319" i="8"/>
  <c r="E145" i="8"/>
  <c r="E43" i="8"/>
  <c r="E760" i="8"/>
  <c r="E291" i="8"/>
  <c r="E866" i="8"/>
  <c r="E848" i="8"/>
  <c r="E915" i="8"/>
  <c r="E328" i="8"/>
  <c r="E452" i="8"/>
  <c r="E408" i="8"/>
  <c r="K864" i="8"/>
  <c r="K47" i="8"/>
  <c r="K912" i="8"/>
  <c r="K542" i="8"/>
  <c r="K900" i="8"/>
  <c r="K728" i="8"/>
  <c r="K582" i="8"/>
  <c r="K411" i="8"/>
  <c r="K536" i="8"/>
  <c r="K190" i="8"/>
  <c r="K903" i="8"/>
  <c r="K739" i="8"/>
  <c r="K902" i="8"/>
  <c r="K571" i="8"/>
  <c r="K821" i="8"/>
  <c r="K417" i="8"/>
  <c r="K620" i="8"/>
  <c r="K708" i="8"/>
  <c r="K803" i="8"/>
  <c r="K977" i="8"/>
  <c r="K512" i="8"/>
  <c r="K812" i="8"/>
  <c r="K356" i="8"/>
  <c r="K213" i="8"/>
  <c r="K441" i="8"/>
  <c r="K112" i="8"/>
  <c r="K49" i="8"/>
  <c r="K974" i="8"/>
  <c r="K302" i="8"/>
  <c r="K781" i="8"/>
  <c r="K102" i="8"/>
  <c r="K328" i="8"/>
  <c r="K840" i="8"/>
  <c r="K693" i="8"/>
  <c r="E985" i="8"/>
  <c r="E673" i="8"/>
  <c r="E483" i="8"/>
  <c r="E450" i="8"/>
  <c r="E656" i="8"/>
  <c r="E213" i="8"/>
  <c r="E575" i="8"/>
  <c r="E310" i="8"/>
  <c r="E305" i="8"/>
  <c r="E797" i="8"/>
  <c r="E16" i="8"/>
  <c r="E55" i="8"/>
  <c r="E734" i="8"/>
  <c r="E225" i="8"/>
  <c r="E79" i="8"/>
  <c r="E798" i="8"/>
  <c r="K964" i="8"/>
  <c r="K985" i="8"/>
  <c r="K782" i="8"/>
  <c r="K425" i="8"/>
  <c r="K391" i="8"/>
  <c r="K867" i="8"/>
  <c r="E317" i="8"/>
  <c r="E672" i="8"/>
  <c r="E420" i="8"/>
  <c r="E697" i="8"/>
  <c r="E998" i="8"/>
  <c r="E76" i="8"/>
  <c r="E790" i="8"/>
  <c r="E507" i="8"/>
  <c r="E508" i="8"/>
  <c r="E867" i="8"/>
  <c r="E365" i="8"/>
  <c r="E82" i="8"/>
  <c r="E620" i="8"/>
  <c r="E131" i="8"/>
  <c r="K880" i="8"/>
  <c r="K884" i="8"/>
  <c r="K124" i="8"/>
  <c r="K662" i="8"/>
  <c r="K292" i="8"/>
  <c r="I300" i="8"/>
  <c r="I959" i="8"/>
  <c r="I557" i="8"/>
  <c r="I150" i="8"/>
  <c r="I162" i="8"/>
  <c r="I413" i="8"/>
  <c r="I546" i="8"/>
  <c r="I971" i="8"/>
  <c r="I806" i="8"/>
  <c r="I146" i="8"/>
  <c r="I623" i="8"/>
  <c r="I508" i="8"/>
  <c r="I227" i="8"/>
  <c r="I123" i="8"/>
  <c r="I877" i="8"/>
  <c r="I597" i="8"/>
  <c r="I210" i="8"/>
  <c r="I628" i="8"/>
  <c r="I499" i="8"/>
  <c r="I464" i="8"/>
  <c r="I963" i="8"/>
  <c r="I343" i="8"/>
  <c r="I329" i="8"/>
  <c r="I851" i="8"/>
  <c r="I171" i="8"/>
  <c r="I673" i="8"/>
  <c r="I497" i="8"/>
  <c r="I979" i="8"/>
  <c r="I951" i="8"/>
  <c r="I862" i="8"/>
  <c r="I696" i="8"/>
  <c r="I652" i="8"/>
  <c r="I395" i="8"/>
  <c r="I331" i="8"/>
  <c r="I181" i="8"/>
  <c r="I235" i="8"/>
  <c r="I524" i="8"/>
  <c r="I23" i="8"/>
  <c r="I280" i="8"/>
  <c r="I769" i="8"/>
  <c r="I377" i="8"/>
  <c r="I72" i="8"/>
  <c r="I859" i="8"/>
  <c r="I890" i="8"/>
  <c r="I824" i="8"/>
  <c r="I917" i="8"/>
  <c r="I299" i="8"/>
  <c r="I97" i="8"/>
  <c r="I230" i="8"/>
  <c r="I502" i="8"/>
  <c r="I795" i="8"/>
  <c r="I761" i="8"/>
  <c r="I460" i="8"/>
  <c r="I92" i="8"/>
  <c r="I161" i="8"/>
  <c r="I632" i="8"/>
  <c r="I256" i="8"/>
  <c r="I471" i="8"/>
  <c r="I229" i="8"/>
  <c r="I591" i="8"/>
  <c r="I69" i="8"/>
  <c r="I992" i="8"/>
  <c r="I748" i="8"/>
  <c r="I70" i="8"/>
  <c r="I376" i="8"/>
  <c r="I561" i="8"/>
  <c r="I687" i="8"/>
  <c r="I367" i="8"/>
  <c r="I408" i="8"/>
  <c r="I738" i="8"/>
  <c r="I515" i="8"/>
  <c r="I743" i="8"/>
  <c r="I729" i="8"/>
  <c r="I577" i="8"/>
  <c r="I766" i="8"/>
  <c r="I995" i="8"/>
  <c r="I563" i="8"/>
  <c r="I559" i="8"/>
  <c r="I556" i="8"/>
  <c r="I341" i="8"/>
  <c r="I608" i="8"/>
  <c r="I857" i="8"/>
  <c r="I50" i="8"/>
  <c r="I737" i="8"/>
  <c r="K57" i="8"/>
  <c r="K222" i="8"/>
  <c r="G873" i="8"/>
  <c r="G229" i="8"/>
  <c r="G269" i="8"/>
  <c r="G936" i="8"/>
  <c r="G725" i="8"/>
  <c r="G492" i="8"/>
  <c r="G287" i="8"/>
  <c r="G626" i="8"/>
  <c r="G410" i="8"/>
  <c r="G272" i="8"/>
  <c r="G647" i="8"/>
  <c r="G385" i="8"/>
  <c r="G951" i="8"/>
  <c r="G890" i="8"/>
  <c r="G805" i="8"/>
  <c r="G436" i="8"/>
  <c r="G969" i="8"/>
  <c r="G877" i="8"/>
  <c r="G62" i="8"/>
  <c r="G232" i="8"/>
  <c r="G934" i="8"/>
  <c r="G592" i="8"/>
  <c r="G311" i="8"/>
  <c r="G105" i="8"/>
  <c r="G152" i="8"/>
  <c r="G258" i="8"/>
  <c r="G891" i="8"/>
  <c r="G532" i="8"/>
  <c r="G895" i="8"/>
  <c r="G581" i="8"/>
  <c r="G844" i="8"/>
  <c r="G652" i="8"/>
  <c r="G345" i="8"/>
  <c r="G857" i="8"/>
  <c r="G110" i="8"/>
  <c r="G155" i="8"/>
  <c r="G952" i="8"/>
  <c r="G451" i="8"/>
  <c r="G893" i="8"/>
  <c r="G595" i="8"/>
  <c r="G357" i="8"/>
  <c r="G870" i="8"/>
  <c r="G933" i="8"/>
  <c r="G665" i="8"/>
  <c r="G743" i="8"/>
  <c r="G494" i="8"/>
  <c r="G578" i="8"/>
  <c r="G560" i="8"/>
  <c r="G836" i="8"/>
  <c r="G249" i="8"/>
  <c r="G841" i="8"/>
  <c r="G214" i="8"/>
  <c r="G338" i="8"/>
  <c r="G394" i="8"/>
  <c r="G461" i="8"/>
  <c r="G310" i="8"/>
  <c r="G796" i="8"/>
  <c r="G600" i="8"/>
  <c r="G98" i="8"/>
  <c r="G580" i="8"/>
  <c r="G829" i="8"/>
  <c r="G724" i="8"/>
  <c r="G912" i="8"/>
  <c r="G253" i="8"/>
  <c r="G525" i="8"/>
  <c r="G563" i="8"/>
  <c r="G734" i="8"/>
  <c r="G444" i="8"/>
  <c r="G627" i="8"/>
  <c r="G828" i="8"/>
  <c r="G527" i="8"/>
  <c r="G390" i="8"/>
  <c r="G707" i="8"/>
  <c r="G255" i="8"/>
  <c r="G721" i="8"/>
  <c r="G199" i="8"/>
  <c r="G788" i="8"/>
  <c r="G902" i="8"/>
  <c r="G205" i="8"/>
  <c r="G58" i="8"/>
  <c r="G998" i="8"/>
  <c r="I426" i="8"/>
  <c r="I568" i="8"/>
  <c r="K298" i="8"/>
  <c r="K199" i="8"/>
  <c r="K702" i="8"/>
  <c r="K318" i="8"/>
  <c r="K574" i="8"/>
  <c r="K290" i="8"/>
  <c r="K151" i="8"/>
  <c r="K281" i="8"/>
  <c r="K721" i="8"/>
  <c r="K793" i="8"/>
  <c r="K485" i="8"/>
  <c r="K346" i="8"/>
  <c r="K27" i="8"/>
  <c r="K209" i="8"/>
  <c r="K919" i="8"/>
  <c r="K854" i="8"/>
  <c r="K764" i="8"/>
  <c r="K799" i="8"/>
  <c r="K948" i="8"/>
  <c r="K832" i="8"/>
  <c r="K949" i="8"/>
  <c r="K493" i="8"/>
  <c r="K443" i="8"/>
  <c r="K85" i="8"/>
  <c r="K364" i="8"/>
  <c r="K173" i="8"/>
  <c r="K185" i="8"/>
  <c r="G340" i="8"/>
  <c r="G483" i="8"/>
  <c r="G275" i="8"/>
  <c r="G681" i="8"/>
  <c r="G815" i="8"/>
  <c r="G533" i="8"/>
  <c r="G730" i="8"/>
  <c r="G669" i="8"/>
  <c r="G726" i="8"/>
  <c r="G782" i="8"/>
  <c r="G189" i="8"/>
  <c r="G51" i="8"/>
  <c r="G644" i="8"/>
  <c r="G712" i="8"/>
  <c r="G996" i="8"/>
  <c r="G93" i="8"/>
  <c r="G856" i="8"/>
  <c r="G293" i="8"/>
  <c r="I252" i="8"/>
  <c r="I437" i="8"/>
  <c r="I833" i="8"/>
  <c r="I763" i="8"/>
  <c r="I634" i="8"/>
  <c r="I641" i="8"/>
  <c r="I526" i="8"/>
  <c r="I434" i="8"/>
  <c r="I772" i="8"/>
  <c r="I860" i="8"/>
  <c r="I495" i="8"/>
  <c r="I371" i="8"/>
  <c r="I655" i="8"/>
  <c r="I25" i="8"/>
  <c r="I384" i="8"/>
  <c r="I296" i="8"/>
  <c r="I284" i="8"/>
  <c r="I794" i="8"/>
  <c r="I62" i="8"/>
  <c r="I579" i="8"/>
  <c r="I749" i="8"/>
  <c r="I535" i="8"/>
  <c r="I731" i="8"/>
  <c r="I244" i="8"/>
  <c r="I130" i="8"/>
  <c r="I865" i="8"/>
  <c r="I615" i="8"/>
  <c r="I610" i="8"/>
  <c r="I276" i="8"/>
  <c r="I243" i="8"/>
  <c r="I516" i="8"/>
  <c r="I494" i="8"/>
  <c r="I754" i="8"/>
  <c r="I681" i="8"/>
  <c r="I855" i="8"/>
  <c r="I982" i="8"/>
  <c r="I350" i="8"/>
  <c r="I898" i="8"/>
  <c r="I21" i="8"/>
  <c r="I311" i="8"/>
  <c r="I389" i="8"/>
  <c r="I211" i="8"/>
  <c r="I805" i="8"/>
  <c r="I48" i="8"/>
  <c r="I773" i="8"/>
  <c r="I295" i="8"/>
  <c r="I427" i="8"/>
  <c r="I63" i="8"/>
  <c r="I205" i="8"/>
  <c r="I532" i="8"/>
  <c r="I953" i="8"/>
  <c r="I314" i="8"/>
  <c r="I454" i="8"/>
  <c r="I136" i="8"/>
  <c r="I474" i="8"/>
  <c r="I170" i="8"/>
  <c r="I606" i="8"/>
  <c r="I287" i="8"/>
  <c r="I496" i="8"/>
  <c r="I432" i="8"/>
  <c r="I858" i="8"/>
  <c r="I412" i="8"/>
  <c r="I326" i="8"/>
  <c r="I99" i="8"/>
  <c r="I822" i="8"/>
  <c r="I672" i="8"/>
  <c r="I939" i="8"/>
  <c r="I894" i="8"/>
  <c r="I448" i="8"/>
  <c r="I734" i="8"/>
  <c r="I402" i="8"/>
  <c r="I789" i="8"/>
  <c r="I125" i="8"/>
  <c r="I419" i="8"/>
  <c r="I570" i="8"/>
  <c r="I95" i="8"/>
  <c r="I950" i="8"/>
  <c r="I800" i="8"/>
  <c r="I692" i="8"/>
  <c r="I551" i="8"/>
  <c r="I876" i="8"/>
  <c r="I827" i="8"/>
  <c r="I482" i="8"/>
  <c r="I709" i="8"/>
  <c r="I843" i="8"/>
  <c r="I439" i="8"/>
  <c r="I545" i="8"/>
  <c r="I733" i="8"/>
  <c r="I51" i="8"/>
  <c r="I39" i="8"/>
  <c r="I393" i="8"/>
  <c r="I686" i="8"/>
  <c r="I868" i="8"/>
  <c r="I463" i="8"/>
  <c r="I874" i="8"/>
  <c r="I113" i="8"/>
  <c r="I988" i="8"/>
  <c r="I294" i="8"/>
  <c r="I224" i="8"/>
  <c r="I484" i="8"/>
  <c r="I366" i="8"/>
  <c r="I159" i="8"/>
  <c r="I415" i="8"/>
  <c r="I55" i="8"/>
  <c r="I523" i="8"/>
  <c r="I217" i="8"/>
  <c r="I7" i="8"/>
  <c r="I375" i="8"/>
  <c r="I226" i="8"/>
  <c r="I989" i="8"/>
  <c r="I567" i="8"/>
  <c r="I885" i="8"/>
  <c r="I659" i="8"/>
  <c r="I312" i="8"/>
  <c r="I442" i="8"/>
  <c r="I975" i="8"/>
  <c r="I71" i="8"/>
  <c r="I852" i="8"/>
  <c r="I605" i="8"/>
  <c r="I609" i="8"/>
  <c r="I680" i="8"/>
  <c r="I193" i="8"/>
  <c r="I457" i="8"/>
  <c r="I203" i="8"/>
  <c r="I491" i="8"/>
  <c r="I279" i="8"/>
  <c r="I682" i="8"/>
  <c r="I573" i="8"/>
  <c r="I313" i="8"/>
  <c r="I722" i="8"/>
  <c r="I978" i="8"/>
  <c r="I981" i="8"/>
  <c r="I656" i="8"/>
  <c r="I143" i="8"/>
  <c r="I779" i="8"/>
  <c r="I667" i="8"/>
  <c r="I643" i="8"/>
  <c r="I360" i="8"/>
  <c r="I520" i="8"/>
  <c r="I79" i="8"/>
  <c r="I914" i="8"/>
  <c r="I994" i="8"/>
  <c r="I670" i="8"/>
  <c r="I505" i="8"/>
  <c r="I552" i="8"/>
  <c r="I649" i="8"/>
  <c r="I309" i="8"/>
  <c r="I625" i="8"/>
  <c r="I115" i="8"/>
  <c r="I637" i="8"/>
  <c r="I160" i="8"/>
  <c r="I907" i="8"/>
  <c r="I135" i="8"/>
  <c r="I216" i="8"/>
  <c r="K1001" i="8"/>
  <c r="G113" i="8"/>
  <c r="G27" i="8"/>
  <c r="G352" i="8"/>
  <c r="G739" i="8"/>
  <c r="G490" i="8"/>
  <c r="I544" i="8"/>
  <c r="I621" i="8"/>
  <c r="I972" i="8"/>
  <c r="I241" i="8"/>
  <c r="I519" i="8"/>
  <c r="I74" i="8"/>
  <c r="I184" i="8"/>
  <c r="I787" i="8"/>
  <c r="I921" i="8"/>
  <c r="I68" i="8"/>
  <c r="I650" i="8"/>
  <c r="I922" i="8"/>
  <c r="I44" i="8"/>
  <c r="I179" i="8"/>
  <c r="I694" i="8"/>
  <c r="I17" i="8"/>
  <c r="I291" i="8"/>
  <c r="I187" i="8"/>
  <c r="I968" i="8"/>
  <c r="I459" i="8"/>
  <c r="I330" i="8"/>
  <c r="I509" i="8"/>
  <c r="L20" i="7"/>
  <c r="M32" i="7"/>
  <c r="BL31" i="50"/>
  <c r="BL77" i="50" s="1"/>
  <c r="K32" i="7"/>
  <c r="AX30" i="52"/>
  <c r="J32" i="7"/>
  <c r="K8" i="7"/>
  <c r="V33" i="52"/>
  <c r="L8" i="7"/>
  <c r="AX29" i="46"/>
  <c r="M8" i="7"/>
  <c r="N8" i="7"/>
  <c r="AX29" i="49"/>
  <c r="N20" i="7"/>
  <c r="BL30" i="49"/>
  <c r="V33" i="46"/>
  <c r="G645" i="8"/>
  <c r="G723" i="8"/>
  <c r="I186" i="8"/>
  <c r="I616" i="8"/>
  <c r="I40" i="8"/>
  <c r="I285" i="8"/>
  <c r="I333" i="8"/>
  <c r="E897" i="8"/>
  <c r="E807" i="8"/>
  <c r="E919" i="8"/>
  <c r="E910" i="8"/>
  <c r="E383" i="8"/>
  <c r="E762" i="8"/>
  <c r="E553" i="8"/>
  <c r="K67" i="8"/>
  <c r="K295" i="8"/>
  <c r="K931" i="8"/>
  <c r="K766" i="8"/>
  <c r="K99" i="8"/>
  <c r="K789" i="8"/>
  <c r="K80" i="8"/>
  <c r="K995" i="8"/>
  <c r="G692" i="8"/>
  <c r="G636" i="8"/>
  <c r="G8" i="8"/>
  <c r="G515" i="8"/>
  <c r="G145" i="8"/>
  <c r="G243" i="8"/>
  <c r="G674" i="8"/>
  <c r="I750" i="8"/>
  <c r="I453" i="8"/>
  <c r="I392" i="8"/>
  <c r="I316" i="8"/>
  <c r="I695" i="8"/>
  <c r="I631" i="8"/>
  <c r="I927" i="8"/>
  <c r="I410" i="8"/>
  <c r="I724" i="8"/>
  <c r="E194" i="8"/>
  <c r="E938" i="8"/>
  <c r="E256" i="8"/>
  <c r="E770" i="8"/>
  <c r="K181" i="8"/>
  <c r="K40" i="8"/>
  <c r="G70" i="8"/>
  <c r="G522" i="8"/>
  <c r="G353" i="8"/>
  <c r="G530" i="8"/>
  <c r="G23" i="8"/>
  <c r="I265" i="8"/>
  <c r="I601" i="8"/>
  <c r="I332" i="8"/>
  <c r="I553" i="8"/>
  <c r="I720" i="8"/>
  <c r="I918" i="8"/>
  <c r="E556" i="8"/>
  <c r="E791" i="8"/>
  <c r="E361" i="8"/>
  <c r="E205" i="8"/>
  <c r="E462" i="8"/>
  <c r="E873" i="8"/>
  <c r="E952" i="8"/>
  <c r="E502" i="8"/>
  <c r="E895" i="8"/>
  <c r="E501" i="8"/>
  <c r="E172" i="8"/>
  <c r="E133" i="8"/>
  <c r="E772" i="8"/>
  <c r="E541" i="8"/>
  <c r="E167" i="8"/>
  <c r="E150" i="8"/>
  <c r="E663" i="8"/>
  <c r="E756" i="8"/>
  <c r="E68" i="8"/>
  <c r="E240" i="8"/>
  <c r="E171" i="8"/>
  <c r="E436" i="8"/>
  <c r="E497" i="8"/>
  <c r="E329" i="8"/>
  <c r="K559" i="8"/>
  <c r="K534" i="8"/>
  <c r="K154" i="8"/>
  <c r="K653" i="8"/>
  <c r="K754" i="8"/>
  <c r="K649" i="8"/>
  <c r="K763" i="8"/>
  <c r="K258" i="8"/>
  <c r="K23" i="8"/>
  <c r="K137" i="8"/>
  <c r="K276" i="8"/>
  <c r="K655" i="8"/>
  <c r="K858" i="8"/>
  <c r="K413" i="8"/>
  <c r="K639" i="8"/>
  <c r="K482" i="8"/>
  <c r="K656" i="8"/>
  <c r="K72" i="8"/>
  <c r="K520" i="8"/>
  <c r="K623" i="8"/>
  <c r="K762" i="8"/>
  <c r="K471" i="8"/>
  <c r="K918" i="8"/>
  <c r="K895" i="8"/>
  <c r="K894" i="8"/>
  <c r="K800" i="8"/>
  <c r="K39" i="8"/>
  <c r="K309" i="8"/>
  <c r="K420" i="8"/>
  <c r="G992" i="8"/>
  <c r="G277" i="8"/>
  <c r="G606" i="8"/>
  <c r="G376" i="8"/>
  <c r="G978" i="8"/>
  <c r="G570" i="8"/>
  <c r="G746" i="8"/>
  <c r="G28" i="8"/>
  <c r="G274" i="8"/>
  <c r="G894" i="8"/>
  <c r="G953" i="8"/>
  <c r="G709" i="8"/>
  <c r="G95" i="8"/>
  <c r="G264" i="8"/>
  <c r="G220" i="8"/>
  <c r="G456" i="8"/>
  <c r="G680" i="8"/>
  <c r="G138" i="8"/>
  <c r="G400" i="8"/>
  <c r="G83" i="8"/>
  <c r="G634" i="8"/>
  <c r="G15" i="8"/>
  <c r="G662" i="8"/>
  <c r="G764" i="8"/>
  <c r="G328" i="8"/>
  <c r="G643" i="8"/>
  <c r="G842" i="8"/>
  <c r="G538" i="8"/>
  <c r="G408" i="8"/>
  <c r="G587" i="8"/>
  <c r="G940" i="8"/>
  <c r="G879" i="8"/>
  <c r="G449" i="8"/>
  <c r="G819" i="8"/>
  <c r="G162" i="8"/>
  <c r="G997" i="8"/>
  <c r="G367" i="8"/>
  <c r="I728" i="8"/>
  <c r="I476" i="8"/>
  <c r="I486" i="8"/>
  <c r="I555" i="8"/>
  <c r="I595" i="8"/>
  <c r="I102" i="8"/>
  <c r="I617" i="8"/>
  <c r="I141" i="8"/>
  <c r="I479" i="8"/>
  <c r="I955" i="8"/>
  <c r="I305" i="8"/>
  <c r="I707" i="8"/>
  <c r="I334" i="8"/>
  <c r="I602" i="8"/>
  <c r="I937" i="8"/>
  <c r="I819" i="8"/>
  <c r="I578" i="8"/>
  <c r="I262" i="8"/>
  <c r="I260" i="8"/>
  <c r="I212" i="8"/>
  <c r="I109" i="8"/>
  <c r="I897" i="8"/>
  <c r="I401" i="8"/>
  <c r="I677" i="8"/>
  <c r="I84" i="8"/>
  <c r="I369" i="8"/>
  <c r="I812" i="8"/>
  <c r="I798" i="8"/>
  <c r="I140" i="8"/>
  <c r="I883" i="8"/>
  <c r="I904" i="8"/>
  <c r="E189" i="8"/>
  <c r="E415" i="8"/>
  <c r="E27" i="8"/>
  <c r="E202" i="8"/>
  <c r="E71" i="8"/>
  <c r="E470" i="8"/>
  <c r="E251" i="8"/>
  <c r="E487" i="8"/>
  <c r="E451" i="8"/>
  <c r="E749" i="8"/>
  <c r="E59" i="8"/>
  <c r="E891" i="8"/>
  <c r="E124" i="8"/>
  <c r="E543" i="8"/>
  <c r="E781" i="8"/>
  <c r="E445" i="8"/>
  <c r="E569" i="8"/>
  <c r="E480" i="8"/>
  <c r="E35" i="8"/>
  <c r="E681" i="8"/>
  <c r="E699" i="8"/>
  <c r="E374" i="8"/>
  <c r="E191" i="8"/>
  <c r="E175" i="8"/>
  <c r="E221" i="8"/>
  <c r="E792" i="8"/>
  <c r="E392" i="8"/>
  <c r="E637" i="8"/>
  <c r="E190" i="8"/>
  <c r="E951" i="8"/>
  <c r="E534" i="8"/>
  <c r="E280" i="8"/>
  <c r="E856" i="8"/>
  <c r="E396" i="8"/>
  <c r="E565" i="8"/>
  <c r="E769" i="8"/>
  <c r="E552" i="8"/>
  <c r="E651" i="8"/>
  <c r="E730" i="8"/>
  <c r="E657" i="8"/>
  <c r="E804" i="8"/>
  <c r="E704" i="8"/>
  <c r="E718" i="8"/>
  <c r="E669" i="8"/>
  <c r="E218" i="8"/>
  <c r="E57" i="8"/>
  <c r="E219" i="8"/>
  <c r="E970" i="8"/>
  <c r="E892" i="8"/>
  <c r="E272" i="8"/>
  <c r="E786" i="8"/>
  <c r="E691" i="8"/>
  <c r="E969" i="8"/>
  <c r="E475" i="8"/>
  <c r="E181" i="8"/>
  <c r="E716" i="8"/>
  <c r="E257" i="8"/>
  <c r="E777" i="8"/>
  <c r="E580" i="8"/>
  <c r="E88" i="8"/>
  <c r="E700" i="8"/>
  <c r="E292" i="8"/>
  <c r="E595" i="8"/>
  <c r="E616" i="8"/>
  <c r="E394" i="8"/>
  <c r="E385" i="8"/>
  <c r="E355" i="8"/>
  <c r="E224" i="8"/>
  <c r="E275" i="8"/>
  <c r="E255" i="8"/>
  <c r="E492" i="8"/>
  <c r="E293" i="8"/>
  <c r="E281" i="8"/>
  <c r="E263" i="8"/>
  <c r="E155" i="8"/>
  <c r="E64" i="8"/>
  <c r="E566" i="8"/>
  <c r="E758" i="8"/>
  <c r="E313" i="8"/>
  <c r="E120" i="8"/>
  <c r="E722" i="8"/>
  <c r="E935" i="8"/>
  <c r="E829" i="8"/>
  <c r="E464" i="8"/>
  <c r="E199" i="8"/>
  <c r="E533" i="8"/>
  <c r="E653" i="8"/>
  <c r="E671" i="8"/>
  <c r="E971" i="8"/>
  <c r="E857" i="8"/>
  <c r="E461" i="8"/>
  <c r="E702" i="8"/>
  <c r="E474" i="8"/>
  <c r="E381" i="8"/>
  <c r="E573" i="8"/>
  <c r="E782" i="8"/>
  <c r="K12" i="8"/>
  <c r="K379" i="8"/>
  <c r="K533" i="8"/>
  <c r="K339" i="8"/>
  <c r="K111" i="8"/>
  <c r="K759" i="8"/>
  <c r="K387" i="8"/>
  <c r="K386" i="8"/>
  <c r="K453" i="8"/>
  <c r="K434" i="8"/>
  <c r="K335" i="8"/>
  <c r="K100" i="8"/>
  <c r="K179" i="8"/>
  <c r="K951" i="8"/>
  <c r="K291" i="8"/>
  <c r="K700" i="8"/>
  <c r="K34" i="8"/>
  <c r="K488" i="8"/>
  <c r="K926" i="8"/>
  <c r="K658" i="8"/>
  <c r="K865" i="8"/>
  <c r="K714" i="8"/>
  <c r="K660" i="8"/>
  <c r="K109" i="8"/>
  <c r="K352" i="8"/>
  <c r="K921" i="8"/>
  <c r="K437" i="8"/>
  <c r="K820" i="8"/>
  <c r="K719" i="8"/>
  <c r="K418" i="8"/>
  <c r="K127" i="8"/>
  <c r="K933" i="8"/>
  <c r="K801" i="8"/>
  <c r="K419" i="8"/>
  <c r="K940" i="8"/>
  <c r="K670" i="8"/>
  <c r="K509" i="8"/>
  <c r="K615" i="8"/>
  <c r="K824" i="8"/>
  <c r="K150" i="8"/>
  <c r="K896" i="8"/>
  <c r="K607" i="8"/>
  <c r="K481" i="8"/>
  <c r="K856" i="8"/>
  <c r="K103" i="8"/>
  <c r="K928" i="8"/>
  <c r="K847" i="8"/>
  <c r="K215" i="8"/>
  <c r="K545" i="8"/>
  <c r="K952" i="8"/>
  <c r="K77" i="8"/>
  <c r="K248" i="8"/>
  <c r="K161" i="8"/>
  <c r="K682" i="8"/>
  <c r="K197" i="8"/>
  <c r="K163" i="8"/>
  <c r="K15" i="8"/>
  <c r="K507" i="8"/>
  <c r="K631" i="8"/>
  <c r="K92" i="8"/>
  <c r="K775" i="8"/>
  <c r="K76" i="8"/>
  <c r="K341" i="8"/>
  <c r="K398" i="8"/>
  <c r="K508" i="8"/>
  <c r="K851" i="8"/>
  <c r="K544" i="8"/>
  <c r="K889" i="8"/>
  <c r="K605" i="8"/>
  <c r="K988" i="8"/>
  <c r="K187" i="8"/>
  <c r="K863" i="8"/>
  <c r="K120" i="8"/>
  <c r="K267" i="8"/>
  <c r="K240" i="8"/>
  <c r="K893" i="8"/>
  <c r="K43" i="8"/>
  <c r="K412" i="8"/>
  <c r="K578" i="8"/>
  <c r="K757" i="8"/>
  <c r="K502" i="8"/>
  <c r="K172" i="8"/>
  <c r="K871" i="8"/>
  <c r="K634" i="8"/>
  <c r="K135" i="8"/>
  <c r="K676" i="8"/>
  <c r="K556" i="8"/>
  <c r="K778" i="8"/>
  <c r="G163" i="8"/>
  <c r="G887" i="8"/>
  <c r="G691" i="8"/>
  <c r="G234" i="8"/>
  <c r="G613" i="8"/>
  <c r="G618" i="8"/>
  <c r="G20" i="8"/>
  <c r="G46" i="8"/>
  <c r="G886" i="8"/>
  <c r="G722" i="8"/>
  <c r="G481" i="8"/>
  <c r="G178" i="8"/>
  <c r="G433" i="8"/>
  <c r="G118" i="8"/>
  <c r="G204" i="8"/>
  <c r="G284" i="8"/>
  <c r="G56" i="8"/>
  <c r="G590" i="8"/>
  <c r="G382" i="8"/>
  <c r="G60" i="8"/>
  <c r="G55" i="8"/>
  <c r="G838" i="8"/>
  <c r="G907" i="8"/>
  <c r="G388" i="8"/>
  <c r="G622" i="8"/>
  <c r="G446" i="8"/>
  <c r="G704" i="8"/>
  <c r="G919" i="8"/>
  <c r="G944" i="8"/>
  <c r="G107" i="8"/>
  <c r="G968" i="8"/>
  <c r="G619" i="8"/>
  <c r="G450" i="8"/>
  <c r="G468" i="8"/>
  <c r="G101" i="8"/>
  <c r="G415" i="8"/>
  <c r="G881" i="8"/>
  <c r="G510" i="8"/>
  <c r="G804" i="8"/>
  <c r="G82" i="8"/>
  <c r="G427" i="8"/>
  <c r="G593" i="8"/>
  <c r="G135" i="8"/>
  <c r="G550" i="8"/>
  <c r="G77" i="8"/>
  <c r="G452" i="8"/>
  <c r="G884" i="8"/>
  <c r="G531" i="8"/>
  <c r="G455" i="8"/>
  <c r="G52" i="8"/>
  <c r="G267" i="8"/>
  <c r="G117" i="8"/>
  <c r="G786" i="8"/>
  <c r="G358" i="8"/>
  <c r="G878" i="8"/>
  <c r="G106" i="8"/>
  <c r="G790" i="8"/>
  <c r="G994" i="8"/>
  <c r="G32" i="8"/>
  <c r="G661" i="8"/>
  <c r="G993" i="8"/>
  <c r="G840" i="8"/>
  <c r="G448" i="8"/>
  <c r="G457" i="8"/>
  <c r="G583" i="8"/>
  <c r="G35" i="8"/>
  <c r="G291" i="8"/>
  <c r="G21" i="8"/>
  <c r="G137" i="8"/>
  <c r="G523" i="8"/>
  <c r="G650" i="8"/>
  <c r="G554" i="8"/>
  <c r="G475" i="8"/>
  <c r="G787" i="8"/>
  <c r="G520" i="8"/>
  <c r="G852" i="8"/>
  <c r="G283" i="8"/>
  <c r="G653" i="8"/>
  <c r="G304" i="8"/>
  <c r="G675" i="8"/>
  <c r="G44" i="8"/>
  <c r="G683" i="8"/>
  <c r="G182" i="8"/>
  <c r="G351" i="8"/>
  <c r="G710" i="8"/>
  <c r="G970" i="8"/>
  <c r="G91" i="8"/>
  <c r="G179" i="8"/>
  <c r="G183" i="8"/>
  <c r="G569" i="8"/>
  <c r="G657" i="8"/>
  <c r="G670" i="8"/>
  <c r="G318" i="8"/>
  <c r="G261" i="8"/>
  <c r="G834" i="8"/>
  <c r="G290" i="8"/>
  <c r="G977" i="8"/>
  <c r="G241" i="8"/>
  <c r="G78" i="8"/>
  <c r="G552" i="8"/>
  <c r="G921" i="8"/>
  <c r="G922" i="8"/>
  <c r="G412" i="8"/>
  <c r="G625" i="8"/>
  <c r="G694" i="8"/>
  <c r="G989" i="8"/>
  <c r="G914" i="8"/>
  <c r="G306" i="8"/>
  <c r="G930" i="8"/>
  <c r="G86" i="8"/>
  <c r="G209" i="8"/>
  <c r="G203" i="8"/>
  <c r="G950" i="8"/>
  <c r="G854" i="8"/>
  <c r="G71" i="8"/>
  <c r="G541" i="8"/>
  <c r="G435" i="8"/>
  <c r="G459" i="8"/>
  <c r="G654" i="8"/>
  <c r="G771" i="8"/>
  <c r="G845" i="8"/>
  <c r="G817" i="8"/>
  <c r="G664" i="8"/>
  <c r="G789" i="8"/>
  <c r="G403" i="8"/>
  <c r="I996" i="8"/>
  <c r="I46" i="8"/>
  <c r="I397" i="8"/>
  <c r="I105" i="8"/>
  <c r="I920" i="8"/>
  <c r="I630" i="8"/>
  <c r="I138" i="8"/>
  <c r="I458" i="8"/>
  <c r="I690" i="8"/>
  <c r="I231" i="8"/>
  <c r="I990" i="8"/>
  <c r="I683" i="8"/>
  <c r="I1002" i="8"/>
  <c r="I619" i="8"/>
  <c r="I11" i="8"/>
  <c r="I288" i="8"/>
  <c r="I956" i="8"/>
  <c r="I560" i="8"/>
  <c r="I941" i="8"/>
  <c r="I562" i="8"/>
  <c r="I550" i="8"/>
  <c r="I745" i="8"/>
  <c r="I206" i="8"/>
  <c r="I809" i="8"/>
  <c r="I157" i="8"/>
  <c r="I663" i="8"/>
  <c r="I999" i="8"/>
  <c r="I431" i="8"/>
  <c r="I117" i="8"/>
  <c r="I274" i="8"/>
  <c r="I307" i="8"/>
  <c r="I887" i="8"/>
  <c r="I353" i="8"/>
  <c r="I266" i="8"/>
  <c r="I270" i="8"/>
  <c r="I233" i="8"/>
  <c r="I75" i="8"/>
  <c r="I324" i="8"/>
  <c r="I786" i="8"/>
  <c r="I525" i="8"/>
  <c r="I245" i="8"/>
  <c r="I28" i="8"/>
  <c r="I365" i="8"/>
  <c r="I538" i="8"/>
  <c r="I636" i="8"/>
  <c r="I566" i="8"/>
  <c r="I966" i="8"/>
  <c r="I814" i="8"/>
  <c r="I450" i="8"/>
  <c r="I770" i="8"/>
  <c r="I691" i="8"/>
  <c r="I473" i="8"/>
  <c r="I572" i="8"/>
  <c r="I706" i="8"/>
  <c r="I698" i="8"/>
  <c r="I635" i="8"/>
  <c r="I129" i="8"/>
  <c r="I490" i="8"/>
  <c r="I374" i="8"/>
  <c r="I152" i="8"/>
  <c r="I462" i="8"/>
  <c r="I149" i="8"/>
  <c r="I841" i="8"/>
  <c r="I91" i="8"/>
  <c r="I501" i="8"/>
  <c r="I590" i="8"/>
  <c r="I521" i="8"/>
  <c r="I86" i="8"/>
  <c r="I715" i="8"/>
  <c r="I263" i="8"/>
  <c r="I134" i="8"/>
  <c r="I247" i="8"/>
  <c r="I338" i="8"/>
  <c r="I180" i="8"/>
  <c r="I925" i="8"/>
  <c r="I104" i="8"/>
  <c r="I246" i="8"/>
  <c r="I976" i="8"/>
  <c r="I913" i="8"/>
  <c r="I965" i="8"/>
  <c r="I645" i="8"/>
  <c r="I126" i="8"/>
  <c r="I703" i="8"/>
  <c r="I269" i="8"/>
  <c r="I774" i="8"/>
  <c r="I503" i="8"/>
  <c r="I881" i="8"/>
  <c r="I94" i="8"/>
  <c r="I232" i="8"/>
  <c r="I430" i="8"/>
  <c r="I336" i="8"/>
  <c r="I711" i="8"/>
  <c r="I613" i="8"/>
  <c r="I916" i="8"/>
  <c r="I592" i="8"/>
  <c r="I468" i="8"/>
  <c r="I405" i="8"/>
  <c r="I208" i="8"/>
  <c r="I403" i="8"/>
  <c r="I153" i="8"/>
  <c r="I174" i="8"/>
  <c r="I238" i="8"/>
  <c r="I767" i="8"/>
  <c r="I445" i="8"/>
  <c r="I380" i="8"/>
  <c r="I973" i="8"/>
  <c r="I178" i="8"/>
  <c r="I317" i="8"/>
  <c r="I42" i="8"/>
  <c r="I924" i="8"/>
  <c r="I993" i="8"/>
  <c r="I735" i="8"/>
  <c r="I225" i="8"/>
  <c r="I962" i="8"/>
  <c r="I593" i="8"/>
  <c r="I712" i="8"/>
  <c r="I640" i="8"/>
  <c r="I223" i="8"/>
  <c r="I716" i="8"/>
  <c r="I576" i="8"/>
  <c r="I155" i="8"/>
  <c r="I689" i="8"/>
  <c r="I165" i="8"/>
  <c r="I808" i="8"/>
  <c r="I838" i="8"/>
  <c r="G861" i="8"/>
  <c r="G33" i="8"/>
  <c r="G273" i="8"/>
  <c r="I871" i="8"/>
  <c r="I607" i="8"/>
  <c r="E283" i="8"/>
  <c r="E320" i="8"/>
  <c r="E516" i="8"/>
  <c r="E947" i="8"/>
  <c r="K877" i="8"/>
  <c r="K652" i="8"/>
  <c r="K323" i="8"/>
  <c r="I466" i="8"/>
  <c r="I882" i="8"/>
  <c r="I584" i="8"/>
  <c r="I259" i="8"/>
  <c r="I744" i="8"/>
  <c r="I322" i="8"/>
  <c r="I757" i="8"/>
  <c r="I614" i="8"/>
  <c r="I727" i="8"/>
  <c r="E708" i="8"/>
  <c r="E277" i="8"/>
  <c r="E252" i="8"/>
  <c r="E538" i="8"/>
  <c r="E990" i="8"/>
  <c r="E371" i="8"/>
  <c r="E460" i="8"/>
  <c r="K532" i="8"/>
  <c r="K970" i="8"/>
  <c r="K784" i="8"/>
  <c r="K729" i="8"/>
  <c r="K130" i="8"/>
  <c r="K731" i="8"/>
  <c r="G843" i="8"/>
  <c r="G641" i="8"/>
  <c r="G1000" i="8"/>
  <c r="G370" i="8"/>
  <c r="G441" i="8"/>
  <c r="G373" i="8"/>
  <c r="G256" i="8"/>
  <c r="G943" i="8"/>
  <c r="I87" i="8"/>
  <c r="I893" i="8"/>
  <c r="I385" i="8"/>
  <c r="I762" i="8"/>
  <c r="I600" i="8"/>
  <c r="I674" i="8"/>
  <c r="I214" i="8"/>
  <c r="I665" i="8"/>
  <c r="I301" i="8"/>
  <c r="I320" i="8"/>
  <c r="I440" i="8"/>
  <c r="E586" i="8"/>
  <c r="E214" i="8"/>
  <c r="E271" i="8"/>
  <c r="E768" i="8"/>
  <c r="E840" i="8"/>
  <c r="E180" i="8"/>
  <c r="E994" i="8"/>
  <c r="E73" i="8"/>
  <c r="E264" i="8"/>
  <c r="E482" i="8"/>
  <c r="E442" i="8"/>
  <c r="E592" i="8"/>
  <c r="E527" i="8"/>
  <c r="E903" i="8"/>
  <c r="E348" i="8"/>
  <c r="E526" i="8"/>
  <c r="E841" i="8"/>
  <c r="K287" i="8"/>
  <c r="K515" i="8"/>
  <c r="K609" i="8"/>
  <c r="K569" i="8"/>
  <c r="K749" i="8"/>
  <c r="K7" i="8"/>
  <c r="K709" i="8"/>
  <c r="K376" i="8"/>
  <c r="K159" i="8"/>
  <c r="K665" i="8"/>
  <c r="K253" i="8"/>
  <c r="K551" i="8"/>
  <c r="K463" i="8"/>
  <c r="K553" i="8"/>
  <c r="K50" i="8"/>
  <c r="K367" i="8"/>
  <c r="K963" i="8"/>
  <c r="K123" i="8"/>
  <c r="K535" i="8"/>
  <c r="K737" i="8"/>
  <c r="G447" i="8"/>
  <c r="G482" i="8"/>
  <c r="G460" i="8"/>
  <c r="G7" i="8"/>
  <c r="G516" i="8"/>
  <c r="G171" i="8"/>
  <c r="G791" i="8"/>
  <c r="G586" i="8"/>
  <c r="G212" i="8"/>
  <c r="G698" i="8"/>
  <c r="G395" i="8"/>
  <c r="G102" i="8"/>
  <c r="G898" i="8"/>
  <c r="G778" i="8"/>
  <c r="G327" i="8"/>
  <c r="G270" i="8"/>
  <c r="G398" i="8"/>
  <c r="G167" i="8"/>
  <c r="G419" i="8"/>
  <c r="G598" i="8"/>
  <c r="G339" i="8"/>
  <c r="G22" i="8"/>
  <c r="G690" i="8"/>
  <c r="G309" i="8"/>
  <c r="G713" i="8"/>
  <c r="G880" i="8"/>
  <c r="G344" i="8"/>
  <c r="I826" i="8"/>
  <c r="I489" i="8"/>
  <c r="I587" i="8"/>
  <c r="I108" i="8"/>
  <c r="I837" i="8"/>
  <c r="I788" i="8"/>
  <c r="I983" i="8"/>
  <c r="I110" i="8"/>
  <c r="I626" i="8"/>
  <c r="I177" i="8"/>
  <c r="I853" i="8"/>
  <c r="I816" i="8"/>
  <c r="I213" i="8"/>
  <c r="I888" i="8"/>
  <c r="I813" i="8"/>
  <c r="I461" i="8"/>
  <c r="I740" i="8"/>
  <c r="I237" i="8"/>
  <c r="I339" i="8"/>
  <c r="I492" i="8"/>
  <c r="I891" i="8"/>
  <c r="I529" i="8"/>
  <c r="I416" i="8"/>
  <c r="I910" i="8"/>
  <c r="I472" i="8"/>
  <c r="I791" i="8"/>
  <c r="I807" i="8"/>
  <c r="I780" i="8"/>
  <c r="I848" i="8"/>
  <c r="I517" i="8"/>
  <c r="I802" i="8"/>
  <c r="I222" i="8"/>
  <c r="I969" i="8"/>
  <c r="I447" i="8"/>
  <c r="I142" i="8"/>
  <c r="I915" i="8"/>
  <c r="E712" i="8"/>
  <c r="E950" i="8"/>
  <c r="E173" i="8"/>
  <c r="E572" i="8"/>
  <c r="E837" i="8"/>
  <c r="E961" i="8"/>
  <c r="E29" i="8"/>
  <c r="E132" i="8"/>
  <c r="E726" i="8"/>
  <c r="E644" i="8"/>
  <c r="E340" i="8"/>
  <c r="E258" i="8"/>
  <c r="E682" i="8"/>
  <c r="E715" i="8"/>
  <c r="E56" i="8"/>
  <c r="E289" i="8"/>
  <c r="E757" i="8"/>
  <c r="E433" i="8"/>
  <c r="E222" i="8"/>
  <c r="E334" i="8"/>
  <c r="E640" i="8"/>
  <c r="E896" i="8"/>
  <c r="E62" i="8"/>
  <c r="E986" i="8"/>
  <c r="E161" i="8"/>
  <c r="E372" i="8"/>
  <c r="E123" i="8"/>
  <c r="E968" i="8"/>
  <c r="E936" i="8"/>
  <c r="E619" i="8"/>
  <c r="E345" i="8"/>
  <c r="E574" i="8"/>
  <c r="E431" i="8"/>
  <c r="E113" i="8"/>
  <c r="E107" i="8"/>
  <c r="E288" i="8"/>
  <c r="E61" i="8"/>
  <c r="E944" i="8"/>
  <c r="E605" i="8"/>
  <c r="E490" i="8"/>
  <c r="E60" i="8"/>
  <c r="E831" i="8"/>
  <c r="E51" i="8"/>
  <c r="E962" i="8"/>
  <c r="E588" i="8"/>
  <c r="E853" i="8"/>
  <c r="E238" i="8"/>
  <c r="E397" i="8"/>
  <c r="E823" i="8"/>
  <c r="E468" i="8"/>
  <c r="E930" i="8"/>
  <c r="E759" i="8"/>
  <c r="E135" i="8"/>
  <c r="E32" i="8"/>
  <c r="E119" i="8"/>
  <c r="E216" i="8"/>
  <c r="E724" i="8"/>
  <c r="E448" i="8"/>
  <c r="E907" i="8"/>
  <c r="E608" i="8"/>
  <c r="E472" i="8"/>
  <c r="E811" i="8"/>
  <c r="E287" i="8"/>
  <c r="E600" i="8"/>
  <c r="E84" i="8"/>
  <c r="E881" i="8"/>
  <c r="E423" i="8"/>
  <c r="E832" i="8"/>
  <c r="E720" i="8"/>
  <c r="E489" i="8"/>
  <c r="E93" i="8"/>
  <c r="E147" i="8"/>
  <c r="E80" i="8"/>
  <c r="E859" i="8"/>
  <c r="E424" i="8"/>
  <c r="E750" i="8"/>
  <c r="E210" i="8"/>
  <c r="E815" i="8"/>
  <c r="E988" i="8"/>
  <c r="E631" i="8"/>
  <c r="E959" i="8"/>
  <c r="E127" i="8"/>
  <c r="E870" i="8"/>
  <c r="E158" i="8"/>
  <c r="E719" i="8"/>
  <c r="E267" i="8"/>
  <c r="E532" i="8"/>
  <c r="E793" i="8"/>
  <c r="E466" i="8"/>
  <c r="E996" i="8"/>
  <c r="E869" i="8"/>
  <c r="K62" i="8"/>
  <c r="K438" i="8"/>
  <c r="K350" i="8"/>
  <c r="K563" i="8"/>
  <c r="K273" i="8"/>
  <c r="K84" i="8"/>
  <c r="K303" i="8"/>
  <c r="K141" i="8"/>
  <c r="K661" i="8"/>
  <c r="K421" i="8"/>
  <c r="K557" i="8"/>
  <c r="K524" i="8"/>
  <c r="K869" i="8"/>
  <c r="K511" i="8"/>
  <c r="K286" i="8"/>
  <c r="K667" i="8"/>
  <c r="K626" i="8"/>
  <c r="K467" i="8"/>
  <c r="K498" i="8"/>
  <c r="K454" i="8"/>
  <c r="K361" i="8"/>
  <c r="K883" i="8"/>
  <c r="K666" i="8"/>
  <c r="K491" i="8"/>
  <c r="K641" i="8"/>
  <c r="K633" i="8"/>
  <c r="K301" i="8"/>
  <c r="K330" i="8"/>
  <c r="K915" i="8"/>
  <c r="K584" i="8"/>
  <c r="K785" i="8"/>
  <c r="K587" i="8"/>
  <c r="K21" i="8"/>
  <c r="K526" i="8"/>
  <c r="K294" i="8"/>
  <c r="K385" i="8"/>
  <c r="K422" i="8"/>
  <c r="K994" i="8"/>
  <c r="K53" i="8"/>
  <c r="K235" i="8"/>
  <c r="K284" i="8"/>
  <c r="K969" i="8"/>
  <c r="K377" i="8"/>
  <c r="K826" i="8"/>
  <c r="K444" i="8"/>
  <c r="K669" i="8"/>
  <c r="K41" i="8"/>
  <c r="K479" i="8"/>
  <c r="K192" i="8"/>
  <c r="K680" i="8"/>
  <c r="K186" i="8"/>
  <c r="K448" i="8"/>
  <c r="K55" i="8"/>
  <c r="K910" i="8"/>
  <c r="K415" i="8"/>
  <c r="K527" i="8"/>
  <c r="K414" i="8"/>
  <c r="K598" i="8"/>
  <c r="K476" i="8"/>
  <c r="K477" i="8"/>
  <c r="K879" i="8"/>
  <c r="K333" i="8"/>
  <c r="K614" i="8"/>
  <c r="K868" i="8"/>
  <c r="K308" i="8"/>
  <c r="K982" i="8"/>
  <c r="K788" i="8"/>
  <c r="K724" i="8"/>
  <c r="K348" i="8"/>
  <c r="K132" i="8"/>
  <c r="K272" i="8"/>
  <c r="K654" i="8"/>
  <c r="K617" i="8"/>
  <c r="K119" i="8"/>
  <c r="K113" i="8"/>
  <c r="K570" i="8"/>
  <c r="K221" i="8"/>
  <c r="K794" i="8"/>
  <c r="K236" i="8"/>
  <c r="K679" i="8"/>
  <c r="K459" i="8"/>
  <c r="K718" i="8"/>
  <c r="K908" i="8"/>
  <c r="K967" i="8"/>
  <c r="K224" i="8"/>
  <c r="K528" i="8"/>
  <c r="K446" i="8"/>
  <c r="K131" i="8"/>
  <c r="K668" i="8"/>
  <c r="G511" i="8"/>
  <c r="G711" i="8"/>
  <c r="G50" i="8"/>
  <c r="G329" i="8"/>
  <c r="G957" i="8"/>
  <c r="G546" i="8"/>
  <c r="G519" i="8"/>
  <c r="G696" i="8"/>
  <c r="G705" i="8"/>
  <c r="G772" i="8"/>
  <c r="G524" i="8"/>
  <c r="G196" i="8"/>
  <c r="G651" i="8"/>
  <c r="G381" i="8"/>
  <c r="G372" i="8"/>
  <c r="G858" i="8"/>
  <c r="G545" i="8"/>
  <c r="G568" i="8"/>
  <c r="G859" i="8"/>
  <c r="G159" i="8"/>
  <c r="G423" i="8"/>
  <c r="G731" i="8"/>
  <c r="G336" i="8"/>
  <c r="G319" i="8"/>
  <c r="G686" i="8"/>
  <c r="G637" i="8"/>
  <c r="G715" i="8"/>
  <c r="G693" i="8"/>
  <c r="G341" i="8"/>
  <c r="G589" i="8"/>
  <c r="G438" i="8"/>
  <c r="G217" i="8"/>
  <c r="G68" i="8"/>
  <c r="G409" i="8"/>
  <c r="G314" i="8"/>
  <c r="G187" i="8"/>
  <c r="G268" i="8"/>
  <c r="G413" i="8"/>
  <c r="G374" i="8"/>
  <c r="G794" i="8"/>
  <c r="G471" i="8"/>
  <c r="G315" i="8"/>
  <c r="G151" i="8"/>
  <c r="G567" i="8"/>
  <c r="G79" i="8"/>
  <c r="G330" i="8"/>
  <c r="G632" i="8"/>
  <c r="G979" i="8"/>
  <c r="G130" i="8"/>
  <c r="G865" i="8"/>
  <c r="G147" i="8"/>
  <c r="G63" i="8"/>
  <c r="G122" i="8"/>
  <c r="G801" i="8"/>
  <c r="G621" i="8"/>
  <c r="G383" i="8"/>
  <c r="G112" i="8"/>
  <c r="G781" i="8"/>
  <c r="G655" i="8"/>
  <c r="G557" i="8"/>
  <c r="G74" i="8"/>
  <c r="G975" i="8"/>
  <c r="G708" i="8"/>
  <c r="G210" i="8"/>
  <c r="G971" i="8"/>
  <c r="G360" i="8"/>
  <c r="G426" i="8"/>
  <c r="G956" i="8"/>
  <c r="G561" i="8"/>
  <c r="G49" i="8"/>
  <c r="G831" i="8"/>
  <c r="G963" i="8"/>
  <c r="G573" i="8"/>
  <c r="G170" i="8"/>
  <c r="G991" i="8"/>
  <c r="G667" i="8"/>
  <c r="G900" i="8"/>
  <c r="G548" i="8"/>
  <c r="G962" i="8"/>
  <c r="G544" i="8"/>
  <c r="G297" i="8"/>
  <c r="G17" i="8"/>
  <c r="G855" i="8"/>
  <c r="G175" i="8"/>
  <c r="G800" i="8"/>
  <c r="G271" i="8"/>
  <c r="G384" i="8"/>
  <c r="G295" i="8"/>
  <c r="G281" i="8"/>
  <c r="G207" i="8"/>
  <c r="G498" i="8"/>
  <c r="G980" i="8"/>
  <c r="G582" i="8"/>
  <c r="G219" i="8"/>
  <c r="G649" i="8"/>
  <c r="G972" i="8"/>
  <c r="G184" i="8"/>
  <c r="G685" i="8"/>
  <c r="G785" i="8"/>
  <c r="G132" i="8"/>
  <c r="G889" i="8"/>
  <c r="G437" i="8"/>
  <c r="G611" i="8"/>
  <c r="G701" i="8"/>
  <c r="G509" i="8"/>
  <c r="G335" i="8"/>
  <c r="G928" i="8"/>
  <c r="G317" i="8"/>
  <c r="G292" i="8"/>
  <c r="G16" i="8"/>
  <c r="G221" i="8"/>
  <c r="G123" i="8"/>
  <c r="G61" i="8"/>
  <c r="G131" i="8"/>
  <c r="G64" i="8"/>
  <c r="G564" i="8"/>
  <c r="G839" i="8"/>
  <c r="G100" i="8"/>
  <c r="G252" i="8"/>
  <c r="G121" i="8"/>
  <c r="G263" i="8"/>
  <c r="G700" i="8"/>
  <c r="G47" i="8"/>
  <c r="G814" i="8"/>
  <c r="G72" i="8"/>
  <c r="I932" i="8"/>
  <c r="I52" i="8"/>
  <c r="I948" i="8"/>
  <c r="I811" i="8"/>
  <c r="I325" i="8"/>
  <c r="I864" i="8"/>
  <c r="I875" i="8"/>
  <c r="I760" i="8"/>
  <c r="I708" i="8"/>
  <c r="I713" i="8"/>
  <c r="I293" i="8"/>
  <c r="I793" i="8"/>
  <c r="I281" i="8"/>
  <c r="I849" i="8"/>
  <c r="I370" i="8"/>
  <c r="I470" i="8"/>
  <c r="I90" i="8"/>
  <c r="I662" i="8"/>
  <c r="I702" i="8"/>
  <c r="I880" i="8"/>
  <c r="I391" i="8"/>
  <c r="I390" i="8"/>
  <c r="I469" i="8"/>
  <c r="I574" i="8"/>
  <c r="I1001" i="8"/>
  <c r="I73" i="8"/>
  <c r="I723" i="8"/>
  <c r="I493" i="8"/>
  <c r="I264" i="8"/>
  <c r="I228" i="8"/>
  <c r="I261" i="8"/>
  <c r="I315" i="8"/>
  <c r="I854" i="8"/>
  <c r="I58" i="8"/>
  <c r="I964" i="8"/>
  <c r="I347" i="8"/>
  <c r="I292" i="8"/>
  <c r="I144" i="8"/>
  <c r="I27" i="8"/>
  <c r="I255" i="8"/>
  <c r="I823" i="8"/>
  <c r="I271" i="8"/>
  <c r="I884" i="8"/>
  <c r="I101" i="8"/>
  <c r="I428" i="8"/>
  <c r="I364" i="8"/>
  <c r="I346" i="8"/>
  <c r="I318" i="8"/>
  <c r="I60" i="8"/>
  <c r="I406" i="8"/>
  <c r="I500" i="8"/>
  <c r="I799" i="8"/>
  <c r="I36" i="8"/>
  <c r="I173" i="8"/>
  <c r="I830" i="8"/>
  <c r="I867" i="8"/>
  <c r="I429" i="8"/>
  <c r="I618" i="8"/>
  <c r="I306" i="8"/>
  <c r="I832" i="8"/>
  <c r="I436" i="8"/>
  <c r="I302" i="8"/>
  <c r="I878" i="8"/>
  <c r="I209" i="8"/>
  <c r="I721" i="8"/>
  <c r="I944" i="8"/>
  <c r="I185" i="8"/>
  <c r="I151" i="8"/>
  <c r="I873" i="8"/>
  <c r="I510" i="8"/>
  <c r="I985" i="8"/>
  <c r="I328" i="8"/>
  <c r="I949" i="8"/>
  <c r="I290" i="8"/>
  <c r="I175" i="8"/>
  <c r="I768" i="8"/>
  <c r="I207" i="8"/>
  <c r="I902" i="8"/>
  <c r="I124" i="8"/>
  <c r="I278" i="8"/>
  <c r="I825" i="8"/>
  <c r="I746" i="8"/>
  <c r="I782" i="8"/>
  <c r="I199" i="8"/>
  <c r="I298" i="8"/>
  <c r="I417" i="8"/>
  <c r="I47" i="8"/>
  <c r="I485" i="8"/>
  <c r="I726" i="8"/>
  <c r="I810" i="8"/>
  <c r="I249" i="8"/>
  <c r="I675" i="8"/>
  <c r="I443" i="8"/>
  <c r="I9" i="8"/>
  <c r="I204" i="8"/>
  <c r="I611" i="8"/>
  <c r="I465" i="8"/>
  <c r="I362" i="8"/>
  <c r="I297" i="8"/>
  <c r="I61" i="8"/>
  <c r="I57" i="8"/>
  <c r="I475" i="8"/>
  <c r="I409" i="8"/>
  <c r="I425" i="8"/>
  <c r="I85" i="8"/>
  <c r="I169" i="8"/>
  <c r="I997" i="8"/>
  <c r="I359" i="8"/>
  <c r="I831" i="8"/>
  <c r="I483" i="8"/>
  <c r="I54" i="8"/>
  <c r="I919" i="8"/>
  <c r="I704" i="8"/>
  <c r="I19" i="8"/>
  <c r="I764" i="8"/>
  <c r="I106" i="8"/>
  <c r="I585" i="8"/>
  <c r="I98" i="8"/>
  <c r="I998" i="8"/>
  <c r="I518" i="8"/>
  <c r="I911" i="8"/>
  <c r="I196" i="8"/>
  <c r="I145" i="8"/>
  <c r="I543" i="8"/>
  <c r="I612" i="8"/>
  <c r="G529" i="8"/>
  <c r="G913" i="8"/>
  <c r="G301" i="8"/>
  <c r="G237" i="8"/>
  <c r="G108" i="8"/>
  <c r="I575" i="8"/>
  <c r="I154" i="8"/>
  <c r="I594" i="8"/>
  <c r="I909" i="8"/>
  <c r="E660" i="8"/>
  <c r="E639" i="8"/>
  <c r="E28" i="8"/>
  <c r="E146" i="8"/>
  <c r="E882" i="8"/>
  <c r="E941" i="8"/>
  <c r="E220" i="8"/>
  <c r="K460" i="8"/>
  <c r="K890" i="8"/>
  <c r="K256" i="8"/>
  <c r="K959" i="8"/>
  <c r="K210" i="8"/>
  <c r="G453" i="8"/>
  <c r="G377" i="8"/>
  <c r="G987" i="8"/>
  <c r="G476" i="8"/>
  <c r="G947" i="8"/>
  <c r="G729" i="8"/>
  <c r="G223" i="8"/>
  <c r="G703" i="8"/>
  <c r="G783" i="8"/>
  <c r="G883" i="8"/>
  <c r="G417" i="8"/>
  <c r="G141" i="8"/>
  <c r="G302" i="8"/>
  <c r="G584" i="8"/>
  <c r="G925" i="8"/>
  <c r="G260" i="8"/>
  <c r="G97" i="8"/>
  <c r="G156" i="8"/>
  <c r="I386" i="8"/>
  <c r="I528" i="8"/>
  <c r="I194" i="8"/>
  <c r="I191" i="8"/>
  <c r="I539" i="8"/>
  <c r="I30" i="8"/>
  <c r="I348" i="8"/>
  <c r="I242" i="8"/>
  <c r="I236" i="8"/>
  <c r="I784" i="8"/>
  <c r="I80" i="8"/>
  <c r="E598" i="8"/>
  <c r="E921" i="8"/>
  <c r="E139" i="8"/>
  <c r="E101" i="8"/>
  <c r="E802" i="8"/>
  <c r="K671" i="8"/>
  <c r="K285" i="8"/>
  <c r="K950" i="8"/>
  <c r="K146" i="8"/>
  <c r="K252" i="8"/>
  <c r="K300" i="8"/>
  <c r="K466" i="8"/>
  <c r="K242" i="8"/>
  <c r="K230" i="8"/>
  <c r="G917" i="8"/>
  <c r="G807" i="8"/>
  <c r="G48" i="8"/>
  <c r="G822" i="8"/>
  <c r="G440" i="8"/>
  <c r="G371" i="8"/>
  <c r="G904" i="8"/>
  <c r="G830" i="8"/>
  <c r="G995" i="8"/>
  <c r="G939" i="8"/>
  <c r="G775" i="8"/>
  <c r="G478" i="8"/>
  <c r="G323" i="8"/>
  <c r="G10" i="8"/>
  <c r="I736" i="8"/>
  <c r="I835" i="8"/>
  <c r="I796" i="8"/>
  <c r="I943" i="8"/>
  <c r="I958" i="8"/>
  <c r="I581" i="8"/>
  <c r="I658" i="8"/>
  <c r="I394" i="8"/>
  <c r="I639" i="8"/>
  <c r="I987" i="8"/>
  <c r="I530" i="8"/>
  <c r="I895" i="8"/>
  <c r="I537" i="8"/>
  <c r="I836" i="8"/>
  <c r="I310" i="8"/>
  <c r="E99" i="8"/>
  <c r="E626" i="8"/>
  <c r="E159" i="8"/>
  <c r="E966" i="8"/>
  <c r="E633" i="8"/>
  <c r="E259" i="8"/>
  <c r="E49" i="8"/>
  <c r="E52" i="8"/>
  <c r="E578" i="8"/>
  <c r="E322" i="8"/>
  <c r="E809" i="8"/>
  <c r="E26" i="8"/>
  <c r="E416" i="8"/>
  <c r="E386" i="8"/>
  <c r="E934" i="8"/>
  <c r="E771" i="8"/>
  <c r="E766" i="8"/>
  <c r="E788" i="8"/>
  <c r="E228" i="8"/>
  <c r="E599" i="8"/>
  <c r="E130" i="8"/>
  <c r="E164" i="8"/>
  <c r="E12" i="8"/>
  <c r="E63" i="8"/>
  <c r="E607" i="8"/>
  <c r="E403" i="8"/>
  <c r="E262" i="8"/>
  <c r="E186" i="8"/>
  <c r="E231" i="8"/>
  <c r="E560" i="8"/>
  <c r="E635" i="8"/>
  <c r="E624" i="8"/>
  <c r="E249" i="8"/>
  <c r="E479" i="8"/>
  <c r="E137" i="8"/>
  <c r="E369" i="8"/>
  <c r="E776" i="8"/>
  <c r="E505" i="8"/>
  <c r="E906" i="8"/>
  <c r="E684" i="8"/>
  <c r="E75" i="8"/>
  <c r="E687" i="8"/>
  <c r="E627" i="8"/>
  <c r="E623" i="8"/>
  <c r="E94" i="8"/>
  <c r="E835" i="8"/>
  <c r="E984" i="8"/>
  <c r="E677" i="8"/>
  <c r="E116" i="8"/>
  <c r="E911" i="8"/>
  <c r="E236" i="8"/>
  <c r="E890" i="8"/>
  <c r="E836" i="8"/>
  <c r="E140" i="8"/>
  <c r="E561" i="8"/>
  <c r="E253" i="8"/>
  <c r="E610" i="8"/>
  <c r="E571" i="8"/>
  <c r="E818" i="8"/>
  <c r="E613" i="8"/>
  <c r="E39" i="8"/>
  <c r="E168" i="8"/>
  <c r="E379" i="8"/>
  <c r="E335" i="8"/>
  <c r="E736" i="8"/>
  <c r="E583" i="8"/>
  <c r="E500" i="8"/>
  <c r="E638" i="8"/>
  <c r="E706" i="8"/>
  <c r="E188" i="8"/>
  <c r="E863" i="8"/>
  <c r="E649" i="8"/>
  <c r="E410" i="8"/>
  <c r="E346" i="8"/>
  <c r="E443" i="8"/>
  <c r="E244" i="8"/>
  <c r="E136" i="8"/>
  <c r="E957" i="8"/>
  <c r="E850" i="8"/>
  <c r="E665" i="8"/>
  <c r="E46" i="8"/>
  <c r="K71" i="8"/>
  <c r="K637" i="8"/>
  <c r="K142" i="8"/>
  <c r="K487" i="8"/>
  <c r="K989" i="8"/>
  <c r="K695" i="8"/>
  <c r="K360" i="8"/>
  <c r="K423" i="8"/>
  <c r="K489" i="8"/>
  <c r="K529" i="8"/>
  <c r="K313" i="8"/>
  <c r="K160" i="8"/>
  <c r="K601" i="8"/>
  <c r="K136" i="8"/>
  <c r="K440" i="8"/>
  <c r="K971" i="8"/>
  <c r="K319" i="8"/>
  <c r="K110" i="8"/>
  <c r="K342" i="8"/>
  <c r="K805" i="8"/>
  <c r="K432" i="8"/>
  <c r="K402" i="8"/>
  <c r="K70" i="8"/>
  <c r="K674" i="8"/>
  <c r="K577" i="8"/>
  <c r="K447" i="8"/>
  <c r="K366" i="8"/>
  <c r="K332" i="8"/>
  <c r="K48" i="8"/>
  <c r="K257" i="8"/>
  <c r="K727" i="8"/>
  <c r="K1000" i="8"/>
  <c r="K564" i="8"/>
  <c r="K262" i="8"/>
  <c r="K761" i="8"/>
  <c r="K259" i="8"/>
  <c r="K622" i="8"/>
  <c r="K401" i="8"/>
  <c r="K606" i="8"/>
  <c r="K63" i="8"/>
  <c r="K554" i="8"/>
  <c r="K513" i="8"/>
  <c r="K304" i="8"/>
  <c r="K891" i="8"/>
  <c r="K497" i="8"/>
  <c r="K211" i="8"/>
  <c r="K396" i="8"/>
  <c r="K664" i="8"/>
  <c r="K643" i="8"/>
  <c r="K945" i="8"/>
  <c r="K874" i="8"/>
  <c r="K371" i="8"/>
  <c r="K22" i="8"/>
  <c r="K885" i="8"/>
  <c r="K392" i="8"/>
  <c r="K707" i="8"/>
  <c r="K530" i="8"/>
  <c r="K312" i="8"/>
  <c r="K32" i="8"/>
  <c r="K26" i="8"/>
  <c r="K942" i="8"/>
  <c r="K195" i="8"/>
  <c r="K95" i="8"/>
  <c r="K600" i="8"/>
  <c r="K843" i="8"/>
  <c r="K790" i="8"/>
  <c r="K822" i="8"/>
  <c r="K648" i="8"/>
  <c r="K802" i="8"/>
  <c r="K730" i="8"/>
  <c r="K955" i="8"/>
  <c r="K846" i="8"/>
  <c r="K862" i="8"/>
  <c r="K979" i="8"/>
  <c r="K738" i="8"/>
  <c r="K914" i="8"/>
  <c r="K829" i="8"/>
  <c r="K93" i="8"/>
  <c r="K516" i="8"/>
  <c r="G393" i="8"/>
  <c r="G824" i="8"/>
  <c r="G477" i="8"/>
  <c r="G559" i="8"/>
  <c r="G868" i="8"/>
  <c r="G247" i="8"/>
  <c r="G864" i="8"/>
  <c r="G610" i="8"/>
  <c r="G929" i="8"/>
  <c r="G411" i="8"/>
  <c r="G493" i="8"/>
  <c r="G73" i="8"/>
  <c r="G672" i="8"/>
  <c r="G753" i="8"/>
  <c r="G148" i="8"/>
  <c r="G42" i="8"/>
  <c r="G660" i="8"/>
  <c r="G981" i="8"/>
  <c r="G239" i="8"/>
  <c r="G69" i="8"/>
  <c r="G761" i="8"/>
  <c r="G738" i="8"/>
  <c r="G198" i="8"/>
  <c r="G668" i="8"/>
  <c r="G484" i="8"/>
  <c r="G906" i="8"/>
  <c r="G402" i="8"/>
  <c r="G462" i="8"/>
  <c r="G245" i="8"/>
  <c r="G153" i="8"/>
  <c r="G432" i="8"/>
  <c r="G226" i="8"/>
  <c r="G38" i="8"/>
  <c r="G366" i="8"/>
  <c r="G296" i="8"/>
  <c r="G585" i="8"/>
  <c r="G938" i="8"/>
  <c r="G347" i="8"/>
  <c r="G827" i="8"/>
  <c r="G134" i="8"/>
  <c r="G96" i="8"/>
  <c r="G458" i="8"/>
  <c r="G776" i="8"/>
  <c r="G12" i="8"/>
  <c r="G276" i="8"/>
  <c r="G350" i="8"/>
  <c r="G166" i="8"/>
  <c r="G756" i="8"/>
  <c r="G365" i="8"/>
  <c r="G833" i="8"/>
  <c r="G684" i="8"/>
  <c r="G732" i="8"/>
  <c r="G420" i="8"/>
  <c r="G346" i="8"/>
  <c r="G863" i="8"/>
  <c r="G442" i="8"/>
  <c r="G747" i="8"/>
  <c r="G920" i="8"/>
  <c r="G81" i="8"/>
  <c r="G378" i="8"/>
  <c r="G144" i="8"/>
  <c r="G875" i="8"/>
  <c r="G773" i="8"/>
  <c r="G26" i="8"/>
  <c r="G982" i="8"/>
  <c r="G414" i="8"/>
  <c r="G679" i="8"/>
  <c r="G629" i="8"/>
  <c r="G454" i="8"/>
  <c r="G540" i="8"/>
  <c r="G391" i="8"/>
  <c r="G821" i="8"/>
  <c r="G596" i="8"/>
  <c r="G233" i="8"/>
  <c r="G37" i="8"/>
  <c r="G231" i="8"/>
  <c r="G964" i="8"/>
  <c r="G279" i="8"/>
  <c r="G491" i="8"/>
  <c r="G648" i="8"/>
  <c r="G1001" i="8"/>
  <c r="G908" i="8"/>
  <c r="G19" i="8"/>
  <c r="G901" i="8"/>
  <c r="G960" i="8"/>
  <c r="G923" i="8"/>
  <c r="G421" i="8"/>
  <c r="G389" i="8"/>
  <c r="G160" i="8"/>
  <c r="G549" i="8"/>
  <c r="G536" i="8"/>
  <c r="G967" i="8"/>
  <c r="G916" i="8"/>
  <c r="G254" i="8"/>
  <c r="G379" i="8"/>
  <c r="G767" i="8"/>
  <c r="G349" i="8"/>
  <c r="G169" i="8"/>
  <c r="G364" i="8"/>
  <c r="G195" i="8"/>
  <c r="G90" i="8"/>
  <c r="G467" i="8"/>
  <c r="I387" i="8"/>
  <c r="I88" i="8"/>
  <c r="I844" i="8"/>
  <c r="I506" i="8"/>
  <c r="I66" i="8"/>
  <c r="I642" i="8"/>
  <c r="I451" i="8"/>
  <c r="I156" i="8"/>
  <c r="I18" i="8"/>
  <c r="I29" i="8"/>
  <c r="I327" i="8"/>
  <c r="I923" i="8"/>
  <c r="I742" i="8"/>
  <c r="I31" i="8"/>
  <c r="I277" i="8"/>
  <c r="I275" i="8"/>
  <c r="I866" i="8"/>
  <c r="I200" i="8"/>
  <c r="I344" i="8"/>
  <c r="I646" i="8"/>
  <c r="I906" i="8"/>
  <c r="I936" i="8"/>
  <c r="I765" i="8"/>
  <c r="I24" i="8"/>
  <c r="I128" i="8"/>
  <c r="I250" i="8"/>
  <c r="I254" i="8"/>
  <c r="I580" i="8"/>
  <c r="I863" i="8"/>
  <c r="I282" i="8"/>
  <c r="I676" i="8"/>
  <c r="I14" i="8"/>
  <c r="I588" i="8"/>
  <c r="I660" i="8"/>
  <c r="I688" i="8"/>
  <c r="I418" i="8"/>
  <c r="I938" i="8"/>
  <c r="I899" i="8"/>
  <c r="I38" i="8"/>
  <c r="I929" i="8"/>
  <c r="I751" i="8"/>
  <c r="I12" i="8"/>
  <c r="I220" i="8"/>
  <c r="I666" i="8"/>
  <c r="I954" i="8"/>
  <c r="I378" i="8"/>
  <c r="I783" i="8"/>
  <c r="I43" i="8"/>
  <c r="I935" i="8"/>
  <c r="I961" i="8"/>
  <c r="I37" i="8"/>
  <c r="I986" i="8"/>
  <c r="I699" i="8"/>
  <c r="I164" i="8"/>
  <c r="I345" i="8"/>
  <c r="I449" i="8"/>
  <c r="I89" i="8"/>
  <c r="I947" i="8"/>
  <c r="I166" i="8"/>
  <c r="I404" i="8"/>
  <c r="I719" i="8"/>
  <c r="I892" i="8"/>
  <c r="I59" i="8"/>
  <c r="I368" i="8"/>
  <c r="I756" i="8"/>
  <c r="I820" i="8"/>
  <c r="I960" i="8"/>
  <c r="I361" i="8"/>
  <c r="I926" i="8"/>
  <c r="I198" i="8"/>
  <c r="I514" i="8"/>
  <c r="I202" i="8"/>
  <c r="I967" i="8"/>
  <c r="I272" i="8"/>
  <c r="I755" i="8"/>
  <c r="I83" i="8"/>
  <c r="I933" i="8"/>
  <c r="I15" i="8"/>
  <c r="I53" i="8"/>
  <c r="I842" i="8"/>
  <c r="I168" i="8"/>
  <c r="I828" i="8"/>
  <c r="I586" i="8"/>
  <c r="I478" i="8"/>
  <c r="I758" i="8"/>
  <c r="I81" i="8"/>
  <c r="I549" i="8"/>
  <c r="I732" i="8"/>
  <c r="I684" i="8"/>
  <c r="I778" i="8"/>
  <c r="I65" i="8"/>
  <c r="I629" i="8"/>
  <c r="I850" i="8"/>
  <c r="I678" i="8"/>
  <c r="I240" i="8"/>
  <c r="I717" i="8"/>
  <c r="I8" i="8"/>
  <c r="I119" i="8"/>
  <c r="I167" i="8"/>
  <c r="I741" i="8"/>
  <c r="I668" i="8"/>
  <c r="G128" i="8"/>
  <c r="G422" i="8"/>
  <c r="G765" i="8"/>
  <c r="I513" i="8"/>
  <c r="I792" i="8"/>
  <c r="I714" i="8"/>
  <c r="I337" i="8"/>
  <c r="E886" i="8"/>
  <c r="E375" i="8"/>
  <c r="E965" i="8"/>
  <c r="K769" i="8"/>
  <c r="K632" i="8"/>
  <c r="G965" i="8"/>
  <c r="G13" i="8"/>
  <c r="G918" i="8"/>
  <c r="G537" i="8"/>
  <c r="G111" i="8"/>
  <c r="G282" i="8"/>
  <c r="G882" i="8"/>
  <c r="G41" i="8"/>
  <c r="G976" i="8"/>
  <c r="G528" i="8"/>
  <c r="G380" i="8"/>
  <c r="G418" i="8"/>
  <c r="G146" i="8"/>
  <c r="I522" i="8"/>
  <c r="I133" i="8"/>
  <c r="I286" i="8"/>
  <c r="I251" i="8"/>
  <c r="I671" i="8"/>
  <c r="I201" i="8"/>
  <c r="I308" i="8"/>
  <c r="I931" i="8"/>
  <c r="E331" i="8"/>
  <c r="E411" i="8"/>
  <c r="E591" i="8"/>
  <c r="E50" i="8"/>
  <c r="E550" i="8"/>
  <c r="E803" i="8"/>
  <c r="E787" i="8"/>
  <c r="K857" i="8"/>
  <c r="K540" i="8"/>
  <c r="K162" i="8"/>
  <c r="K322" i="8"/>
  <c r="K464" i="8"/>
  <c r="K596" i="8"/>
  <c r="K743" i="8"/>
  <c r="G406" i="8"/>
  <c r="G362" i="8"/>
  <c r="G924" i="8"/>
  <c r="G320" i="8"/>
  <c r="G579" i="8"/>
  <c r="G926" i="8"/>
  <c r="G157" i="8"/>
  <c r="G576" i="8"/>
  <c r="G429" i="8"/>
  <c r="G303" i="8"/>
  <c r="G802" i="8"/>
  <c r="G434" i="8"/>
  <c r="G197" i="8"/>
  <c r="G615" i="8"/>
  <c r="I480" i="8"/>
  <c r="I116" i="8"/>
  <c r="I818" i="8"/>
  <c r="I396" i="8"/>
  <c r="I599" i="8"/>
  <c r="I534" i="8"/>
  <c r="I33" i="8"/>
  <c r="I34" i="8"/>
  <c r="I647" i="8"/>
  <c r="I846" i="8"/>
  <c r="E577" i="8"/>
  <c r="E923" i="8"/>
  <c r="E96" i="8"/>
  <c r="E248" i="8"/>
  <c r="E38" i="8"/>
  <c r="E989" i="8"/>
  <c r="E664" i="8"/>
  <c r="E45" i="8"/>
  <c r="E36" i="8"/>
  <c r="E833" i="8"/>
  <c r="E983" i="8"/>
  <c r="E92" i="8"/>
  <c r="E42" i="8"/>
  <c r="E694" i="8"/>
  <c r="E805" i="8"/>
  <c r="E625" i="8"/>
  <c r="E812" i="8"/>
  <c r="E594" i="8"/>
  <c r="E972" i="8"/>
  <c r="E438" i="8"/>
  <c r="E549" i="8"/>
  <c r="E178" i="8"/>
  <c r="E877" i="8"/>
  <c r="E733" i="8"/>
  <c r="E34" i="8"/>
  <c r="E740" i="8"/>
  <c r="E104" i="8"/>
  <c r="E675" i="8"/>
  <c r="E648" i="8"/>
  <c r="E589" i="8"/>
  <c r="E826" i="8"/>
  <c r="E242" i="8"/>
  <c r="E980" i="8"/>
  <c r="E67" i="8"/>
  <c r="E865" i="8"/>
  <c r="E824" i="8"/>
  <c r="E47" i="8"/>
  <c r="E109" i="8"/>
  <c r="E844" i="8"/>
  <c r="E247" i="8"/>
  <c r="E193" i="8"/>
  <c r="E960" i="8"/>
  <c r="E89" i="8"/>
  <c r="E122" i="8"/>
  <c r="E517" i="8"/>
  <c r="E279" i="8"/>
  <c r="E509" i="8"/>
  <c r="E25" i="8"/>
  <c r="E321" i="8"/>
  <c r="E506" i="8"/>
  <c r="E731" i="8"/>
  <c r="E1001" i="8"/>
  <c r="E928" i="8"/>
  <c r="E902" i="8"/>
  <c r="E268" i="8"/>
  <c r="E378" i="8"/>
  <c r="E498" i="8"/>
  <c r="E110" i="8"/>
  <c r="E743" i="8"/>
  <c r="E439" i="8"/>
  <c r="E721" i="8"/>
  <c r="E518" i="8"/>
  <c r="E30" i="8"/>
  <c r="K733" i="8"/>
  <c r="K20" i="8"/>
  <c r="K310" i="8"/>
  <c r="K953" i="8"/>
  <c r="K835" i="8"/>
  <c r="K407" i="8"/>
  <c r="K212" i="8"/>
  <c r="K943" i="8"/>
  <c r="K720" i="8"/>
  <c r="K133" i="8"/>
  <c r="K217" i="8"/>
  <c r="K627" i="8"/>
  <c r="K216" i="8"/>
  <c r="K125" i="8"/>
  <c r="K399" i="8"/>
  <c r="K898" i="8"/>
  <c r="K442" i="8"/>
  <c r="K170" i="8"/>
  <c r="K107" i="8"/>
  <c r="K177" i="8"/>
  <c r="K452" i="8"/>
  <c r="K552" i="8"/>
  <c r="K992" i="8"/>
  <c r="K798" i="8"/>
  <c r="K314" i="8"/>
  <c r="K594" i="8"/>
  <c r="K45" i="8"/>
  <c r="K427" i="8"/>
  <c r="K855" i="8"/>
  <c r="K499" i="8"/>
  <c r="K917" i="8"/>
  <c r="K280" i="8"/>
  <c r="K201" i="8"/>
  <c r="K96" i="8"/>
  <c r="K583" i="8"/>
  <c r="K351" i="8"/>
  <c r="K408" i="8"/>
  <c r="K796" i="8"/>
  <c r="K343" i="8"/>
  <c r="K331" i="8"/>
  <c r="K752" i="8"/>
  <c r="K311" i="8"/>
  <c r="K183" i="8"/>
  <c r="K882" i="8"/>
  <c r="K901" i="8"/>
  <c r="K939" i="8"/>
  <c r="K610" i="8"/>
  <c r="K227" i="8"/>
  <c r="K121" i="8"/>
  <c r="K30" i="8"/>
  <c r="K229" i="8"/>
  <c r="K581" i="8"/>
  <c r="K115" i="8"/>
  <c r="K244" i="8"/>
  <c r="K474" i="8"/>
  <c r="K773" i="8"/>
  <c r="K337" i="8"/>
  <c r="K122" i="8"/>
  <c r="K435" i="8"/>
  <c r="K25" i="8"/>
  <c r="K859" i="8"/>
  <c r="K191" i="8"/>
  <c r="K701" i="8"/>
  <c r="K747" i="8"/>
  <c r="K56" i="8"/>
  <c r="K329" i="8"/>
  <c r="K480" i="8"/>
  <c r="K568" i="8"/>
  <c r="K625" i="8"/>
  <c r="K546" i="8"/>
  <c r="K687" i="8"/>
  <c r="K355" i="8"/>
  <c r="K608" i="8"/>
  <c r="G973" i="8"/>
  <c r="G770" i="8"/>
  <c r="G941" i="8"/>
  <c r="G404" i="8"/>
  <c r="G43" i="8"/>
  <c r="G65" i="8"/>
  <c r="G324" i="8"/>
  <c r="G325" i="8"/>
  <c r="G266" i="8"/>
  <c r="G114" i="8"/>
  <c r="G810" i="8"/>
  <c r="G689" i="8"/>
  <c r="G659" i="8"/>
  <c r="G678" i="8"/>
  <c r="G496" i="8"/>
  <c r="G745" i="8"/>
  <c r="G211" i="8"/>
  <c r="G974" i="8"/>
  <c r="G542" i="8"/>
  <c r="G312" i="8"/>
  <c r="G514" i="8"/>
  <c r="G547" i="8"/>
  <c r="G495" i="8"/>
  <c r="G24" i="8"/>
  <c r="G278" i="8"/>
  <c r="G502" i="8"/>
  <c r="G556" i="8"/>
  <c r="G227" i="8"/>
  <c r="G501" i="8"/>
  <c r="G368" i="8"/>
  <c r="G717" i="8"/>
  <c r="G851" i="8"/>
  <c r="G609" i="8"/>
  <c r="G847" i="8"/>
  <c r="G375" i="8"/>
  <c r="G67" i="8"/>
  <c r="G876" i="8"/>
  <c r="G25" i="8"/>
  <c r="G439" i="8"/>
  <c r="G795" i="8"/>
  <c r="G751" i="8"/>
  <c r="G465" i="8"/>
  <c r="G176" i="8"/>
  <c r="G172" i="8"/>
  <c r="G526" i="8"/>
  <c r="G92" i="8"/>
  <c r="G129" i="8"/>
  <c r="G535" i="8"/>
  <c r="G343" i="8"/>
  <c r="G326" i="8"/>
  <c r="G825" i="8"/>
  <c r="G54" i="8"/>
  <c r="G248" i="8"/>
  <c r="G354" i="8"/>
  <c r="G299" i="8"/>
  <c r="G115" i="8"/>
  <c r="G463" i="8"/>
  <c r="G735" i="8"/>
  <c r="G488" i="8"/>
  <c r="G754" i="8"/>
  <c r="G307" i="8"/>
  <c r="G688" i="8"/>
  <c r="G469" i="8"/>
  <c r="G945" i="8"/>
  <c r="G125" i="8"/>
  <c r="G899" i="8"/>
  <c r="G1004" i="8"/>
  <c r="G733" i="8"/>
  <c r="G604" i="8"/>
  <c r="G294" i="8"/>
  <c r="G518" i="8"/>
  <c r="G193" i="8"/>
  <c r="G45" i="8"/>
  <c r="G806" i="8"/>
  <c r="G737" i="8"/>
  <c r="G200" i="8"/>
  <c r="G905" i="8"/>
  <c r="G612" i="8"/>
  <c r="G752" i="8"/>
  <c r="G300" i="8"/>
  <c r="G407" i="8"/>
  <c r="G14" i="8"/>
  <c r="G597" i="8"/>
  <c r="I303" i="8"/>
  <c r="I942" i="8"/>
  <c r="I896" i="8"/>
  <c r="I357" i="8"/>
  <c r="I861" i="8"/>
  <c r="I273" i="8"/>
  <c r="I76" i="8"/>
  <c r="I542" i="8"/>
  <c r="I984" i="8"/>
  <c r="I547" i="8"/>
  <c r="I422" i="8"/>
  <c r="I197" i="8"/>
  <c r="I41" i="8"/>
  <c r="I356" i="8"/>
  <c r="I400" i="8"/>
  <c r="I257" i="8"/>
  <c r="I456" i="8"/>
  <c r="I441" i="8"/>
  <c r="I870" i="8"/>
  <c r="I759" i="8"/>
  <c r="I176" i="8"/>
  <c r="I879" i="8"/>
  <c r="I869" i="8"/>
  <c r="I13" i="8"/>
  <c r="I188" i="8"/>
  <c r="I398" i="8"/>
  <c r="I638" i="8"/>
  <c r="I775" i="8"/>
  <c r="I803" i="8"/>
  <c r="I620" i="8"/>
  <c r="I903" i="8"/>
  <c r="I424" i="8"/>
  <c r="I718" i="8"/>
  <c r="I603" i="8"/>
  <c r="I940" i="8"/>
  <c r="I952" i="8"/>
  <c r="I114" i="8"/>
  <c r="I571" i="8"/>
  <c r="I321" i="8"/>
  <c r="I934" i="8"/>
  <c r="I604" i="8"/>
  <c r="I127" i="8"/>
  <c r="I22" i="8"/>
  <c r="I139" i="8"/>
  <c r="I945" i="8"/>
  <c r="I10" i="8"/>
  <c r="I373" i="8"/>
  <c r="I215" i="8"/>
  <c r="I289" i="8"/>
  <c r="I248" i="8"/>
  <c r="I777" i="8"/>
  <c r="I946" i="8"/>
  <c r="I342" i="8"/>
  <c r="I974" i="8"/>
  <c r="I363" i="8"/>
  <c r="I912" i="8"/>
  <c r="I697" i="8"/>
  <c r="I624" i="8"/>
  <c r="I111" i="8"/>
  <c r="I218" i="8"/>
  <c r="I725" i="8"/>
  <c r="I1003" i="8"/>
  <c r="I1000" i="8"/>
  <c r="I1004" i="8"/>
  <c r="I487" i="8"/>
  <c r="I192" i="8"/>
  <c r="I633" i="8"/>
  <c r="I488" i="8"/>
  <c r="I558" i="8"/>
  <c r="I905" i="8"/>
  <c r="I598" i="8"/>
  <c r="I797" i="8"/>
  <c r="G20" i="7"/>
  <c r="G8" i="7"/>
  <c r="F8" i="7"/>
  <c r="D8" i="7"/>
  <c r="E8" i="7"/>
  <c r="F32" i="7"/>
  <c r="E20" i="7"/>
  <c r="D32" i="7"/>
  <c r="C32" i="7"/>
  <c r="N21" i="7" l="1"/>
  <c r="L9" i="7"/>
  <c r="K9" i="7"/>
  <c r="N9" i="7"/>
  <c r="M9" i="7"/>
  <c r="J33" i="7"/>
  <c r="K33" i="7"/>
  <c r="M33" i="7"/>
  <c r="L21" i="7"/>
  <c r="F33" i="7"/>
  <c r="E21" i="7"/>
  <c r="E9" i="7"/>
  <c r="F9" i="7"/>
  <c r="D33" i="7"/>
  <c r="D9" i="7"/>
  <c r="C33" i="7"/>
  <c r="G9" i="7"/>
  <c r="G21" i="7"/>
  <c r="M34" i="7" l="1"/>
  <c r="K34" i="7"/>
  <c r="J34" i="7"/>
  <c r="K10" i="7"/>
  <c r="M10" i="7"/>
  <c r="N10" i="7"/>
  <c r="L10" i="7"/>
  <c r="L22" i="7"/>
  <c r="N22" i="7"/>
  <c r="F34" i="7"/>
  <c r="Z78" i="41" a="1"/>
  <c r="J78" i="42" a="1"/>
  <c r="BC45" i="9" a="1"/>
  <c r="D34" i="7"/>
  <c r="F10" i="7"/>
  <c r="C34" i="7"/>
  <c r="G10" i="7"/>
  <c r="G22" i="7"/>
  <c r="E22" i="7"/>
  <c r="D10" i="7"/>
  <c r="E10" i="7"/>
  <c r="Z86" i="41" l="1"/>
  <c r="AB86" i="41" s="1"/>
  <c r="Z98" i="41"/>
  <c r="AB98" i="41" s="1"/>
  <c r="Z87" i="41"/>
  <c r="AB87" i="41" s="1"/>
  <c r="Z79" i="41"/>
  <c r="AB79" i="41" s="1"/>
  <c r="Z80" i="41"/>
  <c r="AA80" i="41" s="1"/>
  <c r="Z85" i="41"/>
  <c r="AB85" i="41" s="1"/>
  <c r="Z99" i="41"/>
  <c r="AB99" i="41" s="1"/>
  <c r="Z102" i="41"/>
  <c r="AB102" i="41" s="1"/>
  <c r="Z93" i="41"/>
  <c r="AB93" i="41" s="1"/>
  <c r="Z94" i="41"/>
  <c r="AB94" i="41" s="1"/>
  <c r="Z89" i="41"/>
  <c r="AB89" i="41" s="1"/>
  <c r="Z82" i="41"/>
  <c r="AB82" i="41" s="1"/>
  <c r="Z95" i="41"/>
  <c r="AA95" i="41" s="1"/>
  <c r="Z91" i="41"/>
  <c r="AA91" i="41" s="1"/>
  <c r="Z97" i="41"/>
  <c r="AB97" i="41" s="1"/>
  <c r="Z83" i="41"/>
  <c r="AA83" i="41" s="1"/>
  <c r="Z78" i="41"/>
  <c r="AA78" i="41" s="1"/>
  <c r="Z84" i="41"/>
  <c r="AA84" i="41" s="1"/>
  <c r="Z81" i="41"/>
  <c r="AA81" i="41" s="1"/>
  <c r="Z96" i="41"/>
  <c r="AA96" i="41" s="1"/>
  <c r="Z90" i="41"/>
  <c r="AA90" i="41" s="1"/>
  <c r="Z88" i="41"/>
  <c r="AA88" i="41" s="1"/>
  <c r="Z101" i="41"/>
  <c r="AA101" i="41" s="1"/>
  <c r="Z92" i="41"/>
  <c r="AA92" i="41" s="1"/>
  <c r="Z100" i="41"/>
  <c r="AB100" i="41" s="1"/>
  <c r="J95" i="42"/>
  <c r="J97" i="42"/>
  <c r="J78" i="42"/>
  <c r="J96" i="42"/>
  <c r="J83" i="42"/>
  <c r="J85" i="42"/>
  <c r="J81" i="42"/>
  <c r="J84" i="42"/>
  <c r="J93" i="42"/>
  <c r="J94" i="42"/>
  <c r="J89" i="42"/>
  <c r="J87" i="42"/>
  <c r="J100" i="42"/>
  <c r="J99" i="42"/>
  <c r="J79" i="42"/>
  <c r="J101" i="42"/>
  <c r="J98" i="42"/>
  <c r="J92" i="42"/>
  <c r="J82" i="42"/>
  <c r="J102" i="42"/>
  <c r="J80" i="42"/>
  <c r="J91" i="42"/>
  <c r="J88" i="42"/>
  <c r="J86" i="42"/>
  <c r="J90" i="42"/>
  <c r="AA89" i="41"/>
  <c r="AA82" i="41"/>
  <c r="AB101" i="41"/>
  <c r="AA86" i="41"/>
  <c r="AA93" i="41"/>
  <c r="AA94" i="41"/>
  <c r="AB81" i="41"/>
  <c r="AB84" i="41"/>
  <c r="BC57" i="9"/>
  <c r="BC80" i="9"/>
  <c r="BC75" i="9"/>
  <c r="BC82" i="9"/>
  <c r="BC78" i="9"/>
  <c r="BC79" i="9"/>
  <c r="BC65" i="9"/>
  <c r="BC64" i="9"/>
  <c r="BC81" i="9"/>
  <c r="BC47" i="9"/>
  <c r="BC70" i="9"/>
  <c r="BC76" i="9"/>
  <c r="BC51" i="9"/>
  <c r="BC71" i="9"/>
  <c r="BC48" i="9"/>
  <c r="BC53" i="9"/>
  <c r="BC62" i="9"/>
  <c r="BC60" i="9"/>
  <c r="BC68" i="9"/>
  <c r="BC84" i="9"/>
  <c r="BC55" i="9"/>
  <c r="BC74" i="9"/>
  <c r="BC77" i="9"/>
  <c r="BC66" i="9"/>
  <c r="BC69" i="9"/>
  <c r="BC58" i="9"/>
  <c r="BC52" i="9"/>
  <c r="BC72" i="9"/>
  <c r="BC50" i="9"/>
  <c r="BC83" i="9"/>
  <c r="BC73" i="9"/>
  <c r="BC54" i="9"/>
  <c r="BC59" i="9"/>
  <c r="BC49" i="9"/>
  <c r="BC45" i="9"/>
  <c r="BC63" i="9"/>
  <c r="BC85" i="9"/>
  <c r="BC67" i="9"/>
  <c r="BC46" i="9"/>
  <c r="BC56" i="9"/>
  <c r="BC61" i="9"/>
  <c r="BC86" i="9"/>
  <c r="BB45" i="9" a="1"/>
  <c r="AN45" i="42" a="1"/>
  <c r="CD45" i="41" a="1"/>
  <c r="Z57" i="18" a="1"/>
  <c r="AA57" i="18" a="1"/>
  <c r="BB45" i="18" a="1"/>
  <c r="AD57" i="42" a="1"/>
  <c r="Z78" i="9" a="1"/>
  <c r="I78" i="42" a="1"/>
  <c r="I110" i="41" a="1"/>
  <c r="BQ45" i="42" a="1"/>
  <c r="J110" i="41" a="1"/>
  <c r="AC57" i="18" a="1"/>
  <c r="AA110" i="42" a="1"/>
  <c r="Z57" i="9" a="1"/>
  <c r="I110" i="42" a="1"/>
  <c r="BP45" i="42" a="1"/>
  <c r="AC45" i="9" a="1"/>
  <c r="BQ45" i="18" a="1"/>
  <c r="AD57" i="41" a="1"/>
  <c r="BP45" i="9" a="1"/>
  <c r="AO45" i="18" a="1"/>
  <c r="Z110" i="9" a="1"/>
  <c r="Z110" i="41" a="1"/>
  <c r="AC78" i="9" a="1"/>
  <c r="BP45" i="18" a="1"/>
  <c r="BC45" i="41" a="1"/>
  <c r="J78" i="41" a="1"/>
  <c r="AA98" i="41" l="1"/>
  <c r="AA79" i="41"/>
  <c r="AA87" i="41"/>
  <c r="AA100" i="41"/>
  <c r="AB96" i="41"/>
  <c r="AD59" i="42"/>
  <c r="AD58" i="42"/>
  <c r="AD67" i="42"/>
  <c r="AD66" i="42"/>
  <c r="AD69" i="42"/>
  <c r="AD60" i="42"/>
  <c r="AD62" i="42"/>
  <c r="AD65" i="42"/>
  <c r="AD57" i="42"/>
  <c r="AD64" i="42"/>
  <c r="AD63" i="42"/>
  <c r="AD68" i="42"/>
  <c r="AD61" i="42"/>
  <c r="Z111" i="41"/>
  <c r="Z123" i="41"/>
  <c r="Z110" i="41"/>
  <c r="Z133" i="41"/>
  <c r="Z112" i="41"/>
  <c r="Z125" i="41"/>
  <c r="Z122" i="41"/>
  <c r="Z117" i="41"/>
  <c r="Z130" i="41"/>
  <c r="Z119" i="41"/>
  <c r="Z134" i="41"/>
  <c r="Z132" i="41"/>
  <c r="Z114" i="41"/>
  <c r="Z131" i="41"/>
  <c r="Z116" i="41"/>
  <c r="Z126" i="41"/>
  <c r="Z118" i="41"/>
  <c r="Z127" i="41"/>
  <c r="Z121" i="41"/>
  <c r="Z115" i="41"/>
  <c r="Z120" i="41"/>
  <c r="Z128" i="41"/>
  <c r="Z129" i="41"/>
  <c r="Z124" i="41"/>
  <c r="Z113" i="41"/>
  <c r="BP77" i="9"/>
  <c r="BP64" i="9"/>
  <c r="BP78" i="9"/>
  <c r="BP63" i="9"/>
  <c r="BP86" i="9"/>
  <c r="BP67" i="9"/>
  <c r="BP55" i="9"/>
  <c r="BP71" i="9"/>
  <c r="BP85" i="9"/>
  <c r="BP48" i="9"/>
  <c r="BP59" i="9"/>
  <c r="BP72" i="9"/>
  <c r="BP61" i="9"/>
  <c r="BP69" i="9"/>
  <c r="BP52" i="9"/>
  <c r="BP70" i="9"/>
  <c r="BP65" i="9"/>
  <c r="BP80" i="9"/>
  <c r="BP73" i="9"/>
  <c r="BP60" i="9"/>
  <c r="BP74" i="9"/>
  <c r="BP56" i="9"/>
  <c r="BP81" i="9"/>
  <c r="BP84" i="9"/>
  <c r="BP49" i="9"/>
  <c r="BP82" i="9"/>
  <c r="BP51" i="9"/>
  <c r="BP47" i="9"/>
  <c r="BP57" i="9"/>
  <c r="BP79" i="9"/>
  <c r="BP62" i="9"/>
  <c r="BP53" i="9"/>
  <c r="BP58" i="9"/>
  <c r="BP50" i="9"/>
  <c r="BP83" i="9"/>
  <c r="BP68" i="9"/>
  <c r="BP45" i="9"/>
  <c r="BP75" i="9"/>
  <c r="BP66" i="9"/>
  <c r="BP76" i="9"/>
  <c r="BP46" i="9"/>
  <c r="BP54" i="9"/>
  <c r="BQ80" i="18"/>
  <c r="BQ73" i="18"/>
  <c r="BQ72" i="18"/>
  <c r="BQ78" i="18"/>
  <c r="BQ69" i="18"/>
  <c r="BQ63" i="18"/>
  <c r="BQ55" i="18"/>
  <c r="BQ56" i="18"/>
  <c r="BQ81" i="18"/>
  <c r="BQ46" i="18"/>
  <c r="BQ82" i="18"/>
  <c r="BQ77" i="18"/>
  <c r="BQ65" i="18"/>
  <c r="BQ58" i="18"/>
  <c r="BQ71" i="18"/>
  <c r="BQ75" i="18"/>
  <c r="BQ60" i="18"/>
  <c r="BQ79" i="18"/>
  <c r="BQ50" i="18"/>
  <c r="BQ68" i="18"/>
  <c r="BQ51" i="18"/>
  <c r="BQ61" i="18"/>
  <c r="BQ47" i="18"/>
  <c r="BQ49" i="18"/>
  <c r="BQ67" i="18"/>
  <c r="BQ74" i="18"/>
  <c r="BQ64" i="18"/>
  <c r="BQ85" i="18"/>
  <c r="BQ48" i="18"/>
  <c r="BQ76" i="18"/>
  <c r="BQ45" i="18"/>
  <c r="BQ70" i="18"/>
  <c r="BQ57" i="18"/>
  <c r="BQ86" i="18"/>
  <c r="BQ54" i="18"/>
  <c r="BQ59" i="18"/>
  <c r="BQ52" i="18"/>
  <c r="BQ53" i="18"/>
  <c r="BQ83" i="18"/>
  <c r="BQ62" i="18"/>
  <c r="BQ84" i="18"/>
  <c r="BQ66" i="18"/>
  <c r="Z63" i="9"/>
  <c r="Z57" i="9"/>
  <c r="Z68" i="9"/>
  <c r="Z67" i="9"/>
  <c r="Z64" i="9"/>
  <c r="Z66" i="9"/>
  <c r="Z69" i="9"/>
  <c r="Z62" i="9"/>
  <c r="Z61" i="9"/>
  <c r="Z59" i="9"/>
  <c r="Z58" i="9"/>
  <c r="Z65" i="9"/>
  <c r="Z60" i="9"/>
  <c r="I96" i="42"/>
  <c r="I83" i="42"/>
  <c r="I102" i="42"/>
  <c r="I82" i="42"/>
  <c r="I79" i="42"/>
  <c r="I78" i="42"/>
  <c r="I100" i="42"/>
  <c r="I91" i="42"/>
  <c r="I95" i="42"/>
  <c r="I98" i="42"/>
  <c r="I81" i="42"/>
  <c r="I85" i="42"/>
  <c r="I99" i="42"/>
  <c r="I89" i="42"/>
  <c r="I87" i="42"/>
  <c r="I80" i="42"/>
  <c r="I101" i="42"/>
  <c r="I94" i="42"/>
  <c r="I84" i="42"/>
  <c r="I90" i="42"/>
  <c r="I86" i="42"/>
  <c r="I93" i="42"/>
  <c r="I92" i="42"/>
  <c r="I97" i="42"/>
  <c r="I88" i="42"/>
  <c r="BB85" i="18"/>
  <c r="BB71" i="18"/>
  <c r="BB50" i="18"/>
  <c r="BB60" i="18"/>
  <c r="BB66" i="18"/>
  <c r="BB81" i="18"/>
  <c r="BB62" i="18"/>
  <c r="BB86" i="18"/>
  <c r="BB59" i="18"/>
  <c r="BB52" i="18"/>
  <c r="BB72" i="18"/>
  <c r="BB51" i="18"/>
  <c r="BB63" i="18"/>
  <c r="BB61" i="18"/>
  <c r="BB58" i="18"/>
  <c r="BB49" i="18"/>
  <c r="BB70" i="18"/>
  <c r="BB78" i="18"/>
  <c r="BB76" i="18"/>
  <c r="BB47" i="18"/>
  <c r="BB80" i="18"/>
  <c r="BB69" i="18"/>
  <c r="BB73" i="18"/>
  <c r="BB65" i="18"/>
  <c r="BB64" i="18"/>
  <c r="BB79" i="18"/>
  <c r="BB48" i="18"/>
  <c r="BB83" i="18"/>
  <c r="BB46" i="18"/>
  <c r="BB75" i="18"/>
  <c r="BB67" i="18"/>
  <c r="BB82" i="18"/>
  <c r="BB55" i="18"/>
  <c r="BB45" i="18"/>
  <c r="BB77" i="18"/>
  <c r="BB57" i="18"/>
  <c r="BB74" i="18"/>
  <c r="BB56" i="18"/>
  <c r="BB54" i="18"/>
  <c r="BB53" i="18"/>
  <c r="BB84" i="18"/>
  <c r="BB68" i="18"/>
  <c r="BP80" i="18"/>
  <c r="BP64" i="18"/>
  <c r="BP51" i="18"/>
  <c r="BP76" i="18"/>
  <c r="BP59" i="18"/>
  <c r="BP65" i="18"/>
  <c r="BP78" i="18"/>
  <c r="BP81" i="18"/>
  <c r="BP54" i="18"/>
  <c r="BP57" i="18"/>
  <c r="BP84" i="18"/>
  <c r="BP49" i="18"/>
  <c r="BP66" i="18"/>
  <c r="BP85" i="18"/>
  <c r="BP58" i="18"/>
  <c r="BP50" i="18"/>
  <c r="BP86" i="18"/>
  <c r="BP82" i="18"/>
  <c r="BP47" i="18"/>
  <c r="BP48" i="18"/>
  <c r="BP56" i="18"/>
  <c r="BP72" i="18"/>
  <c r="BP67" i="18"/>
  <c r="BP45" i="18"/>
  <c r="BP61" i="18"/>
  <c r="BP74" i="18"/>
  <c r="BP60" i="18"/>
  <c r="BP77" i="18"/>
  <c r="BP83" i="18"/>
  <c r="BP69" i="18"/>
  <c r="BP53" i="18"/>
  <c r="BP46" i="18"/>
  <c r="BP71" i="18"/>
  <c r="BP52" i="18"/>
  <c r="BP63" i="18"/>
  <c r="BP68" i="18"/>
  <c r="BP79" i="18"/>
  <c r="BP75" i="18"/>
  <c r="BP70" i="18"/>
  <c r="BP62" i="18"/>
  <c r="BP73" i="18"/>
  <c r="BP55" i="18"/>
  <c r="AC81" i="9"/>
  <c r="AD81" i="9" s="1"/>
  <c r="AC91" i="9"/>
  <c r="AD91" i="9" s="1"/>
  <c r="AC78" i="9"/>
  <c r="AD78" i="9" s="1"/>
  <c r="AC93" i="9"/>
  <c r="AD93" i="9" s="1"/>
  <c r="AC88" i="9"/>
  <c r="AD88" i="9" s="1"/>
  <c r="AC97" i="9"/>
  <c r="AD97" i="9" s="1"/>
  <c r="AC80" i="9"/>
  <c r="AD80" i="9" s="1"/>
  <c r="AC83" i="9"/>
  <c r="AD83" i="9" s="1"/>
  <c r="AC82" i="9"/>
  <c r="AD82" i="9" s="1"/>
  <c r="AC94" i="9"/>
  <c r="AD94" i="9" s="1"/>
  <c r="AC96" i="9"/>
  <c r="AD96" i="9" s="1"/>
  <c r="AC86" i="9"/>
  <c r="AD86" i="9" s="1"/>
  <c r="AC102" i="9"/>
  <c r="AD102" i="9" s="1"/>
  <c r="AC98" i="9"/>
  <c r="AD98" i="9" s="1"/>
  <c r="AC95" i="9"/>
  <c r="AD95" i="9" s="1"/>
  <c r="AC87" i="9"/>
  <c r="AD87" i="9" s="1"/>
  <c r="AC101" i="9"/>
  <c r="AD101" i="9" s="1"/>
  <c r="AC92" i="9"/>
  <c r="AD92" i="9" s="1"/>
  <c r="AC99" i="9"/>
  <c r="AD99" i="9" s="1"/>
  <c r="AC89" i="9"/>
  <c r="AD89" i="9" s="1"/>
  <c r="AC79" i="9"/>
  <c r="AD79" i="9" s="1"/>
  <c r="AC85" i="9"/>
  <c r="AD85" i="9" s="1"/>
  <c r="AC90" i="9"/>
  <c r="AD90" i="9" s="1"/>
  <c r="AC84" i="9"/>
  <c r="AD84" i="9" s="1"/>
  <c r="AC100" i="9"/>
  <c r="AD100" i="9" s="1"/>
  <c r="Z110" i="9"/>
  <c r="Z114" i="9"/>
  <c r="Z128" i="9"/>
  <c r="Z124" i="9"/>
  <c r="Z130" i="9"/>
  <c r="Z132" i="9"/>
  <c r="Z129" i="9"/>
  <c r="Z126" i="9"/>
  <c r="Z118" i="9"/>
  <c r="Z115" i="9"/>
  <c r="Z122" i="9"/>
  <c r="Z113" i="9"/>
  <c r="Z134" i="9"/>
  <c r="Z117" i="9"/>
  <c r="Z112" i="9"/>
  <c r="Z121" i="9"/>
  <c r="Z119" i="9"/>
  <c r="Z127" i="9"/>
  <c r="Z133" i="9"/>
  <c r="Z116" i="9"/>
  <c r="Z111" i="9"/>
  <c r="Z131" i="9"/>
  <c r="Z125" i="9"/>
  <c r="Z120" i="9"/>
  <c r="Z123" i="9"/>
  <c r="AD64" i="41"/>
  <c r="AD58" i="41"/>
  <c r="AD68" i="41"/>
  <c r="AD66" i="41"/>
  <c r="AD60" i="41"/>
  <c r="AD63" i="41"/>
  <c r="AD59" i="41"/>
  <c r="AD69" i="41"/>
  <c r="AD57" i="41"/>
  <c r="AD61" i="41"/>
  <c r="AD67" i="41"/>
  <c r="AD62" i="41"/>
  <c r="AD65" i="41"/>
  <c r="AC47" i="9"/>
  <c r="AC45" i="9"/>
  <c r="AC49" i="9"/>
  <c r="AC46" i="9"/>
  <c r="AC48" i="9"/>
  <c r="AA134" i="42"/>
  <c r="AB134" i="42" s="1"/>
  <c r="AA116" i="42"/>
  <c r="AB116" i="42" s="1"/>
  <c r="AA111" i="42"/>
  <c r="AB111" i="42" s="1"/>
  <c r="AA133" i="42"/>
  <c r="AB133" i="42" s="1"/>
  <c r="AA131" i="42"/>
  <c r="AB131" i="42" s="1"/>
  <c r="AA115" i="42"/>
  <c r="AB115" i="42" s="1"/>
  <c r="AA119" i="42"/>
  <c r="AB119" i="42" s="1"/>
  <c r="AA121" i="42"/>
  <c r="AB121" i="42" s="1"/>
  <c r="AA112" i="42"/>
  <c r="AB112" i="42" s="1"/>
  <c r="AA125" i="42"/>
  <c r="AB125" i="42" s="1"/>
  <c r="AA130" i="42"/>
  <c r="AB130" i="42" s="1"/>
  <c r="AA126" i="42"/>
  <c r="AB126" i="42" s="1"/>
  <c r="AA110" i="42"/>
  <c r="AB110" i="42" s="1"/>
  <c r="AA118" i="42"/>
  <c r="AB118" i="42" s="1"/>
  <c r="AA114" i="42"/>
  <c r="AB114" i="42" s="1"/>
  <c r="AA127" i="42"/>
  <c r="AB127" i="42" s="1"/>
  <c r="AA123" i="42"/>
  <c r="AB123" i="42" s="1"/>
  <c r="AA122" i="42"/>
  <c r="AB122" i="42" s="1"/>
  <c r="AA132" i="42"/>
  <c r="AB132" i="42" s="1"/>
  <c r="AA128" i="42"/>
  <c r="AB128" i="42" s="1"/>
  <c r="AA129" i="42"/>
  <c r="AB129" i="42" s="1"/>
  <c r="AA113" i="42"/>
  <c r="AB113" i="42" s="1"/>
  <c r="AA124" i="42"/>
  <c r="AB124" i="42" s="1"/>
  <c r="AA117" i="42"/>
  <c r="AB117" i="42" s="1"/>
  <c r="AA120" i="42"/>
  <c r="AB120" i="42" s="1"/>
  <c r="J121" i="41"/>
  <c r="J110" i="41"/>
  <c r="J117" i="41"/>
  <c r="J111" i="41"/>
  <c r="J119" i="41"/>
  <c r="J134" i="41"/>
  <c r="J114" i="41"/>
  <c r="J131" i="41"/>
  <c r="J124" i="41"/>
  <c r="J128" i="41"/>
  <c r="J122" i="41"/>
  <c r="J127" i="41"/>
  <c r="J115" i="41"/>
  <c r="J113" i="41"/>
  <c r="J132" i="41"/>
  <c r="J126" i="41"/>
  <c r="J112" i="41"/>
  <c r="J129" i="41"/>
  <c r="J125" i="41"/>
  <c r="J120" i="41"/>
  <c r="J133" i="41"/>
  <c r="J130" i="41"/>
  <c r="J123" i="41"/>
  <c r="J118" i="41"/>
  <c r="J116" i="41"/>
  <c r="BQ69" i="42"/>
  <c r="BQ86" i="42"/>
  <c r="BQ62" i="42"/>
  <c r="BQ82" i="42"/>
  <c r="BQ64" i="42"/>
  <c r="BQ73" i="42"/>
  <c r="BQ83" i="42"/>
  <c r="BQ81" i="42"/>
  <c r="BQ58" i="42"/>
  <c r="BQ57" i="42"/>
  <c r="BQ53" i="42"/>
  <c r="BQ54" i="42"/>
  <c r="BQ70" i="42"/>
  <c r="BQ48" i="42"/>
  <c r="BQ76" i="42"/>
  <c r="BQ51" i="42"/>
  <c r="BQ85" i="42"/>
  <c r="BQ56" i="42"/>
  <c r="BQ50" i="42"/>
  <c r="BQ68" i="42"/>
  <c r="BQ60" i="42"/>
  <c r="BQ79" i="42"/>
  <c r="BQ66" i="42"/>
  <c r="BQ47" i="42"/>
  <c r="BQ72" i="42"/>
  <c r="BQ77" i="42"/>
  <c r="BQ75" i="42"/>
  <c r="BQ59" i="42"/>
  <c r="BQ52" i="42"/>
  <c r="BQ55" i="42"/>
  <c r="BQ46" i="42"/>
  <c r="BQ67" i="42"/>
  <c r="BQ61" i="42"/>
  <c r="BQ63" i="42"/>
  <c r="BQ78" i="42"/>
  <c r="BQ84" i="42"/>
  <c r="BQ74" i="42"/>
  <c r="BQ71" i="42"/>
  <c r="BQ80" i="42"/>
  <c r="BQ45" i="42"/>
  <c r="BQ65" i="42"/>
  <c r="BQ49" i="42"/>
  <c r="AA66" i="18"/>
  <c r="AA57" i="18"/>
  <c r="AA60" i="18"/>
  <c r="AA64" i="18"/>
  <c r="AA65" i="18"/>
  <c r="AA63" i="18"/>
  <c r="AA61" i="18"/>
  <c r="AA67" i="18"/>
  <c r="AA62" i="18"/>
  <c r="AA68" i="18"/>
  <c r="AA59" i="18"/>
  <c r="AA58" i="18"/>
  <c r="AA69" i="18"/>
  <c r="Z57" i="18"/>
  <c r="Z67" i="18"/>
  <c r="Z63" i="18"/>
  <c r="Z66" i="18"/>
  <c r="Z62" i="18"/>
  <c r="Z58" i="18"/>
  <c r="Z69" i="18"/>
  <c r="Z61" i="18"/>
  <c r="Z65" i="18"/>
  <c r="Z60" i="18"/>
  <c r="Z64" i="18"/>
  <c r="Z59" i="18"/>
  <c r="Z68" i="18"/>
  <c r="AO74" i="18"/>
  <c r="AO73" i="18"/>
  <c r="AO60" i="18"/>
  <c r="AO61" i="18"/>
  <c r="AO50" i="18"/>
  <c r="AO48" i="18"/>
  <c r="AO51" i="18"/>
  <c r="AO53" i="18"/>
  <c r="AO70" i="18"/>
  <c r="AO65" i="18"/>
  <c r="AO56" i="18"/>
  <c r="AO80" i="18"/>
  <c r="AO52" i="18"/>
  <c r="AO81" i="18"/>
  <c r="AO69" i="18"/>
  <c r="AO67" i="18"/>
  <c r="AO63" i="18"/>
  <c r="AO84" i="18"/>
  <c r="AO54" i="18"/>
  <c r="AO71" i="18"/>
  <c r="AO78" i="18"/>
  <c r="AO45" i="18"/>
  <c r="AO64" i="18"/>
  <c r="AO57" i="18"/>
  <c r="AO86" i="18"/>
  <c r="AO85" i="18"/>
  <c r="AO77" i="18"/>
  <c r="AO79" i="18"/>
  <c r="AO83" i="18"/>
  <c r="AO49" i="18"/>
  <c r="AO62" i="18"/>
  <c r="AO75" i="18"/>
  <c r="AO66" i="18"/>
  <c r="AO68" i="18"/>
  <c r="AO72" i="18"/>
  <c r="AO76" i="18"/>
  <c r="AO46" i="18"/>
  <c r="AO59" i="18"/>
  <c r="AO55" i="18"/>
  <c r="AO58" i="18"/>
  <c r="AO82" i="18"/>
  <c r="AO47" i="18"/>
  <c r="AN85" i="42"/>
  <c r="AN68" i="42"/>
  <c r="AN84" i="42"/>
  <c r="AN54" i="42"/>
  <c r="AN67" i="42"/>
  <c r="AN63" i="42"/>
  <c r="AN78" i="42"/>
  <c r="AN77" i="42"/>
  <c r="AN65" i="42"/>
  <c r="AN61" i="42"/>
  <c r="AN46" i="42"/>
  <c r="AN55" i="42"/>
  <c r="AN60" i="42"/>
  <c r="AN56" i="42"/>
  <c r="AN57" i="42"/>
  <c r="AN51" i="42"/>
  <c r="AN83" i="42"/>
  <c r="AN47" i="42"/>
  <c r="AN71" i="42"/>
  <c r="AN79" i="42"/>
  <c r="AN59" i="42"/>
  <c r="AN86" i="42"/>
  <c r="AN72" i="42"/>
  <c r="AN53" i="42"/>
  <c r="AN75" i="42"/>
  <c r="AN58" i="42"/>
  <c r="AN50" i="42"/>
  <c r="AN64" i="42"/>
  <c r="AN70" i="42"/>
  <c r="AN66" i="42"/>
  <c r="AN73" i="42"/>
  <c r="AN69" i="42"/>
  <c r="AN45" i="42"/>
  <c r="AN80" i="42"/>
  <c r="AN76" i="42"/>
  <c r="AN49" i="42"/>
  <c r="AN81" i="42"/>
  <c r="AN74" i="42"/>
  <c r="AN62" i="42"/>
  <c r="AN48" i="42"/>
  <c r="AN52" i="42"/>
  <c r="AN82" i="42"/>
  <c r="BP80" i="42"/>
  <c r="BP71" i="42"/>
  <c r="BP83" i="42"/>
  <c r="BP67" i="42"/>
  <c r="BP85" i="42"/>
  <c r="BP70" i="42"/>
  <c r="BP46" i="42"/>
  <c r="BP82" i="42"/>
  <c r="BP59" i="42"/>
  <c r="BP68" i="42"/>
  <c r="BP81" i="42"/>
  <c r="BP58" i="42"/>
  <c r="BP47" i="42"/>
  <c r="BP72" i="42"/>
  <c r="BP79" i="42"/>
  <c r="BP64" i="42"/>
  <c r="BP45" i="42"/>
  <c r="BP56" i="42"/>
  <c r="BP75" i="42"/>
  <c r="BP86" i="42"/>
  <c r="BP66" i="42"/>
  <c r="BP48" i="42"/>
  <c r="BP78" i="42"/>
  <c r="BP62" i="42"/>
  <c r="BP84" i="42"/>
  <c r="BP60" i="42"/>
  <c r="BP53" i="42"/>
  <c r="BP76" i="42"/>
  <c r="BP61" i="42"/>
  <c r="BP77" i="42"/>
  <c r="BP73" i="42"/>
  <c r="BP52" i="42"/>
  <c r="BP51" i="42"/>
  <c r="BP55" i="42"/>
  <c r="BP57" i="42"/>
  <c r="BP74" i="42"/>
  <c r="BP49" i="42"/>
  <c r="BP63" i="42"/>
  <c r="BP50" i="42"/>
  <c r="BP65" i="42"/>
  <c r="BP69" i="42"/>
  <c r="BP54" i="42"/>
  <c r="J79" i="41"/>
  <c r="J87" i="41"/>
  <c r="J95" i="41"/>
  <c r="J97" i="41"/>
  <c r="J84" i="41"/>
  <c r="J94" i="41"/>
  <c r="J82" i="41"/>
  <c r="J81" i="41"/>
  <c r="J78" i="41"/>
  <c r="J83" i="41"/>
  <c r="J96" i="41"/>
  <c r="J93" i="41"/>
  <c r="J91" i="41"/>
  <c r="J102" i="41"/>
  <c r="J98" i="41"/>
  <c r="J100" i="41"/>
  <c r="J88" i="41"/>
  <c r="J92" i="41"/>
  <c r="J86" i="41"/>
  <c r="J99" i="41"/>
  <c r="J85" i="41"/>
  <c r="J89" i="41"/>
  <c r="J90" i="41"/>
  <c r="J101" i="41"/>
  <c r="J80" i="41"/>
  <c r="BC56" i="41"/>
  <c r="BC68" i="41"/>
  <c r="BC73" i="41"/>
  <c r="BC58" i="41"/>
  <c r="BC64" i="41"/>
  <c r="BC85" i="41"/>
  <c r="BC81" i="41"/>
  <c r="BC57" i="41"/>
  <c r="BC62" i="41"/>
  <c r="BC47" i="41"/>
  <c r="BC45" i="41"/>
  <c r="BC55" i="41"/>
  <c r="BC63" i="41"/>
  <c r="BC65" i="41"/>
  <c r="BC84" i="41"/>
  <c r="BC46" i="41"/>
  <c r="BC48" i="41"/>
  <c r="BC71" i="41"/>
  <c r="BC77" i="41"/>
  <c r="BC70" i="41"/>
  <c r="BC61" i="41"/>
  <c r="BC54" i="41"/>
  <c r="BC80" i="41"/>
  <c r="BC76" i="41"/>
  <c r="BC66" i="41"/>
  <c r="BC72" i="41"/>
  <c r="BC51" i="41"/>
  <c r="BC52" i="41"/>
  <c r="BC67" i="41"/>
  <c r="BC75" i="41"/>
  <c r="BC78" i="41"/>
  <c r="BC83" i="41"/>
  <c r="BC86" i="41"/>
  <c r="BC74" i="41"/>
  <c r="BC59" i="41"/>
  <c r="BC82" i="41"/>
  <c r="BC53" i="41"/>
  <c r="BC50" i="41"/>
  <c r="BC49" i="41"/>
  <c r="BC79" i="41"/>
  <c r="BC69" i="41"/>
  <c r="BC60" i="41"/>
  <c r="Z82" i="9"/>
  <c r="AB82" i="9" s="1"/>
  <c r="Z101" i="9"/>
  <c r="AA101" i="9" s="1"/>
  <c r="Z96" i="9"/>
  <c r="AA96" i="9" s="1"/>
  <c r="Z78" i="9"/>
  <c r="AA78" i="9" s="1"/>
  <c r="Z86" i="9"/>
  <c r="AA86" i="9" s="1"/>
  <c r="Z85" i="9"/>
  <c r="AB85" i="9" s="1"/>
  <c r="Z80" i="9"/>
  <c r="AA80" i="9" s="1"/>
  <c r="Z95" i="9"/>
  <c r="AA95" i="9" s="1"/>
  <c r="Z79" i="9"/>
  <c r="AB79" i="9" s="1"/>
  <c r="Z100" i="9"/>
  <c r="AB100" i="9" s="1"/>
  <c r="Z98" i="9"/>
  <c r="AB98" i="9" s="1"/>
  <c r="Z99" i="9"/>
  <c r="AB99" i="9" s="1"/>
  <c r="Z83" i="9"/>
  <c r="AB83" i="9" s="1"/>
  <c r="Z94" i="9"/>
  <c r="AB94" i="9" s="1"/>
  <c r="Z84" i="9"/>
  <c r="AA84" i="9" s="1"/>
  <c r="Z89" i="9"/>
  <c r="AA89" i="9" s="1"/>
  <c r="Z87" i="9"/>
  <c r="AB87" i="9" s="1"/>
  <c r="Z81" i="9"/>
  <c r="AA81" i="9" s="1"/>
  <c r="Z91" i="9"/>
  <c r="AB91" i="9" s="1"/>
  <c r="Z97" i="9"/>
  <c r="AB97" i="9" s="1"/>
  <c r="Z90" i="9"/>
  <c r="AB90" i="9" s="1"/>
  <c r="Z102" i="9"/>
  <c r="AA102" i="9" s="1"/>
  <c r="Z88" i="9"/>
  <c r="AB88" i="9" s="1"/>
  <c r="Z93" i="9"/>
  <c r="AA93" i="9" s="1"/>
  <c r="Z92" i="9"/>
  <c r="AA92" i="9" s="1"/>
  <c r="I110" i="41"/>
  <c r="I131" i="41"/>
  <c r="I130" i="41"/>
  <c r="I122" i="41"/>
  <c r="I133" i="41"/>
  <c r="I127" i="41"/>
  <c r="I113" i="41"/>
  <c r="I134" i="41"/>
  <c r="I132" i="41"/>
  <c r="I123" i="41"/>
  <c r="I114" i="41"/>
  <c r="I121" i="41"/>
  <c r="I116" i="41"/>
  <c r="I120" i="41"/>
  <c r="I112" i="41"/>
  <c r="I115" i="41"/>
  <c r="I128" i="41"/>
  <c r="I129" i="41"/>
  <c r="I118" i="41"/>
  <c r="I126" i="41"/>
  <c r="I119" i="41"/>
  <c r="I117" i="41"/>
  <c r="I124" i="41"/>
  <c r="I111" i="41"/>
  <c r="I125" i="41"/>
  <c r="CD74" i="41"/>
  <c r="CD85" i="41"/>
  <c r="CD61" i="41"/>
  <c r="CD69" i="41"/>
  <c r="CD82" i="41"/>
  <c r="CD75" i="41"/>
  <c r="CD81" i="41"/>
  <c r="CD52" i="41"/>
  <c r="CD58" i="41"/>
  <c r="CD46" i="41"/>
  <c r="CD48" i="41"/>
  <c r="CD77" i="41"/>
  <c r="CD50" i="41"/>
  <c r="CD76" i="41"/>
  <c r="CD49" i="41"/>
  <c r="CD55" i="41"/>
  <c r="CD63" i="41"/>
  <c r="CD70" i="41"/>
  <c r="CD53" i="41"/>
  <c r="CD56" i="41"/>
  <c r="CD45" i="41"/>
  <c r="CD86" i="41"/>
  <c r="CD65" i="41"/>
  <c r="CD62" i="41"/>
  <c r="CD59" i="41"/>
  <c r="CD78" i="41"/>
  <c r="CD67" i="41"/>
  <c r="CD66" i="41"/>
  <c r="CD51" i="41"/>
  <c r="CD68" i="41"/>
  <c r="CD73" i="41"/>
  <c r="CD60" i="41"/>
  <c r="CD57" i="41"/>
  <c r="CD79" i="41"/>
  <c r="CD83" i="41"/>
  <c r="CD84" i="41"/>
  <c r="CD71" i="41"/>
  <c r="CD47" i="41"/>
  <c r="CD80" i="41"/>
  <c r="CD72" i="41"/>
  <c r="CD54" i="41"/>
  <c r="CD64" i="41"/>
  <c r="BB64" i="9"/>
  <c r="BB62" i="9"/>
  <c r="BB71" i="9"/>
  <c r="BB70" i="9"/>
  <c r="BB66" i="9"/>
  <c r="BB58" i="9"/>
  <c r="BB45" i="9"/>
  <c r="BB48" i="9"/>
  <c r="BB61" i="9"/>
  <c r="BB75" i="9"/>
  <c r="BB72" i="9"/>
  <c r="BB50" i="9"/>
  <c r="BB84" i="9"/>
  <c r="BB49" i="9"/>
  <c r="BB74" i="9"/>
  <c r="BB83" i="9"/>
  <c r="BB63" i="9"/>
  <c r="BB80" i="9"/>
  <c r="BB81" i="9"/>
  <c r="BB86" i="9"/>
  <c r="BB67" i="9"/>
  <c r="BB51" i="9"/>
  <c r="BB56" i="9"/>
  <c r="BB68" i="9"/>
  <c r="BB53" i="9"/>
  <c r="BB54" i="9"/>
  <c r="BB82" i="9"/>
  <c r="BB77" i="9"/>
  <c r="BB69" i="9"/>
  <c r="BB76" i="9"/>
  <c r="BB60" i="9"/>
  <c r="BB73" i="9"/>
  <c r="BB59" i="9"/>
  <c r="BB85" i="9"/>
  <c r="BB52" i="9"/>
  <c r="BB47" i="9"/>
  <c r="BB55" i="9"/>
  <c r="BB65" i="9"/>
  <c r="BB79" i="9"/>
  <c r="BB46" i="9"/>
  <c r="BB78" i="9"/>
  <c r="BB57" i="9"/>
  <c r="I120" i="42"/>
  <c r="I122" i="42"/>
  <c r="I128" i="42"/>
  <c r="I116" i="42"/>
  <c r="I115" i="42"/>
  <c r="I127" i="42"/>
  <c r="I113" i="42"/>
  <c r="I118" i="42"/>
  <c r="I111" i="42"/>
  <c r="I129" i="42"/>
  <c r="I114" i="42"/>
  <c r="I125" i="42"/>
  <c r="I131" i="42"/>
  <c r="I112" i="42"/>
  <c r="I133" i="42"/>
  <c r="I132" i="42"/>
  <c r="I110" i="42"/>
  <c r="I123" i="42"/>
  <c r="I119" i="42"/>
  <c r="I121" i="42"/>
  <c r="I117" i="42"/>
  <c r="I130" i="42"/>
  <c r="I134" i="42"/>
  <c r="I124" i="42"/>
  <c r="I126" i="42"/>
  <c r="AB80" i="41"/>
  <c r="AA97" i="41"/>
  <c r="AA99" i="41"/>
  <c r="AB78" i="41"/>
  <c r="AB90" i="41"/>
  <c r="AB95" i="41"/>
  <c r="AB88" i="41"/>
  <c r="AA102" i="41"/>
  <c r="AA85" i="41"/>
  <c r="AB91" i="41"/>
  <c r="AB92" i="41"/>
  <c r="AB83" i="41"/>
  <c r="AB96" i="9"/>
  <c r="AA85" i="9"/>
  <c r="AA97" i="9"/>
  <c r="AC57" i="18"/>
  <c r="AC59" i="18"/>
  <c r="AC67" i="18"/>
  <c r="AC65" i="18"/>
  <c r="AC63" i="18"/>
  <c r="AC61" i="18"/>
  <c r="AC66" i="18"/>
  <c r="AC62" i="18"/>
  <c r="AC58" i="18"/>
  <c r="AC69" i="18"/>
  <c r="AC60" i="18"/>
  <c r="AC64" i="18"/>
  <c r="AC68" i="18"/>
  <c r="BQ45" i="9" a="1"/>
  <c r="AA110" i="9" a="1"/>
  <c r="AD45" i="18" a="1"/>
  <c r="AC45" i="42" a="1"/>
  <c r="CE45" i="42" a="1"/>
  <c r="AD45" i="9" a="1"/>
  <c r="AD45" i="42" a="1"/>
  <c r="J110" i="46" a="1"/>
  <c r="AA110" i="49" a="1"/>
  <c r="AC57" i="9" a="1"/>
  <c r="I45" i="47" a="1"/>
  <c r="AA99" i="9" l="1"/>
  <c r="AB101" i="9"/>
  <c r="AB81" i="9"/>
  <c r="AA100" i="9"/>
  <c r="AB78" i="9"/>
  <c r="AA90" i="9"/>
  <c r="AA91" i="9"/>
  <c r="AB86" i="9"/>
  <c r="AA88" i="9"/>
  <c r="AB80" i="9"/>
  <c r="AC45" i="42"/>
  <c r="AC49" i="42"/>
  <c r="AC46" i="42"/>
  <c r="AC47" i="42"/>
  <c r="AC48" i="42"/>
  <c r="CE66" i="42"/>
  <c r="CE86" i="42"/>
  <c r="CE67" i="42"/>
  <c r="CE52" i="42"/>
  <c r="CE81" i="42"/>
  <c r="CE63" i="42"/>
  <c r="CE72" i="42"/>
  <c r="CE74" i="42"/>
  <c r="CE47" i="42"/>
  <c r="CE58" i="42"/>
  <c r="CE77" i="42"/>
  <c r="CE65" i="42"/>
  <c r="CE54" i="42"/>
  <c r="CE76" i="42"/>
  <c r="CE73" i="42"/>
  <c r="CE61" i="42"/>
  <c r="CE45" i="42"/>
  <c r="CE46" i="42"/>
  <c r="CE79" i="42"/>
  <c r="CE78" i="42"/>
  <c r="CE57" i="42"/>
  <c r="CE48" i="42"/>
  <c r="CE70" i="42"/>
  <c r="CE71" i="42"/>
  <c r="CE56" i="42"/>
  <c r="CE49" i="42"/>
  <c r="CE84" i="42"/>
  <c r="CE60" i="42"/>
  <c r="CE62" i="42"/>
  <c r="CE69" i="42"/>
  <c r="CE68" i="42"/>
  <c r="CE83" i="42"/>
  <c r="CE64" i="42"/>
  <c r="CE82" i="42"/>
  <c r="CE75" i="42"/>
  <c r="CE55" i="42"/>
  <c r="CE59" i="42"/>
  <c r="CE85" i="42"/>
  <c r="CE80" i="42"/>
  <c r="CE51" i="42"/>
  <c r="CE50" i="42"/>
  <c r="CE53" i="42"/>
  <c r="AA110" i="9"/>
  <c r="AB110" i="9" s="1"/>
  <c r="AA112" i="9"/>
  <c r="AB112" i="9" s="1"/>
  <c r="AA122" i="9"/>
  <c r="AB122" i="9" s="1"/>
  <c r="AA114" i="9"/>
  <c r="AB114" i="9" s="1"/>
  <c r="AA125" i="9"/>
  <c r="AB125" i="9" s="1"/>
  <c r="AA113" i="9"/>
  <c r="AB113" i="9" s="1"/>
  <c r="AA118" i="9"/>
  <c r="AB118" i="9" s="1"/>
  <c r="AA117" i="9"/>
  <c r="AB117" i="9" s="1"/>
  <c r="AA120" i="9"/>
  <c r="AB120" i="9" s="1"/>
  <c r="AA111" i="9"/>
  <c r="AB111" i="9" s="1"/>
  <c r="AA132" i="9"/>
  <c r="AB132" i="9" s="1"/>
  <c r="AA127" i="9"/>
  <c r="AB127" i="9" s="1"/>
  <c r="AA119" i="9"/>
  <c r="AB119" i="9" s="1"/>
  <c r="AA131" i="9"/>
  <c r="AB131" i="9" s="1"/>
  <c r="AA130" i="9"/>
  <c r="AB130" i="9" s="1"/>
  <c r="AA134" i="9"/>
  <c r="AB134" i="9" s="1"/>
  <c r="AA128" i="9"/>
  <c r="AB128" i="9" s="1"/>
  <c r="AA123" i="9"/>
  <c r="AB123" i="9" s="1"/>
  <c r="AA126" i="9"/>
  <c r="AB126" i="9" s="1"/>
  <c r="AA133" i="9"/>
  <c r="AB133" i="9" s="1"/>
  <c r="AA115" i="9"/>
  <c r="AB115" i="9" s="1"/>
  <c r="AA121" i="9"/>
  <c r="AB121" i="9" s="1"/>
  <c r="AA116" i="9"/>
  <c r="AB116" i="9" s="1"/>
  <c r="AA129" i="9"/>
  <c r="AB129" i="9" s="1"/>
  <c r="AA124" i="9"/>
  <c r="AB124" i="9" s="1"/>
  <c r="I60" i="47"/>
  <c r="K60" i="47" s="1"/>
  <c r="L60" i="47" s="1"/>
  <c r="I58" i="47"/>
  <c r="K58" i="47" s="1"/>
  <c r="L58" i="47" s="1"/>
  <c r="I62" i="47"/>
  <c r="K62" i="47" s="1"/>
  <c r="L62" i="47" s="1"/>
  <c r="I52" i="47"/>
  <c r="K52" i="47" s="1"/>
  <c r="L52" i="47" s="1"/>
  <c r="I55" i="47"/>
  <c r="K55" i="47" s="1"/>
  <c r="L55" i="47" s="1"/>
  <c r="I66" i="47"/>
  <c r="K66" i="47" s="1"/>
  <c r="L66" i="47" s="1"/>
  <c r="I49" i="47"/>
  <c r="I64" i="47"/>
  <c r="K64" i="47" s="1"/>
  <c r="L64" i="47" s="1"/>
  <c r="I70" i="47"/>
  <c r="K70" i="47" s="1"/>
  <c r="L70" i="47" s="1"/>
  <c r="I46" i="47"/>
  <c r="K46" i="47" s="1"/>
  <c r="L46" i="47" s="1"/>
  <c r="I69" i="47"/>
  <c r="K69" i="47" s="1"/>
  <c r="L69" i="47" s="1"/>
  <c r="I61" i="47"/>
  <c r="K61" i="47" s="1"/>
  <c r="L61" i="47" s="1"/>
  <c r="I45" i="47"/>
  <c r="I51" i="47"/>
  <c r="K51" i="47" s="1"/>
  <c r="L51" i="47" s="1"/>
  <c r="I54" i="47"/>
  <c r="K54" i="47" s="1"/>
  <c r="L54" i="47" s="1"/>
  <c r="I65" i="47"/>
  <c r="K65" i="47" s="1"/>
  <c r="L65" i="47" s="1"/>
  <c r="I50" i="47"/>
  <c r="K50" i="47" s="1"/>
  <c r="L50" i="47" s="1"/>
  <c r="I47" i="47"/>
  <c r="K47" i="47" s="1"/>
  <c r="I56" i="47"/>
  <c r="K56" i="47" s="1"/>
  <c r="L56" i="47" s="1"/>
  <c r="I67" i="47"/>
  <c r="K67" i="47" s="1"/>
  <c r="L67" i="47" s="1"/>
  <c r="I53" i="47"/>
  <c r="K53" i="47" s="1"/>
  <c r="L53" i="47" s="1"/>
  <c r="I68" i="47"/>
  <c r="K68" i="47" s="1"/>
  <c r="L68" i="47" s="1"/>
  <c r="I48" i="47"/>
  <c r="I63" i="47"/>
  <c r="K63" i="47" s="1"/>
  <c r="L63" i="47" s="1"/>
  <c r="I57" i="47"/>
  <c r="K57" i="47" s="1"/>
  <c r="L57" i="47" s="1"/>
  <c r="I59" i="47"/>
  <c r="K59" i="47" s="1"/>
  <c r="L59" i="47" s="1"/>
  <c r="AC64" i="9"/>
  <c r="AC59" i="9"/>
  <c r="AC66" i="9"/>
  <c r="AC58" i="9"/>
  <c r="AC65" i="9"/>
  <c r="AC67" i="9"/>
  <c r="AC61" i="9"/>
  <c r="AC62" i="9"/>
  <c r="AC57" i="9"/>
  <c r="AC69" i="9"/>
  <c r="AC60" i="9"/>
  <c r="AC63" i="9"/>
  <c r="AC68" i="9"/>
  <c r="AD46" i="42"/>
  <c r="AD48" i="42"/>
  <c r="AD45" i="42"/>
  <c r="AD47" i="42"/>
  <c r="AD49" i="42"/>
  <c r="AD48" i="9"/>
  <c r="AD49" i="9"/>
  <c r="AD46" i="9"/>
  <c r="AD47" i="9"/>
  <c r="AD45" i="9"/>
  <c r="AA115" i="49"/>
  <c r="AB115" i="49" s="1"/>
  <c r="AA122" i="49"/>
  <c r="AB122" i="49" s="1"/>
  <c r="AA119" i="49"/>
  <c r="AB119" i="49" s="1"/>
  <c r="AA112" i="49"/>
  <c r="AB112" i="49" s="1"/>
  <c r="AA132" i="49"/>
  <c r="AB132" i="49" s="1"/>
  <c r="AA113" i="49"/>
  <c r="AB113" i="49" s="1"/>
  <c r="AA126" i="49"/>
  <c r="AB126" i="49" s="1"/>
  <c r="AA130" i="49"/>
  <c r="AB130" i="49" s="1"/>
  <c r="AA134" i="49"/>
  <c r="AB134" i="49" s="1"/>
  <c r="AA129" i="49"/>
  <c r="AB129" i="49" s="1"/>
  <c r="AA111" i="49"/>
  <c r="AB111" i="49" s="1"/>
  <c r="AA110" i="49"/>
  <c r="AB110" i="49" s="1"/>
  <c r="AA127" i="49"/>
  <c r="AB127" i="49" s="1"/>
  <c r="AA133" i="49"/>
  <c r="AB133" i="49" s="1"/>
  <c r="AA114" i="49"/>
  <c r="AB114" i="49" s="1"/>
  <c r="AA125" i="49"/>
  <c r="AB125" i="49" s="1"/>
  <c r="AA116" i="49"/>
  <c r="AB116" i="49" s="1"/>
  <c r="AA118" i="49"/>
  <c r="AB118" i="49" s="1"/>
  <c r="AA120" i="49"/>
  <c r="AB120" i="49" s="1"/>
  <c r="AA121" i="49"/>
  <c r="AB121" i="49" s="1"/>
  <c r="AA128" i="49"/>
  <c r="AB128" i="49" s="1"/>
  <c r="AA131" i="49"/>
  <c r="AB131" i="49" s="1"/>
  <c r="AA117" i="49"/>
  <c r="AB117" i="49" s="1"/>
  <c r="AA124" i="49"/>
  <c r="AB124" i="49" s="1"/>
  <c r="AA123" i="49"/>
  <c r="AB123" i="49" s="1"/>
  <c r="AD47" i="18"/>
  <c r="AD46" i="18"/>
  <c r="AD49" i="18"/>
  <c r="AD45" i="18"/>
  <c r="AD48" i="18"/>
  <c r="BQ77" i="9"/>
  <c r="BQ62" i="9"/>
  <c r="BQ85" i="9"/>
  <c r="BQ79" i="9"/>
  <c r="BQ67" i="9"/>
  <c r="BQ64" i="9"/>
  <c r="BQ45" i="9"/>
  <c r="BQ57" i="9"/>
  <c r="BQ70" i="9"/>
  <c r="BQ51" i="9"/>
  <c r="BQ73" i="9"/>
  <c r="BQ46" i="9"/>
  <c r="BQ74" i="9"/>
  <c r="BQ50" i="9"/>
  <c r="BQ69" i="9"/>
  <c r="BQ53" i="9"/>
  <c r="BQ59" i="9"/>
  <c r="BQ48" i="9"/>
  <c r="BQ66" i="9"/>
  <c r="BQ63" i="9"/>
  <c r="BQ49" i="9"/>
  <c r="BQ61" i="9"/>
  <c r="BQ81" i="9"/>
  <c r="BQ82" i="9"/>
  <c r="BQ60" i="9"/>
  <c r="BQ54" i="9"/>
  <c r="BQ71" i="9"/>
  <c r="BQ47" i="9"/>
  <c r="BQ52" i="9"/>
  <c r="BQ58" i="9"/>
  <c r="BQ56" i="9"/>
  <c r="BQ72" i="9"/>
  <c r="BQ84" i="9"/>
  <c r="BQ80" i="9"/>
  <c r="BQ75" i="9"/>
  <c r="BQ65" i="9"/>
  <c r="BQ68" i="9"/>
  <c r="BQ76" i="9"/>
  <c r="BQ83" i="9"/>
  <c r="BQ78" i="9"/>
  <c r="BQ86" i="9"/>
  <c r="BQ55" i="9"/>
  <c r="AB92" i="9"/>
  <c r="AB95" i="9"/>
  <c r="AA83" i="9"/>
  <c r="AB93" i="9"/>
  <c r="AA98" i="9"/>
  <c r="AB102" i="9"/>
  <c r="AA87" i="9"/>
  <c r="AB89" i="9"/>
  <c r="AA79" i="9"/>
  <c r="AA94" i="9"/>
  <c r="AB84" i="9"/>
  <c r="AA82" i="9"/>
  <c r="J124" i="46"/>
  <c r="J120" i="46"/>
  <c r="J128" i="46"/>
  <c r="J123" i="46"/>
  <c r="J116" i="46"/>
  <c r="J122" i="46"/>
  <c r="J121" i="46"/>
  <c r="J115" i="46"/>
  <c r="J113" i="46"/>
  <c r="J118" i="46"/>
  <c r="J112" i="46"/>
  <c r="J119" i="46"/>
  <c r="J125" i="46"/>
  <c r="J114" i="46"/>
  <c r="J126" i="46"/>
  <c r="J111" i="46"/>
  <c r="J131" i="46"/>
  <c r="J133" i="46"/>
  <c r="J129" i="46"/>
  <c r="J110" i="46"/>
  <c r="J132" i="46"/>
  <c r="J127" i="46"/>
  <c r="J117" i="46"/>
  <c r="J130" i="46"/>
  <c r="J134" i="46"/>
  <c r="AD45" i="43" a="1"/>
  <c r="AD49" i="43" l="1"/>
  <c r="AD47" i="43"/>
  <c r="AD45" i="43"/>
  <c r="AD48" i="43"/>
  <c r="AD46" i="43"/>
  <c r="L47" i="47"/>
  <c r="K48" i="47"/>
  <c r="AD57" i="44" a="1"/>
  <c r="AD57" i="44" l="1"/>
  <c r="AD66" i="44"/>
  <c r="AD67" i="44"/>
  <c r="AD64" i="44"/>
  <c r="AD60" i="44"/>
  <c r="AD59" i="44"/>
  <c r="AD61" i="44"/>
  <c r="AD62" i="44"/>
  <c r="AD58" i="44"/>
  <c r="AD68" i="44"/>
  <c r="AD69" i="44"/>
  <c r="AD65" i="44"/>
  <c r="AD63" i="44"/>
  <c r="L48" i="47"/>
  <c r="K49" i="47"/>
  <c r="BB45" i="44" a="1"/>
  <c r="BB54" i="44" l="1"/>
  <c r="BB50" i="44"/>
  <c r="BB59" i="44"/>
  <c r="BB55" i="44"/>
  <c r="BB77" i="44"/>
  <c r="BB83" i="44"/>
  <c r="BB72" i="44"/>
  <c r="BB71" i="44"/>
  <c r="BB84" i="44"/>
  <c r="BB58" i="44"/>
  <c r="BB66" i="44"/>
  <c r="BB62" i="44"/>
  <c r="BB65" i="44"/>
  <c r="BB57" i="44"/>
  <c r="BB56" i="44"/>
  <c r="BB49" i="44"/>
  <c r="BB46" i="44"/>
  <c r="BB70" i="44"/>
  <c r="BB52" i="44"/>
  <c r="BB47" i="44"/>
  <c r="BB82" i="44"/>
  <c r="BB76" i="44"/>
  <c r="BB80" i="44"/>
  <c r="BB51" i="44"/>
  <c r="BB61" i="44"/>
  <c r="BB68" i="44"/>
  <c r="BB81" i="44"/>
  <c r="BB69" i="44"/>
  <c r="BB74" i="44"/>
  <c r="BB75" i="44"/>
  <c r="BB85" i="44"/>
  <c r="BB53" i="44"/>
  <c r="BB86" i="44"/>
  <c r="BB60" i="44"/>
  <c r="BB78" i="44"/>
  <c r="BB48" i="44"/>
  <c r="BB73" i="44"/>
  <c r="BB67" i="44"/>
  <c r="BB45" i="44"/>
  <c r="BB63" i="44"/>
  <c r="BB79" i="44"/>
  <c r="BB64" i="44"/>
  <c r="L49" i="47"/>
  <c r="BP45" i="47" a="1"/>
  <c r="BQ45" i="44" a="1"/>
  <c r="AC45" i="45" a="1"/>
  <c r="Z110" i="43" a="1"/>
  <c r="AC57" i="43" a="1"/>
  <c r="AD45" i="46" a="1"/>
  <c r="AC57" i="49" a="1"/>
  <c r="I110" i="45" a="1"/>
  <c r="AA110" i="47" a="1"/>
  <c r="J78" i="50" a="1"/>
  <c r="Z78" i="48" a="1"/>
  <c r="Z89" i="48" l="1"/>
  <c r="AA89" i="48" s="1"/>
  <c r="Z101" i="48"/>
  <c r="AB101" i="48" s="1"/>
  <c r="Z79" i="48"/>
  <c r="AB79" i="48" s="1"/>
  <c r="Z100" i="48"/>
  <c r="AB100" i="48" s="1"/>
  <c r="Z80" i="48"/>
  <c r="AB80" i="48" s="1"/>
  <c r="Z88" i="48"/>
  <c r="AB88" i="48" s="1"/>
  <c r="Z90" i="48"/>
  <c r="Z93" i="48"/>
  <c r="AB93" i="48" s="1"/>
  <c r="Z96" i="48"/>
  <c r="AB96" i="48" s="1"/>
  <c r="Z85" i="48"/>
  <c r="AB85" i="48" s="1"/>
  <c r="Z92" i="48"/>
  <c r="AB92" i="48" s="1"/>
  <c r="Z82" i="48"/>
  <c r="AB82" i="48" s="1"/>
  <c r="Z94" i="48"/>
  <c r="AB94" i="48" s="1"/>
  <c r="Z102" i="48"/>
  <c r="Z87" i="48"/>
  <c r="AB87" i="48" s="1"/>
  <c r="Z98" i="48"/>
  <c r="AB98" i="48" s="1"/>
  <c r="Z95" i="48"/>
  <c r="AA95" i="48" s="1"/>
  <c r="Z86" i="48"/>
  <c r="AB86" i="48" s="1"/>
  <c r="Z99" i="48"/>
  <c r="AB99" i="48" s="1"/>
  <c r="Z78" i="48"/>
  <c r="AA78" i="48" s="1"/>
  <c r="Z91" i="48"/>
  <c r="AA91" i="48" s="1"/>
  <c r="Z83" i="48"/>
  <c r="Z97" i="48"/>
  <c r="AB97" i="48" s="1"/>
  <c r="Z81" i="48"/>
  <c r="AA81" i="48" s="1"/>
  <c r="Z84" i="48"/>
  <c r="AA112" i="47"/>
  <c r="AB112" i="47" s="1"/>
  <c r="AA114" i="47"/>
  <c r="AB114" i="47" s="1"/>
  <c r="AA124" i="47"/>
  <c r="AB124" i="47" s="1"/>
  <c r="AA111" i="47"/>
  <c r="AB111" i="47" s="1"/>
  <c r="AA131" i="47"/>
  <c r="AB131" i="47" s="1"/>
  <c r="AA117" i="47"/>
  <c r="AB117" i="47" s="1"/>
  <c r="AA127" i="47"/>
  <c r="AB127" i="47" s="1"/>
  <c r="AA118" i="47"/>
  <c r="AB118" i="47" s="1"/>
  <c r="AA119" i="47"/>
  <c r="AB119" i="47" s="1"/>
  <c r="AA134" i="47"/>
  <c r="AB134" i="47" s="1"/>
  <c r="AA120" i="47"/>
  <c r="AB120" i="47" s="1"/>
  <c r="AA133" i="47"/>
  <c r="AB133" i="47" s="1"/>
  <c r="AA121" i="47"/>
  <c r="AB121" i="47" s="1"/>
  <c r="AA126" i="47"/>
  <c r="AB126" i="47" s="1"/>
  <c r="AA123" i="47"/>
  <c r="AB123" i="47" s="1"/>
  <c r="AA128" i="47"/>
  <c r="AB128" i="47" s="1"/>
  <c r="AA115" i="47"/>
  <c r="AB115" i="47" s="1"/>
  <c r="AA130" i="47"/>
  <c r="AB130" i="47" s="1"/>
  <c r="AA132" i="47"/>
  <c r="AB132" i="47" s="1"/>
  <c r="AA125" i="47"/>
  <c r="AB125" i="47" s="1"/>
  <c r="AA129" i="47"/>
  <c r="AB129" i="47" s="1"/>
  <c r="AA113" i="47"/>
  <c r="AB113" i="47" s="1"/>
  <c r="AA110" i="47"/>
  <c r="AB110" i="47" s="1"/>
  <c r="AA116" i="47"/>
  <c r="AB116" i="47" s="1"/>
  <c r="AA122" i="47"/>
  <c r="AB122" i="47" s="1"/>
  <c r="AC65" i="49"/>
  <c r="AC62" i="49"/>
  <c r="AC61" i="49"/>
  <c r="AC66" i="49"/>
  <c r="AC60" i="49"/>
  <c r="AC58" i="49"/>
  <c r="AC64" i="49"/>
  <c r="AC63" i="49"/>
  <c r="AC57" i="49"/>
  <c r="AC68" i="49"/>
  <c r="AC67" i="49"/>
  <c r="AC69" i="49"/>
  <c r="AC59" i="49"/>
  <c r="AC64" i="43"/>
  <c r="AC61" i="43"/>
  <c r="AC69" i="43"/>
  <c r="AC67" i="43"/>
  <c r="AC66" i="43"/>
  <c r="AC59" i="43"/>
  <c r="AC62" i="43"/>
  <c r="AC60" i="43"/>
  <c r="AC58" i="43"/>
  <c r="AC57" i="43"/>
  <c r="AC63" i="43"/>
  <c r="AC68" i="43"/>
  <c r="AC65" i="43"/>
  <c r="Z115" i="43"/>
  <c r="Z134" i="43"/>
  <c r="Z133" i="43"/>
  <c r="Z129" i="43"/>
  <c r="Z119" i="43"/>
  <c r="Z124" i="43"/>
  <c r="Z111" i="43"/>
  <c r="Z128" i="43"/>
  <c r="Z122" i="43"/>
  <c r="Z131" i="43"/>
  <c r="Z132" i="43"/>
  <c r="Z118" i="43"/>
  <c r="Z120" i="43"/>
  <c r="Z126" i="43"/>
  <c r="Z125" i="43"/>
  <c r="Z127" i="43"/>
  <c r="Z123" i="43"/>
  <c r="Z114" i="43"/>
  <c r="Z130" i="43"/>
  <c r="Z112" i="43"/>
  <c r="Z117" i="43"/>
  <c r="Z110" i="43"/>
  <c r="Z113" i="43"/>
  <c r="Z116" i="43"/>
  <c r="Z121" i="43"/>
  <c r="BQ69" i="44"/>
  <c r="BQ58" i="44"/>
  <c r="BQ75" i="44"/>
  <c r="BQ67" i="44"/>
  <c r="BQ81" i="44"/>
  <c r="BQ68" i="44"/>
  <c r="BQ47" i="44"/>
  <c r="BQ60" i="44"/>
  <c r="BQ76" i="44"/>
  <c r="BQ46" i="44"/>
  <c r="BQ73" i="44"/>
  <c r="BQ52" i="44"/>
  <c r="BQ72" i="44"/>
  <c r="BQ45" i="44"/>
  <c r="BQ64" i="44"/>
  <c r="BQ53" i="44"/>
  <c r="BQ49" i="44"/>
  <c r="BQ77" i="44"/>
  <c r="BQ63" i="44"/>
  <c r="BQ82" i="44"/>
  <c r="BQ79" i="44"/>
  <c r="BQ59" i="44"/>
  <c r="BQ61" i="44"/>
  <c r="BQ78" i="44"/>
  <c r="BQ48" i="44"/>
  <c r="BQ86" i="44"/>
  <c r="BQ50" i="44"/>
  <c r="BQ70" i="44"/>
  <c r="BQ85" i="44"/>
  <c r="BQ54" i="44"/>
  <c r="BQ83" i="44"/>
  <c r="BQ74" i="44"/>
  <c r="BQ62" i="44"/>
  <c r="BQ65" i="44"/>
  <c r="BQ56" i="44"/>
  <c r="BQ51" i="44"/>
  <c r="BQ55" i="44"/>
  <c r="BQ71" i="44"/>
  <c r="BQ84" i="44"/>
  <c r="BQ57" i="44"/>
  <c r="BQ66" i="44"/>
  <c r="BQ80" i="44"/>
  <c r="BP52" i="47"/>
  <c r="BP65" i="47"/>
  <c r="BP85" i="47"/>
  <c r="BP86" i="47"/>
  <c r="BP77" i="47"/>
  <c r="BP46" i="47"/>
  <c r="BP63" i="47"/>
  <c r="BP60" i="47"/>
  <c r="BP83" i="47"/>
  <c r="BP72" i="47"/>
  <c r="BP59" i="47"/>
  <c r="BP81" i="47"/>
  <c r="BP69" i="47"/>
  <c r="BP54" i="47"/>
  <c r="BP84" i="47"/>
  <c r="BP53" i="47"/>
  <c r="BP68" i="47"/>
  <c r="BP73" i="47"/>
  <c r="BP58" i="47"/>
  <c r="BP47" i="47"/>
  <c r="BP61" i="47"/>
  <c r="BP56" i="47"/>
  <c r="BP70" i="47"/>
  <c r="BP76" i="47"/>
  <c r="BP75" i="47"/>
  <c r="BP74" i="47"/>
  <c r="BP51" i="47"/>
  <c r="BP49" i="47"/>
  <c r="BP71" i="47"/>
  <c r="BP66" i="47"/>
  <c r="BP50" i="47"/>
  <c r="BP67" i="47"/>
  <c r="BP80" i="47"/>
  <c r="BP78" i="47"/>
  <c r="BP57" i="47"/>
  <c r="BP45" i="47"/>
  <c r="BP79" i="47"/>
  <c r="BP64" i="47"/>
  <c r="BP62" i="47"/>
  <c r="BP55" i="47"/>
  <c r="BP82" i="47"/>
  <c r="BP48" i="47"/>
  <c r="J97" i="50"/>
  <c r="J100" i="50"/>
  <c r="J99" i="50"/>
  <c r="J90" i="50"/>
  <c r="J84" i="50"/>
  <c r="J102" i="50"/>
  <c r="J86" i="50"/>
  <c r="J82" i="50"/>
  <c r="J94" i="50"/>
  <c r="J92" i="50"/>
  <c r="J80" i="50"/>
  <c r="J96" i="50"/>
  <c r="J89" i="50"/>
  <c r="J95" i="50"/>
  <c r="J98" i="50"/>
  <c r="J81" i="50"/>
  <c r="J83" i="50"/>
  <c r="J87" i="50"/>
  <c r="J78" i="50"/>
  <c r="J101" i="50"/>
  <c r="J93" i="50"/>
  <c r="J91" i="50"/>
  <c r="J85" i="50"/>
  <c r="J79" i="50"/>
  <c r="J88" i="50"/>
  <c r="I133" i="45"/>
  <c r="I126" i="45"/>
  <c r="I127" i="45"/>
  <c r="I121" i="45"/>
  <c r="I113" i="45"/>
  <c r="I123" i="45"/>
  <c r="I117" i="45"/>
  <c r="I116" i="45"/>
  <c r="I110" i="45"/>
  <c r="I115" i="45"/>
  <c r="I118" i="45"/>
  <c r="I134" i="45"/>
  <c r="I111" i="45"/>
  <c r="I125" i="45"/>
  <c r="I132" i="45"/>
  <c r="I129" i="45"/>
  <c r="I122" i="45"/>
  <c r="I114" i="45"/>
  <c r="I120" i="45"/>
  <c r="I119" i="45"/>
  <c r="I124" i="45"/>
  <c r="I130" i="45"/>
  <c r="I128" i="45"/>
  <c r="I131" i="45"/>
  <c r="I112" i="45"/>
  <c r="AD49" i="46"/>
  <c r="AD47" i="46"/>
  <c r="AD48" i="46"/>
  <c r="AD46" i="46"/>
  <c r="AD45" i="46"/>
  <c r="AA85" i="48"/>
  <c r="AB78" i="48"/>
  <c r="AA86" i="48"/>
  <c r="AB95" i="48"/>
  <c r="AB89" i="48"/>
  <c r="AC46" i="45"/>
  <c r="AC48" i="45"/>
  <c r="AC45" i="45"/>
  <c r="AC47" i="45"/>
  <c r="AC49" i="45"/>
  <c r="BC45" i="48" a="1"/>
  <c r="I45" i="50" a="1"/>
  <c r="AN45" i="49" a="1"/>
  <c r="AC45" i="44" a="1"/>
  <c r="BP45" i="43" a="1"/>
  <c r="AA57" i="50" a="1"/>
  <c r="CE45" i="52" a="1"/>
  <c r="I78" i="50" a="1"/>
  <c r="J110" i="47" a="1"/>
  <c r="AC45" i="46" a="1"/>
  <c r="BP45" i="46" a="1"/>
  <c r="AD57" i="52" a="1"/>
  <c r="AA99" i="48" l="1"/>
  <c r="AA79" i="48"/>
  <c r="AA92" i="48"/>
  <c r="AB91" i="48"/>
  <c r="AA100" i="48"/>
  <c r="AA96" i="48"/>
  <c r="AA82" i="48"/>
  <c r="BC81" i="48"/>
  <c r="BC68" i="48"/>
  <c r="BC66" i="48"/>
  <c r="BC47" i="48"/>
  <c r="BC51" i="48"/>
  <c r="BC86" i="48"/>
  <c r="BC69" i="48"/>
  <c r="BC49" i="48"/>
  <c r="BC84" i="48"/>
  <c r="BC53" i="48"/>
  <c r="BC48" i="48"/>
  <c r="BC50" i="48"/>
  <c r="BC54" i="48"/>
  <c r="BC79" i="48"/>
  <c r="BC45" i="48"/>
  <c r="BC76" i="48"/>
  <c r="BC72" i="48"/>
  <c r="BC74" i="48"/>
  <c r="BC46" i="48"/>
  <c r="BC55" i="48"/>
  <c r="BC85" i="48"/>
  <c r="BC83" i="48"/>
  <c r="BC56" i="48"/>
  <c r="BC78" i="48"/>
  <c r="BC52" i="48"/>
  <c r="BC57" i="48"/>
  <c r="BC80" i="48"/>
  <c r="BC60" i="48"/>
  <c r="BC73" i="48"/>
  <c r="BC62" i="48"/>
  <c r="BC67" i="48"/>
  <c r="BC61" i="48"/>
  <c r="BC77" i="48"/>
  <c r="BC64" i="48"/>
  <c r="BC65" i="48"/>
  <c r="BC63" i="48"/>
  <c r="BC58" i="48"/>
  <c r="BC71" i="48"/>
  <c r="BC75" i="48"/>
  <c r="BC70" i="48"/>
  <c r="BC82" i="48"/>
  <c r="BC59" i="48"/>
  <c r="AC49" i="46"/>
  <c r="AC45" i="46"/>
  <c r="AC48" i="46"/>
  <c r="AC47" i="46"/>
  <c r="AC46" i="46"/>
  <c r="I84" i="50"/>
  <c r="I96" i="50"/>
  <c r="I83" i="50"/>
  <c r="I79" i="50"/>
  <c r="I98" i="50"/>
  <c r="I94" i="50"/>
  <c r="I99" i="50"/>
  <c r="I80" i="50"/>
  <c r="I100" i="50"/>
  <c r="I78" i="50"/>
  <c r="I82" i="50"/>
  <c r="I97" i="50"/>
  <c r="I81" i="50"/>
  <c r="I88" i="50"/>
  <c r="I86" i="50"/>
  <c r="I87" i="50"/>
  <c r="I92" i="50"/>
  <c r="I85" i="50"/>
  <c r="I91" i="50"/>
  <c r="I101" i="50"/>
  <c r="I95" i="50"/>
  <c r="I89" i="50"/>
  <c r="I102" i="50"/>
  <c r="I93" i="50"/>
  <c r="I90" i="50"/>
  <c r="AC46" i="44"/>
  <c r="AC47" i="44"/>
  <c r="AC49" i="44"/>
  <c r="AC45" i="44"/>
  <c r="AC48" i="44"/>
  <c r="I58" i="50"/>
  <c r="K58" i="50" s="1"/>
  <c r="L58" i="50" s="1"/>
  <c r="I63" i="50"/>
  <c r="K63" i="50" s="1"/>
  <c r="L63" i="50" s="1"/>
  <c r="I70" i="50"/>
  <c r="K70" i="50" s="1"/>
  <c r="L70" i="50" s="1"/>
  <c r="I66" i="50"/>
  <c r="K66" i="50" s="1"/>
  <c r="L66" i="50" s="1"/>
  <c r="I61" i="50"/>
  <c r="K61" i="50" s="1"/>
  <c r="L61" i="50" s="1"/>
  <c r="I54" i="50"/>
  <c r="K54" i="50" s="1"/>
  <c r="L54" i="50" s="1"/>
  <c r="I48" i="50"/>
  <c r="I65" i="50"/>
  <c r="K65" i="50" s="1"/>
  <c r="L65" i="50" s="1"/>
  <c r="I64" i="50"/>
  <c r="K64" i="50" s="1"/>
  <c r="L64" i="50" s="1"/>
  <c r="I55" i="50"/>
  <c r="K55" i="50" s="1"/>
  <c r="L55" i="50" s="1"/>
  <c r="I62" i="50"/>
  <c r="K62" i="50" s="1"/>
  <c r="L62" i="50" s="1"/>
  <c r="I69" i="50"/>
  <c r="K69" i="50" s="1"/>
  <c r="L69" i="50" s="1"/>
  <c r="I49" i="50"/>
  <c r="I46" i="50"/>
  <c r="K46" i="50" s="1"/>
  <c r="I45" i="50"/>
  <c r="I67" i="50"/>
  <c r="K67" i="50" s="1"/>
  <c r="L67" i="50" s="1"/>
  <c r="I51" i="50"/>
  <c r="K51" i="50" s="1"/>
  <c r="L51" i="50" s="1"/>
  <c r="I57" i="50"/>
  <c r="K57" i="50" s="1"/>
  <c r="L57" i="50" s="1"/>
  <c r="I50" i="50"/>
  <c r="K50" i="50" s="1"/>
  <c r="L50" i="50" s="1"/>
  <c r="I68" i="50"/>
  <c r="K68" i="50" s="1"/>
  <c r="L68" i="50" s="1"/>
  <c r="I56" i="50"/>
  <c r="K56" i="50" s="1"/>
  <c r="L56" i="50" s="1"/>
  <c r="I52" i="50"/>
  <c r="K52" i="50" s="1"/>
  <c r="L52" i="50" s="1"/>
  <c r="I59" i="50"/>
  <c r="K59" i="50" s="1"/>
  <c r="L59" i="50" s="1"/>
  <c r="I60" i="50"/>
  <c r="K60" i="50" s="1"/>
  <c r="L60" i="50" s="1"/>
  <c r="I53" i="50"/>
  <c r="K53" i="50" s="1"/>
  <c r="L53" i="50" s="1"/>
  <c r="I47" i="50"/>
  <c r="K47" i="50" s="1"/>
  <c r="AN71" i="49"/>
  <c r="AN45" i="49"/>
  <c r="AN48" i="49"/>
  <c r="AN80" i="49"/>
  <c r="AN83" i="49"/>
  <c r="AN69" i="49"/>
  <c r="AN78" i="49"/>
  <c r="AN63" i="49"/>
  <c r="AN49" i="49"/>
  <c r="AN68" i="49"/>
  <c r="AN51" i="49"/>
  <c r="AN62" i="49"/>
  <c r="AN67" i="49"/>
  <c r="AN58" i="49"/>
  <c r="AN85" i="49"/>
  <c r="AN56" i="49"/>
  <c r="AN60" i="49"/>
  <c r="AN55" i="49"/>
  <c r="AN54" i="49"/>
  <c r="AN53" i="49"/>
  <c r="AN52" i="49"/>
  <c r="AN84" i="49"/>
  <c r="AN70" i="49"/>
  <c r="AN75" i="49"/>
  <c r="AN46" i="49"/>
  <c r="AN76" i="49"/>
  <c r="AN74" i="49"/>
  <c r="AN81" i="49"/>
  <c r="AN61" i="49"/>
  <c r="AN82" i="49"/>
  <c r="AN65" i="49"/>
  <c r="AN59" i="49"/>
  <c r="AN50" i="49"/>
  <c r="AN73" i="49"/>
  <c r="AN57" i="49"/>
  <c r="AN86" i="49"/>
  <c r="AN79" i="49"/>
  <c r="AN64" i="49"/>
  <c r="AN72" i="49"/>
  <c r="AN77" i="49"/>
  <c r="AN66" i="49"/>
  <c r="AN47" i="49"/>
  <c r="AD62" i="52"/>
  <c r="AD57" i="52"/>
  <c r="AD58" i="52"/>
  <c r="AD60" i="52"/>
  <c r="AD68" i="52"/>
  <c r="AD67" i="52"/>
  <c r="AD66" i="52"/>
  <c r="AD69" i="52"/>
  <c r="AD61" i="52"/>
  <c r="AD59" i="52"/>
  <c r="AD63" i="52"/>
  <c r="AD65" i="52"/>
  <c r="AD64" i="52"/>
  <c r="BP51" i="46"/>
  <c r="BP73" i="46"/>
  <c r="BP69" i="46"/>
  <c r="BP68" i="46"/>
  <c r="BP50" i="46"/>
  <c r="BP83" i="46"/>
  <c r="BP77" i="46"/>
  <c r="BP80" i="46"/>
  <c r="BP57" i="46"/>
  <c r="BP60" i="46"/>
  <c r="BP63" i="46"/>
  <c r="BP71" i="46"/>
  <c r="BP70" i="46"/>
  <c r="BP47" i="46"/>
  <c r="BP72" i="46"/>
  <c r="BP62" i="46"/>
  <c r="BP45" i="46"/>
  <c r="BP75" i="46"/>
  <c r="BP48" i="46"/>
  <c r="BP58" i="46"/>
  <c r="BP81" i="46"/>
  <c r="BP52" i="46"/>
  <c r="BP53" i="46"/>
  <c r="BP84" i="46"/>
  <c r="BP54" i="46"/>
  <c r="BP65" i="46"/>
  <c r="BP82" i="46"/>
  <c r="BP59" i="46"/>
  <c r="BP78" i="46"/>
  <c r="BP61" i="46"/>
  <c r="BP49" i="46"/>
  <c r="BP67" i="46"/>
  <c r="BP56" i="46"/>
  <c r="BP76" i="46"/>
  <c r="BP55" i="46"/>
  <c r="BP64" i="46"/>
  <c r="BP66" i="46"/>
  <c r="BP74" i="46"/>
  <c r="BP86" i="46"/>
  <c r="BP79" i="46"/>
  <c r="BP85" i="46"/>
  <c r="BP46" i="46"/>
  <c r="J129" i="47"/>
  <c r="J128" i="47"/>
  <c r="J118" i="47"/>
  <c r="J110" i="47"/>
  <c r="J114" i="47"/>
  <c r="J125" i="47"/>
  <c r="J111" i="47"/>
  <c r="J133" i="47"/>
  <c r="J132" i="47"/>
  <c r="J124" i="47"/>
  <c r="J127" i="47"/>
  <c r="J121" i="47"/>
  <c r="J115" i="47"/>
  <c r="J122" i="47"/>
  <c r="J126" i="47"/>
  <c r="J113" i="47"/>
  <c r="J112" i="47"/>
  <c r="J117" i="47"/>
  <c r="J123" i="47"/>
  <c r="J119" i="47"/>
  <c r="J130" i="47"/>
  <c r="J134" i="47"/>
  <c r="J120" i="47"/>
  <c r="J131" i="47"/>
  <c r="J116" i="47"/>
  <c r="CE51" i="52"/>
  <c r="CE85" i="52"/>
  <c r="CE71" i="52"/>
  <c r="CE84" i="52"/>
  <c r="CE58" i="52"/>
  <c r="CE70" i="52"/>
  <c r="CE79" i="52"/>
  <c r="CE73" i="52"/>
  <c r="CE67" i="52"/>
  <c r="CE72" i="52"/>
  <c r="CE64" i="52"/>
  <c r="CE62" i="52"/>
  <c r="CE80" i="52"/>
  <c r="CE54" i="52"/>
  <c r="CE83" i="52"/>
  <c r="CE82" i="52"/>
  <c r="CE45" i="52"/>
  <c r="CE81" i="52"/>
  <c r="CE74" i="52"/>
  <c r="CE76" i="52"/>
  <c r="CE86" i="52"/>
  <c r="CE59" i="52"/>
  <c r="CE77" i="52"/>
  <c r="CE69" i="52"/>
  <c r="CE46" i="52"/>
  <c r="CE75" i="52"/>
  <c r="CE55" i="52"/>
  <c r="CE66" i="52"/>
  <c r="CE65" i="52"/>
  <c r="CE56" i="52"/>
  <c r="CE53" i="52"/>
  <c r="CE52" i="52"/>
  <c r="CE60" i="52"/>
  <c r="CE49" i="52"/>
  <c r="CE78" i="52"/>
  <c r="CE63" i="52"/>
  <c r="CE57" i="52"/>
  <c r="CE68" i="52"/>
  <c r="CE61" i="52"/>
  <c r="CE48" i="52"/>
  <c r="CE47" i="52"/>
  <c r="CE50" i="52"/>
  <c r="BP78" i="43"/>
  <c r="BP66" i="43"/>
  <c r="BP49" i="43"/>
  <c r="BP77" i="43"/>
  <c r="BP74" i="43"/>
  <c r="BP67" i="43"/>
  <c r="BP50" i="43"/>
  <c r="BP71" i="43"/>
  <c r="BP51" i="43"/>
  <c r="BP85" i="43"/>
  <c r="BP83" i="43"/>
  <c r="BP53" i="43"/>
  <c r="BP46" i="43"/>
  <c r="BP60" i="43"/>
  <c r="BP65" i="43"/>
  <c r="BP75" i="43"/>
  <c r="BP55" i="43"/>
  <c r="BP56" i="43"/>
  <c r="BP59" i="43"/>
  <c r="BP54" i="43"/>
  <c r="BP52" i="43"/>
  <c r="BP57" i="43"/>
  <c r="BP81" i="43"/>
  <c r="BP70" i="43"/>
  <c r="BP62" i="43"/>
  <c r="BP58" i="43"/>
  <c r="BP86" i="43"/>
  <c r="BP79" i="43"/>
  <c r="BP76" i="43"/>
  <c r="BP73" i="43"/>
  <c r="BP61" i="43"/>
  <c r="BP63" i="43"/>
  <c r="BP45" i="43"/>
  <c r="BP47" i="43"/>
  <c r="BP64" i="43"/>
  <c r="BP69" i="43"/>
  <c r="BP84" i="43"/>
  <c r="BP82" i="43"/>
  <c r="BP72" i="43"/>
  <c r="BP80" i="43"/>
  <c r="BP48" i="43"/>
  <c r="BP68" i="43"/>
  <c r="AB90" i="48"/>
  <c r="AA90" i="48"/>
  <c r="AA98" i="48"/>
  <c r="AA101" i="48"/>
  <c r="AA94" i="48"/>
  <c r="AA87" i="48"/>
  <c r="AB81" i="48"/>
  <c r="AB83" i="48"/>
  <c r="AA83" i="48"/>
  <c r="AA88" i="48"/>
  <c r="AA80" i="48"/>
  <c r="AA93" i="48"/>
  <c r="AA102" i="48"/>
  <c r="AB102" i="48"/>
  <c r="AA97" i="48"/>
  <c r="AB84" i="48"/>
  <c r="AA84" i="48"/>
  <c r="AA65" i="50"/>
  <c r="AA69" i="50"/>
  <c r="AA68" i="50"/>
  <c r="AA64" i="50"/>
  <c r="AA57" i="50"/>
  <c r="AA63" i="50"/>
  <c r="AA60" i="50"/>
  <c r="AA58" i="50"/>
  <c r="AA66" i="50"/>
  <c r="AA67" i="50"/>
  <c r="AA61" i="50"/>
  <c r="AA62" i="50"/>
  <c r="AA59" i="50"/>
  <c r="L46" i="50"/>
  <c r="AN45" i="51" a="1"/>
  <c r="AN66" i="51" l="1"/>
  <c r="AN67" i="51"/>
  <c r="AN54" i="51"/>
  <c r="AN65" i="51"/>
  <c r="AN70" i="51"/>
  <c r="AN80" i="51"/>
  <c r="AN60" i="51"/>
  <c r="AN64" i="51"/>
  <c r="AN74" i="51"/>
  <c r="AN46" i="51"/>
  <c r="AN77" i="51"/>
  <c r="AN71" i="51"/>
  <c r="AN69" i="51"/>
  <c r="AN53" i="51"/>
  <c r="AN76" i="51"/>
  <c r="AN56" i="51"/>
  <c r="AN68" i="51"/>
  <c r="AN62" i="51"/>
  <c r="AN49" i="51"/>
  <c r="AN47" i="51"/>
  <c r="AN86" i="51"/>
  <c r="AN85" i="51"/>
  <c r="AN45" i="51"/>
  <c r="AN52" i="51"/>
  <c r="AN55" i="51"/>
  <c r="AN57" i="51"/>
  <c r="AN81" i="51"/>
  <c r="AN75" i="51"/>
  <c r="AN61" i="51"/>
  <c r="AN73" i="51"/>
  <c r="AN48" i="51"/>
  <c r="AN59" i="51"/>
  <c r="AN63" i="51"/>
  <c r="AN79" i="51"/>
  <c r="AN51" i="51"/>
  <c r="AN84" i="51"/>
  <c r="AN58" i="51"/>
  <c r="AN78" i="51"/>
  <c r="AN83" i="51"/>
  <c r="AN50" i="51"/>
  <c r="AN72" i="51"/>
  <c r="AN82" i="51"/>
  <c r="L47" i="50"/>
  <c r="K48" i="50"/>
  <c r="AC78" i="18" a="1"/>
  <c r="AC100" i="18" l="1"/>
  <c r="AD100" i="18" s="1"/>
  <c r="AC78" i="18"/>
  <c r="AC87" i="18"/>
  <c r="AD87" i="18" s="1"/>
  <c r="AC80" i="18"/>
  <c r="AD80" i="18" s="1"/>
  <c r="AC97" i="18"/>
  <c r="AD97" i="18" s="1"/>
  <c r="AC101" i="18"/>
  <c r="AD101" i="18" s="1"/>
  <c r="AC82" i="18"/>
  <c r="AC91" i="18"/>
  <c r="AD91" i="18" s="1"/>
  <c r="AC89" i="18"/>
  <c r="AD89" i="18" s="1"/>
  <c r="AC95" i="18"/>
  <c r="AD95" i="18" s="1"/>
  <c r="AC94" i="18"/>
  <c r="AD94" i="18" s="1"/>
  <c r="AC81" i="18"/>
  <c r="AC88" i="18"/>
  <c r="AD88" i="18" s="1"/>
  <c r="AC85" i="18"/>
  <c r="AD85" i="18" s="1"/>
  <c r="AC84" i="18"/>
  <c r="AC86" i="18"/>
  <c r="AD86" i="18" s="1"/>
  <c r="AC96" i="18"/>
  <c r="AD96" i="18" s="1"/>
  <c r="AC98" i="18"/>
  <c r="AD98" i="18" s="1"/>
  <c r="AC79" i="18"/>
  <c r="AD79" i="18" s="1"/>
  <c r="AC90" i="18"/>
  <c r="AD90" i="18" s="1"/>
  <c r="AC83" i="18"/>
  <c r="AD83" i="18" s="1"/>
  <c r="AC102" i="18"/>
  <c r="AD102" i="18" s="1"/>
  <c r="AC93" i="18"/>
  <c r="AD93" i="18" s="1"/>
  <c r="AC92" i="18"/>
  <c r="AD92" i="18" s="1"/>
  <c r="AC99" i="18"/>
  <c r="AD99" i="18" s="1"/>
  <c r="L48" i="50"/>
  <c r="K49" i="50"/>
  <c r="AD78" i="18"/>
  <c r="AD81" i="18"/>
  <c r="AD84" i="18"/>
  <c r="AD82" i="18"/>
  <c r="CE45" i="9" a="1"/>
  <c r="CE72" i="9" l="1"/>
  <c r="CE79" i="9"/>
  <c r="CE51" i="9"/>
  <c r="CE83" i="9"/>
  <c r="CE45" i="9"/>
  <c r="CE78" i="9"/>
  <c r="CE53" i="9"/>
  <c r="CE67" i="9"/>
  <c r="CE52" i="9"/>
  <c r="CE76" i="9"/>
  <c r="CE49" i="9"/>
  <c r="CE73" i="9"/>
  <c r="CE84" i="9"/>
  <c r="CE81" i="9"/>
  <c r="CE66" i="9"/>
  <c r="CE59" i="9"/>
  <c r="CE68" i="9"/>
  <c r="CE54" i="9"/>
  <c r="CE60" i="9"/>
  <c r="CE71" i="9"/>
  <c r="CE69" i="9"/>
  <c r="CE62" i="9"/>
  <c r="CE50" i="9"/>
  <c r="CE58" i="9"/>
  <c r="CE46" i="9"/>
  <c r="CE55" i="9"/>
  <c r="CE47" i="9"/>
  <c r="CE63" i="9"/>
  <c r="CE57" i="9"/>
  <c r="CE70" i="9"/>
  <c r="CE61" i="9"/>
  <c r="CE74" i="9"/>
  <c r="CE86" i="9"/>
  <c r="CE85" i="9"/>
  <c r="CE82" i="9"/>
  <c r="CE75" i="9"/>
  <c r="CE77" i="9"/>
  <c r="CE80" i="9"/>
  <c r="CE65" i="9"/>
  <c r="CE48" i="9"/>
  <c r="CE56" i="9"/>
  <c r="CE64" i="9"/>
  <c r="L49" i="50"/>
  <c r="BQ45" i="50" a="1"/>
  <c r="AA57" i="48" a="1"/>
  <c r="CD45" i="42" a="1"/>
  <c r="AO45" i="51" a="1"/>
  <c r="CE45" i="18" a="1"/>
  <c r="J45" i="44" a="1"/>
  <c r="I45" i="52" a="1"/>
  <c r="AC45" i="47" a="1"/>
  <c r="AA110" i="48" a="1"/>
  <c r="I64" i="52" l="1"/>
  <c r="K64" i="52" s="1"/>
  <c r="L64" i="52" s="1"/>
  <c r="I50" i="52"/>
  <c r="K50" i="52" s="1"/>
  <c r="L50" i="52" s="1"/>
  <c r="I66" i="52"/>
  <c r="K66" i="52" s="1"/>
  <c r="L66" i="52" s="1"/>
  <c r="I53" i="52"/>
  <c r="K53" i="52" s="1"/>
  <c r="L53" i="52" s="1"/>
  <c r="I51" i="52"/>
  <c r="K51" i="52" s="1"/>
  <c r="L51" i="52" s="1"/>
  <c r="I61" i="52"/>
  <c r="K61" i="52" s="1"/>
  <c r="L61" i="52" s="1"/>
  <c r="I59" i="52"/>
  <c r="K59" i="52" s="1"/>
  <c r="L59" i="52" s="1"/>
  <c r="I52" i="52"/>
  <c r="K52" i="52" s="1"/>
  <c r="L52" i="52" s="1"/>
  <c r="I55" i="52"/>
  <c r="K55" i="52" s="1"/>
  <c r="L55" i="52" s="1"/>
  <c r="I60" i="52"/>
  <c r="K60" i="52" s="1"/>
  <c r="L60" i="52" s="1"/>
  <c r="I56" i="52"/>
  <c r="K56" i="52" s="1"/>
  <c r="L56" i="52" s="1"/>
  <c r="I49" i="52"/>
  <c r="I67" i="52"/>
  <c r="K67" i="52" s="1"/>
  <c r="L67" i="52" s="1"/>
  <c r="I68" i="52"/>
  <c r="K68" i="52" s="1"/>
  <c r="L68" i="52" s="1"/>
  <c r="I57" i="52"/>
  <c r="K57" i="52" s="1"/>
  <c r="L57" i="52" s="1"/>
  <c r="I45" i="52"/>
  <c r="I63" i="52"/>
  <c r="K63" i="52" s="1"/>
  <c r="L63" i="52" s="1"/>
  <c r="I62" i="52"/>
  <c r="K62" i="52" s="1"/>
  <c r="L62" i="52" s="1"/>
  <c r="I46" i="52"/>
  <c r="K46" i="52" s="1"/>
  <c r="L46" i="52" s="1"/>
  <c r="I48" i="52"/>
  <c r="I58" i="52"/>
  <c r="K58" i="52" s="1"/>
  <c r="L58" i="52" s="1"/>
  <c r="I65" i="52"/>
  <c r="K65" i="52" s="1"/>
  <c r="L65" i="52" s="1"/>
  <c r="I47" i="52"/>
  <c r="K47" i="52" s="1"/>
  <c r="I70" i="52"/>
  <c r="K70" i="52" s="1"/>
  <c r="L70" i="52" s="1"/>
  <c r="I54" i="52"/>
  <c r="K54" i="52" s="1"/>
  <c r="L54" i="52" s="1"/>
  <c r="I69" i="52"/>
  <c r="K69" i="52" s="1"/>
  <c r="L69" i="52" s="1"/>
  <c r="CE47" i="18"/>
  <c r="CE46" i="18"/>
  <c r="CE64" i="18"/>
  <c r="CE51" i="18"/>
  <c r="CE78" i="18"/>
  <c r="CE84" i="18"/>
  <c r="CE81" i="18"/>
  <c r="CE73" i="18"/>
  <c r="CE56" i="18"/>
  <c r="CE55" i="18"/>
  <c r="CE61" i="18"/>
  <c r="CE62" i="18"/>
  <c r="CE83" i="18"/>
  <c r="CE54" i="18"/>
  <c r="CE66" i="18"/>
  <c r="CE63" i="18"/>
  <c r="CE48" i="18"/>
  <c r="CE68" i="18"/>
  <c r="CE75" i="18"/>
  <c r="CE59" i="18"/>
  <c r="CE58" i="18"/>
  <c r="CE70" i="18"/>
  <c r="CE60" i="18"/>
  <c r="CE80" i="18"/>
  <c r="CE76" i="18"/>
  <c r="CE79" i="18"/>
  <c r="CE71" i="18"/>
  <c r="CE49" i="18"/>
  <c r="CE82" i="18"/>
  <c r="CE45" i="18"/>
  <c r="CE74" i="18"/>
  <c r="CE72" i="18"/>
  <c r="CE50" i="18"/>
  <c r="CE65" i="18"/>
  <c r="CE86" i="18"/>
  <c r="CE69" i="18"/>
  <c r="CE53" i="18"/>
  <c r="CE52" i="18"/>
  <c r="CE67" i="18"/>
  <c r="CE77" i="18"/>
  <c r="CE85" i="18"/>
  <c r="CE57" i="18"/>
  <c r="AO72" i="51"/>
  <c r="AO56" i="51"/>
  <c r="AO76" i="51"/>
  <c r="AO86" i="51"/>
  <c r="AO51" i="51"/>
  <c r="AO47" i="51"/>
  <c r="AO46" i="51"/>
  <c r="AO49" i="51"/>
  <c r="AO58" i="51"/>
  <c r="AO79" i="51"/>
  <c r="AO54" i="51"/>
  <c r="AO74" i="51"/>
  <c r="AO63" i="51"/>
  <c r="AO78" i="51"/>
  <c r="AO62" i="51"/>
  <c r="AO69" i="51"/>
  <c r="AO68" i="51"/>
  <c r="AO82" i="51"/>
  <c r="AO64" i="51"/>
  <c r="AO83" i="51"/>
  <c r="AO61" i="51"/>
  <c r="AO53" i="51"/>
  <c r="AO67" i="51"/>
  <c r="AO52" i="51"/>
  <c r="AO57" i="51"/>
  <c r="AO50" i="51"/>
  <c r="AO84" i="51"/>
  <c r="AO59" i="51"/>
  <c r="AO73" i="51"/>
  <c r="AO45" i="51"/>
  <c r="AO80" i="51"/>
  <c r="AO48" i="51"/>
  <c r="AO85" i="51"/>
  <c r="AO70" i="51"/>
  <c r="AO55" i="51"/>
  <c r="AO71" i="51"/>
  <c r="AO65" i="51"/>
  <c r="AO75" i="51"/>
  <c r="AO77" i="51"/>
  <c r="AO81" i="51"/>
  <c r="AO60" i="51"/>
  <c r="AO66" i="51"/>
  <c r="CD53" i="42"/>
  <c r="CD54" i="42"/>
  <c r="CD67" i="42"/>
  <c r="CD66" i="42"/>
  <c r="CD49" i="42"/>
  <c r="CD68" i="42"/>
  <c r="CD84" i="42"/>
  <c r="CD77" i="42"/>
  <c r="CD72" i="42"/>
  <c r="CD45" i="42"/>
  <c r="CD86" i="42"/>
  <c r="CD51" i="42"/>
  <c r="CD65" i="42"/>
  <c r="CD80" i="42"/>
  <c r="CD60" i="42"/>
  <c r="CD85" i="42"/>
  <c r="CD78" i="42"/>
  <c r="CD57" i="42"/>
  <c r="CD56" i="42"/>
  <c r="CD75" i="42"/>
  <c r="CD69" i="42"/>
  <c r="CD63" i="42"/>
  <c r="CD61" i="42"/>
  <c r="CD73" i="42"/>
  <c r="CD64" i="42"/>
  <c r="CD48" i="42"/>
  <c r="CD71" i="42"/>
  <c r="CD58" i="42"/>
  <c r="CD82" i="42"/>
  <c r="CD74" i="42"/>
  <c r="CD62" i="42"/>
  <c r="CD46" i="42"/>
  <c r="CD50" i="42"/>
  <c r="CD47" i="42"/>
  <c r="CD55" i="42"/>
  <c r="CD70" i="42"/>
  <c r="CD81" i="42"/>
  <c r="CD52" i="42"/>
  <c r="CD76" i="42"/>
  <c r="CD79" i="42"/>
  <c r="CD59" i="42"/>
  <c r="CD83" i="42"/>
  <c r="AA68" i="48"/>
  <c r="AA57" i="48"/>
  <c r="AA65" i="48"/>
  <c r="AA61" i="48"/>
  <c r="AA59" i="48"/>
  <c r="AA58" i="48"/>
  <c r="AA69" i="48"/>
  <c r="AA66" i="48"/>
  <c r="AA67" i="48"/>
  <c r="AA64" i="48"/>
  <c r="AA62" i="48"/>
  <c r="AA63" i="48"/>
  <c r="AA60" i="48"/>
  <c r="BQ73" i="50"/>
  <c r="BQ66" i="50"/>
  <c r="BQ49" i="50"/>
  <c r="BQ62" i="50"/>
  <c r="BQ52" i="50"/>
  <c r="BQ80" i="50"/>
  <c r="BQ46" i="50"/>
  <c r="BQ45" i="50"/>
  <c r="BQ74" i="50"/>
  <c r="BQ83" i="50"/>
  <c r="BQ47" i="50"/>
  <c r="BQ85" i="50"/>
  <c r="BQ57" i="50"/>
  <c r="BQ69" i="50"/>
  <c r="BQ50" i="50"/>
  <c r="BQ63" i="50"/>
  <c r="BQ60" i="50"/>
  <c r="BQ72" i="50"/>
  <c r="BQ82" i="50"/>
  <c r="BQ48" i="50"/>
  <c r="BQ53" i="50"/>
  <c r="BQ77" i="50"/>
  <c r="BQ86" i="50"/>
  <c r="BQ78" i="50"/>
  <c r="BQ56" i="50"/>
  <c r="BQ68" i="50"/>
  <c r="BQ64" i="50"/>
  <c r="BQ67" i="50"/>
  <c r="BQ76" i="50"/>
  <c r="BQ71" i="50"/>
  <c r="BQ58" i="50"/>
  <c r="BQ65" i="50"/>
  <c r="BQ84" i="50"/>
  <c r="BQ55" i="50"/>
  <c r="BQ81" i="50"/>
  <c r="BQ70" i="50"/>
  <c r="BQ79" i="50"/>
  <c r="BQ59" i="50"/>
  <c r="BQ51" i="50"/>
  <c r="BQ75" i="50"/>
  <c r="BQ54" i="50"/>
  <c r="BQ61" i="50"/>
  <c r="AC49" i="47"/>
  <c r="AC45" i="47"/>
  <c r="AC47" i="47"/>
  <c r="AC46" i="47"/>
  <c r="AC48" i="47"/>
  <c r="J68" i="44"/>
  <c r="M68" i="44" s="1"/>
  <c r="J67" i="44"/>
  <c r="M67" i="44" s="1"/>
  <c r="J49" i="44"/>
  <c r="M49" i="44" s="1"/>
  <c r="J60" i="44"/>
  <c r="M60" i="44" s="1"/>
  <c r="J56" i="44"/>
  <c r="M56" i="44" s="1"/>
  <c r="J55" i="44"/>
  <c r="M55" i="44" s="1"/>
  <c r="J52" i="44"/>
  <c r="M52" i="44" s="1"/>
  <c r="J59" i="44"/>
  <c r="M59" i="44" s="1"/>
  <c r="J53" i="44"/>
  <c r="M53" i="44" s="1"/>
  <c r="J47" i="44"/>
  <c r="M47" i="44" s="1"/>
  <c r="J58" i="44"/>
  <c r="M58" i="44" s="1"/>
  <c r="J51" i="44"/>
  <c r="M51" i="44" s="1"/>
  <c r="J64" i="44"/>
  <c r="M64" i="44" s="1"/>
  <c r="J62" i="44"/>
  <c r="M62" i="44" s="1"/>
  <c r="J54" i="44"/>
  <c r="M54" i="44" s="1"/>
  <c r="J66" i="44"/>
  <c r="M66" i="44" s="1"/>
  <c r="J50" i="44"/>
  <c r="M50" i="44" s="1"/>
  <c r="J57" i="44"/>
  <c r="M57" i="44" s="1"/>
  <c r="J48" i="44"/>
  <c r="M48" i="44" s="1"/>
  <c r="J65" i="44"/>
  <c r="M65" i="44" s="1"/>
  <c r="J70" i="44"/>
  <c r="M70" i="44" s="1"/>
  <c r="J45" i="44"/>
  <c r="M45" i="44" s="1"/>
  <c r="J69" i="44"/>
  <c r="M69" i="44" s="1"/>
  <c r="J63" i="44"/>
  <c r="M63" i="44" s="1"/>
  <c r="J46" i="44"/>
  <c r="M46" i="44" s="1"/>
  <c r="J61" i="44"/>
  <c r="M61" i="44" s="1"/>
  <c r="AA119" i="48"/>
  <c r="AB119" i="48" s="1"/>
  <c r="AA127" i="48"/>
  <c r="AB127" i="48" s="1"/>
  <c r="AA110" i="48"/>
  <c r="AB110" i="48" s="1"/>
  <c r="AA122" i="48"/>
  <c r="AB122" i="48" s="1"/>
  <c r="AA114" i="48"/>
  <c r="AB114" i="48" s="1"/>
  <c r="AA134" i="48"/>
  <c r="AB134" i="48"/>
  <c r="AA120" i="48"/>
  <c r="AB120" i="48" s="1"/>
  <c r="AA124" i="48"/>
  <c r="AB124" i="48" s="1"/>
  <c r="AA128" i="48"/>
  <c r="AB128" i="48" s="1"/>
  <c r="AA125" i="48"/>
  <c r="AB125" i="48" s="1"/>
  <c r="AA121" i="48"/>
  <c r="AB121" i="48" s="1"/>
  <c r="AA117" i="48"/>
  <c r="AB117" i="48" s="1"/>
  <c r="AA112" i="48"/>
  <c r="AB112" i="48" s="1"/>
  <c r="AA126" i="48"/>
  <c r="AB126" i="48" s="1"/>
  <c r="AA111" i="48"/>
  <c r="AB111" i="48" s="1"/>
  <c r="AA131" i="48"/>
  <c r="AB131" i="48" s="1"/>
  <c r="AA113" i="48"/>
  <c r="AB113" i="48" s="1"/>
  <c r="AA132" i="48"/>
  <c r="AB132" i="48" s="1"/>
  <c r="AA133" i="48"/>
  <c r="AB133" i="48" s="1"/>
  <c r="AA116" i="48"/>
  <c r="AB116" i="48" s="1"/>
  <c r="AA115" i="48"/>
  <c r="AB115" i="48" s="1"/>
  <c r="AA123" i="48"/>
  <c r="AB123" i="48" s="1"/>
  <c r="AA129" i="48"/>
  <c r="AB129" i="48" s="1"/>
  <c r="AA118" i="48"/>
  <c r="AB118" i="48" s="1"/>
  <c r="AA130" i="48"/>
  <c r="AB130" i="48" s="1"/>
  <c r="CD45" i="51" a="1"/>
  <c r="CD82" i="51" l="1"/>
  <c r="CD80" i="51"/>
  <c r="CD69" i="51"/>
  <c r="CD53" i="51"/>
  <c r="CD66" i="51"/>
  <c r="CD79" i="51"/>
  <c r="CD45" i="51"/>
  <c r="CD72" i="51"/>
  <c r="CD84" i="51"/>
  <c r="CD48" i="51"/>
  <c r="CD73" i="51"/>
  <c r="CD46" i="51"/>
  <c r="CD63" i="51"/>
  <c r="CD85" i="51"/>
  <c r="CD52" i="51"/>
  <c r="CD81" i="51"/>
  <c r="CD67" i="51"/>
  <c r="CD78" i="51"/>
  <c r="CD70" i="51"/>
  <c r="CD68" i="51"/>
  <c r="CD55" i="51"/>
  <c r="CD86" i="51"/>
  <c r="CD59" i="51"/>
  <c r="CD60" i="51"/>
  <c r="CD47" i="51"/>
  <c r="CD61" i="51"/>
  <c r="CD71" i="51"/>
  <c r="CD75" i="51"/>
  <c r="CD62" i="51"/>
  <c r="CD54" i="51"/>
  <c r="CD77" i="51"/>
  <c r="CD76" i="51"/>
  <c r="CD49" i="51"/>
  <c r="CD58" i="51"/>
  <c r="CD83" i="51"/>
  <c r="CD51" i="51"/>
  <c r="CD65" i="51"/>
  <c r="CD74" i="51"/>
  <c r="CD56" i="51"/>
  <c r="CD57" i="51"/>
  <c r="CD64" i="51"/>
  <c r="CD50" i="51"/>
  <c r="L47" i="52"/>
  <c r="K48" i="52"/>
  <c r="Z78" i="45" a="1"/>
  <c r="Z96" i="45" l="1"/>
  <c r="AA96" i="45" s="1"/>
  <c r="Z101" i="45"/>
  <c r="AA101" i="45" s="1"/>
  <c r="Z84" i="45"/>
  <c r="AA84" i="45" s="1"/>
  <c r="Z94" i="45"/>
  <c r="AB94" i="45" s="1"/>
  <c r="Z99" i="45"/>
  <c r="AA99" i="45" s="1"/>
  <c r="Z78" i="45"/>
  <c r="AA78" i="45" s="1"/>
  <c r="Z81" i="45"/>
  <c r="AB81" i="45" s="1"/>
  <c r="Z89" i="45"/>
  <c r="AB89" i="45" s="1"/>
  <c r="Z87" i="45"/>
  <c r="AB87" i="45" s="1"/>
  <c r="Z102" i="45"/>
  <c r="AA102" i="45" s="1"/>
  <c r="Z97" i="45"/>
  <c r="AB97" i="45" s="1"/>
  <c r="Z95" i="45"/>
  <c r="AA95" i="45" s="1"/>
  <c r="Z98" i="45"/>
  <c r="AB98" i="45" s="1"/>
  <c r="Z86" i="45"/>
  <c r="AA86" i="45" s="1"/>
  <c r="Z100" i="45"/>
  <c r="AB100" i="45" s="1"/>
  <c r="Z82" i="45"/>
  <c r="AA82" i="45" s="1"/>
  <c r="Z92" i="45"/>
  <c r="AA92" i="45" s="1"/>
  <c r="Z85" i="45"/>
  <c r="AB85" i="45" s="1"/>
  <c r="Z91" i="45"/>
  <c r="AA91" i="45" s="1"/>
  <c r="Z79" i="45"/>
  <c r="AB79" i="45" s="1"/>
  <c r="Z93" i="45"/>
  <c r="AA93" i="45" s="1"/>
  <c r="Z80" i="45"/>
  <c r="AB80" i="45" s="1"/>
  <c r="Z90" i="45"/>
  <c r="AB90" i="45" s="1"/>
  <c r="Z83" i="45"/>
  <c r="AA83" i="45" s="1"/>
  <c r="Z88" i="45"/>
  <c r="AA88" i="45" s="1"/>
  <c r="K49" i="52"/>
  <c r="L48" i="52"/>
  <c r="AD45" i="49" a="1"/>
  <c r="AB96" i="45" l="1"/>
  <c r="AB101" i="45"/>
  <c r="AA100" i="45"/>
  <c r="AA94" i="45"/>
  <c r="AA81" i="45"/>
  <c r="AB99" i="45"/>
  <c r="AB95" i="45"/>
  <c r="AB92" i="45"/>
  <c r="AB91" i="45"/>
  <c r="AB84" i="45"/>
  <c r="AB88" i="45"/>
  <c r="AA79" i="45"/>
  <c r="AA97" i="45"/>
  <c r="AA90" i="45"/>
  <c r="AA87" i="45"/>
  <c r="AB102" i="45"/>
  <c r="AA98" i="45"/>
  <c r="AA85" i="45"/>
  <c r="AB93" i="45"/>
  <c r="AB83" i="45"/>
  <c r="AB82" i="45"/>
  <c r="AA89" i="45"/>
  <c r="AB86" i="45"/>
  <c r="AA80" i="45"/>
  <c r="AB78" i="45"/>
  <c r="AD46" i="49"/>
  <c r="AD45" i="49"/>
  <c r="AD49" i="49"/>
  <c r="AD48" i="49"/>
  <c r="AD47" i="49"/>
  <c r="L49" i="52"/>
  <c r="I45" i="46" a="1"/>
  <c r="AC78" i="50" a="1"/>
  <c r="CD45" i="50" a="1"/>
  <c r="AC57" i="50" a="1"/>
  <c r="AC57" i="46" a="1"/>
  <c r="BP45" i="44" a="1"/>
  <c r="AA57" i="46" a="1"/>
  <c r="BQ45" i="52" a="1"/>
  <c r="Z57" i="52" a="1"/>
  <c r="AN45" i="46" a="1"/>
  <c r="I78" i="46" a="1"/>
  <c r="CE45" i="45" a="1"/>
  <c r="Z110" i="47" a="1"/>
  <c r="AC45" i="52" a="1"/>
  <c r="AO45" i="49" a="1"/>
  <c r="AO45" i="45" a="1"/>
  <c r="BQ45" i="51" a="1"/>
  <c r="AA59" i="46" l="1"/>
  <c r="AA60" i="46"/>
  <c r="AA68" i="46"/>
  <c r="AA61" i="46"/>
  <c r="AA62" i="46"/>
  <c r="AA63" i="46"/>
  <c r="AA66" i="46"/>
  <c r="AA58" i="46"/>
  <c r="AA64" i="46"/>
  <c r="AA65" i="46"/>
  <c r="AA57" i="46"/>
  <c r="AA69" i="46"/>
  <c r="AA67" i="46"/>
  <c r="AC45" i="52"/>
  <c r="AC46" i="52"/>
  <c r="AC49" i="52"/>
  <c r="AC48" i="52"/>
  <c r="AC47" i="52"/>
  <c r="BP83" i="44"/>
  <c r="BP85" i="44"/>
  <c r="BP46" i="44"/>
  <c r="BP57" i="44"/>
  <c r="BP76" i="44"/>
  <c r="BP56" i="44"/>
  <c r="BP70" i="44"/>
  <c r="BP66" i="44"/>
  <c r="BP51" i="44"/>
  <c r="BP71" i="44"/>
  <c r="BP45" i="44"/>
  <c r="BP49" i="44"/>
  <c r="BP78" i="44"/>
  <c r="BP72" i="44"/>
  <c r="BP60" i="44"/>
  <c r="BP67" i="44"/>
  <c r="BP80" i="44"/>
  <c r="BP65" i="44"/>
  <c r="BP74" i="44"/>
  <c r="BP64" i="44"/>
  <c r="BP69" i="44"/>
  <c r="BP82" i="44"/>
  <c r="BP47" i="44"/>
  <c r="BP63" i="44"/>
  <c r="BP81" i="44"/>
  <c r="BP75" i="44"/>
  <c r="BP79" i="44"/>
  <c r="BP58" i="44"/>
  <c r="BP50" i="44"/>
  <c r="BP68" i="44"/>
  <c r="BP61" i="44"/>
  <c r="BP55" i="44"/>
  <c r="BP48" i="44"/>
  <c r="BP52" i="44"/>
  <c r="BP59" i="44"/>
  <c r="BP62" i="44"/>
  <c r="BP54" i="44"/>
  <c r="BP84" i="44"/>
  <c r="BP77" i="44"/>
  <c r="BP86" i="44"/>
  <c r="BP73" i="44"/>
  <c r="BP53" i="44"/>
  <c r="AC65" i="50"/>
  <c r="AC64" i="50"/>
  <c r="AC60" i="50"/>
  <c r="AC66" i="50"/>
  <c r="AC59" i="50"/>
  <c r="AC69" i="50"/>
  <c r="AC63" i="50"/>
  <c r="AC58" i="50"/>
  <c r="AC61" i="50"/>
  <c r="AC62" i="50"/>
  <c r="AC68" i="50"/>
  <c r="AC57" i="50"/>
  <c r="AC67" i="50"/>
  <c r="AC93" i="50"/>
  <c r="AD93" i="50" s="1"/>
  <c r="AC98" i="50"/>
  <c r="AD98" i="50" s="1"/>
  <c r="AC79" i="50"/>
  <c r="AD79" i="50" s="1"/>
  <c r="AC90" i="50"/>
  <c r="AD90" i="50" s="1"/>
  <c r="AC87" i="50"/>
  <c r="AD87" i="50" s="1"/>
  <c r="AC102" i="50"/>
  <c r="AD102" i="50" s="1"/>
  <c r="AC84" i="50"/>
  <c r="AD84" i="50" s="1"/>
  <c r="AC88" i="50"/>
  <c r="AD88" i="50" s="1"/>
  <c r="AC95" i="50"/>
  <c r="AD95" i="50" s="1"/>
  <c r="AC89" i="50"/>
  <c r="AD89" i="50" s="1"/>
  <c r="AC101" i="50"/>
  <c r="AD101" i="50" s="1"/>
  <c r="AC81" i="50"/>
  <c r="AD81" i="50" s="1"/>
  <c r="AC99" i="50"/>
  <c r="AD99" i="50" s="1"/>
  <c r="AC85" i="50"/>
  <c r="AD85" i="50" s="1"/>
  <c r="AC78" i="50"/>
  <c r="AD78" i="50" s="1"/>
  <c r="AC97" i="50"/>
  <c r="AD97" i="50" s="1"/>
  <c r="AC100" i="50"/>
  <c r="AD100" i="50" s="1"/>
  <c r="AC96" i="50"/>
  <c r="AD96" i="50" s="1"/>
  <c r="AC80" i="50"/>
  <c r="AD80" i="50" s="1"/>
  <c r="AC91" i="50"/>
  <c r="AD91" i="50" s="1"/>
  <c r="AC94" i="50"/>
  <c r="AD94" i="50" s="1"/>
  <c r="AC92" i="50"/>
  <c r="AD92" i="50" s="1"/>
  <c r="AC83" i="50"/>
  <c r="AD83" i="50" s="1"/>
  <c r="AC86" i="50"/>
  <c r="AD86" i="50" s="1"/>
  <c r="AC82" i="50"/>
  <c r="AD82" i="50" s="1"/>
  <c r="BQ58" i="51"/>
  <c r="BQ57" i="51"/>
  <c r="BQ72" i="51"/>
  <c r="BQ56" i="51"/>
  <c r="BQ84" i="51"/>
  <c r="BQ62" i="51"/>
  <c r="BQ80" i="51"/>
  <c r="BQ74" i="51"/>
  <c r="BQ77" i="51"/>
  <c r="BQ75" i="51"/>
  <c r="BQ53" i="51"/>
  <c r="BQ64" i="51"/>
  <c r="BQ45" i="51"/>
  <c r="BQ55" i="51"/>
  <c r="BQ79" i="51"/>
  <c r="BQ51" i="51"/>
  <c r="BQ60" i="51"/>
  <c r="BQ71" i="51"/>
  <c r="BQ76" i="51"/>
  <c r="BQ46" i="51"/>
  <c r="BQ59" i="51"/>
  <c r="BQ86" i="51"/>
  <c r="BQ65" i="51"/>
  <c r="BQ66" i="51"/>
  <c r="BQ61" i="51"/>
  <c r="BQ85" i="51"/>
  <c r="BQ49" i="51"/>
  <c r="BQ69" i="51"/>
  <c r="BQ68" i="51"/>
  <c r="BQ48" i="51"/>
  <c r="BQ82" i="51"/>
  <c r="BQ78" i="51"/>
  <c r="BQ54" i="51"/>
  <c r="BQ70" i="51"/>
  <c r="BQ50" i="51"/>
  <c r="BQ73" i="51"/>
  <c r="BQ52" i="51"/>
  <c r="BQ83" i="51"/>
  <c r="BQ67" i="51"/>
  <c r="BQ47" i="51"/>
  <c r="BQ81" i="51"/>
  <c r="BQ63" i="51"/>
  <c r="I84" i="46"/>
  <c r="I93" i="46"/>
  <c r="I99" i="46"/>
  <c r="I89" i="46"/>
  <c r="I87" i="46"/>
  <c r="I90" i="46"/>
  <c r="I82" i="46"/>
  <c r="I94" i="46"/>
  <c r="I102" i="46"/>
  <c r="I81" i="46"/>
  <c r="I79" i="46"/>
  <c r="I97" i="46"/>
  <c r="I92" i="46"/>
  <c r="I91" i="46"/>
  <c r="I100" i="46"/>
  <c r="I86" i="46"/>
  <c r="I88" i="46"/>
  <c r="I95" i="46"/>
  <c r="I80" i="46"/>
  <c r="I78" i="46"/>
  <c r="I101" i="46"/>
  <c r="I83" i="46"/>
  <c r="I98" i="46"/>
  <c r="I85" i="46"/>
  <c r="I96" i="46"/>
  <c r="Z62" i="52"/>
  <c r="Z63" i="52"/>
  <c r="Z58" i="52"/>
  <c r="Z69" i="52"/>
  <c r="Z61" i="52"/>
  <c r="Z57" i="52"/>
  <c r="Z65" i="52"/>
  <c r="Z66" i="52"/>
  <c r="Z64" i="52"/>
  <c r="Z59" i="52"/>
  <c r="Z68" i="52"/>
  <c r="Z60" i="52"/>
  <c r="Z67" i="52"/>
  <c r="AO78" i="49"/>
  <c r="AO80" i="49"/>
  <c r="AO77" i="49"/>
  <c r="AO54" i="49"/>
  <c r="AO83" i="49"/>
  <c r="AO59" i="49"/>
  <c r="AO65" i="49"/>
  <c r="AO61" i="49"/>
  <c r="AO85" i="49"/>
  <c r="AO51" i="49"/>
  <c r="AO84" i="49"/>
  <c r="AO70" i="49"/>
  <c r="AO67" i="49"/>
  <c r="AO46" i="49"/>
  <c r="AO81" i="49"/>
  <c r="AO66" i="49"/>
  <c r="AO56" i="49"/>
  <c r="AO63" i="49"/>
  <c r="AO64" i="49"/>
  <c r="AO68" i="49"/>
  <c r="AO50" i="49"/>
  <c r="AO86" i="49"/>
  <c r="AO48" i="49"/>
  <c r="AO52" i="49"/>
  <c r="AO75" i="49"/>
  <c r="AO73" i="49"/>
  <c r="AO76" i="49"/>
  <c r="AO69" i="49"/>
  <c r="AO79" i="49"/>
  <c r="AO71" i="49"/>
  <c r="AO58" i="49"/>
  <c r="AO45" i="49"/>
  <c r="AO49" i="49"/>
  <c r="AO72" i="49"/>
  <c r="AO47" i="49"/>
  <c r="AO62" i="49"/>
  <c r="AO60" i="49"/>
  <c r="AO53" i="49"/>
  <c r="AO82" i="49"/>
  <c r="AO57" i="49"/>
  <c r="AO74" i="49"/>
  <c r="AO55" i="49"/>
  <c r="Z124" i="47"/>
  <c r="Z111" i="47"/>
  <c r="Z126" i="47"/>
  <c r="Z127" i="47"/>
  <c r="Z114" i="47"/>
  <c r="Z129" i="47"/>
  <c r="Z128" i="47"/>
  <c r="Z116" i="47"/>
  <c r="Z133" i="47"/>
  <c r="Z123" i="47"/>
  <c r="Z113" i="47"/>
  <c r="Z115" i="47"/>
  <c r="Z134" i="47"/>
  <c r="Z119" i="47"/>
  <c r="Z125" i="47"/>
  <c r="Z122" i="47"/>
  <c r="Z130" i="47"/>
  <c r="Z110" i="47"/>
  <c r="Z118" i="47"/>
  <c r="Z131" i="47"/>
  <c r="Z132" i="47"/>
  <c r="Z120" i="47"/>
  <c r="Z121" i="47"/>
  <c r="Z117" i="47"/>
  <c r="Z112" i="47"/>
  <c r="AC69" i="46"/>
  <c r="AC64" i="46"/>
  <c r="AC59" i="46"/>
  <c r="AC57" i="46"/>
  <c r="AC61" i="46"/>
  <c r="AC58" i="46"/>
  <c r="AC60" i="46"/>
  <c r="AC62" i="46"/>
  <c r="AC66" i="46"/>
  <c r="AC68" i="46"/>
  <c r="AC63" i="46"/>
  <c r="AC65" i="46"/>
  <c r="AC67" i="46"/>
  <c r="CD79" i="50"/>
  <c r="CD70" i="50"/>
  <c r="CD54" i="50"/>
  <c r="CD59" i="50"/>
  <c r="CD80" i="50"/>
  <c r="CD67" i="50"/>
  <c r="CD82" i="50"/>
  <c r="CD45" i="50"/>
  <c r="CD62" i="50"/>
  <c r="CD55" i="50"/>
  <c r="CD63" i="50"/>
  <c r="CD47" i="50"/>
  <c r="CD69" i="50"/>
  <c r="CD74" i="50"/>
  <c r="CD75" i="50"/>
  <c r="CD56" i="50"/>
  <c r="CD57" i="50"/>
  <c r="CD66" i="50"/>
  <c r="CD52" i="50"/>
  <c r="CD81" i="50"/>
  <c r="CD46" i="50"/>
  <c r="CD61" i="50"/>
  <c r="CD65" i="50"/>
  <c r="CD68" i="50"/>
  <c r="CD72" i="50"/>
  <c r="CD50" i="50"/>
  <c r="CD71" i="50"/>
  <c r="CD84" i="50"/>
  <c r="CD77" i="50"/>
  <c r="CD51" i="50"/>
  <c r="CD48" i="50"/>
  <c r="CD53" i="50"/>
  <c r="CD64" i="50"/>
  <c r="CD73" i="50"/>
  <c r="CD60" i="50"/>
  <c r="CD58" i="50"/>
  <c r="CD49" i="50"/>
  <c r="CD78" i="50"/>
  <c r="CD76" i="50"/>
  <c r="CD83" i="50"/>
  <c r="CD85" i="50"/>
  <c r="CD86" i="50"/>
  <c r="I68" i="46"/>
  <c r="K68" i="46" s="1"/>
  <c r="L68" i="46" s="1"/>
  <c r="I63" i="46"/>
  <c r="K63" i="46" s="1"/>
  <c r="L63" i="46" s="1"/>
  <c r="I70" i="46"/>
  <c r="K70" i="46" s="1"/>
  <c r="L70" i="46" s="1"/>
  <c r="I59" i="46"/>
  <c r="K59" i="46" s="1"/>
  <c r="L59" i="46" s="1"/>
  <c r="I50" i="46"/>
  <c r="K50" i="46" s="1"/>
  <c r="L50" i="46" s="1"/>
  <c r="I67" i="46"/>
  <c r="K67" i="46" s="1"/>
  <c r="L67" i="46" s="1"/>
  <c r="I54" i="46"/>
  <c r="K54" i="46" s="1"/>
  <c r="L54" i="46" s="1"/>
  <c r="I51" i="46"/>
  <c r="K51" i="46" s="1"/>
  <c r="L51" i="46" s="1"/>
  <c r="I60" i="46"/>
  <c r="K60" i="46" s="1"/>
  <c r="L60" i="46" s="1"/>
  <c r="I47" i="46"/>
  <c r="K47" i="46" s="1"/>
  <c r="I48" i="46"/>
  <c r="I53" i="46"/>
  <c r="K53" i="46" s="1"/>
  <c r="L53" i="46" s="1"/>
  <c r="I66" i="46"/>
  <c r="K66" i="46" s="1"/>
  <c r="L66" i="46" s="1"/>
  <c r="I65" i="46"/>
  <c r="K65" i="46" s="1"/>
  <c r="L65" i="46" s="1"/>
  <c r="I58" i="46"/>
  <c r="K58" i="46" s="1"/>
  <c r="L58" i="46" s="1"/>
  <c r="I57" i="46"/>
  <c r="K57" i="46" s="1"/>
  <c r="L57" i="46" s="1"/>
  <c r="I45" i="46"/>
  <c r="I46" i="46"/>
  <c r="K46" i="46" s="1"/>
  <c r="L46" i="46" s="1"/>
  <c r="I64" i="46"/>
  <c r="K64" i="46" s="1"/>
  <c r="L64" i="46" s="1"/>
  <c r="I56" i="46"/>
  <c r="K56" i="46" s="1"/>
  <c r="L56" i="46" s="1"/>
  <c r="I52" i="46"/>
  <c r="K52" i="46" s="1"/>
  <c r="L52" i="46" s="1"/>
  <c r="I62" i="46"/>
  <c r="K62" i="46" s="1"/>
  <c r="L62" i="46" s="1"/>
  <c r="I69" i="46"/>
  <c r="K69" i="46" s="1"/>
  <c r="L69" i="46" s="1"/>
  <c r="I55" i="46"/>
  <c r="K55" i="46" s="1"/>
  <c r="L55" i="46" s="1"/>
  <c r="I49" i="46"/>
  <c r="I61" i="46"/>
  <c r="K61" i="46" s="1"/>
  <c r="L61" i="46" s="1"/>
  <c r="CE51" i="45"/>
  <c r="CE46" i="45"/>
  <c r="CE80" i="45"/>
  <c r="CE83" i="45"/>
  <c r="CE53" i="45"/>
  <c r="CE78" i="45"/>
  <c r="CE65" i="45"/>
  <c r="CE60" i="45"/>
  <c r="CE61" i="45"/>
  <c r="CE74" i="45"/>
  <c r="CE59" i="45"/>
  <c r="CE86" i="45"/>
  <c r="CE85" i="45"/>
  <c r="CE66" i="45"/>
  <c r="CE56" i="45"/>
  <c r="CE45" i="45"/>
  <c r="CE52" i="45"/>
  <c r="CE79" i="45"/>
  <c r="CE82" i="45"/>
  <c r="CE47" i="45"/>
  <c r="CE62" i="45"/>
  <c r="CE71" i="45"/>
  <c r="CE84" i="45"/>
  <c r="CE67" i="45"/>
  <c r="CE63" i="45"/>
  <c r="CE81" i="45"/>
  <c r="CE50" i="45"/>
  <c r="CE73" i="45"/>
  <c r="CE58" i="45"/>
  <c r="CE54" i="45"/>
  <c r="CE64" i="45"/>
  <c r="CE70" i="45"/>
  <c r="CE69" i="45"/>
  <c r="CE68" i="45"/>
  <c r="CE72" i="45"/>
  <c r="CE76" i="45"/>
  <c r="CE57" i="45"/>
  <c r="CE55" i="45"/>
  <c r="CE48" i="45"/>
  <c r="CE75" i="45"/>
  <c r="CE77" i="45"/>
  <c r="CE49" i="45"/>
  <c r="AN73" i="46"/>
  <c r="AN62" i="46"/>
  <c r="AN63" i="46"/>
  <c r="AN83" i="46"/>
  <c r="AN61" i="46"/>
  <c r="AN50" i="46"/>
  <c r="AN74" i="46"/>
  <c r="AN71" i="46"/>
  <c r="AN67" i="46"/>
  <c r="AN49" i="46"/>
  <c r="AN69" i="46"/>
  <c r="AN60" i="46"/>
  <c r="AN77" i="46"/>
  <c r="AN81" i="46"/>
  <c r="AN48" i="46"/>
  <c r="AN45" i="46"/>
  <c r="AN68" i="46"/>
  <c r="AN86" i="46"/>
  <c r="AN54" i="46"/>
  <c r="AN78" i="46"/>
  <c r="AN51" i="46"/>
  <c r="AN85" i="46"/>
  <c r="AN65" i="46"/>
  <c r="AN46" i="46"/>
  <c r="AN70" i="46"/>
  <c r="AN84" i="46"/>
  <c r="AN66" i="46"/>
  <c r="AN52" i="46"/>
  <c r="AN59" i="46"/>
  <c r="AN64" i="46"/>
  <c r="AN58" i="46"/>
  <c r="AN56" i="46"/>
  <c r="AN47" i="46"/>
  <c r="AN76" i="46"/>
  <c r="AN72" i="46"/>
  <c r="AN79" i="46"/>
  <c r="AN82" i="46"/>
  <c r="AN57" i="46"/>
  <c r="AN55" i="46"/>
  <c r="AN75" i="46"/>
  <c r="AN53" i="46"/>
  <c r="AN80" i="46"/>
  <c r="BQ77" i="52"/>
  <c r="BQ71" i="52"/>
  <c r="BQ56" i="52"/>
  <c r="BQ82" i="52"/>
  <c r="BQ57" i="52"/>
  <c r="BQ50" i="52"/>
  <c r="BQ65" i="52"/>
  <c r="BQ54" i="52"/>
  <c r="BQ74" i="52"/>
  <c r="BQ64" i="52"/>
  <c r="BQ78" i="52"/>
  <c r="BQ67" i="52"/>
  <c r="BQ49" i="52"/>
  <c r="BQ84" i="52"/>
  <c r="BQ58" i="52"/>
  <c r="BQ75" i="52"/>
  <c r="BQ53" i="52"/>
  <c r="BQ51" i="52"/>
  <c r="BQ62" i="52"/>
  <c r="BQ85" i="52"/>
  <c r="BQ69" i="52"/>
  <c r="BQ63" i="52"/>
  <c r="BQ79" i="52"/>
  <c r="BQ72" i="52"/>
  <c r="BQ81" i="52"/>
  <c r="BQ80" i="52"/>
  <c r="BQ47" i="52"/>
  <c r="BQ59" i="52"/>
  <c r="BQ61" i="52"/>
  <c r="BQ68" i="52"/>
  <c r="BQ76" i="52"/>
  <c r="BQ60" i="52"/>
  <c r="BQ66" i="52"/>
  <c r="BQ83" i="52"/>
  <c r="BQ46" i="52"/>
  <c r="BQ48" i="52"/>
  <c r="BQ73" i="52"/>
  <c r="BQ52" i="52"/>
  <c r="BQ70" i="52"/>
  <c r="BQ45" i="52"/>
  <c r="BQ86" i="52"/>
  <c r="BQ55" i="52"/>
  <c r="AO85" i="45"/>
  <c r="AO60" i="45"/>
  <c r="AO78" i="45"/>
  <c r="AO79" i="45"/>
  <c r="AO55" i="45"/>
  <c r="AO48" i="45"/>
  <c r="AO77" i="45"/>
  <c r="AO54" i="45"/>
  <c r="AO50" i="45"/>
  <c r="AO58" i="45"/>
  <c r="AO64" i="45"/>
  <c r="AO63" i="45"/>
  <c r="AO82" i="45"/>
  <c r="AO65" i="45"/>
  <c r="AO67" i="45"/>
  <c r="AO49" i="45"/>
  <c r="AO84" i="45"/>
  <c r="AO62" i="45"/>
  <c r="AO83" i="45"/>
  <c r="AO75" i="45"/>
  <c r="AO80" i="45"/>
  <c r="AO71" i="45"/>
  <c r="AO68" i="45"/>
  <c r="AO61" i="45"/>
  <c r="AO47" i="45"/>
  <c r="AO53" i="45"/>
  <c r="AO45" i="45"/>
  <c r="AO59" i="45"/>
  <c r="AO51" i="45"/>
  <c r="AO56" i="45"/>
  <c r="AO57" i="45"/>
  <c r="AO46" i="45"/>
  <c r="AO72" i="45"/>
  <c r="AO52" i="45"/>
  <c r="AO81" i="45"/>
  <c r="AO74" i="45"/>
  <c r="AO70" i="45"/>
  <c r="AO66" i="45"/>
  <c r="AO69" i="45"/>
  <c r="AO76" i="45"/>
  <c r="AO86" i="45"/>
  <c r="AO73" i="45"/>
  <c r="J78" i="49" a="1"/>
  <c r="J79" i="49" l="1"/>
  <c r="J99" i="49"/>
  <c r="J85" i="49"/>
  <c r="J96" i="49"/>
  <c r="J95" i="49"/>
  <c r="J82" i="49"/>
  <c r="J80" i="49"/>
  <c r="J78" i="49"/>
  <c r="J94" i="49"/>
  <c r="J88" i="49"/>
  <c r="J81" i="49"/>
  <c r="J100" i="49"/>
  <c r="J86" i="49"/>
  <c r="J89" i="49"/>
  <c r="J98" i="49"/>
  <c r="J83" i="49"/>
  <c r="J90" i="49"/>
  <c r="J87" i="49"/>
  <c r="J93" i="49"/>
  <c r="J92" i="49"/>
  <c r="J84" i="49"/>
  <c r="J91" i="49"/>
  <c r="J102" i="49"/>
  <c r="J101" i="49"/>
  <c r="J97" i="49"/>
  <c r="L47" i="46"/>
  <c r="K48" i="46"/>
  <c r="AD57" i="49" a="1"/>
  <c r="AD62" i="49" l="1"/>
  <c r="AD65" i="49"/>
  <c r="AD68" i="49"/>
  <c r="AD57" i="49"/>
  <c r="AD61" i="49"/>
  <c r="AD69" i="49"/>
  <c r="AD58" i="49"/>
  <c r="AD60" i="49"/>
  <c r="AD59" i="49"/>
  <c r="AD63" i="49"/>
  <c r="AD67" i="49"/>
  <c r="AD66" i="49"/>
  <c r="AD64" i="49"/>
  <c r="K49" i="46"/>
  <c r="L48" i="46"/>
  <c r="AC78" i="51" a="1"/>
  <c r="AC92" i="51" l="1"/>
  <c r="AD92" i="51" s="1"/>
  <c r="AC87" i="51"/>
  <c r="AD87" i="51" s="1"/>
  <c r="AC100" i="51"/>
  <c r="AD100" i="51" s="1"/>
  <c r="AC102" i="51"/>
  <c r="AD102" i="51" s="1"/>
  <c r="AC99" i="51"/>
  <c r="AD99" i="51" s="1"/>
  <c r="AC86" i="51"/>
  <c r="AD86" i="51" s="1"/>
  <c r="AC90" i="51"/>
  <c r="AD90" i="51" s="1"/>
  <c r="AC89" i="51"/>
  <c r="AD89" i="51" s="1"/>
  <c r="AC97" i="51"/>
  <c r="AD97" i="51" s="1"/>
  <c r="AC85" i="51"/>
  <c r="AD85" i="51" s="1"/>
  <c r="AC80" i="51"/>
  <c r="AD80" i="51" s="1"/>
  <c r="AC94" i="51"/>
  <c r="AD94" i="51" s="1"/>
  <c r="AC98" i="51"/>
  <c r="AD98" i="51" s="1"/>
  <c r="AC101" i="51"/>
  <c r="AD101" i="51" s="1"/>
  <c r="AC82" i="51"/>
  <c r="AD82" i="51" s="1"/>
  <c r="AC93" i="51"/>
  <c r="AD93" i="51" s="1"/>
  <c r="AC81" i="51"/>
  <c r="AD81" i="51" s="1"/>
  <c r="AC96" i="51"/>
  <c r="AD96" i="51" s="1"/>
  <c r="AC84" i="51"/>
  <c r="AD84" i="51" s="1"/>
  <c r="AC88" i="51"/>
  <c r="AD88" i="51" s="1"/>
  <c r="AC83" i="51"/>
  <c r="AD83" i="51" s="1"/>
  <c r="AC91" i="51"/>
  <c r="AD91" i="51" s="1"/>
  <c r="AC95" i="51"/>
  <c r="AD95" i="51" s="1"/>
  <c r="AC79" i="51"/>
  <c r="AD79" i="51" s="1"/>
  <c r="AC78" i="51"/>
  <c r="AD78" i="51" s="1"/>
  <c r="L49" i="46"/>
  <c r="BB45" i="42" a="1"/>
  <c r="AD57" i="18" a="1"/>
  <c r="Z110" i="18" a="1"/>
  <c r="AC78" i="41" a="1"/>
  <c r="AC78" i="42" a="1"/>
  <c r="Z110" i="42" a="1"/>
  <c r="AO45" i="41" a="1"/>
  <c r="Z78" i="42" a="1"/>
  <c r="AA57" i="42" a="1"/>
  <c r="AD68" i="18" l="1"/>
  <c r="AD57" i="18"/>
  <c r="AD61" i="18"/>
  <c r="AD62" i="18"/>
  <c r="AD63" i="18"/>
  <c r="AD59" i="18"/>
  <c r="AD69" i="18"/>
  <c r="AD66" i="18"/>
  <c r="AD64" i="18"/>
  <c r="AD65" i="18"/>
  <c r="AD60" i="18"/>
  <c r="AD67" i="18"/>
  <c r="AD58" i="18"/>
  <c r="Z95" i="42"/>
  <c r="AB95" i="42" s="1"/>
  <c r="Z100" i="42"/>
  <c r="AA100" i="42" s="1"/>
  <c r="Z98" i="42"/>
  <c r="AA98" i="42" s="1"/>
  <c r="Z81" i="42"/>
  <c r="AA81" i="42" s="1"/>
  <c r="Z85" i="42"/>
  <c r="AB85" i="42" s="1"/>
  <c r="Z80" i="42"/>
  <c r="AB80" i="42" s="1"/>
  <c r="Z102" i="42"/>
  <c r="AB102" i="42" s="1"/>
  <c r="Z89" i="42"/>
  <c r="AA89" i="42" s="1"/>
  <c r="Z82" i="42"/>
  <c r="AB82" i="42" s="1"/>
  <c r="Z79" i="42"/>
  <c r="AA79" i="42" s="1"/>
  <c r="Z99" i="42"/>
  <c r="AA99" i="42" s="1"/>
  <c r="Z94" i="42"/>
  <c r="AB94" i="42" s="1"/>
  <c r="Z92" i="42"/>
  <c r="AA92" i="42" s="1"/>
  <c r="Z96" i="42"/>
  <c r="AA96" i="42" s="1"/>
  <c r="Z93" i="42"/>
  <c r="AB93" i="42" s="1"/>
  <c r="Z84" i="42"/>
  <c r="AA84" i="42" s="1"/>
  <c r="Z86" i="42"/>
  <c r="AA86" i="42" s="1"/>
  <c r="Z91" i="42"/>
  <c r="AA91" i="42" s="1"/>
  <c r="Z97" i="42"/>
  <c r="AB97" i="42" s="1"/>
  <c r="Z87" i="42"/>
  <c r="AB87" i="42" s="1"/>
  <c r="Z88" i="42"/>
  <c r="AB88" i="42" s="1"/>
  <c r="Z101" i="42"/>
  <c r="AB101" i="42" s="1"/>
  <c r="Z78" i="42"/>
  <c r="AB78" i="42" s="1"/>
  <c r="Z83" i="42"/>
  <c r="AA83" i="42" s="1"/>
  <c r="Z90" i="42"/>
  <c r="AB90" i="42" s="1"/>
  <c r="AO80" i="41"/>
  <c r="AO69" i="41"/>
  <c r="AO68" i="41"/>
  <c r="AO73" i="41"/>
  <c r="AO50" i="41"/>
  <c r="AO86" i="41"/>
  <c r="AO74" i="41"/>
  <c r="AO78" i="41"/>
  <c r="AO61" i="41"/>
  <c r="AO67" i="41"/>
  <c r="AO59" i="41"/>
  <c r="AO55" i="41"/>
  <c r="AO60" i="41"/>
  <c r="AO79" i="41"/>
  <c r="AO66" i="41"/>
  <c r="AO58" i="41"/>
  <c r="AO45" i="41"/>
  <c r="AO57" i="41"/>
  <c r="AO75" i="41"/>
  <c r="AO77" i="41"/>
  <c r="AO84" i="41"/>
  <c r="AO63" i="41"/>
  <c r="AO54" i="41"/>
  <c r="AO81" i="41"/>
  <c r="AO76" i="41"/>
  <c r="AO46" i="41"/>
  <c r="AO51" i="41"/>
  <c r="AO56" i="41"/>
  <c r="AO72" i="41"/>
  <c r="AO65" i="41"/>
  <c r="AO53" i="41"/>
  <c r="AO85" i="41"/>
  <c r="AO83" i="41"/>
  <c r="AO64" i="41"/>
  <c r="AO70" i="41"/>
  <c r="AO62" i="41"/>
  <c r="AO52" i="41"/>
  <c r="AO47" i="41"/>
  <c r="AO49" i="41"/>
  <c r="AO82" i="41"/>
  <c r="AO71" i="41"/>
  <c r="AO48" i="41"/>
  <c r="Z126" i="42"/>
  <c r="Z132" i="42"/>
  <c r="Z128" i="42"/>
  <c r="Z111" i="42"/>
  <c r="Z110" i="42"/>
  <c r="Z115" i="42"/>
  <c r="Z131" i="42"/>
  <c r="Z118" i="42"/>
  <c r="Z134" i="42"/>
  <c r="Z125" i="42"/>
  <c r="Z124" i="42"/>
  <c r="Z133" i="42"/>
  <c r="Z116" i="42"/>
  <c r="Z113" i="42"/>
  <c r="Z112" i="42"/>
  <c r="Z122" i="42"/>
  <c r="Z130" i="42"/>
  <c r="Z127" i="42"/>
  <c r="Z117" i="42"/>
  <c r="Z119" i="42"/>
  <c r="Z120" i="42"/>
  <c r="Z121" i="42"/>
  <c r="Z114" i="42"/>
  <c r="Z129" i="42"/>
  <c r="Z123" i="42"/>
  <c r="AC91" i="42"/>
  <c r="AD91" i="42" s="1"/>
  <c r="AC83" i="42"/>
  <c r="AD83" i="42" s="1"/>
  <c r="AC78" i="42"/>
  <c r="AD78" i="42" s="1"/>
  <c r="AC88" i="42"/>
  <c r="AD88" i="42" s="1"/>
  <c r="AC86" i="42"/>
  <c r="AD86" i="42" s="1"/>
  <c r="AC96" i="42"/>
  <c r="AD96" i="42" s="1"/>
  <c r="AC84" i="42"/>
  <c r="AD84" i="42" s="1"/>
  <c r="AC99" i="42"/>
  <c r="AD99" i="42" s="1"/>
  <c r="AC89" i="42"/>
  <c r="AD89" i="42" s="1"/>
  <c r="AC80" i="42"/>
  <c r="AD80" i="42" s="1"/>
  <c r="AC92" i="42"/>
  <c r="AD92" i="42" s="1"/>
  <c r="AC79" i="42"/>
  <c r="AD79" i="42" s="1"/>
  <c r="AC98" i="42"/>
  <c r="AD98" i="42" s="1"/>
  <c r="AC81" i="42"/>
  <c r="AD81" i="42" s="1"/>
  <c r="AC85" i="42"/>
  <c r="AD85" i="42" s="1"/>
  <c r="AC94" i="42"/>
  <c r="AD94" i="42" s="1"/>
  <c r="AC93" i="42"/>
  <c r="AD93" i="42" s="1"/>
  <c r="AC102" i="42"/>
  <c r="AD102" i="42" s="1"/>
  <c r="AC87" i="42"/>
  <c r="AD87" i="42" s="1"/>
  <c r="AC97" i="42"/>
  <c r="AD97" i="42" s="1"/>
  <c r="AC95" i="42"/>
  <c r="AD95" i="42" s="1"/>
  <c r="AC90" i="42"/>
  <c r="AD90" i="42" s="1"/>
  <c r="AC101" i="42"/>
  <c r="AD101" i="42" s="1"/>
  <c r="AC100" i="42"/>
  <c r="AD100" i="42" s="1"/>
  <c r="AC82" i="42"/>
  <c r="AD82" i="42" s="1"/>
  <c r="Z134" i="18"/>
  <c r="Z112" i="18"/>
  <c r="Z126" i="18"/>
  <c r="Z119" i="18"/>
  <c r="Z123" i="18"/>
  <c r="Z118" i="18"/>
  <c r="Z113" i="18"/>
  <c r="Z115" i="18"/>
  <c r="Z124" i="18"/>
  <c r="Z120" i="18"/>
  <c r="Z127" i="18"/>
  <c r="Z110" i="18"/>
  <c r="Z116" i="18"/>
  <c r="Z121" i="18"/>
  <c r="Z128" i="18"/>
  <c r="Z131" i="18"/>
  <c r="Z114" i="18"/>
  <c r="Z132" i="18"/>
  <c r="Z122" i="18"/>
  <c r="Z133" i="18"/>
  <c r="Z111" i="18"/>
  <c r="Z117" i="18"/>
  <c r="Z129" i="18"/>
  <c r="Z130" i="18"/>
  <c r="Z125" i="18"/>
  <c r="AA68" i="42"/>
  <c r="AA64" i="42"/>
  <c r="AA63" i="42"/>
  <c r="AA69" i="42"/>
  <c r="AA62" i="42"/>
  <c r="AA57" i="42"/>
  <c r="AA65" i="42"/>
  <c r="AA67" i="42"/>
  <c r="AA58" i="42"/>
  <c r="AA60" i="42"/>
  <c r="AA66" i="42"/>
  <c r="AA59" i="42"/>
  <c r="AA61" i="42"/>
  <c r="BB58" i="42"/>
  <c r="BB75" i="42"/>
  <c r="BB71" i="42"/>
  <c r="BB56" i="42"/>
  <c r="BB78" i="42"/>
  <c r="BB84" i="42"/>
  <c r="BB63" i="42"/>
  <c r="BB45" i="42"/>
  <c r="BB82" i="42"/>
  <c r="BB60" i="42"/>
  <c r="BB68" i="42"/>
  <c r="BB47" i="42"/>
  <c r="BB48" i="42"/>
  <c r="BB69" i="42"/>
  <c r="BB83" i="42"/>
  <c r="BB80" i="42"/>
  <c r="BB46" i="42"/>
  <c r="BB51" i="42"/>
  <c r="BB59" i="42"/>
  <c r="BB66" i="42"/>
  <c r="BB79" i="42"/>
  <c r="BB70" i="42"/>
  <c r="BB50" i="42"/>
  <c r="BB54" i="42"/>
  <c r="BB73" i="42"/>
  <c r="BB67" i="42"/>
  <c r="BB49" i="42"/>
  <c r="BB53" i="42"/>
  <c r="BB65" i="42"/>
  <c r="BB55" i="42"/>
  <c r="BB81" i="42"/>
  <c r="BB61" i="42"/>
  <c r="BB76" i="42"/>
  <c r="BB77" i="42"/>
  <c r="BB72" i="42"/>
  <c r="BB52" i="42"/>
  <c r="BB74" i="42"/>
  <c r="BB64" i="42"/>
  <c r="BB57" i="42"/>
  <c r="BB62" i="42"/>
  <c r="BB86" i="42"/>
  <c r="BB85" i="42"/>
  <c r="AA93" i="42"/>
  <c r="AA101" i="42"/>
  <c r="AA88" i="42"/>
  <c r="AB83" i="42"/>
  <c r="AA102" i="42"/>
  <c r="AA85" i="42"/>
  <c r="AB81" i="42"/>
  <c r="AC83" i="41"/>
  <c r="AD83" i="41" s="1"/>
  <c r="AC91" i="41"/>
  <c r="AD91" i="41" s="1"/>
  <c r="AC93" i="41"/>
  <c r="AD93" i="41" s="1"/>
  <c r="AC88" i="41"/>
  <c r="AD88" i="41" s="1"/>
  <c r="AC86" i="41"/>
  <c r="AD86" i="41" s="1"/>
  <c r="AC90" i="41"/>
  <c r="AD90" i="41" s="1"/>
  <c r="AC85" i="41"/>
  <c r="AD85" i="41" s="1"/>
  <c r="AC89" i="41"/>
  <c r="AD89" i="41" s="1"/>
  <c r="AC94" i="41"/>
  <c r="AD94" i="41" s="1"/>
  <c r="AC101" i="41"/>
  <c r="AD101" i="41" s="1"/>
  <c r="AC79" i="41"/>
  <c r="AD79" i="41" s="1"/>
  <c r="AC81" i="41"/>
  <c r="AD81" i="41" s="1"/>
  <c r="AC95" i="41"/>
  <c r="AD95" i="41" s="1"/>
  <c r="AC92" i="41"/>
  <c r="AD92" i="41" s="1"/>
  <c r="AC98" i="41"/>
  <c r="AD98" i="41" s="1"/>
  <c r="AC102" i="41"/>
  <c r="AD102" i="41" s="1"/>
  <c r="AC96" i="41"/>
  <c r="AD96" i="41" s="1"/>
  <c r="AC78" i="41"/>
  <c r="AD78" i="41" s="1"/>
  <c r="AC84" i="41"/>
  <c r="AD84" i="41" s="1"/>
  <c r="AC97" i="41"/>
  <c r="AD97" i="41" s="1"/>
  <c r="AC80" i="41"/>
  <c r="AD80" i="41" s="1"/>
  <c r="AC82" i="41"/>
  <c r="AD82" i="41" s="1"/>
  <c r="AC99" i="41"/>
  <c r="AD99" i="41" s="1"/>
  <c r="AC87" i="41"/>
  <c r="AD87" i="41" s="1"/>
  <c r="AC100" i="41"/>
  <c r="AD100" i="41" s="1"/>
  <c r="AA110" i="41" a="1"/>
  <c r="CE45" i="47" a="1"/>
  <c r="I45" i="48" a="1"/>
  <c r="BB45" i="41" a="1"/>
  <c r="I78" i="43" a="1"/>
  <c r="AA78" i="42" l="1"/>
  <c r="AA80" i="42"/>
  <c r="AB96" i="42"/>
  <c r="AB100" i="42"/>
  <c r="AA94" i="42"/>
  <c r="AA87" i="42"/>
  <c r="AB86" i="42"/>
  <c r="BB83" i="41"/>
  <c r="BB75" i="41"/>
  <c r="BB65" i="41"/>
  <c r="BB69" i="41"/>
  <c r="BB84" i="41"/>
  <c r="BB73" i="41"/>
  <c r="BB80" i="41"/>
  <c r="BB49" i="41"/>
  <c r="BB85" i="41"/>
  <c r="BB67" i="41"/>
  <c r="BB51" i="41"/>
  <c r="BB63" i="41"/>
  <c r="BB52" i="41"/>
  <c r="BB66" i="41"/>
  <c r="BB56" i="41"/>
  <c r="BB62" i="41"/>
  <c r="BB79" i="41"/>
  <c r="BB68" i="41"/>
  <c r="BB46" i="41"/>
  <c r="BB60" i="41"/>
  <c r="BB71" i="41"/>
  <c r="BB58" i="41"/>
  <c r="BB70" i="41"/>
  <c r="BB64" i="41"/>
  <c r="BB74" i="41"/>
  <c r="BB81" i="41"/>
  <c r="BB53" i="41"/>
  <c r="BB86" i="41"/>
  <c r="BB48" i="41"/>
  <c r="BB72" i="41"/>
  <c r="BB50" i="41"/>
  <c r="BB76" i="41"/>
  <c r="BB45" i="41"/>
  <c r="BB59" i="41"/>
  <c r="BB55" i="41"/>
  <c r="BB57" i="41"/>
  <c r="BB77" i="41"/>
  <c r="BB61" i="41"/>
  <c r="BB47" i="41"/>
  <c r="BB54" i="41"/>
  <c r="BB82" i="41"/>
  <c r="BB78" i="41"/>
  <c r="I56" i="48"/>
  <c r="K56" i="48" s="1"/>
  <c r="L56" i="48" s="1"/>
  <c r="I63" i="48"/>
  <c r="K63" i="48" s="1"/>
  <c r="L63" i="48" s="1"/>
  <c r="I51" i="48"/>
  <c r="K51" i="48" s="1"/>
  <c r="L51" i="48" s="1"/>
  <c r="I58" i="48"/>
  <c r="K58" i="48" s="1"/>
  <c r="L58" i="48" s="1"/>
  <c r="I60" i="48"/>
  <c r="K60" i="48" s="1"/>
  <c r="L60" i="48" s="1"/>
  <c r="I62" i="48"/>
  <c r="K62" i="48" s="1"/>
  <c r="L62" i="48" s="1"/>
  <c r="I53" i="48"/>
  <c r="K53" i="48" s="1"/>
  <c r="L53" i="48" s="1"/>
  <c r="I57" i="48"/>
  <c r="K57" i="48" s="1"/>
  <c r="L57" i="48" s="1"/>
  <c r="I68" i="48"/>
  <c r="K68" i="48" s="1"/>
  <c r="L68" i="48" s="1"/>
  <c r="I67" i="48"/>
  <c r="K67" i="48" s="1"/>
  <c r="L67" i="48" s="1"/>
  <c r="I55" i="48"/>
  <c r="K55" i="48" s="1"/>
  <c r="L55" i="48" s="1"/>
  <c r="I46" i="48"/>
  <c r="K46" i="48" s="1"/>
  <c r="L46" i="48" s="1"/>
  <c r="I61" i="48"/>
  <c r="K61" i="48" s="1"/>
  <c r="L61" i="48" s="1"/>
  <c r="I66" i="48"/>
  <c r="K66" i="48" s="1"/>
  <c r="L66" i="48" s="1"/>
  <c r="I45" i="48"/>
  <c r="I65" i="48"/>
  <c r="K65" i="48" s="1"/>
  <c r="L65" i="48" s="1"/>
  <c r="I70" i="48"/>
  <c r="K70" i="48" s="1"/>
  <c r="L70" i="48" s="1"/>
  <c r="I54" i="48"/>
  <c r="K54" i="48" s="1"/>
  <c r="L54" i="48" s="1"/>
  <c r="I64" i="48"/>
  <c r="K64" i="48" s="1"/>
  <c r="L64" i="48" s="1"/>
  <c r="I59" i="48"/>
  <c r="K59" i="48" s="1"/>
  <c r="L59" i="48" s="1"/>
  <c r="I48" i="48"/>
  <c r="I47" i="48"/>
  <c r="K47" i="48" s="1"/>
  <c r="I52" i="48"/>
  <c r="K52" i="48" s="1"/>
  <c r="L52" i="48" s="1"/>
  <c r="I49" i="48"/>
  <c r="I50" i="48"/>
  <c r="K50" i="48" s="1"/>
  <c r="L50" i="48" s="1"/>
  <c r="I69" i="48"/>
  <c r="K69" i="48" s="1"/>
  <c r="L69" i="48" s="1"/>
  <c r="AA116" i="41"/>
  <c r="AB116" i="41" s="1"/>
  <c r="AA118" i="41"/>
  <c r="AB118" i="41" s="1"/>
  <c r="AA115" i="41"/>
  <c r="AB115" i="41" s="1"/>
  <c r="AA131" i="41"/>
  <c r="AB131" i="41" s="1"/>
  <c r="AA132" i="41"/>
  <c r="AB132" i="41" s="1"/>
  <c r="AA123" i="41"/>
  <c r="AB123" i="41" s="1"/>
  <c r="AA127" i="41"/>
  <c r="AB127" i="41" s="1"/>
  <c r="AA112" i="41"/>
  <c r="AB112" i="41" s="1"/>
  <c r="AA120" i="41"/>
  <c r="AB120" i="41" s="1"/>
  <c r="AA133" i="41"/>
  <c r="AB133" i="41" s="1"/>
  <c r="AA119" i="41"/>
  <c r="AB119" i="41" s="1"/>
  <c r="AA114" i="41"/>
  <c r="AB114" i="41" s="1"/>
  <c r="AA129" i="41"/>
  <c r="AB129" i="41" s="1"/>
  <c r="AA113" i="41"/>
  <c r="AB113" i="41" s="1"/>
  <c r="AA134" i="41"/>
  <c r="AB134" i="41" s="1"/>
  <c r="AA110" i="41"/>
  <c r="AB110" i="41" s="1"/>
  <c r="AA126" i="41"/>
  <c r="AB126" i="41" s="1"/>
  <c r="AA130" i="41"/>
  <c r="AB130" i="41" s="1"/>
  <c r="AA124" i="41"/>
  <c r="AB124" i="41" s="1"/>
  <c r="AA111" i="41"/>
  <c r="AB111" i="41" s="1"/>
  <c r="AA122" i="41"/>
  <c r="AB122" i="41" s="1"/>
  <c r="AA121" i="41"/>
  <c r="AB121" i="41" s="1"/>
  <c r="AA128" i="41"/>
  <c r="AB128" i="41" s="1"/>
  <c r="AA125" i="41"/>
  <c r="AB125" i="41" s="1"/>
  <c r="AA117" i="41"/>
  <c r="AB117" i="41" s="1"/>
  <c r="CE51" i="47"/>
  <c r="CE61" i="47"/>
  <c r="CE53" i="47"/>
  <c r="CE86" i="47"/>
  <c r="CE55" i="47"/>
  <c r="CE64" i="47"/>
  <c r="CE45" i="47"/>
  <c r="CE58" i="47"/>
  <c r="CE82" i="47"/>
  <c r="CE47" i="47"/>
  <c r="CE74" i="47"/>
  <c r="CE72" i="47"/>
  <c r="CE52" i="47"/>
  <c r="CE75" i="47"/>
  <c r="CE73" i="47"/>
  <c r="CE50" i="47"/>
  <c r="CE57" i="47"/>
  <c r="CE63" i="47"/>
  <c r="CE76" i="47"/>
  <c r="CE80" i="47"/>
  <c r="CE83" i="47"/>
  <c r="CE70" i="47"/>
  <c r="CE66" i="47"/>
  <c r="CE49" i="47"/>
  <c r="CE78" i="47"/>
  <c r="CE59" i="47"/>
  <c r="CE84" i="47"/>
  <c r="CE56" i="47"/>
  <c r="CE62" i="47"/>
  <c r="CE81" i="47"/>
  <c r="CE65" i="47"/>
  <c r="CE69" i="47"/>
  <c r="CE68" i="47"/>
  <c r="CE79" i="47"/>
  <c r="CE67" i="47"/>
  <c r="CE46" i="47"/>
  <c r="CE77" i="47"/>
  <c r="CE60" i="47"/>
  <c r="CE71" i="47"/>
  <c r="CE85" i="47"/>
  <c r="CE48" i="47"/>
  <c r="CE54" i="47"/>
  <c r="AB84" i="42"/>
  <c r="AB98" i="42"/>
  <c r="AB89" i="42"/>
  <c r="AB79" i="42"/>
  <c r="AA95" i="42"/>
  <c r="AB92" i="42"/>
  <c r="AB91" i="42"/>
  <c r="AA82" i="42"/>
  <c r="AB99" i="42"/>
  <c r="AA97" i="42"/>
  <c r="AA90" i="42"/>
  <c r="I99" i="43"/>
  <c r="I102" i="43"/>
  <c r="I95" i="43"/>
  <c r="I81" i="43"/>
  <c r="I90" i="43"/>
  <c r="I98" i="43"/>
  <c r="I92" i="43"/>
  <c r="I96" i="43"/>
  <c r="I91" i="43"/>
  <c r="I84" i="43"/>
  <c r="I82" i="43"/>
  <c r="I80" i="43"/>
  <c r="I100" i="43"/>
  <c r="I93" i="43"/>
  <c r="I79" i="43"/>
  <c r="I85" i="43"/>
  <c r="I87" i="43"/>
  <c r="I86" i="43"/>
  <c r="I83" i="43"/>
  <c r="I88" i="43"/>
  <c r="I94" i="43"/>
  <c r="I78" i="43"/>
  <c r="I101" i="43"/>
  <c r="I89" i="43"/>
  <c r="I97" i="43"/>
  <c r="AC57" i="51" a="1"/>
  <c r="AC60" i="51" l="1"/>
  <c r="AC61" i="51"/>
  <c r="AC59" i="51"/>
  <c r="AC69" i="51"/>
  <c r="AC57" i="51"/>
  <c r="AC62" i="51"/>
  <c r="AC64" i="51"/>
  <c r="AC58" i="51"/>
  <c r="AC67" i="51"/>
  <c r="AC65" i="51"/>
  <c r="AC63" i="51"/>
  <c r="AC66" i="51"/>
  <c r="AC68" i="51"/>
  <c r="L47" i="48"/>
  <c r="K48" i="48"/>
  <c r="Z57" i="45" a="1"/>
  <c r="Z65" i="45" l="1"/>
  <c r="Z66" i="45"/>
  <c r="Z63" i="45"/>
  <c r="Z64" i="45"/>
  <c r="Z59" i="45"/>
  <c r="Z69" i="45"/>
  <c r="Z58" i="45"/>
  <c r="Z68" i="45"/>
  <c r="Z60" i="45"/>
  <c r="Z57" i="45"/>
  <c r="Z62" i="45"/>
  <c r="Z61" i="45"/>
  <c r="Z67" i="45"/>
  <c r="L48" i="48"/>
  <c r="K49" i="48"/>
  <c r="AO45" i="47" a="1"/>
  <c r="AO73" i="47" l="1"/>
  <c r="AO63" i="47"/>
  <c r="AO67" i="47"/>
  <c r="AO79" i="47"/>
  <c r="AO84" i="47"/>
  <c r="AO46" i="47"/>
  <c r="AO86" i="47"/>
  <c r="AO48" i="47"/>
  <c r="AO56" i="47"/>
  <c r="AO45" i="47"/>
  <c r="AO62" i="47"/>
  <c r="AO68" i="47"/>
  <c r="AO60" i="47"/>
  <c r="AO85" i="47"/>
  <c r="AO69" i="47"/>
  <c r="AO50" i="47"/>
  <c r="AO78" i="47"/>
  <c r="AO80" i="47"/>
  <c r="AO52" i="47"/>
  <c r="AO66" i="47"/>
  <c r="AO47" i="47"/>
  <c r="AO57" i="47"/>
  <c r="AO54" i="47"/>
  <c r="AO51" i="47"/>
  <c r="AO49" i="47"/>
  <c r="AO74" i="47"/>
  <c r="AO70" i="47"/>
  <c r="AO83" i="47"/>
  <c r="AO64" i="47"/>
  <c r="AO59" i="47"/>
  <c r="AO65" i="47"/>
  <c r="AO55" i="47"/>
  <c r="AO53" i="47"/>
  <c r="AO75" i="47"/>
  <c r="AO58" i="47"/>
  <c r="AO61" i="47"/>
  <c r="AO71" i="47"/>
  <c r="AO81" i="47"/>
  <c r="AO77" i="47"/>
  <c r="AO76" i="47"/>
  <c r="AO82" i="47"/>
  <c r="AO72" i="47"/>
  <c r="L49" i="48"/>
  <c r="AD45" i="52" a="1"/>
  <c r="AA110" i="44" a="1"/>
  <c r="AD57" i="45" a="1"/>
  <c r="BP45" i="50" a="1"/>
  <c r="I110" i="50" a="1"/>
  <c r="BP45" i="51" a="1"/>
  <c r="BP45" i="52" a="1"/>
  <c r="J78" i="47" a="1"/>
  <c r="AN45" i="45" a="1"/>
  <c r="I45" i="44" a="1"/>
  <c r="CE45" i="51" a="1"/>
  <c r="I78" i="45" a="1"/>
  <c r="CE45" i="44" a="1"/>
  <c r="AA57" i="45" a="1"/>
  <c r="I110" i="43" a="1"/>
  <c r="I78" i="44" a="1"/>
  <c r="I95" i="45" l="1"/>
  <c r="I82" i="45"/>
  <c r="I96" i="45"/>
  <c r="I98" i="45"/>
  <c r="I79" i="45"/>
  <c r="I85" i="45"/>
  <c r="I81" i="45"/>
  <c r="I92" i="45"/>
  <c r="I83" i="45"/>
  <c r="I89" i="45"/>
  <c r="I80" i="45"/>
  <c r="I90" i="45"/>
  <c r="I93" i="45"/>
  <c r="I91" i="45"/>
  <c r="I102" i="45"/>
  <c r="I101" i="45"/>
  <c r="I78" i="45"/>
  <c r="I100" i="45"/>
  <c r="I97" i="45"/>
  <c r="I84" i="45"/>
  <c r="I86" i="45"/>
  <c r="I87" i="45"/>
  <c r="I99" i="45"/>
  <c r="I94" i="45"/>
  <c r="I88" i="45"/>
  <c r="I61" i="44"/>
  <c r="K61" i="44" s="1"/>
  <c r="L61" i="44" s="1"/>
  <c r="I48" i="44"/>
  <c r="I64" i="44"/>
  <c r="K64" i="44" s="1"/>
  <c r="L64" i="44" s="1"/>
  <c r="I49" i="44"/>
  <c r="I55" i="44"/>
  <c r="K55" i="44" s="1"/>
  <c r="L55" i="44" s="1"/>
  <c r="I47" i="44"/>
  <c r="K47" i="44" s="1"/>
  <c r="I50" i="44"/>
  <c r="K50" i="44" s="1"/>
  <c r="L50" i="44" s="1"/>
  <c r="I52" i="44"/>
  <c r="K52" i="44" s="1"/>
  <c r="L52" i="44" s="1"/>
  <c r="I63" i="44"/>
  <c r="K63" i="44" s="1"/>
  <c r="L63" i="44" s="1"/>
  <c r="I45" i="44"/>
  <c r="I67" i="44"/>
  <c r="K67" i="44" s="1"/>
  <c r="L67" i="44" s="1"/>
  <c r="I60" i="44"/>
  <c r="K60" i="44" s="1"/>
  <c r="L60" i="44" s="1"/>
  <c r="I66" i="44"/>
  <c r="K66" i="44" s="1"/>
  <c r="L66" i="44" s="1"/>
  <c r="I69" i="44"/>
  <c r="K69" i="44" s="1"/>
  <c r="L69" i="44" s="1"/>
  <c r="I54" i="44"/>
  <c r="K54" i="44" s="1"/>
  <c r="L54" i="44" s="1"/>
  <c r="I53" i="44"/>
  <c r="K53" i="44" s="1"/>
  <c r="L53" i="44" s="1"/>
  <c r="I68" i="44"/>
  <c r="K68" i="44" s="1"/>
  <c r="L68" i="44" s="1"/>
  <c r="I57" i="44"/>
  <c r="K57" i="44" s="1"/>
  <c r="L57" i="44" s="1"/>
  <c r="I51" i="44"/>
  <c r="K51" i="44" s="1"/>
  <c r="L51" i="44" s="1"/>
  <c r="I46" i="44"/>
  <c r="K46" i="44" s="1"/>
  <c r="L46" i="44" s="1"/>
  <c r="I70" i="44"/>
  <c r="K70" i="44" s="1"/>
  <c r="L70" i="44" s="1"/>
  <c r="I58" i="44"/>
  <c r="K58" i="44" s="1"/>
  <c r="L58" i="44" s="1"/>
  <c r="I62" i="44"/>
  <c r="K62" i="44" s="1"/>
  <c r="L62" i="44" s="1"/>
  <c r="I56" i="44"/>
  <c r="K56" i="44" s="1"/>
  <c r="L56" i="44" s="1"/>
  <c r="I59" i="44"/>
  <c r="K59" i="44" s="1"/>
  <c r="L59" i="44" s="1"/>
  <c r="I65" i="44"/>
  <c r="K65" i="44" s="1"/>
  <c r="L65" i="44" s="1"/>
  <c r="J91" i="47"/>
  <c r="J90" i="47"/>
  <c r="J81" i="47"/>
  <c r="J92" i="47"/>
  <c r="J78" i="47"/>
  <c r="J99" i="47"/>
  <c r="J82" i="47"/>
  <c r="J86" i="47"/>
  <c r="J97" i="47"/>
  <c r="J94" i="47"/>
  <c r="J80" i="47"/>
  <c r="J83" i="47"/>
  <c r="J101" i="47"/>
  <c r="J100" i="47"/>
  <c r="J95" i="47"/>
  <c r="J84" i="47"/>
  <c r="J88" i="47"/>
  <c r="J85" i="47"/>
  <c r="J102" i="47"/>
  <c r="J79" i="47"/>
  <c r="J87" i="47"/>
  <c r="J89" i="47"/>
  <c r="J93" i="47"/>
  <c r="J98" i="47"/>
  <c r="J96" i="47"/>
  <c r="BP83" i="51"/>
  <c r="BP77" i="51"/>
  <c r="BP60" i="51"/>
  <c r="BP50" i="51"/>
  <c r="BP81" i="51"/>
  <c r="BP70" i="51"/>
  <c r="BP86" i="51"/>
  <c r="BP49" i="51"/>
  <c r="BP62" i="51"/>
  <c r="BP56" i="51"/>
  <c r="BP58" i="51"/>
  <c r="BP76" i="51"/>
  <c r="BP79" i="51"/>
  <c r="BP85" i="51"/>
  <c r="BP78" i="51"/>
  <c r="BP67" i="51"/>
  <c r="BP64" i="51"/>
  <c r="BP53" i="51"/>
  <c r="BP74" i="51"/>
  <c r="BP63" i="51"/>
  <c r="BP65" i="51"/>
  <c r="BP47" i="51"/>
  <c r="BP48" i="51"/>
  <c r="BP66" i="51"/>
  <c r="BP54" i="51"/>
  <c r="BP61" i="51"/>
  <c r="BP72" i="51"/>
  <c r="BP59" i="51"/>
  <c r="BP57" i="51"/>
  <c r="BP55" i="51"/>
  <c r="BP46" i="51"/>
  <c r="BP51" i="51"/>
  <c r="BP75" i="51"/>
  <c r="BP45" i="51"/>
  <c r="BP52" i="51"/>
  <c r="BP73" i="51"/>
  <c r="BP84" i="51"/>
  <c r="BP69" i="51"/>
  <c r="BP68" i="51"/>
  <c r="BP82" i="51"/>
  <c r="BP71" i="51"/>
  <c r="BP80" i="51"/>
  <c r="BP48" i="50"/>
  <c r="BP65" i="50"/>
  <c r="BP81" i="50"/>
  <c r="BP61" i="50"/>
  <c r="BP68" i="50"/>
  <c r="BP45" i="50"/>
  <c r="BP46" i="50"/>
  <c r="BP51" i="50"/>
  <c r="BP86" i="50"/>
  <c r="BP64" i="50"/>
  <c r="BP63" i="50"/>
  <c r="BP77" i="50"/>
  <c r="BP82" i="50"/>
  <c r="BP70" i="50"/>
  <c r="BP62" i="50"/>
  <c r="BP73" i="50"/>
  <c r="BP69" i="50"/>
  <c r="BP60" i="50"/>
  <c r="BP52" i="50"/>
  <c r="BP79" i="50"/>
  <c r="BP47" i="50"/>
  <c r="BP50" i="50"/>
  <c r="BP80" i="50"/>
  <c r="BP71" i="50"/>
  <c r="BP49" i="50"/>
  <c r="BP54" i="50"/>
  <c r="BP85" i="50"/>
  <c r="BP59" i="50"/>
  <c r="BP58" i="50"/>
  <c r="BP53" i="50"/>
  <c r="BP67" i="50"/>
  <c r="BP66" i="50"/>
  <c r="BP74" i="50"/>
  <c r="BP76" i="50"/>
  <c r="BP78" i="50"/>
  <c r="BP55" i="50"/>
  <c r="BP83" i="50"/>
  <c r="BP84" i="50"/>
  <c r="BP56" i="50"/>
  <c r="BP75" i="50"/>
  <c r="BP72" i="50"/>
  <c r="BP57" i="50"/>
  <c r="AA127" i="44"/>
  <c r="AB127" i="44" s="1"/>
  <c r="AA118" i="44"/>
  <c r="AB118" i="44" s="1"/>
  <c r="AA116" i="44"/>
  <c r="AB116" i="44" s="1"/>
  <c r="AA128" i="44"/>
  <c r="AB128" i="44" s="1"/>
  <c r="AA117" i="44"/>
  <c r="AB117" i="44" s="1"/>
  <c r="AA122" i="44"/>
  <c r="AB122" i="44" s="1"/>
  <c r="AA110" i="44"/>
  <c r="AB110" i="44" s="1"/>
  <c r="AA124" i="44"/>
  <c r="AB124" i="44" s="1"/>
  <c r="AA126" i="44"/>
  <c r="AB126" i="44" s="1"/>
  <c r="AA115" i="44"/>
  <c r="AB115" i="44" s="1"/>
  <c r="AA120" i="44"/>
  <c r="AB120" i="44" s="1"/>
  <c r="AA112" i="44"/>
  <c r="AB112" i="44" s="1"/>
  <c r="AA114" i="44"/>
  <c r="AB114" i="44" s="1"/>
  <c r="AA119" i="44"/>
  <c r="AB119" i="44" s="1"/>
  <c r="AA133" i="44"/>
  <c r="AB133" i="44" s="1"/>
  <c r="AA130" i="44"/>
  <c r="AB130" i="44" s="1"/>
  <c r="AA129" i="44"/>
  <c r="AB129" i="44" s="1"/>
  <c r="AA125" i="44"/>
  <c r="AB125" i="44" s="1"/>
  <c r="AA113" i="44"/>
  <c r="AB113" i="44" s="1"/>
  <c r="AA132" i="44"/>
  <c r="AB132" i="44" s="1"/>
  <c r="AA131" i="44"/>
  <c r="AB131" i="44" s="1"/>
  <c r="AA123" i="44"/>
  <c r="AB123" i="44" s="1"/>
  <c r="AA134" i="44"/>
  <c r="AB134" i="44" s="1"/>
  <c r="AA121" i="44"/>
  <c r="AB121" i="44" s="1"/>
  <c r="AA111" i="44"/>
  <c r="AB111" i="44" s="1"/>
  <c r="I95" i="44"/>
  <c r="I89" i="44"/>
  <c r="I79" i="44"/>
  <c r="I78" i="44"/>
  <c r="I99" i="44"/>
  <c r="I91" i="44"/>
  <c r="I100" i="44"/>
  <c r="I85" i="44"/>
  <c r="I87" i="44"/>
  <c r="I94" i="44"/>
  <c r="I81" i="44"/>
  <c r="I80" i="44"/>
  <c r="I84" i="44"/>
  <c r="I98" i="44"/>
  <c r="I97" i="44"/>
  <c r="I101" i="44"/>
  <c r="I96" i="44"/>
  <c r="I93" i="44"/>
  <c r="I102" i="44"/>
  <c r="I88" i="44"/>
  <c r="I90" i="44"/>
  <c r="I83" i="44"/>
  <c r="I82" i="44"/>
  <c r="I92" i="44"/>
  <c r="I86" i="44"/>
  <c r="CE81" i="51"/>
  <c r="CE55" i="51"/>
  <c r="CE71" i="51"/>
  <c r="CE64" i="51"/>
  <c r="CE47" i="51"/>
  <c r="CE66" i="51"/>
  <c r="CE73" i="51"/>
  <c r="CE67" i="51"/>
  <c r="CE78" i="51"/>
  <c r="CE80" i="51"/>
  <c r="CE49" i="51"/>
  <c r="CE46" i="51"/>
  <c r="CE76" i="51"/>
  <c r="CE86" i="51"/>
  <c r="CE53" i="51"/>
  <c r="CE48" i="51"/>
  <c r="CE56" i="51"/>
  <c r="CE79" i="51"/>
  <c r="CE70" i="51"/>
  <c r="CE57" i="51"/>
  <c r="CE65" i="51"/>
  <c r="CE58" i="51"/>
  <c r="CE61" i="51"/>
  <c r="CE82" i="51"/>
  <c r="CE69" i="51"/>
  <c r="CE63" i="51"/>
  <c r="CE62" i="51"/>
  <c r="CE60" i="51"/>
  <c r="CE68" i="51"/>
  <c r="CE77" i="51"/>
  <c r="CE75" i="51"/>
  <c r="CE72" i="51"/>
  <c r="CE85" i="51"/>
  <c r="CE74" i="51"/>
  <c r="CE83" i="51"/>
  <c r="CE84" i="51"/>
  <c r="CE52" i="51"/>
  <c r="CE51" i="51"/>
  <c r="CE54" i="51"/>
  <c r="CE45" i="51"/>
  <c r="CE59" i="51"/>
  <c r="CE50" i="51"/>
  <c r="AN56" i="45"/>
  <c r="AN61" i="45"/>
  <c r="AN74" i="45"/>
  <c r="AN51" i="45"/>
  <c r="AN67" i="45"/>
  <c r="AN84" i="45"/>
  <c r="AN65" i="45"/>
  <c r="AN80" i="45"/>
  <c r="AN85" i="45"/>
  <c r="AN45" i="45"/>
  <c r="AN75" i="45"/>
  <c r="AN62" i="45"/>
  <c r="AN58" i="45"/>
  <c r="AN78" i="45"/>
  <c r="AN79" i="45"/>
  <c r="AN46" i="45"/>
  <c r="AN82" i="45"/>
  <c r="AN64" i="45"/>
  <c r="AN57" i="45"/>
  <c r="AN55" i="45"/>
  <c r="AN48" i="45"/>
  <c r="AN53" i="45"/>
  <c r="AN83" i="45"/>
  <c r="AN49" i="45"/>
  <c r="AN69" i="45"/>
  <c r="AN71" i="45"/>
  <c r="AN68" i="45"/>
  <c r="AN70" i="45"/>
  <c r="AN77" i="45"/>
  <c r="AN50" i="45"/>
  <c r="AN73" i="45"/>
  <c r="AN81" i="45"/>
  <c r="AN60" i="45"/>
  <c r="AN52" i="45"/>
  <c r="AN86" i="45"/>
  <c r="AN66" i="45"/>
  <c r="AN59" i="45"/>
  <c r="AN72" i="45"/>
  <c r="AN63" i="45"/>
  <c r="AN54" i="45"/>
  <c r="AN47" i="45"/>
  <c r="AN76" i="45"/>
  <c r="BP47" i="52"/>
  <c r="BP68" i="52"/>
  <c r="BP74" i="52"/>
  <c r="BP77" i="52"/>
  <c r="BP81" i="52"/>
  <c r="BP48" i="52"/>
  <c r="BP67" i="52"/>
  <c r="BP64" i="52"/>
  <c r="BP84" i="52"/>
  <c r="BP58" i="52"/>
  <c r="BP69" i="52"/>
  <c r="BP61" i="52"/>
  <c r="BP85" i="52"/>
  <c r="BP86" i="52"/>
  <c r="BP65" i="52"/>
  <c r="BP57" i="52"/>
  <c r="BP46" i="52"/>
  <c r="BP45" i="52"/>
  <c r="BP83" i="52"/>
  <c r="BP79" i="52"/>
  <c r="BP55" i="52"/>
  <c r="BP59" i="52"/>
  <c r="BP72" i="52"/>
  <c r="BP53" i="52"/>
  <c r="BP52" i="52"/>
  <c r="BP51" i="52"/>
  <c r="BP75" i="52"/>
  <c r="BP50" i="52"/>
  <c r="BP76" i="52"/>
  <c r="BP62" i="52"/>
  <c r="BP49" i="52"/>
  <c r="BP54" i="52"/>
  <c r="BP60" i="52"/>
  <c r="BP73" i="52"/>
  <c r="BP66" i="52"/>
  <c r="BP82" i="52"/>
  <c r="BP71" i="52"/>
  <c r="BP63" i="52"/>
  <c r="BP80" i="52"/>
  <c r="BP78" i="52"/>
  <c r="BP56" i="52"/>
  <c r="BP70" i="52"/>
  <c r="I131" i="50"/>
  <c r="I119" i="50"/>
  <c r="I125" i="50"/>
  <c r="I113" i="50"/>
  <c r="I122" i="50"/>
  <c r="I128" i="50"/>
  <c r="I116" i="50"/>
  <c r="I118" i="50"/>
  <c r="I123" i="50"/>
  <c r="I129" i="50"/>
  <c r="I117" i="50"/>
  <c r="I130" i="50"/>
  <c r="I133" i="50"/>
  <c r="I114" i="50"/>
  <c r="I134" i="50"/>
  <c r="I111" i="50"/>
  <c r="I110" i="50"/>
  <c r="I112" i="50"/>
  <c r="I120" i="50"/>
  <c r="I121" i="50"/>
  <c r="I124" i="50"/>
  <c r="I115" i="50"/>
  <c r="I126" i="50"/>
  <c r="I132" i="50"/>
  <c r="I127" i="50"/>
  <c r="AD59" i="45"/>
  <c r="AD61" i="45"/>
  <c r="AD65" i="45"/>
  <c r="AD66" i="45"/>
  <c r="AD57" i="45"/>
  <c r="AD58" i="45"/>
  <c r="AD69" i="45"/>
  <c r="AD63" i="45"/>
  <c r="AD62" i="45"/>
  <c r="AD68" i="45"/>
  <c r="AD67" i="45"/>
  <c r="AD64" i="45"/>
  <c r="AD60" i="45"/>
  <c r="AD45" i="52"/>
  <c r="AD47" i="52"/>
  <c r="AD48" i="52"/>
  <c r="AD46" i="52"/>
  <c r="AD49" i="52"/>
  <c r="I129" i="43"/>
  <c r="I132" i="43"/>
  <c r="I116" i="43"/>
  <c r="I126" i="43"/>
  <c r="I134" i="43"/>
  <c r="I110" i="43"/>
  <c r="I127" i="43"/>
  <c r="I125" i="43"/>
  <c r="I122" i="43"/>
  <c r="I123" i="43"/>
  <c r="I119" i="43"/>
  <c r="I128" i="43"/>
  <c r="I121" i="43"/>
  <c r="I113" i="43"/>
  <c r="I130" i="43"/>
  <c r="I114" i="43"/>
  <c r="I133" i="43"/>
  <c r="I118" i="43"/>
  <c r="I112" i="43"/>
  <c r="I120" i="43"/>
  <c r="I124" i="43"/>
  <c r="I115" i="43"/>
  <c r="I117" i="43"/>
  <c r="I131" i="43"/>
  <c r="I111" i="43"/>
  <c r="CE83" i="44"/>
  <c r="CE62" i="44"/>
  <c r="CE47" i="44"/>
  <c r="CE63" i="44"/>
  <c r="CE80" i="44"/>
  <c r="CE64" i="44"/>
  <c r="CE77" i="44"/>
  <c r="CE58" i="44"/>
  <c r="CE68" i="44"/>
  <c r="CE71" i="44"/>
  <c r="CE74" i="44"/>
  <c r="CE73" i="44"/>
  <c r="CE51" i="44"/>
  <c r="CE67" i="44"/>
  <c r="CE56" i="44"/>
  <c r="CE82" i="44"/>
  <c r="CE57" i="44"/>
  <c r="CE79" i="44"/>
  <c r="CE61" i="44"/>
  <c r="CE45" i="44"/>
  <c r="CE52" i="44"/>
  <c r="CE75" i="44"/>
  <c r="CE60" i="44"/>
  <c r="CE65" i="44"/>
  <c r="CE85" i="44"/>
  <c r="CE76" i="44"/>
  <c r="CE84" i="44"/>
  <c r="CE72" i="44"/>
  <c r="CE70" i="44"/>
  <c r="CE69" i="44"/>
  <c r="CE53" i="44"/>
  <c r="CE78" i="44"/>
  <c r="CE81" i="44"/>
  <c r="CE54" i="44"/>
  <c r="CE59" i="44"/>
  <c r="CE50" i="44"/>
  <c r="CE86" i="44"/>
  <c r="CE48" i="44"/>
  <c r="CE55" i="44"/>
  <c r="CE66" i="44"/>
  <c r="CE46" i="44"/>
  <c r="CE49" i="44"/>
  <c r="AA68" i="45"/>
  <c r="AA66" i="45"/>
  <c r="AA69" i="45"/>
  <c r="AA63" i="45"/>
  <c r="AA61" i="45"/>
  <c r="AA67" i="45"/>
  <c r="AA59" i="45"/>
  <c r="AA58" i="45"/>
  <c r="AA62" i="45"/>
  <c r="AA65" i="45"/>
  <c r="AA60" i="45"/>
  <c r="AA57" i="45"/>
  <c r="AA64" i="45"/>
  <c r="Z110" i="48" a="1"/>
  <c r="Z123" i="48" l="1"/>
  <c r="Z126" i="48"/>
  <c r="Z134" i="48"/>
  <c r="Z118" i="48"/>
  <c r="Z129" i="48"/>
  <c r="Z131" i="48"/>
  <c r="Z113" i="48"/>
  <c r="Z121" i="48"/>
  <c r="Z119" i="48"/>
  <c r="Z115" i="48"/>
  <c r="Z133" i="48"/>
  <c r="Z122" i="48"/>
  <c r="Z132" i="48"/>
  <c r="Z117" i="48"/>
  <c r="Z114" i="48"/>
  <c r="Z130" i="48"/>
  <c r="Z124" i="48"/>
  <c r="Z116" i="48"/>
  <c r="Z112" i="48"/>
  <c r="Z127" i="48"/>
  <c r="Z110" i="48"/>
  <c r="Z125" i="48"/>
  <c r="Z120" i="48"/>
  <c r="Z111" i="48"/>
  <c r="Z128" i="48"/>
  <c r="L47" i="44"/>
  <c r="K48" i="44"/>
  <c r="Z78" i="50" a="1"/>
  <c r="Z94" i="50" l="1"/>
  <c r="AA94" i="50" s="1"/>
  <c r="Z89" i="50"/>
  <c r="AA89" i="50" s="1"/>
  <c r="AB89" i="50"/>
  <c r="Z100" i="50"/>
  <c r="AB100" i="50" s="1"/>
  <c r="Z81" i="50"/>
  <c r="AA81" i="50" s="1"/>
  <c r="Z83" i="50"/>
  <c r="AB83" i="50" s="1"/>
  <c r="Z87" i="50"/>
  <c r="AB87" i="50" s="1"/>
  <c r="Z91" i="50"/>
  <c r="AA91" i="50" s="1"/>
  <c r="Z92" i="50"/>
  <c r="AA92" i="50" s="1"/>
  <c r="Z99" i="50"/>
  <c r="AA99" i="50" s="1"/>
  <c r="AB99" i="50"/>
  <c r="Z82" i="50"/>
  <c r="AB82" i="50" s="1"/>
  <c r="Z84" i="50"/>
  <c r="AB84" i="50" s="1"/>
  <c r="Z95" i="50"/>
  <c r="AB95" i="50" s="1"/>
  <c r="Z90" i="50"/>
  <c r="AA90" i="50" s="1"/>
  <c r="Z86" i="50"/>
  <c r="AB86" i="50" s="1"/>
  <c r="Z101" i="50"/>
  <c r="AA101" i="50" s="1"/>
  <c r="Z88" i="50"/>
  <c r="AA88" i="50" s="1"/>
  <c r="Z97" i="50"/>
  <c r="AB97" i="50" s="1"/>
  <c r="Z93" i="50"/>
  <c r="AA93" i="50" s="1"/>
  <c r="Z79" i="50"/>
  <c r="AB79" i="50" s="1"/>
  <c r="Z85" i="50"/>
  <c r="AB85" i="50" s="1"/>
  <c r="Z102" i="50"/>
  <c r="AA102" i="50" s="1"/>
  <c r="Z78" i="50"/>
  <c r="AA78" i="50" s="1"/>
  <c r="Z96" i="50"/>
  <c r="AB96" i="50" s="1"/>
  <c r="Z98" i="50"/>
  <c r="AB98" i="50" s="1"/>
  <c r="Z80" i="50"/>
  <c r="AA80" i="50" s="1"/>
  <c r="L48" i="44"/>
  <c r="K49" i="44"/>
  <c r="CE45" i="49" a="1"/>
  <c r="AB94" i="50" l="1"/>
  <c r="AA96" i="50"/>
  <c r="AA85" i="50"/>
  <c r="AB90" i="50"/>
  <c r="AB80" i="50"/>
  <c r="AA83" i="50"/>
  <c r="AB91" i="50"/>
  <c r="AA100" i="50"/>
  <c r="AB81" i="50"/>
  <c r="AA82" i="50"/>
  <c r="AA97" i="50"/>
  <c r="AA95" i="50"/>
  <c r="AB101" i="50"/>
  <c r="AA79" i="50"/>
  <c r="AA84" i="50"/>
  <c r="AB93" i="50"/>
  <c r="AB102" i="50"/>
  <c r="AA98" i="50"/>
  <c r="AB88" i="50"/>
  <c r="AB92" i="50"/>
  <c r="AB78" i="50"/>
  <c r="AA86" i="50"/>
  <c r="AA87" i="50"/>
  <c r="CE47" i="49"/>
  <c r="CE86" i="49"/>
  <c r="CE52" i="49"/>
  <c r="CE83" i="49"/>
  <c r="CE48" i="49"/>
  <c r="CE85" i="49"/>
  <c r="CE69" i="49"/>
  <c r="CE49" i="49"/>
  <c r="CE50" i="49"/>
  <c r="CE68" i="49"/>
  <c r="CE74" i="49"/>
  <c r="CE45" i="49"/>
  <c r="CE60" i="49"/>
  <c r="CE59" i="49"/>
  <c r="CE51" i="49"/>
  <c r="CE46" i="49"/>
  <c r="CE54" i="49"/>
  <c r="CE72" i="49"/>
  <c r="CE57" i="49"/>
  <c r="CE77" i="49"/>
  <c r="CE64" i="49"/>
  <c r="CE82" i="49"/>
  <c r="CE63" i="49"/>
  <c r="CE78" i="49"/>
  <c r="CE79" i="49"/>
  <c r="CE71" i="49"/>
  <c r="CE56" i="49"/>
  <c r="CE58" i="49"/>
  <c r="CE62" i="49"/>
  <c r="CE73" i="49"/>
  <c r="CE67" i="49"/>
  <c r="CE76" i="49"/>
  <c r="CE81" i="49"/>
  <c r="CE80" i="49"/>
  <c r="CE53" i="49"/>
  <c r="CE84" i="49"/>
  <c r="CE75" i="49"/>
  <c r="CE70" i="49"/>
  <c r="CE66" i="49"/>
  <c r="CE65" i="49"/>
  <c r="CE55" i="49"/>
  <c r="CE61" i="49"/>
  <c r="L49" i="44"/>
  <c r="I110" i="46" a="1"/>
  <c r="AA57" i="49" a="1"/>
  <c r="J45" i="46" a="1"/>
  <c r="AO45" i="43" a="1"/>
  <c r="AA57" i="41" a="1"/>
  <c r="AD45" i="51" a="1"/>
  <c r="BQ45" i="41" a="1"/>
  <c r="AA57" i="43" a="1"/>
  <c r="BB45" i="51" a="1"/>
  <c r="AD57" i="47" a="1"/>
  <c r="BC45" i="44" a="1"/>
  <c r="Z57" i="49" a="1"/>
  <c r="AC78" i="52" a="1"/>
  <c r="AA57" i="47" a="1"/>
  <c r="BQ45" i="43" a="1"/>
  <c r="I78" i="41" a="1"/>
  <c r="Z78" i="44" a="1"/>
  <c r="BC45" i="42" a="1"/>
  <c r="J110" i="49" a="1"/>
  <c r="J110" i="43" a="1"/>
  <c r="AC78" i="45" a="1"/>
  <c r="J110" i="51" a="1"/>
  <c r="AA57" i="9" a="1"/>
  <c r="BB45" i="48" a="1"/>
  <c r="AA57" i="52" a="1"/>
  <c r="AN45" i="18" a="1"/>
  <c r="CD45" i="44" a="1"/>
  <c r="BC45" i="47" a="1"/>
  <c r="Z78" i="52" a="1"/>
  <c r="AC45" i="51" a="1"/>
  <c r="AC89" i="45" l="1"/>
  <c r="AD89" i="45" s="1"/>
  <c r="AC80" i="45"/>
  <c r="AD80" i="45" s="1"/>
  <c r="AC88" i="45"/>
  <c r="AD88" i="45" s="1"/>
  <c r="AC90" i="45"/>
  <c r="AD90" i="45" s="1"/>
  <c r="AC99" i="45"/>
  <c r="AD99" i="45" s="1"/>
  <c r="AC82" i="45"/>
  <c r="AD82" i="45" s="1"/>
  <c r="AC95" i="45"/>
  <c r="AD95" i="45" s="1"/>
  <c r="AC78" i="45"/>
  <c r="AD78" i="45" s="1"/>
  <c r="AC86" i="45"/>
  <c r="AD86" i="45" s="1"/>
  <c r="AC102" i="45"/>
  <c r="AD102" i="45" s="1"/>
  <c r="AC96" i="45"/>
  <c r="AD96" i="45" s="1"/>
  <c r="AC94" i="45"/>
  <c r="AD94" i="45" s="1"/>
  <c r="AC97" i="45"/>
  <c r="AD97" i="45" s="1"/>
  <c r="AC87" i="45"/>
  <c r="AD87" i="45" s="1"/>
  <c r="AC79" i="45"/>
  <c r="AD79" i="45" s="1"/>
  <c r="AC101" i="45"/>
  <c r="AD101" i="45" s="1"/>
  <c r="AC91" i="45"/>
  <c r="AD91" i="45" s="1"/>
  <c r="AC84" i="45"/>
  <c r="AD84" i="45" s="1"/>
  <c r="AC93" i="45"/>
  <c r="AD93" i="45" s="1"/>
  <c r="AC92" i="45"/>
  <c r="AD92" i="45" s="1"/>
  <c r="AC98" i="45"/>
  <c r="AD98" i="45" s="1"/>
  <c r="AC85" i="45"/>
  <c r="AD85" i="45" s="1"/>
  <c r="AC83" i="45"/>
  <c r="AD83" i="45" s="1"/>
  <c r="AC100" i="45"/>
  <c r="AD100" i="45" s="1"/>
  <c r="AC81" i="45"/>
  <c r="AD81" i="45" s="1"/>
  <c r="Z65" i="49"/>
  <c r="Z59" i="49"/>
  <c r="Z66" i="49"/>
  <c r="Z68" i="49"/>
  <c r="Z62" i="49"/>
  <c r="Z67" i="49"/>
  <c r="Z58" i="49"/>
  <c r="Z64" i="49"/>
  <c r="Z69" i="49"/>
  <c r="Z60" i="49"/>
  <c r="Z57" i="49"/>
  <c r="Z63" i="49"/>
  <c r="Z61" i="49"/>
  <c r="AO45" i="43"/>
  <c r="AO76" i="43"/>
  <c r="AO69" i="43"/>
  <c r="AO63" i="43"/>
  <c r="AO54" i="43"/>
  <c r="AO86" i="43"/>
  <c r="AO81" i="43"/>
  <c r="AO61" i="43"/>
  <c r="AO77" i="43"/>
  <c r="AO75" i="43"/>
  <c r="AO62" i="43"/>
  <c r="AO83" i="43"/>
  <c r="AO80" i="43"/>
  <c r="AO52" i="43"/>
  <c r="AO50" i="43"/>
  <c r="AO71" i="43"/>
  <c r="AO82" i="43"/>
  <c r="AO72" i="43"/>
  <c r="AO64" i="43"/>
  <c r="AO53" i="43"/>
  <c r="AO74" i="43"/>
  <c r="AO48" i="43"/>
  <c r="AO85" i="43"/>
  <c r="AO47" i="43"/>
  <c r="AO58" i="43"/>
  <c r="AO49" i="43"/>
  <c r="AO68" i="43"/>
  <c r="AO60" i="43"/>
  <c r="AO55" i="43"/>
  <c r="AO66" i="43"/>
  <c r="AO51" i="43"/>
  <c r="AO57" i="43"/>
  <c r="AO56" i="43"/>
  <c r="AO73" i="43"/>
  <c r="AO46" i="43"/>
  <c r="AO79" i="43"/>
  <c r="AO65" i="43"/>
  <c r="AO70" i="43"/>
  <c r="AO67" i="43"/>
  <c r="AO78" i="43"/>
  <c r="AO59" i="43"/>
  <c r="AO84" i="43"/>
  <c r="AA63" i="49"/>
  <c r="AA67" i="49"/>
  <c r="AA62" i="49"/>
  <c r="AA60" i="49"/>
  <c r="AA69" i="49"/>
  <c r="AA68" i="49"/>
  <c r="AA58" i="49"/>
  <c r="AA66" i="49"/>
  <c r="AA65" i="49"/>
  <c r="AA64" i="49"/>
  <c r="AA59" i="49"/>
  <c r="AA57" i="49"/>
  <c r="AA61" i="49"/>
  <c r="BC60" i="47"/>
  <c r="BC67" i="47"/>
  <c r="BC74" i="47"/>
  <c r="BC54" i="47"/>
  <c r="BC49" i="47"/>
  <c r="BC80" i="47"/>
  <c r="BC79" i="47"/>
  <c r="BC50" i="47"/>
  <c r="BC55" i="47"/>
  <c r="BC71" i="47"/>
  <c r="BC68" i="47"/>
  <c r="BC62" i="47"/>
  <c r="BC72" i="47"/>
  <c r="BC47" i="47"/>
  <c r="BC65" i="47"/>
  <c r="BC59" i="47"/>
  <c r="BC81" i="47"/>
  <c r="BC83" i="47"/>
  <c r="BC56" i="47"/>
  <c r="BC51" i="47"/>
  <c r="BC82" i="47"/>
  <c r="BC73" i="47"/>
  <c r="BC75" i="47"/>
  <c r="BC52" i="47"/>
  <c r="BC58" i="47"/>
  <c r="BC69" i="47"/>
  <c r="BC64" i="47"/>
  <c r="BC70" i="47"/>
  <c r="BC78" i="47"/>
  <c r="BC66" i="47"/>
  <c r="BC48" i="47"/>
  <c r="BC77" i="47"/>
  <c r="BC45" i="47"/>
  <c r="BC53" i="47"/>
  <c r="BC46" i="47"/>
  <c r="BC57" i="47"/>
  <c r="BC84" i="47"/>
  <c r="BC85" i="47"/>
  <c r="BC76" i="47"/>
  <c r="BC63" i="47"/>
  <c r="BC61" i="47"/>
  <c r="BC86" i="47"/>
  <c r="AN67" i="18"/>
  <c r="AN69" i="18"/>
  <c r="AN61" i="18"/>
  <c r="AN53" i="18"/>
  <c r="AN86" i="18"/>
  <c r="AN85" i="18"/>
  <c r="AN65" i="18"/>
  <c r="AN54" i="18"/>
  <c r="AN84" i="18"/>
  <c r="AN46" i="18"/>
  <c r="AN70" i="18"/>
  <c r="AN75" i="18"/>
  <c r="AN56" i="18"/>
  <c r="AN50" i="18"/>
  <c r="AN49" i="18"/>
  <c r="AN83" i="18"/>
  <c r="AN78" i="18"/>
  <c r="AN79" i="18"/>
  <c r="AN57" i="18"/>
  <c r="AN68" i="18"/>
  <c r="AN62" i="18"/>
  <c r="AN77" i="18"/>
  <c r="AN71" i="18"/>
  <c r="AN80" i="18"/>
  <c r="AN47" i="18"/>
  <c r="AN58" i="18"/>
  <c r="AN45" i="18"/>
  <c r="AN55" i="18"/>
  <c r="AN72" i="18"/>
  <c r="AN82" i="18"/>
  <c r="AN73" i="18"/>
  <c r="AN51" i="18"/>
  <c r="AN63" i="18"/>
  <c r="AN76" i="18"/>
  <c r="AN74" i="18"/>
  <c r="AN52" i="18"/>
  <c r="AN66" i="18"/>
  <c r="AN60" i="18"/>
  <c r="AN81" i="18"/>
  <c r="AN48" i="18"/>
  <c r="AN59" i="18"/>
  <c r="AN64" i="18"/>
  <c r="BB58" i="48"/>
  <c r="BB83" i="48"/>
  <c r="BB80" i="48"/>
  <c r="BB84" i="48"/>
  <c r="BB52" i="48"/>
  <c r="BB57" i="48"/>
  <c r="BB85" i="48"/>
  <c r="BB45" i="48"/>
  <c r="BB55" i="48"/>
  <c r="BB62" i="48"/>
  <c r="BB65" i="48"/>
  <c r="BB46" i="48"/>
  <c r="BB59" i="48"/>
  <c r="BB71" i="48"/>
  <c r="BB47" i="48"/>
  <c r="BB56" i="48"/>
  <c r="BB67" i="48"/>
  <c r="BB79" i="48"/>
  <c r="BB76" i="48"/>
  <c r="BB63" i="48"/>
  <c r="BB54" i="48"/>
  <c r="BB75" i="48"/>
  <c r="BB69" i="48"/>
  <c r="BB70" i="48"/>
  <c r="BB74" i="48"/>
  <c r="BB81" i="48"/>
  <c r="BB78" i="48"/>
  <c r="BB68" i="48"/>
  <c r="BB82" i="48"/>
  <c r="BB64" i="48"/>
  <c r="BB61" i="48"/>
  <c r="BB53" i="48"/>
  <c r="BB66" i="48"/>
  <c r="BB77" i="48"/>
  <c r="BB86" i="48"/>
  <c r="BB72" i="48"/>
  <c r="BB60" i="48"/>
  <c r="BB51" i="48"/>
  <c r="BB49" i="48"/>
  <c r="BB48" i="48"/>
  <c r="BB73" i="48"/>
  <c r="BB50" i="48"/>
  <c r="J131" i="43"/>
  <c r="J120" i="43"/>
  <c r="J134" i="43"/>
  <c r="J116" i="43"/>
  <c r="J125" i="43"/>
  <c r="J121" i="43"/>
  <c r="J124" i="43"/>
  <c r="J129" i="43"/>
  <c r="J117" i="43"/>
  <c r="J114" i="43"/>
  <c r="J115" i="43"/>
  <c r="J122" i="43"/>
  <c r="J118" i="43"/>
  <c r="J127" i="43"/>
  <c r="J110" i="43"/>
  <c r="J111" i="43"/>
  <c r="J128" i="43"/>
  <c r="J119" i="43"/>
  <c r="J132" i="43"/>
  <c r="J123" i="43"/>
  <c r="J113" i="43"/>
  <c r="J112" i="43"/>
  <c r="J130" i="43"/>
  <c r="J126" i="43"/>
  <c r="J133" i="43"/>
  <c r="I95" i="41"/>
  <c r="I100" i="41"/>
  <c r="I79" i="41"/>
  <c r="I84" i="41"/>
  <c r="I98" i="41"/>
  <c r="I82" i="41"/>
  <c r="I81" i="41"/>
  <c r="I91" i="41"/>
  <c r="I83" i="41"/>
  <c r="I85" i="41"/>
  <c r="I80" i="41"/>
  <c r="I101" i="41"/>
  <c r="I86" i="41"/>
  <c r="I99" i="41"/>
  <c r="I92" i="41"/>
  <c r="I89" i="41"/>
  <c r="I88" i="41"/>
  <c r="I93" i="41"/>
  <c r="I78" i="41"/>
  <c r="I96" i="41"/>
  <c r="I102" i="41"/>
  <c r="I94" i="41"/>
  <c r="I90" i="41"/>
  <c r="I97" i="41"/>
  <c r="I87" i="41"/>
  <c r="BC67" i="44"/>
  <c r="BC73" i="44"/>
  <c r="BC85" i="44"/>
  <c r="BC81" i="44"/>
  <c r="BC50" i="44"/>
  <c r="BC79" i="44"/>
  <c r="BC82" i="44"/>
  <c r="BC47" i="44"/>
  <c r="BC55" i="44"/>
  <c r="BC65" i="44"/>
  <c r="BC68" i="44"/>
  <c r="BC45" i="44"/>
  <c r="BC63" i="44"/>
  <c r="BC48" i="44"/>
  <c r="BC59" i="44"/>
  <c r="BC69" i="44"/>
  <c r="BC74" i="44"/>
  <c r="BC54" i="44"/>
  <c r="BC57" i="44"/>
  <c r="BC53" i="44"/>
  <c r="BC71" i="44"/>
  <c r="BC75" i="44"/>
  <c r="BC46" i="44"/>
  <c r="BC61" i="44"/>
  <c r="BC66" i="44"/>
  <c r="BC52" i="44"/>
  <c r="BC49" i="44"/>
  <c r="BC86" i="44"/>
  <c r="BC80" i="44"/>
  <c r="BC76" i="44"/>
  <c r="BC78" i="44"/>
  <c r="BC51" i="44"/>
  <c r="BC77" i="44"/>
  <c r="BC62" i="44"/>
  <c r="BC56" i="44"/>
  <c r="BC70" i="44"/>
  <c r="BC60" i="44"/>
  <c r="BC83" i="44"/>
  <c r="BC84" i="44"/>
  <c r="BC72" i="44"/>
  <c r="BC64" i="44"/>
  <c r="BC58" i="44"/>
  <c r="AC48" i="51"/>
  <c r="AC46" i="51"/>
  <c r="AC45" i="51"/>
  <c r="AC47" i="51"/>
  <c r="AC49" i="51"/>
  <c r="Z82" i="52"/>
  <c r="AA82" i="52" s="1"/>
  <c r="Z84" i="52"/>
  <c r="AB84" i="52" s="1"/>
  <c r="Z79" i="52"/>
  <c r="AA79" i="52" s="1"/>
  <c r="Z92" i="52"/>
  <c r="AB92" i="52" s="1"/>
  <c r="Z80" i="52"/>
  <c r="AA80" i="52" s="1"/>
  <c r="Z102" i="52"/>
  <c r="AB102" i="52" s="1"/>
  <c r="Z100" i="52"/>
  <c r="AB100" i="52" s="1"/>
  <c r="Z93" i="52"/>
  <c r="AB93" i="52" s="1"/>
  <c r="Z94" i="52"/>
  <c r="AA94" i="52" s="1"/>
  <c r="Z87" i="52"/>
  <c r="AA87" i="52" s="1"/>
  <c r="Z88" i="52"/>
  <c r="AB88" i="52" s="1"/>
  <c r="Z96" i="52"/>
  <c r="AB96" i="52" s="1"/>
  <c r="Z91" i="52"/>
  <c r="AB91" i="52" s="1"/>
  <c r="Z90" i="52"/>
  <c r="AA90" i="52" s="1"/>
  <c r="Z86" i="52"/>
  <c r="AA86" i="52" s="1"/>
  <c r="Z83" i="52"/>
  <c r="AA83" i="52" s="1"/>
  <c r="Z81" i="52"/>
  <c r="AB81" i="52" s="1"/>
  <c r="Z78" i="52"/>
  <c r="AA78" i="52" s="1"/>
  <c r="Z85" i="52"/>
  <c r="AA85" i="52" s="1"/>
  <c r="Z98" i="52"/>
  <c r="AA98" i="52" s="1"/>
  <c r="Z97" i="52"/>
  <c r="AB97" i="52" s="1"/>
  <c r="Z95" i="52"/>
  <c r="AA95" i="52" s="1"/>
  <c r="Z89" i="52"/>
  <c r="AB89" i="52" s="1"/>
  <c r="Z99" i="52"/>
  <c r="AA99" i="52" s="1"/>
  <c r="Z101" i="52"/>
  <c r="AA101" i="52" s="1"/>
  <c r="AD48" i="51"/>
  <c r="AD46" i="51"/>
  <c r="AD47" i="51"/>
  <c r="AD45" i="51"/>
  <c r="AD49" i="51"/>
  <c r="I117" i="46"/>
  <c r="I124" i="46"/>
  <c r="I129" i="46"/>
  <c r="I120" i="46"/>
  <c r="I115" i="46"/>
  <c r="I125" i="46"/>
  <c r="I110" i="46"/>
  <c r="I133" i="46"/>
  <c r="I130" i="46"/>
  <c r="I113" i="46"/>
  <c r="I111" i="46"/>
  <c r="I122" i="46"/>
  <c r="I128" i="46"/>
  <c r="I123" i="46"/>
  <c r="I121" i="46"/>
  <c r="I118" i="46"/>
  <c r="I119" i="46"/>
  <c r="I116" i="46"/>
  <c r="I114" i="46"/>
  <c r="I134" i="46"/>
  <c r="I127" i="46"/>
  <c r="I131" i="46"/>
  <c r="I112" i="46"/>
  <c r="I132" i="46"/>
  <c r="I126" i="46"/>
  <c r="AA61" i="9"/>
  <c r="AA62" i="9"/>
  <c r="AA67" i="9"/>
  <c r="AA68" i="9"/>
  <c r="AA60" i="9"/>
  <c r="AA64" i="9"/>
  <c r="AA66" i="9"/>
  <c r="AA58" i="9"/>
  <c r="AA69" i="9"/>
  <c r="AA65" i="9"/>
  <c r="AA57" i="9"/>
  <c r="AA63" i="9"/>
  <c r="AA59" i="9"/>
  <c r="J132" i="49"/>
  <c r="J115" i="49"/>
  <c r="J113" i="49"/>
  <c r="J126" i="49"/>
  <c r="J121" i="49"/>
  <c r="J119" i="49"/>
  <c r="J128" i="49"/>
  <c r="J125" i="49"/>
  <c r="J130" i="49"/>
  <c r="J124" i="49"/>
  <c r="J131" i="49"/>
  <c r="J120" i="49"/>
  <c r="J110" i="49"/>
  <c r="J123" i="49"/>
  <c r="J129" i="49"/>
  <c r="J133" i="49"/>
  <c r="J134" i="49"/>
  <c r="J127" i="49"/>
  <c r="J118" i="49"/>
  <c r="J116" i="49"/>
  <c r="J112" i="49"/>
  <c r="J114" i="49"/>
  <c r="J122" i="49"/>
  <c r="J117" i="49"/>
  <c r="J111" i="49"/>
  <c r="BQ47" i="43"/>
  <c r="BQ55" i="43"/>
  <c r="BQ68" i="43"/>
  <c r="BQ78" i="43"/>
  <c r="BQ58" i="43"/>
  <c r="BQ82" i="43"/>
  <c r="BQ85" i="43"/>
  <c r="BQ48" i="43"/>
  <c r="BQ62" i="43"/>
  <c r="BQ66" i="43"/>
  <c r="BQ54" i="43"/>
  <c r="BQ77" i="43"/>
  <c r="BQ52" i="43"/>
  <c r="BQ56" i="43"/>
  <c r="BQ53" i="43"/>
  <c r="BQ69" i="43"/>
  <c r="BQ67" i="43"/>
  <c r="BQ80" i="43"/>
  <c r="BQ46" i="43"/>
  <c r="BQ81" i="43"/>
  <c r="BQ60" i="43"/>
  <c r="BQ45" i="43"/>
  <c r="BQ61" i="43"/>
  <c r="BQ73" i="43"/>
  <c r="BQ70" i="43"/>
  <c r="BQ50" i="43"/>
  <c r="BQ76" i="43"/>
  <c r="BQ75" i="43"/>
  <c r="BQ74" i="43"/>
  <c r="BQ51" i="43"/>
  <c r="BQ71" i="43"/>
  <c r="BQ59" i="43"/>
  <c r="BQ72" i="43"/>
  <c r="BQ65" i="43"/>
  <c r="BQ86" i="43"/>
  <c r="BQ57" i="43"/>
  <c r="BQ84" i="43"/>
  <c r="BQ83" i="43"/>
  <c r="BQ79" i="43"/>
  <c r="BQ64" i="43"/>
  <c r="BQ49" i="43"/>
  <c r="BQ63" i="43"/>
  <c r="AD62" i="47"/>
  <c r="AD63" i="47"/>
  <c r="AD69" i="47"/>
  <c r="AD60" i="47"/>
  <c r="AD57" i="47"/>
  <c r="AD65" i="47"/>
  <c r="AD61" i="47"/>
  <c r="AD58" i="47"/>
  <c r="AD64" i="47"/>
  <c r="AD67" i="47"/>
  <c r="AD59" i="47"/>
  <c r="AD68" i="47"/>
  <c r="AD66" i="47"/>
  <c r="AA58" i="43"/>
  <c r="AA59" i="43"/>
  <c r="AA60" i="43"/>
  <c r="AA68" i="43"/>
  <c r="AA65" i="43"/>
  <c r="AA69" i="43"/>
  <c r="AA67" i="43"/>
  <c r="AA64" i="43"/>
  <c r="AA57" i="43"/>
  <c r="AA62" i="43"/>
  <c r="AA61" i="43"/>
  <c r="AA63" i="43"/>
  <c r="AA66" i="43"/>
  <c r="AC86" i="52"/>
  <c r="AD86" i="52" s="1"/>
  <c r="AC78" i="52"/>
  <c r="AD78" i="52" s="1"/>
  <c r="AC92" i="52"/>
  <c r="AD92" i="52" s="1"/>
  <c r="AC93" i="52"/>
  <c r="AD93" i="52" s="1"/>
  <c r="AC99" i="52"/>
  <c r="AD99" i="52" s="1"/>
  <c r="AC87" i="52"/>
  <c r="AD87" i="52" s="1"/>
  <c r="AC83" i="52"/>
  <c r="AD83" i="52" s="1"/>
  <c r="AC100" i="52"/>
  <c r="AD100" i="52" s="1"/>
  <c r="AC98" i="52"/>
  <c r="AD98" i="52" s="1"/>
  <c r="AC91" i="52"/>
  <c r="AD91" i="52" s="1"/>
  <c r="AC85" i="52"/>
  <c r="AD85" i="52" s="1"/>
  <c r="AC97" i="52"/>
  <c r="AD97" i="52" s="1"/>
  <c r="AC80" i="52"/>
  <c r="AD80" i="52" s="1"/>
  <c r="AC81" i="52"/>
  <c r="AD81" i="52" s="1"/>
  <c r="AC94" i="52"/>
  <c r="AD94" i="52" s="1"/>
  <c r="AC90" i="52"/>
  <c r="AD90" i="52" s="1"/>
  <c r="AC95" i="52"/>
  <c r="AD95" i="52" s="1"/>
  <c r="AC89" i="52"/>
  <c r="AD89" i="52" s="1"/>
  <c r="AC82" i="52"/>
  <c r="AD82" i="52" s="1"/>
  <c r="AC101" i="52"/>
  <c r="AD101" i="52" s="1"/>
  <c r="AC102" i="52"/>
  <c r="AD102" i="52" s="1"/>
  <c r="AC96" i="52"/>
  <c r="AD96" i="52" s="1"/>
  <c r="AC84" i="52"/>
  <c r="AD84" i="52" s="1"/>
  <c r="AC88" i="52"/>
  <c r="AD88" i="52" s="1"/>
  <c r="AC79" i="52"/>
  <c r="AD79" i="52" s="1"/>
  <c r="CD72" i="44"/>
  <c r="CD83" i="44"/>
  <c r="CD74" i="44"/>
  <c r="CD81" i="44"/>
  <c r="CD58" i="44"/>
  <c r="CD70" i="44"/>
  <c r="CD61" i="44"/>
  <c r="CD55" i="44"/>
  <c r="CD63" i="44"/>
  <c r="CD53" i="44"/>
  <c r="CD54" i="44"/>
  <c r="CD57" i="44"/>
  <c r="CD60" i="44"/>
  <c r="CD50" i="44"/>
  <c r="CD82" i="44"/>
  <c r="CD48" i="44"/>
  <c r="CD86" i="44"/>
  <c r="CD46" i="44"/>
  <c r="CD62" i="44"/>
  <c r="CD76" i="44"/>
  <c r="CD68" i="44"/>
  <c r="CD77" i="44"/>
  <c r="CD47" i="44"/>
  <c r="CD84" i="44"/>
  <c r="CD56" i="44"/>
  <c r="CD85" i="44"/>
  <c r="CD64" i="44"/>
  <c r="CD79" i="44"/>
  <c r="CD80" i="44"/>
  <c r="CD75" i="44"/>
  <c r="CD66" i="44"/>
  <c r="CD51" i="44"/>
  <c r="CD71" i="44"/>
  <c r="CD45" i="44"/>
  <c r="CD52" i="44"/>
  <c r="CD49" i="44"/>
  <c r="CD78" i="44"/>
  <c r="CD59" i="44"/>
  <c r="CD73" i="44"/>
  <c r="CD65" i="44"/>
  <c r="CD67" i="44"/>
  <c r="CD69" i="44"/>
  <c r="AA63" i="52"/>
  <c r="AA61" i="52"/>
  <c r="AA66" i="52"/>
  <c r="AA64" i="52"/>
  <c r="AA68" i="52"/>
  <c r="AA58" i="52"/>
  <c r="AA60" i="52"/>
  <c r="AA69" i="52"/>
  <c r="AA65" i="52"/>
  <c r="AA62" i="52"/>
  <c r="AA57" i="52"/>
  <c r="AA59" i="52"/>
  <c r="AA67" i="52"/>
  <c r="J122" i="51"/>
  <c r="J127" i="51"/>
  <c r="J133" i="51"/>
  <c r="J120" i="51"/>
  <c r="J111" i="51"/>
  <c r="J125" i="51"/>
  <c r="J110" i="51"/>
  <c r="J123" i="51"/>
  <c r="J117" i="51"/>
  <c r="J119" i="51"/>
  <c r="J121" i="51"/>
  <c r="J115" i="51"/>
  <c r="J118" i="51"/>
  <c r="J112" i="51"/>
  <c r="J124" i="51"/>
  <c r="J130" i="51"/>
  <c r="J116" i="51"/>
  <c r="J134" i="51"/>
  <c r="J129" i="51"/>
  <c r="J132" i="51"/>
  <c r="J131" i="51"/>
  <c r="J128" i="51"/>
  <c r="J126" i="51"/>
  <c r="J113" i="51"/>
  <c r="J114" i="51"/>
  <c r="BC82" i="42"/>
  <c r="BC59" i="42"/>
  <c r="BC53" i="42"/>
  <c r="BC45" i="42"/>
  <c r="BC54" i="42"/>
  <c r="BC55" i="42"/>
  <c r="BC72" i="42"/>
  <c r="BC75" i="42"/>
  <c r="BC69" i="42"/>
  <c r="BC77" i="42"/>
  <c r="BC66" i="42"/>
  <c r="BC62" i="42"/>
  <c r="BC76" i="42"/>
  <c r="BC48" i="42"/>
  <c r="BC47" i="42"/>
  <c r="BC51" i="42"/>
  <c r="BC80" i="42"/>
  <c r="BC46" i="42"/>
  <c r="BC70" i="42"/>
  <c r="BC74" i="42"/>
  <c r="BC56" i="42"/>
  <c r="BC73" i="42"/>
  <c r="BC57" i="42"/>
  <c r="BC71" i="42"/>
  <c r="BC50" i="42"/>
  <c r="BC61" i="42"/>
  <c r="BC68" i="42"/>
  <c r="BC78" i="42"/>
  <c r="BC83" i="42"/>
  <c r="BC85" i="42"/>
  <c r="BC49" i="42"/>
  <c r="BC65" i="42"/>
  <c r="BC67" i="42"/>
  <c r="BC63" i="42"/>
  <c r="BC81" i="42"/>
  <c r="BC86" i="42"/>
  <c r="BC52" i="42"/>
  <c r="BC60" i="42"/>
  <c r="BC84" i="42"/>
  <c r="BC64" i="42"/>
  <c r="BC58" i="42"/>
  <c r="BC79" i="42"/>
  <c r="AA67" i="47"/>
  <c r="AA66" i="47"/>
  <c r="AA68" i="47"/>
  <c r="AA58" i="47"/>
  <c r="AA64" i="47"/>
  <c r="AA60" i="47"/>
  <c r="AA65" i="47"/>
  <c r="AA61" i="47"/>
  <c r="AA59" i="47"/>
  <c r="AA63" i="47"/>
  <c r="AA62" i="47"/>
  <c r="AA57" i="47"/>
  <c r="AA69" i="47"/>
  <c r="BB68" i="51"/>
  <c r="BB76" i="51"/>
  <c r="BB66" i="51"/>
  <c r="BB78" i="51"/>
  <c r="BB45" i="51"/>
  <c r="BB69" i="51"/>
  <c r="BB74" i="51"/>
  <c r="BB62" i="51"/>
  <c r="BB73" i="51"/>
  <c r="BB47" i="51"/>
  <c r="BB59" i="51"/>
  <c r="BB85" i="51"/>
  <c r="BB46" i="51"/>
  <c r="BB60" i="51"/>
  <c r="BB49" i="51"/>
  <c r="BB53" i="51"/>
  <c r="BB84" i="51"/>
  <c r="BB82" i="51"/>
  <c r="BB61" i="51"/>
  <c r="BB48" i="51"/>
  <c r="BB79" i="51"/>
  <c r="BB50" i="51"/>
  <c r="BB51" i="51"/>
  <c r="BB64" i="51"/>
  <c r="BB86" i="51"/>
  <c r="BB63" i="51"/>
  <c r="BB52" i="51"/>
  <c r="BB57" i="51"/>
  <c r="BB65" i="51"/>
  <c r="BB75" i="51"/>
  <c r="BB56" i="51"/>
  <c r="BB83" i="51"/>
  <c r="BB81" i="51"/>
  <c r="BB55" i="51"/>
  <c r="BB70" i="51"/>
  <c r="BB72" i="51"/>
  <c r="BB77" i="51"/>
  <c r="BB71" i="51"/>
  <c r="BB58" i="51"/>
  <c r="BB54" i="51"/>
  <c r="BB80" i="51"/>
  <c r="BB67" i="51"/>
  <c r="J54" i="46"/>
  <c r="M54" i="46" s="1"/>
  <c r="J67" i="46"/>
  <c r="M67" i="46" s="1"/>
  <c r="J64" i="46"/>
  <c r="M64" i="46" s="1"/>
  <c r="J70" i="46"/>
  <c r="M70" i="46" s="1"/>
  <c r="J46" i="46"/>
  <c r="M46" i="46" s="1"/>
  <c r="J55" i="46"/>
  <c r="M55" i="46" s="1"/>
  <c r="J59" i="46"/>
  <c r="M59" i="46" s="1"/>
  <c r="J45" i="46"/>
  <c r="M45" i="46" s="1"/>
  <c r="J51" i="46"/>
  <c r="M51" i="46" s="1"/>
  <c r="J57" i="46"/>
  <c r="M57" i="46" s="1"/>
  <c r="J52" i="46"/>
  <c r="M52" i="46" s="1"/>
  <c r="J68" i="46"/>
  <c r="M68" i="46" s="1"/>
  <c r="J53" i="46"/>
  <c r="M53" i="46" s="1"/>
  <c r="J65" i="46"/>
  <c r="M65" i="46" s="1"/>
  <c r="J63" i="46"/>
  <c r="M63" i="46" s="1"/>
  <c r="J48" i="46"/>
  <c r="M48" i="46" s="1"/>
  <c r="J61" i="46"/>
  <c r="M61" i="46" s="1"/>
  <c r="J66" i="46"/>
  <c r="M66" i="46" s="1"/>
  <c r="J47" i="46"/>
  <c r="M47" i="46" s="1"/>
  <c r="J56" i="46"/>
  <c r="M56" i="46" s="1"/>
  <c r="J49" i="46"/>
  <c r="M49" i="46" s="1"/>
  <c r="J62" i="46"/>
  <c r="M62" i="46" s="1"/>
  <c r="J50" i="46"/>
  <c r="M50" i="46" s="1"/>
  <c r="J58" i="46"/>
  <c r="M58" i="46" s="1"/>
  <c r="J60" i="46"/>
  <c r="M60" i="46" s="1"/>
  <c r="J69" i="46"/>
  <c r="M69" i="46" s="1"/>
  <c r="BQ54" i="41"/>
  <c r="BQ67" i="41"/>
  <c r="BQ86" i="41"/>
  <c r="BQ49" i="41"/>
  <c r="BQ84" i="41"/>
  <c r="BQ77" i="41"/>
  <c r="BQ80" i="41"/>
  <c r="BQ76" i="41"/>
  <c r="BQ46" i="41"/>
  <c r="BQ82" i="41"/>
  <c r="BQ60" i="41"/>
  <c r="BQ70" i="41"/>
  <c r="BQ68" i="41"/>
  <c r="BQ61" i="41"/>
  <c r="BQ48" i="41"/>
  <c r="BQ64" i="41"/>
  <c r="BQ81" i="41"/>
  <c r="BQ47" i="41"/>
  <c r="BQ75" i="41"/>
  <c r="BQ83" i="41"/>
  <c r="BQ56" i="41"/>
  <c r="BQ78" i="41"/>
  <c r="BQ72" i="41"/>
  <c r="BQ66" i="41"/>
  <c r="BQ71" i="41"/>
  <c r="BQ57" i="41"/>
  <c r="BQ69" i="41"/>
  <c r="BQ52" i="41"/>
  <c r="BQ62" i="41"/>
  <c r="BQ74" i="41"/>
  <c r="BQ55" i="41"/>
  <c r="BQ53" i="41"/>
  <c r="BQ59" i="41"/>
  <c r="BQ45" i="41"/>
  <c r="BQ51" i="41"/>
  <c r="BQ63" i="41"/>
  <c r="BQ65" i="41"/>
  <c r="BQ58" i="41"/>
  <c r="BQ73" i="41"/>
  <c r="BQ79" i="41"/>
  <c r="BQ50" i="41"/>
  <c r="BQ85" i="41"/>
  <c r="AA59" i="41"/>
  <c r="AA61" i="41"/>
  <c r="AA67" i="41"/>
  <c r="AA58" i="41"/>
  <c r="AA64" i="41"/>
  <c r="AA68" i="41"/>
  <c r="AA60" i="41"/>
  <c r="AA66" i="41"/>
  <c r="AA62" i="41"/>
  <c r="AA69" i="41"/>
  <c r="AA57" i="41"/>
  <c r="AA63" i="41"/>
  <c r="AA65" i="41"/>
  <c r="AA91" i="52"/>
  <c r="AA89" i="52"/>
  <c r="AA97" i="52"/>
  <c r="AB80" i="52"/>
  <c r="AA102" i="52"/>
  <c r="AA100" i="52"/>
  <c r="AB86" i="52"/>
  <c r="AB90" i="52"/>
  <c r="Z101" i="44"/>
  <c r="AA101" i="44" s="1"/>
  <c r="Z99" i="44"/>
  <c r="AA99" i="44" s="1"/>
  <c r="Z79" i="44"/>
  <c r="AB79" i="44" s="1"/>
  <c r="Z82" i="44"/>
  <c r="AA82" i="44" s="1"/>
  <c r="Z94" i="44"/>
  <c r="AA94" i="44" s="1"/>
  <c r="Z84" i="44"/>
  <c r="AB84" i="44" s="1"/>
  <c r="Z81" i="44"/>
  <c r="AA81" i="44" s="1"/>
  <c r="Z95" i="44"/>
  <c r="AA95" i="44" s="1"/>
  <c r="Z92" i="44"/>
  <c r="AA92" i="44" s="1"/>
  <c r="Z102" i="44"/>
  <c r="AB102" i="44" s="1"/>
  <c r="Z91" i="44"/>
  <c r="AA91" i="44" s="1"/>
  <c r="Z89" i="44"/>
  <c r="AB89" i="44" s="1"/>
  <c r="Z86" i="44"/>
  <c r="AB86" i="44" s="1"/>
  <c r="Z88" i="44"/>
  <c r="AA88" i="44" s="1"/>
  <c r="Z100" i="44"/>
  <c r="AA100" i="44" s="1"/>
  <c r="Z90" i="44"/>
  <c r="AB90" i="44" s="1"/>
  <c r="Z85" i="44"/>
  <c r="AA85" i="44" s="1"/>
  <c r="Z83" i="44"/>
  <c r="AB83" i="44" s="1"/>
  <c r="Z78" i="44"/>
  <c r="AA78" i="44" s="1"/>
  <c r="Z97" i="44"/>
  <c r="AA97" i="44" s="1"/>
  <c r="Z80" i="44"/>
  <c r="AA80" i="44" s="1"/>
  <c r="Z87" i="44"/>
  <c r="AA87" i="44" s="1"/>
  <c r="Z96" i="44"/>
  <c r="AA96" i="44" s="1"/>
  <c r="Z98" i="44"/>
  <c r="AB98" i="44" s="1"/>
  <c r="Z93" i="44"/>
  <c r="AB93" i="44" s="1"/>
  <c r="J45" i="51" a="1"/>
  <c r="AB94" i="52" l="1"/>
  <c r="AB95" i="52"/>
  <c r="AB83" i="52"/>
  <c r="AA93" i="52"/>
  <c r="AB101" i="52"/>
  <c r="AA92" i="52"/>
  <c r="AB82" i="52"/>
  <c r="AB78" i="52"/>
  <c r="AB98" i="52"/>
  <c r="AB79" i="52"/>
  <c r="AA81" i="52"/>
  <c r="AA96" i="52"/>
  <c r="AB99" i="52"/>
  <c r="AA88" i="52"/>
  <c r="AB85" i="52"/>
  <c r="AA84" i="52"/>
  <c r="AB87" i="52"/>
  <c r="AB97" i="44"/>
  <c r="AA86" i="44"/>
  <c r="AB92" i="44"/>
  <c r="AB96" i="44"/>
  <c r="AB82" i="44"/>
  <c r="AA89" i="44"/>
  <c r="AB78" i="44"/>
  <c r="AB85" i="44"/>
  <c r="AB81" i="44"/>
  <c r="AA102" i="44"/>
  <c r="AB94" i="44"/>
  <c r="AB101" i="44"/>
  <c r="AB99" i="44"/>
  <c r="AA93" i="44"/>
  <c r="AB100" i="44"/>
  <c r="AB91" i="44"/>
  <c r="AA79" i="44"/>
  <c r="AA83" i="44"/>
  <c r="AB80" i="44"/>
  <c r="AA98" i="44"/>
  <c r="AA90" i="44"/>
  <c r="AB95" i="44"/>
  <c r="AB87" i="44"/>
  <c r="AA84" i="44"/>
  <c r="AB88" i="44"/>
  <c r="J70" i="51"/>
  <c r="M70" i="51" s="1"/>
  <c r="J67" i="51"/>
  <c r="M67" i="51" s="1"/>
  <c r="J46" i="51"/>
  <c r="M46" i="51" s="1"/>
  <c r="J68" i="51"/>
  <c r="M68" i="51" s="1"/>
  <c r="J69" i="51"/>
  <c r="M69" i="51" s="1"/>
  <c r="J48" i="51"/>
  <c r="M48" i="51" s="1"/>
  <c r="J64" i="51"/>
  <c r="M64" i="51" s="1"/>
  <c r="J51" i="51"/>
  <c r="M51" i="51" s="1"/>
  <c r="J58" i="51"/>
  <c r="M58" i="51" s="1"/>
  <c r="J50" i="51"/>
  <c r="M50" i="51" s="1"/>
  <c r="J49" i="51"/>
  <c r="M49" i="51" s="1"/>
  <c r="J45" i="51"/>
  <c r="M45" i="51" s="1"/>
  <c r="J59" i="51"/>
  <c r="M59" i="51" s="1"/>
  <c r="J52" i="51"/>
  <c r="M52" i="51" s="1"/>
  <c r="J54" i="51"/>
  <c r="M54" i="51" s="1"/>
  <c r="J55" i="51"/>
  <c r="M55" i="51" s="1"/>
  <c r="J61" i="51"/>
  <c r="M61" i="51" s="1"/>
  <c r="J65" i="51"/>
  <c r="M65" i="51" s="1"/>
  <c r="J57" i="51"/>
  <c r="M57" i="51" s="1"/>
  <c r="J60" i="51"/>
  <c r="M60" i="51" s="1"/>
  <c r="J53" i="51"/>
  <c r="M53" i="51" s="1"/>
  <c r="J62" i="51"/>
  <c r="M62" i="51" s="1"/>
  <c r="J63" i="51"/>
  <c r="M63" i="51" s="1"/>
  <c r="J56" i="51"/>
  <c r="M56" i="51" s="1"/>
  <c r="J66" i="51"/>
  <c r="M66" i="51" s="1"/>
  <c r="J47" i="51"/>
  <c r="M47" i="51" s="1"/>
  <c r="AC78" i="46" a="1"/>
  <c r="Z110" i="45" a="1"/>
  <c r="J45" i="48" a="1"/>
  <c r="CD45" i="52" a="1"/>
  <c r="BQ45" i="47" a="1"/>
  <c r="AC57" i="48" a="1"/>
  <c r="Z57" i="42" a="1"/>
  <c r="J45" i="49" a="1"/>
  <c r="J110" i="42" a="1"/>
  <c r="I78" i="48" a="1"/>
  <c r="BP45" i="41" a="1"/>
  <c r="I78" i="49" a="1"/>
  <c r="AN45" i="48" a="1"/>
  <c r="J45" i="52" a="1"/>
  <c r="AA110" i="46" a="1"/>
  <c r="AN45" i="47" a="1"/>
  <c r="Z110" i="51" a="1"/>
  <c r="AD45" i="41" a="1"/>
  <c r="AC45" i="49" a="1"/>
  <c r="Z57" i="43" a="1"/>
  <c r="AD57" i="48" a="1"/>
  <c r="AC57" i="47" a="1"/>
  <c r="AC78" i="47" a="1"/>
  <c r="BC45" i="45" a="1"/>
  <c r="AD57" i="43" a="1"/>
  <c r="CE45" i="50" a="1"/>
  <c r="I110" i="18" a="1"/>
  <c r="Z78" i="18" a="1"/>
  <c r="J45" i="9" a="1"/>
  <c r="BC45" i="50" a="1"/>
  <c r="BC45" i="18" a="1"/>
  <c r="AD45" i="44" a="1"/>
  <c r="BC45" i="43" a="1"/>
  <c r="CD45" i="46" a="1"/>
  <c r="Z67" i="43" l="1"/>
  <c r="Z59" i="43"/>
  <c r="Z60" i="43"/>
  <c r="Z69" i="43"/>
  <c r="Z61" i="43"/>
  <c r="Z63" i="43"/>
  <c r="Z57" i="43"/>
  <c r="Z68" i="43"/>
  <c r="Z58" i="43"/>
  <c r="Z64" i="43"/>
  <c r="Z66" i="43"/>
  <c r="Z62" i="43"/>
  <c r="Z65" i="43"/>
  <c r="AC48" i="49"/>
  <c r="AC47" i="49"/>
  <c r="AC49" i="49"/>
  <c r="AC46" i="49"/>
  <c r="AC45" i="49"/>
  <c r="BC61" i="18"/>
  <c r="BC85" i="18"/>
  <c r="BC83" i="18"/>
  <c r="BC65" i="18"/>
  <c r="BC62" i="18"/>
  <c r="BC78" i="18"/>
  <c r="BC58" i="18"/>
  <c r="BC86" i="18"/>
  <c r="BC76" i="18"/>
  <c r="BC53" i="18"/>
  <c r="BC47" i="18"/>
  <c r="BC84" i="18"/>
  <c r="BC73" i="18"/>
  <c r="BC66" i="18"/>
  <c r="BC63" i="18"/>
  <c r="BC60" i="18"/>
  <c r="BC52" i="18"/>
  <c r="BC68" i="18"/>
  <c r="BC69" i="18"/>
  <c r="BC45" i="18"/>
  <c r="BC55" i="18"/>
  <c r="BC48" i="18"/>
  <c r="BC50" i="18"/>
  <c r="BC46" i="18"/>
  <c r="BC56" i="18"/>
  <c r="BC71" i="18"/>
  <c r="BC51" i="18"/>
  <c r="BC77" i="18"/>
  <c r="BC81" i="18"/>
  <c r="BC72" i="18"/>
  <c r="BC64" i="18"/>
  <c r="BC82" i="18"/>
  <c r="BC70" i="18"/>
  <c r="BC54" i="18"/>
  <c r="BC79" i="18"/>
  <c r="BC74" i="18"/>
  <c r="BC49" i="18"/>
  <c r="BC75" i="18"/>
  <c r="BC67" i="18"/>
  <c r="BC59" i="18"/>
  <c r="BC57" i="18"/>
  <c r="BC80" i="18"/>
  <c r="J57" i="9"/>
  <c r="M57" i="9" s="1"/>
  <c r="J49" i="9"/>
  <c r="M49" i="9" s="1"/>
  <c r="J64" i="9"/>
  <c r="M64" i="9" s="1"/>
  <c r="J51" i="9"/>
  <c r="M51" i="9" s="1"/>
  <c r="J62" i="9"/>
  <c r="M62" i="9" s="1"/>
  <c r="J58" i="9"/>
  <c r="M58" i="9" s="1"/>
  <c r="J55" i="9"/>
  <c r="M55" i="9" s="1"/>
  <c r="J65" i="9"/>
  <c r="M65" i="9" s="1"/>
  <c r="J66" i="9"/>
  <c r="M66" i="9" s="1"/>
  <c r="J59" i="9"/>
  <c r="M59" i="9" s="1"/>
  <c r="J56" i="9"/>
  <c r="M56" i="9" s="1"/>
  <c r="J69" i="9"/>
  <c r="M69" i="9" s="1"/>
  <c r="J47" i="9"/>
  <c r="M47" i="9" s="1"/>
  <c r="J50" i="9"/>
  <c r="M50" i="9" s="1"/>
  <c r="J68" i="9"/>
  <c r="M68" i="9" s="1"/>
  <c r="J48" i="9"/>
  <c r="M48" i="9" s="1"/>
  <c r="J52" i="9"/>
  <c r="M52" i="9" s="1"/>
  <c r="J63" i="9"/>
  <c r="M63" i="9" s="1"/>
  <c r="J46" i="9"/>
  <c r="M46" i="9" s="1"/>
  <c r="J67" i="9"/>
  <c r="M67" i="9" s="1"/>
  <c r="J60" i="9"/>
  <c r="M60" i="9" s="1"/>
  <c r="J70" i="9"/>
  <c r="M70" i="9" s="1"/>
  <c r="J45" i="9"/>
  <c r="M45" i="9" s="1"/>
  <c r="J54" i="9"/>
  <c r="M54" i="9" s="1"/>
  <c r="J61" i="9"/>
  <c r="M61" i="9" s="1"/>
  <c r="J53" i="9"/>
  <c r="M53" i="9" s="1"/>
  <c r="CD64" i="52"/>
  <c r="CD45" i="52"/>
  <c r="CD63" i="52"/>
  <c r="CD70" i="52"/>
  <c r="CD86" i="52"/>
  <c r="CD55" i="52"/>
  <c r="CD77" i="52"/>
  <c r="CD75" i="52"/>
  <c r="CD49" i="52"/>
  <c r="CD50" i="52"/>
  <c r="CD58" i="52"/>
  <c r="CD57" i="52"/>
  <c r="CD62" i="52"/>
  <c r="CD82" i="52"/>
  <c r="CD54" i="52"/>
  <c r="CD72" i="52"/>
  <c r="CD65" i="52"/>
  <c r="CD60" i="52"/>
  <c r="CD71" i="52"/>
  <c r="CD78" i="52"/>
  <c r="CD47" i="52"/>
  <c r="CD69" i="52"/>
  <c r="CD56" i="52"/>
  <c r="CD76" i="52"/>
  <c r="CD61" i="52"/>
  <c r="CD59" i="52"/>
  <c r="CD66" i="52"/>
  <c r="CD53" i="52"/>
  <c r="CD48" i="52"/>
  <c r="CD67" i="52"/>
  <c r="CD79" i="52"/>
  <c r="CD85" i="52"/>
  <c r="CD74" i="52"/>
  <c r="CD73" i="52"/>
  <c r="CD68" i="52"/>
  <c r="CD46" i="52"/>
  <c r="CD83" i="52"/>
  <c r="CD84" i="52"/>
  <c r="CD81" i="52"/>
  <c r="CD80" i="52"/>
  <c r="CD51" i="52"/>
  <c r="CD52" i="52"/>
  <c r="Z101" i="18"/>
  <c r="AA101" i="18" s="1"/>
  <c r="Z81" i="18"/>
  <c r="Z98" i="18"/>
  <c r="AA98" i="18" s="1"/>
  <c r="Z90" i="18"/>
  <c r="AB90" i="18" s="1"/>
  <c r="Z86" i="18"/>
  <c r="AA86" i="18" s="1"/>
  <c r="Z89" i="18"/>
  <c r="AB89" i="18" s="1"/>
  <c r="Z99" i="18"/>
  <c r="AB99" i="18" s="1"/>
  <c r="Z95" i="18"/>
  <c r="AA95" i="18" s="1"/>
  <c r="Z100" i="18"/>
  <c r="AB100" i="18" s="1"/>
  <c r="Z79" i="18"/>
  <c r="Z92" i="18"/>
  <c r="AB92" i="18" s="1"/>
  <c r="Z97" i="18"/>
  <c r="AA97" i="18" s="1"/>
  <c r="Z94" i="18"/>
  <c r="AA94" i="18" s="1"/>
  <c r="Z84" i="18"/>
  <c r="AB84" i="18" s="1"/>
  <c r="Z85" i="18"/>
  <c r="Z82" i="18"/>
  <c r="AA82" i="18" s="1"/>
  <c r="Z80" i="18"/>
  <c r="Z91" i="18"/>
  <c r="AA91" i="18" s="1"/>
  <c r="Z78" i="18"/>
  <c r="Z102" i="18"/>
  <c r="AA102" i="18" s="1"/>
  <c r="Z87" i="18"/>
  <c r="AA87" i="18" s="1"/>
  <c r="Z88" i="18"/>
  <c r="AA88" i="18" s="1"/>
  <c r="Z93" i="18"/>
  <c r="AB93" i="18" s="1"/>
  <c r="Z96" i="18"/>
  <c r="AA96" i="18" s="1"/>
  <c r="Z83" i="18"/>
  <c r="BC73" i="45"/>
  <c r="BC74" i="45"/>
  <c r="BC56" i="45"/>
  <c r="BC49" i="45"/>
  <c r="BC64" i="45"/>
  <c r="BC71" i="45"/>
  <c r="BC67" i="45"/>
  <c r="BC68" i="45"/>
  <c r="BC80" i="45"/>
  <c r="BC54" i="45"/>
  <c r="BC61" i="45"/>
  <c r="BC76" i="45"/>
  <c r="BC82" i="45"/>
  <c r="BC84" i="45"/>
  <c r="BC53" i="45"/>
  <c r="BC58" i="45"/>
  <c r="BC46" i="45"/>
  <c r="BC65" i="45"/>
  <c r="BC51" i="45"/>
  <c r="BC50" i="45"/>
  <c r="BC72" i="45"/>
  <c r="BC79" i="45"/>
  <c r="BC59" i="45"/>
  <c r="BC48" i="45"/>
  <c r="BC47" i="45"/>
  <c r="BC55" i="45"/>
  <c r="BC52" i="45"/>
  <c r="BC85" i="45"/>
  <c r="BC60" i="45"/>
  <c r="BC83" i="45"/>
  <c r="BC70" i="45"/>
  <c r="BC77" i="45"/>
  <c r="BC78" i="45"/>
  <c r="BC63" i="45"/>
  <c r="BC66" i="45"/>
  <c r="BC62" i="45"/>
  <c r="BC69" i="45"/>
  <c r="BC81" i="45"/>
  <c r="BC75" i="45"/>
  <c r="BC45" i="45"/>
  <c r="BC86" i="45"/>
  <c r="BC57" i="45"/>
  <c r="BP84" i="41"/>
  <c r="BP80" i="41"/>
  <c r="BP78" i="41"/>
  <c r="BP45" i="41"/>
  <c r="BP74" i="41"/>
  <c r="BP46" i="41"/>
  <c r="BP62" i="41"/>
  <c r="BP54" i="41"/>
  <c r="BP49" i="41"/>
  <c r="BP57" i="41"/>
  <c r="BP52" i="41"/>
  <c r="BP47" i="41"/>
  <c r="BP51" i="41"/>
  <c r="BP66" i="41"/>
  <c r="BP59" i="41"/>
  <c r="BP75" i="41"/>
  <c r="BP82" i="41"/>
  <c r="BP70" i="41"/>
  <c r="BP56" i="41"/>
  <c r="BP55" i="41"/>
  <c r="BP76" i="41"/>
  <c r="BP63" i="41"/>
  <c r="BP64" i="41"/>
  <c r="BP81" i="41"/>
  <c r="BP61" i="41"/>
  <c r="BP69" i="41"/>
  <c r="BP68" i="41"/>
  <c r="BP48" i="41"/>
  <c r="BP60" i="41"/>
  <c r="BP83" i="41"/>
  <c r="BP77" i="41"/>
  <c r="BP71" i="41"/>
  <c r="BP53" i="41"/>
  <c r="BP85" i="41"/>
  <c r="BP65" i="41"/>
  <c r="BP50" i="41"/>
  <c r="BP79" i="41"/>
  <c r="BP58" i="41"/>
  <c r="BP67" i="41"/>
  <c r="BP72" i="41"/>
  <c r="BP86" i="41"/>
  <c r="BP73" i="41"/>
  <c r="AA123" i="46"/>
  <c r="AB123" i="46" s="1"/>
  <c r="AA125" i="46"/>
  <c r="AB125" i="46" s="1"/>
  <c r="AA124" i="46"/>
  <c r="AB124" i="46" s="1"/>
  <c r="AA129" i="46"/>
  <c r="AB129" i="46" s="1"/>
  <c r="AA116" i="46"/>
  <c r="AB116" i="46" s="1"/>
  <c r="AA133" i="46"/>
  <c r="AB133" i="46" s="1"/>
  <c r="AA112" i="46"/>
  <c r="AB112" i="46" s="1"/>
  <c r="AA130" i="46"/>
  <c r="AB130" i="46" s="1"/>
  <c r="AA110" i="46"/>
  <c r="AB110" i="46" s="1"/>
  <c r="AA134" i="46"/>
  <c r="AB134" i="46" s="1"/>
  <c r="AA120" i="46"/>
  <c r="AB120" i="46" s="1"/>
  <c r="AA127" i="46"/>
  <c r="AB127" i="46" s="1"/>
  <c r="AA131" i="46"/>
  <c r="AB131" i="46" s="1"/>
  <c r="AA115" i="46"/>
  <c r="AB115" i="46" s="1"/>
  <c r="AA113" i="46"/>
  <c r="AB113" i="46" s="1"/>
  <c r="AA126" i="46"/>
  <c r="AB126" i="46" s="1"/>
  <c r="AA114" i="46"/>
  <c r="AB114" i="46" s="1"/>
  <c r="AA121" i="46"/>
  <c r="AB121" i="46" s="1"/>
  <c r="AA128" i="46"/>
  <c r="AB128" i="46" s="1"/>
  <c r="AA132" i="46"/>
  <c r="AB132" i="46" s="1"/>
  <c r="AA119" i="46"/>
  <c r="AB119" i="46" s="1"/>
  <c r="AA117" i="46"/>
  <c r="AB117" i="46" s="1"/>
  <c r="AA111" i="46"/>
  <c r="AB111" i="46" s="1"/>
  <c r="AA118" i="46"/>
  <c r="AB118" i="46" s="1"/>
  <c r="AA122" i="46"/>
  <c r="AB122" i="46" s="1"/>
  <c r="AD48" i="41"/>
  <c r="AD45" i="41"/>
  <c r="AD46" i="41"/>
  <c r="AD47" i="41"/>
  <c r="AD49" i="41"/>
  <c r="BC72" i="50"/>
  <c r="BC51" i="50"/>
  <c r="BC81" i="50"/>
  <c r="BC52" i="50"/>
  <c r="BC69" i="50"/>
  <c r="BC55" i="50"/>
  <c r="BC77" i="50"/>
  <c r="BC86" i="50"/>
  <c r="BC45" i="50"/>
  <c r="BC68" i="50"/>
  <c r="BC57" i="50"/>
  <c r="BC48" i="50"/>
  <c r="BC46" i="50"/>
  <c r="BC71" i="50"/>
  <c r="BC56" i="50"/>
  <c r="BC78" i="50"/>
  <c r="BC64" i="50"/>
  <c r="BC79" i="50"/>
  <c r="BC83" i="50"/>
  <c r="BC70" i="50"/>
  <c r="BC59" i="50"/>
  <c r="BC49" i="50"/>
  <c r="BC63" i="50"/>
  <c r="BC65" i="50"/>
  <c r="BC60" i="50"/>
  <c r="BC84" i="50"/>
  <c r="BC75" i="50"/>
  <c r="BC47" i="50"/>
  <c r="BC62" i="50"/>
  <c r="BC53" i="50"/>
  <c r="BC66" i="50"/>
  <c r="BC50" i="50"/>
  <c r="BC85" i="50"/>
  <c r="BC76" i="50"/>
  <c r="BC67" i="50"/>
  <c r="BC58" i="50"/>
  <c r="BC74" i="50"/>
  <c r="BC54" i="50"/>
  <c r="BC80" i="50"/>
  <c r="BC61" i="50"/>
  <c r="BC73" i="50"/>
  <c r="BC82" i="50"/>
  <c r="I86" i="49"/>
  <c r="I82" i="49"/>
  <c r="I94" i="49"/>
  <c r="I102" i="49"/>
  <c r="I100" i="49"/>
  <c r="I98" i="49"/>
  <c r="I88" i="49"/>
  <c r="I97" i="49"/>
  <c r="I83" i="49"/>
  <c r="I80" i="49"/>
  <c r="I81" i="49"/>
  <c r="I91" i="49"/>
  <c r="I99" i="49"/>
  <c r="I89" i="49"/>
  <c r="I93" i="49"/>
  <c r="I92" i="49"/>
  <c r="I85" i="49"/>
  <c r="I79" i="49"/>
  <c r="I84" i="49"/>
  <c r="I101" i="49"/>
  <c r="I90" i="49"/>
  <c r="I96" i="49"/>
  <c r="I95" i="49"/>
  <c r="I87" i="49"/>
  <c r="I78" i="49"/>
  <c r="J45" i="48"/>
  <c r="M45" i="48" s="1"/>
  <c r="J67" i="48"/>
  <c r="M67" i="48" s="1"/>
  <c r="J58" i="48"/>
  <c r="M58" i="48" s="1"/>
  <c r="J52" i="48"/>
  <c r="M52" i="48" s="1"/>
  <c r="J48" i="48"/>
  <c r="M48" i="48" s="1"/>
  <c r="J66" i="48"/>
  <c r="M66" i="48" s="1"/>
  <c r="J46" i="48"/>
  <c r="M46" i="48" s="1"/>
  <c r="J55" i="48"/>
  <c r="M55" i="48" s="1"/>
  <c r="J54" i="48"/>
  <c r="M54" i="48" s="1"/>
  <c r="J56" i="48"/>
  <c r="M56" i="48" s="1"/>
  <c r="J60" i="48"/>
  <c r="M60" i="48" s="1"/>
  <c r="J64" i="48"/>
  <c r="M64" i="48" s="1"/>
  <c r="J57" i="48"/>
  <c r="M57" i="48" s="1"/>
  <c r="J69" i="48"/>
  <c r="M69" i="48" s="1"/>
  <c r="J49" i="48"/>
  <c r="M49" i="48" s="1"/>
  <c r="J50" i="48"/>
  <c r="M50" i="48" s="1"/>
  <c r="J47" i="48"/>
  <c r="M47" i="48" s="1"/>
  <c r="J61" i="48"/>
  <c r="M61" i="48" s="1"/>
  <c r="J59" i="48"/>
  <c r="M59" i="48" s="1"/>
  <c r="J65" i="48"/>
  <c r="M65" i="48" s="1"/>
  <c r="J63" i="48"/>
  <c r="M63" i="48" s="1"/>
  <c r="J70" i="48"/>
  <c r="M70" i="48" s="1"/>
  <c r="J51" i="48"/>
  <c r="M51" i="48" s="1"/>
  <c r="J53" i="48"/>
  <c r="M53" i="48" s="1"/>
  <c r="J62" i="48"/>
  <c r="M62" i="48" s="1"/>
  <c r="J68" i="48"/>
  <c r="M68" i="48" s="1"/>
  <c r="I112" i="18"/>
  <c r="I127" i="18"/>
  <c r="I122" i="18"/>
  <c r="I111" i="18"/>
  <c r="I116" i="18"/>
  <c r="I128" i="18"/>
  <c r="I133" i="18"/>
  <c r="I123" i="18"/>
  <c r="I118" i="18"/>
  <c r="I124" i="18"/>
  <c r="I134" i="18"/>
  <c r="I113" i="18"/>
  <c r="I120" i="18"/>
  <c r="I126" i="18"/>
  <c r="I129" i="18"/>
  <c r="I119" i="18"/>
  <c r="I114" i="18"/>
  <c r="I121" i="18"/>
  <c r="I130" i="18"/>
  <c r="I132" i="18"/>
  <c r="I125" i="18"/>
  <c r="I115" i="18"/>
  <c r="I110" i="18"/>
  <c r="I117" i="18"/>
  <c r="I131" i="18"/>
  <c r="AC98" i="47"/>
  <c r="AD98" i="47" s="1"/>
  <c r="AC84" i="47"/>
  <c r="AD84" i="47" s="1"/>
  <c r="AC82" i="47"/>
  <c r="AD82" i="47" s="1"/>
  <c r="AC96" i="47"/>
  <c r="AD96" i="47" s="1"/>
  <c r="AC79" i="47"/>
  <c r="AD79" i="47" s="1"/>
  <c r="AC100" i="47"/>
  <c r="AD100" i="47" s="1"/>
  <c r="AC80" i="47"/>
  <c r="AD80" i="47" s="1"/>
  <c r="AC88" i="47"/>
  <c r="AD88" i="47" s="1"/>
  <c r="AC78" i="47"/>
  <c r="AD78" i="47" s="1"/>
  <c r="AC99" i="47"/>
  <c r="AD99" i="47" s="1"/>
  <c r="AC81" i="47"/>
  <c r="AD81" i="47" s="1"/>
  <c r="AC95" i="47"/>
  <c r="AD95" i="47" s="1"/>
  <c r="AC97" i="47"/>
  <c r="AD97" i="47" s="1"/>
  <c r="AC92" i="47"/>
  <c r="AD92" i="47" s="1"/>
  <c r="AC102" i="47"/>
  <c r="AD102" i="47" s="1"/>
  <c r="AC89" i="47"/>
  <c r="AD89" i="47" s="1"/>
  <c r="AC85" i="47"/>
  <c r="AD85" i="47" s="1"/>
  <c r="AC87" i="47"/>
  <c r="AD87" i="47" s="1"/>
  <c r="AC93" i="47"/>
  <c r="AD93" i="47" s="1"/>
  <c r="AC90" i="47"/>
  <c r="AD90" i="47" s="1"/>
  <c r="AC94" i="47"/>
  <c r="AD94" i="47" s="1"/>
  <c r="AC83" i="47"/>
  <c r="AD83" i="47" s="1"/>
  <c r="AC101" i="47"/>
  <c r="AD101" i="47" s="1"/>
  <c r="AC91" i="47"/>
  <c r="AD91" i="47" s="1"/>
  <c r="AC86" i="47"/>
  <c r="AD86" i="47" s="1"/>
  <c r="AN49" i="47"/>
  <c r="AN68" i="47"/>
  <c r="AN78" i="47"/>
  <c r="AN73" i="47"/>
  <c r="AN50" i="47"/>
  <c r="AN70" i="47"/>
  <c r="AN64" i="47"/>
  <c r="AN79" i="47"/>
  <c r="AN82" i="47"/>
  <c r="AN51" i="47"/>
  <c r="AN77" i="47"/>
  <c r="AN74" i="47"/>
  <c r="AN83" i="47"/>
  <c r="AN80" i="47"/>
  <c r="AN81" i="47"/>
  <c r="AN59" i="47"/>
  <c r="AN84" i="47"/>
  <c r="AN47" i="47"/>
  <c r="AN62" i="47"/>
  <c r="AN48" i="47"/>
  <c r="AN75" i="47"/>
  <c r="AN61" i="47"/>
  <c r="AN57" i="47"/>
  <c r="AN71" i="47"/>
  <c r="AN46" i="47"/>
  <c r="AN63" i="47"/>
  <c r="AN45" i="47"/>
  <c r="AN86" i="47"/>
  <c r="AN55" i="47"/>
  <c r="AN56" i="47"/>
  <c r="AN52" i="47"/>
  <c r="AN58" i="47"/>
  <c r="AN60" i="47"/>
  <c r="AN65" i="47"/>
  <c r="AN54" i="47"/>
  <c r="AN85" i="47"/>
  <c r="AN67" i="47"/>
  <c r="AN72" i="47"/>
  <c r="AN76" i="47"/>
  <c r="AN69" i="47"/>
  <c r="AN66" i="47"/>
  <c r="AN53" i="47"/>
  <c r="BC56" i="43"/>
  <c r="BC84" i="43"/>
  <c r="BC62" i="43"/>
  <c r="BC64" i="43"/>
  <c r="BC80" i="43"/>
  <c r="BC71" i="43"/>
  <c r="BC72" i="43"/>
  <c r="BC78" i="43"/>
  <c r="BC85" i="43"/>
  <c r="BC77" i="43"/>
  <c r="BC68" i="43"/>
  <c r="BC63" i="43"/>
  <c r="BC75" i="43"/>
  <c r="BC58" i="43"/>
  <c r="BC50" i="43"/>
  <c r="BC83" i="43"/>
  <c r="BC74" i="43"/>
  <c r="BC60" i="43"/>
  <c r="BC82" i="43"/>
  <c r="BC54" i="43"/>
  <c r="BC79" i="43"/>
  <c r="BC55" i="43"/>
  <c r="BC59" i="43"/>
  <c r="BC67" i="43"/>
  <c r="BC45" i="43"/>
  <c r="BC53" i="43"/>
  <c r="BC52" i="43"/>
  <c r="BC81" i="43"/>
  <c r="BC48" i="43"/>
  <c r="BC86" i="43"/>
  <c r="BC73" i="43"/>
  <c r="BC57" i="43"/>
  <c r="BC76" i="43"/>
  <c r="BC70" i="43"/>
  <c r="BC69" i="43"/>
  <c r="BC51" i="43"/>
  <c r="BC47" i="43"/>
  <c r="BC46" i="43"/>
  <c r="BC65" i="43"/>
  <c r="BC66" i="43"/>
  <c r="BC61" i="43"/>
  <c r="BC49" i="43"/>
  <c r="J60" i="52"/>
  <c r="M60" i="52" s="1"/>
  <c r="J69" i="52"/>
  <c r="M69" i="52" s="1"/>
  <c r="J49" i="52"/>
  <c r="M49" i="52" s="1"/>
  <c r="J61" i="52"/>
  <c r="M61" i="52" s="1"/>
  <c r="J47" i="52"/>
  <c r="M47" i="52" s="1"/>
  <c r="J57" i="52"/>
  <c r="M57" i="52" s="1"/>
  <c r="J48" i="52"/>
  <c r="M48" i="52" s="1"/>
  <c r="J53" i="52"/>
  <c r="M53" i="52" s="1"/>
  <c r="J65" i="52"/>
  <c r="M65" i="52" s="1"/>
  <c r="J68" i="52"/>
  <c r="M68" i="52" s="1"/>
  <c r="J50" i="52"/>
  <c r="M50" i="52" s="1"/>
  <c r="J54" i="52"/>
  <c r="M54" i="52" s="1"/>
  <c r="J55" i="52"/>
  <c r="M55" i="52" s="1"/>
  <c r="J51" i="52"/>
  <c r="M51" i="52" s="1"/>
  <c r="J64" i="52"/>
  <c r="M64" i="52" s="1"/>
  <c r="J62" i="52"/>
  <c r="M62" i="52" s="1"/>
  <c r="J67" i="52"/>
  <c r="M67" i="52" s="1"/>
  <c r="J66" i="52"/>
  <c r="M66" i="52" s="1"/>
  <c r="J59" i="52"/>
  <c r="M59" i="52" s="1"/>
  <c r="J45" i="52"/>
  <c r="M45" i="52" s="1"/>
  <c r="J63" i="52"/>
  <c r="M63" i="52" s="1"/>
  <c r="J56" i="52"/>
  <c r="M56" i="52" s="1"/>
  <c r="J52" i="52"/>
  <c r="M52" i="52" s="1"/>
  <c r="J46" i="52"/>
  <c r="M46" i="52" s="1"/>
  <c r="J58" i="52"/>
  <c r="M58" i="52" s="1"/>
  <c r="J70" i="52"/>
  <c r="M70" i="52" s="1"/>
  <c r="Z69" i="42"/>
  <c r="Z68" i="42"/>
  <c r="Z64" i="42"/>
  <c r="Z60" i="42"/>
  <c r="Z63" i="42"/>
  <c r="Z61" i="42"/>
  <c r="Z65" i="42"/>
  <c r="Z67" i="42"/>
  <c r="Z59" i="42"/>
  <c r="Z58" i="42"/>
  <c r="Z66" i="42"/>
  <c r="Z62" i="42"/>
  <c r="Z57" i="42"/>
  <c r="AC65" i="48"/>
  <c r="AC57" i="48"/>
  <c r="AC69" i="48"/>
  <c r="AC59" i="48"/>
  <c r="AC68" i="48"/>
  <c r="AC64" i="48"/>
  <c r="AC61" i="48"/>
  <c r="AC58" i="48"/>
  <c r="AC63" i="48"/>
  <c r="AC67" i="48"/>
  <c r="AC60" i="48"/>
  <c r="AC66" i="48"/>
  <c r="AC62" i="48"/>
  <c r="Z120" i="45"/>
  <c r="Z111" i="45"/>
  <c r="Z123" i="45"/>
  <c r="Z114" i="45"/>
  <c r="Z133" i="45"/>
  <c r="Z110" i="45"/>
  <c r="Z113" i="45"/>
  <c r="Z121" i="45"/>
  <c r="Z119" i="45"/>
  <c r="Z126" i="45"/>
  <c r="Z124" i="45"/>
  <c r="Z118" i="45"/>
  <c r="Z128" i="45"/>
  <c r="Z122" i="45"/>
  <c r="Z116" i="45"/>
  <c r="Z131" i="45"/>
  <c r="Z127" i="45"/>
  <c r="Z115" i="45"/>
  <c r="Z117" i="45"/>
  <c r="Z112" i="45"/>
  <c r="Z130" i="45"/>
  <c r="Z132" i="45"/>
  <c r="Z125" i="45"/>
  <c r="Z134" i="45"/>
  <c r="Z129" i="45"/>
  <c r="CE69" i="50"/>
  <c r="CE46" i="50"/>
  <c r="CE56" i="50"/>
  <c r="CE71" i="50"/>
  <c r="CE68" i="50"/>
  <c r="CE65" i="50"/>
  <c r="CE74" i="50"/>
  <c r="CE62" i="50"/>
  <c r="CE82" i="50"/>
  <c r="CE51" i="50"/>
  <c r="CE80" i="50"/>
  <c r="CE75" i="50"/>
  <c r="CE64" i="50"/>
  <c r="CE77" i="50"/>
  <c r="CE81" i="50"/>
  <c r="CE85" i="50"/>
  <c r="CE83" i="50"/>
  <c r="CE47" i="50"/>
  <c r="CE70" i="50"/>
  <c r="CE53" i="50"/>
  <c r="CE76" i="50"/>
  <c r="CE50" i="50"/>
  <c r="CE66" i="50"/>
  <c r="CE52" i="50"/>
  <c r="CE49" i="50"/>
  <c r="CE61" i="50"/>
  <c r="CE78" i="50"/>
  <c r="CE45" i="50"/>
  <c r="CE54" i="50"/>
  <c r="CE73" i="50"/>
  <c r="CE60" i="50"/>
  <c r="CE67" i="50"/>
  <c r="CE63" i="50"/>
  <c r="CE59" i="50"/>
  <c r="CE57" i="50"/>
  <c r="CE79" i="50"/>
  <c r="CE72" i="50"/>
  <c r="CE48" i="50"/>
  <c r="CE84" i="50"/>
  <c r="CE55" i="50"/>
  <c r="CE86" i="50"/>
  <c r="CE58" i="50"/>
  <c r="AC61" i="47"/>
  <c r="AC67" i="47"/>
  <c r="AC66" i="47"/>
  <c r="AC60" i="47"/>
  <c r="AC62" i="47"/>
  <c r="AC59" i="47"/>
  <c r="AC69" i="47"/>
  <c r="AC65" i="47"/>
  <c r="AC64" i="47"/>
  <c r="AC58" i="47"/>
  <c r="AC68" i="47"/>
  <c r="AC57" i="47"/>
  <c r="AC63" i="47"/>
  <c r="CD68" i="46"/>
  <c r="CD78" i="46"/>
  <c r="CD69" i="46"/>
  <c r="CD55" i="46"/>
  <c r="CD80" i="46"/>
  <c r="CD70" i="46"/>
  <c r="CD79" i="46"/>
  <c r="CD82" i="46"/>
  <c r="CD56" i="46"/>
  <c r="CD58" i="46"/>
  <c r="CD53" i="46"/>
  <c r="CD49" i="46"/>
  <c r="CD71" i="46"/>
  <c r="CD73" i="46"/>
  <c r="CD51" i="46"/>
  <c r="CD57" i="46"/>
  <c r="CD77" i="46"/>
  <c r="CD86" i="46"/>
  <c r="CD46" i="46"/>
  <c r="CD75" i="46"/>
  <c r="CD54" i="46"/>
  <c r="CD59" i="46"/>
  <c r="CD48" i="46"/>
  <c r="CD83" i="46"/>
  <c r="CD52" i="46"/>
  <c r="CD45" i="46"/>
  <c r="CD74" i="46"/>
  <c r="CD60" i="46"/>
  <c r="CD72" i="46"/>
  <c r="CD81" i="46"/>
  <c r="CD47" i="46"/>
  <c r="CD62" i="46"/>
  <c r="CD67" i="46"/>
  <c r="CD65" i="46"/>
  <c r="CD76" i="46"/>
  <c r="CD63" i="46"/>
  <c r="CD85" i="46"/>
  <c r="CD66" i="46"/>
  <c r="CD84" i="46"/>
  <c r="CD64" i="46"/>
  <c r="CD61" i="46"/>
  <c r="CD50" i="46"/>
  <c r="J128" i="42"/>
  <c r="J131" i="42"/>
  <c r="J117" i="42"/>
  <c r="J111" i="42"/>
  <c r="J129" i="42"/>
  <c r="J124" i="42"/>
  <c r="J125" i="42"/>
  <c r="J114" i="42"/>
  <c r="J121" i="42"/>
  <c r="J119" i="42"/>
  <c r="J112" i="42"/>
  <c r="J123" i="42"/>
  <c r="J110" i="42"/>
  <c r="J133" i="42"/>
  <c r="J122" i="42"/>
  <c r="J113" i="42"/>
  <c r="J118" i="42"/>
  <c r="J115" i="42"/>
  <c r="J127" i="42"/>
  <c r="J134" i="42"/>
  <c r="J132" i="42"/>
  <c r="J116" i="42"/>
  <c r="J126" i="42"/>
  <c r="J130" i="42"/>
  <c r="J120" i="42"/>
  <c r="J68" i="49"/>
  <c r="M68" i="49" s="1"/>
  <c r="J61" i="49"/>
  <c r="M61" i="49" s="1"/>
  <c r="J65" i="49"/>
  <c r="M65" i="49" s="1"/>
  <c r="J66" i="49"/>
  <c r="M66" i="49" s="1"/>
  <c r="J52" i="49"/>
  <c r="M52" i="49" s="1"/>
  <c r="J48" i="49"/>
  <c r="M48" i="49" s="1"/>
  <c r="J63" i="49"/>
  <c r="M63" i="49" s="1"/>
  <c r="J55" i="49"/>
  <c r="M55" i="49" s="1"/>
  <c r="J54" i="49"/>
  <c r="M54" i="49" s="1"/>
  <c r="J57" i="49"/>
  <c r="M57" i="49" s="1"/>
  <c r="J53" i="49"/>
  <c r="M53" i="49" s="1"/>
  <c r="J46" i="49"/>
  <c r="M46" i="49" s="1"/>
  <c r="J70" i="49"/>
  <c r="M70" i="49" s="1"/>
  <c r="J67" i="49"/>
  <c r="M67" i="49" s="1"/>
  <c r="J47" i="49"/>
  <c r="M47" i="49" s="1"/>
  <c r="J69" i="49"/>
  <c r="M69" i="49" s="1"/>
  <c r="J60" i="49"/>
  <c r="M60" i="49" s="1"/>
  <c r="J50" i="49"/>
  <c r="M50" i="49" s="1"/>
  <c r="J51" i="49"/>
  <c r="M51" i="49" s="1"/>
  <c r="J56" i="49"/>
  <c r="M56" i="49" s="1"/>
  <c r="J64" i="49"/>
  <c r="M64" i="49" s="1"/>
  <c r="J59" i="49"/>
  <c r="M59" i="49" s="1"/>
  <c r="J49" i="49"/>
  <c r="M49" i="49" s="1"/>
  <c r="J45" i="49"/>
  <c r="M45" i="49" s="1"/>
  <c r="J58" i="49"/>
  <c r="M58" i="49" s="1"/>
  <c r="J62" i="49"/>
  <c r="M62" i="49" s="1"/>
  <c r="Z120" i="51"/>
  <c r="Z134" i="51"/>
  <c r="Z119" i="51"/>
  <c r="Z114" i="51"/>
  <c r="Z117" i="51"/>
  <c r="Z112" i="51"/>
  <c r="Z111" i="51"/>
  <c r="Z133" i="51"/>
  <c r="Z118" i="51"/>
  <c r="Z123" i="51"/>
  <c r="Z127" i="51"/>
  <c r="Z113" i="51"/>
  <c r="Z122" i="51"/>
  <c r="Z121" i="51"/>
  <c r="Z125" i="51"/>
  <c r="Z132" i="51"/>
  <c r="Z130" i="51"/>
  <c r="Z115" i="51"/>
  <c r="Z126" i="51"/>
  <c r="Z129" i="51"/>
  <c r="Z110" i="51"/>
  <c r="Z116" i="51"/>
  <c r="Z128" i="51"/>
  <c r="Z124" i="51"/>
  <c r="Z131" i="51"/>
  <c r="BQ53" i="47"/>
  <c r="BQ74" i="47"/>
  <c r="BQ59" i="47"/>
  <c r="BQ73" i="47"/>
  <c r="BQ70" i="47"/>
  <c r="BQ52" i="47"/>
  <c r="BQ72" i="47"/>
  <c r="BQ76" i="47"/>
  <c r="BQ64" i="47"/>
  <c r="BQ55" i="47"/>
  <c r="BQ82" i="47"/>
  <c r="BQ81" i="47"/>
  <c r="BQ67" i="47"/>
  <c r="BQ78" i="47"/>
  <c r="BQ79" i="47"/>
  <c r="BQ62" i="47"/>
  <c r="BQ75" i="47"/>
  <c r="BQ83" i="47"/>
  <c r="BQ61" i="47"/>
  <c r="BQ54" i="47"/>
  <c r="BQ49" i="47"/>
  <c r="BQ80" i="47"/>
  <c r="BQ65" i="47"/>
  <c r="BQ71" i="47"/>
  <c r="BQ66" i="47"/>
  <c r="BQ47" i="47"/>
  <c r="BQ46" i="47"/>
  <c r="BQ57" i="47"/>
  <c r="BQ86" i="47"/>
  <c r="BQ48" i="47"/>
  <c r="BQ58" i="47"/>
  <c r="BQ77" i="47"/>
  <c r="BQ84" i="47"/>
  <c r="BQ63" i="47"/>
  <c r="BQ45" i="47"/>
  <c r="BQ60" i="47"/>
  <c r="BQ85" i="47"/>
  <c r="BQ56" i="47"/>
  <c r="BQ69" i="47"/>
  <c r="BQ50" i="47"/>
  <c r="BQ68" i="47"/>
  <c r="BQ51" i="47"/>
  <c r="AC91" i="46"/>
  <c r="AD91" i="46" s="1"/>
  <c r="AC94" i="46"/>
  <c r="AD94" i="46" s="1"/>
  <c r="AC84" i="46"/>
  <c r="AD84" i="46" s="1"/>
  <c r="AC101" i="46"/>
  <c r="AD101" i="46" s="1"/>
  <c r="AC79" i="46"/>
  <c r="AD79" i="46" s="1"/>
  <c r="AC87" i="46"/>
  <c r="AD87" i="46" s="1"/>
  <c r="AC98" i="46"/>
  <c r="AD98" i="46" s="1"/>
  <c r="AC80" i="46"/>
  <c r="AD80" i="46" s="1"/>
  <c r="AC92" i="46"/>
  <c r="AD92" i="46" s="1"/>
  <c r="AC85" i="46"/>
  <c r="AD85" i="46" s="1"/>
  <c r="AC78" i="46"/>
  <c r="AD78" i="46" s="1"/>
  <c r="AC90" i="46"/>
  <c r="AD90" i="46" s="1"/>
  <c r="AC89" i="46"/>
  <c r="AD89" i="46" s="1"/>
  <c r="AC86" i="46"/>
  <c r="AD86" i="46" s="1"/>
  <c r="AC96" i="46"/>
  <c r="AD96" i="46" s="1"/>
  <c r="AC93" i="46"/>
  <c r="AD93" i="46" s="1"/>
  <c r="AC88" i="46"/>
  <c r="AD88" i="46" s="1"/>
  <c r="AC82" i="46"/>
  <c r="AD82" i="46" s="1"/>
  <c r="AC95" i="46"/>
  <c r="AD95" i="46" s="1"/>
  <c r="AC100" i="46"/>
  <c r="AD100" i="46" s="1"/>
  <c r="AC99" i="46"/>
  <c r="AD99" i="46" s="1"/>
  <c r="AC83" i="46"/>
  <c r="AD83" i="46" s="1"/>
  <c r="AC81" i="46"/>
  <c r="AD81" i="46" s="1"/>
  <c r="AC102" i="46"/>
  <c r="AD102" i="46" s="1"/>
  <c r="AC97" i="46"/>
  <c r="AD97" i="46" s="1"/>
  <c r="AD61" i="43"/>
  <c r="AD59" i="43"/>
  <c r="AD57" i="43"/>
  <c r="AD62" i="43"/>
  <c r="AD65" i="43"/>
  <c r="AD67" i="43"/>
  <c r="AD64" i="43"/>
  <c r="AD60" i="43"/>
  <c r="AD63" i="43"/>
  <c r="AD69" i="43"/>
  <c r="AD58" i="43"/>
  <c r="AD66" i="43"/>
  <c r="AD68" i="43"/>
  <c r="AD57" i="48"/>
  <c r="AD69" i="48"/>
  <c r="AD64" i="48"/>
  <c r="AD62" i="48"/>
  <c r="AD60" i="48"/>
  <c r="AD68" i="48"/>
  <c r="AD61" i="48"/>
  <c r="AD66" i="48"/>
  <c r="AD59" i="48"/>
  <c r="AD65" i="48"/>
  <c r="AD67" i="48"/>
  <c r="AD63" i="48"/>
  <c r="AD58" i="48"/>
  <c r="I83" i="48"/>
  <c r="I101" i="48"/>
  <c r="I82" i="48"/>
  <c r="I91" i="48"/>
  <c r="I95" i="48"/>
  <c r="I88" i="48"/>
  <c r="I85" i="48"/>
  <c r="I100" i="48"/>
  <c r="I99" i="48"/>
  <c r="I86" i="48"/>
  <c r="I96" i="48"/>
  <c r="I98" i="48"/>
  <c r="I80" i="48"/>
  <c r="I89" i="48"/>
  <c r="I97" i="48"/>
  <c r="I84" i="48"/>
  <c r="I93" i="48"/>
  <c r="I92" i="48"/>
  <c r="I79" i="48"/>
  <c r="I94" i="48"/>
  <c r="I90" i="48"/>
  <c r="I102" i="48"/>
  <c r="I81" i="48"/>
  <c r="I87" i="48"/>
  <c r="I78" i="48"/>
  <c r="AD46" i="44"/>
  <c r="AD49" i="44"/>
  <c r="AD47" i="44"/>
  <c r="AD45" i="44"/>
  <c r="AD48" i="44"/>
  <c r="AB101" i="18"/>
  <c r="AB97" i="18"/>
  <c r="AB98" i="18"/>
  <c r="AA92" i="18"/>
  <c r="AB91" i="18"/>
  <c r="AA100" i="18"/>
  <c r="AN80" i="48"/>
  <c r="AN86" i="48"/>
  <c r="AN48" i="48"/>
  <c r="AN64" i="48"/>
  <c r="AN85" i="48"/>
  <c r="AN65" i="48"/>
  <c r="AN70" i="48"/>
  <c r="AN71" i="48"/>
  <c r="AN59" i="48"/>
  <c r="AN82" i="48"/>
  <c r="AN81" i="48"/>
  <c r="AN61" i="48"/>
  <c r="AN62" i="48"/>
  <c r="AN55" i="48"/>
  <c r="AN69" i="48"/>
  <c r="AN76" i="48"/>
  <c r="AN58" i="48"/>
  <c r="AN75" i="48"/>
  <c r="AN47" i="48"/>
  <c r="AN51" i="48"/>
  <c r="AN57" i="48"/>
  <c r="AN54" i="48"/>
  <c r="AN52" i="48"/>
  <c r="AN84" i="48"/>
  <c r="AN63" i="48"/>
  <c r="AN83" i="48"/>
  <c r="AN60" i="48"/>
  <c r="AN50" i="48"/>
  <c r="AN67" i="48"/>
  <c r="AN68" i="48"/>
  <c r="AN66" i="48"/>
  <c r="AN74" i="48"/>
  <c r="AN77" i="48"/>
  <c r="AN73" i="48"/>
  <c r="AN78" i="48"/>
  <c r="AN53" i="48"/>
  <c r="AN46" i="48"/>
  <c r="AN49" i="48"/>
  <c r="AN72" i="48"/>
  <c r="AN56" i="48"/>
  <c r="AN79" i="48"/>
  <c r="AN45" i="48"/>
  <c r="AB80" i="18"/>
  <c r="AB83" i="18"/>
  <c r="AA78" i="18"/>
  <c r="AB81" i="18"/>
  <c r="AB79" i="18"/>
  <c r="AB78" i="18"/>
  <c r="AA85" i="18"/>
  <c r="AA83" i="18"/>
  <c r="AA80" i="18"/>
  <c r="AB85" i="18"/>
  <c r="AA81" i="18"/>
  <c r="AA79" i="18"/>
  <c r="I110" i="49" a="1"/>
  <c r="Z78" i="47" a="1"/>
  <c r="AD57" i="50" a="1"/>
  <c r="AD45" i="47" a="1"/>
  <c r="BQ45" i="48" a="1"/>
  <c r="AN45" i="44" a="1"/>
  <c r="AC45" i="48" a="1"/>
  <c r="AD45" i="48" a="1"/>
  <c r="BB45" i="52" a="1"/>
  <c r="Z78" i="46" a="1"/>
  <c r="AD57" i="51" a="1"/>
  <c r="AC45" i="50" a="1"/>
  <c r="AB86" i="18" l="1"/>
  <c r="AA84" i="18"/>
  <c r="AB87" i="18"/>
  <c r="AB102" i="18"/>
  <c r="AB94" i="18"/>
  <c r="AA90" i="18"/>
  <c r="AA93" i="18"/>
  <c r="AA99" i="18"/>
  <c r="AB96" i="18"/>
  <c r="AC47" i="50"/>
  <c r="AC46" i="50"/>
  <c r="AC49" i="50"/>
  <c r="AC48" i="50"/>
  <c r="AC45" i="50"/>
  <c r="BB55" i="52"/>
  <c r="BB86" i="52"/>
  <c r="BB83" i="52"/>
  <c r="BB81" i="52"/>
  <c r="BB84" i="52"/>
  <c r="BB56" i="52"/>
  <c r="BB64" i="52"/>
  <c r="BB53" i="52"/>
  <c r="BB77" i="52"/>
  <c r="BB78" i="52"/>
  <c r="BB75" i="52"/>
  <c r="BB57" i="52"/>
  <c r="BB46" i="52"/>
  <c r="BB52" i="52"/>
  <c r="BB66" i="52"/>
  <c r="BB63" i="52"/>
  <c r="BB47" i="52"/>
  <c r="BB73" i="52"/>
  <c r="BB45" i="52"/>
  <c r="BB70" i="52"/>
  <c r="BB54" i="52"/>
  <c r="BB72" i="52"/>
  <c r="BB71" i="52"/>
  <c r="BB48" i="52"/>
  <c r="BB79" i="52"/>
  <c r="BB65" i="52"/>
  <c r="BB61" i="52"/>
  <c r="BB82" i="52"/>
  <c r="BB69" i="52"/>
  <c r="BB49" i="52"/>
  <c r="BB74" i="52"/>
  <c r="BB68" i="52"/>
  <c r="BB85" i="52"/>
  <c r="BB51" i="52"/>
  <c r="BB50" i="52"/>
  <c r="BB62" i="52"/>
  <c r="BB80" i="52"/>
  <c r="BB59" i="52"/>
  <c r="BB76" i="52"/>
  <c r="BB58" i="52"/>
  <c r="BB60" i="52"/>
  <c r="BB67" i="52"/>
  <c r="AD60" i="50"/>
  <c r="AD64" i="50"/>
  <c r="AD61" i="50"/>
  <c r="AD62" i="50"/>
  <c r="AD65" i="50"/>
  <c r="AD63" i="50"/>
  <c r="AD66" i="50"/>
  <c r="AD57" i="50"/>
  <c r="AD58" i="50"/>
  <c r="AD59" i="50"/>
  <c r="AD67" i="50"/>
  <c r="AD68" i="50"/>
  <c r="AD69" i="50"/>
  <c r="Z94" i="47"/>
  <c r="AA94" i="47" s="1"/>
  <c r="Z79" i="47"/>
  <c r="AB79" i="47" s="1"/>
  <c r="Z91" i="47"/>
  <c r="AA91" i="47" s="1"/>
  <c r="Z92" i="47"/>
  <c r="AA92" i="47" s="1"/>
  <c r="Z85" i="47"/>
  <c r="AA85" i="47" s="1"/>
  <c r="Z93" i="47"/>
  <c r="AA93" i="47" s="1"/>
  <c r="Z80" i="47"/>
  <c r="AA80" i="47" s="1"/>
  <c r="Z96" i="47"/>
  <c r="AA96" i="47" s="1"/>
  <c r="Z97" i="47"/>
  <c r="AB97" i="47" s="1"/>
  <c r="Z100" i="47"/>
  <c r="AB100" i="47" s="1"/>
  <c r="Z82" i="47"/>
  <c r="AA82" i="47" s="1"/>
  <c r="Z86" i="47"/>
  <c r="AA86" i="47" s="1"/>
  <c r="Z81" i="47"/>
  <c r="AA81" i="47" s="1"/>
  <c r="Z102" i="47"/>
  <c r="AA102" i="47" s="1"/>
  <c r="Z89" i="47"/>
  <c r="AB89" i="47" s="1"/>
  <c r="Z98" i="47"/>
  <c r="AA98" i="47" s="1"/>
  <c r="Z84" i="47"/>
  <c r="Z95" i="47"/>
  <c r="AB95" i="47" s="1"/>
  <c r="Z87" i="47"/>
  <c r="Z90" i="47"/>
  <c r="AA90" i="47" s="1"/>
  <c r="Z99" i="47"/>
  <c r="AA99" i="47" s="1"/>
  <c r="Z78" i="47"/>
  <c r="AA78" i="47" s="1"/>
  <c r="Z88" i="47"/>
  <c r="AB88" i="47" s="1"/>
  <c r="Z101" i="47"/>
  <c r="AB101" i="47" s="1"/>
  <c r="Z83" i="47"/>
  <c r="I132" i="49"/>
  <c r="I123" i="49"/>
  <c r="I110" i="49"/>
  <c r="I127" i="49"/>
  <c r="I126" i="49"/>
  <c r="I122" i="49"/>
  <c r="I118" i="49"/>
  <c r="I133" i="49"/>
  <c r="I114" i="49"/>
  <c r="I116" i="49"/>
  <c r="I134" i="49"/>
  <c r="I119" i="49"/>
  <c r="I124" i="49"/>
  <c r="I121" i="49"/>
  <c r="I111" i="49"/>
  <c r="I128" i="49"/>
  <c r="I112" i="49"/>
  <c r="I115" i="49"/>
  <c r="I117" i="49"/>
  <c r="I129" i="49"/>
  <c r="I120" i="49"/>
  <c r="I130" i="49"/>
  <c r="I125" i="49"/>
  <c r="I113" i="49"/>
  <c r="I131" i="49"/>
  <c r="AD60" i="51"/>
  <c r="AD69" i="51"/>
  <c r="AD57" i="51"/>
  <c r="AD64" i="51"/>
  <c r="AD66" i="51"/>
  <c r="AD65" i="51"/>
  <c r="AD67" i="51"/>
  <c r="AD61" i="51"/>
  <c r="AD68" i="51"/>
  <c r="AD58" i="51"/>
  <c r="AD59" i="51"/>
  <c r="AD63" i="51"/>
  <c r="AD62" i="51"/>
  <c r="AD48" i="47"/>
  <c r="AD49" i="47"/>
  <c r="AD46" i="47"/>
  <c r="AD45" i="47"/>
  <c r="AD47" i="47"/>
  <c r="AD48" i="48"/>
  <c r="AD47" i="48"/>
  <c r="AD49" i="48"/>
  <c r="AD45" i="48"/>
  <c r="AD46" i="48"/>
  <c r="AN64" i="44"/>
  <c r="AN59" i="44"/>
  <c r="AN85" i="44"/>
  <c r="AN61" i="44"/>
  <c r="AN49" i="44"/>
  <c r="AN63" i="44"/>
  <c r="AN46" i="44"/>
  <c r="AN65" i="44"/>
  <c r="AN69" i="44"/>
  <c r="AN80" i="44"/>
  <c r="AN78" i="44"/>
  <c r="AN81" i="44"/>
  <c r="AN45" i="44"/>
  <c r="AN50" i="44"/>
  <c r="AN57" i="44"/>
  <c r="AN79" i="44"/>
  <c r="AN70" i="44"/>
  <c r="AN53" i="44"/>
  <c r="AN71" i="44"/>
  <c r="AN67" i="44"/>
  <c r="AN52" i="44"/>
  <c r="AN74" i="44"/>
  <c r="AN82" i="44"/>
  <c r="AN68" i="44"/>
  <c r="AN48" i="44"/>
  <c r="AN56" i="44"/>
  <c r="AN62" i="44"/>
  <c r="AN51" i="44"/>
  <c r="AN66" i="44"/>
  <c r="AN77" i="44"/>
  <c r="AN47" i="44"/>
  <c r="AN58" i="44"/>
  <c r="AN73" i="44"/>
  <c r="AN55" i="44"/>
  <c r="AN86" i="44"/>
  <c r="AN76" i="44"/>
  <c r="AN72" i="44"/>
  <c r="AN84" i="44"/>
  <c r="AN54" i="44"/>
  <c r="AN83" i="44"/>
  <c r="AN75" i="44"/>
  <c r="AN60" i="44"/>
  <c r="BQ52" i="48"/>
  <c r="BQ65" i="48"/>
  <c r="BQ55" i="48"/>
  <c r="BQ84" i="48"/>
  <c r="BQ72" i="48"/>
  <c r="BQ56" i="48"/>
  <c r="BQ83" i="48"/>
  <c r="BQ78" i="48"/>
  <c r="BQ71" i="48"/>
  <c r="BQ59" i="48"/>
  <c r="BQ57" i="48"/>
  <c r="BQ70" i="48"/>
  <c r="BQ58" i="48"/>
  <c r="BQ64" i="48"/>
  <c r="BQ48" i="48"/>
  <c r="BQ75" i="48"/>
  <c r="BQ80" i="48"/>
  <c r="BQ79" i="48"/>
  <c r="BQ67" i="48"/>
  <c r="BQ50" i="48"/>
  <c r="BQ49" i="48"/>
  <c r="BQ74" i="48"/>
  <c r="BQ82" i="48"/>
  <c r="BQ81" i="48"/>
  <c r="BQ51" i="48"/>
  <c r="BQ61" i="48"/>
  <c r="BQ73" i="48"/>
  <c r="BQ63" i="48"/>
  <c r="BQ69" i="48"/>
  <c r="BQ68" i="48"/>
  <c r="BQ54" i="48"/>
  <c r="BQ85" i="48"/>
  <c r="BQ45" i="48"/>
  <c r="BQ46" i="48"/>
  <c r="BQ86" i="48"/>
  <c r="BQ47" i="48"/>
  <c r="BQ77" i="48"/>
  <c r="BQ62" i="48"/>
  <c r="BQ66" i="48"/>
  <c r="BQ60" i="48"/>
  <c r="BQ53" i="48"/>
  <c r="BQ76" i="48"/>
  <c r="AC46" i="48"/>
  <c r="AC45" i="48"/>
  <c r="AC47" i="48"/>
  <c r="AC48" i="48"/>
  <c r="AC49" i="48"/>
  <c r="AB88" i="18"/>
  <c r="AA89" i="18"/>
  <c r="AB95" i="18"/>
  <c r="AB81" i="47"/>
  <c r="AA100" i="47"/>
  <c r="AB102" i="47"/>
  <c r="AB85" i="47"/>
  <c r="Z93" i="46"/>
  <c r="AB93" i="46" s="1"/>
  <c r="Z89" i="46"/>
  <c r="AA89" i="46" s="1"/>
  <c r="Z85" i="46"/>
  <c r="AB85" i="46" s="1"/>
  <c r="Z94" i="46"/>
  <c r="AB94" i="46" s="1"/>
  <c r="Z83" i="46"/>
  <c r="AA83" i="46" s="1"/>
  <c r="Z97" i="46"/>
  <c r="AA97" i="46" s="1"/>
  <c r="Z90" i="46"/>
  <c r="AB90" i="46" s="1"/>
  <c r="Z87" i="46"/>
  <c r="AB87" i="46" s="1"/>
  <c r="Z100" i="46"/>
  <c r="AA100" i="46" s="1"/>
  <c r="Z101" i="46"/>
  <c r="AB101" i="46" s="1"/>
  <c r="Z79" i="46"/>
  <c r="AB79" i="46" s="1"/>
  <c r="Z96" i="46"/>
  <c r="AA96" i="46" s="1"/>
  <c r="Z102" i="46"/>
  <c r="AB102" i="46" s="1"/>
  <c r="Z91" i="46"/>
  <c r="AB91" i="46" s="1"/>
  <c r="Z88" i="46"/>
  <c r="AB88" i="46" s="1"/>
  <c r="Z82" i="46"/>
  <c r="AA82" i="46" s="1"/>
  <c r="Z99" i="46"/>
  <c r="AB99" i="46" s="1"/>
  <c r="Z95" i="46"/>
  <c r="AB95" i="46" s="1"/>
  <c r="Z86" i="46"/>
  <c r="AB86" i="46" s="1"/>
  <c r="Z78" i="46"/>
  <c r="AA78" i="46" s="1"/>
  <c r="Z84" i="46"/>
  <c r="AB84" i="46" s="1"/>
  <c r="Z92" i="46"/>
  <c r="AA92" i="46" s="1"/>
  <c r="Z81" i="46"/>
  <c r="AA81" i="46" s="1"/>
  <c r="Z98" i="46"/>
  <c r="AA98" i="46" s="1"/>
  <c r="Z80" i="46"/>
  <c r="AB80" i="46" s="1"/>
  <c r="AB82" i="18"/>
  <c r="J110" i="45" a="1"/>
  <c r="AB94" i="47" l="1"/>
  <c r="AA89" i="47"/>
  <c r="AB98" i="47"/>
  <c r="AB93" i="47"/>
  <c r="AB96" i="47"/>
  <c r="AB99" i="47"/>
  <c r="AB80" i="47"/>
  <c r="AA88" i="47"/>
  <c r="AB78" i="47"/>
  <c r="AA101" i="47"/>
  <c r="AA79" i="47"/>
  <c r="AB86" i="47"/>
  <c r="AB91" i="47"/>
  <c r="AB82" i="47"/>
  <c r="AA84" i="47"/>
  <c r="AB84" i="47"/>
  <c r="AA95" i="47"/>
  <c r="AB90" i="47"/>
  <c r="AA83" i="47"/>
  <c r="AB83" i="47"/>
  <c r="AA97" i="47"/>
  <c r="AB92" i="47"/>
  <c r="AB87" i="47"/>
  <c r="AA87" i="47"/>
  <c r="AA102" i="46"/>
  <c r="AB100" i="46"/>
  <c r="AB89" i="46"/>
  <c r="AA80" i="46"/>
  <c r="AA94" i="46"/>
  <c r="AA99" i="46"/>
  <c r="AB96" i="46"/>
  <c r="AB78" i="46"/>
  <c r="AA101" i="46"/>
  <c r="AA93" i="46"/>
  <c r="AA86" i="46"/>
  <c r="AB83" i="46"/>
  <c r="AA90" i="46"/>
  <c r="AB81" i="46"/>
  <c r="AA88" i="46"/>
  <c r="AA79" i="46"/>
  <c r="AA85" i="46"/>
  <c r="AA95" i="46"/>
  <c r="AA84" i="46"/>
  <c r="AB98" i="46"/>
  <c r="AB82" i="46"/>
  <c r="AA87" i="46"/>
  <c r="AA91" i="46"/>
  <c r="AB97" i="46"/>
  <c r="AB92" i="46"/>
  <c r="J127" i="45"/>
  <c r="J122" i="45"/>
  <c r="J116" i="45"/>
  <c r="J129" i="45"/>
  <c r="J124" i="45"/>
  <c r="J117" i="45"/>
  <c r="J134" i="45"/>
  <c r="J132" i="45"/>
  <c r="J110" i="45"/>
  <c r="J120" i="45"/>
  <c r="J128" i="45"/>
  <c r="J112" i="45"/>
  <c r="J123" i="45"/>
  <c r="J113" i="45"/>
  <c r="J125" i="45"/>
  <c r="J118" i="45"/>
  <c r="J121" i="45"/>
  <c r="J119" i="45"/>
  <c r="J126" i="45"/>
  <c r="J133" i="45"/>
  <c r="J115" i="45"/>
  <c r="J130" i="45"/>
  <c r="J131" i="45"/>
  <c r="J114" i="45"/>
  <c r="J111" i="45"/>
  <c r="AN45" i="41" a="1"/>
  <c r="Z57" i="44" a="1"/>
  <c r="AC45" i="18" a="1"/>
  <c r="I45" i="18" a="1"/>
  <c r="AA110" i="18" a="1"/>
  <c r="CD45" i="18" a="1"/>
  <c r="BC45" i="52" a="1"/>
  <c r="I45" i="51" a="1"/>
  <c r="I78" i="9" a="1"/>
  <c r="AO45" i="46" a="1"/>
  <c r="AN45" i="9" a="1"/>
  <c r="Z57" i="48" a="1"/>
  <c r="AC57" i="41" a="1"/>
  <c r="I46" i="51" l="1"/>
  <c r="K46" i="51" s="1"/>
  <c r="I57" i="51"/>
  <c r="K57" i="51" s="1"/>
  <c r="L57" i="51" s="1"/>
  <c r="I50" i="51"/>
  <c r="K50" i="51" s="1"/>
  <c r="L50" i="51" s="1"/>
  <c r="I53" i="51"/>
  <c r="K53" i="51" s="1"/>
  <c r="L53" i="51" s="1"/>
  <c r="I45" i="51"/>
  <c r="I67" i="51"/>
  <c r="K67" i="51" s="1"/>
  <c r="L67" i="51" s="1"/>
  <c r="I69" i="51"/>
  <c r="K69" i="51" s="1"/>
  <c r="L69" i="51" s="1"/>
  <c r="I52" i="51"/>
  <c r="K52" i="51" s="1"/>
  <c r="L52" i="51" s="1"/>
  <c r="I59" i="51"/>
  <c r="K59" i="51" s="1"/>
  <c r="L59" i="51" s="1"/>
  <c r="I51" i="51"/>
  <c r="K51" i="51" s="1"/>
  <c r="L51" i="51" s="1"/>
  <c r="I48" i="51"/>
  <c r="I49" i="51"/>
  <c r="I64" i="51"/>
  <c r="K64" i="51" s="1"/>
  <c r="L64" i="51" s="1"/>
  <c r="I54" i="51"/>
  <c r="K54" i="51" s="1"/>
  <c r="L54" i="51" s="1"/>
  <c r="I60" i="51"/>
  <c r="K60" i="51" s="1"/>
  <c r="L60" i="51" s="1"/>
  <c r="I56" i="51"/>
  <c r="K56" i="51" s="1"/>
  <c r="L56" i="51" s="1"/>
  <c r="I62" i="51"/>
  <c r="K62" i="51" s="1"/>
  <c r="L62" i="51" s="1"/>
  <c r="I58" i="51"/>
  <c r="K58" i="51" s="1"/>
  <c r="L58" i="51" s="1"/>
  <c r="I55" i="51"/>
  <c r="K55" i="51" s="1"/>
  <c r="L55" i="51" s="1"/>
  <c r="I63" i="51"/>
  <c r="K63" i="51" s="1"/>
  <c r="L63" i="51" s="1"/>
  <c r="I65" i="51"/>
  <c r="K65" i="51" s="1"/>
  <c r="L65" i="51" s="1"/>
  <c r="I70" i="51"/>
  <c r="K70" i="51" s="1"/>
  <c r="L70" i="51" s="1"/>
  <c r="I61" i="51"/>
  <c r="K61" i="51" s="1"/>
  <c r="L61" i="51" s="1"/>
  <c r="I47" i="51"/>
  <c r="K47" i="51" s="1"/>
  <c r="I68" i="51"/>
  <c r="K68" i="51" s="1"/>
  <c r="L68" i="51" s="1"/>
  <c r="I66" i="51"/>
  <c r="K66" i="51" s="1"/>
  <c r="L66" i="51" s="1"/>
  <c r="AC59" i="41"/>
  <c r="AC68" i="41"/>
  <c r="AC62" i="41"/>
  <c r="AC58" i="41"/>
  <c r="AC66" i="41"/>
  <c r="AC63" i="41"/>
  <c r="AC69" i="41"/>
  <c r="AC60" i="41"/>
  <c r="AC65" i="41"/>
  <c r="AC64" i="41"/>
  <c r="AC61" i="41"/>
  <c r="AC57" i="41"/>
  <c r="AC67" i="41"/>
  <c r="I67" i="18"/>
  <c r="K67" i="18" s="1"/>
  <c r="L67" i="18" s="1"/>
  <c r="I59" i="18"/>
  <c r="K59" i="18" s="1"/>
  <c r="L59" i="18" s="1"/>
  <c r="I64" i="18"/>
  <c r="K64" i="18" s="1"/>
  <c r="L64" i="18" s="1"/>
  <c r="I47" i="18"/>
  <c r="K47" i="18" s="1"/>
  <c r="L47" i="18" s="1"/>
  <c r="I52" i="18"/>
  <c r="K52" i="18" s="1"/>
  <c r="L52" i="18" s="1"/>
  <c r="I49" i="18"/>
  <c r="K49" i="18" s="1"/>
  <c r="L49" i="18" s="1"/>
  <c r="I63" i="18"/>
  <c r="K63" i="18" s="1"/>
  <c r="L63" i="18" s="1"/>
  <c r="I50" i="18"/>
  <c r="K50" i="18" s="1"/>
  <c r="L50" i="18" s="1"/>
  <c r="I51" i="18"/>
  <c r="K51" i="18" s="1"/>
  <c r="L51" i="18" s="1"/>
  <c r="I62" i="18"/>
  <c r="K62" i="18" s="1"/>
  <c r="L62" i="18" s="1"/>
  <c r="I56" i="18"/>
  <c r="K56" i="18" s="1"/>
  <c r="L56" i="18" s="1"/>
  <c r="I57" i="18"/>
  <c r="K57" i="18" s="1"/>
  <c r="L57" i="18" s="1"/>
  <c r="I66" i="18"/>
  <c r="K66" i="18" s="1"/>
  <c r="L66" i="18" s="1"/>
  <c r="I70" i="18"/>
  <c r="K70" i="18" s="1"/>
  <c r="L70" i="18" s="1"/>
  <c r="I46" i="18"/>
  <c r="K46" i="18" s="1"/>
  <c r="L46" i="18" s="1"/>
  <c r="I48" i="18"/>
  <c r="K48" i="18" s="1"/>
  <c r="L48" i="18" s="1"/>
  <c r="I45" i="18"/>
  <c r="I69" i="18"/>
  <c r="K69" i="18" s="1"/>
  <c r="L69" i="18" s="1"/>
  <c r="I55" i="18"/>
  <c r="K55" i="18" s="1"/>
  <c r="L55" i="18" s="1"/>
  <c r="I54" i="18"/>
  <c r="K54" i="18" s="1"/>
  <c r="L54" i="18" s="1"/>
  <c r="I68" i="18"/>
  <c r="K68" i="18" s="1"/>
  <c r="L68" i="18" s="1"/>
  <c r="I65" i="18"/>
  <c r="K65" i="18" s="1"/>
  <c r="L65" i="18" s="1"/>
  <c r="I60" i="18"/>
  <c r="K60" i="18" s="1"/>
  <c r="L60" i="18" s="1"/>
  <c r="I61" i="18"/>
  <c r="K61" i="18" s="1"/>
  <c r="L61" i="18" s="1"/>
  <c r="I58" i="18"/>
  <c r="K58" i="18" s="1"/>
  <c r="L58" i="18" s="1"/>
  <c r="I53" i="18"/>
  <c r="K53" i="18" s="1"/>
  <c r="L53" i="18" s="1"/>
  <c r="AC47" i="18"/>
  <c r="AC46" i="18"/>
  <c r="AC48" i="18"/>
  <c r="AC49" i="18"/>
  <c r="AC45" i="18"/>
  <c r="Z63" i="44"/>
  <c r="Z62" i="44"/>
  <c r="Z60" i="44"/>
  <c r="Z67" i="44"/>
  <c r="Z68" i="44"/>
  <c r="Z66" i="44"/>
  <c r="Z64" i="44"/>
  <c r="Z57" i="44"/>
  <c r="Z61" i="44"/>
  <c r="Z59" i="44"/>
  <c r="Z65" i="44"/>
  <c r="Z69" i="44"/>
  <c r="Z58" i="44"/>
  <c r="AN79" i="41"/>
  <c r="AN48" i="41"/>
  <c r="AN80" i="41"/>
  <c r="AN55" i="41"/>
  <c r="AN67" i="41"/>
  <c r="AN71" i="41"/>
  <c r="AN46" i="41"/>
  <c r="AN56" i="41"/>
  <c r="AN61" i="41"/>
  <c r="AN82" i="41"/>
  <c r="AN84" i="41"/>
  <c r="AN54" i="41"/>
  <c r="AN45" i="41"/>
  <c r="AN52" i="41"/>
  <c r="AN59" i="41"/>
  <c r="AN53" i="41"/>
  <c r="AN78" i="41"/>
  <c r="AN65" i="41"/>
  <c r="AN60" i="41"/>
  <c r="AN51" i="41"/>
  <c r="AN75" i="41"/>
  <c r="AN72" i="41"/>
  <c r="AN62" i="41"/>
  <c r="AN47" i="41"/>
  <c r="AN57" i="41"/>
  <c r="AN66" i="41"/>
  <c r="AN76" i="41"/>
  <c r="AN49" i="41"/>
  <c r="AN77" i="41"/>
  <c r="AN74" i="41"/>
  <c r="AN64" i="41"/>
  <c r="AN85" i="41"/>
  <c r="AN58" i="41"/>
  <c r="AN50" i="41"/>
  <c r="AN73" i="41"/>
  <c r="AN70" i="41"/>
  <c r="AN63" i="41"/>
  <c r="AN69" i="41"/>
  <c r="AN86" i="41"/>
  <c r="AN83" i="41"/>
  <c r="AN68" i="41"/>
  <c r="AN81" i="41"/>
  <c r="AN74" i="9"/>
  <c r="AN64" i="9"/>
  <c r="AN53" i="9"/>
  <c r="AN51" i="9"/>
  <c r="AN66" i="9"/>
  <c r="AN65" i="9"/>
  <c r="AN84" i="9"/>
  <c r="AN71" i="9"/>
  <c r="AN52" i="9"/>
  <c r="AN60" i="9"/>
  <c r="AN46" i="9"/>
  <c r="AN70" i="9"/>
  <c r="AN45" i="9"/>
  <c r="AN72" i="9"/>
  <c r="AN67" i="9"/>
  <c r="AN48" i="9"/>
  <c r="AN47" i="9"/>
  <c r="AN77" i="9"/>
  <c r="AN80" i="9"/>
  <c r="AN83" i="9"/>
  <c r="AN85" i="9"/>
  <c r="AN57" i="9"/>
  <c r="AN61" i="9"/>
  <c r="AN62" i="9"/>
  <c r="AN75" i="9"/>
  <c r="AN78" i="9"/>
  <c r="AN55" i="9"/>
  <c r="AN82" i="9"/>
  <c r="AN58" i="9"/>
  <c r="AN49" i="9"/>
  <c r="AN54" i="9"/>
  <c r="AN68" i="9"/>
  <c r="AN50" i="9"/>
  <c r="AN63" i="9"/>
  <c r="AN76" i="9"/>
  <c r="AN79" i="9"/>
  <c r="AN73" i="9"/>
  <c r="AN69" i="9"/>
  <c r="AN56" i="9"/>
  <c r="AN86" i="9"/>
  <c r="AN81" i="9"/>
  <c r="AN59" i="9"/>
  <c r="I102" i="9"/>
  <c r="I96" i="9"/>
  <c r="I87" i="9"/>
  <c r="I85" i="9"/>
  <c r="I78" i="9"/>
  <c r="I91" i="9"/>
  <c r="I98" i="9"/>
  <c r="I92" i="9"/>
  <c r="I83" i="9"/>
  <c r="I99" i="9"/>
  <c r="I89" i="9"/>
  <c r="I95" i="9"/>
  <c r="I101" i="9"/>
  <c r="I94" i="9"/>
  <c r="I88" i="9"/>
  <c r="I79" i="9"/>
  <c r="I80" i="9"/>
  <c r="I82" i="9"/>
  <c r="I93" i="9"/>
  <c r="I90" i="9"/>
  <c r="I84" i="9"/>
  <c r="I86" i="9"/>
  <c r="I97" i="9"/>
  <c r="I81" i="9"/>
  <c r="I100" i="9"/>
  <c r="CD57" i="18"/>
  <c r="CD80" i="18"/>
  <c r="CD45" i="18"/>
  <c r="CD62" i="18"/>
  <c r="CD72" i="18"/>
  <c r="CD79" i="18"/>
  <c r="CD73" i="18"/>
  <c r="CD69" i="18"/>
  <c r="CD63" i="18"/>
  <c r="CD51" i="18"/>
  <c r="CD55" i="18"/>
  <c r="CD86" i="18"/>
  <c r="CD76" i="18"/>
  <c r="CD67" i="18"/>
  <c r="CD58" i="18"/>
  <c r="CD83" i="18"/>
  <c r="CD78" i="18"/>
  <c r="CD66" i="18"/>
  <c r="CD68" i="18"/>
  <c r="CD50" i="18"/>
  <c r="CD85" i="18"/>
  <c r="CD81" i="18"/>
  <c r="CD77" i="18"/>
  <c r="CD60" i="18"/>
  <c r="CD53" i="18"/>
  <c r="CD74" i="18"/>
  <c r="CD70" i="18"/>
  <c r="CD64" i="18"/>
  <c r="CD59" i="18"/>
  <c r="CD52" i="18"/>
  <c r="CD75" i="18"/>
  <c r="CD54" i="18"/>
  <c r="CD49" i="18"/>
  <c r="CD84" i="18"/>
  <c r="CD61" i="18"/>
  <c r="CD56" i="18"/>
  <c r="CD47" i="18"/>
  <c r="CD46" i="18"/>
  <c r="CD65" i="18"/>
  <c r="CD48" i="18"/>
  <c r="CD82" i="18"/>
  <c r="CD71" i="18"/>
  <c r="AA123" i="18"/>
  <c r="AB123" i="18" s="1"/>
  <c r="AA125" i="18"/>
  <c r="AB125" i="18" s="1"/>
  <c r="AA126" i="18"/>
  <c r="AB126" i="18" s="1"/>
  <c r="AA131" i="18"/>
  <c r="AB131" i="18" s="1"/>
  <c r="AA130" i="18"/>
  <c r="AB130" i="18" s="1"/>
  <c r="AA112" i="18"/>
  <c r="AB112" i="18" s="1"/>
  <c r="AA116" i="18"/>
  <c r="AB116" i="18" s="1"/>
  <c r="AA121" i="18"/>
  <c r="AB121" i="18" s="1"/>
  <c r="AA113" i="18"/>
  <c r="AB113" i="18" s="1"/>
  <c r="AA119" i="18"/>
  <c r="AB119" i="18" s="1"/>
  <c r="AA129" i="18"/>
  <c r="AB129" i="18" s="1"/>
  <c r="AA124" i="18"/>
  <c r="AB124" i="18" s="1"/>
  <c r="AA127" i="18"/>
  <c r="AB127" i="18" s="1"/>
  <c r="AA110" i="18"/>
  <c r="AB110" i="18" s="1"/>
  <c r="AA122" i="18"/>
  <c r="AB122" i="18" s="1"/>
  <c r="AA117" i="18"/>
  <c r="AB117" i="18" s="1"/>
  <c r="AA133" i="18"/>
  <c r="AB133" i="18" s="1"/>
  <c r="AA115" i="18"/>
  <c r="AB115" i="18" s="1"/>
  <c r="AA134" i="18"/>
  <c r="AB134" i="18" s="1"/>
  <c r="AA120" i="18"/>
  <c r="AB120" i="18" s="1"/>
  <c r="AA118" i="18"/>
  <c r="AB118" i="18" s="1"/>
  <c r="AA128" i="18"/>
  <c r="AB128" i="18" s="1"/>
  <c r="AA132" i="18"/>
  <c r="AB132" i="18" s="1"/>
  <c r="AA111" i="18"/>
  <c r="AB111" i="18" s="1"/>
  <c r="AA114" i="18"/>
  <c r="AB114" i="18" s="1"/>
  <c r="BC53" i="52"/>
  <c r="BC85" i="52"/>
  <c r="BC51" i="52"/>
  <c r="BC57" i="52"/>
  <c r="BC70" i="52"/>
  <c r="BC49" i="52"/>
  <c r="BC83" i="52"/>
  <c r="BC72" i="52"/>
  <c r="BC50" i="52"/>
  <c r="BC47" i="52"/>
  <c r="BC45" i="52"/>
  <c r="BC46" i="52"/>
  <c r="BC79" i="52"/>
  <c r="BC75" i="52"/>
  <c r="BC69" i="52"/>
  <c r="BC61" i="52"/>
  <c r="BC81" i="52"/>
  <c r="BC66" i="52"/>
  <c r="BC52" i="52"/>
  <c r="BC80" i="52"/>
  <c r="BC68" i="52"/>
  <c r="BC60" i="52"/>
  <c r="BC58" i="52"/>
  <c r="BC59" i="52"/>
  <c r="BC78" i="52"/>
  <c r="BC77" i="52"/>
  <c r="BC55" i="52"/>
  <c r="BC63" i="52"/>
  <c r="BC73" i="52"/>
  <c r="BC65" i="52"/>
  <c r="BC64" i="52"/>
  <c r="BC86" i="52"/>
  <c r="BC62" i="52"/>
  <c r="BC76" i="52"/>
  <c r="BC48" i="52"/>
  <c r="BC67" i="52"/>
  <c r="BC84" i="52"/>
  <c r="BC71" i="52"/>
  <c r="BC56" i="52"/>
  <c r="BC82" i="52"/>
  <c r="BC54" i="52"/>
  <c r="BC74" i="52"/>
  <c r="Z59" i="48"/>
  <c r="Z66" i="48"/>
  <c r="Z57" i="48"/>
  <c r="Z63" i="48"/>
  <c r="Z68" i="48"/>
  <c r="Z64" i="48"/>
  <c r="Z61" i="48"/>
  <c r="Z58" i="48"/>
  <c r="Z69" i="48"/>
  <c r="Z67" i="48"/>
  <c r="Z65" i="48"/>
  <c r="Z62" i="48"/>
  <c r="Z60" i="48"/>
  <c r="AO71" i="46"/>
  <c r="AO45" i="46"/>
  <c r="AO84" i="46"/>
  <c r="AO69" i="46"/>
  <c r="AO76" i="46"/>
  <c r="AO73" i="46"/>
  <c r="AO72" i="46"/>
  <c r="AO67" i="46"/>
  <c r="AO59" i="46"/>
  <c r="AO78" i="46"/>
  <c r="AO62" i="46"/>
  <c r="AO48" i="46"/>
  <c r="AO80" i="46"/>
  <c r="AO52" i="46"/>
  <c r="AO79" i="46"/>
  <c r="AO70" i="46"/>
  <c r="AO46" i="46"/>
  <c r="AO65" i="46"/>
  <c r="AO81" i="46"/>
  <c r="AO54" i="46"/>
  <c r="AO85" i="46"/>
  <c r="AO61" i="46"/>
  <c r="AO63" i="46"/>
  <c r="AO58" i="46"/>
  <c r="AO77" i="46"/>
  <c r="AO55" i="46"/>
  <c r="AO49" i="46"/>
  <c r="AO47" i="46"/>
  <c r="AO75" i="46"/>
  <c r="AO82" i="46"/>
  <c r="AO86" i="46"/>
  <c r="AO51" i="46"/>
  <c r="AO56" i="46"/>
  <c r="AO57" i="46"/>
  <c r="AO74" i="46"/>
  <c r="AO83" i="46"/>
  <c r="AO68" i="46"/>
  <c r="AO50" i="46"/>
  <c r="AO53" i="46"/>
  <c r="AO60" i="46"/>
  <c r="AO66" i="46"/>
  <c r="AO64" i="46"/>
  <c r="L46" i="51"/>
  <c r="AO45" i="48" a="1"/>
  <c r="AO54" i="48" l="1"/>
  <c r="AO79" i="48"/>
  <c r="AO55" i="48"/>
  <c r="AO52" i="48"/>
  <c r="AO86" i="48"/>
  <c r="AO71" i="48"/>
  <c r="AO65" i="48"/>
  <c r="AO62" i="48"/>
  <c r="AO63" i="48"/>
  <c r="AO68" i="48"/>
  <c r="AO59" i="48"/>
  <c r="AO56" i="48"/>
  <c r="AO57" i="48"/>
  <c r="AO77" i="48"/>
  <c r="AO74" i="48"/>
  <c r="AO73" i="48"/>
  <c r="AO69" i="48"/>
  <c r="AO70" i="48"/>
  <c r="AO67" i="48"/>
  <c r="AO58" i="48"/>
  <c r="AO83" i="48"/>
  <c r="AO53" i="48"/>
  <c r="AO76" i="48"/>
  <c r="AO82" i="48"/>
  <c r="AO72" i="48"/>
  <c r="AO80" i="48"/>
  <c r="AO85" i="48"/>
  <c r="AO51" i="48"/>
  <c r="AO60" i="48"/>
  <c r="AO84" i="48"/>
  <c r="AO61" i="48"/>
  <c r="AO46" i="48"/>
  <c r="AO78" i="48"/>
  <c r="AO50" i="48"/>
  <c r="AO66" i="48"/>
  <c r="AO45" i="48"/>
  <c r="AO49" i="48"/>
  <c r="AO75" i="48"/>
  <c r="AO81" i="48"/>
  <c r="AO48" i="48"/>
  <c r="AO64" i="48"/>
  <c r="AO47" i="48"/>
  <c r="L47" i="51"/>
  <c r="K48" i="51"/>
  <c r="AC57" i="52" a="1"/>
  <c r="AC67" i="52" l="1"/>
  <c r="AC60" i="52"/>
  <c r="AC63" i="52"/>
  <c r="AC66" i="52"/>
  <c r="AC57" i="52"/>
  <c r="AC68" i="52"/>
  <c r="AC65" i="52"/>
  <c r="AC64" i="52"/>
  <c r="AC61" i="52"/>
  <c r="AC69" i="52"/>
  <c r="AC58" i="52"/>
  <c r="AC62" i="52"/>
  <c r="AC59" i="52"/>
  <c r="L48" i="51"/>
  <c r="K49" i="51"/>
  <c r="J78" i="45" a="1"/>
  <c r="J98" i="45" l="1"/>
  <c r="J80" i="45"/>
  <c r="J94" i="45"/>
  <c r="J92" i="45"/>
  <c r="J82" i="45"/>
  <c r="J91" i="45"/>
  <c r="J100" i="45"/>
  <c r="J81" i="45"/>
  <c r="J84" i="45"/>
  <c r="J90" i="45"/>
  <c r="J86" i="45"/>
  <c r="J85" i="45"/>
  <c r="J97" i="45"/>
  <c r="J101" i="45"/>
  <c r="J102" i="45"/>
  <c r="J79" i="45"/>
  <c r="J83" i="45"/>
  <c r="J93" i="45"/>
  <c r="J89" i="45"/>
  <c r="J87" i="45"/>
  <c r="J95" i="45"/>
  <c r="J96" i="45"/>
  <c r="J88" i="45"/>
  <c r="J78" i="45"/>
  <c r="J99" i="45"/>
  <c r="L49" i="51"/>
  <c r="J78" i="46" a="1"/>
  <c r="AN45" i="52" a="1"/>
  <c r="Z57" i="50" a="1"/>
  <c r="I45" i="43" a="1"/>
  <c r="BP45" i="45" a="1"/>
  <c r="AC78" i="49" a="1"/>
  <c r="J78" i="43" a="1"/>
  <c r="J78" i="51" a="1"/>
  <c r="Z110" i="46" a="1"/>
  <c r="J110" i="50" a="1"/>
  <c r="AD57" i="46" a="1"/>
  <c r="AO45" i="9" a="1"/>
  <c r="I110" i="48" a="1"/>
  <c r="AO45" i="42" a="1"/>
  <c r="AC78" i="48" a="1"/>
  <c r="CE45" i="41" a="1"/>
  <c r="CE45" i="46" a="1"/>
  <c r="AA110" i="51" a="1"/>
  <c r="CD45" i="49" a="1"/>
  <c r="J110" i="9" a="1"/>
  <c r="I45" i="41" a="1"/>
  <c r="I110" i="52" a="1"/>
  <c r="BQ45" i="49" a="1"/>
  <c r="CD45" i="45" a="1"/>
  <c r="J125" i="9" l="1"/>
  <c r="J124" i="9"/>
  <c r="J112" i="9"/>
  <c r="J114" i="9"/>
  <c r="J133" i="9"/>
  <c r="J110" i="9"/>
  <c r="J117" i="9"/>
  <c r="J123" i="9"/>
  <c r="J134" i="9"/>
  <c r="J131" i="9"/>
  <c r="J111" i="9"/>
  <c r="J127" i="9"/>
  <c r="J120" i="9"/>
  <c r="J119" i="9"/>
  <c r="J129" i="9"/>
  <c r="J130" i="9"/>
  <c r="J122" i="9"/>
  <c r="J118" i="9"/>
  <c r="J128" i="9"/>
  <c r="J116" i="9"/>
  <c r="J121" i="9"/>
  <c r="J126" i="9"/>
  <c r="J113" i="9"/>
  <c r="J115" i="9"/>
  <c r="J132" i="9"/>
  <c r="CE61" i="46"/>
  <c r="CE82" i="46"/>
  <c r="CE76" i="46"/>
  <c r="CE56" i="46"/>
  <c r="CE73" i="46"/>
  <c r="CE62" i="46"/>
  <c r="CE51" i="46"/>
  <c r="CE81" i="46"/>
  <c r="CE47" i="46"/>
  <c r="CE67" i="46"/>
  <c r="CE84" i="46"/>
  <c r="CE52" i="46"/>
  <c r="CE63" i="46"/>
  <c r="CE86" i="46"/>
  <c r="CE55" i="46"/>
  <c r="CE59" i="46"/>
  <c r="CE74" i="46"/>
  <c r="CE60" i="46"/>
  <c r="CE83" i="46"/>
  <c r="CE69" i="46"/>
  <c r="CE85" i="46"/>
  <c r="CE65" i="46"/>
  <c r="CE68" i="46"/>
  <c r="CE46" i="46"/>
  <c r="CE53" i="46"/>
  <c r="CE79" i="46"/>
  <c r="CE49" i="46"/>
  <c r="CE57" i="46"/>
  <c r="CE48" i="46"/>
  <c r="CE54" i="46"/>
  <c r="CE50" i="46"/>
  <c r="CE77" i="46"/>
  <c r="CE80" i="46"/>
  <c r="CE72" i="46"/>
  <c r="CE64" i="46"/>
  <c r="CE78" i="46"/>
  <c r="CE58" i="46"/>
  <c r="CE70" i="46"/>
  <c r="CE66" i="46"/>
  <c r="CE75" i="46"/>
  <c r="CE71" i="46"/>
  <c r="CE45" i="46"/>
  <c r="AO71" i="42"/>
  <c r="AO54" i="42"/>
  <c r="AO78" i="42"/>
  <c r="AO47" i="42"/>
  <c r="AO80" i="42"/>
  <c r="AO64" i="42"/>
  <c r="AO84" i="42"/>
  <c r="AO76" i="42"/>
  <c r="AO48" i="42"/>
  <c r="AO86" i="42"/>
  <c r="AO59" i="42"/>
  <c r="AO46" i="42"/>
  <c r="AO79" i="42"/>
  <c r="AO51" i="42"/>
  <c r="AO73" i="42"/>
  <c r="AO66" i="42"/>
  <c r="AO72" i="42"/>
  <c r="AO67" i="42"/>
  <c r="AO57" i="42"/>
  <c r="AO53" i="42"/>
  <c r="AO49" i="42"/>
  <c r="AO52" i="42"/>
  <c r="AO63" i="42"/>
  <c r="AO55" i="42"/>
  <c r="AO69" i="42"/>
  <c r="AO83" i="42"/>
  <c r="AO74" i="42"/>
  <c r="AO45" i="42"/>
  <c r="AO85" i="42"/>
  <c r="AO70" i="42"/>
  <c r="AO50" i="42"/>
  <c r="AO75" i="42"/>
  <c r="AO62" i="42"/>
  <c r="AO82" i="42"/>
  <c r="AO60" i="42"/>
  <c r="AO68" i="42"/>
  <c r="AO77" i="42"/>
  <c r="AO56" i="42"/>
  <c r="AO81" i="42"/>
  <c r="AO61" i="42"/>
  <c r="AO58" i="42"/>
  <c r="AO65" i="42"/>
  <c r="J80" i="51"/>
  <c r="J95" i="51"/>
  <c r="J92" i="51"/>
  <c r="J100" i="51"/>
  <c r="J87" i="51"/>
  <c r="J85" i="51"/>
  <c r="J82" i="51"/>
  <c r="J79" i="51"/>
  <c r="J102" i="51"/>
  <c r="J101" i="51"/>
  <c r="J91" i="51"/>
  <c r="J89" i="51"/>
  <c r="J97" i="51"/>
  <c r="J78" i="51"/>
  <c r="J98" i="51"/>
  <c r="J94" i="51"/>
  <c r="J99" i="51"/>
  <c r="J90" i="51"/>
  <c r="J81" i="51"/>
  <c r="J86" i="51"/>
  <c r="J88" i="51"/>
  <c r="J93" i="51"/>
  <c r="J96" i="51"/>
  <c r="J84" i="51"/>
  <c r="J83" i="51"/>
  <c r="BP55" i="45"/>
  <c r="BP72" i="45"/>
  <c r="BP78" i="45"/>
  <c r="BP61" i="45"/>
  <c r="BP56" i="45"/>
  <c r="BP60" i="45"/>
  <c r="BP67" i="45"/>
  <c r="BP57" i="45"/>
  <c r="BP51" i="45"/>
  <c r="BP81" i="45"/>
  <c r="BP52" i="45"/>
  <c r="BP59" i="45"/>
  <c r="BP73" i="45"/>
  <c r="BP83" i="45"/>
  <c r="BP66" i="45"/>
  <c r="BP80" i="45"/>
  <c r="BP75" i="45"/>
  <c r="BP47" i="45"/>
  <c r="BP54" i="45"/>
  <c r="BP70" i="45"/>
  <c r="BP85" i="45"/>
  <c r="BP74" i="45"/>
  <c r="BP58" i="45"/>
  <c r="BP76" i="45"/>
  <c r="BP79" i="45"/>
  <c r="BP64" i="45"/>
  <c r="BP48" i="45"/>
  <c r="BP65" i="45"/>
  <c r="BP46" i="45"/>
  <c r="BP50" i="45"/>
  <c r="BP71" i="45"/>
  <c r="BP68" i="45"/>
  <c r="BP49" i="45"/>
  <c r="BP45" i="45"/>
  <c r="BP84" i="45"/>
  <c r="BP82" i="45"/>
  <c r="BP62" i="45"/>
  <c r="BP77" i="45"/>
  <c r="BP86" i="45"/>
  <c r="BP53" i="45"/>
  <c r="BP63" i="45"/>
  <c r="BP69" i="45"/>
  <c r="AN49" i="52"/>
  <c r="AN60" i="52"/>
  <c r="AN45" i="52"/>
  <c r="AN80" i="52"/>
  <c r="AN52" i="52"/>
  <c r="AN76" i="52"/>
  <c r="AN74" i="52"/>
  <c r="AN47" i="52"/>
  <c r="AN81" i="52"/>
  <c r="AN83" i="52"/>
  <c r="AN63" i="52"/>
  <c r="AN64" i="52"/>
  <c r="AN50" i="52"/>
  <c r="AN66" i="52"/>
  <c r="AN73" i="52"/>
  <c r="AN77" i="52"/>
  <c r="AN59" i="52"/>
  <c r="AN85" i="52"/>
  <c r="AN75" i="52"/>
  <c r="AN79" i="52"/>
  <c r="AN48" i="52"/>
  <c r="AN70" i="52"/>
  <c r="AN72" i="52"/>
  <c r="AN82" i="52"/>
  <c r="AN58" i="52"/>
  <c r="AN53" i="52"/>
  <c r="AN86" i="52"/>
  <c r="AN68" i="52"/>
  <c r="AN71" i="52"/>
  <c r="AN69" i="52"/>
  <c r="AN57" i="52"/>
  <c r="AN65" i="52"/>
  <c r="AN67" i="52"/>
  <c r="AN55" i="52"/>
  <c r="AN54" i="52"/>
  <c r="AN78" i="52"/>
  <c r="AN51" i="52"/>
  <c r="AN46" i="52"/>
  <c r="AN84" i="52"/>
  <c r="AN61" i="52"/>
  <c r="AN62" i="52"/>
  <c r="AN56" i="52"/>
  <c r="BQ46" i="49"/>
  <c r="BQ48" i="49"/>
  <c r="BQ71" i="49"/>
  <c r="BQ82" i="49"/>
  <c r="BQ59" i="49"/>
  <c r="BQ79" i="49"/>
  <c r="BQ70" i="49"/>
  <c r="BQ45" i="49"/>
  <c r="BQ74" i="49"/>
  <c r="BQ53" i="49"/>
  <c r="BQ55" i="49"/>
  <c r="BQ58" i="49"/>
  <c r="BQ66" i="49"/>
  <c r="BQ50" i="49"/>
  <c r="BQ57" i="49"/>
  <c r="BQ68" i="49"/>
  <c r="BQ63" i="49"/>
  <c r="BQ75" i="49"/>
  <c r="BQ47" i="49"/>
  <c r="BQ56" i="49"/>
  <c r="BQ84" i="49"/>
  <c r="BQ72" i="49"/>
  <c r="BQ65" i="49"/>
  <c r="BQ51" i="49"/>
  <c r="BQ69" i="49"/>
  <c r="BQ62" i="49"/>
  <c r="BQ83" i="49"/>
  <c r="BQ64" i="49"/>
  <c r="BQ61" i="49"/>
  <c r="BQ81" i="49"/>
  <c r="BQ86" i="49"/>
  <c r="BQ52" i="49"/>
  <c r="BQ78" i="49"/>
  <c r="BQ77" i="49"/>
  <c r="BQ80" i="49"/>
  <c r="BQ73" i="49"/>
  <c r="BQ76" i="49"/>
  <c r="BQ85" i="49"/>
  <c r="BQ54" i="49"/>
  <c r="BQ60" i="49"/>
  <c r="BQ67" i="49"/>
  <c r="BQ49" i="49"/>
  <c r="CD58" i="49"/>
  <c r="CD78" i="49"/>
  <c r="CD49" i="49"/>
  <c r="CD69" i="49"/>
  <c r="CD71" i="49"/>
  <c r="CD57" i="49"/>
  <c r="CD82" i="49"/>
  <c r="CD59" i="49"/>
  <c r="CD70" i="49"/>
  <c r="CD51" i="49"/>
  <c r="CD65" i="49"/>
  <c r="CD64" i="49"/>
  <c r="CD73" i="49"/>
  <c r="CD81" i="49"/>
  <c r="CD63" i="49"/>
  <c r="CD80" i="49"/>
  <c r="CD54" i="49"/>
  <c r="CD50" i="49"/>
  <c r="CD74" i="49"/>
  <c r="CD53" i="49"/>
  <c r="CD52" i="49"/>
  <c r="CD46" i="49"/>
  <c r="CD56" i="49"/>
  <c r="CD66" i="49"/>
  <c r="CD84" i="49"/>
  <c r="CD61" i="49"/>
  <c r="CD48" i="49"/>
  <c r="CD75" i="49"/>
  <c r="CD86" i="49"/>
  <c r="CD77" i="49"/>
  <c r="CD83" i="49"/>
  <c r="CD68" i="49"/>
  <c r="CD72" i="49"/>
  <c r="CD55" i="49"/>
  <c r="CD45" i="49"/>
  <c r="CD62" i="49"/>
  <c r="CD67" i="49"/>
  <c r="CD85" i="49"/>
  <c r="CD76" i="49"/>
  <c r="CD79" i="49"/>
  <c r="CD47" i="49"/>
  <c r="CD60" i="49"/>
  <c r="CE46" i="41"/>
  <c r="CE79" i="41"/>
  <c r="CE45" i="41"/>
  <c r="CE69" i="41"/>
  <c r="CE62" i="41"/>
  <c r="CE52" i="41"/>
  <c r="CE82" i="41"/>
  <c r="CE64" i="41"/>
  <c r="CE55" i="41"/>
  <c r="CE84" i="41"/>
  <c r="CE74" i="41"/>
  <c r="CE63" i="41"/>
  <c r="CE61" i="41"/>
  <c r="CE48" i="41"/>
  <c r="CE75" i="41"/>
  <c r="CE83" i="41"/>
  <c r="CE70" i="41"/>
  <c r="CE66" i="41"/>
  <c r="CE77" i="41"/>
  <c r="CE85" i="41"/>
  <c r="CE67" i="41"/>
  <c r="CE54" i="41"/>
  <c r="CE68" i="41"/>
  <c r="CE59" i="41"/>
  <c r="CE49" i="41"/>
  <c r="CE73" i="41"/>
  <c r="CE72" i="41"/>
  <c r="CE57" i="41"/>
  <c r="CE78" i="41"/>
  <c r="CE71" i="41"/>
  <c r="CE86" i="41"/>
  <c r="CE53" i="41"/>
  <c r="CE81" i="41"/>
  <c r="CE50" i="41"/>
  <c r="CE47" i="41"/>
  <c r="CE65" i="41"/>
  <c r="CE51" i="41"/>
  <c r="CE58" i="41"/>
  <c r="CE56" i="41"/>
  <c r="CE60" i="41"/>
  <c r="CE76" i="41"/>
  <c r="CE80" i="41"/>
  <c r="I134" i="48"/>
  <c r="I131" i="48"/>
  <c r="I112" i="48"/>
  <c r="I124" i="48"/>
  <c r="I120" i="48"/>
  <c r="I113" i="48"/>
  <c r="I110" i="48"/>
  <c r="I111" i="48"/>
  <c r="I114" i="48"/>
  <c r="I126" i="48"/>
  <c r="I121" i="48"/>
  <c r="I127" i="48"/>
  <c r="I117" i="48"/>
  <c r="I118" i="48"/>
  <c r="I132" i="48"/>
  <c r="I130" i="48"/>
  <c r="I129" i="48"/>
  <c r="I122" i="48"/>
  <c r="I119" i="48"/>
  <c r="I115" i="48"/>
  <c r="I133" i="48"/>
  <c r="I125" i="48"/>
  <c r="I128" i="48"/>
  <c r="I116" i="48"/>
  <c r="I123" i="48"/>
  <c r="J129" i="50"/>
  <c r="J134" i="50"/>
  <c r="J131" i="50"/>
  <c r="J116" i="50"/>
  <c r="J125" i="50"/>
  <c r="J110" i="50"/>
  <c r="J128" i="50"/>
  <c r="J121" i="50"/>
  <c r="J133" i="50"/>
  <c r="J120" i="50"/>
  <c r="J112" i="50"/>
  <c r="J132" i="50"/>
  <c r="J127" i="50"/>
  <c r="J114" i="50"/>
  <c r="J122" i="50"/>
  <c r="J115" i="50"/>
  <c r="J124" i="50"/>
  <c r="J126" i="50"/>
  <c r="J117" i="50"/>
  <c r="J119" i="50"/>
  <c r="J130" i="50"/>
  <c r="J111" i="50"/>
  <c r="J113" i="50"/>
  <c r="J123" i="50"/>
  <c r="J118" i="50"/>
  <c r="J95" i="43"/>
  <c r="J100" i="43"/>
  <c r="J85" i="43"/>
  <c r="J82" i="43"/>
  <c r="J102" i="43"/>
  <c r="J99" i="43"/>
  <c r="J101" i="43"/>
  <c r="J96" i="43"/>
  <c r="J89" i="43"/>
  <c r="J86" i="43"/>
  <c r="J79" i="43"/>
  <c r="J97" i="43"/>
  <c r="J94" i="43"/>
  <c r="J93" i="43"/>
  <c r="J90" i="43"/>
  <c r="J92" i="43"/>
  <c r="J78" i="43"/>
  <c r="J83" i="43"/>
  <c r="J80" i="43"/>
  <c r="J87" i="43"/>
  <c r="J84" i="43"/>
  <c r="J98" i="43"/>
  <c r="J88" i="43"/>
  <c r="J81" i="43"/>
  <c r="J91" i="43"/>
  <c r="I54" i="43"/>
  <c r="K54" i="43" s="1"/>
  <c r="L54" i="43" s="1"/>
  <c r="I62" i="43"/>
  <c r="K62" i="43" s="1"/>
  <c r="L62" i="43" s="1"/>
  <c r="I46" i="43"/>
  <c r="K46" i="43" s="1"/>
  <c r="L46" i="43" s="1"/>
  <c r="I65" i="43"/>
  <c r="K65" i="43" s="1"/>
  <c r="L65" i="43" s="1"/>
  <c r="I59" i="43"/>
  <c r="K59" i="43" s="1"/>
  <c r="L59" i="43" s="1"/>
  <c r="I53" i="43"/>
  <c r="K53" i="43" s="1"/>
  <c r="L53" i="43" s="1"/>
  <c r="I50" i="43"/>
  <c r="K50" i="43" s="1"/>
  <c r="L50" i="43" s="1"/>
  <c r="I56" i="43"/>
  <c r="K56" i="43" s="1"/>
  <c r="L56" i="43" s="1"/>
  <c r="I63" i="43"/>
  <c r="K63" i="43" s="1"/>
  <c r="L63" i="43" s="1"/>
  <c r="I55" i="43"/>
  <c r="K55" i="43" s="1"/>
  <c r="L55" i="43" s="1"/>
  <c r="I58" i="43"/>
  <c r="K58" i="43" s="1"/>
  <c r="L58" i="43" s="1"/>
  <c r="I68" i="43"/>
  <c r="K68" i="43" s="1"/>
  <c r="L68" i="43" s="1"/>
  <c r="I52" i="43"/>
  <c r="K52" i="43" s="1"/>
  <c r="L52" i="43" s="1"/>
  <c r="I51" i="43"/>
  <c r="K51" i="43" s="1"/>
  <c r="L51" i="43" s="1"/>
  <c r="I66" i="43"/>
  <c r="K66" i="43" s="1"/>
  <c r="L66" i="43" s="1"/>
  <c r="I64" i="43"/>
  <c r="K64" i="43" s="1"/>
  <c r="L64" i="43" s="1"/>
  <c r="I61" i="43"/>
  <c r="K61" i="43" s="1"/>
  <c r="L61" i="43" s="1"/>
  <c r="I47" i="43"/>
  <c r="K47" i="43" s="1"/>
  <c r="I45" i="43"/>
  <c r="I70" i="43"/>
  <c r="K70" i="43" s="1"/>
  <c r="L70" i="43" s="1"/>
  <c r="I57" i="43"/>
  <c r="K57" i="43" s="1"/>
  <c r="L57" i="43" s="1"/>
  <c r="I69" i="43"/>
  <c r="K69" i="43" s="1"/>
  <c r="L69" i="43" s="1"/>
  <c r="I67" i="43"/>
  <c r="K67" i="43" s="1"/>
  <c r="L67" i="43" s="1"/>
  <c r="I48" i="43"/>
  <c r="I60" i="43"/>
  <c r="K60" i="43" s="1"/>
  <c r="L60" i="43" s="1"/>
  <c r="I49" i="43"/>
  <c r="J102" i="46"/>
  <c r="J89" i="46"/>
  <c r="J88" i="46"/>
  <c r="J99" i="46"/>
  <c r="J84" i="46"/>
  <c r="J91" i="46"/>
  <c r="J85" i="46"/>
  <c r="J83" i="46"/>
  <c r="J92" i="46"/>
  <c r="J98" i="46"/>
  <c r="J100" i="46"/>
  <c r="J94" i="46"/>
  <c r="J78" i="46"/>
  <c r="J79" i="46"/>
  <c r="J90" i="46"/>
  <c r="J96" i="46"/>
  <c r="J97" i="46"/>
  <c r="J87" i="46"/>
  <c r="J93" i="46"/>
  <c r="J95" i="46"/>
  <c r="J101" i="46"/>
  <c r="J81" i="46"/>
  <c r="J80" i="46"/>
  <c r="J86" i="46"/>
  <c r="J82" i="46"/>
  <c r="I131" i="52"/>
  <c r="I113" i="52"/>
  <c r="I130" i="52"/>
  <c r="I122" i="52"/>
  <c r="I118" i="52"/>
  <c r="I115" i="52"/>
  <c r="I110" i="52"/>
  <c r="I133" i="52"/>
  <c r="I128" i="52"/>
  <c r="I121" i="52"/>
  <c r="I112" i="52"/>
  <c r="I116" i="52"/>
  <c r="I125" i="52"/>
  <c r="I126" i="52"/>
  <c r="I127" i="52"/>
  <c r="I129" i="52"/>
  <c r="I119" i="52"/>
  <c r="I132" i="52"/>
  <c r="I117" i="52"/>
  <c r="I134" i="52"/>
  <c r="I114" i="52"/>
  <c r="I120" i="52"/>
  <c r="I124" i="52"/>
  <c r="I123" i="52"/>
  <c r="I111" i="52"/>
  <c r="AA126" i="51"/>
  <c r="AB126" i="51" s="1"/>
  <c r="AA116" i="51"/>
  <c r="AB116" i="51" s="1"/>
  <c r="AA130" i="51"/>
  <c r="AB130" i="51" s="1"/>
  <c r="AA122" i="51"/>
  <c r="AB122" i="51" s="1"/>
  <c r="AA119" i="51"/>
  <c r="AB119" i="51" s="1"/>
  <c r="AA124" i="51"/>
  <c r="AB124" i="51" s="1"/>
  <c r="AA132" i="51"/>
  <c r="AB132" i="51" s="1"/>
  <c r="AA115" i="51"/>
  <c r="AB115" i="51" s="1"/>
  <c r="AA127" i="51"/>
  <c r="AB127" i="51" s="1"/>
  <c r="AA118" i="51"/>
  <c r="AB118" i="51" s="1"/>
  <c r="AA117" i="51"/>
  <c r="AB117" i="51" s="1"/>
  <c r="AA133" i="51"/>
  <c r="AB133" i="51" s="1"/>
  <c r="AA125" i="51"/>
  <c r="AB125" i="51" s="1"/>
  <c r="AA113" i="51"/>
  <c r="AB113" i="51" s="1"/>
  <c r="AA121" i="51"/>
  <c r="AB121" i="51" s="1"/>
  <c r="AA123" i="51"/>
  <c r="AB123" i="51" s="1"/>
  <c r="AA128" i="51"/>
  <c r="AB128" i="51" s="1"/>
  <c r="AA131" i="51"/>
  <c r="AB131" i="51" s="1"/>
  <c r="AA120" i="51"/>
  <c r="AB120" i="51" s="1"/>
  <c r="AA112" i="51"/>
  <c r="AB112" i="51" s="1"/>
  <c r="AA111" i="51"/>
  <c r="AB111" i="51" s="1"/>
  <c r="AA129" i="51"/>
  <c r="AB129" i="51" s="1"/>
  <c r="AA134" i="51"/>
  <c r="AB134" i="51" s="1"/>
  <c r="AA114" i="51"/>
  <c r="AB114" i="51" s="1"/>
  <c r="AA110" i="51"/>
  <c r="AB110" i="51" s="1"/>
  <c r="AC78" i="48"/>
  <c r="AD78" i="48" s="1"/>
  <c r="AC86" i="48"/>
  <c r="AD86" i="48" s="1"/>
  <c r="AC81" i="48"/>
  <c r="AD81" i="48" s="1"/>
  <c r="AC94" i="48"/>
  <c r="AD94" i="48" s="1"/>
  <c r="AC96" i="48"/>
  <c r="AD96" i="48" s="1"/>
  <c r="AC87" i="48"/>
  <c r="AD87" i="48" s="1"/>
  <c r="AC79" i="48"/>
  <c r="AD79" i="48" s="1"/>
  <c r="AC99" i="48"/>
  <c r="AD99" i="48" s="1"/>
  <c r="AC92" i="48"/>
  <c r="AD92" i="48" s="1"/>
  <c r="AC97" i="48"/>
  <c r="AD97" i="48" s="1"/>
  <c r="AC95" i="48"/>
  <c r="AD95" i="48" s="1"/>
  <c r="AC101" i="48"/>
  <c r="AD101" i="48" s="1"/>
  <c r="AC98" i="48"/>
  <c r="AD98" i="48" s="1"/>
  <c r="AC93" i="48"/>
  <c r="AD93" i="48" s="1"/>
  <c r="AC82" i="48"/>
  <c r="AD82" i="48" s="1"/>
  <c r="AC102" i="48"/>
  <c r="AD102" i="48" s="1"/>
  <c r="AC80" i="48"/>
  <c r="AD80" i="48" s="1"/>
  <c r="AC83" i="48"/>
  <c r="AD83" i="48" s="1"/>
  <c r="AC90" i="48"/>
  <c r="AD90" i="48" s="1"/>
  <c r="AC91" i="48"/>
  <c r="AD91" i="48" s="1"/>
  <c r="AC88" i="48"/>
  <c r="AD88" i="48" s="1"/>
  <c r="AC100" i="48"/>
  <c r="AD100" i="48" s="1"/>
  <c r="AC85" i="48"/>
  <c r="AD85" i="48" s="1"/>
  <c r="AC89" i="48"/>
  <c r="AD89" i="48" s="1"/>
  <c r="AC84" i="48"/>
  <c r="AD84" i="48" s="1"/>
  <c r="AO68" i="9"/>
  <c r="AO78" i="9"/>
  <c r="AO46" i="9"/>
  <c r="AO80" i="9"/>
  <c r="AO50" i="9"/>
  <c r="AO84" i="9"/>
  <c r="AO65" i="9"/>
  <c r="AO66" i="9"/>
  <c r="AO63" i="9"/>
  <c r="AO48" i="9"/>
  <c r="AO64" i="9"/>
  <c r="AO45" i="9"/>
  <c r="AO71" i="9"/>
  <c r="AO49" i="9"/>
  <c r="AO61" i="9"/>
  <c r="AO75" i="9"/>
  <c r="AO81" i="9"/>
  <c r="AO54" i="9"/>
  <c r="AO85" i="9"/>
  <c r="AO82" i="9"/>
  <c r="AO47" i="9"/>
  <c r="AO56" i="9"/>
  <c r="AO53" i="9"/>
  <c r="AO67" i="9"/>
  <c r="AO86" i="9"/>
  <c r="AO73" i="9"/>
  <c r="AO72" i="9"/>
  <c r="AO55" i="9"/>
  <c r="AO57" i="9"/>
  <c r="AO58" i="9"/>
  <c r="AO60" i="9"/>
  <c r="AO77" i="9"/>
  <c r="AO76" i="9"/>
  <c r="AO70" i="9"/>
  <c r="AO52" i="9"/>
  <c r="AO69" i="9"/>
  <c r="AO62" i="9"/>
  <c r="AO79" i="9"/>
  <c r="AO51" i="9"/>
  <c r="AO59" i="9"/>
  <c r="AO83" i="9"/>
  <c r="AO74" i="9"/>
  <c r="Z118" i="46"/>
  <c r="Z114" i="46"/>
  <c r="Z128" i="46"/>
  <c r="Z134" i="46"/>
  <c r="Z132" i="46"/>
  <c r="Z124" i="46"/>
  <c r="Z117" i="46"/>
  <c r="Z120" i="46"/>
  <c r="Z119" i="46"/>
  <c r="Z131" i="46"/>
  <c r="Z112" i="46"/>
  <c r="Z130" i="46"/>
  <c r="Z123" i="46"/>
  <c r="Z115" i="46"/>
  <c r="Z121" i="46"/>
  <c r="Z113" i="46"/>
  <c r="Z129" i="46"/>
  <c r="Z116" i="46"/>
  <c r="Z111" i="46"/>
  <c r="Z125" i="46"/>
  <c r="Z122" i="46"/>
  <c r="Z126" i="46"/>
  <c r="Z133" i="46"/>
  <c r="Z127" i="46"/>
  <c r="Z110" i="46"/>
  <c r="AC94" i="49"/>
  <c r="AD94" i="49" s="1"/>
  <c r="AC87" i="49"/>
  <c r="AD87" i="49" s="1"/>
  <c r="AC90" i="49"/>
  <c r="AD90" i="49" s="1"/>
  <c r="AC101" i="49"/>
  <c r="AD101" i="49" s="1"/>
  <c r="AC95" i="49"/>
  <c r="AD95" i="49" s="1"/>
  <c r="AC79" i="49"/>
  <c r="AD79" i="49" s="1"/>
  <c r="AC99" i="49"/>
  <c r="AD99" i="49" s="1"/>
  <c r="AC82" i="49"/>
  <c r="AD82" i="49" s="1"/>
  <c r="AC84" i="49"/>
  <c r="AD84" i="49" s="1"/>
  <c r="AC88" i="49"/>
  <c r="AD88" i="49" s="1"/>
  <c r="AC93" i="49"/>
  <c r="AD93" i="49" s="1"/>
  <c r="AC98" i="49"/>
  <c r="AD98" i="49" s="1"/>
  <c r="AC85" i="49"/>
  <c r="AD85" i="49" s="1"/>
  <c r="AC102" i="49"/>
  <c r="AD102" i="49" s="1"/>
  <c r="AC96" i="49"/>
  <c r="AD96" i="49" s="1"/>
  <c r="AC78" i="49"/>
  <c r="AD78" i="49" s="1"/>
  <c r="AC92" i="49"/>
  <c r="AD92" i="49" s="1"/>
  <c r="AC86" i="49"/>
  <c r="AD86" i="49" s="1"/>
  <c r="AC97" i="49"/>
  <c r="AD97" i="49" s="1"/>
  <c r="AC89" i="49"/>
  <c r="AD89" i="49" s="1"/>
  <c r="AC100" i="49"/>
  <c r="AD100" i="49" s="1"/>
  <c r="AC81" i="49"/>
  <c r="AD81" i="49" s="1"/>
  <c r="AC91" i="49"/>
  <c r="AD91" i="49" s="1"/>
  <c r="AC80" i="49"/>
  <c r="AD80" i="49" s="1"/>
  <c r="AC83" i="49"/>
  <c r="AD83" i="49" s="1"/>
  <c r="Z60" i="50"/>
  <c r="Z59" i="50"/>
  <c r="Z65" i="50"/>
  <c r="Z64" i="50"/>
  <c r="Z68" i="50"/>
  <c r="Z58" i="50"/>
  <c r="Z66" i="50"/>
  <c r="Z57" i="50"/>
  <c r="Z63" i="50"/>
  <c r="Z62" i="50"/>
  <c r="Z69" i="50"/>
  <c r="Z67" i="50"/>
  <c r="Z61" i="50"/>
  <c r="CD76" i="45"/>
  <c r="CD48" i="45"/>
  <c r="CD69" i="45"/>
  <c r="CD75" i="45"/>
  <c r="CD74" i="45"/>
  <c r="CD80" i="45"/>
  <c r="CD85" i="45"/>
  <c r="CD57" i="45"/>
  <c r="CD50" i="45"/>
  <c r="CD65" i="45"/>
  <c r="CD54" i="45"/>
  <c r="CD66" i="45"/>
  <c r="CD84" i="45"/>
  <c r="CD71" i="45"/>
  <c r="CD59" i="45"/>
  <c r="CD72" i="45"/>
  <c r="CD45" i="45"/>
  <c r="CD62" i="45"/>
  <c r="CD52" i="45"/>
  <c r="CD81" i="45"/>
  <c r="CD46" i="45"/>
  <c r="CD55" i="45"/>
  <c r="CD49" i="45"/>
  <c r="CD53" i="45"/>
  <c r="CD73" i="45"/>
  <c r="CD51" i="45"/>
  <c r="CD79" i="45"/>
  <c r="CD67" i="45"/>
  <c r="CD47" i="45"/>
  <c r="CD64" i="45"/>
  <c r="CD60" i="45"/>
  <c r="CD83" i="45"/>
  <c r="CD86" i="45"/>
  <c r="CD58" i="45"/>
  <c r="CD78" i="45"/>
  <c r="CD82" i="45"/>
  <c r="CD63" i="45"/>
  <c r="CD61" i="45"/>
  <c r="CD70" i="45"/>
  <c r="CD56" i="45"/>
  <c r="CD77" i="45"/>
  <c r="CD68" i="45"/>
  <c r="I55" i="41"/>
  <c r="K55" i="41" s="1"/>
  <c r="L55" i="41" s="1"/>
  <c r="I45" i="41"/>
  <c r="I68" i="41"/>
  <c r="K68" i="41" s="1"/>
  <c r="L68" i="41" s="1"/>
  <c r="I66" i="41"/>
  <c r="K66" i="41" s="1"/>
  <c r="L66" i="41" s="1"/>
  <c r="I54" i="41"/>
  <c r="K54" i="41" s="1"/>
  <c r="L54" i="41" s="1"/>
  <c r="I56" i="41"/>
  <c r="K56" i="41" s="1"/>
  <c r="L56" i="41" s="1"/>
  <c r="I67" i="41"/>
  <c r="K67" i="41" s="1"/>
  <c r="L67" i="41" s="1"/>
  <c r="I69" i="41"/>
  <c r="K69" i="41" s="1"/>
  <c r="L69" i="41" s="1"/>
  <c r="I60" i="41"/>
  <c r="K60" i="41" s="1"/>
  <c r="L60" i="41" s="1"/>
  <c r="I70" i="41"/>
  <c r="K70" i="41" s="1"/>
  <c r="L70" i="41" s="1"/>
  <c r="I62" i="41"/>
  <c r="K62" i="41" s="1"/>
  <c r="L62" i="41" s="1"/>
  <c r="I64" i="41"/>
  <c r="K64" i="41" s="1"/>
  <c r="L64" i="41" s="1"/>
  <c r="I59" i="41"/>
  <c r="K59" i="41" s="1"/>
  <c r="L59" i="41" s="1"/>
  <c r="I51" i="41"/>
  <c r="K51" i="41" s="1"/>
  <c r="L51" i="41" s="1"/>
  <c r="I61" i="41"/>
  <c r="K61" i="41" s="1"/>
  <c r="L61" i="41" s="1"/>
  <c r="I52" i="41"/>
  <c r="K52" i="41" s="1"/>
  <c r="L52" i="41" s="1"/>
  <c r="I57" i="41"/>
  <c r="K57" i="41" s="1"/>
  <c r="L57" i="41" s="1"/>
  <c r="I58" i="41"/>
  <c r="K58" i="41" s="1"/>
  <c r="L58" i="41" s="1"/>
  <c r="I50" i="41"/>
  <c r="K50" i="41" s="1"/>
  <c r="L50" i="41" s="1"/>
  <c r="I47" i="41"/>
  <c r="K47" i="41" s="1"/>
  <c r="L47" i="41" s="1"/>
  <c r="I63" i="41"/>
  <c r="K63" i="41" s="1"/>
  <c r="L63" i="41" s="1"/>
  <c r="I53" i="41"/>
  <c r="K53" i="41" s="1"/>
  <c r="L53" i="41" s="1"/>
  <c r="I65" i="41"/>
  <c r="K65" i="41" s="1"/>
  <c r="L65" i="41" s="1"/>
  <c r="I49" i="41"/>
  <c r="K49" i="41" s="1"/>
  <c r="L49" i="41" s="1"/>
  <c r="I48" i="41"/>
  <c r="K48" i="41" s="1"/>
  <c r="L48" i="41" s="1"/>
  <c r="I46" i="41"/>
  <c r="K46" i="41" s="1"/>
  <c r="L46" i="41" s="1"/>
  <c r="AD68" i="46"/>
  <c r="AD67" i="46"/>
  <c r="AD65" i="46"/>
  <c r="AD69" i="46"/>
  <c r="AD66" i="46"/>
  <c r="AD64" i="46"/>
  <c r="AD63" i="46"/>
  <c r="AD59" i="46"/>
  <c r="AD61" i="46"/>
  <c r="AD60" i="46"/>
  <c r="AD62" i="46"/>
  <c r="AD57" i="46"/>
  <c r="AD58" i="46"/>
  <c r="BP45" i="48" a="1"/>
  <c r="BP59" i="48" l="1"/>
  <c r="BP74" i="48"/>
  <c r="BP51" i="48"/>
  <c r="BP70" i="48"/>
  <c r="BP64" i="48"/>
  <c r="BP54" i="48"/>
  <c r="BP71" i="48"/>
  <c r="BP60" i="48"/>
  <c r="BP73" i="48"/>
  <c r="BP62" i="48"/>
  <c r="BP53" i="48"/>
  <c r="BP63" i="48"/>
  <c r="BP84" i="48"/>
  <c r="BP82" i="48"/>
  <c r="BP50" i="48"/>
  <c r="BP75" i="48"/>
  <c r="BP79" i="48"/>
  <c r="BP46" i="48"/>
  <c r="BP81" i="48"/>
  <c r="BP77" i="48"/>
  <c r="BP72" i="48"/>
  <c r="BP69" i="48"/>
  <c r="BP45" i="48"/>
  <c r="BP66" i="48"/>
  <c r="BP49" i="48"/>
  <c r="BP56" i="48"/>
  <c r="BP57" i="48"/>
  <c r="BP61" i="48"/>
  <c r="BP78" i="48"/>
  <c r="BP48" i="48"/>
  <c r="BP86" i="48"/>
  <c r="BP52" i="48"/>
  <c r="BP76" i="48"/>
  <c r="BP47" i="48"/>
  <c r="BP85" i="48"/>
  <c r="BP55" i="48"/>
  <c r="BP65" i="48"/>
  <c r="BP83" i="48"/>
  <c r="BP67" i="48"/>
  <c r="BP68" i="48"/>
  <c r="BP80" i="48"/>
  <c r="BP58" i="48"/>
  <c r="L47" i="43"/>
  <c r="K48" i="43"/>
  <c r="AN45" i="50" a="1"/>
  <c r="AN48" i="50" l="1"/>
  <c r="AN55" i="50"/>
  <c r="AN70" i="50"/>
  <c r="AN54" i="50"/>
  <c r="AN61" i="50"/>
  <c r="AN82" i="50"/>
  <c r="AN77" i="50"/>
  <c r="AN81" i="50"/>
  <c r="AN46" i="50"/>
  <c r="AN59" i="50"/>
  <c r="AN68" i="50"/>
  <c r="AN64" i="50"/>
  <c r="AN75" i="50"/>
  <c r="AN76" i="50"/>
  <c r="AN62" i="50"/>
  <c r="AN51" i="50"/>
  <c r="AN72" i="50"/>
  <c r="AN57" i="50"/>
  <c r="AN86" i="50"/>
  <c r="AN78" i="50"/>
  <c r="AN56" i="50"/>
  <c r="AN85" i="50"/>
  <c r="AN53" i="50"/>
  <c r="AN45" i="50"/>
  <c r="AN74" i="50"/>
  <c r="AN52" i="50"/>
  <c r="AN80" i="50"/>
  <c r="AN50" i="50"/>
  <c r="AN67" i="50"/>
  <c r="AN73" i="50"/>
  <c r="AN84" i="50"/>
  <c r="AN83" i="50"/>
  <c r="AN49" i="50"/>
  <c r="AN66" i="50"/>
  <c r="AN71" i="50"/>
  <c r="AN60" i="50"/>
  <c r="AN69" i="50"/>
  <c r="AN63" i="50"/>
  <c r="AN65" i="50"/>
  <c r="AN79" i="50"/>
  <c r="AN58" i="50"/>
  <c r="AN47" i="50"/>
  <c r="L48" i="43"/>
  <c r="K49" i="43"/>
  <c r="AO45" i="44" a="1"/>
  <c r="AO85" i="44" l="1"/>
  <c r="AO82" i="44"/>
  <c r="AO66" i="44"/>
  <c r="AO58" i="44"/>
  <c r="AO57" i="44"/>
  <c r="AO59" i="44"/>
  <c r="AO53" i="44"/>
  <c r="AO68" i="44"/>
  <c r="AO71" i="44"/>
  <c r="AO56" i="44"/>
  <c r="AO51" i="44"/>
  <c r="AO62" i="44"/>
  <c r="AO73" i="44"/>
  <c r="AO49" i="44"/>
  <c r="AO72" i="44"/>
  <c r="AO76" i="44"/>
  <c r="AO78" i="44"/>
  <c r="AO48" i="44"/>
  <c r="AO54" i="44"/>
  <c r="AO84" i="44"/>
  <c r="AO61" i="44"/>
  <c r="AO74" i="44"/>
  <c r="AO86" i="44"/>
  <c r="AO47" i="44"/>
  <c r="AO64" i="44"/>
  <c r="AO79" i="44"/>
  <c r="AO50" i="44"/>
  <c r="AO46" i="44"/>
  <c r="AO83" i="44"/>
  <c r="AO80" i="44"/>
  <c r="AO52" i="44"/>
  <c r="AO63" i="44"/>
  <c r="AO65" i="44"/>
  <c r="AO67" i="44"/>
  <c r="AO69" i="44"/>
  <c r="AO70" i="44"/>
  <c r="AO81" i="44"/>
  <c r="AO45" i="44"/>
  <c r="AO55" i="44"/>
  <c r="AO75" i="44"/>
  <c r="AO60" i="44"/>
  <c r="AO77" i="44"/>
  <c r="L49" i="43"/>
  <c r="CD45" i="43" a="1"/>
  <c r="I78" i="18" a="1"/>
  <c r="I45" i="9" a="1"/>
  <c r="AC78" i="44" a="1"/>
  <c r="AC57" i="42" a="1"/>
  <c r="J110" i="52" a="1"/>
  <c r="AA57" i="44" a="1"/>
  <c r="J45" i="50" a="1"/>
  <c r="BC45" i="46" a="1"/>
  <c r="BB45" i="50" a="1"/>
  <c r="AO45" i="50" a="1"/>
  <c r="BQ45" i="45" a="1"/>
  <c r="I99" i="18" l="1"/>
  <c r="I92" i="18"/>
  <c r="I86" i="18"/>
  <c r="I81" i="18"/>
  <c r="I96" i="18"/>
  <c r="I91" i="18"/>
  <c r="I88" i="18"/>
  <c r="I82" i="18"/>
  <c r="I87" i="18"/>
  <c r="I97" i="18"/>
  <c r="I98" i="18"/>
  <c r="I89" i="18"/>
  <c r="I85" i="18"/>
  <c r="I83" i="18"/>
  <c r="I84" i="18"/>
  <c r="I78" i="18"/>
  <c r="I102" i="18"/>
  <c r="I93" i="18"/>
  <c r="I90" i="18"/>
  <c r="I95" i="18"/>
  <c r="I80" i="18"/>
  <c r="I101" i="18"/>
  <c r="I79" i="18"/>
  <c r="I100" i="18"/>
  <c r="I94" i="18"/>
  <c r="BQ52" i="45"/>
  <c r="BQ68" i="45"/>
  <c r="BQ82" i="45"/>
  <c r="BQ56" i="45"/>
  <c r="BQ77" i="45"/>
  <c r="BQ50" i="45"/>
  <c r="BQ46" i="45"/>
  <c r="BQ81" i="45"/>
  <c r="BQ69" i="45"/>
  <c r="BQ58" i="45"/>
  <c r="BQ66" i="45"/>
  <c r="BQ79" i="45"/>
  <c r="BQ84" i="45"/>
  <c r="BQ54" i="45"/>
  <c r="BQ59" i="45"/>
  <c r="BQ75" i="45"/>
  <c r="BQ74" i="45"/>
  <c r="BQ49" i="45"/>
  <c r="BQ83" i="45"/>
  <c r="BQ72" i="45"/>
  <c r="BQ86" i="45"/>
  <c r="BQ51" i="45"/>
  <c r="BQ62" i="45"/>
  <c r="BQ48" i="45"/>
  <c r="BQ57" i="45"/>
  <c r="BQ80" i="45"/>
  <c r="BQ71" i="45"/>
  <c r="BQ60" i="45"/>
  <c r="BQ45" i="45"/>
  <c r="BQ64" i="45"/>
  <c r="BQ55" i="45"/>
  <c r="BQ78" i="45"/>
  <c r="BQ70" i="45"/>
  <c r="BQ65" i="45"/>
  <c r="BQ85" i="45"/>
  <c r="BQ76" i="45"/>
  <c r="BQ47" i="45"/>
  <c r="BQ63" i="45"/>
  <c r="BQ61" i="45"/>
  <c r="BQ53" i="45"/>
  <c r="BQ73" i="45"/>
  <c r="BQ67" i="45"/>
  <c r="BB67" i="50"/>
  <c r="BB47" i="50"/>
  <c r="BB81" i="50"/>
  <c r="BB54" i="50"/>
  <c r="BB61" i="50"/>
  <c r="BB76" i="50"/>
  <c r="BB45" i="50"/>
  <c r="BB80" i="50"/>
  <c r="BB50" i="50"/>
  <c r="BB59" i="50"/>
  <c r="BB72" i="50"/>
  <c r="BB66" i="50"/>
  <c r="BB64" i="50"/>
  <c r="BB57" i="50"/>
  <c r="BB85" i="50"/>
  <c r="BB49" i="50"/>
  <c r="BB51" i="50"/>
  <c r="BB74" i="50"/>
  <c r="BB79" i="50"/>
  <c r="BB75" i="50"/>
  <c r="BB52" i="50"/>
  <c r="BB60" i="50"/>
  <c r="BB82" i="50"/>
  <c r="BB83" i="50"/>
  <c r="BB55" i="50"/>
  <c r="BB58" i="50"/>
  <c r="BB46" i="50"/>
  <c r="BB84" i="50"/>
  <c r="BB56" i="50"/>
  <c r="BB65" i="50"/>
  <c r="BB48" i="50"/>
  <c r="BB78" i="50"/>
  <c r="BB73" i="50"/>
  <c r="BB62" i="50"/>
  <c r="BB71" i="50"/>
  <c r="BB86" i="50"/>
  <c r="BB69" i="50"/>
  <c r="BB53" i="50"/>
  <c r="BB68" i="50"/>
  <c r="BB70" i="50"/>
  <c r="BB63" i="50"/>
  <c r="BB77" i="50"/>
  <c r="J63" i="50"/>
  <c r="M63" i="50" s="1"/>
  <c r="J54" i="50"/>
  <c r="M54" i="50" s="1"/>
  <c r="J49" i="50"/>
  <c r="M49" i="50" s="1"/>
  <c r="J55" i="50"/>
  <c r="M55" i="50" s="1"/>
  <c r="J68" i="50"/>
  <c r="M68" i="50" s="1"/>
  <c r="J62" i="50"/>
  <c r="M62" i="50" s="1"/>
  <c r="J53" i="50"/>
  <c r="M53" i="50" s="1"/>
  <c r="J67" i="50"/>
  <c r="M67" i="50" s="1"/>
  <c r="J57" i="50"/>
  <c r="M57" i="50" s="1"/>
  <c r="J45" i="50"/>
  <c r="M45" i="50" s="1"/>
  <c r="J58" i="50"/>
  <c r="M58" i="50" s="1"/>
  <c r="J65" i="50"/>
  <c r="M65" i="50" s="1"/>
  <c r="J61" i="50"/>
  <c r="M61" i="50" s="1"/>
  <c r="J51" i="50"/>
  <c r="M51" i="50" s="1"/>
  <c r="J52" i="50"/>
  <c r="M52" i="50" s="1"/>
  <c r="J56" i="50"/>
  <c r="M56" i="50" s="1"/>
  <c r="J59" i="50"/>
  <c r="M59" i="50" s="1"/>
  <c r="J48" i="50"/>
  <c r="M48" i="50" s="1"/>
  <c r="J60" i="50"/>
  <c r="M60" i="50" s="1"/>
  <c r="J47" i="50"/>
  <c r="M47" i="50" s="1"/>
  <c r="J64" i="50"/>
  <c r="M64" i="50" s="1"/>
  <c r="J66" i="50"/>
  <c r="M66" i="50" s="1"/>
  <c r="J46" i="50"/>
  <c r="M46" i="50" s="1"/>
  <c r="J70" i="50"/>
  <c r="M70" i="50" s="1"/>
  <c r="J50" i="50"/>
  <c r="M50" i="50" s="1"/>
  <c r="J69" i="50"/>
  <c r="M69" i="50" s="1"/>
  <c r="J110" i="52"/>
  <c r="J118" i="52"/>
  <c r="J112" i="52"/>
  <c r="J132" i="52"/>
  <c r="J130" i="52"/>
  <c r="J123" i="52"/>
  <c r="J131" i="52"/>
  <c r="J120" i="52"/>
  <c r="J121" i="52"/>
  <c r="J119" i="52"/>
  <c r="J122" i="52"/>
  <c r="J115" i="52"/>
  <c r="J125" i="52"/>
  <c r="J117" i="52"/>
  <c r="J116" i="52"/>
  <c r="J124" i="52"/>
  <c r="J113" i="52"/>
  <c r="J126" i="52"/>
  <c r="J111" i="52"/>
  <c r="J127" i="52"/>
  <c r="J134" i="52"/>
  <c r="J114" i="52"/>
  <c r="J129" i="52"/>
  <c r="J128" i="52"/>
  <c r="J133" i="52"/>
  <c r="AC83" i="44"/>
  <c r="AD83" i="44" s="1"/>
  <c r="AC78" i="44"/>
  <c r="AD78" i="44" s="1"/>
  <c r="AC87" i="44"/>
  <c r="AD87" i="44" s="1"/>
  <c r="AC81" i="44"/>
  <c r="AD81" i="44" s="1"/>
  <c r="AC84" i="44"/>
  <c r="AD84" i="44" s="1"/>
  <c r="AC86" i="44"/>
  <c r="AD86" i="44" s="1"/>
  <c r="AC94" i="44"/>
  <c r="AD94" i="44" s="1"/>
  <c r="AC102" i="44"/>
  <c r="AD102" i="44" s="1"/>
  <c r="AC88" i="44"/>
  <c r="AD88" i="44" s="1"/>
  <c r="AC80" i="44"/>
  <c r="AD80" i="44" s="1"/>
  <c r="AC101" i="44"/>
  <c r="AD101" i="44" s="1"/>
  <c r="AC85" i="44"/>
  <c r="AD85" i="44" s="1"/>
  <c r="AC91" i="44"/>
  <c r="AD91" i="44" s="1"/>
  <c r="AC93" i="44"/>
  <c r="AD93" i="44" s="1"/>
  <c r="AC89" i="44"/>
  <c r="AD89" i="44" s="1"/>
  <c r="AC98" i="44"/>
  <c r="AD98" i="44" s="1"/>
  <c r="AC100" i="44"/>
  <c r="AD100" i="44" s="1"/>
  <c r="AC90" i="44"/>
  <c r="AD90" i="44" s="1"/>
  <c r="AC92" i="44"/>
  <c r="AD92" i="44" s="1"/>
  <c r="AC82" i="44"/>
  <c r="AD82" i="44" s="1"/>
  <c r="AC99" i="44"/>
  <c r="AD99" i="44" s="1"/>
  <c r="AC79" i="44"/>
  <c r="AD79" i="44" s="1"/>
  <c r="AC96" i="44"/>
  <c r="AD96" i="44" s="1"/>
  <c r="AC95" i="44"/>
  <c r="AD95" i="44" s="1"/>
  <c r="AC97" i="44"/>
  <c r="AD97" i="44" s="1"/>
  <c r="I63" i="9"/>
  <c r="K63" i="9" s="1"/>
  <c r="L63" i="9" s="1"/>
  <c r="I56" i="9"/>
  <c r="K56" i="9" s="1"/>
  <c r="L56" i="9" s="1"/>
  <c r="I61" i="9"/>
  <c r="K61" i="9" s="1"/>
  <c r="L61" i="9" s="1"/>
  <c r="I52" i="9"/>
  <c r="K52" i="9" s="1"/>
  <c r="L52" i="9" s="1"/>
  <c r="I45" i="9"/>
  <c r="I47" i="9"/>
  <c r="I65" i="9"/>
  <c r="K65" i="9" s="1"/>
  <c r="L65" i="9" s="1"/>
  <c r="I53" i="9"/>
  <c r="K53" i="9" s="1"/>
  <c r="L53" i="9" s="1"/>
  <c r="I68" i="9"/>
  <c r="K68" i="9" s="1"/>
  <c r="L68" i="9" s="1"/>
  <c r="I62" i="9"/>
  <c r="K62" i="9" s="1"/>
  <c r="L62" i="9" s="1"/>
  <c r="I69" i="9"/>
  <c r="K69" i="9" s="1"/>
  <c r="L69" i="9" s="1"/>
  <c r="I55" i="9"/>
  <c r="K55" i="9" s="1"/>
  <c r="L55" i="9" s="1"/>
  <c r="I54" i="9"/>
  <c r="K54" i="9" s="1"/>
  <c r="L54" i="9" s="1"/>
  <c r="I57" i="9"/>
  <c r="K57" i="9" s="1"/>
  <c r="L57" i="9" s="1"/>
  <c r="I67" i="9"/>
  <c r="K67" i="9" s="1"/>
  <c r="L67" i="9" s="1"/>
  <c r="I50" i="9"/>
  <c r="K50" i="9" s="1"/>
  <c r="L50" i="9" s="1"/>
  <c r="I51" i="9"/>
  <c r="K51" i="9" s="1"/>
  <c r="L51" i="9" s="1"/>
  <c r="I60" i="9"/>
  <c r="K60" i="9" s="1"/>
  <c r="L60" i="9" s="1"/>
  <c r="I70" i="9"/>
  <c r="K70" i="9" s="1"/>
  <c r="L70" i="9" s="1"/>
  <c r="I48" i="9"/>
  <c r="I66" i="9"/>
  <c r="K66" i="9" s="1"/>
  <c r="L66" i="9" s="1"/>
  <c r="I49" i="9"/>
  <c r="I59" i="9"/>
  <c r="K59" i="9" s="1"/>
  <c r="L59" i="9" s="1"/>
  <c r="I58" i="9"/>
  <c r="K58" i="9" s="1"/>
  <c r="L58" i="9" s="1"/>
  <c r="I46" i="9"/>
  <c r="I64" i="9"/>
  <c r="K64" i="9" s="1"/>
  <c r="L64" i="9" s="1"/>
  <c r="CD63" i="43"/>
  <c r="CD60" i="43"/>
  <c r="CD47" i="43"/>
  <c r="CD48" i="43"/>
  <c r="CD82" i="43"/>
  <c r="CD67" i="43"/>
  <c r="CD83" i="43"/>
  <c r="CD74" i="43"/>
  <c r="CD59" i="43"/>
  <c r="CD51" i="43"/>
  <c r="CD84" i="43"/>
  <c r="CD58" i="43"/>
  <c r="CD77" i="43"/>
  <c r="CD69" i="43"/>
  <c r="CD68" i="43"/>
  <c r="CD71" i="43"/>
  <c r="CD70" i="43"/>
  <c r="CD53" i="43"/>
  <c r="CD61" i="43"/>
  <c r="CD80" i="43"/>
  <c r="CD86" i="43"/>
  <c r="CD50" i="43"/>
  <c r="CD79" i="43"/>
  <c r="CD65" i="43"/>
  <c r="CD75" i="43"/>
  <c r="CD81" i="43"/>
  <c r="CD57" i="43"/>
  <c r="CD72" i="43"/>
  <c r="CD66" i="43"/>
  <c r="CD78" i="43"/>
  <c r="CD52" i="43"/>
  <c r="CD56" i="43"/>
  <c r="CD49" i="43"/>
  <c r="CD85" i="43"/>
  <c r="CD76" i="43"/>
  <c r="CD54" i="43"/>
  <c r="CD55" i="43"/>
  <c r="CD62" i="43"/>
  <c r="CD46" i="43"/>
  <c r="CD73" i="43"/>
  <c r="CD64" i="43"/>
  <c r="CD45" i="43"/>
  <c r="AO45" i="50"/>
  <c r="AO65" i="50"/>
  <c r="AO59" i="50"/>
  <c r="AO81" i="50"/>
  <c r="AO64" i="50"/>
  <c r="AO48" i="50"/>
  <c r="AO53" i="50"/>
  <c r="AO55" i="50"/>
  <c r="AO72" i="50"/>
  <c r="AO54" i="50"/>
  <c r="AO78" i="50"/>
  <c r="AO76" i="50"/>
  <c r="AO60" i="50"/>
  <c r="AO84" i="50"/>
  <c r="AO66" i="50"/>
  <c r="AO62" i="50"/>
  <c r="AO67" i="50"/>
  <c r="AO83" i="50"/>
  <c r="AO49" i="50"/>
  <c r="AO86" i="50"/>
  <c r="AO74" i="50"/>
  <c r="AO79" i="50"/>
  <c r="AO46" i="50"/>
  <c r="AO58" i="50"/>
  <c r="AO82" i="50"/>
  <c r="AO57" i="50"/>
  <c r="AO51" i="50"/>
  <c r="AO56" i="50"/>
  <c r="AO52" i="50"/>
  <c r="AO50" i="50"/>
  <c r="AO47" i="50"/>
  <c r="AO77" i="50"/>
  <c r="AO75" i="50"/>
  <c r="AO68" i="50"/>
  <c r="AO63" i="50"/>
  <c r="AO80" i="50"/>
  <c r="AO71" i="50"/>
  <c r="AO70" i="50"/>
  <c r="AO61" i="50"/>
  <c r="AO85" i="50"/>
  <c r="AO73" i="50"/>
  <c r="AO69" i="50"/>
  <c r="BC55" i="46"/>
  <c r="BC83" i="46"/>
  <c r="BC56" i="46"/>
  <c r="BC86" i="46"/>
  <c r="BC70" i="46"/>
  <c r="BC81" i="46"/>
  <c r="BC45" i="46"/>
  <c r="BC52" i="46"/>
  <c r="BC61" i="46"/>
  <c r="BC49" i="46"/>
  <c r="BC50" i="46"/>
  <c r="BC69" i="46"/>
  <c r="BC64" i="46"/>
  <c r="BC78" i="46"/>
  <c r="BC67" i="46"/>
  <c r="BC65" i="46"/>
  <c r="BC53" i="46"/>
  <c r="BC48" i="46"/>
  <c r="BC47" i="46"/>
  <c r="BC58" i="46"/>
  <c r="BC57" i="46"/>
  <c r="BC60" i="46"/>
  <c r="BC63" i="46"/>
  <c r="BC46" i="46"/>
  <c r="BC51" i="46"/>
  <c r="BC85" i="46"/>
  <c r="BC54" i="46"/>
  <c r="BC59" i="46"/>
  <c r="BC77" i="46"/>
  <c r="BC73" i="46"/>
  <c r="BC62" i="46"/>
  <c r="BC84" i="46"/>
  <c r="BC72" i="46"/>
  <c r="BC82" i="46"/>
  <c r="BC71" i="46"/>
  <c r="BC74" i="46"/>
  <c r="BC75" i="46"/>
  <c r="BC76" i="46"/>
  <c r="BC66" i="46"/>
  <c r="BC68" i="46"/>
  <c r="BC79" i="46"/>
  <c r="BC80" i="46"/>
  <c r="AA69" i="44"/>
  <c r="AA61" i="44"/>
  <c r="AA60" i="44"/>
  <c r="AA64" i="44"/>
  <c r="AA65" i="44"/>
  <c r="AA57" i="44"/>
  <c r="AA59" i="44"/>
  <c r="AA58" i="44"/>
  <c r="AA66" i="44"/>
  <c r="AA62" i="44"/>
  <c r="AA68" i="44"/>
  <c r="AA67" i="44"/>
  <c r="AA63" i="44"/>
  <c r="AC57" i="42"/>
  <c r="AC63" i="42"/>
  <c r="AC67" i="42"/>
  <c r="AC60" i="42"/>
  <c r="AC68" i="42"/>
  <c r="AC59" i="42"/>
  <c r="AC66" i="42"/>
  <c r="AC65" i="42"/>
  <c r="AC64" i="42"/>
  <c r="AC61" i="42"/>
  <c r="AC58" i="42"/>
  <c r="AC62" i="42"/>
  <c r="AC69" i="42"/>
  <c r="K46" i="9"/>
  <c r="AA110" i="52" a="1"/>
  <c r="AA124" i="52" l="1"/>
  <c r="AB124" i="52" s="1"/>
  <c r="AA130" i="52"/>
  <c r="AB130" i="52"/>
  <c r="AA113" i="52"/>
  <c r="AB113" i="52" s="1"/>
  <c r="AA112" i="52"/>
  <c r="AB112" i="52" s="1"/>
  <c r="AA118" i="52"/>
  <c r="AB118" i="52" s="1"/>
  <c r="AA132" i="52"/>
  <c r="AB132" i="52" s="1"/>
  <c r="AA119" i="52"/>
  <c r="AB119" i="52" s="1"/>
  <c r="AA114" i="52"/>
  <c r="AB114" i="52" s="1"/>
  <c r="AA110" i="52"/>
  <c r="AB110" i="52" s="1"/>
  <c r="AA111" i="52"/>
  <c r="AB111" i="52" s="1"/>
  <c r="AA129" i="52"/>
  <c r="AB129" i="52" s="1"/>
  <c r="AA131" i="52"/>
  <c r="AB131" i="52" s="1"/>
  <c r="AA120" i="52"/>
  <c r="AB120" i="52" s="1"/>
  <c r="AA125" i="52"/>
  <c r="AB125" i="52" s="1"/>
  <c r="AA133" i="52"/>
  <c r="AB133" i="52" s="1"/>
  <c r="AA122" i="52"/>
  <c r="AB122" i="52" s="1"/>
  <c r="AA116" i="52"/>
  <c r="AB116" i="52" s="1"/>
  <c r="AA126" i="52"/>
  <c r="AB126" i="52" s="1"/>
  <c r="AA121" i="52"/>
  <c r="AB121" i="52" s="1"/>
  <c r="AA115" i="52"/>
  <c r="AB115" i="52" s="1"/>
  <c r="AA134" i="52"/>
  <c r="AB134" i="52" s="1"/>
  <c r="AA127" i="52"/>
  <c r="AB127" i="52" s="1"/>
  <c r="AA123" i="52"/>
  <c r="AB123" i="52" s="1"/>
  <c r="AA117" i="52"/>
  <c r="AB117" i="52" s="1"/>
  <c r="AA128" i="52"/>
  <c r="AB128" i="52" s="1"/>
  <c r="K47" i="9"/>
  <c r="J45" i="45" a="1"/>
  <c r="L46" i="9"/>
  <c r="J45" i="45" l="1"/>
  <c r="M45" i="45" s="1"/>
  <c r="J48" i="45"/>
  <c r="M48" i="45" s="1"/>
  <c r="J66" i="45"/>
  <c r="M66" i="45" s="1"/>
  <c r="J55" i="45"/>
  <c r="M55" i="45" s="1"/>
  <c r="J54" i="45"/>
  <c r="M54" i="45" s="1"/>
  <c r="J51" i="45"/>
  <c r="M51" i="45" s="1"/>
  <c r="J61" i="45"/>
  <c r="M61" i="45" s="1"/>
  <c r="J62" i="45"/>
  <c r="M62" i="45" s="1"/>
  <c r="J70" i="45"/>
  <c r="M70" i="45" s="1"/>
  <c r="J57" i="45"/>
  <c r="M57" i="45" s="1"/>
  <c r="J69" i="45"/>
  <c r="M69" i="45" s="1"/>
  <c r="J58" i="45"/>
  <c r="M58" i="45"/>
  <c r="J46" i="45"/>
  <c r="M46" i="45" s="1"/>
  <c r="J47" i="45"/>
  <c r="M47" i="45" s="1"/>
  <c r="J67" i="45"/>
  <c r="M67" i="45" s="1"/>
  <c r="J65" i="45"/>
  <c r="M65" i="45" s="1"/>
  <c r="J49" i="45"/>
  <c r="M49" i="45" s="1"/>
  <c r="J68" i="45"/>
  <c r="M68" i="45" s="1"/>
  <c r="J53" i="45"/>
  <c r="M53" i="45" s="1"/>
  <c r="J60" i="45"/>
  <c r="M60" i="45" s="1"/>
  <c r="J59" i="45"/>
  <c r="M59" i="45" s="1"/>
  <c r="J64" i="45"/>
  <c r="M64" i="45" s="1"/>
  <c r="J56" i="45"/>
  <c r="M56" i="45" s="1"/>
  <c r="J50" i="45"/>
  <c r="M50" i="45" s="1"/>
  <c r="J52" i="45"/>
  <c r="M52" i="45" s="1"/>
  <c r="J63" i="45"/>
  <c r="M63" i="45" s="1"/>
  <c r="L47" i="9"/>
  <c r="K48" i="9"/>
  <c r="Z110" i="44" a="1"/>
  <c r="Z114" i="44" l="1"/>
  <c r="Z119" i="44"/>
  <c r="Z115" i="44"/>
  <c r="Z118" i="44"/>
  <c r="Z111" i="44"/>
  <c r="Z129" i="44"/>
  <c r="Z124" i="44"/>
  <c r="Z110" i="44"/>
  <c r="Z131" i="44"/>
  <c r="Z112" i="44"/>
  <c r="Z126" i="44"/>
  <c r="Z120" i="44"/>
  <c r="Z130" i="44"/>
  <c r="Z122" i="44"/>
  <c r="Z127" i="44"/>
  <c r="Z121" i="44"/>
  <c r="Z113" i="44"/>
  <c r="Z117" i="44"/>
  <c r="Z116" i="44"/>
  <c r="Z123" i="44"/>
  <c r="Z125" i="44"/>
  <c r="Z132" i="44"/>
  <c r="Z128" i="44"/>
  <c r="Z133" i="44"/>
  <c r="Z134" i="44"/>
  <c r="K49" i="9"/>
  <c r="AO45" i="52" a="1"/>
  <c r="I45" i="49" a="1"/>
  <c r="L48" i="9"/>
  <c r="I69" i="49" l="1"/>
  <c r="K69" i="49" s="1"/>
  <c r="L69" i="49" s="1"/>
  <c r="I45" i="49"/>
  <c r="I53" i="49"/>
  <c r="K53" i="49" s="1"/>
  <c r="L53" i="49" s="1"/>
  <c r="I59" i="49"/>
  <c r="K59" i="49" s="1"/>
  <c r="L59" i="49" s="1"/>
  <c r="I57" i="49"/>
  <c r="K57" i="49" s="1"/>
  <c r="L57" i="49" s="1"/>
  <c r="I55" i="49"/>
  <c r="K55" i="49" s="1"/>
  <c r="L55" i="49" s="1"/>
  <c r="I49" i="49"/>
  <c r="I58" i="49"/>
  <c r="K58" i="49" s="1"/>
  <c r="L58" i="49" s="1"/>
  <c r="I54" i="49"/>
  <c r="K54" i="49" s="1"/>
  <c r="L54" i="49" s="1"/>
  <c r="I67" i="49"/>
  <c r="K67" i="49" s="1"/>
  <c r="L67" i="49" s="1"/>
  <c r="I70" i="49"/>
  <c r="K70" i="49" s="1"/>
  <c r="L70" i="49" s="1"/>
  <c r="I51" i="49"/>
  <c r="K51" i="49" s="1"/>
  <c r="L51" i="49" s="1"/>
  <c r="I60" i="49"/>
  <c r="K60" i="49" s="1"/>
  <c r="L60" i="49" s="1"/>
  <c r="I62" i="49"/>
  <c r="K62" i="49" s="1"/>
  <c r="L62" i="49" s="1"/>
  <c r="I65" i="49"/>
  <c r="K65" i="49" s="1"/>
  <c r="L65" i="49" s="1"/>
  <c r="I61" i="49"/>
  <c r="K61" i="49" s="1"/>
  <c r="L61" i="49" s="1"/>
  <c r="I66" i="49"/>
  <c r="K66" i="49" s="1"/>
  <c r="L66" i="49" s="1"/>
  <c r="I63" i="49"/>
  <c r="K63" i="49" s="1"/>
  <c r="L63" i="49" s="1"/>
  <c r="I48" i="49"/>
  <c r="I50" i="49"/>
  <c r="K50" i="49" s="1"/>
  <c r="L50" i="49" s="1"/>
  <c r="I56" i="49"/>
  <c r="K56" i="49" s="1"/>
  <c r="L56" i="49" s="1"/>
  <c r="I47" i="49"/>
  <c r="K47" i="49" s="1"/>
  <c r="I64" i="49"/>
  <c r="K64" i="49" s="1"/>
  <c r="L64" i="49" s="1"/>
  <c r="I68" i="49"/>
  <c r="K68" i="49" s="1"/>
  <c r="L68" i="49" s="1"/>
  <c r="I52" i="49"/>
  <c r="K52" i="49" s="1"/>
  <c r="L52" i="49" s="1"/>
  <c r="I46" i="49"/>
  <c r="K46" i="49" s="1"/>
  <c r="L46" i="49" s="1"/>
  <c r="AO46" i="52"/>
  <c r="AO65" i="52"/>
  <c r="AO61" i="52"/>
  <c r="AO80" i="52"/>
  <c r="AO64" i="52"/>
  <c r="AO83" i="52"/>
  <c r="AO73" i="52"/>
  <c r="AO77" i="52"/>
  <c r="AO82" i="52"/>
  <c r="AO52" i="52"/>
  <c r="AO71" i="52"/>
  <c r="AO84" i="52"/>
  <c r="AO59" i="52"/>
  <c r="AO47" i="52"/>
  <c r="AO63" i="52"/>
  <c r="AO56" i="52"/>
  <c r="AO81" i="52"/>
  <c r="AO60" i="52"/>
  <c r="AO55" i="52"/>
  <c r="AO58" i="52"/>
  <c r="AO48" i="52"/>
  <c r="AO53" i="52"/>
  <c r="AO76" i="52"/>
  <c r="AO68" i="52"/>
  <c r="AO50" i="52"/>
  <c r="AO62" i="52"/>
  <c r="AO78" i="52"/>
  <c r="AO85" i="52"/>
  <c r="AO49" i="52"/>
  <c r="AO54" i="52"/>
  <c r="AO79" i="52"/>
  <c r="AO86" i="52"/>
  <c r="AO45" i="52"/>
  <c r="AO74" i="52"/>
  <c r="AO57" i="52"/>
  <c r="AO67" i="52"/>
  <c r="AO72" i="52"/>
  <c r="AO75" i="52"/>
  <c r="AO70" i="52"/>
  <c r="AO69" i="52"/>
  <c r="AO51" i="52"/>
  <c r="AO66" i="52"/>
  <c r="Z110" i="50" a="1"/>
  <c r="L49" i="9"/>
  <c r="Z121" i="50" l="1"/>
  <c r="Z132" i="50"/>
  <c r="Z123" i="50"/>
  <c r="Z117" i="50"/>
  <c r="Z124" i="50"/>
  <c r="Z118" i="50"/>
  <c r="Z134" i="50"/>
  <c r="Z115" i="50"/>
  <c r="Z127" i="50"/>
  <c r="Z113" i="50"/>
  <c r="Z129" i="50"/>
  <c r="Z133" i="50"/>
  <c r="Z122" i="50"/>
  <c r="Z131" i="50"/>
  <c r="Z116" i="50"/>
  <c r="Z128" i="50"/>
  <c r="Z126" i="50"/>
  <c r="Z130" i="50"/>
  <c r="Z125" i="50"/>
  <c r="Z120" i="50"/>
  <c r="Z119" i="50"/>
  <c r="Z111" i="50"/>
  <c r="Z114" i="50"/>
  <c r="Z110" i="50"/>
  <c r="Z112" i="50"/>
  <c r="K48" i="49"/>
  <c r="L47" i="49"/>
  <c r="BQ45" i="46" a="1"/>
  <c r="BQ46" i="46" l="1"/>
  <c r="BQ79" i="46"/>
  <c r="BQ62" i="46"/>
  <c r="BQ82" i="46"/>
  <c r="BQ68" i="46"/>
  <c r="BQ73" i="46"/>
  <c r="BQ84" i="46"/>
  <c r="BQ72" i="46"/>
  <c r="BQ70" i="46"/>
  <c r="BQ76" i="46"/>
  <c r="BQ45" i="46"/>
  <c r="BQ60" i="46"/>
  <c r="BQ67" i="46"/>
  <c r="BQ47" i="46"/>
  <c r="BQ75" i="46"/>
  <c r="BQ53" i="46"/>
  <c r="BQ49" i="46"/>
  <c r="BQ77" i="46"/>
  <c r="BQ69" i="46"/>
  <c r="BQ86" i="46"/>
  <c r="BQ63" i="46"/>
  <c r="BQ55" i="46"/>
  <c r="BQ78" i="46"/>
  <c r="BQ59" i="46"/>
  <c r="BQ54" i="46"/>
  <c r="BQ52" i="46"/>
  <c r="BQ65" i="46"/>
  <c r="BQ57" i="46"/>
  <c r="BQ71" i="46"/>
  <c r="BQ66" i="46"/>
  <c r="BQ81" i="46"/>
  <c r="BQ80" i="46"/>
  <c r="BQ74" i="46"/>
  <c r="BQ50" i="46"/>
  <c r="BQ83" i="46"/>
  <c r="BQ61" i="46"/>
  <c r="BQ64" i="46"/>
  <c r="BQ58" i="46"/>
  <c r="BQ48" i="46"/>
  <c r="BQ56" i="46"/>
  <c r="BQ51" i="46"/>
  <c r="BQ85" i="46"/>
  <c r="K49" i="49"/>
  <c r="L48" i="49"/>
  <c r="AA110" i="45" a="1"/>
  <c r="AA128" i="45" l="1"/>
  <c r="AB128" i="45" s="1"/>
  <c r="AA122" i="45"/>
  <c r="AB122" i="45" s="1"/>
  <c r="AA129" i="45"/>
  <c r="AB129" i="45"/>
  <c r="AA120" i="45"/>
  <c r="AB120" i="45" s="1"/>
  <c r="AA125" i="45"/>
  <c r="AB125" i="45" s="1"/>
  <c r="AA111" i="45"/>
  <c r="AB111" i="45" s="1"/>
  <c r="AA132" i="45"/>
  <c r="AB132" i="45" s="1"/>
  <c r="AA127" i="45"/>
  <c r="AB127" i="45" s="1"/>
  <c r="AA110" i="45"/>
  <c r="AB110" i="45" s="1"/>
  <c r="AA131" i="45"/>
  <c r="AB131" i="45" s="1"/>
  <c r="AA113" i="45"/>
  <c r="AB113" i="45" s="1"/>
  <c r="AA123" i="45"/>
  <c r="AB123" i="45" s="1"/>
  <c r="AA134" i="45"/>
  <c r="AB134" i="45" s="1"/>
  <c r="AA118" i="45"/>
  <c r="AB118" i="45" s="1"/>
  <c r="AA112" i="45"/>
  <c r="AB112" i="45" s="1"/>
  <c r="AA124" i="45"/>
  <c r="AB124" i="45" s="1"/>
  <c r="AA119" i="45"/>
  <c r="AB119" i="45" s="1"/>
  <c r="AA126" i="45"/>
  <c r="AB126" i="45" s="1"/>
  <c r="AA130" i="45"/>
  <c r="AB130" i="45" s="1"/>
  <c r="AA121" i="45"/>
  <c r="AB121" i="45" s="1"/>
  <c r="AA117" i="45"/>
  <c r="AB117" i="45" s="1"/>
  <c r="AA116" i="45"/>
  <c r="AB116" i="45" s="1"/>
  <c r="AA115" i="45"/>
  <c r="AB115" i="45" s="1"/>
  <c r="AA114" i="45"/>
  <c r="AB114" i="45" s="1"/>
  <c r="AA133" i="45"/>
  <c r="AB133" i="45" s="1"/>
  <c r="L49" i="49"/>
  <c r="CD45" i="48" a="1"/>
  <c r="J110" i="48" a="1"/>
  <c r="I110" i="47" a="1"/>
  <c r="AA110" i="43" a="1"/>
  <c r="I45" i="42" a="1"/>
  <c r="Z78" i="43" a="1"/>
  <c r="AC57" i="44" a="1"/>
  <c r="Z57" i="47" a="1"/>
  <c r="Z78" i="51" a="1"/>
  <c r="J78" i="52" a="1"/>
  <c r="AN45" i="43" a="1"/>
  <c r="Z57" i="46" a="1"/>
  <c r="Z110" i="49" a="1"/>
  <c r="I110" i="44" a="1"/>
  <c r="J110" i="18" a="1"/>
  <c r="I78" i="52" a="1"/>
  <c r="AD57" i="9" a="1"/>
  <c r="I63" i="42" l="1"/>
  <c r="K63" i="42" s="1"/>
  <c r="L63" i="42" s="1"/>
  <c r="I67" i="42"/>
  <c r="K67" i="42" s="1"/>
  <c r="L67" i="42" s="1"/>
  <c r="I46" i="42"/>
  <c r="K46" i="42" s="1"/>
  <c r="L46" i="42" s="1"/>
  <c r="I64" i="42"/>
  <c r="K64" i="42" s="1"/>
  <c r="L64" i="42" s="1"/>
  <c r="I52" i="42"/>
  <c r="K52" i="42" s="1"/>
  <c r="L52" i="42" s="1"/>
  <c r="I58" i="42"/>
  <c r="K58" i="42" s="1"/>
  <c r="L58" i="42" s="1"/>
  <c r="I54" i="42"/>
  <c r="K54" i="42" s="1"/>
  <c r="L54" i="42" s="1"/>
  <c r="I47" i="42"/>
  <c r="K47" i="42" s="1"/>
  <c r="L47" i="42" s="1"/>
  <c r="I51" i="42"/>
  <c r="K51" i="42" s="1"/>
  <c r="L51" i="42" s="1"/>
  <c r="I65" i="42"/>
  <c r="K65" i="42" s="1"/>
  <c r="L65" i="42" s="1"/>
  <c r="I56" i="42"/>
  <c r="K56" i="42" s="1"/>
  <c r="L56" i="42" s="1"/>
  <c r="I61" i="42"/>
  <c r="K61" i="42" s="1"/>
  <c r="L61" i="42" s="1"/>
  <c r="I70" i="42"/>
  <c r="K70" i="42" s="1"/>
  <c r="L70" i="42" s="1"/>
  <c r="I55" i="42"/>
  <c r="K55" i="42" s="1"/>
  <c r="L55" i="42" s="1"/>
  <c r="I69" i="42"/>
  <c r="K69" i="42" s="1"/>
  <c r="L69" i="42" s="1"/>
  <c r="I57" i="42"/>
  <c r="K57" i="42" s="1"/>
  <c r="L57" i="42" s="1"/>
  <c r="I48" i="42"/>
  <c r="K48" i="42" s="1"/>
  <c r="L48" i="42" s="1"/>
  <c r="I68" i="42"/>
  <c r="K68" i="42" s="1"/>
  <c r="L68" i="42" s="1"/>
  <c r="I50" i="42"/>
  <c r="K50" i="42" s="1"/>
  <c r="L50" i="42" s="1"/>
  <c r="I59" i="42"/>
  <c r="K59" i="42" s="1"/>
  <c r="L59" i="42" s="1"/>
  <c r="I53" i="42"/>
  <c r="K53" i="42" s="1"/>
  <c r="L53" i="42" s="1"/>
  <c r="I49" i="42"/>
  <c r="K49" i="42" s="1"/>
  <c r="L49" i="42" s="1"/>
  <c r="I66" i="42"/>
  <c r="K66" i="42" s="1"/>
  <c r="L66" i="42" s="1"/>
  <c r="I60" i="42"/>
  <c r="K60" i="42" s="1"/>
  <c r="L60" i="42" s="1"/>
  <c r="I62" i="42"/>
  <c r="K62" i="42" s="1"/>
  <c r="L62" i="42" s="1"/>
  <c r="I45" i="42"/>
  <c r="J120" i="48"/>
  <c r="J115" i="48"/>
  <c r="J124" i="48"/>
  <c r="J117" i="48"/>
  <c r="J125" i="48"/>
  <c r="J129" i="48"/>
  <c r="J123" i="48"/>
  <c r="J118" i="48"/>
  <c r="J126" i="48"/>
  <c r="J112" i="48"/>
  <c r="J110" i="48"/>
  <c r="J111" i="48"/>
  <c r="J121" i="48"/>
  <c r="J131" i="48"/>
  <c r="J114" i="48"/>
  <c r="J113" i="48"/>
  <c r="J130" i="48"/>
  <c r="J128" i="48"/>
  <c r="J134" i="48"/>
  <c r="J119" i="48"/>
  <c r="J133" i="48"/>
  <c r="J127" i="48"/>
  <c r="J132" i="48"/>
  <c r="J122" i="48"/>
  <c r="J116" i="48"/>
  <c r="J114" i="18"/>
  <c r="J111" i="18"/>
  <c r="J128" i="18"/>
  <c r="J130" i="18"/>
  <c r="J121" i="18"/>
  <c r="J127" i="18"/>
  <c r="J129" i="18"/>
  <c r="J125" i="18"/>
  <c r="J124" i="18"/>
  <c r="J126" i="18"/>
  <c r="J117" i="18"/>
  <c r="J113" i="18"/>
  <c r="J122" i="18"/>
  <c r="J120" i="18"/>
  <c r="J131" i="18"/>
  <c r="J110" i="18"/>
  <c r="J119" i="18"/>
  <c r="J133" i="18"/>
  <c r="J134" i="18"/>
  <c r="J116" i="18"/>
  <c r="J112" i="18"/>
  <c r="J123" i="18"/>
  <c r="J118" i="18"/>
  <c r="J115" i="18"/>
  <c r="J132" i="18"/>
  <c r="Z113" i="49"/>
  <c r="Z124" i="49"/>
  <c r="Z134" i="49"/>
  <c r="Z129" i="49"/>
  <c r="Z120" i="49"/>
  <c r="Z122" i="49"/>
  <c r="Z117" i="49"/>
  <c r="Z128" i="49"/>
  <c r="Z126" i="49"/>
  <c r="Z133" i="49"/>
  <c r="Z119" i="49"/>
  <c r="Z112" i="49"/>
  <c r="Z110" i="49"/>
  <c r="Z131" i="49"/>
  <c r="Z115" i="49"/>
  <c r="Z123" i="49"/>
  <c r="Z130" i="49"/>
  <c r="Z127" i="49"/>
  <c r="Z114" i="49"/>
  <c r="Z132" i="49"/>
  <c r="Z121" i="49"/>
  <c r="Z125" i="49"/>
  <c r="Z111" i="49"/>
  <c r="Z118" i="49"/>
  <c r="Z116" i="49"/>
  <c r="AN60" i="43"/>
  <c r="AN80" i="43"/>
  <c r="AN64" i="43"/>
  <c r="AN74" i="43"/>
  <c r="AN56" i="43"/>
  <c r="AN45" i="43"/>
  <c r="AN75" i="43"/>
  <c r="AN72" i="43"/>
  <c r="AN48" i="43"/>
  <c r="AN58" i="43"/>
  <c r="AN52" i="43"/>
  <c r="AN65" i="43"/>
  <c r="AN76" i="43"/>
  <c r="AN77" i="43"/>
  <c r="AN53" i="43"/>
  <c r="AN68" i="43"/>
  <c r="AN62" i="43"/>
  <c r="AN83" i="43"/>
  <c r="AN81" i="43"/>
  <c r="AN86" i="43"/>
  <c r="AN54" i="43"/>
  <c r="AN79" i="43"/>
  <c r="AN49" i="43"/>
  <c r="AN66" i="43"/>
  <c r="AN51" i="43"/>
  <c r="AN63" i="43"/>
  <c r="AN47" i="43"/>
  <c r="AN57" i="43"/>
  <c r="AN71" i="43"/>
  <c r="AN50" i="43"/>
  <c r="AN61" i="43"/>
  <c r="AN67" i="43"/>
  <c r="AN46" i="43"/>
  <c r="AN73" i="43"/>
  <c r="AN59" i="43"/>
  <c r="AN70" i="43"/>
  <c r="AN55" i="43"/>
  <c r="AN82" i="43"/>
  <c r="AN78" i="43"/>
  <c r="AN85" i="43"/>
  <c r="AN69" i="43"/>
  <c r="AN84" i="43"/>
  <c r="AC60" i="44"/>
  <c r="AC59" i="44"/>
  <c r="AC58" i="44"/>
  <c r="AC69" i="44"/>
  <c r="AC68" i="44"/>
  <c r="AC62" i="44"/>
  <c r="AC61" i="44"/>
  <c r="AC66" i="44"/>
  <c r="AC67" i="44"/>
  <c r="AC65" i="44"/>
  <c r="AC57" i="44"/>
  <c r="AC63" i="44"/>
  <c r="AC64" i="44"/>
  <c r="AD65" i="9"/>
  <c r="AD69" i="9"/>
  <c r="AD66" i="9"/>
  <c r="AD57" i="9"/>
  <c r="AD60" i="9"/>
  <c r="AD61" i="9"/>
  <c r="AD63" i="9"/>
  <c r="AD67" i="9"/>
  <c r="AD68" i="9"/>
  <c r="AD59" i="9"/>
  <c r="AD58" i="9"/>
  <c r="AD64" i="9"/>
  <c r="AD62" i="9"/>
  <c r="AA114" i="43"/>
  <c r="AB114" i="43" s="1"/>
  <c r="AA110" i="43"/>
  <c r="AB110" i="43" s="1"/>
  <c r="AA134" i="43"/>
  <c r="AB134" i="43" s="1"/>
  <c r="AA131" i="43"/>
  <c r="AB131" i="43" s="1"/>
  <c r="AA128" i="43"/>
  <c r="AB128" i="43" s="1"/>
  <c r="AA121" i="43"/>
  <c r="AB121" i="43" s="1"/>
  <c r="AA123" i="43"/>
  <c r="AB123" i="43" s="1"/>
  <c r="AA133" i="43"/>
  <c r="AB133" i="43" s="1"/>
  <c r="AA127" i="43"/>
  <c r="AB127" i="43" s="1"/>
  <c r="AA116" i="43"/>
  <c r="AB116" i="43" s="1"/>
  <c r="AA112" i="43"/>
  <c r="AB112" i="43" s="1"/>
  <c r="AA125" i="43"/>
  <c r="AB125" i="43" s="1"/>
  <c r="AA122" i="43"/>
  <c r="AB122" i="43" s="1"/>
  <c r="AA120" i="43"/>
  <c r="AB120" i="43" s="1"/>
  <c r="AA118" i="43"/>
  <c r="AB118" i="43" s="1"/>
  <c r="AA130" i="43"/>
  <c r="AB130" i="43" s="1"/>
  <c r="AA126" i="43"/>
  <c r="AB126" i="43" s="1"/>
  <c r="AA113" i="43"/>
  <c r="AB113" i="43" s="1"/>
  <c r="AA115" i="43"/>
  <c r="AB115" i="43" s="1"/>
  <c r="AA132" i="43"/>
  <c r="AB132" i="43" s="1"/>
  <c r="AA124" i="43"/>
  <c r="AB124" i="43" s="1"/>
  <c r="AA117" i="43"/>
  <c r="AB117" i="43" s="1"/>
  <c r="AA129" i="43"/>
  <c r="AB129" i="43" s="1"/>
  <c r="AA119" i="43"/>
  <c r="AB119" i="43" s="1"/>
  <c r="AA111" i="43"/>
  <c r="AB111" i="43" s="1"/>
  <c r="CD78" i="48"/>
  <c r="CD61" i="48"/>
  <c r="CD51" i="48"/>
  <c r="CD56" i="48"/>
  <c r="CD70" i="48"/>
  <c r="CD64" i="48"/>
  <c r="CD80" i="48"/>
  <c r="CD45" i="48"/>
  <c r="CD68" i="48"/>
  <c r="CD66" i="48"/>
  <c r="CD54" i="48"/>
  <c r="CD85" i="48"/>
  <c r="CD76" i="48"/>
  <c r="CD84" i="48"/>
  <c r="CD82" i="48"/>
  <c r="CD50" i="48"/>
  <c r="CD72" i="48"/>
  <c r="CD63" i="48"/>
  <c r="CD52" i="48"/>
  <c r="CD86" i="48"/>
  <c r="CD69" i="48"/>
  <c r="CD67" i="48"/>
  <c r="CD65" i="48"/>
  <c r="CD58" i="48"/>
  <c r="CD48" i="48"/>
  <c r="CD55" i="48"/>
  <c r="CD60" i="48"/>
  <c r="CD75" i="48"/>
  <c r="CD49" i="48"/>
  <c r="CD77" i="48"/>
  <c r="CD73" i="48"/>
  <c r="CD59" i="48"/>
  <c r="CD57" i="48"/>
  <c r="CD53" i="48"/>
  <c r="CD46" i="48"/>
  <c r="CD71" i="48"/>
  <c r="CD74" i="48"/>
  <c r="CD62" i="48"/>
  <c r="CD47" i="48"/>
  <c r="CD79" i="48"/>
  <c r="CD81" i="48"/>
  <c r="CD83" i="48"/>
  <c r="I126" i="44"/>
  <c r="I128" i="44"/>
  <c r="I110" i="44"/>
  <c r="I114" i="44"/>
  <c r="I111" i="44"/>
  <c r="I120" i="44"/>
  <c r="I123" i="44"/>
  <c r="I124" i="44"/>
  <c r="I116" i="44"/>
  <c r="I119" i="44"/>
  <c r="I125" i="44"/>
  <c r="I131" i="44"/>
  <c r="I112" i="44"/>
  <c r="I132" i="44"/>
  <c r="I133" i="44"/>
  <c r="I117" i="44"/>
  <c r="I118" i="44"/>
  <c r="I127" i="44"/>
  <c r="I130" i="44"/>
  <c r="I121" i="44"/>
  <c r="I129" i="44"/>
  <c r="I134" i="44"/>
  <c r="I122" i="44"/>
  <c r="I113" i="44"/>
  <c r="I115" i="44"/>
  <c r="Z65" i="46"/>
  <c r="Z59" i="46"/>
  <c r="Z64" i="46"/>
  <c r="Z57" i="46"/>
  <c r="Z67" i="46"/>
  <c r="Z62" i="46"/>
  <c r="Z66" i="46"/>
  <c r="Z63" i="46"/>
  <c r="Z60" i="46"/>
  <c r="Z69" i="46"/>
  <c r="Z58" i="46"/>
  <c r="Z68" i="46"/>
  <c r="Z61" i="46"/>
  <c r="J86" i="52"/>
  <c r="J101" i="52"/>
  <c r="J90" i="52"/>
  <c r="J85" i="52"/>
  <c r="J91" i="52"/>
  <c r="J92" i="52"/>
  <c r="J97" i="52"/>
  <c r="J81" i="52"/>
  <c r="J102" i="52"/>
  <c r="J83" i="52"/>
  <c r="J84" i="52"/>
  <c r="J80" i="52"/>
  <c r="J96" i="52"/>
  <c r="J82" i="52"/>
  <c r="J88" i="52"/>
  <c r="J78" i="52"/>
  <c r="J89" i="52"/>
  <c r="J93" i="52"/>
  <c r="J99" i="52"/>
  <c r="J98" i="52"/>
  <c r="J100" i="52"/>
  <c r="J79" i="52"/>
  <c r="J87" i="52"/>
  <c r="J95" i="52"/>
  <c r="J94" i="52"/>
  <c r="Z64" i="47"/>
  <c r="Z66" i="47"/>
  <c r="Z63" i="47"/>
  <c r="Z67" i="47"/>
  <c r="Z60" i="47"/>
  <c r="Z69" i="47"/>
  <c r="Z58" i="47"/>
  <c r="Z57" i="47"/>
  <c r="Z61" i="47"/>
  <c r="Z68" i="47"/>
  <c r="Z62" i="47"/>
  <c r="Z65" i="47"/>
  <c r="Z59" i="47"/>
  <c r="Z86" i="43"/>
  <c r="AB86" i="43" s="1"/>
  <c r="Z92" i="43"/>
  <c r="AB92" i="43" s="1"/>
  <c r="Z102" i="43"/>
  <c r="AB102" i="43" s="1"/>
  <c r="Z87" i="43"/>
  <c r="AA87" i="43" s="1"/>
  <c r="Z90" i="43"/>
  <c r="AA90" i="43" s="1"/>
  <c r="Z91" i="43"/>
  <c r="AA91" i="43" s="1"/>
  <c r="Z78" i="43"/>
  <c r="AA78" i="43" s="1"/>
  <c r="Z94" i="43"/>
  <c r="AA94" i="43" s="1"/>
  <c r="Z93" i="43"/>
  <c r="AB93" i="43" s="1"/>
  <c r="Z101" i="43"/>
  <c r="AB101" i="43" s="1"/>
  <c r="Z96" i="43"/>
  <c r="AA96" i="43" s="1"/>
  <c r="Z88" i="43"/>
  <c r="AA88" i="43" s="1"/>
  <c r="Z95" i="43"/>
  <c r="Z82" i="43"/>
  <c r="AB82" i="43" s="1"/>
  <c r="Z99" i="43"/>
  <c r="AA99" i="43" s="1"/>
  <c r="Z81" i="43"/>
  <c r="AA81" i="43" s="1"/>
  <c r="Z83" i="43"/>
  <c r="AB83" i="43" s="1"/>
  <c r="Z89" i="43"/>
  <c r="AB89" i="43" s="1"/>
  <c r="Z97" i="43"/>
  <c r="AB97" i="43" s="1"/>
  <c r="Z98" i="43"/>
  <c r="AA98" i="43" s="1"/>
  <c r="Z84" i="43"/>
  <c r="AB84" i="43" s="1"/>
  <c r="Z80" i="43"/>
  <c r="AA80" i="43" s="1"/>
  <c r="Z100" i="43"/>
  <c r="AA100" i="43" s="1"/>
  <c r="Z79" i="43"/>
  <c r="AB79" i="43" s="1"/>
  <c r="Z85" i="43"/>
  <c r="AB85" i="43" s="1"/>
  <c r="I100" i="52"/>
  <c r="I88" i="52"/>
  <c r="I96" i="52"/>
  <c r="I97" i="52"/>
  <c r="I80" i="52"/>
  <c r="I101" i="52"/>
  <c r="I85" i="52"/>
  <c r="I86" i="52"/>
  <c r="I84" i="52"/>
  <c r="I95" i="52"/>
  <c r="I94" i="52"/>
  <c r="I78" i="52"/>
  <c r="I99" i="52"/>
  <c r="I98" i="52"/>
  <c r="I90" i="52"/>
  <c r="I82" i="52"/>
  <c r="I102" i="52"/>
  <c r="I89" i="52"/>
  <c r="I91" i="52"/>
  <c r="I81" i="52"/>
  <c r="I83" i="52"/>
  <c r="I92" i="52"/>
  <c r="I93" i="52"/>
  <c r="I87" i="52"/>
  <c r="I79" i="52"/>
  <c r="I121" i="47"/>
  <c r="I130" i="47"/>
  <c r="I132" i="47"/>
  <c r="I113" i="47"/>
  <c r="I128" i="47"/>
  <c r="I129" i="47"/>
  <c r="I119" i="47"/>
  <c r="I115" i="47"/>
  <c r="I125" i="47"/>
  <c r="I111" i="47"/>
  <c r="I131" i="47"/>
  <c r="I114" i="47"/>
  <c r="I122" i="47"/>
  <c r="I117" i="47"/>
  <c r="I120" i="47"/>
  <c r="I134" i="47"/>
  <c r="I118" i="47"/>
  <c r="I127" i="47"/>
  <c r="I133" i="47"/>
  <c r="I112" i="47"/>
  <c r="I110" i="47"/>
  <c r="I126" i="47"/>
  <c r="I116" i="47"/>
  <c r="I123" i="47"/>
  <c r="I124" i="47"/>
  <c r="AA85" i="43"/>
  <c r="AA101" i="43"/>
  <c r="AA86" i="43"/>
  <c r="AA97" i="43"/>
  <c r="AA89" i="43"/>
  <c r="AA83" i="43"/>
  <c r="Z87" i="51"/>
  <c r="AB87" i="51" s="1"/>
  <c r="Z98" i="51"/>
  <c r="AA98" i="51" s="1"/>
  <c r="Z95" i="51"/>
  <c r="AA95" i="51" s="1"/>
  <c r="Z91" i="51"/>
  <c r="AA91" i="51" s="1"/>
  <c r="Z78" i="51"/>
  <c r="AA78" i="51" s="1"/>
  <c r="Z94" i="51"/>
  <c r="AB94" i="51" s="1"/>
  <c r="Z99" i="51"/>
  <c r="AB99" i="51" s="1"/>
  <c r="Z86" i="51"/>
  <c r="AB86" i="51" s="1"/>
  <c r="Z96" i="51"/>
  <c r="AB96" i="51" s="1"/>
  <c r="Z80" i="51"/>
  <c r="AA80" i="51" s="1"/>
  <c r="Z79" i="51"/>
  <c r="AB79" i="51" s="1"/>
  <c r="Z93" i="51"/>
  <c r="AB93" i="51" s="1"/>
  <c r="Z100" i="51"/>
  <c r="AA100" i="51" s="1"/>
  <c r="Z90" i="51"/>
  <c r="AB90" i="51" s="1"/>
  <c r="Z82" i="51"/>
  <c r="AA82" i="51" s="1"/>
  <c r="Z92" i="51"/>
  <c r="AB92" i="51" s="1"/>
  <c r="Z83" i="51"/>
  <c r="AA83" i="51" s="1"/>
  <c r="Z81" i="51"/>
  <c r="AA81" i="51" s="1"/>
  <c r="Z101" i="51"/>
  <c r="AA101" i="51" s="1"/>
  <c r="Z88" i="51"/>
  <c r="AB88" i="51" s="1"/>
  <c r="Z97" i="51"/>
  <c r="AA97" i="51" s="1"/>
  <c r="Z89" i="51"/>
  <c r="AB89" i="51" s="1"/>
  <c r="Z102" i="51"/>
  <c r="AA102" i="51" s="1"/>
  <c r="Z85" i="51"/>
  <c r="AB85" i="51" s="1"/>
  <c r="Z84" i="51"/>
  <c r="AA84" i="51" s="1"/>
  <c r="J45" i="47" a="1"/>
  <c r="AB96" i="43" l="1"/>
  <c r="AB87" i="43"/>
  <c r="AB88" i="43"/>
  <c r="AB98" i="43"/>
  <c r="AA92" i="43"/>
  <c r="AA93" i="43"/>
  <c r="AA102" i="43"/>
  <c r="AB100" i="43"/>
  <c r="AB81" i="43"/>
  <c r="AA84" i="43"/>
  <c r="AB94" i="43"/>
  <c r="AA79" i="43"/>
  <c r="AB90" i="43"/>
  <c r="AA82" i="43"/>
  <c r="AB91" i="43"/>
  <c r="AB99" i="43"/>
  <c r="AB80" i="43"/>
  <c r="AA95" i="43"/>
  <c r="AB95" i="43"/>
  <c r="AB78" i="43"/>
  <c r="AB102" i="51"/>
  <c r="AA96" i="51"/>
  <c r="AB101" i="51"/>
  <c r="AA79" i="51"/>
  <c r="AA92" i="51"/>
  <c r="AB95" i="51"/>
  <c r="AA86" i="51"/>
  <c r="AB98" i="51"/>
  <c r="AB100" i="51"/>
  <c r="AA85" i="51"/>
  <c r="AB78" i="51"/>
  <c r="AB97" i="51"/>
  <c r="AB80" i="51"/>
  <c r="AA99" i="51"/>
  <c r="AB83" i="51"/>
  <c r="AA87" i="51"/>
  <c r="AB81" i="51"/>
  <c r="AB82" i="51"/>
  <c r="AB84" i="51"/>
  <c r="AA89" i="51"/>
  <c r="AA90" i="51"/>
  <c r="AA94" i="51"/>
  <c r="AB91" i="51"/>
  <c r="AA88" i="51"/>
  <c r="AA93" i="51"/>
  <c r="J63" i="47"/>
  <c r="M63" i="47" s="1"/>
  <c r="J52" i="47"/>
  <c r="M52" i="47" s="1"/>
  <c r="J58" i="47"/>
  <c r="M58" i="47" s="1"/>
  <c r="J56" i="47"/>
  <c r="M56" i="47" s="1"/>
  <c r="J69" i="47"/>
  <c r="M69" i="47" s="1"/>
  <c r="J57" i="47"/>
  <c r="M57" i="47" s="1"/>
  <c r="J59" i="47"/>
  <c r="M59" i="47" s="1"/>
  <c r="J64" i="47"/>
  <c r="M64" i="47" s="1"/>
  <c r="J47" i="47"/>
  <c r="M47" i="47" s="1"/>
  <c r="J67" i="47"/>
  <c r="M67" i="47" s="1"/>
  <c r="J70" i="47"/>
  <c r="M70" i="47" s="1"/>
  <c r="J48" i="47"/>
  <c r="M48" i="47" s="1"/>
  <c r="J66" i="47"/>
  <c r="M66" i="47" s="1"/>
  <c r="J50" i="47"/>
  <c r="M50" i="47" s="1"/>
  <c r="J61" i="47"/>
  <c r="M61" i="47" s="1"/>
  <c r="J45" i="47"/>
  <c r="M45" i="47" s="1"/>
  <c r="J62" i="47"/>
  <c r="M62" i="47" s="1"/>
  <c r="J54" i="47"/>
  <c r="M54" i="47" s="1"/>
  <c r="J60" i="47"/>
  <c r="M60" i="47" s="1"/>
  <c r="J49" i="47"/>
  <c r="M49" i="47" s="1"/>
  <c r="J51" i="47"/>
  <c r="M51" i="47" s="1"/>
  <c r="J65" i="47"/>
  <c r="M65" i="47" s="1"/>
  <c r="J53" i="47"/>
  <c r="M53" i="47" s="1"/>
  <c r="J55" i="47"/>
  <c r="M55" i="47" s="1"/>
  <c r="J46" i="47"/>
  <c r="M46" i="47" s="1"/>
  <c r="J68" i="47"/>
  <c r="M68" i="47" s="1"/>
  <c r="J45" i="41" a="1"/>
  <c r="AA57" i="51" a="1"/>
  <c r="Z78" i="49" a="1"/>
  <c r="J78" i="18" a="1"/>
  <c r="Z57" i="41" a="1"/>
  <c r="AD45" i="50" a="1"/>
  <c r="J45" i="42" a="1"/>
  <c r="BB45" i="47" a="1"/>
  <c r="AA110" i="50" a="1"/>
  <c r="I78" i="47" a="1"/>
  <c r="BB45" i="49" a="1"/>
  <c r="BB45" i="46" a="1"/>
  <c r="AC78" i="43" a="1"/>
  <c r="J78" i="48" a="1"/>
  <c r="AC82" i="43" l="1"/>
  <c r="AD82" i="43" s="1"/>
  <c r="AC98" i="43"/>
  <c r="AD98" i="43" s="1"/>
  <c r="AC91" i="43"/>
  <c r="AD91" i="43" s="1"/>
  <c r="AC86" i="43"/>
  <c r="AD86" i="43" s="1"/>
  <c r="AC88" i="43"/>
  <c r="AD88" i="43" s="1"/>
  <c r="AC97" i="43"/>
  <c r="AD97" i="43" s="1"/>
  <c r="AC89" i="43"/>
  <c r="AD89" i="43" s="1"/>
  <c r="AC102" i="43"/>
  <c r="AD102" i="43" s="1"/>
  <c r="AC84" i="43"/>
  <c r="AD84" i="43" s="1"/>
  <c r="AC83" i="43"/>
  <c r="AD83" i="43" s="1"/>
  <c r="AC79" i="43"/>
  <c r="AD79" i="43" s="1"/>
  <c r="AC101" i="43"/>
  <c r="AD101" i="43" s="1"/>
  <c r="AC94" i="43"/>
  <c r="AD94" i="43" s="1"/>
  <c r="AC90" i="43"/>
  <c r="AD90" i="43" s="1"/>
  <c r="AC95" i="43"/>
  <c r="AD95" i="43" s="1"/>
  <c r="AC100" i="43"/>
  <c r="AD100" i="43" s="1"/>
  <c r="AC80" i="43"/>
  <c r="AD80" i="43" s="1"/>
  <c r="AC99" i="43"/>
  <c r="AD99" i="43" s="1"/>
  <c r="AC92" i="43"/>
  <c r="AD92" i="43" s="1"/>
  <c r="AC85" i="43"/>
  <c r="AD85" i="43" s="1"/>
  <c r="AC81" i="43"/>
  <c r="AD81" i="43" s="1"/>
  <c r="AC78" i="43"/>
  <c r="AD78" i="43" s="1"/>
  <c r="AC87" i="43"/>
  <c r="AD87" i="43" s="1"/>
  <c r="AC93" i="43"/>
  <c r="AD93" i="43" s="1"/>
  <c r="AC96" i="43"/>
  <c r="AD96" i="43" s="1"/>
  <c r="BB79" i="49"/>
  <c r="BB64" i="49"/>
  <c r="BB66" i="49"/>
  <c r="BB77" i="49"/>
  <c r="BB71" i="49"/>
  <c r="BB51" i="49"/>
  <c r="BB85" i="49"/>
  <c r="BB55" i="49"/>
  <c r="BB83" i="49"/>
  <c r="BB73" i="49"/>
  <c r="BB60" i="49"/>
  <c r="BB80" i="49"/>
  <c r="BB57" i="49"/>
  <c r="BB68" i="49"/>
  <c r="BB75" i="49"/>
  <c r="BB76" i="49"/>
  <c r="BB74" i="49"/>
  <c r="BB48" i="49"/>
  <c r="BB82" i="49"/>
  <c r="BB84" i="49"/>
  <c r="BB86" i="49"/>
  <c r="BB63" i="49"/>
  <c r="BB49" i="49"/>
  <c r="BB46" i="49"/>
  <c r="BB65" i="49"/>
  <c r="BB81" i="49"/>
  <c r="BB62" i="49"/>
  <c r="BB61" i="49"/>
  <c r="BB52" i="49"/>
  <c r="BB45" i="49"/>
  <c r="BB53" i="49"/>
  <c r="BB50" i="49"/>
  <c r="BB69" i="49"/>
  <c r="BB78" i="49"/>
  <c r="BB67" i="49"/>
  <c r="BB54" i="49"/>
  <c r="BB72" i="49"/>
  <c r="BB70" i="49"/>
  <c r="BB58" i="49"/>
  <c r="BB56" i="49"/>
  <c r="BB47" i="49"/>
  <c r="BB59" i="49"/>
  <c r="I89" i="47"/>
  <c r="I100" i="47"/>
  <c r="I81" i="47"/>
  <c r="I80" i="47"/>
  <c r="I88" i="47"/>
  <c r="I92" i="47"/>
  <c r="I99" i="47"/>
  <c r="I79" i="47"/>
  <c r="I78" i="47"/>
  <c r="I82" i="47"/>
  <c r="I87" i="47"/>
  <c r="I91" i="47"/>
  <c r="I93" i="47"/>
  <c r="I84" i="47"/>
  <c r="I94" i="47"/>
  <c r="I98" i="47"/>
  <c r="I90" i="47"/>
  <c r="I86" i="47"/>
  <c r="I97" i="47"/>
  <c r="I101" i="47"/>
  <c r="I95" i="47"/>
  <c r="I85" i="47"/>
  <c r="I102" i="47"/>
  <c r="I96" i="47"/>
  <c r="I83" i="47"/>
  <c r="Z85" i="49"/>
  <c r="AB85" i="49" s="1"/>
  <c r="Z79" i="49"/>
  <c r="AB79" i="49" s="1"/>
  <c r="Z91" i="49"/>
  <c r="AB91" i="49" s="1"/>
  <c r="Z93" i="49"/>
  <c r="AA93" i="49" s="1"/>
  <c r="Z82" i="49"/>
  <c r="AB82" i="49" s="1"/>
  <c r="Z100" i="49"/>
  <c r="AA100" i="49" s="1"/>
  <c r="Z86" i="49"/>
  <c r="AA86" i="49" s="1"/>
  <c r="Z90" i="49"/>
  <c r="AA90" i="49" s="1"/>
  <c r="Z80" i="49"/>
  <c r="AB80" i="49" s="1"/>
  <c r="Z102" i="49"/>
  <c r="AA102" i="49" s="1"/>
  <c r="Z98" i="49"/>
  <c r="Z87" i="49"/>
  <c r="AA87" i="49" s="1"/>
  <c r="Z78" i="49"/>
  <c r="AB78" i="49" s="1"/>
  <c r="Z81" i="49"/>
  <c r="AB81" i="49" s="1"/>
  <c r="Z83" i="49"/>
  <c r="AB83" i="49" s="1"/>
  <c r="Z96" i="49"/>
  <c r="AB96" i="49" s="1"/>
  <c r="Z95" i="49"/>
  <c r="AA95" i="49" s="1"/>
  <c r="Z101" i="49"/>
  <c r="AB101" i="49" s="1"/>
  <c r="Z88" i="49"/>
  <c r="AA88" i="49" s="1"/>
  <c r="Z99" i="49"/>
  <c r="AB99" i="49" s="1"/>
  <c r="Z97" i="49"/>
  <c r="AA97" i="49" s="1"/>
  <c r="Z94" i="49"/>
  <c r="AA94" i="49" s="1"/>
  <c r="Z92" i="49"/>
  <c r="AB92" i="49" s="1"/>
  <c r="Z89" i="49"/>
  <c r="AA89" i="49" s="1"/>
  <c r="Z84" i="49"/>
  <c r="AB84" i="49" s="1"/>
  <c r="AA64" i="51"/>
  <c r="AA58" i="51"/>
  <c r="AA65" i="51"/>
  <c r="AA69" i="51"/>
  <c r="AA61" i="51"/>
  <c r="AA68" i="51"/>
  <c r="AA62" i="51"/>
  <c r="AA57" i="51"/>
  <c r="AA59" i="51"/>
  <c r="AA67" i="51"/>
  <c r="AA63" i="51"/>
  <c r="AA66" i="51"/>
  <c r="AA60" i="51"/>
  <c r="BB86" i="47"/>
  <c r="BB81" i="47"/>
  <c r="BB77" i="47"/>
  <c r="BB78" i="47"/>
  <c r="BB72" i="47"/>
  <c r="BB49" i="47"/>
  <c r="BB70" i="47"/>
  <c r="BB79" i="47"/>
  <c r="BB64" i="47"/>
  <c r="BB50" i="47"/>
  <c r="BB57" i="47"/>
  <c r="BB75" i="47"/>
  <c r="BB66" i="47"/>
  <c r="BB80" i="47"/>
  <c r="BB65" i="47"/>
  <c r="BB46" i="47"/>
  <c r="BB76" i="47"/>
  <c r="BB63" i="47"/>
  <c r="BB56" i="47"/>
  <c r="BB71" i="47"/>
  <c r="BB84" i="47"/>
  <c r="BB61" i="47"/>
  <c r="BB59" i="47"/>
  <c r="BB67" i="47"/>
  <c r="BB55" i="47"/>
  <c r="BB73" i="47"/>
  <c r="BB83" i="47"/>
  <c r="BB82" i="47"/>
  <c r="BB51" i="47"/>
  <c r="BB60" i="47"/>
  <c r="BB52" i="47"/>
  <c r="BB53" i="47"/>
  <c r="BB62" i="47"/>
  <c r="BB85" i="47"/>
  <c r="BB68" i="47"/>
  <c r="BB69" i="47"/>
  <c r="BB54" i="47"/>
  <c r="BB47" i="47"/>
  <c r="BB74" i="47"/>
  <c r="BB45" i="47"/>
  <c r="BB48" i="47"/>
  <c r="BB58" i="47"/>
  <c r="AD47" i="50"/>
  <c r="AD45" i="50"/>
  <c r="AD49" i="50"/>
  <c r="AD46" i="50"/>
  <c r="AD48" i="50"/>
  <c r="J95" i="48"/>
  <c r="J97" i="48"/>
  <c r="J89" i="48"/>
  <c r="J94" i="48"/>
  <c r="J79" i="48"/>
  <c r="J84" i="48"/>
  <c r="J102" i="48"/>
  <c r="J87" i="48"/>
  <c r="J96" i="48"/>
  <c r="J80" i="48"/>
  <c r="J93" i="48"/>
  <c r="J100" i="48"/>
  <c r="J83" i="48"/>
  <c r="J88" i="48"/>
  <c r="J86" i="48"/>
  <c r="J98" i="48"/>
  <c r="J91" i="48"/>
  <c r="J101" i="48"/>
  <c r="J82" i="48"/>
  <c r="J92" i="48"/>
  <c r="J81" i="48"/>
  <c r="J78" i="48"/>
  <c r="J85" i="48"/>
  <c r="J99" i="48"/>
  <c r="J90" i="48"/>
  <c r="Z64" i="41"/>
  <c r="Z60" i="41"/>
  <c r="Z68" i="41"/>
  <c r="Z69" i="41"/>
  <c r="Z61" i="41"/>
  <c r="Z62" i="41"/>
  <c r="Z67" i="41"/>
  <c r="Z57" i="41"/>
  <c r="Z66" i="41"/>
  <c r="Z65" i="41"/>
  <c r="Z63" i="41"/>
  <c r="Z59" i="41"/>
  <c r="Z58" i="41"/>
  <c r="J98" i="18"/>
  <c r="J102" i="18"/>
  <c r="J93" i="18"/>
  <c r="J89" i="18"/>
  <c r="J100" i="18"/>
  <c r="J90" i="18"/>
  <c r="J94" i="18"/>
  <c r="J85" i="18"/>
  <c r="J81" i="18"/>
  <c r="J87" i="18"/>
  <c r="J80" i="18"/>
  <c r="J88" i="18"/>
  <c r="J79" i="18"/>
  <c r="J82" i="18"/>
  <c r="J86" i="18"/>
  <c r="J99" i="18"/>
  <c r="J92" i="18"/>
  <c r="J96" i="18"/>
  <c r="J84" i="18"/>
  <c r="J78" i="18"/>
  <c r="J95" i="18"/>
  <c r="J91" i="18"/>
  <c r="J97" i="18"/>
  <c r="J83" i="18"/>
  <c r="J101" i="18"/>
  <c r="AA129" i="50"/>
  <c r="AB129" i="50" s="1"/>
  <c r="AA130" i="50"/>
  <c r="AB130" i="50" s="1"/>
  <c r="AA115" i="50"/>
  <c r="AB115" i="50" s="1"/>
  <c r="AA117" i="50"/>
  <c r="AB117" i="50" s="1"/>
  <c r="AA125" i="50"/>
  <c r="AB125" i="50" s="1"/>
  <c r="AA122" i="50"/>
  <c r="AB122" i="50" s="1"/>
  <c r="AA110" i="50"/>
  <c r="AB110" i="50" s="1"/>
  <c r="AA128" i="50"/>
  <c r="AB128" i="50" s="1"/>
  <c r="AA121" i="50"/>
  <c r="AB121" i="50" s="1"/>
  <c r="AA123" i="50"/>
  <c r="AB123" i="50" s="1"/>
  <c r="AA126" i="50"/>
  <c r="AB126" i="50" s="1"/>
  <c r="AA131" i="50"/>
  <c r="AB131" i="50" s="1"/>
  <c r="AA124" i="50"/>
  <c r="AB124" i="50" s="1"/>
  <c r="AA111" i="50"/>
  <c r="AB111" i="50" s="1"/>
  <c r="AA119" i="50"/>
  <c r="AB119" i="50" s="1"/>
  <c r="AA120" i="50"/>
  <c r="AB120" i="50" s="1"/>
  <c r="AA133" i="50"/>
  <c r="AB133" i="50" s="1"/>
  <c r="AA127" i="50"/>
  <c r="AB127" i="50" s="1"/>
  <c r="AA132" i="50"/>
  <c r="AB132" i="50" s="1"/>
  <c r="AA112" i="50"/>
  <c r="AB112" i="50" s="1"/>
  <c r="AA134" i="50"/>
  <c r="AB134" i="50" s="1"/>
  <c r="AA113" i="50"/>
  <c r="AB113" i="50" s="1"/>
  <c r="AA116" i="50"/>
  <c r="AB116" i="50" s="1"/>
  <c r="AA114" i="50"/>
  <c r="AB114" i="50" s="1"/>
  <c r="AA118" i="50"/>
  <c r="AB118" i="50" s="1"/>
  <c r="J70" i="41"/>
  <c r="M70" i="41" s="1"/>
  <c r="J53" i="41"/>
  <c r="M53" i="41" s="1"/>
  <c r="J55" i="41"/>
  <c r="M55" i="41" s="1"/>
  <c r="J69" i="41"/>
  <c r="M69" i="41" s="1"/>
  <c r="J61" i="41"/>
  <c r="M61" i="41" s="1"/>
  <c r="J59" i="41"/>
  <c r="M59" i="41" s="1"/>
  <c r="J54" i="41"/>
  <c r="M54" i="41" s="1"/>
  <c r="J64" i="41"/>
  <c r="M64" i="41" s="1"/>
  <c r="J47" i="41"/>
  <c r="M47" i="41" s="1"/>
  <c r="J66" i="41"/>
  <c r="M66" i="41" s="1"/>
  <c r="J52" i="41"/>
  <c r="M52" i="41" s="1"/>
  <c r="J65" i="41"/>
  <c r="M65" i="41" s="1"/>
  <c r="J60" i="41"/>
  <c r="M60" i="41" s="1"/>
  <c r="J49" i="41"/>
  <c r="M49" i="41" s="1"/>
  <c r="J51" i="41"/>
  <c r="M51" i="41" s="1"/>
  <c r="J62" i="41"/>
  <c r="M62" i="41" s="1"/>
  <c r="J50" i="41"/>
  <c r="M50" i="41" s="1"/>
  <c r="J56" i="41"/>
  <c r="M56" i="41" s="1"/>
  <c r="J45" i="41"/>
  <c r="M45" i="41" s="1"/>
  <c r="J58" i="41"/>
  <c r="M58" i="41" s="1"/>
  <c r="J46" i="41"/>
  <c r="M46" i="41" s="1"/>
  <c r="J68" i="41"/>
  <c r="M68" i="41" s="1"/>
  <c r="J48" i="41"/>
  <c r="M48" i="41" s="1"/>
  <c r="J57" i="41"/>
  <c r="M57" i="41" s="1"/>
  <c r="J67" i="41"/>
  <c r="M67" i="41" s="1"/>
  <c r="J63" i="41"/>
  <c r="M63" i="41" s="1"/>
  <c r="J55" i="42"/>
  <c r="M55" i="42" s="1"/>
  <c r="J48" i="42"/>
  <c r="M48" i="42" s="1"/>
  <c r="J69" i="42"/>
  <c r="M69" i="42" s="1"/>
  <c r="J58" i="42"/>
  <c r="M58" i="42" s="1"/>
  <c r="J63" i="42"/>
  <c r="M63" i="42" s="1"/>
  <c r="J45" i="42"/>
  <c r="M45" i="42" s="1"/>
  <c r="J65" i="42"/>
  <c r="M65" i="42" s="1"/>
  <c r="J61" i="42"/>
  <c r="M61" i="42" s="1"/>
  <c r="J66" i="42"/>
  <c r="M66" i="42" s="1"/>
  <c r="J56" i="42"/>
  <c r="M56" i="42" s="1"/>
  <c r="J49" i="42"/>
  <c r="M49" i="42" s="1"/>
  <c r="J59" i="42"/>
  <c r="M59" i="42" s="1"/>
  <c r="J54" i="42"/>
  <c r="M54" i="42" s="1"/>
  <c r="J60" i="42"/>
  <c r="M60" i="42" s="1"/>
  <c r="J46" i="42"/>
  <c r="M46" i="42" s="1"/>
  <c r="J52" i="42"/>
  <c r="M52" i="42" s="1"/>
  <c r="J70" i="42"/>
  <c r="M70" i="42" s="1"/>
  <c r="J57" i="42"/>
  <c r="M57" i="42" s="1"/>
  <c r="J53" i="42"/>
  <c r="M53" i="42" s="1"/>
  <c r="J47" i="42"/>
  <c r="M47" i="42" s="1"/>
  <c r="J67" i="42"/>
  <c r="M67" i="42" s="1"/>
  <c r="J50" i="42"/>
  <c r="M50" i="42" s="1"/>
  <c r="J62" i="42"/>
  <c r="M62" i="42" s="1"/>
  <c r="J68" i="42"/>
  <c r="M68" i="42" s="1"/>
  <c r="J51" i="42"/>
  <c r="M51" i="42" s="1"/>
  <c r="J64" i="42"/>
  <c r="M64" i="42" s="1"/>
  <c r="AA85" i="49"/>
  <c r="AB94" i="49"/>
  <c r="AA78" i="49"/>
  <c r="AB86" i="49"/>
  <c r="AB97" i="49"/>
  <c r="AA96" i="49"/>
  <c r="AB100" i="49"/>
  <c r="AA81" i="49"/>
  <c r="AB87" i="49"/>
  <c r="AA82" i="49"/>
  <c r="BB57" i="46"/>
  <c r="BB67" i="46"/>
  <c r="BB84" i="46"/>
  <c r="BB47" i="46"/>
  <c r="BB62" i="46"/>
  <c r="BB60" i="46"/>
  <c r="BB73" i="46"/>
  <c r="BB52" i="46"/>
  <c r="BB77" i="46"/>
  <c r="BB76" i="46"/>
  <c r="BB68" i="46"/>
  <c r="BB85" i="46"/>
  <c r="BB50" i="46"/>
  <c r="BB51" i="46"/>
  <c r="BB48" i="46"/>
  <c r="BB59" i="46"/>
  <c r="BB74" i="46"/>
  <c r="BB78" i="46"/>
  <c r="BB69" i="46"/>
  <c r="BB45" i="46"/>
  <c r="BB70" i="46"/>
  <c r="BB56" i="46"/>
  <c r="BB55" i="46"/>
  <c r="BB58" i="46"/>
  <c r="BB65" i="46"/>
  <c r="BB86" i="46"/>
  <c r="BB61" i="46"/>
  <c r="BB80" i="46"/>
  <c r="BB53" i="46"/>
  <c r="BB63" i="46"/>
  <c r="BB66" i="46"/>
  <c r="BB64" i="46"/>
  <c r="BB82" i="46"/>
  <c r="BB72" i="46"/>
  <c r="BB49" i="46"/>
  <c r="BB46" i="46"/>
  <c r="BB75" i="46"/>
  <c r="BB81" i="46"/>
  <c r="BB54" i="46"/>
  <c r="BB71" i="46"/>
  <c r="BB79" i="46"/>
  <c r="BB83" i="46"/>
  <c r="I110" i="9" a="1"/>
  <c r="AC45" i="41" a="1"/>
  <c r="J78" i="44" a="1"/>
  <c r="I45" i="45" a="1"/>
  <c r="AC57" i="45" a="1"/>
  <c r="J110" i="44" a="1"/>
  <c r="Z110" i="52" a="1"/>
  <c r="AC45" i="43" a="1"/>
  <c r="J45" i="18" a="1"/>
  <c r="BB45" i="43" a="1"/>
  <c r="CE45" i="43" a="1"/>
  <c r="CD45" i="9" a="1"/>
  <c r="CE45" i="48" a="1"/>
  <c r="I110" i="51" a="1"/>
  <c r="J45" i="43" a="1"/>
  <c r="I78" i="51" a="1"/>
  <c r="J78" i="9" a="1"/>
  <c r="BC45" i="49" a="1"/>
  <c r="BC45" i="51" a="1"/>
  <c r="CD45" i="47" a="1"/>
  <c r="AA101" i="49" l="1"/>
  <c r="AA92" i="49"/>
  <c r="AB89" i="49"/>
  <c r="AB90" i="49"/>
  <c r="AA83" i="49"/>
  <c r="CD60" i="47"/>
  <c r="CD56" i="47"/>
  <c r="CD50" i="47"/>
  <c r="CD58" i="47"/>
  <c r="CD68" i="47"/>
  <c r="CD86" i="47"/>
  <c r="CD49" i="47"/>
  <c r="CD71" i="47"/>
  <c r="CD70" i="47"/>
  <c r="CD80" i="47"/>
  <c r="CD53" i="47"/>
  <c r="CD51" i="47"/>
  <c r="CD84" i="47"/>
  <c r="CD79" i="47"/>
  <c r="CD63" i="47"/>
  <c r="CD61" i="47"/>
  <c r="CD66" i="47"/>
  <c r="CD55" i="47"/>
  <c r="CD54" i="47"/>
  <c r="CD73" i="47"/>
  <c r="CD72" i="47"/>
  <c r="CD69" i="47"/>
  <c r="CD45" i="47"/>
  <c r="CD82" i="47"/>
  <c r="CD85" i="47"/>
  <c r="CD46" i="47"/>
  <c r="CD74" i="47"/>
  <c r="CD57" i="47"/>
  <c r="CD47" i="47"/>
  <c r="CD78" i="47"/>
  <c r="CD48" i="47"/>
  <c r="CD62" i="47"/>
  <c r="CD52" i="47"/>
  <c r="CD77" i="47"/>
  <c r="CD83" i="47"/>
  <c r="CD59" i="47"/>
  <c r="CD75" i="47"/>
  <c r="CD76" i="47"/>
  <c r="CD64" i="47"/>
  <c r="CD65" i="47"/>
  <c r="CD67" i="47"/>
  <c r="CD81" i="47"/>
  <c r="J100" i="9"/>
  <c r="J90" i="9"/>
  <c r="J95" i="9"/>
  <c r="J81" i="9"/>
  <c r="J86" i="9"/>
  <c r="J82" i="9"/>
  <c r="J78" i="9"/>
  <c r="J99" i="9"/>
  <c r="J83" i="9"/>
  <c r="J92" i="9"/>
  <c r="J96" i="9"/>
  <c r="J87" i="9"/>
  <c r="J84" i="9"/>
  <c r="J88" i="9"/>
  <c r="J79" i="9"/>
  <c r="J94" i="9"/>
  <c r="J102" i="9"/>
  <c r="J80" i="9"/>
  <c r="J101" i="9"/>
  <c r="J97" i="9"/>
  <c r="J93" i="9"/>
  <c r="J89" i="9"/>
  <c r="J85" i="9"/>
  <c r="J91" i="9"/>
  <c r="J98" i="9"/>
  <c r="I128" i="51"/>
  <c r="I123" i="51"/>
  <c r="I129" i="51"/>
  <c r="I116" i="51"/>
  <c r="I126" i="51"/>
  <c r="I115" i="51"/>
  <c r="I130" i="51"/>
  <c r="I132" i="51"/>
  <c r="I122" i="51"/>
  <c r="I120" i="51"/>
  <c r="I124" i="51"/>
  <c r="I118" i="51"/>
  <c r="I133" i="51"/>
  <c r="I114" i="51"/>
  <c r="I113" i="51"/>
  <c r="I112" i="51"/>
  <c r="I111" i="51"/>
  <c r="I121" i="51"/>
  <c r="I110" i="51"/>
  <c r="I125" i="51"/>
  <c r="I127" i="51"/>
  <c r="I119" i="51"/>
  <c r="I117" i="51"/>
  <c r="I134" i="51"/>
  <c r="I131" i="51"/>
  <c r="BB79" i="43"/>
  <c r="BB51" i="43"/>
  <c r="BB84" i="43"/>
  <c r="BB48" i="43"/>
  <c r="BB69" i="43"/>
  <c r="BB86" i="43"/>
  <c r="BB67" i="43"/>
  <c r="BB49" i="43"/>
  <c r="BB75" i="43"/>
  <c r="BB55" i="43"/>
  <c r="BB71" i="43"/>
  <c r="BB50" i="43"/>
  <c r="BB62" i="43"/>
  <c r="BB56" i="43"/>
  <c r="BB80" i="43"/>
  <c r="BB81" i="43"/>
  <c r="BB68" i="43"/>
  <c r="BB60" i="43"/>
  <c r="BB53" i="43"/>
  <c r="BB46" i="43"/>
  <c r="BB72" i="43"/>
  <c r="BB66" i="43"/>
  <c r="BB63" i="43"/>
  <c r="BB65" i="43"/>
  <c r="BB57" i="43"/>
  <c r="BB83" i="43"/>
  <c r="BB58" i="43"/>
  <c r="BB54" i="43"/>
  <c r="BB73" i="43"/>
  <c r="BB82" i="43"/>
  <c r="BB64" i="43"/>
  <c r="BB85" i="43"/>
  <c r="BB77" i="43"/>
  <c r="BB52" i="43"/>
  <c r="BB61" i="43"/>
  <c r="BB45" i="43"/>
  <c r="BB47" i="43"/>
  <c r="BB70" i="43"/>
  <c r="BB76" i="43"/>
  <c r="BB74" i="43"/>
  <c r="BB78" i="43"/>
  <c r="BB59" i="43"/>
  <c r="J54" i="18"/>
  <c r="M54" i="18" s="1"/>
  <c r="J53" i="18"/>
  <c r="M53" i="18" s="1"/>
  <c r="J59" i="18"/>
  <c r="M59" i="18" s="1"/>
  <c r="J50" i="18"/>
  <c r="M50" i="18" s="1"/>
  <c r="J56" i="18"/>
  <c r="M56" i="18" s="1"/>
  <c r="J66" i="18"/>
  <c r="M66" i="18" s="1"/>
  <c r="J69" i="18"/>
  <c r="M69" i="18" s="1"/>
  <c r="J57" i="18"/>
  <c r="M57" i="18" s="1"/>
  <c r="J65" i="18"/>
  <c r="M65" i="18" s="1"/>
  <c r="J51" i="18"/>
  <c r="M51" i="18" s="1"/>
  <c r="J64" i="18"/>
  <c r="M64" i="18" s="1"/>
  <c r="J62" i="18"/>
  <c r="M62" i="18" s="1"/>
  <c r="J49" i="18"/>
  <c r="M49" i="18" s="1"/>
  <c r="J45" i="18"/>
  <c r="M45" i="18" s="1"/>
  <c r="J60" i="18"/>
  <c r="M60" i="18" s="1"/>
  <c r="J46" i="18"/>
  <c r="M46" i="18" s="1"/>
  <c r="J55" i="18"/>
  <c r="M55" i="18" s="1"/>
  <c r="J68" i="18"/>
  <c r="M68" i="18" s="1"/>
  <c r="J61" i="18"/>
  <c r="M61" i="18" s="1"/>
  <c r="J63" i="18"/>
  <c r="M63" i="18" s="1"/>
  <c r="J52" i="18"/>
  <c r="M52" i="18" s="1"/>
  <c r="J67" i="18"/>
  <c r="M67" i="18" s="1"/>
  <c r="J47" i="18"/>
  <c r="M47" i="18" s="1"/>
  <c r="J48" i="18"/>
  <c r="M48" i="18" s="1"/>
  <c r="J70" i="18"/>
  <c r="M70" i="18" s="1"/>
  <c r="J58" i="18"/>
  <c r="M58" i="18" s="1"/>
  <c r="AC62" i="45"/>
  <c r="AC67" i="45"/>
  <c r="AC64" i="45"/>
  <c r="AC61" i="45"/>
  <c r="AC57" i="45"/>
  <c r="AC68" i="45"/>
  <c r="AC65" i="45"/>
  <c r="AC59" i="45"/>
  <c r="AC63" i="45"/>
  <c r="AC58" i="45"/>
  <c r="AC60" i="45"/>
  <c r="AC69" i="45"/>
  <c r="AC66" i="45"/>
  <c r="AC47" i="43"/>
  <c r="AC46" i="43"/>
  <c r="AC45" i="43"/>
  <c r="AC49" i="43"/>
  <c r="AC48" i="43"/>
  <c r="AC48" i="41"/>
  <c r="AC47" i="41"/>
  <c r="AC45" i="41"/>
  <c r="AC49" i="41"/>
  <c r="AC46" i="41"/>
  <c r="BC47" i="51"/>
  <c r="BC76" i="51"/>
  <c r="BC50" i="51"/>
  <c r="BC54" i="51"/>
  <c r="BC75" i="51"/>
  <c r="BC83" i="51"/>
  <c r="BC61" i="51"/>
  <c r="BC86" i="51"/>
  <c r="BC79" i="51"/>
  <c r="BC78" i="51"/>
  <c r="BC65" i="51"/>
  <c r="BC77" i="51"/>
  <c r="BC49" i="51"/>
  <c r="BC63" i="51"/>
  <c r="BC48" i="51"/>
  <c r="BC52" i="51"/>
  <c r="BC55" i="51"/>
  <c r="BC67" i="51"/>
  <c r="BC73" i="51"/>
  <c r="BC80" i="51"/>
  <c r="BC45" i="51"/>
  <c r="BC74" i="51"/>
  <c r="BC46" i="51"/>
  <c r="BC62" i="51"/>
  <c r="BC71" i="51"/>
  <c r="BC56" i="51"/>
  <c r="BC59" i="51"/>
  <c r="BC51" i="51"/>
  <c r="BC58" i="51"/>
  <c r="BC85" i="51"/>
  <c r="BC84" i="51"/>
  <c r="BC57" i="51"/>
  <c r="BC81" i="51"/>
  <c r="BC66" i="51"/>
  <c r="BC72" i="51"/>
  <c r="BC82" i="51"/>
  <c r="BC70" i="51"/>
  <c r="BC69" i="51"/>
  <c r="BC68" i="51"/>
  <c r="BC60" i="51"/>
  <c r="BC64" i="51"/>
  <c r="BC53" i="51"/>
  <c r="I79" i="51"/>
  <c r="I88" i="51"/>
  <c r="I87" i="51"/>
  <c r="I96" i="51"/>
  <c r="I83" i="51"/>
  <c r="I91" i="51"/>
  <c r="I84" i="51"/>
  <c r="I78" i="51"/>
  <c r="I101" i="51"/>
  <c r="I89" i="51"/>
  <c r="I100" i="51"/>
  <c r="I90" i="51"/>
  <c r="I92" i="51"/>
  <c r="I86" i="51"/>
  <c r="I98" i="51"/>
  <c r="I80" i="51"/>
  <c r="I97" i="51"/>
  <c r="I95" i="51"/>
  <c r="I93" i="51"/>
  <c r="I82" i="51"/>
  <c r="I81" i="51"/>
  <c r="I94" i="51"/>
  <c r="I102" i="51"/>
  <c r="I99" i="51"/>
  <c r="I85" i="51"/>
  <c r="Z134" i="52"/>
  <c r="Z117" i="52"/>
  <c r="Z131" i="52"/>
  <c r="Z112" i="52"/>
  <c r="Z126" i="52"/>
  <c r="Z127" i="52"/>
  <c r="Z124" i="52"/>
  <c r="Z115" i="52"/>
  <c r="Z130" i="52"/>
  <c r="Z120" i="52"/>
  <c r="Z133" i="52"/>
  <c r="Z114" i="52"/>
  <c r="Z118" i="52"/>
  <c r="Z116" i="52"/>
  <c r="Z123" i="52"/>
  <c r="Z119" i="52"/>
  <c r="Z113" i="52"/>
  <c r="Z111" i="52"/>
  <c r="Z128" i="52"/>
  <c r="Z132" i="52"/>
  <c r="Z125" i="52"/>
  <c r="Z122" i="52"/>
  <c r="Z121" i="52"/>
  <c r="Z110" i="52"/>
  <c r="Z129" i="52"/>
  <c r="CE73" i="48"/>
  <c r="CE70" i="48"/>
  <c r="CE80" i="48"/>
  <c r="CE60" i="48"/>
  <c r="CE78" i="48"/>
  <c r="CE55" i="48"/>
  <c r="CE81" i="48"/>
  <c r="CE77" i="48"/>
  <c r="CE64" i="48"/>
  <c r="CE56" i="48"/>
  <c r="CE75" i="48"/>
  <c r="CE71" i="48"/>
  <c r="CE57" i="48"/>
  <c r="CE86" i="48"/>
  <c r="CE83" i="48"/>
  <c r="CE50" i="48"/>
  <c r="CE45" i="48"/>
  <c r="CE72" i="48"/>
  <c r="CE61" i="48"/>
  <c r="CE62" i="48"/>
  <c r="CE54" i="48"/>
  <c r="CE59" i="48"/>
  <c r="CE52" i="48"/>
  <c r="CE76" i="48"/>
  <c r="CE51" i="48"/>
  <c r="CE67" i="48"/>
  <c r="CE49" i="48"/>
  <c r="CE46" i="48"/>
  <c r="CE47" i="48"/>
  <c r="CE66" i="48"/>
  <c r="CE58" i="48"/>
  <c r="CE53" i="48"/>
  <c r="CE65" i="48"/>
  <c r="CE74" i="48"/>
  <c r="CE84" i="48"/>
  <c r="CE79" i="48"/>
  <c r="CE69" i="48"/>
  <c r="CE68" i="48"/>
  <c r="CE82" i="48"/>
  <c r="CE48" i="48"/>
  <c r="CE85" i="48"/>
  <c r="CE63" i="48"/>
  <c r="J116" i="44"/>
  <c r="J117" i="44"/>
  <c r="J133" i="44"/>
  <c r="J110" i="44"/>
  <c r="J122" i="44"/>
  <c r="J127" i="44"/>
  <c r="J113" i="44"/>
  <c r="J120" i="44"/>
  <c r="J118" i="44"/>
  <c r="J115" i="44"/>
  <c r="J125" i="44"/>
  <c r="J126" i="44"/>
  <c r="J132" i="44"/>
  <c r="J128" i="44"/>
  <c r="J114" i="44"/>
  <c r="J124" i="44"/>
  <c r="J129" i="44"/>
  <c r="J130" i="44"/>
  <c r="J119" i="44"/>
  <c r="J121" i="44"/>
  <c r="J134" i="44"/>
  <c r="J131" i="44"/>
  <c r="J112" i="44"/>
  <c r="J123" i="44"/>
  <c r="J111" i="44"/>
  <c r="CD55" i="9"/>
  <c r="CD50" i="9"/>
  <c r="CD66" i="9"/>
  <c r="CD68" i="9"/>
  <c r="CD56" i="9"/>
  <c r="CD76" i="9"/>
  <c r="CD73" i="9"/>
  <c r="CD83" i="9"/>
  <c r="CD57" i="9"/>
  <c r="CD81" i="9"/>
  <c r="CD65" i="9"/>
  <c r="CD84" i="9"/>
  <c r="CD63" i="9"/>
  <c r="CD47" i="9"/>
  <c r="CD71" i="9"/>
  <c r="CD86" i="9"/>
  <c r="CD74" i="9"/>
  <c r="CD62" i="9"/>
  <c r="CD72" i="9"/>
  <c r="CD46" i="9"/>
  <c r="CD85" i="9"/>
  <c r="CD70" i="9"/>
  <c r="CD69" i="9"/>
  <c r="CD58" i="9"/>
  <c r="CD54" i="9"/>
  <c r="CD59" i="9"/>
  <c r="CD78" i="9"/>
  <c r="CD61" i="9"/>
  <c r="CD75" i="9"/>
  <c r="CD67" i="9"/>
  <c r="CD45" i="9"/>
  <c r="CD82" i="9"/>
  <c r="CD49" i="9"/>
  <c r="CD77" i="9"/>
  <c r="CD53" i="9"/>
  <c r="CD64" i="9"/>
  <c r="CD60" i="9"/>
  <c r="CD79" i="9"/>
  <c r="CD51" i="9"/>
  <c r="CD80" i="9"/>
  <c r="CD48" i="9"/>
  <c r="CD52" i="9"/>
  <c r="I56" i="45"/>
  <c r="K56" i="45" s="1"/>
  <c r="L56" i="45" s="1"/>
  <c r="I45" i="45"/>
  <c r="I52" i="45"/>
  <c r="K52" i="45" s="1"/>
  <c r="L52" i="45" s="1"/>
  <c r="I50" i="45"/>
  <c r="K50" i="45" s="1"/>
  <c r="L50" i="45" s="1"/>
  <c r="I47" i="45"/>
  <c r="I55" i="45"/>
  <c r="K55" i="45" s="1"/>
  <c r="L55" i="45" s="1"/>
  <c r="I68" i="45"/>
  <c r="K68" i="45" s="1"/>
  <c r="L68" i="45" s="1"/>
  <c r="I46" i="45"/>
  <c r="K46" i="45" s="1"/>
  <c r="L46" i="45" s="1"/>
  <c r="I64" i="45"/>
  <c r="K64" i="45" s="1"/>
  <c r="L64" i="45" s="1"/>
  <c r="I48" i="45"/>
  <c r="I58" i="45"/>
  <c r="K58" i="45" s="1"/>
  <c r="L58" i="45" s="1"/>
  <c r="I53" i="45"/>
  <c r="K53" i="45" s="1"/>
  <c r="L53" i="45" s="1"/>
  <c r="I54" i="45"/>
  <c r="K54" i="45" s="1"/>
  <c r="L54" i="45" s="1"/>
  <c r="I69" i="45"/>
  <c r="K69" i="45" s="1"/>
  <c r="L69" i="45" s="1"/>
  <c r="I65" i="45"/>
  <c r="K65" i="45" s="1"/>
  <c r="L65" i="45" s="1"/>
  <c r="I60" i="45"/>
  <c r="K60" i="45" s="1"/>
  <c r="L60" i="45" s="1"/>
  <c r="I70" i="45"/>
  <c r="K70" i="45" s="1"/>
  <c r="L70" i="45" s="1"/>
  <c r="I66" i="45"/>
  <c r="K66" i="45" s="1"/>
  <c r="L66" i="45" s="1"/>
  <c r="I67" i="45"/>
  <c r="K67" i="45" s="1"/>
  <c r="L67" i="45" s="1"/>
  <c r="I61" i="45"/>
  <c r="K61" i="45" s="1"/>
  <c r="L61" i="45" s="1"/>
  <c r="I59" i="45"/>
  <c r="K59" i="45" s="1"/>
  <c r="L59" i="45" s="1"/>
  <c r="I49" i="45"/>
  <c r="I63" i="45"/>
  <c r="K63" i="45" s="1"/>
  <c r="L63" i="45" s="1"/>
  <c r="I51" i="45"/>
  <c r="K51" i="45" s="1"/>
  <c r="L51" i="45" s="1"/>
  <c r="I57" i="45"/>
  <c r="K57" i="45" s="1"/>
  <c r="L57" i="45" s="1"/>
  <c r="I62" i="45"/>
  <c r="K62" i="45" s="1"/>
  <c r="L62" i="45" s="1"/>
  <c r="I114" i="9"/>
  <c r="I129" i="9"/>
  <c r="I120" i="9"/>
  <c r="I113" i="9"/>
  <c r="I110" i="9"/>
  <c r="I132" i="9"/>
  <c r="I111" i="9"/>
  <c r="I131" i="9"/>
  <c r="I125" i="9"/>
  <c r="I116" i="9"/>
  <c r="I118" i="9"/>
  <c r="I134" i="9"/>
  <c r="I127" i="9"/>
  <c r="I121" i="9"/>
  <c r="I112" i="9"/>
  <c r="I119" i="9"/>
  <c r="I126" i="9"/>
  <c r="I123" i="9"/>
  <c r="I117" i="9"/>
  <c r="I115" i="9"/>
  <c r="I124" i="9"/>
  <c r="I130" i="9"/>
  <c r="I128" i="9"/>
  <c r="I122" i="9"/>
  <c r="I133" i="9"/>
  <c r="BC49" i="49"/>
  <c r="BC54" i="49"/>
  <c r="BC71" i="49"/>
  <c r="BC73" i="49"/>
  <c r="BC84" i="49"/>
  <c r="BC56" i="49"/>
  <c r="BC66" i="49"/>
  <c r="BC62" i="49"/>
  <c r="BC64" i="49"/>
  <c r="BC58" i="49"/>
  <c r="BC82" i="49"/>
  <c r="BC76" i="49"/>
  <c r="BC52" i="49"/>
  <c r="BC67" i="49"/>
  <c r="BC86" i="49"/>
  <c r="BC79" i="49"/>
  <c r="BC53" i="49"/>
  <c r="BC85" i="49"/>
  <c r="BC63" i="49"/>
  <c r="BC59" i="49"/>
  <c r="BC48" i="49"/>
  <c r="BC65" i="49"/>
  <c r="BC83" i="49"/>
  <c r="BC72" i="49"/>
  <c r="BC47" i="49"/>
  <c r="BC60" i="49"/>
  <c r="BC51" i="49"/>
  <c r="BC68" i="49"/>
  <c r="BC74" i="49"/>
  <c r="BC45" i="49"/>
  <c r="BC81" i="49"/>
  <c r="BC57" i="49"/>
  <c r="BC61" i="49"/>
  <c r="BC78" i="49"/>
  <c r="BC70" i="49"/>
  <c r="BC55" i="49"/>
  <c r="BC50" i="49"/>
  <c r="BC80" i="49"/>
  <c r="BC77" i="49"/>
  <c r="BC69" i="49"/>
  <c r="BC75" i="49"/>
  <c r="BC46" i="49"/>
  <c r="J49" i="43"/>
  <c r="M49" i="43" s="1"/>
  <c r="J68" i="43"/>
  <c r="M68" i="43" s="1"/>
  <c r="J46" i="43"/>
  <c r="M46" i="43" s="1"/>
  <c r="J48" i="43"/>
  <c r="M48" i="43" s="1"/>
  <c r="J64" i="43"/>
  <c r="M64" i="43" s="1"/>
  <c r="J58" i="43"/>
  <c r="M58" i="43" s="1"/>
  <c r="J47" i="43"/>
  <c r="M47" i="43" s="1"/>
  <c r="J57" i="43"/>
  <c r="M57" i="43" s="1"/>
  <c r="J60" i="43"/>
  <c r="M60" i="43" s="1"/>
  <c r="J66" i="43"/>
  <c r="M66" i="43" s="1"/>
  <c r="J55" i="43"/>
  <c r="M55" i="43" s="1"/>
  <c r="J56" i="43"/>
  <c r="M56" i="43" s="1"/>
  <c r="J61" i="43"/>
  <c r="M61" i="43" s="1"/>
  <c r="J70" i="43"/>
  <c r="M70" i="43" s="1"/>
  <c r="J53" i="43"/>
  <c r="M53" i="43" s="1"/>
  <c r="J54" i="43"/>
  <c r="M54" i="43" s="1"/>
  <c r="J51" i="43"/>
  <c r="M51" i="43" s="1"/>
  <c r="J50" i="43"/>
  <c r="M50" i="43" s="1"/>
  <c r="J59" i="43"/>
  <c r="M59" i="43" s="1"/>
  <c r="J45" i="43"/>
  <c r="M45" i="43" s="1"/>
  <c r="J63" i="43"/>
  <c r="M63" i="43" s="1"/>
  <c r="J65" i="43"/>
  <c r="M65" i="43" s="1"/>
  <c r="J69" i="43"/>
  <c r="M69" i="43" s="1"/>
  <c r="J62" i="43"/>
  <c r="M62" i="43" s="1"/>
  <c r="J67" i="43"/>
  <c r="M67" i="43" s="1"/>
  <c r="J52" i="43"/>
  <c r="M52" i="43" s="1"/>
  <c r="CE77" i="43"/>
  <c r="CE73" i="43"/>
  <c r="CE57" i="43"/>
  <c r="CE68" i="43"/>
  <c r="CE46" i="43"/>
  <c r="CE69" i="43"/>
  <c r="CE75" i="43"/>
  <c r="CE56" i="43"/>
  <c r="CE64" i="43"/>
  <c r="CE78" i="43"/>
  <c r="CE67" i="43"/>
  <c r="CE76" i="43"/>
  <c r="CE79" i="43"/>
  <c r="CE53" i="43"/>
  <c r="CE80" i="43"/>
  <c r="CE66" i="43"/>
  <c r="CE63" i="43"/>
  <c r="CE47" i="43"/>
  <c r="CE61" i="43"/>
  <c r="CE70" i="43"/>
  <c r="CE55" i="43"/>
  <c r="CE81" i="43"/>
  <c r="CE72" i="43"/>
  <c r="CE62" i="43"/>
  <c r="CE50" i="43"/>
  <c r="CE71" i="43"/>
  <c r="CE54" i="43"/>
  <c r="CE65" i="43"/>
  <c r="CE49" i="43"/>
  <c r="CE74" i="43"/>
  <c r="CE45" i="43"/>
  <c r="CE48" i="43"/>
  <c r="CE83" i="43"/>
  <c r="CE86" i="43"/>
  <c r="CE60" i="43"/>
  <c r="CE84" i="43"/>
  <c r="CE82" i="43"/>
  <c r="CE58" i="43"/>
  <c r="CE51" i="43"/>
  <c r="CE52" i="43"/>
  <c r="CE85" i="43"/>
  <c r="CE59" i="43"/>
  <c r="AB98" i="49"/>
  <c r="AA98" i="49"/>
  <c r="AB88" i="49"/>
  <c r="AB102" i="49"/>
  <c r="AA79" i="49"/>
  <c r="AA80" i="49"/>
  <c r="AB95" i="49"/>
  <c r="AA84" i="49"/>
  <c r="AB93" i="49"/>
  <c r="AA99" i="49"/>
  <c r="AA91" i="49"/>
  <c r="J86" i="44"/>
  <c r="J100" i="44"/>
  <c r="J102" i="44"/>
  <c r="J87" i="44"/>
  <c r="J99" i="44"/>
  <c r="J81" i="44"/>
  <c r="J82" i="44"/>
  <c r="J97" i="44"/>
  <c r="J78" i="44"/>
  <c r="J98" i="44"/>
  <c r="J92" i="44"/>
  <c r="J90" i="44"/>
  <c r="J96" i="44"/>
  <c r="J101" i="44"/>
  <c r="J93" i="44"/>
  <c r="J79" i="44"/>
  <c r="J80" i="44"/>
  <c r="J83" i="44"/>
  <c r="J91" i="44"/>
  <c r="J85" i="44"/>
  <c r="J84" i="44"/>
  <c r="J94" i="44"/>
  <c r="J89" i="44"/>
  <c r="J88" i="44"/>
  <c r="J95" i="44"/>
  <c r="K47" i="45"/>
  <c r="BB45" i="45" a="1"/>
  <c r="BB67" i="45" l="1"/>
  <c r="BB51" i="45"/>
  <c r="BB78" i="45"/>
  <c r="BB55" i="45"/>
  <c r="BB71" i="45"/>
  <c r="BB50" i="45"/>
  <c r="BB66" i="45"/>
  <c r="BB77" i="45"/>
  <c r="BB48" i="45"/>
  <c r="BB56" i="45"/>
  <c r="BB47" i="45"/>
  <c r="BB81" i="45"/>
  <c r="BB75" i="45"/>
  <c r="BB73" i="45"/>
  <c r="BB72" i="45"/>
  <c r="BB80" i="45"/>
  <c r="BB76" i="45"/>
  <c r="BB65" i="45"/>
  <c r="BB58" i="45"/>
  <c r="BB46" i="45"/>
  <c r="BB61" i="45"/>
  <c r="BB64" i="45"/>
  <c r="BB79" i="45"/>
  <c r="BB84" i="45"/>
  <c r="BB69" i="45"/>
  <c r="BB57" i="45"/>
  <c r="BB70" i="45"/>
  <c r="BB54" i="45"/>
  <c r="BB82" i="45"/>
  <c r="BB49" i="45"/>
  <c r="BB85" i="45"/>
  <c r="BB74" i="45"/>
  <c r="BB68" i="45"/>
  <c r="BB60" i="45"/>
  <c r="BB86" i="45"/>
  <c r="BB62" i="45"/>
  <c r="BB83" i="45"/>
  <c r="BB53" i="45"/>
  <c r="BB45" i="45"/>
  <c r="BB63" i="45"/>
  <c r="BB52" i="45"/>
  <c r="BB59" i="45"/>
  <c r="L47" i="45"/>
  <c r="K48" i="45"/>
  <c r="Z57" i="51" a="1"/>
  <c r="Z65" i="51" l="1"/>
  <c r="Z66" i="51"/>
  <c r="Z69" i="51"/>
  <c r="Z58" i="51"/>
  <c r="Z61" i="51"/>
  <c r="Z59" i="51"/>
  <c r="Z64" i="51"/>
  <c r="Z62" i="51"/>
  <c r="Z57" i="51"/>
  <c r="Z60" i="51"/>
  <c r="Z67" i="51"/>
  <c r="Z63" i="51"/>
  <c r="Z68" i="51"/>
  <c r="L48" i="45"/>
  <c r="K49" i="45"/>
  <c r="AD45" i="45" a="1"/>
  <c r="AD49" i="45" l="1"/>
  <c r="AD46" i="45"/>
  <c r="AD47" i="45"/>
  <c r="AD45" i="45"/>
  <c r="AD48" i="45"/>
  <c r="L49" i="45"/>
  <c r="E30" i="7"/>
  <c r="C18" i="7"/>
  <c r="D18" i="7"/>
  <c r="F18" i="7"/>
  <c r="BP45" i="49" a="1"/>
  <c r="BP75" i="49" l="1"/>
  <c r="BP61" i="49"/>
  <c r="BP55" i="49"/>
  <c r="BP52" i="49"/>
  <c r="BP57" i="49"/>
  <c r="BP72" i="49"/>
  <c r="BP77" i="49"/>
  <c r="BP54" i="49"/>
  <c r="BP82" i="49"/>
  <c r="BP63" i="49"/>
  <c r="BP73" i="49"/>
  <c r="BP86" i="49"/>
  <c r="BP68" i="49"/>
  <c r="BP83" i="49"/>
  <c r="BP49" i="49"/>
  <c r="BP64" i="49"/>
  <c r="BP67" i="49"/>
  <c r="BP69" i="49"/>
  <c r="BP79" i="49"/>
  <c r="BP74" i="49"/>
  <c r="BP53" i="49"/>
  <c r="BP78" i="49"/>
  <c r="BP62" i="49"/>
  <c r="BP84" i="49"/>
  <c r="BP51" i="49"/>
  <c r="BP60" i="49"/>
  <c r="BP50" i="49"/>
  <c r="BP59" i="49"/>
  <c r="BP70" i="49"/>
  <c r="BP81" i="49"/>
  <c r="BP47" i="49"/>
  <c r="BP76" i="49"/>
  <c r="BP85" i="49"/>
  <c r="BP46" i="49"/>
  <c r="BP71" i="49"/>
  <c r="BP45" i="49"/>
  <c r="BP48" i="49"/>
  <c r="BP66" i="49"/>
  <c r="BP80" i="49"/>
  <c r="BP58" i="49"/>
  <c r="BP56" i="49"/>
  <c r="BP65" i="49"/>
  <c r="M19" i="7"/>
  <c r="K19" i="7"/>
  <c r="J19" i="7"/>
  <c r="L31" i="7"/>
  <c r="F19" i="7"/>
  <c r="D19" i="7"/>
  <c r="C19" i="7"/>
  <c r="E31" i="7"/>
  <c r="L32" i="7" l="1"/>
  <c r="J20" i="7"/>
  <c r="K20" i="7"/>
  <c r="M20" i="7"/>
  <c r="C20" i="7"/>
  <c r="E32" i="7"/>
  <c r="D20" i="7"/>
  <c r="F20" i="7"/>
  <c r="L33" i="7" l="1"/>
  <c r="J21" i="7"/>
  <c r="M21" i="7"/>
  <c r="K21" i="7"/>
  <c r="K35" i="7"/>
  <c r="L23" i="7"/>
  <c r="M35" i="7"/>
  <c r="M11" i="7"/>
  <c r="J35" i="7"/>
  <c r="K11" i="7"/>
  <c r="J11" i="7"/>
  <c r="N23" i="7"/>
  <c r="N11" i="7"/>
  <c r="L11" i="7"/>
  <c r="C11" i="7"/>
  <c r="C35" i="7"/>
  <c r="D21" i="7"/>
  <c r="G11" i="7"/>
  <c r="E11" i="7"/>
  <c r="E33" i="7"/>
  <c r="F35" i="7"/>
  <c r="D11" i="7"/>
  <c r="F11" i="7"/>
  <c r="C21" i="7"/>
  <c r="D35" i="7"/>
  <c r="F21" i="7"/>
  <c r="G23" i="7"/>
  <c r="E23" i="7"/>
  <c r="J22" i="7" l="1"/>
  <c r="K22" i="7"/>
  <c r="L34" i="7"/>
  <c r="M23" i="7"/>
  <c r="C22" i="7"/>
  <c r="D22" i="7"/>
  <c r="E34" i="7"/>
  <c r="F23" i="7"/>
  <c r="K23" i="7" l="1"/>
  <c r="M25" i="7" s="1"/>
  <c r="J23" i="7"/>
  <c r="K24" i="7" s="1"/>
  <c r="K26" i="7" s="1"/>
  <c r="J26" i="7"/>
  <c r="D26" i="7"/>
  <c r="F25" i="7"/>
  <c r="C23" i="7"/>
  <c r="C26" i="7"/>
  <c r="D23" i="7"/>
  <c r="N25" i="7" l="1"/>
  <c r="L37" i="7"/>
  <c r="L25" i="7"/>
  <c r="J37" i="7"/>
  <c r="K37" i="7"/>
  <c r="K13" i="7"/>
  <c r="M13" i="7"/>
  <c r="M37" i="7"/>
  <c r="L13" i="7"/>
  <c r="N13" i="7"/>
  <c r="J13" i="7"/>
  <c r="L36" i="7"/>
  <c r="M12" i="7"/>
  <c r="J25" i="7"/>
  <c r="K12" i="7"/>
  <c r="M24" i="7"/>
  <c r="J36" i="7"/>
  <c r="J12" i="7"/>
  <c r="N12" i="7"/>
  <c r="K36" i="7"/>
  <c r="M36" i="7"/>
  <c r="L24" i="7"/>
  <c r="L12" i="7"/>
  <c r="N24" i="7"/>
  <c r="E13" i="7"/>
  <c r="F12" i="7"/>
  <c r="F37" i="7"/>
  <c r="C36" i="7"/>
  <c r="D13" i="7"/>
  <c r="C12" i="7"/>
  <c r="G13" i="7"/>
  <c r="C13" i="7"/>
  <c r="E24" i="7"/>
  <c r="C37" i="7"/>
  <c r="F13" i="7"/>
  <c r="G12" i="7"/>
  <c r="D36" i="7"/>
  <c r="D12" i="7"/>
  <c r="E36" i="7"/>
  <c r="G25" i="7"/>
  <c r="D37" i="7"/>
  <c r="E12" i="7"/>
  <c r="F36" i="7"/>
  <c r="F24" i="7"/>
  <c r="E37" i="7"/>
  <c r="G24" i="7"/>
  <c r="C25" i="7"/>
  <c r="E25" i="7"/>
  <c r="L38" i="7" l="1"/>
  <c r="N14" i="7"/>
  <c r="N26" i="7"/>
  <c r="L14" i="7"/>
  <c r="K14" i="7"/>
  <c r="L26" i="7"/>
  <c r="M38" i="7"/>
  <c r="M14" i="7"/>
  <c r="K38" i="7"/>
  <c r="J14" i="7"/>
  <c r="J38" i="7"/>
  <c r="G14" i="7"/>
  <c r="E14" i="7"/>
  <c r="C14" i="7"/>
  <c r="D14" i="7"/>
  <c r="C38" i="7"/>
  <c r="F38" i="7"/>
  <c r="D3" i="53"/>
  <c r="G21" i="53" s="1" a="1"/>
  <c r="F14" i="7"/>
  <c r="V8" i="53"/>
  <c r="E38" i="7"/>
  <c r="D38" i="7"/>
  <c r="G26" i="7"/>
  <c r="E26" i="7"/>
  <c r="N21" i="53" l="1"/>
  <c r="H22" i="53"/>
  <c r="P22" i="53"/>
  <c r="J23" i="53"/>
  <c r="R23" i="53"/>
  <c r="L24" i="53"/>
  <c r="T24" i="53"/>
  <c r="N25" i="53"/>
  <c r="H26" i="53"/>
  <c r="P26" i="53"/>
  <c r="J27" i="53"/>
  <c r="R27" i="53"/>
  <c r="L28" i="53"/>
  <c r="T28" i="53"/>
  <c r="N29" i="53"/>
  <c r="H30" i="53"/>
  <c r="P30" i="53"/>
  <c r="J31" i="53"/>
  <c r="R31" i="53"/>
  <c r="L32" i="53"/>
  <c r="T32" i="53"/>
  <c r="N33" i="53"/>
  <c r="H34" i="53"/>
  <c r="P34" i="53"/>
  <c r="J35" i="53"/>
  <c r="R35" i="53"/>
  <c r="L36" i="53"/>
  <c r="T36" i="53"/>
  <c r="N37" i="53"/>
  <c r="H38" i="53"/>
  <c r="P38" i="53"/>
  <c r="J39" i="53"/>
  <c r="R39" i="53"/>
  <c r="L40" i="53"/>
  <c r="T40" i="53"/>
  <c r="N41" i="53"/>
  <c r="H42" i="53"/>
  <c r="P42" i="53"/>
  <c r="J43" i="53"/>
  <c r="R43" i="53"/>
  <c r="L44" i="53"/>
  <c r="T44" i="53"/>
  <c r="I22" i="53"/>
  <c r="I26" i="53"/>
  <c r="K27" i="53"/>
  <c r="S27" i="53"/>
  <c r="M28" i="53"/>
  <c r="O29" i="53"/>
  <c r="I30" i="53"/>
  <c r="Q30" i="53"/>
  <c r="K31" i="53"/>
  <c r="M32" i="53"/>
  <c r="G33" i="53"/>
  <c r="O33" i="53"/>
  <c r="I34" i="53"/>
  <c r="Q34" i="53"/>
  <c r="K35" i="53"/>
  <c r="S35" i="53"/>
  <c r="M36" i="53"/>
  <c r="G37" i="53"/>
  <c r="I38" i="53"/>
  <c r="Q38" i="53"/>
  <c r="K39" i="53"/>
  <c r="S39" i="53"/>
  <c r="M40" i="53"/>
  <c r="G41" i="53"/>
  <c r="O41" i="53"/>
  <c r="I42" i="53"/>
  <c r="Q42" i="53"/>
  <c r="K43" i="53"/>
  <c r="M44" i="53"/>
  <c r="P41" i="53"/>
  <c r="L43" i="53"/>
  <c r="N44" i="53"/>
  <c r="Q21" i="53"/>
  <c r="G21" i="53"/>
  <c r="O21" i="53"/>
  <c r="Q22" i="53"/>
  <c r="K23" i="53"/>
  <c r="S23" i="53"/>
  <c r="M24" i="53"/>
  <c r="G25" i="53"/>
  <c r="O25" i="53"/>
  <c r="Q26" i="53"/>
  <c r="G29" i="53"/>
  <c r="S31" i="53"/>
  <c r="O37" i="53"/>
  <c r="S43" i="53"/>
  <c r="H21" i="53"/>
  <c r="P21" i="53"/>
  <c r="J22" i="53"/>
  <c r="R22" i="53"/>
  <c r="L23" i="53"/>
  <c r="T23" i="53"/>
  <c r="N24" i="53"/>
  <c r="H25" i="53"/>
  <c r="P25" i="53"/>
  <c r="J26" i="53"/>
  <c r="R26" i="53"/>
  <c r="L27" i="53"/>
  <c r="T27" i="53"/>
  <c r="N28" i="53"/>
  <c r="H29" i="53"/>
  <c r="P29" i="53"/>
  <c r="J30" i="53"/>
  <c r="R30" i="53"/>
  <c r="L31" i="53"/>
  <c r="T31" i="53"/>
  <c r="N32" i="53"/>
  <c r="H33" i="53"/>
  <c r="P33" i="53"/>
  <c r="J34" i="53"/>
  <c r="R34" i="53"/>
  <c r="L35" i="53"/>
  <c r="T35" i="53"/>
  <c r="N36" i="53"/>
  <c r="H37" i="53"/>
  <c r="P37" i="53"/>
  <c r="J38" i="53"/>
  <c r="R38" i="53"/>
  <c r="L39" i="53"/>
  <c r="T39" i="53"/>
  <c r="N40" i="53"/>
  <c r="H41" i="53"/>
  <c r="J42" i="53"/>
  <c r="R42" i="53"/>
  <c r="L21" i="53"/>
  <c r="T21" i="53"/>
  <c r="N22" i="53"/>
  <c r="H23" i="53"/>
  <c r="P23" i="53"/>
  <c r="J24" i="53"/>
  <c r="R24" i="53"/>
  <c r="L25" i="53"/>
  <c r="T25" i="53"/>
  <c r="N26" i="53"/>
  <c r="H27" i="53"/>
  <c r="P27" i="53"/>
  <c r="J28" i="53"/>
  <c r="R28" i="53"/>
  <c r="L29" i="53"/>
  <c r="T29" i="53"/>
  <c r="N30" i="53"/>
  <c r="H31" i="53"/>
  <c r="P31" i="53"/>
  <c r="J32" i="53"/>
  <c r="R32" i="53"/>
  <c r="L33" i="53"/>
  <c r="T33" i="53"/>
  <c r="N34" i="53"/>
  <c r="H35" i="53"/>
  <c r="P35" i="53"/>
  <c r="J36" i="53"/>
  <c r="R36" i="53"/>
  <c r="L37" i="53"/>
  <c r="T37" i="53"/>
  <c r="N38" i="53"/>
  <c r="H39" i="53"/>
  <c r="P39" i="53"/>
  <c r="J40" i="53"/>
  <c r="R40" i="53"/>
  <c r="L41" i="53"/>
  <c r="T41" i="53"/>
  <c r="N42" i="53"/>
  <c r="H43" i="53"/>
  <c r="P43" i="53"/>
  <c r="J44" i="53"/>
  <c r="R44" i="53"/>
  <c r="M21" i="53"/>
  <c r="G22" i="53"/>
  <c r="O22" i="53"/>
  <c r="I23" i="53"/>
  <c r="Q23" i="53"/>
  <c r="K24" i="53"/>
  <c r="S24" i="53"/>
  <c r="M25" i="53"/>
  <c r="G26" i="53"/>
  <c r="O26" i="53"/>
  <c r="I27" i="53"/>
  <c r="Q27" i="53"/>
  <c r="K28" i="53"/>
  <c r="S28" i="53"/>
  <c r="M29" i="53"/>
  <c r="G30" i="53"/>
  <c r="O30" i="53"/>
  <c r="I31" i="53"/>
  <c r="Q31" i="53"/>
  <c r="K32" i="53"/>
  <c r="S32" i="53"/>
  <c r="M33" i="53"/>
  <c r="G34" i="53"/>
  <c r="O34" i="53"/>
  <c r="I35" i="53"/>
  <c r="Q35" i="53"/>
  <c r="K36" i="53"/>
  <c r="S36" i="53"/>
  <c r="M37" i="53"/>
  <c r="G38" i="53"/>
  <c r="O38" i="53"/>
  <c r="I39" i="53"/>
  <c r="Q39" i="53"/>
  <c r="K40" i="53"/>
  <c r="S40" i="53"/>
  <c r="M41" i="53"/>
  <c r="G42" i="53"/>
  <c r="O42" i="53"/>
  <c r="I43" i="53"/>
  <c r="Q43" i="53"/>
  <c r="K44" i="53"/>
  <c r="S44" i="53"/>
  <c r="T43" i="53"/>
  <c r="L22" i="53"/>
  <c r="G24" i="53"/>
  <c r="K25" i="53"/>
  <c r="T26" i="53"/>
  <c r="O28" i="53"/>
  <c r="S29" i="53"/>
  <c r="N31" i="53"/>
  <c r="I33" i="53"/>
  <c r="M34" i="53"/>
  <c r="H36" i="53"/>
  <c r="Q37" i="53"/>
  <c r="G39" i="53"/>
  <c r="P40" i="53"/>
  <c r="K42" i="53"/>
  <c r="O43" i="53"/>
  <c r="M22" i="53"/>
  <c r="H24" i="53"/>
  <c r="Q25" i="53"/>
  <c r="G27" i="53"/>
  <c r="P28" i="53"/>
  <c r="K30" i="53"/>
  <c r="O31" i="53"/>
  <c r="J33" i="53"/>
  <c r="S34" i="53"/>
  <c r="I36" i="53"/>
  <c r="R37" i="53"/>
  <c r="M39" i="53"/>
  <c r="Q40" i="53"/>
  <c r="L42" i="53"/>
  <c r="G44" i="53"/>
  <c r="I21" i="53"/>
  <c r="S22" i="53"/>
  <c r="I24" i="53"/>
  <c r="R25" i="53"/>
  <c r="M27" i="53"/>
  <c r="Q28" i="53"/>
  <c r="L30" i="53"/>
  <c r="G32" i="53"/>
  <c r="K33" i="53"/>
  <c r="T34" i="53"/>
  <c r="O36" i="53"/>
  <c r="S37" i="53"/>
  <c r="N39" i="53"/>
  <c r="I41" i="53"/>
  <c r="M42" i="53"/>
  <c r="H44" i="53"/>
  <c r="J21" i="53"/>
  <c r="T22" i="53"/>
  <c r="O24" i="53"/>
  <c r="S25" i="53"/>
  <c r="N27" i="53"/>
  <c r="I29" i="53"/>
  <c r="M30" i="53"/>
  <c r="H32" i="53"/>
  <c r="Q33" i="53"/>
  <c r="G35" i="53"/>
  <c r="P36" i="53"/>
  <c r="K38" i="53"/>
  <c r="O39" i="53"/>
  <c r="J41" i="53"/>
  <c r="S42" i="53"/>
  <c r="I44" i="53"/>
  <c r="K21" i="53"/>
  <c r="G23" i="53"/>
  <c r="P24" i="53"/>
  <c r="K26" i="53"/>
  <c r="O27" i="53"/>
  <c r="J29" i="53"/>
  <c r="S30" i="53"/>
  <c r="I32" i="53"/>
  <c r="R33" i="53"/>
  <c r="M35" i="53"/>
  <c r="Q36" i="53"/>
  <c r="L38" i="53"/>
  <c r="G40" i="53"/>
  <c r="K41" i="53"/>
  <c r="T42" i="53"/>
  <c r="O44" i="53"/>
  <c r="R21" i="53"/>
  <c r="M23" i="53"/>
  <c r="Q24" i="53"/>
  <c r="L26" i="53"/>
  <c r="G28" i="53"/>
  <c r="K29" i="53"/>
  <c r="T30" i="53"/>
  <c r="O32" i="53"/>
  <c r="S33" i="53"/>
  <c r="N35" i="53"/>
  <c r="I37" i="53"/>
  <c r="M38" i="53"/>
  <c r="H40" i="53"/>
  <c r="Q41" i="53"/>
  <c r="G43" i="53"/>
  <c r="P44" i="53"/>
  <c r="S21" i="53"/>
  <c r="N23" i="53"/>
  <c r="I25" i="53"/>
  <c r="M26" i="53"/>
  <c r="H28" i="53"/>
  <c r="Q29" i="53"/>
  <c r="G31" i="53"/>
  <c r="P32" i="53"/>
  <c r="K34" i="53"/>
  <c r="O35" i="53"/>
  <c r="J37" i="53"/>
  <c r="S38" i="53"/>
  <c r="I40" i="53"/>
  <c r="R41" i="53"/>
  <c r="M43" i="53"/>
  <c r="Q44" i="53"/>
  <c r="K22" i="53"/>
  <c r="O23" i="53"/>
  <c r="J25" i="53"/>
  <c r="S26" i="53"/>
  <c r="I28" i="53"/>
  <c r="R29" i="53"/>
  <c r="M31" i="53"/>
  <c r="Q32" i="53"/>
  <c r="L34" i="53"/>
  <c r="G36" i="53"/>
  <c r="K37" i="53"/>
  <c r="T38" i="53"/>
  <c r="O40" i="53"/>
  <c r="S41" i="53"/>
  <c r="N43" i="53"/>
</calcChain>
</file>

<file path=xl/comments1.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6.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7.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8.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9.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10.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11.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12.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13.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comments14.xml><?xml version="1.0" encoding="utf-8"?>
<comments xmlns="http://schemas.openxmlformats.org/spreadsheetml/2006/main">
  <authors>
    <author>Nicholas Burgess</author>
  </authors>
  <commentList>
    <comment ref="BZ80" authorId="0">
      <text>
        <r>
          <rPr>
            <u/>
            <sz val="12"/>
            <color indexed="39"/>
            <rFont val="Tahoma"/>
            <family val="2"/>
          </rPr>
          <t>Epsilon</t>
        </r>
        <r>
          <rPr>
            <sz val="12"/>
            <color indexed="81"/>
            <rFont val="Tahoma"/>
            <family val="2"/>
          </rPr>
          <t xml:space="preserve">
Swap Solver Convergence Precission Critereon
</t>
        </r>
      </text>
    </comment>
    <comment ref="AJ81" authorId="0">
      <text>
        <r>
          <rPr>
            <u/>
            <sz val="12"/>
            <color indexed="39"/>
            <rFont val="Tahoma"/>
            <family val="2"/>
          </rPr>
          <t>Epsilon</t>
        </r>
        <r>
          <rPr>
            <sz val="12"/>
            <color indexed="81"/>
            <rFont val="Tahoma"/>
            <family val="2"/>
          </rPr>
          <t xml:space="preserve">
Swap Solver Convergence Precission Critereon
</t>
        </r>
      </text>
    </comment>
    <comment ref="AX81" authorId="0">
      <text>
        <r>
          <rPr>
            <u/>
            <sz val="12"/>
            <color indexed="39"/>
            <rFont val="Tahoma"/>
            <family val="2"/>
          </rPr>
          <t>Epsilon</t>
        </r>
        <r>
          <rPr>
            <sz val="12"/>
            <color indexed="81"/>
            <rFont val="Tahoma"/>
            <family val="2"/>
          </rPr>
          <t xml:space="preserve">
Swap Solver Convergence Precission Critereon
</t>
        </r>
      </text>
    </comment>
    <comment ref="BL81" authorId="0">
      <text>
        <r>
          <rPr>
            <u/>
            <sz val="12"/>
            <color indexed="39"/>
            <rFont val="Tahoma"/>
            <family val="2"/>
          </rPr>
          <t>Epsilon</t>
        </r>
        <r>
          <rPr>
            <sz val="12"/>
            <color indexed="81"/>
            <rFont val="Tahoma"/>
            <family val="2"/>
          </rPr>
          <t xml:space="preserve">
Swap Solver Convergence Precission Critereon
</t>
        </r>
      </text>
    </comment>
    <comment ref="BZ81" authorId="0">
      <text>
        <r>
          <rPr>
            <u/>
            <sz val="12"/>
            <color indexed="39"/>
            <rFont val="Tahoma"/>
            <family val="2"/>
          </rPr>
          <t>MaxLoop</t>
        </r>
        <r>
          <rPr>
            <sz val="12"/>
            <color indexed="81"/>
            <rFont val="Tahoma"/>
            <family val="2"/>
          </rPr>
          <t xml:space="preserve">
Swap Solver Maximum Number of Iterations
</t>
        </r>
      </text>
    </comment>
    <comment ref="AJ82" authorId="0">
      <text>
        <r>
          <rPr>
            <u/>
            <sz val="12"/>
            <color indexed="39"/>
            <rFont val="Tahoma"/>
            <family val="2"/>
          </rPr>
          <t>MaxLoop</t>
        </r>
        <r>
          <rPr>
            <sz val="12"/>
            <color indexed="81"/>
            <rFont val="Tahoma"/>
            <family val="2"/>
          </rPr>
          <t xml:space="preserve">
Swap Solver Maximum Number of Iterations
</t>
        </r>
      </text>
    </comment>
    <comment ref="AX82" authorId="0">
      <text>
        <r>
          <rPr>
            <u/>
            <sz val="12"/>
            <color indexed="39"/>
            <rFont val="Tahoma"/>
            <family val="2"/>
          </rPr>
          <t>MaxLoop</t>
        </r>
        <r>
          <rPr>
            <sz val="12"/>
            <color indexed="81"/>
            <rFont val="Tahoma"/>
            <family val="2"/>
          </rPr>
          <t xml:space="preserve">
Swap Solver Maximum Number of Iterations
</t>
        </r>
      </text>
    </comment>
    <comment ref="BL82" authorId="0">
      <text>
        <r>
          <rPr>
            <u/>
            <sz val="12"/>
            <color indexed="39"/>
            <rFont val="Tahoma"/>
            <family val="2"/>
          </rPr>
          <t>MaxLoop</t>
        </r>
        <r>
          <rPr>
            <sz val="12"/>
            <color indexed="81"/>
            <rFont val="Tahoma"/>
            <family val="2"/>
          </rPr>
          <t xml:space="preserve">
Swap Solver Maximum Number of Iterations
</t>
        </r>
      </text>
    </comment>
    <comment ref="BZ82" authorId="0">
      <text>
        <r>
          <rPr>
            <u/>
            <sz val="12"/>
            <color indexed="39"/>
            <rFont val="Tahoma"/>
            <family val="2"/>
          </rPr>
          <t>MaxLoop</t>
        </r>
        <r>
          <rPr>
            <sz val="12"/>
            <color indexed="81"/>
            <rFont val="Tahoma"/>
            <family val="2"/>
          </rPr>
          <t xml:space="preserve">
Swap Solver Maximum Number of Iterations
</t>
        </r>
      </text>
    </comment>
    <comment ref="AJ83" authorId="0">
      <text>
        <r>
          <rPr>
            <u/>
            <sz val="12"/>
            <color indexed="39"/>
            <rFont val="Tahoma"/>
            <family val="2"/>
          </rPr>
          <t>MaxLoop</t>
        </r>
        <r>
          <rPr>
            <sz val="12"/>
            <color indexed="81"/>
            <rFont val="Tahoma"/>
            <family val="2"/>
          </rPr>
          <t xml:space="preserve">
Swap Solver Maximum Number of Iterations
</t>
        </r>
      </text>
    </comment>
    <comment ref="AX83" authorId="0">
      <text>
        <r>
          <rPr>
            <u/>
            <sz val="12"/>
            <color indexed="39"/>
            <rFont val="Tahoma"/>
            <family val="2"/>
          </rPr>
          <t>MaxLoop</t>
        </r>
        <r>
          <rPr>
            <sz val="12"/>
            <color indexed="81"/>
            <rFont val="Tahoma"/>
            <family val="2"/>
          </rPr>
          <t xml:space="preserve">
Swap Solver Maximum Number of Iterations
</t>
        </r>
      </text>
    </comment>
    <comment ref="BL83" authorId="0">
      <text>
        <r>
          <rPr>
            <u/>
            <sz val="12"/>
            <color indexed="39"/>
            <rFont val="Tahoma"/>
            <family val="2"/>
          </rPr>
          <t>MaxLoop</t>
        </r>
        <r>
          <rPr>
            <sz val="12"/>
            <color indexed="81"/>
            <rFont val="Tahoma"/>
            <family val="2"/>
          </rPr>
          <t xml:space="preserve">
Swap Solver Maximum Number of Iterations
</t>
        </r>
      </text>
    </comment>
    <comment ref="V119" authorId="0">
      <text>
        <r>
          <rPr>
            <u/>
            <sz val="12"/>
            <color indexed="39"/>
            <rFont val="Tahoma"/>
            <family val="2"/>
          </rPr>
          <t>Epsilon</t>
        </r>
        <r>
          <rPr>
            <sz val="12"/>
            <color indexed="81"/>
            <rFont val="Tahoma"/>
            <family val="2"/>
          </rPr>
          <t xml:space="preserve">
Swap Solver Convergence Precission Critereon
</t>
        </r>
      </text>
    </comment>
    <comment ref="V120"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<sst xmlns="http://schemas.openxmlformats.org/spreadsheetml/2006/main" count="41542" uniqueCount="1774">
  <si>
    <t/>
  </si>
  <si>
    <t>EUSW50V3 MHIS Curncy</t>
  </si>
  <si>
    <t>EUSW40V3 MHIS Curncy</t>
  </si>
  <si>
    <t>EUSW30V3 MHIS Curncy</t>
  </si>
  <si>
    <t>EUSW25V3 MHIS Curncy</t>
  </si>
  <si>
    <t>EUSW20V3 MHIS Curncy</t>
  </si>
  <si>
    <t>EUSW15V3 MHIS Curncy</t>
  </si>
  <si>
    <t>EUSW12V3 MHIS Curncy</t>
  </si>
  <si>
    <t>EUSW11V3 MHIS Curncy</t>
  </si>
  <si>
    <t>EUSW10V3 MHIS Curncy</t>
  </si>
  <si>
    <t>EUSW9V3 MHIS Curncy</t>
  </si>
  <si>
    <t>EUSW8V3 MHIS Curncy</t>
  </si>
  <si>
    <t>EUSW7V3 MHIS Curncy</t>
  </si>
  <si>
    <t>EUSW6V3 MHIS Curncy</t>
  </si>
  <si>
    <t>EUSW5V3 MHIS Curncy</t>
  </si>
  <si>
    <t>EUSW4V3 MHIS Curncy</t>
  </si>
  <si>
    <t>EUSW3V3 MHIS Curncy</t>
  </si>
  <si>
    <t>EUSW2V3 MHIS Curncy</t>
  </si>
  <si>
    <t>EOBSVC50 ICPL Curncy</t>
  </si>
  <si>
    <t>EOBSVC40 ICPL Curncy</t>
  </si>
  <si>
    <t>EOBSVC30 ICPL Curncy</t>
  </si>
  <si>
    <t>EOBSVC25 ICPL Curncy</t>
  </si>
  <si>
    <t>EOBSVC20 ICPL Curncy</t>
  </si>
  <si>
    <t>EOBSVC15 ICPL Curncy</t>
  </si>
  <si>
    <t>EOBSVC12 ICPL Curncy</t>
  </si>
  <si>
    <t>EOBSVC11 ICPL Curncy</t>
  </si>
  <si>
    <t>EOBSVC10 ICPL Curncy</t>
  </si>
  <si>
    <t>EOBSVC9 ICPL Curncy</t>
  </si>
  <si>
    <t>EOBSVC8 ICPL Curncy</t>
  </si>
  <si>
    <t>EOBSVC7 ICPL Curncy</t>
  </si>
  <si>
    <t>EOBSVC6 ICPL Curncy</t>
  </si>
  <si>
    <t>EOBSVC5 ICPL Curncy</t>
  </si>
  <si>
    <t>EOBSVC4 ICPL Curncy</t>
  </si>
  <si>
    <t>EOBSVC3 ICPL Curncy</t>
  </si>
  <si>
    <t>EOBSVC2 ICPL Curncy</t>
  </si>
  <si>
    <t>EUSWE50 ICPL Curncy</t>
  </si>
  <si>
    <t>EUSWE40 ICPL Curncy</t>
  </si>
  <si>
    <t>EUSWE30 ICPL Curncy</t>
  </si>
  <si>
    <t>EUSWE25 ICPL Curncy</t>
  </si>
  <si>
    <t>EUSWE20 ICPL Curncy</t>
  </si>
  <si>
    <t>EUSWE15 ICPL Curncy</t>
  </si>
  <si>
    <t>EUSWE12 ICPL Curncy</t>
  </si>
  <si>
    <t>EUSWE11 ICPL Curncy</t>
  </si>
  <si>
    <t>EUSWE10 ICPL Curncy</t>
  </si>
  <si>
    <t>EUSWE9 ICPL Curncy</t>
  </si>
  <si>
    <t>EUSWE8 ICPL Curncy</t>
  </si>
  <si>
    <t>EUSWE7 ICPL Curncy</t>
  </si>
  <si>
    <t>EUSWE6 ICPL Curncy</t>
  </si>
  <si>
    <t>EUSWE5 ICPL Curncy</t>
  </si>
  <si>
    <t>EUSWE4 ICPL Curncy</t>
  </si>
  <si>
    <t>EUSWE3 ICPL Curncy</t>
  </si>
  <si>
    <t>EUSWE2 ICPL Curncy</t>
  </si>
  <si>
    <t>EUSWE1F ICPL Curncy</t>
  </si>
  <si>
    <t>EUSWE1 ICPL Curncy</t>
  </si>
  <si>
    <t>EUSF4A ICPL Curncy</t>
  </si>
  <si>
    <t>EUSF3A ICPL Curncy</t>
  </si>
  <si>
    <t>LAST_PRICE</t>
  </si>
  <si>
    <t>EUSF2A ICPL Curncy</t>
  </si>
  <si>
    <t>NAME_RT</t>
  </si>
  <si>
    <t>EUSF1A ICPL Curncy</t>
  </si>
  <si>
    <t>SECURITY_TYPE_2_REALTIME</t>
  </si>
  <si>
    <t>EONIA ICPL Index</t>
  </si>
  <si>
    <t>Fields</t>
  </si>
  <si>
    <t>Ticker</t>
  </si>
  <si>
    <t>TICKER</t>
  </si>
  <si>
    <t>SECURITY_TYP2</t>
  </si>
  <si>
    <t>NAME</t>
  </si>
  <si>
    <t>START_DATE</t>
  </si>
  <si>
    <t>END_DATE</t>
  </si>
  <si>
    <t>Index</t>
  </si>
  <si>
    <t>EMMI EURO OverNight Index Aver</t>
  </si>
  <si>
    <t>EUR006M ICPL Index</t>
  </si>
  <si>
    <t>Euribor 6 Month ACT/360</t>
  </si>
  <si>
    <t>BAD_FLD: Field not applicable to product</t>
  </si>
  <si>
    <t>EUBSV1 CMPN Curncy</t>
  </si>
  <si>
    <t>BASIS SWAP</t>
  </si>
  <si>
    <t>EUR BASIS SW 3MV6M   1YR</t>
  </si>
  <si>
    <t>EUBSA1 TRPU Curncy</t>
  </si>
  <si>
    <t>EUR BASIS SW 1MV3M   1YR</t>
  </si>
  <si>
    <t>EUBSS1 ICPL Curncy</t>
  </si>
  <si>
    <t>EUBS1 ICPL Curncy</t>
  </si>
  <si>
    <t>EUR-USD XCCY BASIS SW 1Y</t>
  </si>
  <si>
    <t>FWD SWAP</t>
  </si>
  <si>
    <t>EONIA FWD 1ST ECB</t>
  </si>
  <si>
    <t>EUFR0BH ICPL Curncy</t>
  </si>
  <si>
    <t>FRA</t>
  </si>
  <si>
    <t>EUR FRA             2x8</t>
  </si>
  <si>
    <t>EUBSV2 CMPN Curncy</t>
  </si>
  <si>
    <t>EUR BASIS SW 3MV6M   2YR</t>
  </si>
  <si>
    <t>EUBSA2 TRPU Curncy</t>
  </si>
  <si>
    <t>EUR BASIS SW 1MV3M   2YR</t>
  </si>
  <si>
    <t>EUBSS2 ICPL Curncy</t>
  </si>
  <si>
    <t>EUBS2 ICPL Curncy</t>
  </si>
  <si>
    <t>EUR-USD XCCY BASIS SW 2Y</t>
  </si>
  <si>
    <t>EONIA FWD 2ND ECB</t>
  </si>
  <si>
    <t>EUFR0CI ICPL Curncy</t>
  </si>
  <si>
    <t>INT_RATE_FUT_START_DT</t>
  </si>
  <si>
    <t>EUR FRA             3x9</t>
  </si>
  <si>
    <t>EUBSV3 CMPN Curncy</t>
  </si>
  <si>
    <t>EUR BASIS SW 3MV6M   3YR</t>
  </si>
  <si>
    <t>EUBSA3 TRPU Curncy</t>
  </si>
  <si>
    <t>EUR BASIS SW 1MV3M   3YR</t>
  </si>
  <si>
    <t>EUBSS3 ICPL Curncy</t>
  </si>
  <si>
    <t>EUBS3 ICPL Curncy</t>
  </si>
  <si>
    <t>EUR-USD XCCY BASIS SW 3Y</t>
  </si>
  <si>
    <t>EONIA FWD 3RD ECB</t>
  </si>
  <si>
    <t>EUFR0DJ ICPL Curncy</t>
  </si>
  <si>
    <t>INT_RATE_FUT_END_DT</t>
  </si>
  <si>
    <t>EUR FRA             4x10</t>
  </si>
  <si>
    <t>EUBSV4 CMPN Curncy</t>
  </si>
  <si>
    <t>EUR BASIS SW 3MV6M   4YR</t>
  </si>
  <si>
    <t>EUBSA4 TRPU Curncy</t>
  </si>
  <si>
    <t>EUR BASIS SW 1MV3M   4YR</t>
  </si>
  <si>
    <t>EUBSS4 ICPL Curncy</t>
  </si>
  <si>
    <t>EUBS4 ICPL Curncy</t>
  </si>
  <si>
    <t>EUR-USD XCCY BASIS SW 4Y</t>
  </si>
  <si>
    <t>EONIA FWD 4TH ECB</t>
  </si>
  <si>
    <t>EUFR0EK ICPL Curncy</t>
  </si>
  <si>
    <t>EUR FRA             5x11</t>
  </si>
  <si>
    <t>EUBSV5 CMPN Curncy</t>
  </si>
  <si>
    <t>EUR BASIS SW 3MV6M   5YR</t>
  </si>
  <si>
    <t>EUBSA5 TRPU Curncy</t>
  </si>
  <si>
    <t>EUR BASIS SW 1MV3M   5YR</t>
  </si>
  <si>
    <t>EUBSS5 ICPL Curncy</t>
  </si>
  <si>
    <t>EUBS5 ICPL Curncy</t>
  </si>
  <si>
    <t>EUR-USD XCCY BASIS SW 5Y</t>
  </si>
  <si>
    <t>OVERNIGHT INDEXED SWAP</t>
  </si>
  <si>
    <t>EUR SWAP (EONIA)    1 YR</t>
  </si>
  <si>
    <t>EUFR0F1 ICPL Curncy</t>
  </si>
  <si>
    <t>EUR FRA             6x12</t>
  </si>
  <si>
    <t>EUBSV6 CMPN Curncy</t>
  </si>
  <si>
    <t>EUR BASIS SW 3MV6M   6YR</t>
  </si>
  <si>
    <t>EUBSA6 TRPU Curncy</t>
  </si>
  <si>
    <t>EUR BASIS SW 1MV3M   6YR</t>
  </si>
  <si>
    <t>EUBSS6 ICPL Curncy</t>
  </si>
  <si>
    <t>EUBS6 ICPL Curncy</t>
  </si>
  <si>
    <t>EUR-USD XCCY BASIS SW 6Y</t>
  </si>
  <si>
    <t>EUR SWAP (EONIA)   18 MO</t>
  </si>
  <si>
    <t>EUFR0G1A ICPL Curncy</t>
  </si>
  <si>
    <t>EUR FRA             7x13</t>
  </si>
  <si>
    <t>EUBSV7 CMPN Curncy</t>
  </si>
  <si>
    <t>EUR BASIS SW 3MV6M   7YR</t>
  </si>
  <si>
    <t>EUBSA7 TRPU Curncy</t>
  </si>
  <si>
    <t>EUR BASIS SW 1MV3M   7YR</t>
  </si>
  <si>
    <t>EUBSS7 ICPL Curncy</t>
  </si>
  <si>
    <t>EUBS7 ICPL Curncy</t>
  </si>
  <si>
    <t>EUR-USD XCCY BASIS SW 7Y</t>
  </si>
  <si>
    <t>EUR SWAP (EONIA)    2 YR</t>
  </si>
  <si>
    <t>EUFR0H1B ICPL Curncy</t>
  </si>
  <si>
    <t>EUR FRA             8x14</t>
  </si>
  <si>
    <t>EUBSV8 CMPN Curncy</t>
  </si>
  <si>
    <t>EUR BASIS SW 3MV6M   8YR</t>
  </si>
  <si>
    <t>EUBSA8 TRPU Curncy</t>
  </si>
  <si>
    <t>EUR BASIS SW 1MV3M   8YR</t>
  </si>
  <si>
    <t>EUBSS8 ICPL Curncy</t>
  </si>
  <si>
    <t>EUBS8 ICPL Curncy</t>
  </si>
  <si>
    <t>EUR-USD XCCY BASIS SW 8Y</t>
  </si>
  <si>
    <t>EUR SWAP (EONIA)    3 YR</t>
  </si>
  <si>
    <t>EUFR0I1C ICPL Curncy</t>
  </si>
  <si>
    <t>EUR FRA             9x15</t>
  </si>
  <si>
    <t>EUBSV9 CMPN Curncy</t>
  </si>
  <si>
    <t>EUR BASIS SW 3MV6M   9YR</t>
  </si>
  <si>
    <t>EUBSA9 TRPU Curncy</t>
  </si>
  <si>
    <t>EUR BASIS SW 1MV3M   9YR</t>
  </si>
  <si>
    <t>EUBSS9 ICPL Curncy</t>
  </si>
  <si>
    <t>EUBS9 ICPL Curncy</t>
  </si>
  <si>
    <t>EUR-USD XCCY BASIS SW 9Y</t>
  </si>
  <si>
    <t>EUR SWAP (EONIA)    4 YR</t>
  </si>
  <si>
    <t>EUFR0J1D ICPL Curncy</t>
  </si>
  <si>
    <t>EUR FRA            10X16</t>
  </si>
  <si>
    <t>EUBSV10 CMPN Curncy</t>
  </si>
  <si>
    <t>EUR BASIS SW 3MV6M  10YR</t>
  </si>
  <si>
    <t>EUBSA10 TRPU Curncy</t>
  </si>
  <si>
    <t>EUR BASIS SW 1MV3M  10YR</t>
  </si>
  <si>
    <t>EUBSS10 ICPL Curncy</t>
  </si>
  <si>
    <t>EUBS10 ICPL Curncy</t>
  </si>
  <si>
    <t>EUR-USD XCCY BASIS   10Y</t>
  </si>
  <si>
    <t>EUR SWAP (EONIA)    5 YR</t>
  </si>
  <si>
    <t>EUFR0K1E ICPL Curncy</t>
  </si>
  <si>
    <t>EUR FRA            11x17</t>
  </si>
  <si>
    <t>EUBSV11 CMPN Curncy</t>
  </si>
  <si>
    <t>EUR BASIS SW 3MV6M  11YR</t>
  </si>
  <si>
    <t>EUBSA11 TRPU Curncy</t>
  </si>
  <si>
    <t>EUR BASIS SW 1MV3M  11YR</t>
  </si>
  <si>
    <t>N/A</t>
  </si>
  <si>
    <t>EUBSS11 ICPL Curncy</t>
  </si>
  <si>
    <t>EUR BASIS SW 6MV12M 11YR</t>
  </si>
  <si>
    <t>EUBS11 ICPL Curncy</t>
  </si>
  <si>
    <t>EUR-USD XCCY BASIS   11Y</t>
  </si>
  <si>
    <t>EUR SWAP (EONIA)    6 YR</t>
  </si>
  <si>
    <t>EUFR011F ICPL Curncy</t>
  </si>
  <si>
    <t>EUR FRA            12x18</t>
  </si>
  <si>
    <t>EUBSV12 CMPN Curncy</t>
  </si>
  <si>
    <t>EUR BASIS SW 3MV6M  12YR</t>
  </si>
  <si>
    <t>EUBSA12 TRPU Curncy</t>
  </si>
  <si>
    <t>EUR BASIS SW 1MV3M  12YR</t>
  </si>
  <si>
    <t>EUBSS12 ICPL Curncy</t>
  </si>
  <si>
    <t>EUR BASIS SW 6MV12M 12YR</t>
  </si>
  <si>
    <t>EUBS12 ICPL Curncy</t>
  </si>
  <si>
    <t>EUR-USD XCCY BASIS   12Y</t>
  </si>
  <si>
    <t>EUR SWAP (EONIA)    7 YR</t>
  </si>
  <si>
    <t>EUSA2 MHIS Curncy</t>
  </si>
  <si>
    <t>SWAP</t>
  </si>
  <si>
    <t>EUR SWAP ANNUAL     2 YR</t>
  </si>
  <si>
    <t>EUBSV13 CMPN Curncy</t>
  </si>
  <si>
    <t>EUR BASIS SW 3MV6M  13YR</t>
  </si>
  <si>
    <t>EUBSA15 TRPU Curncy</t>
  </si>
  <si>
    <t>EUR BASIS SW 1MV3M  15YR</t>
  </si>
  <si>
    <t>EUBSS15 ICPL Curncy</t>
  </si>
  <si>
    <t>EUR BASIS SW 6MV12M 15YR</t>
  </si>
  <si>
    <t>EUBS13 ICPL Curncy</t>
  </si>
  <si>
    <t>EUR-USD XCCY BASIS   13Y</t>
  </si>
  <si>
    <t>EUR SWAP (EONIA)    8 YR</t>
  </si>
  <si>
    <t>EUSA3 MHIS Curncy</t>
  </si>
  <si>
    <t>EUR SWAP ANNUAL     3 YR</t>
  </si>
  <si>
    <t>EUBSV14 CMPN Curncy</t>
  </si>
  <si>
    <t>EUR BASIS SW 3MV6M  14YR</t>
  </si>
  <si>
    <t>EUBSA20 TRPU Curncy</t>
  </si>
  <si>
    <t>EUR BASIS SW 1MV3M  20YR</t>
  </si>
  <si>
    <t>EUBSS20 ICPL Curncy</t>
  </si>
  <si>
    <t>EUR BASIS SW 6MV12M 20YR</t>
  </si>
  <si>
    <t>EUBS14 ICPL Curncy</t>
  </si>
  <si>
    <t>EUR-USD XCCY BASIS   14Y</t>
  </si>
  <si>
    <t>EUR SWAP (EONIA)    9 YR</t>
  </si>
  <si>
    <t>EUSA4 MHIS Curncy</t>
  </si>
  <si>
    <t>EUR SWAP ANNUAL     4 YR</t>
  </si>
  <si>
    <t>EUBSV15 CMPN Curncy</t>
  </si>
  <si>
    <t>EUR BASIS SW 3MV6M  15YR</t>
  </si>
  <si>
    <t>EUBSA25 TRPU Curncy</t>
  </si>
  <si>
    <t>EUR BASIS SW 1MV3M  25YR</t>
  </si>
  <si>
    <t>EUBSS25 ICPL Curncy</t>
  </si>
  <si>
    <t>EUR BASIS SW 6MV12M 25YR</t>
  </si>
  <si>
    <t>EUBS15 ICPL Curncy</t>
  </si>
  <si>
    <t>EUR-USD XCCY BASIS   15Y</t>
  </si>
  <si>
    <t>EUR SWAP (EONIA)   10 YR</t>
  </si>
  <si>
    <t>EUSA5 MHIS Curncy</t>
  </si>
  <si>
    <t>EUR SWAP ANNUAL     5 YR</t>
  </si>
  <si>
    <t>EUBSV20 CMPN Curncy</t>
  </si>
  <si>
    <t>EUR BASIS SW 3MV6M  20YR</t>
  </si>
  <si>
    <t>EUBSA30 TRPU Curncy</t>
  </si>
  <si>
    <t>EUR BASIS SW 1MV3M  30YR</t>
  </si>
  <si>
    <t>EUBSS30 ICPL Curncy</t>
  </si>
  <si>
    <t>EUR BASIS SW 6MV12M 30YR</t>
  </si>
  <si>
    <t>EUBS20 ICPL Curncy</t>
  </si>
  <si>
    <t>EUR-USD XCCY BASIS   20Y</t>
  </si>
  <si>
    <t>EUR SWAP (EONIA)   11 YR</t>
  </si>
  <si>
    <t>EUSA6 MHIS Curncy</t>
  </si>
  <si>
    <t>EUR SWAP ANNUAL     6 YR</t>
  </si>
  <si>
    <t>EUBSV25 CMPN Curncy</t>
  </si>
  <si>
    <t>EUR BASIS SW 3MV6M  25YR</t>
  </si>
  <si>
    <t>EUBS25 ICPL Curncy</t>
  </si>
  <si>
    <t>EUR-USD XCCY BASIS   25Y</t>
  </si>
  <si>
    <t>EUR SWAP (EONIA)   12 YR</t>
  </si>
  <si>
    <t>EUSA7 MHIS Curncy</t>
  </si>
  <si>
    <t>EUR SWAP ANNUAL     7 YR</t>
  </si>
  <si>
    <t>EUBSV30 CMPN Curncy</t>
  </si>
  <si>
    <t>EUR BASIS SW 3MV6M  30YR</t>
  </si>
  <si>
    <t>EUBS30 ICPL Curncy</t>
  </si>
  <si>
    <t>EUR-USD XCCY BASIS   30Y</t>
  </si>
  <si>
    <t>EUR SWAP (EONIA)   15 YR</t>
  </si>
  <si>
    <t>EUSA8 MHIS Curncy</t>
  </si>
  <si>
    <t>EUR SWAP ANNUAL     8 YR</t>
  </si>
  <si>
    <t>EUR SWAP (EONIA)   20 YR</t>
  </si>
  <si>
    <t>EUSA9 MHIS Curncy</t>
  </si>
  <si>
    <t>EUR SWAP ANNUAL     9 YR</t>
  </si>
  <si>
    <t>EUR SWAP (EONIA)   25 YR</t>
  </si>
  <si>
    <t>EUSA10 MHIS Curncy</t>
  </si>
  <si>
    <t>EUR SWAP ANNUAL    10 YR</t>
  </si>
  <si>
    <t>EUR SWAP (EONIA)   30 YR</t>
  </si>
  <si>
    <t>EUSA11 MHIS Curncy</t>
  </si>
  <si>
    <t>EUR SWAP ANNUAL    11 YR</t>
  </si>
  <si>
    <t>EUSA12 MHIS Curncy</t>
  </si>
  <si>
    <t>EUR SWAP ANNUAL    12 YR</t>
  </si>
  <si>
    <t>EUR SWAP (EONIA)   40 YR</t>
  </si>
  <si>
    <t>EUSA15 MHIS Curncy</t>
  </si>
  <si>
    <t>EUR SWAP ANNUAL    15 YR</t>
  </si>
  <si>
    <t>EUR SWAP (EONIA)   50 YR</t>
  </si>
  <si>
    <t>EUSA20 MHIS Curncy</t>
  </si>
  <si>
    <t>EUR SWAP ANNUAL    20 YR</t>
  </si>
  <si>
    <t>EUR BS(EONIAv3M) 2SW  2Y</t>
  </si>
  <si>
    <t>EUSA25 MHIS Curncy</t>
  </si>
  <si>
    <t>EUR SWAP ANNUAL    25 YR</t>
  </si>
  <si>
    <t>EUR BS(EONIAv3M) 2SW  3Y</t>
  </si>
  <si>
    <t>EUSA30 MHIS Curncy</t>
  </si>
  <si>
    <t>EUR SWAP ANNUAL    30 YR</t>
  </si>
  <si>
    <t>EUR BS(EONIAv3M) 2SW  4Y</t>
  </si>
  <si>
    <t>EUSA40 MHIS Curncy</t>
  </si>
  <si>
    <t>EUR SWAP ANNUAL    40 YR</t>
  </si>
  <si>
    <t>EUR BS(EONIAv3M) 2SW  5Y</t>
  </si>
  <si>
    <t>EUSA50 MHIS Curncy</t>
  </si>
  <si>
    <t>EUR SWAP ANNUAL    50 YR</t>
  </si>
  <si>
    <t>EUR BS(EONIAv3M) 2SW  6Y</t>
  </si>
  <si>
    <t>EUR BS(EONIAv3M) 2SW  7Y</t>
  </si>
  <si>
    <t>EUR BS(EONIAv3M) 2SW  8Y</t>
  </si>
  <si>
    <t>EUR BS(EONIAv3M) 2SW  9Y</t>
  </si>
  <si>
    <t>EUR BS(EONIAv3M) 2SW 10Y</t>
  </si>
  <si>
    <t>EUR BS(EONIAv3M) 2SW 11Y</t>
  </si>
  <si>
    <t>EUR BS(EONIAv3M) 2SW 12Y</t>
  </si>
  <si>
    <t>EUR BS(EONIAv3M) 2SW 15Y</t>
  </si>
  <si>
    <t>EUR BS(EONIAv3M) 2SW 20Y</t>
  </si>
  <si>
    <t>EUR BS(EONIAv3M) 2SW 25Y</t>
  </si>
  <si>
    <t>EUR BS(EONIAv3M) 2SW 30Y</t>
  </si>
  <si>
    <t>EUR BS (EONIA V 3M) 40YR</t>
  </si>
  <si>
    <t>EUR BS (EONIA V 3M) 50YR</t>
  </si>
  <si>
    <t>EUR SWAP (vs 3M)    2 YR</t>
  </si>
  <si>
    <t>EUR SWAP (vs 3M)    3 YR</t>
  </si>
  <si>
    <t>EUR SWAP (vs 3M)    4 YR</t>
  </si>
  <si>
    <t>EUR SWAP (vs 3M)    5 YR</t>
  </si>
  <si>
    <t>EUR SWAP (vs 3M)    6 YR</t>
  </si>
  <si>
    <t>EUR SWAP (vs 3M)    7 YR</t>
  </si>
  <si>
    <t>EUR SWAP (vs 3M)    8 YR</t>
  </si>
  <si>
    <t>EUR SWAP (vs 3M)    9 YR</t>
  </si>
  <si>
    <t>EUR SWAP (vs 3M)   10 YR</t>
  </si>
  <si>
    <t>EUR SWAP (vs 3M)   11 YR</t>
  </si>
  <si>
    <t>EUR SWAP (vs 3M)   12 YR</t>
  </si>
  <si>
    <t>EUR SWAP (vs 3M)   15 YR</t>
  </si>
  <si>
    <t>EUR SWAP (vs 3M)   20 YR</t>
  </si>
  <si>
    <t>EUR SWAP (vs 3M)   25 YR</t>
  </si>
  <si>
    <t>EUR SWAP (vs 3M)   30 YR</t>
  </si>
  <si>
    <t>EUR SWAP (vs 3M)   40 YR</t>
  </si>
  <si>
    <t>EUR SWAP (vs 3M)   50 YR</t>
  </si>
  <si>
    <t xml:space="preserve"> </t>
  </si>
  <si>
    <t>REQUEST BLOOMBERG DATA</t>
  </si>
  <si>
    <t>EUR</t>
  </si>
  <si>
    <t>USD</t>
  </si>
  <si>
    <t>GBP</t>
  </si>
  <si>
    <t>JPY</t>
  </si>
  <si>
    <t>AUD</t>
  </si>
  <si>
    <t>CHF</t>
  </si>
  <si>
    <t>CNH</t>
  </si>
  <si>
    <t>DKK</t>
  </si>
  <si>
    <t>NOK</t>
  </si>
  <si>
    <t>SEK</t>
  </si>
  <si>
    <t>CAD</t>
  </si>
  <si>
    <t>HKD</t>
  </si>
  <si>
    <t>NZD</t>
  </si>
  <si>
    <t>ZAR</t>
  </si>
  <si>
    <t>Valuation Date</t>
  </si>
  <si>
    <t>CorrelationID</t>
  </si>
  <si>
    <t>SEC_TYPE2</t>
  </si>
  <si>
    <t>Tenor</t>
  </si>
  <si>
    <t>Quote</t>
  </si>
  <si>
    <t>MLIB Tenor</t>
  </si>
  <si>
    <t>ON</t>
  </si>
  <si>
    <t>EUSF1A</t>
  </si>
  <si>
    <t>EUSF2A</t>
  </si>
  <si>
    <t>EUSF3A</t>
  </si>
  <si>
    <t>EUSF4A</t>
  </si>
  <si>
    <t>6M</t>
  </si>
  <si>
    <t>12M</t>
  </si>
  <si>
    <t>18M</t>
  </si>
  <si>
    <t>2Y</t>
  </si>
  <si>
    <t>3Y</t>
  </si>
  <si>
    <t>4Y</t>
  </si>
  <si>
    <t>5Y</t>
  </si>
  <si>
    <t>6Y</t>
  </si>
  <si>
    <t>7Y</t>
  </si>
  <si>
    <t>8Y</t>
  </si>
  <si>
    <t>9Y</t>
  </si>
  <si>
    <t>10Y</t>
  </si>
  <si>
    <t>11Y</t>
  </si>
  <si>
    <t>12Y</t>
  </si>
  <si>
    <t>15Y</t>
  </si>
  <si>
    <t>20Y</t>
  </si>
  <si>
    <t>25Y</t>
  </si>
  <si>
    <t>30Y</t>
  </si>
  <si>
    <t>40Y</t>
  </si>
  <si>
    <t>50Y</t>
  </si>
  <si>
    <t>2X8</t>
  </si>
  <si>
    <t>3X9</t>
  </si>
  <si>
    <t>4X10</t>
  </si>
  <si>
    <t>5X11</t>
  </si>
  <si>
    <t>6X12</t>
  </si>
  <si>
    <t>7X13</t>
  </si>
  <si>
    <t>8X14</t>
  </si>
  <si>
    <t>9X15</t>
  </si>
  <si>
    <t>10X16</t>
  </si>
  <si>
    <t>11X17</t>
  </si>
  <si>
    <t>12X18</t>
  </si>
  <si>
    <t>1Y</t>
  </si>
  <si>
    <t>13Y</t>
  </si>
  <si>
    <t>14Y</t>
  </si>
  <si>
    <t>EURInstruments</t>
  </si>
  <si>
    <t>Override</t>
  </si>
  <si>
    <t>Used %</t>
  </si>
  <si>
    <t>Bump Curve %</t>
  </si>
  <si>
    <t>Outright OIS Swaps</t>
  </si>
  <si>
    <t>Libor-OIS Basis Instruments</t>
  </si>
  <si>
    <t>Libor Swap Instruments</t>
  </si>
  <si>
    <t>Calibration Worksheet</t>
  </si>
  <si>
    <t>Cash Deposits</t>
  </si>
  <si>
    <t>FRA X3</t>
  </si>
  <si>
    <t>FRA X6</t>
  </si>
  <si>
    <t>Futures</t>
  </si>
  <si>
    <t>Swaps</t>
  </si>
  <si>
    <t>OIS Curve Data</t>
  </si>
  <si>
    <t>Swap Curve Data</t>
  </si>
  <si>
    <t>AUTO_CALC</t>
  </si>
  <si>
    <t>Stream Data</t>
  </si>
  <si>
    <t>Tenor Basis Curve Data 1</t>
  </si>
  <si>
    <t>Tenor Basis Instruments</t>
  </si>
  <si>
    <t>Tenor Basis Curve Data 2</t>
  </si>
  <si>
    <t>Tenor Basis Curve Data 3</t>
  </si>
  <si>
    <t>Xccy Curve Data</t>
  </si>
  <si>
    <t>Xccy Basis Instruments</t>
  </si>
  <si>
    <t>Curve Names</t>
  </si>
  <si>
    <t>CurveCollection</t>
  </si>
  <si>
    <t>EURYC</t>
  </si>
  <si>
    <t>StaticDataTable</t>
  </si>
  <si>
    <t>OIS</t>
  </si>
  <si>
    <t>IndexName(s)</t>
  </si>
  <si>
    <t>OIS:EUROIS:EURDF:EURDF_NOCSA</t>
  </si>
  <si>
    <t>Curve Build Properties</t>
  </si>
  <si>
    <t>AsOfDate</t>
  </si>
  <si>
    <t>Currency</t>
  </si>
  <si>
    <t>interpolation</t>
  </si>
  <si>
    <t>yieldgen.interpolation</t>
  </si>
  <si>
    <t>Overnight Indexed Swaps</t>
  </si>
  <si>
    <t>OIS Conventions</t>
  </si>
  <si>
    <t>OIS Par Rates</t>
  </si>
  <si>
    <t>OIS Fixing Table</t>
  </si>
  <si>
    <t>calendar</t>
  </si>
  <si>
    <t>TGT</t>
  </si>
  <si>
    <t>Term</t>
  </si>
  <si>
    <t>Rate</t>
  </si>
  <si>
    <t>StartDate</t>
  </si>
  <si>
    <t>EndDate</t>
  </si>
  <si>
    <t>Use</t>
  </si>
  <si>
    <t>Date</t>
  </si>
  <si>
    <t>daycount</t>
  </si>
  <si>
    <t>ACT/360</t>
  </si>
  <si>
    <t>frequency</t>
  </si>
  <si>
    <t>resetlag</t>
  </si>
  <si>
    <t>slidingrule</t>
  </si>
  <si>
    <t>MOD_FOLLOWING</t>
  </si>
  <si>
    <t>generatemethod</t>
  </si>
  <si>
    <t>firstrate</t>
  </si>
  <si>
    <t>shorttermconvention</t>
  </si>
  <si>
    <t>Epsilon</t>
  </si>
  <si>
    <t>MaxLoop</t>
  </si>
  <si>
    <t>SmoothShortEnd</t>
  </si>
  <si>
    <t>Libor-OIS Basis Swaps</t>
  </si>
  <si>
    <t>Libor-OIS Tenor Basis Conventions</t>
  </si>
  <si>
    <t>Libor-OIS  Spreads</t>
  </si>
  <si>
    <t>Libor Swap Conventions</t>
  </si>
  <si>
    <t>Libor Swap  Rates</t>
  </si>
  <si>
    <t>Calendar</t>
  </si>
  <si>
    <t>Daycount</t>
  </si>
  <si>
    <t>daycountfix</t>
  </si>
  <si>
    <t>30/360</t>
  </si>
  <si>
    <t>Frequency</t>
  </si>
  <si>
    <t>frequencyfix</t>
  </si>
  <si>
    <t>SlidingRule</t>
  </si>
  <si>
    <t>Libor Swaps</t>
  </si>
  <si>
    <t>STD</t>
  </si>
  <si>
    <t>XccyBasis</t>
  </si>
  <si>
    <t>FwdFXConstEUR</t>
  </si>
  <si>
    <t>FwdFXConstGBP</t>
  </si>
  <si>
    <t>FwdFXConstJPY</t>
  </si>
  <si>
    <t>TenorBasis1</t>
  </si>
  <si>
    <t>TenorBasis2</t>
  </si>
  <si>
    <t>TenorBasis3</t>
  </si>
  <si>
    <t>OIS Curve Configuration</t>
  </si>
  <si>
    <t>Build Curves using Forwards</t>
  </si>
  <si>
    <t>EURMarketData</t>
  </si>
  <si>
    <t>ANNUAL</t>
  </si>
  <si>
    <t>DAILYCOMPOUNDING</t>
  </si>
  <si>
    <t>SHORTMARKET</t>
  </si>
  <si>
    <t>ARITHMETICAVERAGE</t>
  </si>
  <si>
    <t>QUARTERLY</t>
  </si>
  <si>
    <t>ED3</t>
  </si>
  <si>
    <t>3M</t>
  </si>
  <si>
    <t>FEDL01 BGN Index</t>
  </si>
  <si>
    <t>USSO1 CMPN Curncy</t>
  </si>
  <si>
    <t>USSO2 CMPN Curncy</t>
  </si>
  <si>
    <t>USSO3 CMPN Curncy</t>
  </si>
  <si>
    <t>USSO4 CMPN Curncy</t>
  </si>
  <si>
    <t>USSO5 CMPN Curncy</t>
  </si>
  <si>
    <t>USSO6 CMPN Curncy</t>
  </si>
  <si>
    <t>USSO7 CMPN Curncy</t>
  </si>
  <si>
    <t>USSO10 CMPN Curncy</t>
  </si>
  <si>
    <t>USSO12 CMPN Curncy</t>
  </si>
  <si>
    <t>USSO15 CMPN Curncy</t>
  </si>
  <si>
    <t>USSO20 CMPN Curncy</t>
  </si>
  <si>
    <t>USSO25 CMPN Curncy</t>
  </si>
  <si>
    <t>USSO30 CMPN Curncy</t>
  </si>
  <si>
    <t>USBG2 BGN Curncy</t>
  </si>
  <si>
    <t>USBG3 BGN Curncy</t>
  </si>
  <si>
    <t>USBG4 BGN Curncy</t>
  </si>
  <si>
    <t>USBG5 BGN Curncy</t>
  </si>
  <si>
    <t>USBG6 BGN Curncy</t>
  </si>
  <si>
    <t>USBG7 BGN Curncy</t>
  </si>
  <si>
    <t>USBG10 BGN Curncy</t>
  </si>
  <si>
    <t>USBG12 BGN Curncy</t>
  </si>
  <si>
    <t>USBG15 BGN Curncy</t>
  </si>
  <si>
    <t>USBG20 BGN Curncy</t>
  </si>
  <si>
    <t>USBG25 BGN Curncy</t>
  </si>
  <si>
    <t>USBG30 BGN Curncy</t>
  </si>
  <si>
    <t>USSWAP2 BGN Curncy</t>
  </si>
  <si>
    <t>USSWAP3 BGN Curncy</t>
  </si>
  <si>
    <t>USSWAP4 BGN Curncy</t>
  </si>
  <si>
    <t>USSWAP5 BGN Curncy</t>
  </si>
  <si>
    <t>USSWAP6 BGN Curncy</t>
  </si>
  <si>
    <t>USSWAP7 BGN Curncy</t>
  </si>
  <si>
    <t>USSWAP10 BGN Curncy</t>
  </si>
  <si>
    <t>USSWAP12 BGN Curncy</t>
  </si>
  <si>
    <t>USSWAP15 BGN Curncy</t>
  </si>
  <si>
    <t>USSWAP20 BGN Curncy</t>
  </si>
  <si>
    <t>USSWAP25 BGN Curncy</t>
  </si>
  <si>
    <t>USSWAP30 BGN Curncy</t>
  </si>
  <si>
    <t>USBC1 ICPL Curncy</t>
  </si>
  <si>
    <t>USBC2 ICPL Curncy</t>
  </si>
  <si>
    <t>USBC3 ICPL Curncy</t>
  </si>
  <si>
    <t>USBC4 ICPL Curncy</t>
  </si>
  <si>
    <t>USBC5 ICPL Curncy</t>
  </si>
  <si>
    <t>USBC6 ICPL Curncy</t>
  </si>
  <si>
    <t>USBC7 ICPL Curncy</t>
  </si>
  <si>
    <t>USBC8 ICPL Curncy</t>
  </si>
  <si>
    <t>USBC9 ICPL Curncy</t>
  </si>
  <si>
    <t>USBC10 ICPL Curncy</t>
  </si>
  <si>
    <t>USBC12 ICPL Curncy</t>
  </si>
  <si>
    <t>USBC15 ICPL Curncy</t>
  </si>
  <si>
    <t>USBC20 ICPL Curncy</t>
  </si>
  <si>
    <t>USBC25 ICPL Curncy</t>
  </si>
  <si>
    <t>USBC30 ICPL Curncy</t>
  </si>
  <si>
    <t>USBA1 CMPN Curncy</t>
  </si>
  <si>
    <t>USBA2 CMPN Curncy</t>
  </si>
  <si>
    <t>USBA3 CMPN Curncy</t>
  </si>
  <si>
    <t>USBA4 CMPN Curncy</t>
  </si>
  <si>
    <t>USBA5 CMPN Curncy</t>
  </si>
  <si>
    <t>USBA6 CMPN Curncy</t>
  </si>
  <si>
    <t>USBA7 CMPN Curncy</t>
  </si>
  <si>
    <t>USBA8 CMPN Curncy</t>
  </si>
  <si>
    <t>USBA9 CMPN Curncy</t>
  </si>
  <si>
    <t>USBA10 CMPN Curncy</t>
  </si>
  <si>
    <t>USBA12 CMPN Curncy</t>
  </si>
  <si>
    <t>USBA15 CMPN Curncy</t>
  </si>
  <si>
    <t>USBA20 CMPN Curncy</t>
  </si>
  <si>
    <t>USBA25 CMPN Curncy</t>
  </si>
  <si>
    <t>USBA30 CMPN Curncy</t>
  </si>
  <si>
    <t>USBL1 PREB Curncy</t>
  </si>
  <si>
    <t>USBL2 PREB Curncy</t>
  </si>
  <si>
    <t>USBL3 PREB Curncy</t>
  </si>
  <si>
    <t>USBL4 PREB Curncy</t>
  </si>
  <si>
    <t>USBL5 PREB Curncy</t>
  </si>
  <si>
    <t>USBL7 PREB Curncy</t>
  </si>
  <si>
    <t>USBL10 PREB Curncy</t>
  </si>
  <si>
    <t>USBL12 PREB Curncy</t>
  </si>
  <si>
    <t>USBL15 PREB Curncy</t>
  </si>
  <si>
    <t>USBL20 PREB Curncy</t>
  </si>
  <si>
    <t>USBL25 PREB Curncy</t>
  </si>
  <si>
    <t>USBL30 PREB Curncy</t>
  </si>
  <si>
    <t>#Empty Ticker List</t>
  </si>
  <si>
    <t>USD BASIS SWAP 3v6 12 YR</t>
  </si>
  <si>
    <t>USD BASIS SWAP 3v6 15 YR</t>
  </si>
  <si>
    <t>USD BASIS SWAP 3v6 20 YR</t>
  </si>
  <si>
    <t>USD BASIS SWAP 3v6 25 YR</t>
  </si>
  <si>
    <t>USD BASIS SWAP 3v6 30 YR</t>
  </si>
  <si>
    <t>USD SWAP SEMI 30/360 25Y</t>
  </si>
  <si>
    <t>USD SWAP SEMI 30/360 30Y</t>
  </si>
  <si>
    <t>USD SWAP SEMI 30/360 40Y</t>
  </si>
  <si>
    <t>USD BASIS SWAP 3v12 25YR</t>
  </si>
  <si>
    <t>USD BASIS SWAP 3v12 30YR</t>
  </si>
  <si>
    <t>USD BASIS SWAP 1v3 12 YR</t>
  </si>
  <si>
    <t>USD BASIS SWAP 1v3 15 YR</t>
  </si>
  <si>
    <t>USD BASIS SWAP 1v3 20 YR</t>
  </si>
  <si>
    <t>USD BASIS SWAP 1v3 25 YR</t>
  </si>
  <si>
    <t>USD BASIS SWAP 1v3 30 YR</t>
  </si>
  <si>
    <t>USD BASIS SWAP 3v12  1YR</t>
  </si>
  <si>
    <t>USD BASIS SWAP 3v12  2YR</t>
  </si>
  <si>
    <t>USD BASIS SWAP 3v12  3YR</t>
  </si>
  <si>
    <t>USD BASIS SWAP 3v12  4YR</t>
  </si>
  <si>
    <t>USD BASIS SWAP 3v12  5YR</t>
  </si>
  <si>
    <t>USD BASIS SWAP 3v12  7YR</t>
  </si>
  <si>
    <t>USD BASIS SWAP 3v12 10YR</t>
  </si>
  <si>
    <t>USD BASIS SWAP 3v12 12YR</t>
  </si>
  <si>
    <t>USD BASIS SWAP 3v12 15YR</t>
  </si>
  <si>
    <t>USD BASIS SWAP 3v12 20YR</t>
  </si>
  <si>
    <t>USD SWAP SEMI 30/360 6YR</t>
  </si>
  <si>
    <t>USD SWAP SEMI 30/360 7YR</t>
  </si>
  <si>
    <t>USD SWAP SEMI 30/360 10Y</t>
  </si>
  <si>
    <t>USD SWAP SEMI 30/360 12Y</t>
  </si>
  <si>
    <t>USD SWAP SEMI 30/360 15Y</t>
  </si>
  <si>
    <t>USD SWAP SEMI 30/360 20Y</t>
  </si>
  <si>
    <t>Future</t>
  </si>
  <si>
    <t>USD SWAP SEMI 30/360 5YR</t>
  </si>
  <si>
    <t>USD SWAP SEMI 30/360 11Y</t>
  </si>
  <si>
    <t>USD BASIS SWAP 3v6  1 YR</t>
  </si>
  <si>
    <t>USD BASIS SWAP 3v6  2 YR</t>
  </si>
  <si>
    <t>USD BASIS SWAP 3v6  3 YR</t>
  </si>
  <si>
    <t>USD BASIS SWAP 3v6  4 YR</t>
  </si>
  <si>
    <t>USD BASIS SWAP 3v6  5 YR</t>
  </si>
  <si>
    <t>USD BASIS SWAP 3v6  6 YR</t>
  </si>
  <si>
    <t>USD BASIS SWAP 3v6  7 YR</t>
  </si>
  <si>
    <t>USD BASIS SWAP 3v6  8 YR</t>
  </si>
  <si>
    <t>USD BASIS SWAP 3v6  9 YR</t>
  </si>
  <si>
    <t>USD BASIS SWAP 3v6  10YR</t>
  </si>
  <si>
    <t>USD SWAP OIS       15 YR</t>
  </si>
  <si>
    <t>USD SWAP OIS       20 YR</t>
  </si>
  <si>
    <t>USD SWAP OIS       25 YR</t>
  </si>
  <si>
    <t>USD SWAP OIS       30 YR</t>
  </si>
  <si>
    <t>USD BASIS SWAP FFv3 2 YR</t>
  </si>
  <si>
    <t>USD BASIS SWAP FFv3 3 YR</t>
  </si>
  <si>
    <t>USD BASIS SWAP FFv3 4 YR</t>
  </si>
  <si>
    <t>USD BASIS SWAP FFv3 5 YR</t>
  </si>
  <si>
    <t>USD BASIS SWAP FFv3 6 YR</t>
  </si>
  <si>
    <t>USD BASIS SWAP FFv3 7 YR</t>
  </si>
  <si>
    <t>USD BASIS SWAP FFv3 10YR</t>
  </si>
  <si>
    <t>USD BASIS SWAP FFv3 12YR</t>
  </si>
  <si>
    <t>USD BASIS SWAP FFv3 15YR</t>
  </si>
  <si>
    <t>USD BASIS SWAP FFv3 20YR</t>
  </si>
  <si>
    <t>USD BASIS SWAP FFv3 25YR</t>
  </si>
  <si>
    <t>USD BASIS SWAP FFv3 30YR</t>
  </si>
  <si>
    <t>USD SWAP SEMI 30/360 2YR</t>
  </si>
  <si>
    <t>USD SWAP SEMI 30/360 3YR</t>
  </si>
  <si>
    <t>USD SWAP SEMI 30/360 4YR</t>
  </si>
  <si>
    <t>US Federal Funds Effective Rat</t>
  </si>
  <si>
    <t>USD SWAP OIS        1 YR</t>
  </si>
  <si>
    <t>USD SWAP OIS        2 YR</t>
  </si>
  <si>
    <t>USD SWAP OIS        3 YR</t>
  </si>
  <si>
    <t>USD SWAP OIS        4 YR</t>
  </si>
  <si>
    <t>USD SWAP OIS        5 YR</t>
  </si>
  <si>
    <t>USD SWAP OIS        6 YR</t>
  </si>
  <si>
    <t>USD SWAP OIS        7 YR</t>
  </si>
  <si>
    <t>USD SWAP OIS       10 YR</t>
  </si>
  <si>
    <t>USD SWAP OIS       12 YR</t>
  </si>
  <si>
    <t>ICE LIBOR USD 3 Month</t>
  </si>
  <si>
    <t>Generic 3rd 'ED' Future</t>
  </si>
  <si>
    <t>Generic 4th 'ED' Future</t>
  </si>
  <si>
    <t>Generic 5th 'ED' Future</t>
  </si>
  <si>
    <t>Generic 6th 'ED' Future</t>
  </si>
  <si>
    <t>SONIO/N BGN Index</t>
  </si>
  <si>
    <t>BPSWSA BGN Curncy</t>
  </si>
  <si>
    <t>BPSWSC BGN Curncy</t>
  </si>
  <si>
    <t>BPSWSF BGN Curncy</t>
  </si>
  <si>
    <t>BPSWS1 BGN Curncy</t>
  </si>
  <si>
    <t>BPSWS3 BGN Curncy</t>
  </si>
  <si>
    <t>BPSWS4 BGN Curncy</t>
  </si>
  <si>
    <t>BPSWS5 BGN Curncy</t>
  </si>
  <si>
    <t>BPSWS6 BGN Curncy</t>
  </si>
  <si>
    <t>BPSWS7 BGN Curncy</t>
  </si>
  <si>
    <t>BPSWS8 BGN Curncy</t>
  </si>
  <si>
    <t>BPSWS9 BGN Curncy</t>
  </si>
  <si>
    <t>BPSWS10 BGN Curncy</t>
  </si>
  <si>
    <t>BPSWS12 BGN Curncy</t>
  </si>
  <si>
    <t>BPSWS15 BGN Curncy</t>
  </si>
  <si>
    <t>BPSWS20 BGN Curncy</t>
  </si>
  <si>
    <t>BPSWS25 BGN Curncy</t>
  </si>
  <si>
    <t>BPSWS30 BGN Curncy</t>
  </si>
  <si>
    <t>BPSWS40 BGN Curncy</t>
  </si>
  <si>
    <t>BPSWS50 BGN Curncy</t>
  </si>
  <si>
    <t>BP0006M ICPL Index</t>
  </si>
  <si>
    <t>BPFR0AG ICPL Curncy</t>
  </si>
  <si>
    <t>BPFR0BH ICPL Curncy</t>
  </si>
  <si>
    <t>BPFR0CI ICPL Curncy</t>
  </si>
  <si>
    <t>BPFR0DJ ICPL Curncy</t>
  </si>
  <si>
    <t>BPFR0EK ICPL Curncy</t>
  </si>
  <si>
    <t>BPFR0F1 ICPL Curncy</t>
  </si>
  <si>
    <t>BPFR0I1C ICPL Curncy</t>
  </si>
  <si>
    <t>BPFR011F ICPL Curncy</t>
  </si>
  <si>
    <t>BPSW2 ICPL Curncy</t>
  </si>
  <si>
    <t>BPSW3 ICPL Curncy</t>
  </si>
  <si>
    <t>BPSW4 ICPL Curncy</t>
  </si>
  <si>
    <t>BPSW5 ICPL Curncy</t>
  </si>
  <si>
    <t>BPSW6 ICPL Curncy</t>
  </si>
  <si>
    <t>BPSW7 ICPL Curncy</t>
  </si>
  <si>
    <t>BPSW8 ICPL Curncy</t>
  </si>
  <si>
    <t>BPSW9 ICPL Curncy</t>
  </si>
  <si>
    <t>BPSW10 ICPL Curncy</t>
  </si>
  <si>
    <t>BPSW12 ICPL Curncy</t>
  </si>
  <si>
    <t>BPSW15 ICPL Curncy</t>
  </si>
  <si>
    <t>BPSW20 ICPL Curncy</t>
  </si>
  <si>
    <t>BPSW25 ICPL Curncy</t>
  </si>
  <si>
    <t>BPSW30 ICPL Curncy</t>
  </si>
  <si>
    <t>BPSW40 ICPL Curncy</t>
  </si>
  <si>
    <t>BPSW50 ICPL Curncy</t>
  </si>
  <si>
    <t>BPSFVC1 ICPL Curncy</t>
  </si>
  <si>
    <t>BPSFVC2 ICPL Curncy</t>
  </si>
  <si>
    <t>BPSFVC3 ICPL Curncy</t>
  </si>
  <si>
    <t>BPSFVC4 ICPL Curncy</t>
  </si>
  <si>
    <t>BPSFVC5 ICPL Curncy</t>
  </si>
  <si>
    <t>BPSFVC6 ICPL Curncy</t>
  </si>
  <si>
    <t>BPSFVC7 ICPL Curncy</t>
  </si>
  <si>
    <t>BPSFVC8 ICPL Curncy</t>
  </si>
  <si>
    <t>BPSFVC9 ICPL Curncy</t>
  </si>
  <si>
    <t>BPSFVC10 ICPL Curncy</t>
  </si>
  <si>
    <t>BPSFVC11 ICPL Curncy</t>
  </si>
  <si>
    <t>BPSFVC12 ICPL Curncy</t>
  </si>
  <si>
    <t>BPSFVC15 ICPL Curncy</t>
  </si>
  <si>
    <t>BPSFVC20 ICPL Curncy</t>
  </si>
  <si>
    <t>BPSFVC25 ICPL Curncy</t>
  </si>
  <si>
    <t>BPSFVC30 ICPL Curncy</t>
  </si>
  <si>
    <t>BPSFVC40 ICPL Curncy</t>
  </si>
  <si>
    <t>BPSFVC50 ICPL Curncy</t>
  </si>
  <si>
    <t>BPSFVA1 ICPL Curncy</t>
  </si>
  <si>
    <t>BPSFVA2 ICPL Curncy</t>
  </si>
  <si>
    <t>BPSFVA3 ICPL Curncy</t>
  </si>
  <si>
    <t>BPSFVA4 ICPL Curncy</t>
  </si>
  <si>
    <t>BPSFVA5 ICPL Curncy</t>
  </si>
  <si>
    <t>BPSFVA6 ICPL Curncy</t>
  </si>
  <si>
    <t>BPSFVA7 ICPL Curncy</t>
  </si>
  <si>
    <t>BPSFVA8 ICPL Curncy</t>
  </si>
  <si>
    <t>BPSFVA9 ICPL Curncy</t>
  </si>
  <si>
    <t>BPSFVA10 ICPL Curncy</t>
  </si>
  <si>
    <t>BPSFVA12 ICPL Curncy</t>
  </si>
  <si>
    <t>BPSFVA15 ICPL Curncy</t>
  </si>
  <si>
    <t>BPSFVA20 ICPL Curncy</t>
  </si>
  <si>
    <t>BPSFVA25 ICPL Curncy</t>
  </si>
  <si>
    <t>BPSFVA30 ICPL Curncy</t>
  </si>
  <si>
    <t>BPSFVA40 ICPL Curncy</t>
  </si>
  <si>
    <t>BPSFVA50 ICPL Curncy</t>
  </si>
  <si>
    <t>BPSIVF1 ICPL Curncy</t>
  </si>
  <si>
    <t>BPSIVF2 ICPL Curncy</t>
  </si>
  <si>
    <t>BPSIVF3 ICPL Curncy</t>
  </si>
  <si>
    <t>BPSIVF4 ICPL Curncy</t>
  </si>
  <si>
    <t>BPSIVF5 ICPL Curncy</t>
  </si>
  <si>
    <t>BPSIVF6 ICPL Curncy</t>
  </si>
  <si>
    <t>BPSIVF7 ICPL Curncy</t>
  </si>
  <si>
    <t>BPSIVF8 ICPL Curncy</t>
  </si>
  <si>
    <t>BPSIVF9 ICPL Curncy</t>
  </si>
  <si>
    <t>BPSIVF10 ICPL Curncy</t>
  </si>
  <si>
    <t>BPSIVF12 ICPL Curncy</t>
  </si>
  <si>
    <t>BPSIVF15 ICPL Curncy</t>
  </si>
  <si>
    <t>BPSIVF20 ICPL Curncy</t>
  </si>
  <si>
    <t>BPSIVF25 ICPL Curncy</t>
  </si>
  <si>
    <t>BPSIVF30 ICPL Curncy</t>
  </si>
  <si>
    <t>BPSIVF40 ICPL Curncy</t>
  </si>
  <si>
    <t>BPSIVF50 ICPL Curncy</t>
  </si>
  <si>
    <t>BPBS1 ICPL Curncy</t>
  </si>
  <si>
    <t>BPBS2 ICPL Curncy</t>
  </si>
  <si>
    <t>BPBS3 ICPL Curncy</t>
  </si>
  <si>
    <t>BPBS4 ICPL Curncy</t>
  </si>
  <si>
    <t>BPBS5 ICPL Curncy</t>
  </si>
  <si>
    <t>BPBS6 ICPL Curncy</t>
  </si>
  <si>
    <t>BPBS7 ICPL Curncy</t>
  </si>
  <si>
    <t>BPBS8 ICPL Curncy</t>
  </si>
  <si>
    <t>BPBS9 ICPL Curncy</t>
  </si>
  <si>
    <t>BPBS10 ICPL Curncy</t>
  </si>
  <si>
    <t>BPBS11 ICPL Curncy</t>
  </si>
  <si>
    <t>BPBS12 ICPL Curncy</t>
  </si>
  <si>
    <t>BPBS13 ICPL Curncy</t>
  </si>
  <si>
    <t>BPBS14 ICPL Curncy</t>
  </si>
  <si>
    <t>BPBS15 ICPL Curncy</t>
  </si>
  <si>
    <t>BPBS20 ICPL Curncy</t>
  </si>
  <si>
    <t>BPBS25 ICPL Curncy</t>
  </si>
  <si>
    <t>BPBS30 ICPL Curncy</t>
  </si>
  <si>
    <t>1M</t>
  </si>
  <si>
    <t>1X7</t>
  </si>
  <si>
    <t>GBP SWAP            3 YR</t>
  </si>
  <si>
    <t>GBP SWAP            4 YR</t>
  </si>
  <si>
    <t>GBP SWAP            5 YR</t>
  </si>
  <si>
    <t>GBP SWAP            6 YR</t>
  </si>
  <si>
    <t>GBP SWAP            7 YR</t>
  </si>
  <si>
    <t>GBP SWAP            8 YR</t>
  </si>
  <si>
    <t>GBP SWAP            9 YR</t>
  </si>
  <si>
    <t>GBP 6M vs 3M LIBOR 11Y</t>
  </si>
  <si>
    <t>GBP 6M vs 3M LIBOR 12Y</t>
  </si>
  <si>
    <t>GBP 6M vs 3M LIBOR 15Y</t>
  </si>
  <si>
    <t>GBP 6M vs 3M LIBOR 20Y</t>
  </si>
  <si>
    <t>GBP 6M vs 3M LIBOR 25Y</t>
  </si>
  <si>
    <t>GBP 6M vs 3M LIBOR 30Y</t>
  </si>
  <si>
    <t>GBP 6M vs 3M LIBOR 40Y</t>
  </si>
  <si>
    <t>GBP 6M vs 3M LIBOR 50Y</t>
  </si>
  <si>
    <t>GBP 6M vs 1M LIBOR 12Y</t>
  </si>
  <si>
    <t>GBP 6M vs 1M LIBOR 15Y</t>
  </si>
  <si>
    <t>GBP 6M vs 1M LIBOR 20Y</t>
  </si>
  <si>
    <t>GBP 6M vs 1M LIBOR 25Y</t>
  </si>
  <si>
    <t>GBP 6M vs 1M LIBOR 30Y</t>
  </si>
  <si>
    <t>GBP 6M vs 1M LIBOR 40Y</t>
  </si>
  <si>
    <t>GBP 6M vs 1M LIBOR 50Y</t>
  </si>
  <si>
    <t>ICE LIBOR GBP 6 Month</t>
  </si>
  <si>
    <t>GBP FRA             1X7</t>
  </si>
  <si>
    <t>GBP FRA             2X8</t>
  </si>
  <si>
    <t>GBP FRA             3X9</t>
  </si>
  <si>
    <t>GBP FRA             4X10</t>
  </si>
  <si>
    <t>GBP FRA             5X11</t>
  </si>
  <si>
    <t>GBP FRA             6X12</t>
  </si>
  <si>
    <t>GBP FRA             9X15</t>
  </si>
  <si>
    <t>GBP FRA            12X18</t>
  </si>
  <si>
    <t>GBP SWAP            2 YR</t>
  </si>
  <si>
    <t>GBP 6M vs 1M LIBOR 1Y</t>
  </si>
  <si>
    <t>GBP 6M vs 1M LIBOR 2Y</t>
  </si>
  <si>
    <t>GBP 6M vs 1M LIBOR 3Y</t>
  </si>
  <si>
    <t>GBP 6M vs 1M LIBOR 4Y</t>
  </si>
  <si>
    <t>GBP 6M vs 1M LIBOR 5Y</t>
  </si>
  <si>
    <t>GBP 6M vs 1M LIBOR 6Y</t>
  </si>
  <si>
    <t>GBP 6M vs 1M LIBOR 7Y</t>
  </si>
  <si>
    <t>GBP 6M vs 1M LIBOR 8Y</t>
  </si>
  <si>
    <t>GBP 6M vs 1M LIBOR 9Y</t>
  </si>
  <si>
    <t>GBP 6M vs 1M LIBOR 10Y</t>
  </si>
  <si>
    <t>GBP 12M vs 6M LIBOR 12Y</t>
  </si>
  <si>
    <t>GBP 12M vs 6M LIBOR 15Y</t>
  </si>
  <si>
    <t>GBP 12M vs 6M LIBOR 20Y</t>
  </si>
  <si>
    <t>GBP 12M vs 6M LIBOR 25Y</t>
  </si>
  <si>
    <t>GBP 12M vs 6M LIBOR 30Y</t>
  </si>
  <si>
    <t>GBP 12M vs 6M LIBOR 40Y</t>
  </si>
  <si>
    <t>GBP 12M vs 6M LIBOR 50Y</t>
  </si>
  <si>
    <t>GBP 12M vs 6M LIBOR 1Y</t>
  </si>
  <si>
    <t>GBP 12M vs 6M LIBOR 2Y</t>
  </si>
  <si>
    <t>GBP 12M vs 6M LIBOR 3Y</t>
  </si>
  <si>
    <t>GBP 12M vs 6M LIBOR 4Y</t>
  </si>
  <si>
    <t>GBP 12M vs 6M LIBOR 5Y</t>
  </si>
  <si>
    <t>GBP 12M vs 6M LIBOR 6Y</t>
  </si>
  <si>
    <t>GBP 12M vs 6M LIBOR 7Y</t>
  </si>
  <si>
    <t>GBP 12M vs 6M LIBOR 8Y</t>
  </si>
  <si>
    <t>GBP 12M vs 6M LIBOR 9Y</t>
  </si>
  <si>
    <t>GBP 12M vs 6M LIBOR 10Y</t>
  </si>
  <si>
    <t>GBP BASIS SWAP     11 YR</t>
  </si>
  <si>
    <t>GBP BASIS SWAP     12 YR</t>
  </si>
  <si>
    <t>GBP BASIS SWAP     13 YR</t>
  </si>
  <si>
    <t>GBP BASIS SWAP     14 YR</t>
  </si>
  <si>
    <t>GBP BASIS SWAP     15 YR</t>
  </si>
  <si>
    <t>GBP BASIS SWAP     20 YR</t>
  </si>
  <si>
    <t>GBP BASIS SWAP     25 YR</t>
  </si>
  <si>
    <t>GBP BASIS SWAP     30 YR</t>
  </si>
  <si>
    <t>WMBA Sonia O/N Deposit Rates S</t>
  </si>
  <si>
    <t>GBP SWAP (vs SONIA) 1 MO</t>
  </si>
  <si>
    <t>GBP SWAP (vs SONIA) 3 MO</t>
  </si>
  <si>
    <t>GBP SWAP (vs SONIA) 6 MO</t>
  </si>
  <si>
    <t>GBP SWAP (vs SONIA) 1 YR</t>
  </si>
  <si>
    <t>GBP SWAP (vs SONIA) 3 YR</t>
  </si>
  <si>
    <t>GBP SWAP (vs SONIA) 4 YR</t>
  </si>
  <si>
    <t>GBP SWAP (vs SONIA) 5 YR</t>
  </si>
  <si>
    <t>GBP SWAP (vs SONIA) 6 YR</t>
  </si>
  <si>
    <t>GBP SWAP (vs SONIA) 7 YR</t>
  </si>
  <si>
    <t>GBP BASIS SW 3M LIB 1 YR</t>
  </si>
  <si>
    <t>GBP BASIS SWAP      2 YR</t>
  </si>
  <si>
    <t>GBP BASIS SWAP      3 YR</t>
  </si>
  <si>
    <t>GBP BASIS SWAP      4 YR</t>
  </si>
  <si>
    <t>GBP BASIS SWAP      5 YR</t>
  </si>
  <si>
    <t>GBP BASIS SWAP      6 YR</t>
  </si>
  <si>
    <t>GBP BASIS SWAP      7 YR</t>
  </si>
  <si>
    <t>GBP BASIS SWAP      8 YR</t>
  </si>
  <si>
    <t>GBP BASIS SWAP      9 YR</t>
  </si>
  <si>
    <t>GBP BASIS SWAP     10 YR</t>
  </si>
  <si>
    <t>MUTSCALM BGN Index</t>
  </si>
  <si>
    <t>JYSOA BGN Curncy</t>
  </si>
  <si>
    <t>JYSOC BGN Curncy</t>
  </si>
  <si>
    <t>JYSOF BGN Curncy</t>
  </si>
  <si>
    <t>JYSO1 BGN Curncy</t>
  </si>
  <si>
    <t>JYSO2 BGN Curncy</t>
  </si>
  <si>
    <t>JYSO3 BGN Curncy</t>
  </si>
  <si>
    <t>JYSO4 BGN Curncy</t>
  </si>
  <si>
    <t>JYSO5 BGN Curncy</t>
  </si>
  <si>
    <t>JYSO6 BGN Curncy</t>
  </si>
  <si>
    <t>JYSO7 BGN Curncy</t>
  </si>
  <si>
    <t>JYSO8 BGN Curncy</t>
  </si>
  <si>
    <t>JYSO9 BGN Curncy</t>
  </si>
  <si>
    <t>JYSO10 BGN Curncy</t>
  </si>
  <si>
    <t>JYSO11 BGN Curncy</t>
  </si>
  <si>
    <t>JYSO12 BGN Curncy</t>
  </si>
  <si>
    <t>JYSO15 BGN Curncy</t>
  </si>
  <si>
    <t>JYSO20 BGN Curncy</t>
  </si>
  <si>
    <t>JYSO25 BGN Curncy</t>
  </si>
  <si>
    <t>JYSO30 BGN Curncy</t>
  </si>
  <si>
    <t>JY0006M CMPN Index</t>
  </si>
  <si>
    <t>JYFR2/8 CMPN Curncy</t>
  </si>
  <si>
    <t>JYFR3/9 CMPN Curncy</t>
  </si>
  <si>
    <t>JYFR4/10 CMPN Curncy</t>
  </si>
  <si>
    <t>JYFR5/11 CMPN Curncy</t>
  </si>
  <si>
    <t>JYFR6/12 CMPN Curncy</t>
  </si>
  <si>
    <t>JYSWAP2 CMPN Curncy</t>
  </si>
  <si>
    <t>JYSWAP3 CMPN Curncy</t>
  </si>
  <si>
    <t>JYSWAP4 CMPN Curncy</t>
  </si>
  <si>
    <t>JYSWAP5 CMPN Curncy</t>
  </si>
  <si>
    <t>JYSWAP6 CMPN Curncy</t>
  </si>
  <si>
    <t>JYSWAP7 CMPN Curncy</t>
  </si>
  <si>
    <t>JYSWAP8 CMPN Curncy</t>
  </si>
  <si>
    <t>JYSWAP9 CMPN Curncy</t>
  </si>
  <si>
    <t>JYSWAP10 CMPN Curncy</t>
  </si>
  <si>
    <t>JYSWAP12 CMPN Curncy</t>
  </si>
  <si>
    <t>JYSW15 CMPN Curncy</t>
  </si>
  <si>
    <t>JYSW20 CMPN Curncy</t>
  </si>
  <si>
    <t>JYSW25 CMPN Curncy</t>
  </si>
  <si>
    <t>JYSW30 CMPN Curncy</t>
  </si>
  <si>
    <t>JYSW35 CMPN Curncy</t>
  </si>
  <si>
    <t>JYSW40 CMPN Curncy</t>
  </si>
  <si>
    <t>JYBC1 CMPN Curncy</t>
  </si>
  <si>
    <t>JYBC2 CMPN Curncy</t>
  </si>
  <si>
    <t>JYBC3 CMPN Curncy</t>
  </si>
  <si>
    <t>JYBC4 CMPN Curncy</t>
  </si>
  <si>
    <t>JYBC5 CMPN Curncy</t>
  </si>
  <si>
    <t>JYBC6 CMPN Curncy</t>
  </si>
  <si>
    <t>JYBC7 CMPN Curncy</t>
  </si>
  <si>
    <t>JYBC8 CMPN Curncy</t>
  </si>
  <si>
    <t>JYBC9 CMPN Curncy</t>
  </si>
  <si>
    <t>JYBC10 CMPN Curncy</t>
  </si>
  <si>
    <t>JYBC11 CMPN Curncy</t>
  </si>
  <si>
    <t>JYBC12 CMPN Curncy</t>
  </si>
  <si>
    <t>JYBC15 CMPN Curncy</t>
  </si>
  <si>
    <t>JYBC20 CMPN Curncy</t>
  </si>
  <si>
    <t>JYBC25 CMPN Curncy</t>
  </si>
  <si>
    <t>JYBC30 CMPN Curncy</t>
  </si>
  <si>
    <t>JYBC40 CMPN Curncy</t>
  </si>
  <si>
    <t>JYBB1 CMPN Curncy</t>
  </si>
  <si>
    <t>JYBB2 CMPN Curncy</t>
  </si>
  <si>
    <t>JYBB3 CMPN Curncy</t>
  </si>
  <si>
    <t>JYBB4 CMPN Curncy</t>
  </si>
  <si>
    <t>JYBB5 CMPN Curncy</t>
  </si>
  <si>
    <t>JYBB6 CMPN Curncy</t>
  </si>
  <si>
    <t>JYBB7 CMPN Curncy</t>
  </si>
  <si>
    <t>JYBB8 CMPN Curncy</t>
  </si>
  <si>
    <t>JYBB9 CMPN Curncy</t>
  </si>
  <si>
    <t>JYBB10 CMPN Curncy</t>
  </si>
  <si>
    <t>JYBB12 CMPN Curncy</t>
  </si>
  <si>
    <t>JYBB15 CMPN Curncy</t>
  </si>
  <si>
    <t>JYBB20 CMPN Curncy</t>
  </si>
  <si>
    <t>JYBB25 CMPN Curncy</t>
  </si>
  <si>
    <t>JYBB30 CMPN Curncy</t>
  </si>
  <si>
    <t>JYBB40 CMPN Curncy</t>
  </si>
  <si>
    <t>JYBS1 CMPN Curncy</t>
  </si>
  <si>
    <t>JYBS2 CMPN Curncy</t>
  </si>
  <si>
    <t>JYBS3 CMPN Curncy</t>
  </si>
  <si>
    <t>JYBS4 CMPN Curncy</t>
  </si>
  <si>
    <t>JYBS5 CMPN Curncy</t>
  </si>
  <si>
    <t>JYBS6 CMPN Curncy</t>
  </si>
  <si>
    <t>JYBS7 CMPN Curncy</t>
  </si>
  <si>
    <t>JYBS8 CMPN Curncy</t>
  </si>
  <si>
    <t>JYBS9 CMPN Curncy</t>
  </si>
  <si>
    <t>JYBS10 CMPN Curncy</t>
  </si>
  <si>
    <t>JYBS11 CMPN Curncy</t>
  </si>
  <si>
    <t>JYBS12 CMPN Curncy</t>
  </si>
  <si>
    <t>JYBS13 CMPN Curncy</t>
  </si>
  <si>
    <t>JYBS14 CMPN Curncy</t>
  </si>
  <si>
    <t>JYBS15 CMPN Curncy</t>
  </si>
  <si>
    <t>JYBS20 CMPN Curncy</t>
  </si>
  <si>
    <t>JYBS25 CMPN Curncy</t>
  </si>
  <si>
    <t>JYBS30 CMPN Curncy</t>
  </si>
  <si>
    <t>35Y</t>
  </si>
  <si>
    <t>ICE LIBOR JPY 6 Month</t>
  </si>
  <si>
    <t>JPY FRA (LIBOR)     2X8</t>
  </si>
  <si>
    <t>JPY FRA (LIBOR)     3X9</t>
  </si>
  <si>
    <t>JPY FRA (LIBOR)     4X10</t>
  </si>
  <si>
    <t>JPY FRA (LIBOR)     5X11</t>
  </si>
  <si>
    <t>JPY FRA (LIBOR)     6X12</t>
  </si>
  <si>
    <t>JPY SWAP           2 YR</t>
  </si>
  <si>
    <t>JPY BASIS SW (LIBOR) 1YR</t>
  </si>
  <si>
    <t>JPY BASIS SW (LIBOR) 2YR</t>
  </si>
  <si>
    <t>JPY BASIS SW (LIBOR) 3YR</t>
  </si>
  <si>
    <t>JPY BASIS SW (LIBOR) 4YR</t>
  </si>
  <si>
    <t>JPY BASIS SW (LIBOR) 5YR</t>
  </si>
  <si>
    <t>JPY BASIS SW (LIBOR) 6YR</t>
  </si>
  <si>
    <t>JPY BASIS SW (LIBOR) 7YR</t>
  </si>
  <si>
    <t>JPY BASIS SW (LIBOR) 8YR</t>
  </si>
  <si>
    <t>JPY BASIS SW (LIBOR) 9YR</t>
  </si>
  <si>
    <t>JPY BASIS SW (LIBOR)10YR</t>
  </si>
  <si>
    <t>JPY BASIS SWAP 1v6  1 YR</t>
  </si>
  <si>
    <t>JPY BASIS SWAP 1v6  2 YR</t>
  </si>
  <si>
    <t>JPY BASIS SWAP 1v6  3 YR</t>
  </si>
  <si>
    <t>JPY BASIS SWAP 1v6  4 YR</t>
  </si>
  <si>
    <t>JPY BASIS SWAP 1v6  5 YR</t>
  </si>
  <si>
    <t>JPY BASIS SWAP 1v6  6 YR</t>
  </si>
  <si>
    <t>JPY BASIS SWAP 1v6  7 YR</t>
  </si>
  <si>
    <t>JPY BASIS SWAP 1v6  8 YR</t>
  </si>
  <si>
    <t>JPY BASIS SWAP 1v6  9 YR</t>
  </si>
  <si>
    <t>JPY BASIS SWAP 1v6 10 YR</t>
  </si>
  <si>
    <t>USDInstruments</t>
  </si>
  <si>
    <t>GBPInstruments</t>
  </si>
  <si>
    <t>JPYInstruments</t>
  </si>
  <si>
    <t>OIS Curve</t>
  </si>
  <si>
    <t>Interpolation</t>
  </si>
  <si>
    <t>Starting Point: Libor-OIS Basis</t>
  </si>
  <si>
    <t>Enable Bloomberg</t>
  </si>
  <si>
    <t>SPLINE</t>
  </si>
  <si>
    <t>STD Swap Curve</t>
  </si>
  <si>
    <t>Interpolation: Futures / FRAs</t>
  </si>
  <si>
    <t>Interpolation: Swaps</t>
  </si>
  <si>
    <t>LINEAR</t>
  </si>
  <si>
    <t>FRA Frequency</t>
  </si>
  <si>
    <t>NONE</t>
  </si>
  <si>
    <t>Name of the Curve Group, usually grouped by Currency</t>
  </si>
  <si>
    <t>A hard-coded reference to a property file table used to lookup default curve parameters if not specified</t>
  </si>
  <si>
    <t>A user defined name(s) for the output curve index, mutliple aliases allowed. e.g. EUROIS, EUR3ML, EUR6ML</t>
  </si>
  <si>
    <t>The curve build Date</t>
  </si>
  <si>
    <t>The curve currency</t>
  </si>
  <si>
    <t>The interpolation method used for getting the OIS discount factors</t>
  </si>
  <si>
    <t>The interpolation method used for generating the target curve forecast rates</t>
  </si>
  <si>
    <t>The fixed leg calendar</t>
  </si>
  <si>
    <t>The fixed leg daycount</t>
  </si>
  <si>
    <t>The fixed leg frequency</t>
  </si>
  <si>
    <t>The float fixing lag</t>
  </si>
  <si>
    <t>The fixed leg BusinessDayAdjustment</t>
  </si>
  <si>
    <t>This flag controls if instruments before the Central Bank Swaps such as O/N and T/N rates should be included in the calibration routine; True = Include instruments such as O/N and T/N before Central Bank Swaps and false will exclude such instruments.</t>
  </si>
  <si>
    <t>The maximum number of iterations to allow when calibrating the curve</t>
  </si>
  <si>
    <t>The solver precision to be used when calibrating the curve</t>
  </si>
  <si>
    <t>The starting tenor (inclusive) for Libor-OIS Spread Instruments</t>
  </si>
  <si>
    <t>Compounding method, can be "DailyCompounding" or remove this key and value for no compounding</t>
  </si>
  <si>
    <t>A flag to indicate if Libor OIS Spread instruments should be used on the Long End of the OIS Curve</t>
  </si>
  <si>
    <t>The compounding method for Libor OIS Spread instruments</t>
  </si>
  <si>
    <t>The OIS compound method to be used</t>
  </si>
  <si>
    <t>The first instrument(s) to be used for curve construction; "ShortMarket" implies include short end cash instruments</t>
  </si>
  <si>
    <t>STD Swap Curve Configuration</t>
  </si>
  <si>
    <t>fra.interpolation</t>
  </si>
  <si>
    <t>future.interpolation</t>
  </si>
  <si>
    <t>dfcurvename</t>
  </si>
  <si>
    <t>SEMI-ANNUAL</t>
  </si>
  <si>
    <t>isfrause</t>
  </si>
  <si>
    <t>isfuturesuse</t>
  </si>
  <si>
    <t>Cash Instruments</t>
  </si>
  <si>
    <t>Money Market O/N and T/N Conventions</t>
  </si>
  <si>
    <t>Libor Fixing Conventions</t>
  </si>
  <si>
    <t>Libor Fixing Data</t>
  </si>
  <si>
    <r>
      <t>Calendar:</t>
    </r>
    <r>
      <rPr>
        <sz val="11"/>
        <color rgb="FF0000FF"/>
        <rFont val="Calibri"/>
        <family val="2"/>
        <scheme val="minor"/>
      </rPr>
      <t xml:space="preserve">
The fixed leg calendar</t>
    </r>
  </si>
  <si>
    <r>
      <t>Daycount:</t>
    </r>
    <r>
      <rPr>
        <sz val="11"/>
        <color rgb="FF0000FF"/>
        <rFont val="Calibri"/>
        <family val="2"/>
        <scheme val="minor"/>
      </rPr>
      <t xml:space="preserve">
The fixed leg daycount</t>
    </r>
  </si>
  <si>
    <t>DayCount</t>
  </si>
  <si>
    <r>
      <t xml:space="preserve">SlidingRule:
</t>
    </r>
    <r>
      <rPr>
        <sz val="11"/>
        <color rgb="FF0000FF"/>
        <rFont val="Calibri"/>
        <family val="2"/>
        <scheme val="minor"/>
      </rPr>
      <t>The fixed leg BusinessDayAdjustment</t>
    </r>
  </si>
  <si>
    <t>Slidingrule</t>
  </si>
  <si>
    <t>FOLLOWING</t>
  </si>
  <si>
    <t>Simple</t>
  </si>
  <si>
    <t>Resetlag</t>
  </si>
  <si>
    <r>
      <t xml:space="preserve">* These fixings are used in the tenor basis curves see </t>
    </r>
    <r>
      <rPr>
        <i/>
        <sz val="11"/>
        <color rgb="FFC00000"/>
        <rFont val="Calibri"/>
        <family val="2"/>
        <scheme val="minor"/>
      </rPr>
      <t>'SpotRateTerm'</t>
    </r>
  </si>
  <si>
    <t>FRA Instruments</t>
  </si>
  <si>
    <t>FRA Conventions</t>
  </si>
  <si>
    <t>FRA Market Data X3</t>
  </si>
  <si>
    <t>FRA Market Data x6</t>
  </si>
  <si>
    <t>Futures Instruments</t>
  </si>
  <si>
    <t>Futures Conventions</t>
  </si>
  <si>
    <t>Futures Data</t>
  </si>
  <si>
    <t>Term / Ticker</t>
  </si>
  <si>
    <t>Volatility</t>
  </si>
  <si>
    <r>
      <t>ResetLag:</t>
    </r>
    <r>
      <rPr>
        <sz val="11"/>
        <color rgb="FF0000FF"/>
        <rFont val="Calibri"/>
        <family val="2"/>
        <scheme val="minor"/>
      </rPr>
      <t xml:space="preserve">
The float fixing lag</t>
    </r>
  </si>
  <si>
    <t>2</t>
  </si>
  <si>
    <r>
      <t xml:space="preserve">MeanReversion:
</t>
    </r>
    <r>
      <rPr>
        <sz val="11"/>
        <color rgb="FF0000FF"/>
        <rFont val="Calibri"/>
        <family val="2"/>
        <scheme val="minor"/>
      </rPr>
      <t>The mean reversion parameter for the convexity adjustment model. Use 0% for Ho-Lee and any other value for Hull-White 1F convexity adjustments</t>
    </r>
  </si>
  <si>
    <t>MeanReversion</t>
  </si>
  <si>
    <r>
      <t xml:space="preserve">ApplyTension:
</t>
    </r>
    <r>
      <rPr>
        <sz val="11"/>
        <color rgb="FF0000FF"/>
        <rFont val="Calibri"/>
        <family val="2"/>
        <scheme val="minor"/>
      </rPr>
      <t>Insert sythetic points between sucessessive futures to simulate tension</t>
    </r>
  </si>
  <si>
    <t>ApplyTension</t>
  </si>
  <si>
    <r>
      <t xml:space="preserve">TensionGap:
</t>
    </r>
    <r>
      <rPr>
        <sz val="11"/>
        <color rgb="FF0000FF"/>
        <rFont val="Calibri"/>
        <family val="2"/>
        <scheme val="minor"/>
      </rPr>
      <t>The frequency in days for synthetic tension points</t>
    </r>
  </si>
  <si>
    <t>TensionGap</t>
  </si>
  <si>
    <t>Swap Instruments</t>
  </si>
  <si>
    <t>Swap Conventions</t>
  </si>
  <si>
    <t>Swap Data</t>
  </si>
  <si>
    <t>DayCountFloat</t>
  </si>
  <si>
    <t>FrequencyFloat</t>
  </si>
  <si>
    <t>IsNewtonraphson</t>
  </si>
  <si>
    <t>issimultaneouseq</t>
  </si>
  <si>
    <t>EUR001M ICPL Index</t>
  </si>
  <si>
    <t>EUR003M ICPL Index</t>
  </si>
  <si>
    <t>EUR012M ICPL Index</t>
  </si>
  <si>
    <t>Euribor 1 Month ACT/360</t>
  </si>
  <si>
    <t>Euribor 3 Month ACT/360</t>
  </si>
  <si>
    <t>Euribor 12 Month ACT/360</t>
  </si>
  <si>
    <t>BP0001M ICPL Index</t>
  </si>
  <si>
    <t>BP0003M ICPL Index</t>
  </si>
  <si>
    <t>BP0012M ICPL Index</t>
  </si>
  <si>
    <t>JY0001M CMPN Index</t>
  </si>
  <si>
    <t>JY0003M CMPN Index</t>
  </si>
  <si>
    <t>JY0012M CMPN Index</t>
  </si>
  <si>
    <t>ICE LIBOR JPY 1 Month</t>
  </si>
  <si>
    <t>ICE LIBOR JPY 3 Month</t>
  </si>
  <si>
    <t>ICE LIBOR JPY 12 Month</t>
  </si>
  <si>
    <t>ICE LIBOR GBP 1 Month</t>
  </si>
  <si>
    <t>ICE LIBOR GBP 3 Month</t>
  </si>
  <si>
    <t>ICE LIBOR GBP 12 Month</t>
  </si>
  <si>
    <t>ResetLag</t>
  </si>
  <si>
    <t>Insert sythetic points between sucessessive futures to simulate tension</t>
  </si>
  <si>
    <t>The frequency in days for synthetic tension points</t>
  </si>
  <si>
    <t>Apply Tension</t>
  </si>
  <si>
    <t>Tension Gap</t>
  </si>
  <si>
    <t>Futures: HW1F Mean Reversion</t>
  </si>
  <si>
    <t>Futures: HW1F Volatility</t>
  </si>
  <si>
    <t>Market Data Source / Currency</t>
  </si>
  <si>
    <t>The float leg daycount</t>
  </si>
  <si>
    <t>The float leg frequency</t>
  </si>
  <si>
    <t>Use Newton Raphson solver for calibration. Currently the only valid option is "TRUE".</t>
  </si>
  <si>
    <t>Solve the Newton Raphson problem as a Simulataneous Equation. Currently the only valid option is "TRUE".</t>
  </si>
  <si>
    <t>STD:EUR6ML</t>
  </si>
  <si>
    <t>Periodicity</t>
  </si>
  <si>
    <t>FixingDate</t>
  </si>
  <si>
    <t>0D</t>
  </si>
  <si>
    <t>Include Futures when calibrating the curve</t>
  </si>
  <si>
    <t>Include FRAs when calibrating the curve</t>
  </si>
  <si>
    <t>The interpolation method used when calibrating FRA instruments</t>
  </si>
  <si>
    <t>The interpolation method used when calibrating Futures instruments</t>
  </si>
  <si>
    <t>The curve frequency, this frequency also determines which fixing rate to use from the Libor Fixing table</t>
  </si>
  <si>
    <t>The discount curve to use when pricing and calibrating curve instruments</t>
  </si>
  <si>
    <t>Tenor Basis 1 Curve Configuration</t>
  </si>
  <si>
    <t>3M6MBasis</t>
  </si>
  <si>
    <t>basis.interpolation</t>
  </si>
  <si>
    <t>isFwdBasis</t>
  </si>
  <si>
    <t>dfCurveName</t>
  </si>
  <si>
    <t>Tenor Basis Swaps</t>
  </si>
  <si>
    <t>MarketName</t>
  </si>
  <si>
    <t>isDate</t>
  </si>
  <si>
    <t>StartDate or Tenor</t>
  </si>
  <si>
    <t>EndDate or Tenor</t>
  </si>
  <si>
    <t>Known Leg</t>
  </si>
  <si>
    <t>IsLeg1Spread</t>
  </si>
  <si>
    <t>Leg1cashlet.calendar</t>
  </si>
  <si>
    <t>Leg1cashlet.daycount</t>
  </si>
  <si>
    <t>Leg1cashlet.frequency</t>
  </si>
  <si>
    <t>Leg1cashlet.slidingrule</t>
  </si>
  <si>
    <t>Leg1cashlet.spotlag</t>
  </si>
  <si>
    <t>Leg1discount</t>
  </si>
  <si>
    <t>Leg1forecast</t>
  </si>
  <si>
    <t>EUR3ML</t>
  </si>
  <si>
    <t>Leg1index.accessary</t>
  </si>
  <si>
    <t>Leg1index.daycount</t>
  </si>
  <si>
    <t>Leg1index.fixing.calendar</t>
  </si>
  <si>
    <t>Leg1index.frequency</t>
  </si>
  <si>
    <t>Leg1index.payment.calendar</t>
  </si>
  <si>
    <t>Leg1index.resetlag</t>
  </si>
  <si>
    <t>Leg1index.slidingrule</t>
  </si>
  <si>
    <t>Leg2Forecast Unknown : 
STD is the initial guess</t>
  </si>
  <si>
    <t>Leg2cashlet.calendar</t>
  </si>
  <si>
    <t>Leg2cashlet.daycount</t>
  </si>
  <si>
    <t>Leg2cashlet.frequency</t>
  </si>
  <si>
    <t>Leg2cashlet.slidingrule</t>
  </si>
  <si>
    <t>Leg2cashlet.spotlag</t>
  </si>
  <si>
    <t>Leg2discount</t>
  </si>
  <si>
    <t>Leg2forecast</t>
  </si>
  <si>
    <t>Leg2index.accessary</t>
  </si>
  <si>
    <t>Leg2index.daycount</t>
  </si>
  <si>
    <t>Leg2index.fixing.calendar</t>
  </si>
  <si>
    <t>Leg2index.frequency</t>
  </si>
  <si>
    <t>Leg2index.payment.calendar</t>
  </si>
  <si>
    <t>Leg2index.resetlag</t>
  </si>
  <si>
    <t>Leg2index.slidingrule</t>
  </si>
  <si>
    <t>Target</t>
  </si>
  <si>
    <t>Leg2Forecast</t>
  </si>
  <si>
    <t>fwdinterpolation</t>
  </si>
  <si>
    <t>issamegridindex</t>
  </si>
  <si>
    <t>isyieldspreadcalc</t>
  </si>
  <si>
    <t>The interpolation method used for generating the target curve i.e. interpolation method to use when calibrating this curve</t>
  </si>
  <si>
    <t>3M6MBasis:EUR3ML</t>
  </si>
  <si>
    <t>Interpolation: Basis</t>
  </si>
  <si>
    <t>StaticDataTable name, a hard-coded CASE SENSITIVE reference to a property file table used to lookup default curve paremeters if not specified</t>
  </si>
  <si>
    <t>Should the Tenor Basis spread be added to Leg 1 of the Tenor Basis Swap? True = Add spread to Leg1, False = Add spread to Leg2</t>
  </si>
  <si>
    <t>Leg1 Accrual Calendar</t>
  </si>
  <si>
    <t>Leg1 Accrual Daycount</t>
  </si>
  <si>
    <t>Leg1 Accrual Frequency</t>
  </si>
  <si>
    <t>Leg1 Accrual BusinessDayAdjustment or SlidingRule</t>
  </si>
  <si>
    <t>Leg1 Accrual Spot Lag (days)</t>
  </si>
  <si>
    <t>Leg1 Discount Curve e.g EUROIS</t>
  </si>
  <si>
    <t>Leg1 Forecast Curve e.g. EUR1ML, EUR3ML, EUR6ML, EUR12ML</t>
  </si>
  <si>
    <t>Leg1 Forecast Curve or Index Frequency</t>
  </si>
  <si>
    <t>Leg1 Payment Daycount</t>
  </si>
  <si>
    <t>Leg1 Fixing Calendar</t>
  </si>
  <si>
    <t>Leg1 Yield Compound Frequency; Simple, Continuous, Annual, Semi-Annual, Quarterly etc</t>
  </si>
  <si>
    <t>Leg1 Payment Calendar</t>
  </si>
  <si>
    <t>Leg1 Fixing Lag (days)</t>
  </si>
  <si>
    <t>Leg1 Payment BusinessDayAdjustment or SlidingRule</t>
  </si>
  <si>
    <t>Leg2 Accrual Calendar</t>
  </si>
  <si>
    <t>Leg2 Accrual Daycount</t>
  </si>
  <si>
    <t>Leg2 Accrual Frequency</t>
  </si>
  <si>
    <t>Leg2 Accrual BusinessDayAdjustment or SlidingRule</t>
  </si>
  <si>
    <t>Leg2 Accrual Spot Lag (days)</t>
  </si>
  <si>
    <t>Leg2 Discount Curve e.g EUROIS</t>
  </si>
  <si>
    <t>Leg2 Forecast Curve e.g. EUR1ML, EUR3ML, EUR6ML, EUR12ML</t>
  </si>
  <si>
    <t>Leg2 Forecast Curve or Index Frequency</t>
  </si>
  <si>
    <t>Leg2 Payment Daycount</t>
  </si>
  <si>
    <t>Leg2 Fixing Calendar</t>
  </si>
  <si>
    <t>Leg2 Yield Compound Frequency; Simple, Continuous, Annual, Semi-Annual, Quarterly etc</t>
  </si>
  <si>
    <t>Leg2 Payment Calendar</t>
  </si>
  <si>
    <t>Leg2 Fixing Lag (days)</t>
  </si>
  <si>
    <t>Leg2 Payment BusinessDayAdjustment or SlidingRule</t>
  </si>
  <si>
    <t>What do we want to solve for</t>
  </si>
  <si>
    <t>Calibrate and optimize using a  Simulataneous Equation method. Currently the only valid option is "TRUE".</t>
  </si>
  <si>
    <t>Interpolation method for interpolating Libor forecast rates</t>
  </si>
  <si>
    <t>Imply Libor Forecast rates by interpolating forwards; True = Imply forecast rates from Forwards, False = Imply forecast rates from Pseudo-Discount Factors</t>
  </si>
  <si>
    <t>Are the index fixing dates the same as the cashflow accrual dates i.e are the date grids the same? Recommended setting is "TRUE", sometimes when set to false curves will fail to solve and converge.</t>
  </si>
  <si>
    <t>Tenor Basis curve fixings must be input in the Swap or STD curve Libor Fixing table. This field specifies which Libor fixing should be used when building the Tenor Basis Curve. Select 3M if building a 3M curve and 6M if building a 6M curve etc.</t>
  </si>
  <si>
    <t>Is the calibration target a spread on a base curve. This field should typically be set to "FALSE"</t>
  </si>
  <si>
    <t>SIMPLE</t>
  </si>
  <si>
    <t>SpotRateTerm</t>
  </si>
  <si>
    <t>Allow forward starting tenor basis; No = Don't allow forward starting Tenor Basis Spreads, True will allow the extra columns for forward starting instruments (highlighted in yellow) in the Tenor Basis Spreads table to be recognized</t>
  </si>
  <si>
    <t>EUR6ML</t>
  </si>
  <si>
    <t>+/-</t>
  </si>
  <si>
    <t>Curve Calibration</t>
  </si>
  <si>
    <t>Curve Dependency Tree</t>
  </si>
  <si>
    <t>-</t>
  </si>
  <si>
    <t>Tenor Basis Curve(s)</t>
  </si>
  <si>
    <t>Tenor Basis 2 Curve Configuration</t>
  </si>
  <si>
    <t>Tenor Basis 3 Curve Configuration</t>
  </si>
  <si>
    <t>Xccy Basis Curve Configuration</t>
  </si>
  <si>
    <t>Tenor Basis Conventions</t>
  </si>
  <si>
    <t>1M3MBasis</t>
  </si>
  <si>
    <t>6M12MBasis</t>
  </si>
  <si>
    <t>1M3MBasis:EUR1ML</t>
  </si>
  <si>
    <t>6M12MBasis:EUR12ML</t>
  </si>
  <si>
    <t>XccyBasis:EURDF_USDCSA</t>
  </si>
  <si>
    <t>Tenor Basis Spreads</t>
  </si>
  <si>
    <t>Xccy Basis Spreads</t>
  </si>
  <si>
    <t>Xccy Basis Conventions</t>
  </si>
  <si>
    <t>Xccy Basis Swaps</t>
  </si>
  <si>
    <t>MONTHLY</t>
  </si>
  <si>
    <t>isRenotionalAdjust</t>
  </si>
  <si>
    <t>Flag to indicate if the Xccy Swap is a Marked-to-Market or not: TRUE = MtM Xccy Swap, FALSE = Not MtM</t>
  </si>
  <si>
    <t>isleg1spread</t>
  </si>
  <si>
    <t>leg1cashlet.calendar</t>
  </si>
  <si>
    <t>LNB:NYB:TGT</t>
  </si>
  <si>
    <t>leg1cashlet.daycount</t>
  </si>
  <si>
    <t>leg1cashlet.frequency</t>
  </si>
  <si>
    <t>leg1cashlet.slidingrule</t>
  </si>
  <si>
    <t>leg1cashlet.spotlag</t>
  </si>
  <si>
    <t>2D</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</si>
  <si>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</si>
  <si>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</si>
  <si>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</si>
  <si>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</si>
  <si>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</si>
  <si>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</si>
  <si>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</si>
  <si>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</si>
  <si>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</si>
  <si>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</si>
  <si>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</si>
  <si>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</si>
  <si>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</si>
  <si>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</si>
  <si>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</si>
  <si>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USDYC:OIS</t>
  </si>
  <si>
    <t>leg2forecast</t>
  </si>
  <si>
    <t>USDYC:STD</t>
  </si>
  <si>
    <t>leg2index.accessary</t>
  </si>
  <si>
    <t>leg2index.daycount</t>
  </si>
  <si>
    <t>leg2index.fixing.calendar</t>
  </si>
  <si>
    <t>leg2index.frequency</t>
  </si>
  <si>
    <t>leg2index.payment.calendar</t>
  </si>
  <si>
    <t>leg2index.resetlag</t>
  </si>
  <si>
    <t>leg2index.slidingrule</t>
  </si>
  <si>
    <t>target</t>
  </si>
  <si>
    <t>Leg1Discount</t>
  </si>
  <si>
    <t>Forward FX Constant Configuration</t>
  </si>
  <si>
    <t>FX Forward Constant</t>
  </si>
  <si>
    <t>EURYC:OIS</t>
  </si>
  <si>
    <t>EURYC:XccyBasis</t>
  </si>
  <si>
    <t>Leg2Discount</t>
  </si>
  <si>
    <t>FX Forward Constant Conventions: EURCSA</t>
  </si>
  <si>
    <t xml:space="preserve">Leg 1 Discount Curve    </t>
  </si>
  <si>
    <t xml:space="preserve">Leg 1 Forecast Curve    </t>
  </si>
  <si>
    <t xml:space="preserve">Leg2 Discount Curve    </t>
  </si>
  <si>
    <t xml:space="preserve">Leg 2 Forecast Curve    </t>
  </si>
  <si>
    <t xml:space="preserve">Target to solve for …    </t>
  </si>
  <si>
    <t>FX Forward Constant Conventions: GBPCSA</t>
  </si>
  <si>
    <t>FX Forward Constant Conventions: JPYCSA</t>
  </si>
  <si>
    <t>GBPYC:OIS</t>
  </si>
  <si>
    <t>GBPYC:XccyBasis</t>
  </si>
  <si>
    <t>JPYYC:XccyBasis</t>
  </si>
  <si>
    <t>Xccy and FX Forward Curve(s)</t>
  </si>
  <si>
    <t>Interpolation: Xccy / FX Fwds</t>
  </si>
  <si>
    <t>CurveIndex</t>
  </si>
  <si>
    <t>A user defined name(s) for the output curve index, mutliple aliases allowed. e.g. EUROIS, EUROIS_USDCSA</t>
  </si>
  <si>
    <t>EURDF_EURCSA</t>
  </si>
  <si>
    <t>EURDF_GBPCSA</t>
  </si>
  <si>
    <t>EURDF_JPYCSA</t>
  </si>
  <si>
    <t>USDMarketData</t>
  </si>
  <si>
    <t>USDYC</t>
  </si>
  <si>
    <t>OIS:USDOIS:USDDF:USDDF_NOCSA</t>
  </si>
  <si>
    <t>A user defined name(s) for the output curve index, mutliple aliases allowed. e.g. USDOIS, USD3ML, USD6ML</t>
  </si>
  <si>
    <t>1M3MBasis:USD1ML</t>
  </si>
  <si>
    <t>Leg1 Discount Curve e.g USDOIS</t>
  </si>
  <si>
    <t>Leg1 Forecast Curve e.g. USD1ML, USD3ML, USD6ML, USD12ML</t>
  </si>
  <si>
    <t>USD3ML</t>
  </si>
  <si>
    <t>Leg2 Discount Curve e.g USDOIS</t>
  </si>
  <si>
    <t>Leg2 Forecast Curve e.g. USD1ML, USD3ML, USD6ML, USD12ML</t>
  </si>
  <si>
    <t>USDDF_EURCSA</t>
  </si>
  <si>
    <t>USDDF_GBPCSA</t>
  </si>
  <si>
    <t>USDDF_JPYCSA</t>
  </si>
  <si>
    <t>NYB</t>
  </si>
  <si>
    <t>CompoundMethod</t>
  </si>
  <si>
    <t>GEOMETRIC</t>
  </si>
  <si>
    <t>ARITHMETIC</t>
  </si>
  <si>
    <t>LNB:NYB</t>
  </si>
  <si>
    <t>Leg2cashlet.frequencycompound</t>
  </si>
  <si>
    <t>Leg2 Accrual Compound Frequency</t>
  </si>
  <si>
    <t>3M12MBasis</t>
  </si>
  <si>
    <t>3M12MBasis:USD12ML</t>
  </si>
  <si>
    <t>Leg1Forecast</t>
  </si>
  <si>
    <t>STD:USD3ML</t>
  </si>
  <si>
    <t>3M6MBasis:USD6ML</t>
  </si>
  <si>
    <t>USD BASIS SWAP 1v3  1 YR</t>
  </si>
  <si>
    <t>USD BASIS SWAP 1v3  2 YR</t>
  </si>
  <si>
    <t>USD BASIS SWAP 1v3  3 YR</t>
  </si>
  <si>
    <t>USD BASIS SWAP 1v3  4 YR</t>
  </si>
  <si>
    <t>USD BASIS SWAP 1v3  5 YR</t>
  </si>
  <si>
    <t>USD BASIS SWAP 1v3  6 YR</t>
  </si>
  <si>
    <t>USD BASIS SWAP 1v3  7 YR</t>
  </si>
  <si>
    <t>USD BASIS SWAP 1v3  8 YR</t>
  </si>
  <si>
    <t>USD BASIS SWAP 1v3  9 YR</t>
  </si>
  <si>
    <t>USD BASIS SWAP 1v3  10YR</t>
  </si>
  <si>
    <t>Other Currency Pairs</t>
  </si>
  <si>
    <t>Major Currencies</t>
  </si>
  <si>
    <t>EUR BASIS SW 6MV12M  1YR</t>
  </si>
  <si>
    <t>EUR BASIS SW 6MV12M  2YR</t>
  </si>
  <si>
    <t>EUR BASIS SW 6MV12M  3YR</t>
  </si>
  <si>
    <t>EUR BASIS SW 6MV12M  4YR</t>
  </si>
  <si>
    <t>EUR BASIS SW 6MV12M  5YR</t>
  </si>
  <si>
    <t>EUR BASIS SW 6MV12M  6YR</t>
  </si>
  <si>
    <t>EUR BASIS SW 6MV12M  7YR</t>
  </si>
  <si>
    <t>EUR BASIS SW 6MV12M  8YR</t>
  </si>
  <si>
    <t>EUR BASIS SW 6MV12M  9YR</t>
  </si>
  <si>
    <t>EUR BASIS SW 6MV12M 10YR</t>
  </si>
  <si>
    <t>Enable Curves &gt;&gt;&gt;</t>
  </si>
  <si>
    <t>Curve Navigation</t>
  </si>
  <si>
    <t>AUDInstruments</t>
  </si>
  <si>
    <t>CADInstruments</t>
  </si>
  <si>
    <t>CHFInstruments</t>
  </si>
  <si>
    <t>CNHInstruments</t>
  </si>
  <si>
    <t>DKKInstruments</t>
  </si>
  <si>
    <t>HKDInstruments</t>
  </si>
  <si>
    <t>NOKInstruments</t>
  </si>
  <si>
    <t>NZDInstruments</t>
  </si>
  <si>
    <t>SEKInstruments</t>
  </si>
  <si>
    <t>ZARInstruments</t>
  </si>
  <si>
    <t>USSWAP5 ICUS Curncy</t>
  </si>
  <si>
    <t>USSWAP7 ICUS Curncy</t>
  </si>
  <si>
    <t>USSWAP10 ICUS Curncy</t>
  </si>
  <si>
    <t>USSWAP11 ICUS Curncy</t>
  </si>
  <si>
    <t>USSWAP12 ICUS Curncy</t>
  </si>
  <si>
    <t>USSWAP15 ICUS Curncy</t>
  </si>
  <si>
    <t>USSWAP20 ICUS Curncy</t>
  </si>
  <si>
    <t>USSWAP25 ICUS Curncy</t>
  </si>
  <si>
    <t>USSWAP30 ICUS Curncy</t>
  </si>
  <si>
    <t>USSWAP40 ICUS Curncy</t>
  </si>
  <si>
    <t>GBPMarketData</t>
  </si>
  <si>
    <t>JPYMarketData</t>
  </si>
  <si>
    <t>GBP SWAP            10YR</t>
  </si>
  <si>
    <t>GBP SWAP            12YR</t>
  </si>
  <si>
    <t>GBP SWAP            15YR</t>
  </si>
  <si>
    <t>GBP SWAP            20YR</t>
  </si>
  <si>
    <t>GBP SWAP           25 YR</t>
  </si>
  <si>
    <t>GBP SWAP            30YR</t>
  </si>
  <si>
    <t>GBP SWAP           40 YR</t>
  </si>
  <si>
    <t>GBP SWAP           50 YR</t>
  </si>
  <si>
    <t>GBPYC</t>
  </si>
  <si>
    <t>JPYYC</t>
  </si>
  <si>
    <t>100Y</t>
  </si>
  <si>
    <t>A user defined name(s) for the output curve index, mutliple aliases allowed. e.g. GBPOIS, GBP3ML, GBP6ML</t>
  </si>
  <si>
    <t>OIS:GBPOIS:GBPDF:GBPDF_NOCSA</t>
  </si>
  <si>
    <t>STD:GBP6ML</t>
  </si>
  <si>
    <t>3M6MBasis:GBP3ML</t>
  </si>
  <si>
    <t>6M12MBasis:GBP12ML</t>
  </si>
  <si>
    <t>XccyBasis:GBPDF_USDCSA</t>
  </si>
  <si>
    <t>Use Libor-OIS Basis</t>
  </si>
  <si>
    <t>Leg1 Discount Curve e.g GBPOIS</t>
  </si>
  <si>
    <t>GBP6ML</t>
  </si>
  <si>
    <t>Leg1 Forecast Curve e.g. GBP1ML, GBP3ML, GBP6ML, GBP12ML</t>
  </si>
  <si>
    <t>GBP3ML</t>
  </si>
  <si>
    <t>Leg2 Discount Curve e.g GBPOIS</t>
  </si>
  <si>
    <t>Leg2 Forecast Curve e.g. GBP1ML, GBP3ML, GBP6ML, GBP12ML</t>
  </si>
  <si>
    <t>GBPDF_EURCSA</t>
  </si>
  <si>
    <t>GBPDF_GBPCSA</t>
  </si>
  <si>
    <t>GBPDF_JPYCSA</t>
  </si>
  <si>
    <t>1M6MBasis</t>
  </si>
  <si>
    <t>1M6MBasis:GBP1ML</t>
  </si>
  <si>
    <t>LNB</t>
  </si>
  <si>
    <t>ACT/365</t>
  </si>
  <si>
    <t>OIS:JPYOIS:JPYDF:JPYDF_NOCSA</t>
  </si>
  <si>
    <t>A user defined name(s) for the output curve index, mutliple aliases allowed. e.g. JPYOIS, JPY3ML, JPY6ML</t>
  </si>
  <si>
    <t>STD:JPY6ML</t>
  </si>
  <si>
    <t>3M6MBasis:JPY3ML</t>
  </si>
  <si>
    <t>XccyBasis:JPYDF_USDCSA</t>
  </si>
  <si>
    <t>TKB</t>
  </si>
  <si>
    <t>LNB:NYB:TKB</t>
  </si>
  <si>
    <t>LNB:TKB</t>
  </si>
  <si>
    <t>1M6MBasis:JPY1ML</t>
  </si>
  <si>
    <t>3M12MBasis:JPY12ML</t>
  </si>
  <si>
    <t>JPYDF_EURCSA</t>
  </si>
  <si>
    <t>JPYDF_GBPCSA</t>
  </si>
  <si>
    <t>JPYDF_JPYCSA</t>
  </si>
  <si>
    <t>JPY6ML</t>
  </si>
  <si>
    <t>JPY3ML</t>
  </si>
  <si>
    <t>ED3 Comdty</t>
  </si>
  <si>
    <t>ED4 Comdty</t>
  </si>
  <si>
    <t>ED5 Comdty</t>
  </si>
  <si>
    <t>ED6 Comdty</t>
  </si>
  <si>
    <t>ED5</t>
  </si>
  <si>
    <t>ED7 Comdty</t>
  </si>
  <si>
    <t>ED8 Comdty</t>
  </si>
  <si>
    <t>ED9 Comdty</t>
  </si>
  <si>
    <t>ED10 Comdty</t>
  </si>
  <si>
    <t>Generic 7th 'ED' Future</t>
  </si>
  <si>
    <t>Generic 8th 'ED' Future</t>
  </si>
  <si>
    <t>Generic 9th 'ED' Future</t>
  </si>
  <si>
    <t>Generic 10th 'ED' Future</t>
  </si>
  <si>
    <t>ShowInstruments</t>
  </si>
  <si>
    <t>ShowMktData</t>
  </si>
  <si>
    <t>ShowCurveConfig</t>
  </si>
  <si>
    <t>Bank of Japan Estimate Unsecur</t>
  </si>
  <si>
    <t>JPY SWAP vs TONAR   1 MO</t>
  </si>
  <si>
    <t>JPY SWAP vs TONAR   3 MO</t>
  </si>
  <si>
    <t>JPY SWAP vs TONAR   6 MO</t>
  </si>
  <si>
    <t>JPY SWAP vs TONAR   1 YR</t>
  </si>
  <si>
    <t>JPY SWAP vs TONAR   2 YR</t>
  </si>
  <si>
    <t>JPY SWAP vs TONAR   3 YR</t>
  </si>
  <si>
    <t>JPY SWAP vs TONAR   4 YR</t>
  </si>
  <si>
    <t>JPY SWAP vs TONAR   5 YR</t>
  </si>
  <si>
    <t>JPY SWAP vs TONAR   6 YR</t>
  </si>
  <si>
    <t>JPY SWAP           3 YR</t>
  </si>
  <si>
    <t>JPY SWAP           4 YR</t>
  </si>
  <si>
    <t>JPY SWAP           5 YR</t>
  </si>
  <si>
    <t>JPY SWAP           6 YR</t>
  </si>
  <si>
    <t>JPY SWAP           7 YR</t>
  </si>
  <si>
    <t>JPY SWAP           8 YR</t>
  </si>
  <si>
    <t>JPY SWAP           9 YR</t>
  </si>
  <si>
    <t>JPY SWAP           10YR</t>
  </si>
  <si>
    <t>JPY SWAP           12YR</t>
  </si>
  <si>
    <t>JPY SWAP            15YR</t>
  </si>
  <si>
    <t>JPY BASIS SWAP 3v6  1 YR</t>
  </si>
  <si>
    <t>JPY BASIS SWAP 3v6  2 YR</t>
  </si>
  <si>
    <t>JPY BASIS SWAP 3v6  3 YR</t>
  </si>
  <si>
    <t>JPY BASIS SWAP 3v6  4 YR</t>
  </si>
  <si>
    <t>JPY BASIS SWAP 3v6  5 YR</t>
  </si>
  <si>
    <t>JPY BASIS SWAP 3v6  6 YR</t>
  </si>
  <si>
    <t>JPY BASIS SWAP 3v6  7 YR</t>
  </si>
  <si>
    <t>JPY BASIS SWAP 3v6  8 YR</t>
  </si>
  <si>
    <t>JPY BASIS SWAP 3v6  9 YR</t>
  </si>
  <si>
    <t>JPY BASIS SWAP 3v6  10YR</t>
  </si>
  <si>
    <t>JPY BASIS SWAP 1v6 12 YR</t>
  </si>
  <si>
    <t>JPY BASIS SWAP 1v6 15 YR</t>
  </si>
  <si>
    <t>JPY BASIS SWAP 1v6 20 YR</t>
  </si>
  <si>
    <t>JPY BASIS SWAP 1v6 25 YR</t>
  </si>
  <si>
    <t>JPY BASIS SWAP 1v6 30 YR</t>
  </si>
  <si>
    <t>JPY BASIS SWAP 1v6 40 YR</t>
  </si>
  <si>
    <t>JPY BASIS SW (LIBOR)11YR</t>
  </si>
  <si>
    <t>JPY BASIS SW (LIBOR)12YR</t>
  </si>
  <si>
    <t>JPY BASIS SW (LIBOR)13YR</t>
  </si>
  <si>
    <t>JPY BASIS SW (LIBOR)14YR</t>
  </si>
  <si>
    <t>JPY BASIS SW (LIBOR)15YR</t>
  </si>
  <si>
    <t>JPY BASIS SW (LIBOR)20YR</t>
  </si>
  <si>
    <t>JPY BASIS SW (LIBOR)25YR</t>
  </si>
  <si>
    <t>JPY BASIS SW (LIBOR)30YR</t>
  </si>
  <si>
    <t>GBP SWAP (vs SONIA) 8 YR</t>
  </si>
  <si>
    <t>GBP SWAP (vs SONIA) 9 YR</t>
  </si>
  <si>
    <t>GBP SWAP (vs SONIA) 10YR</t>
  </si>
  <si>
    <t>GBP SWAP (vs SONIA) 12YR</t>
  </si>
  <si>
    <t>GBP SWAP (vs SONIA) 15YR</t>
  </si>
  <si>
    <t>GBP SWAP (vs SONIA) 20YR</t>
  </si>
  <si>
    <t>GBP SWAP (vs SONIA) 25YR</t>
  </si>
  <si>
    <t>GBP SWAP (vs SONIA) 30YR</t>
  </si>
  <si>
    <t>GBP SWAP (vs SONIA) 40YR</t>
  </si>
  <si>
    <t>GBP SWAP (vs SONIA) 50YR</t>
  </si>
  <si>
    <t>1. Request Curve Data</t>
  </si>
  <si>
    <t>JPY SWAP            20YR</t>
  </si>
  <si>
    <t>JPY SWAP            25YR</t>
  </si>
  <si>
    <t>JPY SWAP            30YR</t>
  </si>
  <si>
    <t>JPY SWAP            35YR</t>
  </si>
  <si>
    <t>JPY SWAP            40YR</t>
  </si>
  <si>
    <t>JPY SWAP vs TONAR   7 YR</t>
  </si>
  <si>
    <t>JPY SWAP vs TONAR   8 YR</t>
  </si>
  <si>
    <t>JPY SWAP vs TONAR   9 YR</t>
  </si>
  <si>
    <t>JPY SWAP vs TONAR  10 YR</t>
  </si>
  <si>
    <t>JPY SWAP vs TONAR  11 YR</t>
  </si>
  <si>
    <t>JPY SWAP vs TONAR  12 YR</t>
  </si>
  <si>
    <t>JPY SWAP vs TONAR  15 YR</t>
  </si>
  <si>
    <t>JPY SWAP vs TONAR  20 YR</t>
  </si>
  <si>
    <t>JPY SWAP vs TONAR  25 YR</t>
  </si>
  <si>
    <t>JPY SWAP vs TONAR  30 YR</t>
  </si>
  <si>
    <t>JPY BASIS SWAP 3v6  11YR</t>
  </si>
  <si>
    <t>JPY BASIS SWAP 3v6  12YR</t>
  </si>
  <si>
    <t>JPY BASIS SWAP 3v6  15YR</t>
  </si>
  <si>
    <t>JPY BASIS SWAP 3v6  20YR</t>
  </si>
  <si>
    <t>JPY BASIS SWAP 3v6  25YR</t>
  </si>
  <si>
    <t>JPY BASIS SWAP 3v6  30YR</t>
  </si>
  <si>
    <t>JPY BASIS SWAP 3v6  40YR</t>
  </si>
  <si>
    <t>2. Calibrate Curves</t>
  </si>
  <si>
    <t>ED10</t>
  </si>
  <si>
    <t>ED4</t>
  </si>
  <si>
    <t>ED6</t>
  </si>
  <si>
    <t>ED7</t>
  </si>
  <si>
    <t>ED8</t>
  </si>
  <si>
    <t>ED9</t>
  </si>
  <si>
    <t>US0003M Index</t>
  </si>
  <si>
    <t>AUDMarketData</t>
  </si>
  <si>
    <t>AUDYC</t>
  </si>
  <si>
    <t>A user defined name(s) for the output curve index, mutliple aliases allowed. e.g. AUDOIS, AUD3ML, AUD6ML</t>
  </si>
  <si>
    <t>OIS:AUDOIS:AUDDF:AUDDF_NOCSA</t>
  </si>
  <si>
    <t>STD:AUD6ML</t>
  </si>
  <si>
    <t>3M6MBasis:AUD3ML</t>
  </si>
  <si>
    <t>1M3MBasis:AUD1ML</t>
  </si>
  <si>
    <t>6M12MBasis:AUD12ML</t>
  </si>
  <si>
    <t>XccyBasis:AUDDF_USDCSA</t>
  </si>
  <si>
    <t>Leg1 Discount Curve e.g AUDOIS</t>
  </si>
  <si>
    <t>Leg1 Forecast Curve e.g. AUD1ML, AUD3ML, AUD6ML, AUD12ML</t>
  </si>
  <si>
    <t>AUD6ML</t>
  </si>
  <si>
    <t>AUD3ML</t>
  </si>
  <si>
    <t>Leg2 Discount Curve e.g AUDOIS</t>
  </si>
  <si>
    <t>Leg2 Forecast Curve e.g. AUD1ML, AUD3ML, AUD6ML, AUD12ML</t>
  </si>
  <si>
    <t>CADMarketData</t>
  </si>
  <si>
    <t>CADYC</t>
  </si>
  <si>
    <t>A user defined name(s) for the output curve index, mutliple aliases allowed. e.g. CADOIS, CAD3ML, CAD6ML</t>
  </si>
  <si>
    <t>OIS:CADOIS:CADDF:CADDF_NOCSA</t>
  </si>
  <si>
    <t>STD:CAD6ML</t>
  </si>
  <si>
    <t>3M6MBasis:CAD3ML</t>
  </si>
  <si>
    <t>1M3MBasis:CAD1ML</t>
  </si>
  <si>
    <t>6M12MBasis:CAD12ML</t>
  </si>
  <si>
    <t>XccyBasis:CADDF_USDCSA</t>
  </si>
  <si>
    <t>Leg1 Discount Curve e.g CADOIS</t>
  </si>
  <si>
    <t>Leg1 Forecast Curve e.g. CAD1ML, CAD3ML, CAD6ML, CAD12ML</t>
  </si>
  <si>
    <t>CAD6ML</t>
  </si>
  <si>
    <t>CAD3ML</t>
  </si>
  <si>
    <t>Leg2 Discount Curve e.g CADOIS</t>
  </si>
  <si>
    <t>Leg2 Forecast Curve e.g. CAD1ML, CAD3ML, CAD6ML, CAD12ML</t>
  </si>
  <si>
    <t>CNHMarketData</t>
  </si>
  <si>
    <t>CNHYC</t>
  </si>
  <si>
    <t>A user defined name(s) for the output curve index, mutliple aliases allowed. e.g. CNHOIS, CNH3ML, CNH6ML</t>
  </si>
  <si>
    <t>OIS:CNHOIS:CNHDF:CNHDF_NOCSA</t>
  </si>
  <si>
    <t>STD:CNH6ML</t>
  </si>
  <si>
    <t>3M6MBasis:CNH3ML</t>
  </si>
  <si>
    <t>1M3MBasis:CNH1ML</t>
  </si>
  <si>
    <t>6M12MBasis:CNH12ML</t>
  </si>
  <si>
    <t>XccyBasis:CNHDF_USDCSA</t>
  </si>
  <si>
    <t>Leg1 Discount Curve e.g CNHOIS</t>
  </si>
  <si>
    <t>Leg1 Forecast Curve e.g. CNH1ML, CNH3ML, CNH6ML, CNH12ML</t>
  </si>
  <si>
    <t>CNH6ML</t>
  </si>
  <si>
    <t>CNH3ML</t>
  </si>
  <si>
    <t>Leg2 Discount Curve e.g CNHOIS</t>
  </si>
  <si>
    <t>Leg2 Forecast Curve e.g. CNH1ML, CNH3ML, CNH6ML, CNH12ML</t>
  </si>
  <si>
    <t>DKKMarketData</t>
  </si>
  <si>
    <t>DKKYC</t>
  </si>
  <si>
    <t>A user defined name(s) for the output curve index, mutliple aliases allowed. e.g. DKKOIS, DKK3ML, DKK6ML</t>
  </si>
  <si>
    <t>OIS:DKKOIS:DKKDF:DKKDF_NOCSA</t>
  </si>
  <si>
    <t>STD:DKK6ML</t>
  </si>
  <si>
    <t>3M6MBasis:DKK3ML</t>
  </si>
  <si>
    <t>1M3MBasis:DKK1ML</t>
  </si>
  <si>
    <t>6M12MBasis:DKK12ML</t>
  </si>
  <si>
    <t>XccyBasis:DKKDF_USDCSA</t>
  </si>
  <si>
    <t>Leg1 Discount Curve e.g DKKOIS</t>
  </si>
  <si>
    <t>Leg1 Forecast Curve e.g. DKK1ML, DKK3ML, DKK6ML, DKK12ML</t>
  </si>
  <si>
    <t>DKK6ML</t>
  </si>
  <si>
    <t>DKK3ML</t>
  </si>
  <si>
    <t>Leg2 Discount Curve e.g DKKOIS</t>
  </si>
  <si>
    <t>Leg2 Forecast Curve e.g. DKK1ML, DKK3ML, DKK6ML, DKK12ML</t>
  </si>
  <si>
    <t>HKDMarketData</t>
  </si>
  <si>
    <t>HKDYC</t>
  </si>
  <si>
    <t>A user defined name(s) for the output curve index, mutliple aliases allowed. e.g. HKDOIS, HKD3ML, HKD6ML</t>
  </si>
  <si>
    <t>OIS:HKDOIS:HKDDF:HKDDF_NOCSA</t>
  </si>
  <si>
    <t>STD:HKD6ML</t>
  </si>
  <si>
    <t>3M6MBasis:HKD3ML</t>
  </si>
  <si>
    <t>1M3MBasis:HKD1ML</t>
  </si>
  <si>
    <t>6M12MBasis:HKD12ML</t>
  </si>
  <si>
    <t>XccyBasis:HKDDF_USDCSA</t>
  </si>
  <si>
    <t>Leg1 Discount Curve e.g HKDOIS</t>
  </si>
  <si>
    <t>Leg1 Forecast Curve e.g. HKD1ML, HKD3ML, HKD6ML, HKD12ML</t>
  </si>
  <si>
    <t>HKD6ML</t>
  </si>
  <si>
    <t>HKD3ML</t>
  </si>
  <si>
    <t>Leg2 Discount Curve e.g HKDOIS</t>
  </si>
  <si>
    <t>Leg2 Forecast Curve e.g. HKD1ML, HKD3ML, HKD6ML, HKD12ML</t>
  </si>
  <si>
    <t>NOKMarketData</t>
  </si>
  <si>
    <t>NOKYC</t>
  </si>
  <si>
    <t>A user defined name(s) for the output curve index, mutliple aliases allowed. e.g. NOKOIS, NOK3ML, NOK6ML</t>
  </si>
  <si>
    <t>OIS:NOKOIS:NOKDF:NOKDF_NOCSA</t>
  </si>
  <si>
    <t>STD:NOK6ML</t>
  </si>
  <si>
    <t>3M6MBasis:NOK3ML</t>
  </si>
  <si>
    <t>1M3MBasis:NOK1ML</t>
  </si>
  <si>
    <t>6M12MBasis:NOK12ML</t>
  </si>
  <si>
    <t>XccyBasis:NOKDF_USDCSA</t>
  </si>
  <si>
    <t>Leg1 Discount Curve e.g NOKOIS</t>
  </si>
  <si>
    <t>Leg1 Forecast Curve e.g. NOK1ML, NOK3ML, NOK6ML, NOK12ML</t>
  </si>
  <si>
    <t>NOK6ML</t>
  </si>
  <si>
    <t>NOK3ML</t>
  </si>
  <si>
    <t>Leg2 Discount Curve e.g NOKOIS</t>
  </si>
  <si>
    <t>Leg2 Forecast Curve e.g. NOK1ML, NOK3ML, NOK6ML, NOK12ML</t>
  </si>
  <si>
    <t>NZDMarketData</t>
  </si>
  <si>
    <t>NZDYC</t>
  </si>
  <si>
    <t>A user defined name(s) for the output curve index, mutliple aliases allowed. e.g. NZDOIS, NZD3ML, NZD6ML</t>
  </si>
  <si>
    <t>OIS:NZDOIS:NZDDF:NZDDF_NOCSA</t>
  </si>
  <si>
    <t>STD:NZD6ML</t>
  </si>
  <si>
    <t>3M6MBasis:NZD3ML</t>
  </si>
  <si>
    <t>1M3MBasis:NZD1ML</t>
  </si>
  <si>
    <t>6M12MBasis:NZD12ML</t>
  </si>
  <si>
    <t>XccyBasis:NZDDF_USDCSA</t>
  </si>
  <si>
    <t>Leg1 Discount Curve e.g NZDOIS</t>
  </si>
  <si>
    <t>Leg1 Forecast Curve e.g. NZD1ML, NZD3ML, NZD6ML, NZD12ML</t>
  </si>
  <si>
    <t>NZD6ML</t>
  </si>
  <si>
    <t>NZD3ML</t>
  </si>
  <si>
    <t>Leg2 Discount Curve e.g NZDOIS</t>
  </si>
  <si>
    <t>Leg2 Forecast Curve e.g. NZD1ML, NZD3ML, NZD6ML, NZD12ML</t>
  </si>
  <si>
    <t>SEKMarketData</t>
  </si>
  <si>
    <t>SEKYC</t>
  </si>
  <si>
    <t>A user defined name(s) for the output curve index, mutliple aliases allowed. e.g. SEKOIS, SEK3ML, SEK6ML</t>
  </si>
  <si>
    <t>OIS:SEKOIS:SEKDF:SEKDF_NOCSA</t>
  </si>
  <si>
    <t>STD:SEK6ML</t>
  </si>
  <si>
    <t>3M6MBasis:SEK3ML</t>
  </si>
  <si>
    <t>1M3MBasis:SEK1ML</t>
  </si>
  <si>
    <t>6M12MBasis:SEK12ML</t>
  </si>
  <si>
    <t>XccyBasis:SEKDF_USDCSA</t>
  </si>
  <si>
    <t>Leg1 Discount Curve e.g SEKOIS</t>
  </si>
  <si>
    <t>Leg1 Forecast Curve e.g. SEK1ML, SEK3ML, SEK6ML, SEK12ML</t>
  </si>
  <si>
    <t>SEK6ML</t>
  </si>
  <si>
    <t>SEK3ML</t>
  </si>
  <si>
    <t>Leg2 Discount Curve e.g SEKOIS</t>
  </si>
  <si>
    <t>Leg2 Forecast Curve e.g. SEK1ML, SEK3ML, SEK6ML, SEK12ML</t>
  </si>
  <si>
    <t>ZARMarketData</t>
  </si>
  <si>
    <t>ZARYC</t>
  </si>
  <si>
    <t>A user defined name(s) for the output curve index, mutliple aliases allowed. e.g. ZAROIS, ZAR3ML, ZAR6ML</t>
  </si>
  <si>
    <t>OIS:ZAROIS:ZARDF:ZARDF_NOCSA</t>
  </si>
  <si>
    <t>STD:ZAR6ML</t>
  </si>
  <si>
    <t>3M6MBasis:ZAR3ML</t>
  </si>
  <si>
    <t>1M3MBasis:ZAR1ML</t>
  </si>
  <si>
    <t>6M12MBasis:ZAR12ML</t>
  </si>
  <si>
    <t>XccyBasis:ZARDF_USDCSA</t>
  </si>
  <si>
    <t>Leg1 Discount Curve e.g ZAROIS</t>
  </si>
  <si>
    <t>Leg1 Forecast Curve e.g. ZAR1ML, ZAR3ML, ZAR6ML, ZAR12ML</t>
  </si>
  <si>
    <t>ZAR6ML</t>
  </si>
  <si>
    <t>ZAR3ML</t>
  </si>
  <si>
    <t>Leg2 Discount Curve e.g ZAROIS</t>
  </si>
  <si>
    <t>Leg2 Forecast Curve e.g. ZAR1ML, ZAR3ML, ZAR6ML, ZAR12ML</t>
  </si>
  <si>
    <t>AUDDF_EURCSA</t>
  </si>
  <si>
    <t>AUDDF_GBPCSA</t>
  </si>
  <si>
    <t>AUDDF_JPYCSA</t>
  </si>
  <si>
    <t>CADDF_EURCSA</t>
  </si>
  <si>
    <t>CADDF_GBPCSA</t>
  </si>
  <si>
    <t>CADDF_JPYCSA</t>
  </si>
  <si>
    <t>AUDYC:OIS</t>
  </si>
  <si>
    <t>AUDYC:XccyBasis</t>
  </si>
  <si>
    <t>CHFDF_EURCSA</t>
  </si>
  <si>
    <t>CHFDF_GBPCSA</t>
  </si>
  <si>
    <t>CHFDF_JPYCSA</t>
  </si>
  <si>
    <t>CNHDF_EURCSA</t>
  </si>
  <si>
    <t>CNHDF_GBPCSA</t>
  </si>
  <si>
    <t>CNHDF_JPYCSA</t>
  </si>
  <si>
    <t>DKKDF_EURCSA</t>
  </si>
  <si>
    <t>DKKDF_GBPCSA</t>
  </si>
  <si>
    <t>DKKDF_JPYCSA</t>
  </si>
  <si>
    <t>HKDDF_EURCSA</t>
  </si>
  <si>
    <t>HKDDF_GBPCSA</t>
  </si>
  <si>
    <t>HKDDF_JPYCSA</t>
  </si>
  <si>
    <t>NOKDF_EURCSA</t>
  </si>
  <si>
    <t>NOKDF_GBPCSA</t>
  </si>
  <si>
    <t>NOKDF_JPYCSA</t>
  </si>
  <si>
    <t>NZDDF_EURCSA</t>
  </si>
  <si>
    <t>NZDDF_GBPCSA</t>
  </si>
  <si>
    <t>NZDDF_JPYCSA</t>
  </si>
  <si>
    <t>SEKDF_EURCSA</t>
  </si>
  <si>
    <t>SEKDF_GBPCSA</t>
  </si>
  <si>
    <t>SEKDF_JPYCSA</t>
  </si>
  <si>
    <t>ZARDF_EURCSA</t>
  </si>
  <si>
    <t>ZARDF_GBPCSA</t>
  </si>
  <si>
    <t>ZARDF_JPYCSA</t>
  </si>
  <si>
    <t>CHFMarketData</t>
  </si>
  <si>
    <t>CHFYC</t>
  </si>
  <si>
    <t>A user defined name(s) for the output curve index, mutliple aliases allowed. e.g. CHFOIS, CHF3ML, CHF6ML</t>
  </si>
  <si>
    <t>OIS:CHFOIS:CHFDF:CHFDF_NOCSA</t>
  </si>
  <si>
    <t>STD:CHF6ML</t>
  </si>
  <si>
    <t>3M6MBasis:CHF3ML</t>
  </si>
  <si>
    <t>1M3MBasis:CHF1ML</t>
  </si>
  <si>
    <t>6M12MBasis:CHF12ML</t>
  </si>
  <si>
    <t>XccyBasis:CHFDF_USDCSA</t>
  </si>
  <si>
    <t>Leg1 Discount Curve e.g CHFOIS</t>
  </si>
  <si>
    <t>Leg1 Forecast Curve e.g. CHF1ML, CHF3ML, CHF6ML, CHF12ML</t>
  </si>
  <si>
    <t>CHF6ML</t>
  </si>
  <si>
    <t>CHF3ML</t>
  </si>
  <si>
    <t>Leg2 Discount Curve e.g CHFOIS</t>
  </si>
  <si>
    <t>Leg2 Forecast Curve e.g. CHF1ML, CHF3ML, CHF6ML, CHF12ML</t>
  </si>
  <si>
    <t>*** AUD Curve Requires Basis Curve Properties to be loaded before the OIS Curve can be built. This is a bug.</t>
  </si>
  <si>
    <t>GBP 6M vs 3M LIBOR 1Y</t>
  </si>
  <si>
    <t>GBP 6M vs 3M LIBOR 2Y</t>
  </si>
  <si>
    <t>GBP 6M vs 3M LIBOR 3Y</t>
  </si>
  <si>
    <t>GBP 6M vs 3M LIBOR 4Y</t>
  </si>
  <si>
    <t>GBP 6M vs 3M LIBOR 5Y</t>
  </si>
  <si>
    <t>GBP 6M vs 3M LIBOR 6Y</t>
  </si>
  <si>
    <t>GBP 6M vs 3M LIBOR 7Y</t>
  </si>
  <si>
    <t>GBP 6M vs 3M LIBOR 8Y</t>
  </si>
  <si>
    <t>GBP 6M vs 3M LIBOR 9Y</t>
  </si>
  <si>
    <t>GBP 6M vs 3M LIBOR 10Y</t>
  </si>
  <si>
    <t>Basis.interpolation</t>
  </si>
  <si>
    <t>leg1Discount</t>
  </si>
  <si>
    <t>leg1Forecast</t>
  </si>
  <si>
    <t>JPYYC:OIS</t>
  </si>
  <si>
    <t>Requested AUD_OIS_CURVE @ 13:24:52</t>
  </si>
  <si>
    <t>Requested AUD_SWAP_CURVE @ 13:24:52</t>
  </si>
  <si>
    <t>Requested AUD_TENOR_BASIS1_CURVE @ 13:24:52</t>
  </si>
  <si>
    <t>Requested AUD_TENOR_BASIS2_CURVE @ 13:24:52</t>
  </si>
  <si>
    <t>Requested AUD_TENOR_BASIS3_CURVE @ 13:24:52</t>
  </si>
  <si>
    <t>Requested AUD_XCCY_BASIS_CURVE @ 13:24:52</t>
  </si>
  <si>
    <t>Requested CAD_OIS_CURVE @ 13:24:52</t>
  </si>
  <si>
    <t>Requested CAD_SWAP_CURVE @ 13:24:52</t>
  </si>
  <si>
    <t>Requested CAD_TENOR_BASIS1_CURVE @ 13:24:52</t>
  </si>
  <si>
    <t>Requested CAD_TENOR_BASIS2_CURVE @ 13:24:52</t>
  </si>
  <si>
    <t>Requested CAD_TENOR_BASIS3_CURVE @ 13:24:52</t>
  </si>
  <si>
    <t>Requested CAD_XCCY_BASIS_CURVE @ 13:24:52</t>
  </si>
  <si>
    <t>Requested CHF_OIS_CURVE @ 13:24:52</t>
  </si>
  <si>
    <t>Requested CHF_SWAP_CURVE @ 13:24:52</t>
  </si>
  <si>
    <t>Requested CHF_TENOR_BASIS1_CURVE @ 13:24:52</t>
  </si>
  <si>
    <t>Requested CHF_TENOR_BASIS2_CURVE @ 13:24:52</t>
  </si>
  <si>
    <t>Requested CHF_TENOR_BASIS3_CURVE @ 13:24:52</t>
  </si>
  <si>
    <t>Requested CHF_XCCY_BASIS_CURVE @ 13:24:52</t>
  </si>
  <si>
    <t>Requested CNH_OIS_CURVE @ 13:24:52</t>
  </si>
  <si>
    <t>Requested CNH_SWAP_CURVE @ 13:24:52</t>
  </si>
  <si>
    <t>Requested CNH_TENOR_BASIS1_CURVE @ 13:24:52</t>
  </si>
  <si>
    <t>Requested CNH_TENOR_BASIS2_CURVE @ 13:24:52</t>
  </si>
  <si>
    <t>Requested CNH_TENOR_BASIS3_CURVE @ 13:24:52</t>
  </si>
  <si>
    <t>Requested CNH_XCCY_BASIS_CURVE @ 13:24:52</t>
  </si>
  <si>
    <t>Requested DKK_OIS_CURVE @ 13:24:52</t>
  </si>
  <si>
    <t>Requested DKK_SWAP_CURVE @ 13:24:52</t>
  </si>
  <si>
    <t>Requested DKK_TENOR_BASIS1_CURVE @ 13:24:52</t>
  </si>
  <si>
    <t>Requested DKK_TENOR_BASIS2_CURVE @ 13:24:52</t>
  </si>
  <si>
    <t>Requested DKK_TENOR_BASIS3_CURVE @ 13:24:52</t>
  </si>
  <si>
    <t>Requested DKK_XCCY_BASIS_CURVE @ 13:24:52</t>
  </si>
  <si>
    <t>Requested GBP_OIS_CURVE @ 13:24:52</t>
  </si>
  <si>
    <t>Requested GBP_SWAP_CURVE @ 13:24:52</t>
  </si>
  <si>
    <t>Requested GBP_TENOR_BASIS1_CURVE @ 13:24:52</t>
  </si>
  <si>
    <t>Requested GBP_TENOR_BASIS2_CURVE @ 13:24:52</t>
  </si>
  <si>
    <t>Requested GBP_TENOR_BASIS3_CURVE @ 13:24:52</t>
  </si>
  <si>
    <t>Requested GBP_XCCY_BASIS_CURVE @ 13:24:52</t>
  </si>
  <si>
    <t>Requested HKD_OIS_CURVE @ 13:24:52</t>
  </si>
  <si>
    <t>Requested HKD_SWAP_CURVE @ 13:24:52</t>
  </si>
  <si>
    <t>Requested HKD_TENOR_BASIS1_CURVE @ 13:24:52</t>
  </si>
  <si>
    <t>Requested HKD_TENOR_BASIS2_CURVE @ 13:24:52</t>
  </si>
  <si>
    <t>Requested HKD_TENOR_BASIS3_CURVE @ 13:24:52</t>
  </si>
  <si>
    <t>Requested HKD_XCCY_BASIS_CURVE @ 13:24:52</t>
  </si>
  <si>
    <t>Requested JPY_OIS_CURVE @ 13:24:52</t>
  </si>
  <si>
    <t>Requested JPY_SWAP_CURVE @ 13:24:52</t>
  </si>
  <si>
    <t>Requested JPY_TENOR_BASIS1_CURVE @ 13:24:52</t>
  </si>
  <si>
    <t>Requested JPY_TENOR_BASIS2_CURVE @ 13:24:52</t>
  </si>
  <si>
    <t>Requested JPY_XCCY_BASIS_CURVE @ 13:24:52</t>
  </si>
  <si>
    <t>Requested NOK_OIS_CURVE @ 13:24:52</t>
  </si>
  <si>
    <t>Requested NOK_SWAP_CURVE @ 13:24:52</t>
  </si>
  <si>
    <t>Requested NOK_TENOR_BASIS1_CURVE @ 13:24:52</t>
  </si>
  <si>
    <t>Requested NOK_TENOR_BASIS2_CURVE @ 13:24:52</t>
  </si>
  <si>
    <t>Requested NOK_TENOR_BASIS3_CURVE @ 13:24:52</t>
  </si>
  <si>
    <t>Requested NOK_XCCY_BASIS_CURVE @ 13:24:52</t>
  </si>
  <si>
    <t>Requested NZD_OIS_CURVE @ 13:24:52</t>
  </si>
  <si>
    <t>Requested NZD_SWAP_CURVE @ 13:24:52</t>
  </si>
  <si>
    <t>Requested NZD_TENOR_BASIS1_CURVE @ 13:24:52</t>
  </si>
  <si>
    <t>Requested NZD_TENOR_BASIS2_CURVE @ 13:24:52</t>
  </si>
  <si>
    <t>Requested NZD_TENOR_BASIS3_CURVE @ 13:24:52</t>
  </si>
  <si>
    <t>Requested NZD_XCCY_BASIS_CURVE @ 13:24:52</t>
  </si>
  <si>
    <t>Requested SEK_OIS_CURVE @ 13:24:52</t>
  </si>
  <si>
    <t>Requested SEK_SWAP_CURVE @ 13:24:52</t>
  </si>
  <si>
    <t>Requested SEK_TENOR_BASIS1_CURVE @ 13:24:52</t>
  </si>
  <si>
    <t>Requested SEK_TENOR_BASIS2_CURVE @ 13:24:52</t>
  </si>
  <si>
    <t>Requested SEK_TENOR_BASIS3_CURVE @ 13:24:52</t>
  </si>
  <si>
    <t>Requested SEK_XCCY_BASIS_CURVE @ 13:24:52</t>
  </si>
  <si>
    <t>Requested USD_OIS_CURVE @ 13:24:52</t>
  </si>
  <si>
    <t>Requested USD_SWAP_CURVE @ 13:24:52</t>
  </si>
  <si>
    <t>Requested USD_TENOR_BASIS1_CURVE @ 13:24:52</t>
  </si>
  <si>
    <t>Requested USD_TENOR_BASIS2_CURVE @ 13:24:52</t>
  </si>
  <si>
    <t>Requested USD_TENOR_BASIS3_CURVE @ 13:24:52</t>
  </si>
  <si>
    <t>Requested ZAR_OIS_CURVE @ 13:24:52</t>
  </si>
  <si>
    <t>Requested ZAR_SWAP_CURVE @ 13:24:52</t>
  </si>
  <si>
    <t>Requested ZAR_TENOR_BASIS1_CURVE @ 13:24:52</t>
  </si>
  <si>
    <t>Requested ZAR_TENOR_BASIS2_CURVE @ 13:24:52</t>
  </si>
  <si>
    <t>Requested ZAR_TENOR_BASIS3_CURVE @ 13:24:52</t>
  </si>
  <si>
    <t>Requested ZAR_XCCY_BASIS_CURVE @ 13:24:52</t>
  </si>
  <si>
    <t>Requested EUR_OIS_CURVE @ 14:01:50</t>
  </si>
  <si>
    <t>Requested EUR_SWAP_CURVE @ 14:01:50</t>
  </si>
  <si>
    <t>Requested EUR_TENOR_BASIS1_CURVE @ 14:01:50</t>
  </si>
  <si>
    <t>Requested EUR_TENOR_BASIS2_CURVE @ 14:01:50</t>
  </si>
  <si>
    <t>Requested EUR_TENOR_BASIS3_CURVE @ 14:01:50</t>
  </si>
  <si>
    <t>Requested EUR_XCCY_BASIS_CURVE @ 14:01:50</t>
  </si>
  <si>
    <t>Load Swap Generators</t>
  </si>
  <si>
    <t>Generator List</t>
  </si>
  <si>
    <t>Create Swap</t>
  </si>
  <si>
    <t>EUR_6ML</t>
  </si>
  <si>
    <t>Swap</t>
  </si>
  <si>
    <t>Generator</t>
  </si>
  <si>
    <t>Notional</t>
  </si>
  <si>
    <t>Effective</t>
  </si>
  <si>
    <t>Maturity</t>
  </si>
  <si>
    <t>LastFix1</t>
  </si>
  <si>
    <t>PayRec1</t>
  </si>
  <si>
    <t>Spread</t>
  </si>
  <si>
    <t>LastFix2</t>
  </si>
  <si>
    <t>MySwap</t>
  </si>
  <si>
    <t>Handle</t>
  </si>
  <si>
    <t>Fixing Overrides</t>
  </si>
  <si>
    <t>CurrentFix1</t>
  </si>
  <si>
    <t>CurrentFix2</t>
  </si>
  <si>
    <t>Name</t>
  </si>
  <si>
    <t>CurveTenor</t>
  </si>
  <si>
    <t>FIXINGS_EUR6ML</t>
  </si>
  <si>
    <t>Dates</t>
  </si>
  <si>
    <t>Resets</t>
  </si>
  <si>
    <t>Create Fixing Table</t>
  </si>
  <si>
    <t>Fixing Table Definitions</t>
  </si>
  <si>
    <t>Effective Lag</t>
  </si>
  <si>
    <t>Cashflows</t>
  </si>
  <si>
    <t>Price Results</t>
  </si>
  <si>
    <t>PV</t>
  </si>
  <si>
    <t>ParRate</t>
  </si>
  <si>
    <t>REC</t>
  </si>
  <si>
    <t>-10D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</si>
</sst>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 #,##0_-;_-* &quot;-&quot;_-;_-@_-"/>
    <numFmt numFmtId="43" formatCode="_-* #,##0.00_-;\-* #,##0.00_-;_-* &quot;-&quot;??_-;_-@_-"/>
    <numFmt numFmtId="164" formatCode="0.000%"/>
    <numFmt numFmtId="165" formatCode="dd/m/yy"/>
    <numFmt numFmtId="166" formatCode="_(&quot;$&quot;* #,##0_);_(&quot;$&quot;* \(#,##0\);_(&quot;$&quot;* &quot;-&quot;_);_(@_)"/>
    <numFmt numFmtId="167" formatCode="_(&quot;$&quot;* #,##0.00_);_(&quot;$&quot;* \(#,##0.00\);_(&quot;$&quot;* &quot;-&quot;??_);_(@_)"/>
    <numFmt numFmtId="168" formatCode="dd\-mmm\-yy;dd\-mmm\-yy;"/>
    <numFmt numFmtId="169" formatCode="_ * #,##0_ ;_ * \-#,##0_ ;_ * &quot;-&quot;_ ;_ @_ "/>
    <numFmt numFmtId="170" formatCode="0.0000%"/>
    <numFmt numFmtId="171" formatCode="ddd\,\ d\-mmm\-yy"/>
    <numFmt numFmtId="172" formatCode="#,##0.000"/>
    <numFmt numFmtId="173" formatCode="0.00000%"/>
    <numFmt numFmtId="174" formatCode="#,##0.0000"/>
    <numFmt numFmtId="175" formatCode="ddd\,\ d\-mmm\-yyyy"/>
    <numFmt numFmtId="176" formatCode="#,##0.00000"/>
  </numFmts>
  <fonts count="65">
    <font>
      <sz val="11"/>
      <color theme="1"/>
      <name val="Calibri"/>
      <family val="2"/>
      <scheme val="minor"/>
    </font>
    <font>
      <b/>
      <sz val="11"/>
      <color theme="1"/>
      <name val="Calibri"/>
      <family val="2"/>
      <scheme val="minor"/>
    </font>
    <font>
      <sz val="9"/>
      <color rgb="FF008000"/>
      <name val="Calibri"/>
      <family val="2"/>
      <scheme val="minor"/>
    </font>
    <font>
      <sz val="9"/>
      <color rgb="FF006600"/>
      <name val="Calibri"/>
      <family val="2"/>
      <scheme val="minor"/>
    </font>
    <font>
      <sz val="9"/>
      <color theme="0" tint="-0.249977111117893"/>
      <name val="Calibri"/>
      <family val="2"/>
      <scheme val="minor"/>
    </font>
    <font>
      <b/>
      <sz val="9"/>
      <color theme="1"/>
      <name val="Calibri"/>
      <family val="2"/>
      <scheme val="minor"/>
    </font>
    <font>
      <sz val="10"/>
      <name val="Courier"/>
      <family val="3"/>
    </font>
    <font>
      <sz val="8"/>
      <name val="Arial"/>
      <family val="2"/>
    </font>
    <font>
      <b/>
      <sz val="9"/>
      <color indexed="12"/>
      <name val="Tahoma"/>
      <family val="2"/>
    </font>
    <font>
      <sz val="11"/>
      <name val="ＭＳ Ｐゴシック"/>
      <family val="3"/>
      <charset val="128"/>
    </font>
    <font>
      <sz val="11"/>
      <name val="Times New Roman"/>
      <family val="1"/>
    </font>
    <font>
      <sz val="10"/>
      <name val="Arial"/>
      <family val="2"/>
    </font>
    <font>
      <sz val="10"/>
      <name val="MS Sans Serif"/>
      <family val="2"/>
    </font>
    <font>
      <b/>
      <sz val="10"/>
      <color indexed="12"/>
      <name val="Arial"/>
      <family val="2"/>
    </font>
    <font>
      <b/>
      <sz val="10"/>
      <color indexed="10"/>
      <name val="Arial"/>
      <family val="2"/>
    </font>
    <font>
      <b/>
      <sz val="10"/>
      <name val="MS Sans Serif"/>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11"/>
      <name val="Calibri"/>
      <family val="2"/>
      <scheme val="minor"/>
    </font>
    <font>
      <sz val="11"/>
      <color rgb="FF006600"/>
      <name val="Calibri"/>
      <family val="2"/>
      <scheme val="minor"/>
    </font>
    <font>
      <sz val="9"/>
      <color theme="1"/>
      <name val="Calibri"/>
      <family val="2"/>
      <scheme val="minor"/>
    </font>
    <font>
      <sz val="9"/>
      <name val="Calibri"/>
      <family val="2"/>
      <scheme val="minor"/>
    </font>
    <font>
      <b/>
      <sz val="11"/>
      <color rgb="FF006600"/>
      <name val="Calibri"/>
      <family val="2"/>
      <scheme val="minor"/>
    </font>
    <font>
      <b/>
      <sz val="9"/>
      <color rgb="FF006600"/>
      <name val="Calibri"/>
      <family val="2"/>
      <scheme val="minor"/>
    </font>
    <font>
      <sz val="24"/>
      <color theme="1"/>
      <name val="Calibri"/>
      <family val="2"/>
      <scheme val="minor"/>
    </font>
    <font>
      <sz val="24"/>
      <color rgb="FF006600"/>
      <name val="Calibri"/>
      <family val="2"/>
      <scheme val="minor"/>
    </font>
    <font>
      <sz val="24"/>
      <name val="Calibri"/>
      <family val="2"/>
      <scheme val="minor"/>
    </font>
    <font>
      <sz val="24"/>
      <color theme="0" tint="-4.9989318521683403E-2"/>
      <name val="Calibri"/>
      <family val="2"/>
      <scheme val="minor"/>
    </font>
    <font>
      <sz val="14"/>
      <color rgb="FF0000FF"/>
      <name val="Calibri"/>
      <family val="2"/>
    </font>
    <font>
      <sz val="14"/>
      <color rgb="FF800080"/>
      <name val="Calibri"/>
      <family val="2"/>
    </font>
    <font>
      <sz val="14"/>
      <color rgb="FF808000"/>
      <name val="Calibri"/>
      <family val="2"/>
    </font>
    <font>
      <sz val="14"/>
      <color rgb="FFFF6600"/>
      <name val="Calibri"/>
      <family val="2"/>
    </font>
    <font>
      <sz val="14"/>
      <color rgb="FFFF0000"/>
      <name val="Calibri"/>
      <family val="2"/>
    </font>
    <font>
      <sz val="14"/>
      <color rgb="FFFF00FF"/>
      <name val="Calibri"/>
      <family val="2"/>
    </font>
    <font>
      <sz val="11"/>
      <color rgb="FFFF0000"/>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b/>
      <sz val="11"/>
      <name val="Calibri"/>
      <family val="2"/>
      <scheme val="minor"/>
    </font>
    <font>
      <sz val="16"/>
      <color rgb="FFC00000"/>
      <name val="Calibri"/>
      <family val="2"/>
      <scheme val="minor"/>
    </font>
    <font>
      <sz val="14"/>
      <name val="Calibri"/>
      <family val="2"/>
      <scheme val="minor"/>
    </font>
    <font>
      <sz val="14"/>
      <color theme="1"/>
      <name val="Calibri"/>
      <family val="2"/>
      <scheme val="minor"/>
    </font>
    <font>
      <sz val="11"/>
      <color theme="1"/>
      <name val="Calibri"/>
      <family val="2"/>
      <scheme val="minor"/>
    </font>
    <font>
      <sz val="11"/>
      <color theme="0" tint="-0.249977111117893"/>
      <name val="Calibri"/>
      <family val="2"/>
      <scheme val="minor"/>
    </font>
    <font>
      <sz val="11"/>
      <color rgb="FFC00000"/>
      <name val="Calibri"/>
      <family val="2"/>
      <scheme val="minor"/>
    </font>
    <font>
      <i/>
      <sz val="11"/>
      <color rgb="FFC00000"/>
      <name val="Calibri"/>
      <family val="2"/>
      <scheme val="minor"/>
    </font>
    <font>
      <sz val="11"/>
      <color theme="1" tint="0.499984740745262"/>
      <name val="Calibri"/>
      <family val="2"/>
      <scheme val="minor"/>
    </font>
    <font>
      <u/>
      <sz val="12"/>
      <color indexed="39"/>
      <name val="Tahoma"/>
      <family val="2"/>
    </font>
    <font>
      <sz val="12"/>
      <color indexed="81"/>
      <name val="Tahoma"/>
      <family val="2"/>
    </font>
    <font>
      <sz val="24"/>
      <color theme="0"/>
      <name val="Calibri"/>
      <family val="2"/>
      <scheme val="minor"/>
    </font>
    <font>
      <sz val="20"/>
      <name val="Calibri"/>
      <family val="2"/>
      <scheme val="minor"/>
    </font>
    <font>
      <sz val="20"/>
      <color rgb="FF0000FF"/>
      <name val="Calibri"/>
      <family val="2"/>
      <scheme val="minor"/>
    </font>
    <font>
      <b/>
      <sz val="11"/>
      <color rgb="FFC00000"/>
      <name val="Calibri"/>
      <family val="2"/>
      <scheme val="minor"/>
    </font>
    <font>
      <b/>
      <sz val="16"/>
      <color theme="1"/>
      <name val="Calibri"/>
      <family val="2"/>
      <scheme val="minor"/>
    </font>
    <font>
      <sz val="16"/>
      <color theme="1"/>
      <name val="Calibri"/>
      <family val="2"/>
      <scheme val="minor"/>
    </font>
    <font>
      <sz val="14"/>
      <color rgb="FF000000"/>
      <name val="Calibri"/>
      <family val="2"/>
    </font>
    <font>
      <sz val="14"/>
      <color rgb="FF008000"/>
      <name val="Calibri"/>
      <family val="2"/>
    </font>
    <font>
      <sz val="14"/>
      <color rgb="FF993300"/>
      <name val="Calibri"/>
      <family val="2"/>
    </font>
    <font>
      <sz val="11"/>
      <color rgb="FF000000"/>
      <name val="Calibri"/>
      <family val="2"/>
    </font>
  </fonts>
  <fills count="41">
    <fill>
      <patternFill patternType="none"/>
    </fill>
    <fill>
      <patternFill patternType="gray125"/>
    </fill>
    <fill>
      <patternFill patternType="solid">
        <fgColor theme="0" tint="-0.14999847407452621"/>
        <bgColor indexed="64"/>
      </patternFill>
    </fill>
    <fill>
      <patternFill patternType="mediumGray">
        <fgColor indexed="17"/>
      </patternFill>
    </fill>
    <fill>
      <patternFill patternType="solid">
        <fgColor indexed="46"/>
        <bgColor indexed="64"/>
      </patternFill>
    </fill>
    <fill>
      <patternFill patternType="solid">
        <fgColor indexed="9"/>
        <bgColor indexed="9"/>
      </patternFill>
    </fill>
    <fill>
      <patternFill patternType="darkGray">
        <fgColor indexed="22"/>
      </patternFill>
    </fill>
    <fill>
      <patternFill patternType="solid">
        <fgColor indexed="34"/>
        <bgColor indexed="64"/>
      </patternFill>
    </fill>
    <fill>
      <patternFill patternType="mediumGray">
        <fgColor indexed="9"/>
        <bgColor indexed="22"/>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9"/>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rgb="FFC00000"/>
        <bgColor indexed="64"/>
      </patternFill>
    </fill>
    <fill>
      <patternFill patternType="solid">
        <fgColor rgb="FFF9A5DD"/>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rgb="FFFF99FF"/>
        <bgColor indexed="64"/>
      </patternFill>
    </fill>
    <fill>
      <patternFill patternType="solid">
        <fgColor theme="6" tint="0.79998168889431442"/>
        <bgColor indexed="64"/>
      </patternFill>
    </fill>
  </fills>
  <borders count="38">
    <border>
      <left/>
      <right/>
      <top/>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diagonal/>
    </border>
    <border>
      <left style="thin">
        <color theme="0" tint="-0.24994659260841701"/>
      </left>
      <right/>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top/>
      <bottom style="thin">
        <color indexed="64"/>
      </bottom>
      <diagonal/>
    </border>
    <border>
      <left style="thin">
        <color indexed="10"/>
      </left>
      <right style="thin">
        <color indexed="10"/>
      </right>
      <top style="thin">
        <color indexed="10"/>
      </top>
      <bottom style="thin">
        <color indexed="10"/>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double">
        <color indexed="64"/>
      </left>
      <right/>
      <top/>
      <bottom/>
      <diagonal/>
    </border>
    <border>
      <left style="thin">
        <color indexed="64"/>
      </left>
      <right/>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top/>
      <bottom style="dotted">
        <color theme="0" tint="-0.24994659260841701"/>
      </bottom>
      <diagonal/>
    </border>
    <border>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right style="dotted">
        <color theme="0" tint="-0.24994659260841701"/>
      </right>
      <top style="thin">
        <color theme="0" tint="-0.24994659260841701"/>
      </top>
      <bottom/>
      <diagonal/>
    </border>
    <border>
      <left/>
      <right style="dotted">
        <color theme="0" tint="-0.24994659260841701"/>
      </right>
      <top/>
      <bottom/>
      <diagonal/>
    </border>
    <border>
      <left/>
      <right style="dotted">
        <color theme="0" tint="-0.24994659260841701"/>
      </right>
      <top/>
      <bottom style="thin">
        <color theme="0" tint="-0.24994659260841701"/>
      </bottom>
      <diagonal/>
    </border>
    <border>
      <left style="thin">
        <color theme="0" tint="-0.24994659260841701"/>
      </left>
      <right/>
      <top style="dotted">
        <color theme="0" tint="-0.24994659260841701"/>
      </top>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s>
  <cellStyleXfs count="56">
    <xf numFmtId="0" fontId="0" fillId="0" borderId="0"/>
    <xf numFmtId="0" fontId="6" fillId="0" borderId="0">
      <alignment vertical="center"/>
    </xf>
    <xf numFmtId="0" fontId="7" fillId="3" borderId="0" applyNumberFormat="0" applyFont="0" applyBorder="0" applyAlignment="0" applyProtection="0"/>
    <xf numFmtId="164" fontId="8" fillId="4" borderId="0"/>
    <xf numFmtId="38" fontId="9" fillId="0" borderId="0" applyFont="0" applyFill="0" applyBorder="0" applyAlignment="0" applyProtection="0">
      <alignment vertical="center"/>
    </xf>
    <xf numFmtId="38" fontId="10" fillId="0" borderId="0" applyFont="0" applyFill="0" applyBorder="0" applyAlignment="0" applyProtection="0">
      <alignment vertical="center"/>
    </xf>
    <xf numFmtId="43" fontId="11" fillId="0" borderId="0" applyFont="0" applyFill="0" applyBorder="0" applyAlignment="0" applyProtection="0"/>
    <xf numFmtId="0" fontId="12" fillId="5" borderId="7" applyNumberFormat="0" applyFont="0" applyBorder="0" applyAlignment="0" applyProtection="0">
      <alignment horizontal="centerContinuous"/>
    </xf>
    <xf numFmtId="0" fontId="13" fillId="6" borderId="0" applyNumberFormat="0" applyBorder="0" applyAlignment="0">
      <alignment horizontal="center"/>
    </xf>
    <xf numFmtId="0" fontId="14" fillId="7" borderId="8">
      <alignment horizontal="center"/>
      <protection locked="0"/>
    </xf>
    <xf numFmtId="0" fontId="15" fillId="8" borderId="9" applyNumberFormat="0" applyFont="0" applyBorder="0" applyAlignment="0">
      <alignment horizontal="centerContinuous"/>
    </xf>
    <xf numFmtId="0" fontId="16" fillId="9" borderId="0" applyNumberFormat="0" applyFont="0" applyBorder="0" applyAlignment="0" applyProtection="0"/>
    <xf numFmtId="2" fontId="11" fillId="10" borderId="10" applyNumberFormat="0" applyBorder="0">
      <alignment horizontal="right" vertical="center"/>
    </xf>
    <xf numFmtId="2" fontId="17" fillId="11" borderId="11" applyBorder="0">
      <alignment horizontal="left" vertical="center"/>
    </xf>
    <xf numFmtId="10" fontId="18" fillId="12" borderId="0" applyBorder="0">
      <alignment horizontal="right"/>
      <protection locked="0"/>
    </xf>
    <xf numFmtId="15" fontId="18" fillId="12" borderId="12" applyBorder="0">
      <alignment horizontal="center"/>
      <protection locked="0"/>
    </xf>
    <xf numFmtId="15" fontId="18" fillId="12" borderId="0" applyBorder="0">
      <alignment horizontal="left"/>
      <protection locked="0"/>
    </xf>
    <xf numFmtId="2" fontId="19" fillId="13" borderId="11" applyNumberFormat="0">
      <alignment horizontal="center" vertical="center"/>
    </xf>
    <xf numFmtId="165" fontId="20" fillId="14" borderId="9" applyBorder="0">
      <alignment horizontal="left"/>
      <protection locked="0"/>
    </xf>
    <xf numFmtId="165" fontId="20" fillId="14" borderId="13" applyBorder="0">
      <alignment horizontal="right"/>
      <protection locked="0"/>
    </xf>
    <xf numFmtId="41" fontId="11" fillId="0" borderId="0" applyFont="0" applyFill="0" applyBorder="0" applyAlignment="0" applyProtection="0"/>
    <xf numFmtId="43" fontId="11" fillId="0" borderId="0" applyFont="0" applyFill="0" applyBorder="0" applyAlignment="0" applyProtection="0"/>
    <xf numFmtId="166" fontId="11" fillId="0" borderId="0" applyFont="0" applyFill="0" applyBorder="0" applyAlignment="0" applyProtection="0"/>
    <xf numFmtId="167" fontId="11" fillId="0" borderId="0" applyFont="0" applyFill="0" applyBorder="0" applyAlignment="0" applyProtection="0"/>
    <xf numFmtId="166" fontId="11" fillId="0" borderId="0" applyFont="0" applyFill="0" applyBorder="0" applyAlignment="0" applyProtection="0"/>
    <xf numFmtId="167" fontId="11" fillId="0" borderId="0" applyFont="0" applyFill="0" applyBorder="0" applyAlignment="0" applyProtection="0"/>
    <xf numFmtId="0" fontId="11" fillId="0" borderId="0"/>
    <xf numFmtId="0" fontId="9" fillId="0" borderId="0">
      <alignment vertical="center"/>
    </xf>
    <xf numFmtId="0" fontId="10" fillId="0" borderId="0">
      <alignment vertical="center"/>
    </xf>
    <xf numFmtId="0" fontId="21" fillId="15" borderId="0" applyNumberFormat="0" applyFont="0" applyBorder="0" applyAlignment="0" applyProtection="0"/>
    <xf numFmtId="0" fontId="21" fillId="16" borderId="0" applyNumberFormat="0" applyFont="0" applyBorder="0" applyAlignment="0" applyProtection="0"/>
    <xf numFmtId="0" fontId="21" fillId="17" borderId="0" applyNumberFormat="0" applyFont="0" applyBorder="0" applyAlignment="0" applyProtection="0">
      <alignment horizontal="center"/>
    </xf>
    <xf numFmtId="0" fontId="21" fillId="18" borderId="14" applyNumberFormat="0" applyFont="0" applyBorder="0" applyAlignment="0" applyProtection="0"/>
    <xf numFmtId="0" fontId="21" fillId="19" borderId="14" applyNumberFormat="0" applyFont="0" applyBorder="0" applyAlignment="0"/>
    <xf numFmtId="0" fontId="21" fillId="20" borderId="14" applyNumberFormat="0" applyFont="0" applyBorder="0" applyAlignment="0"/>
    <xf numFmtId="0" fontId="7" fillId="21" borderId="0" applyNumberFormat="0" applyFont="0" applyBorder="0" applyAlignment="0" applyProtection="0">
      <alignment horizontal="center"/>
      <protection hidden="1"/>
    </xf>
    <xf numFmtId="0" fontId="11" fillId="3" borderId="0" applyNumberFormat="0" applyFont="0" applyBorder="0" applyAlignment="0" applyProtection="0">
      <protection hidden="1"/>
    </xf>
    <xf numFmtId="0" fontId="11" fillId="22" borderId="0" applyNumberFormat="0" applyFont="0" applyBorder="0" applyAlignment="0" applyProtection="0">
      <protection hidden="1"/>
    </xf>
    <xf numFmtId="0" fontId="11" fillId="23" borderId="0" applyNumberFormat="0" applyFont="0" applyBorder="0" applyAlignment="0" applyProtection="0">
      <protection hidden="1"/>
    </xf>
    <xf numFmtId="0" fontId="11" fillId="24" borderId="0" applyNumberFormat="0" applyFont="0" applyBorder="0" applyAlignment="0" applyProtection="0">
      <protection hidden="1"/>
    </xf>
    <xf numFmtId="0" fontId="11" fillId="25" borderId="0" applyNumberFormat="0" applyFont="0" applyBorder="0" applyAlignment="0" applyProtection="0">
      <protection hidden="1"/>
    </xf>
    <xf numFmtId="0" fontId="11" fillId="26" borderId="0" applyNumberFormat="0" applyFont="0" applyBorder="0" applyAlignment="0" applyProtection="0">
      <protection hidden="1"/>
    </xf>
    <xf numFmtId="9" fontId="11" fillId="0" borderId="0" applyFont="0" applyFill="0" applyBorder="0" applyAlignment="0" applyProtection="0"/>
    <xf numFmtId="9" fontId="9" fillId="0" borderId="0" applyFont="0" applyFill="0" applyBorder="0" applyAlignment="0" applyProtection="0">
      <alignment vertical="center"/>
    </xf>
    <xf numFmtId="9" fontId="10" fillId="0" borderId="0" applyFont="0" applyFill="0" applyBorder="0" applyAlignment="0" applyProtection="0">
      <alignment vertical="center"/>
    </xf>
    <xf numFmtId="168" fontId="22" fillId="0" borderId="15" applyBorder="0">
      <alignment horizontal="center"/>
      <protection locked="0"/>
    </xf>
    <xf numFmtId="0" fontId="11" fillId="0" borderId="0">
      <alignment horizontal="left" wrapText="1"/>
    </xf>
    <xf numFmtId="9" fontId="9" fillId="0" borderId="0" applyFont="0" applyFill="0" applyBorder="0" applyAlignment="0" applyProtection="0">
      <alignment vertical="center"/>
    </xf>
    <xf numFmtId="38" fontId="9" fillId="0" borderId="0" applyFont="0" applyFill="0" applyBorder="0" applyAlignment="0" applyProtection="0">
      <alignment vertical="center"/>
    </xf>
    <xf numFmtId="169" fontId="11" fillId="0" borderId="0" applyFont="0" applyFill="0" applyBorder="0" applyAlignment="0" applyProtection="0"/>
    <xf numFmtId="0" fontId="9" fillId="0" borderId="0">
      <alignment vertical="center"/>
    </xf>
    <xf numFmtId="0" fontId="23" fillId="0" borderId="0">
      <alignment vertical="center"/>
    </xf>
    <xf numFmtId="0" fontId="10" fillId="0" borderId="0">
      <alignment vertical="center"/>
    </xf>
    <xf numFmtId="0" fontId="9" fillId="0" borderId="0">
      <alignment vertical="center"/>
    </xf>
    <xf numFmtId="41" fontId="48" fillId="0" borderId="0" applyFont="0" applyFill="0" applyBorder="0" applyAlignment="0" applyProtection="0"/>
    <xf numFmtId="0" fontId="10" fillId="0" borderId="0">
      <alignment vertical="center"/>
    </xf>
  </cellStyleXfs>
  <cellXfs count="521">
    <xf numFmtId="0" fontId="0" fillId="0" borderId="0" xfId="0"/>
    <xf numFmtId="22" fontId="0" fillId="0" borderId="0" xfId="0" applyNumberFormat="1"/>
    <xf numFmtId="0" fontId="0" fillId="0" borderId="0" xfId="0"/>
    <xf numFmtId="0" fontId="0" fillId="0" borderId="0" xfId="0" applyBorder="1"/>
    <xf numFmtId="170" fontId="0" fillId="0" borderId="0" xfId="0" applyNumberFormat="1" applyAlignment="1">
      <alignment horizontal="center" vertical="center"/>
    </xf>
    <xf numFmtId="0" fontId="5" fillId="0" borderId="0" xfId="0" applyFont="1"/>
    <xf numFmtId="0" fontId="5" fillId="0" borderId="0" xfId="0" applyFont="1" applyAlignment="1">
      <alignment horizontal="center" vertical="center"/>
    </xf>
    <xf numFmtId="0" fontId="2" fillId="29" borderId="20" xfId="0" applyFont="1" applyFill="1" applyBorder="1"/>
    <xf numFmtId="0" fontId="2" fillId="29" borderId="0" xfId="0" applyFont="1" applyFill="1" applyBorder="1"/>
    <xf numFmtId="0" fontId="26" fillId="0" borderId="0" xfId="0" applyFont="1" applyBorder="1"/>
    <xf numFmtId="0" fontId="2" fillId="29" borderId="19" xfId="0" applyFont="1" applyFill="1" applyBorder="1"/>
    <xf numFmtId="0" fontId="5" fillId="0" borderId="0" xfId="0" applyFont="1" applyAlignment="1">
      <alignment horizontal="left" vertical="center"/>
    </xf>
    <xf numFmtId="0" fontId="27" fillId="28" borderId="6" xfId="0" applyFont="1" applyFill="1" applyBorder="1" applyAlignment="1">
      <alignment horizontal="center" vertical="center"/>
    </xf>
    <xf numFmtId="0" fontId="27" fillId="28" borderId="20" xfId="0" applyFont="1" applyFill="1" applyBorder="1" applyAlignment="1">
      <alignment horizontal="center" vertical="center"/>
    </xf>
    <xf numFmtId="0" fontId="27" fillId="28" borderId="4" xfId="0" applyFont="1" applyFill="1" applyBorder="1" applyAlignment="1">
      <alignment horizontal="center" vertical="center"/>
    </xf>
    <xf numFmtId="0" fontId="27" fillId="28" borderId="0" xfId="0" applyFont="1" applyFill="1" applyBorder="1" applyAlignment="1">
      <alignment horizontal="center" vertical="center"/>
    </xf>
    <xf numFmtId="0" fontId="4" fillId="0" borderId="0" xfId="0" applyFont="1"/>
    <xf numFmtId="0" fontId="0" fillId="0" borderId="0" xfId="0" applyAlignment="1">
      <alignment horizontal="center" vertical="center"/>
    </xf>
    <xf numFmtId="0" fontId="5" fillId="0" borderId="0" xfId="0" applyFont="1" applyBorder="1" applyAlignment="1">
      <alignment horizontal="center" vertical="center"/>
    </xf>
    <xf numFmtId="0" fontId="5" fillId="0" borderId="0" xfId="0" applyFont="1" applyBorder="1" applyAlignment="1">
      <alignment horizontal="left" vertical="center"/>
    </xf>
    <xf numFmtId="0" fontId="2" fillId="29" borderId="20" xfId="0" applyFont="1" applyFill="1" applyBorder="1" applyAlignment="1">
      <alignment horizontal="left" vertical="center"/>
    </xf>
    <xf numFmtId="0" fontId="2" fillId="29" borderId="0" xfId="0" applyFont="1" applyFill="1" applyBorder="1" applyAlignment="1">
      <alignment horizontal="left" vertical="center"/>
    </xf>
    <xf numFmtId="0" fontId="2" fillId="29" borderId="19" xfId="0" applyFont="1" applyFill="1" applyBorder="1" applyAlignment="1">
      <alignment horizontal="left" vertical="center"/>
    </xf>
    <xf numFmtId="0" fontId="26" fillId="0" borderId="0" xfId="0" applyFont="1" applyBorder="1" applyAlignment="1">
      <alignment horizontal="left" vertical="center"/>
    </xf>
    <xf numFmtId="0" fontId="1" fillId="0" borderId="0" xfId="0" applyFont="1"/>
    <xf numFmtId="0" fontId="25" fillId="29" borderId="0" xfId="0" applyFont="1" applyFill="1" applyBorder="1" applyAlignment="1">
      <alignment horizontal="center" vertical="center"/>
    </xf>
    <xf numFmtId="0" fontId="25" fillId="29" borderId="19" xfId="0" applyFont="1" applyFill="1" applyBorder="1" applyAlignment="1">
      <alignment horizontal="center" vertical="center"/>
    </xf>
    <xf numFmtId="0" fontId="1" fillId="0" borderId="0" xfId="0" applyFont="1" applyAlignment="1">
      <alignment horizontal="center" vertical="center"/>
    </xf>
    <xf numFmtId="0" fontId="25" fillId="29" borderId="6" xfId="0" applyFont="1" applyFill="1" applyBorder="1" applyAlignment="1">
      <alignment horizontal="center" vertical="center"/>
    </xf>
    <xf numFmtId="0" fontId="25" fillId="29" borderId="2" xfId="0" applyFont="1" applyFill="1" applyBorder="1" applyAlignment="1">
      <alignment horizontal="center" vertical="center"/>
    </xf>
    <xf numFmtId="0" fontId="0" fillId="0" borderId="17" xfId="0" applyBorder="1"/>
    <xf numFmtId="0" fontId="25" fillId="29" borderId="4" xfId="0" applyFont="1" applyFill="1" applyBorder="1" applyAlignment="1">
      <alignment horizontal="center" vertical="center"/>
    </xf>
    <xf numFmtId="0" fontId="0" fillId="0" borderId="0" xfId="0" applyBorder="1" applyAlignment="1">
      <alignment horizontal="center" vertical="center"/>
    </xf>
    <xf numFmtId="0" fontId="25" fillId="0" borderId="0" xfId="0" applyFont="1"/>
    <xf numFmtId="0" fontId="25" fillId="29" borderId="20" xfId="0" applyFont="1" applyFill="1" applyBorder="1" applyAlignment="1">
      <alignment horizontal="center" vertical="center"/>
    </xf>
    <xf numFmtId="0" fontId="0" fillId="0" borderId="0" xfId="0" applyAlignment="1">
      <alignment horizontal="center"/>
    </xf>
    <xf numFmtId="171" fontId="25" fillId="28" borderId="24" xfId="0" applyNumberFormat="1" applyFont="1" applyFill="1" applyBorder="1" applyAlignment="1">
      <alignment horizontal="center" vertical="center"/>
    </xf>
    <xf numFmtId="0" fontId="29" fillId="0" borderId="0" xfId="0" quotePrefix="1" applyFont="1" applyAlignment="1">
      <alignment horizontal="left"/>
    </xf>
    <xf numFmtId="0" fontId="3" fillId="0" borderId="0" xfId="0" quotePrefix="1" applyFont="1"/>
    <xf numFmtId="0" fontId="3" fillId="0" borderId="0" xfId="0" applyFont="1" applyBorder="1" applyAlignment="1">
      <alignment horizontal="left" vertical="center"/>
    </xf>
    <xf numFmtId="0" fontId="3" fillId="0" borderId="0" xfId="0" applyFont="1" applyBorder="1"/>
    <xf numFmtId="0" fontId="27" fillId="28" borderId="2" xfId="0" applyFont="1" applyFill="1" applyBorder="1" applyAlignment="1">
      <alignment horizontal="center" vertical="center"/>
    </xf>
    <xf numFmtId="0" fontId="27" fillId="28" borderId="5" xfId="0" applyFont="1" applyFill="1" applyBorder="1" applyAlignment="1">
      <alignment horizontal="center" vertical="center"/>
    </xf>
    <xf numFmtId="0" fontId="27" fillId="28" borderId="3" xfId="0" applyFont="1" applyFill="1" applyBorder="1" applyAlignment="1">
      <alignment horizontal="center" vertical="center"/>
    </xf>
    <xf numFmtId="0" fontId="27" fillId="28" borderId="1" xfId="0" applyFont="1" applyFill="1" applyBorder="1" applyAlignment="1">
      <alignment horizontal="center" vertical="center"/>
    </xf>
    <xf numFmtId="0" fontId="2" fillId="29" borderId="20" xfId="0" applyFont="1" applyFill="1" applyBorder="1" applyAlignment="1">
      <alignment horizontal="left"/>
    </xf>
    <xf numFmtId="0" fontId="2" fillId="29" borderId="0" xfId="0" applyFont="1" applyFill="1" applyBorder="1" applyAlignment="1">
      <alignment horizontal="left"/>
    </xf>
    <xf numFmtId="0" fontId="2" fillId="29" borderId="19" xfId="0" applyFont="1" applyFill="1" applyBorder="1" applyAlignment="1">
      <alignment horizontal="left"/>
    </xf>
    <xf numFmtId="0" fontId="2" fillId="29" borderId="20" xfId="0" applyFont="1" applyFill="1" applyBorder="1" applyAlignment="1">
      <alignment horizontal="center"/>
    </xf>
    <xf numFmtId="0" fontId="2" fillId="29" borderId="0" xfId="0" applyFont="1" applyFill="1" applyBorder="1" applyAlignment="1">
      <alignment horizontal="center"/>
    </xf>
    <xf numFmtId="0" fontId="2" fillId="29" borderId="19" xfId="0" applyFont="1" applyFill="1" applyBorder="1" applyAlignment="1">
      <alignment horizontal="center"/>
    </xf>
    <xf numFmtId="0" fontId="2" fillId="29" borderId="20" xfId="0" applyFont="1" applyFill="1" applyBorder="1" applyAlignment="1">
      <alignment horizontal="center" vertical="center"/>
    </xf>
    <xf numFmtId="0" fontId="2" fillId="29" borderId="0" xfId="0" applyFont="1" applyFill="1" applyBorder="1" applyAlignment="1">
      <alignment horizontal="center" vertical="center"/>
    </xf>
    <xf numFmtId="0" fontId="2" fillId="29" borderId="19" xfId="0" applyFont="1" applyFill="1" applyBorder="1" applyAlignment="1">
      <alignment horizontal="center" vertical="center"/>
    </xf>
    <xf numFmtId="0" fontId="27" fillId="28" borderId="19" xfId="0" applyFont="1" applyFill="1" applyBorder="1" applyAlignment="1">
      <alignment horizontal="center" vertical="center"/>
    </xf>
    <xf numFmtId="0" fontId="30" fillId="0" borderId="0" xfId="0" applyFont="1" applyBorder="1" applyAlignment="1">
      <alignment horizontal="center" vertical="center"/>
    </xf>
    <xf numFmtId="10" fontId="0" fillId="28" borderId="17" xfId="0" applyNumberFormat="1" applyFill="1" applyBorder="1" applyAlignment="1">
      <alignment horizontal="center" vertical="center"/>
    </xf>
    <xf numFmtId="170" fontId="0" fillId="28" borderId="16" xfId="0" applyNumberFormat="1" applyFill="1" applyBorder="1" applyAlignment="1">
      <alignment horizontal="center" vertical="center"/>
    </xf>
    <xf numFmtId="170" fontId="0" fillId="28" borderId="17" xfId="0" applyNumberFormat="1" applyFill="1" applyBorder="1" applyAlignment="1">
      <alignment horizontal="center" vertical="center"/>
    </xf>
    <xf numFmtId="170" fontId="0" fillId="28" borderId="18" xfId="0" applyNumberFormat="1" applyFill="1" applyBorder="1" applyAlignment="1">
      <alignment horizontal="center" vertical="center"/>
    </xf>
    <xf numFmtId="170" fontId="28" fillId="2" borderId="5" xfId="0" applyNumberFormat="1" applyFont="1" applyFill="1" applyBorder="1" applyAlignment="1">
      <alignment horizontal="center" vertical="center"/>
    </xf>
    <xf numFmtId="170" fontId="28" fillId="2" borderId="3" xfId="0" applyNumberFormat="1" applyFont="1" applyFill="1" applyBorder="1" applyAlignment="1">
      <alignment horizontal="center" vertical="center"/>
    </xf>
    <xf numFmtId="170" fontId="28" fillId="2" borderId="1" xfId="0" applyNumberFormat="1" applyFont="1" applyFill="1" applyBorder="1" applyAlignment="1">
      <alignment horizontal="center" vertical="center"/>
    </xf>
    <xf numFmtId="4" fontId="0" fillId="28" borderId="16" xfId="0" applyNumberFormat="1" applyFill="1" applyBorder="1" applyAlignment="1">
      <alignment horizontal="center" vertical="center"/>
    </xf>
    <xf numFmtId="4" fontId="0" fillId="28" borderId="17" xfId="0" applyNumberFormat="1" applyFill="1" applyBorder="1" applyAlignment="1">
      <alignment horizontal="center" vertical="center"/>
    </xf>
    <xf numFmtId="4" fontId="0" fillId="28" borderId="18" xfId="0" applyNumberFormat="1" applyFill="1" applyBorder="1" applyAlignment="1">
      <alignment horizontal="center" vertical="center"/>
    </xf>
    <xf numFmtId="0" fontId="25" fillId="29" borderId="6" xfId="0" applyFont="1" applyFill="1" applyBorder="1" applyAlignment="1">
      <alignment horizontal="center" vertical="center"/>
    </xf>
    <xf numFmtId="0" fontId="0" fillId="0" borderId="0" xfId="0" applyBorder="1" applyAlignment="1">
      <alignment horizontal="center" vertical="center"/>
    </xf>
    <xf numFmtId="0" fontId="2" fillId="2" borderId="5"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 xfId="0" applyFont="1" applyFill="1" applyBorder="1" applyAlignment="1">
      <alignment horizontal="center" vertical="center"/>
    </xf>
    <xf numFmtId="171" fontId="24" fillId="28" borderId="24" xfId="0" applyNumberFormat="1" applyFont="1" applyFill="1" applyBorder="1" applyAlignment="1">
      <alignment horizontal="center" vertical="center"/>
    </xf>
    <xf numFmtId="0" fontId="0" fillId="0" borderId="0" xfId="0" applyBorder="1" applyAlignment="1">
      <alignment horizontal="center" vertical="center"/>
    </xf>
    <xf numFmtId="0" fontId="25" fillId="29" borderId="6" xfId="0" applyFont="1" applyFill="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29" borderId="6" xfId="0" applyFill="1" applyBorder="1"/>
    <xf numFmtId="0" fontId="0" fillId="29" borderId="20" xfId="0" applyFill="1" applyBorder="1"/>
    <xf numFmtId="0" fontId="42" fillId="29" borderId="20" xfId="0" applyFont="1" applyFill="1" applyBorder="1" applyAlignment="1">
      <alignment horizontal="left" vertical="center"/>
    </xf>
    <xf numFmtId="0" fontId="43" fillId="29" borderId="20" xfId="0" applyFont="1" applyFill="1" applyBorder="1" applyAlignment="1">
      <alignment horizontal="center" vertical="center"/>
    </xf>
    <xf numFmtId="0" fontId="0" fillId="29" borderId="5" xfId="0" applyFill="1" applyBorder="1"/>
    <xf numFmtId="0" fontId="0" fillId="29" borderId="4" xfId="0" applyFill="1" applyBorder="1"/>
    <xf numFmtId="0" fontId="0" fillId="29" borderId="0" xfId="0" applyFill="1" applyBorder="1"/>
    <xf numFmtId="0" fontId="0" fillId="29" borderId="19" xfId="0" applyFill="1" applyBorder="1"/>
    <xf numFmtId="0" fontId="44" fillId="29" borderId="19" xfId="0" applyFont="1" applyFill="1" applyBorder="1" applyAlignment="1">
      <alignment horizontal="left" vertical="center"/>
    </xf>
    <xf numFmtId="0" fontId="41" fillId="29" borderId="19" xfId="0" applyFont="1" applyFill="1" applyBorder="1" applyAlignment="1">
      <alignment horizontal="center" vertical="center"/>
    </xf>
    <xf numFmtId="0" fontId="24" fillId="0" borderId="16" xfId="0" applyFont="1" applyFill="1" applyBorder="1" applyAlignment="1">
      <alignment horizontal="left" vertical="center"/>
    </xf>
    <xf numFmtId="15" fontId="25" fillId="0" borderId="16" xfId="0" applyNumberFormat="1" applyFont="1" applyFill="1" applyBorder="1" applyAlignment="1">
      <alignment horizontal="center" vertical="center"/>
    </xf>
    <xf numFmtId="0" fontId="24" fillId="0" borderId="17" xfId="0" applyFont="1" applyFill="1" applyBorder="1" applyAlignment="1">
      <alignment horizontal="left" vertical="center"/>
    </xf>
    <xf numFmtId="0" fontId="25" fillId="0" borderId="17" xfId="0" applyFont="1" applyFill="1" applyBorder="1" applyAlignment="1">
      <alignment horizontal="center" vertical="center"/>
    </xf>
    <xf numFmtId="0" fontId="24" fillId="0" borderId="18" xfId="0" applyFont="1" applyFill="1" applyBorder="1" applyAlignment="1">
      <alignment horizontal="left" vertical="center"/>
    </xf>
    <xf numFmtId="0" fontId="25" fillId="0" borderId="18" xfId="0" applyFont="1" applyFill="1" applyBorder="1" applyAlignment="1">
      <alignment horizontal="center" vertical="center"/>
    </xf>
    <xf numFmtId="0" fontId="0" fillId="29" borderId="2" xfId="0" applyFill="1" applyBorder="1"/>
    <xf numFmtId="0" fontId="0" fillId="29" borderId="19" xfId="0" applyFill="1" applyBorder="1" applyAlignment="1">
      <alignment horizontal="left" vertical="center"/>
    </xf>
    <xf numFmtId="0" fontId="0" fillId="29" borderId="19" xfId="0" applyFill="1" applyBorder="1" applyAlignment="1">
      <alignment vertical="center"/>
    </xf>
    <xf numFmtId="0" fontId="0" fillId="29" borderId="1" xfId="0" applyFill="1" applyBorder="1"/>
    <xf numFmtId="0" fontId="43" fillId="0" borderId="0" xfId="0" applyFont="1"/>
    <xf numFmtId="0" fontId="43" fillId="29" borderId="19" xfId="0" applyFont="1" applyFill="1" applyBorder="1" applyAlignment="1">
      <alignment horizontal="center" vertical="center"/>
    </xf>
    <xf numFmtId="0" fontId="0" fillId="0" borderId="0" xfId="0" quotePrefix="1"/>
    <xf numFmtId="0" fontId="0" fillId="29" borderId="20" xfId="0" applyFill="1" applyBorder="1" applyAlignment="1">
      <alignment horizontal="left" vertical="center"/>
    </xf>
    <xf numFmtId="0" fontId="0" fillId="29" borderId="20" xfId="0" applyFill="1" applyBorder="1" applyAlignment="1">
      <alignment vertical="center"/>
    </xf>
    <xf numFmtId="0" fontId="44" fillId="29" borderId="0" xfId="0" applyFont="1" applyFill="1" applyBorder="1" applyAlignment="1">
      <alignment horizontal="left" vertical="center"/>
    </xf>
    <xf numFmtId="0" fontId="24" fillId="29" borderId="0" xfId="0" applyFont="1" applyFill="1" applyBorder="1" applyAlignment="1">
      <alignment vertical="center"/>
    </xf>
    <xf numFmtId="0" fontId="24" fillId="29" borderId="0" xfId="0" applyFont="1" applyFill="1" applyBorder="1"/>
    <xf numFmtId="0" fontId="44" fillId="29" borderId="0" xfId="0" applyFont="1" applyFill="1" applyBorder="1"/>
    <xf numFmtId="0" fontId="24" fillId="29" borderId="3" xfId="0" applyFont="1" applyFill="1" applyBorder="1"/>
    <xf numFmtId="0" fontId="24" fillId="29" borderId="19" xfId="0" applyFont="1" applyFill="1" applyBorder="1" applyAlignment="1">
      <alignment horizontal="center" vertical="center"/>
    </xf>
    <xf numFmtId="0" fontId="25" fillId="0" borderId="3" xfId="0" applyFont="1" applyFill="1" applyBorder="1" applyAlignment="1">
      <alignment horizontal="center" vertical="center"/>
    </xf>
    <xf numFmtId="0" fontId="25" fillId="0" borderId="4" xfId="0" applyFont="1" applyFill="1" applyBorder="1" applyAlignment="1">
      <alignment horizontal="center" vertical="center"/>
    </xf>
    <xf numFmtId="15" fontId="25" fillId="0" borderId="0" xfId="0" applyNumberFormat="1" applyFont="1" applyFill="1" applyBorder="1" applyAlignment="1">
      <alignment horizontal="center" vertical="center"/>
    </xf>
    <xf numFmtId="15" fontId="25" fillId="0" borderId="3" xfId="0" applyNumberFormat="1" applyFont="1" applyFill="1" applyBorder="1" applyAlignment="1">
      <alignment horizontal="center" vertical="center"/>
    </xf>
    <xf numFmtId="15" fontId="25" fillId="0" borderId="4" xfId="0" applyNumberFormat="1" applyFont="1" applyFill="1" applyBorder="1" applyAlignment="1">
      <alignment horizontal="center" vertical="center"/>
    </xf>
    <xf numFmtId="164" fontId="25" fillId="0" borderId="3" xfId="0" applyNumberFormat="1" applyFont="1" applyFill="1" applyBorder="1" applyAlignment="1">
      <alignment horizontal="center" vertical="center"/>
    </xf>
    <xf numFmtId="0" fontId="25" fillId="27" borderId="4" xfId="0" applyFont="1" applyFill="1" applyBorder="1" applyAlignment="1">
      <alignment horizontal="center" vertical="center"/>
    </xf>
    <xf numFmtId="15" fontId="25" fillId="27" borderId="0" xfId="0" applyNumberFormat="1" applyFont="1" applyFill="1" applyBorder="1" applyAlignment="1">
      <alignment horizontal="center" vertical="center"/>
    </xf>
    <xf numFmtId="15" fontId="25" fillId="27" borderId="3" xfId="0" applyNumberFormat="1" applyFont="1" applyFill="1" applyBorder="1" applyAlignment="1">
      <alignment horizontal="center" vertical="center"/>
    </xf>
    <xf numFmtId="0" fontId="25" fillId="0" borderId="3" xfId="0" applyNumberFormat="1" applyFont="1" applyFill="1" applyBorder="1" applyAlignment="1">
      <alignment horizontal="center" vertical="center"/>
    </xf>
    <xf numFmtId="11" fontId="25" fillId="0" borderId="3" xfId="0" applyNumberFormat="1" applyFont="1" applyFill="1" applyBorder="1" applyAlignment="1">
      <alignment horizontal="center" vertical="center"/>
    </xf>
    <xf numFmtId="0" fontId="0" fillId="0" borderId="17" xfId="0" applyFont="1" applyFill="1" applyBorder="1" applyAlignment="1">
      <alignment horizontal="left" vertical="center"/>
    </xf>
    <xf numFmtId="0" fontId="25" fillId="0" borderId="3" xfId="0" applyFont="1" applyFill="1" applyBorder="1" applyAlignment="1">
      <alignment vertical="center"/>
    </xf>
    <xf numFmtId="0" fontId="0" fillId="0" borderId="18" xfId="0" applyFont="1" applyFill="1" applyBorder="1" applyAlignment="1">
      <alignment horizontal="left" vertical="center"/>
    </xf>
    <xf numFmtId="0" fontId="25" fillId="0" borderId="1" xfId="0" applyFont="1" applyFill="1" applyBorder="1" applyAlignment="1">
      <alignment vertical="center"/>
    </xf>
    <xf numFmtId="0" fontId="25" fillId="0" borderId="2" xfId="0" applyFont="1" applyFill="1" applyBorder="1" applyAlignment="1">
      <alignment horizontal="center" vertical="center"/>
    </xf>
    <xf numFmtId="15" fontId="25" fillId="0" borderId="19" xfId="0" applyNumberFormat="1" applyFont="1" applyFill="1" applyBorder="1" applyAlignment="1">
      <alignment horizontal="center" vertical="center"/>
    </xf>
    <xf numFmtId="15" fontId="25" fillId="0" borderId="1" xfId="0" applyNumberFormat="1" applyFont="1" applyFill="1" applyBorder="1" applyAlignment="1">
      <alignment horizontal="center" vertical="center"/>
    </xf>
    <xf numFmtId="15" fontId="25" fillId="0" borderId="2" xfId="0" applyNumberFormat="1" applyFont="1" applyFill="1" applyBorder="1" applyAlignment="1">
      <alignment horizontal="center" vertical="center"/>
    </xf>
    <xf numFmtId="164" fontId="25" fillId="0" borderId="1" xfId="0" applyNumberFormat="1" applyFont="1" applyFill="1" applyBorder="1" applyAlignment="1">
      <alignment horizontal="center" vertical="center"/>
    </xf>
    <xf numFmtId="0" fontId="24" fillId="0" borderId="16" xfId="0" applyFont="1" applyFill="1" applyBorder="1" applyAlignment="1">
      <alignment vertical="center"/>
    </xf>
    <xf numFmtId="0" fontId="24" fillId="0" borderId="17" xfId="0" applyFont="1" applyFill="1" applyBorder="1" applyAlignment="1">
      <alignment vertical="center"/>
    </xf>
    <xf numFmtId="0" fontId="24" fillId="0" borderId="17" xfId="0" applyFont="1" applyFill="1" applyBorder="1"/>
    <xf numFmtId="0" fontId="24" fillId="0" borderId="17" xfId="0" applyFont="1" applyFill="1" applyBorder="1" applyAlignment="1"/>
    <xf numFmtId="0" fontId="40" fillId="0" borderId="17" xfId="0" applyFont="1" applyFill="1" applyBorder="1" applyAlignment="1">
      <alignment horizontal="left" vertical="center"/>
    </xf>
    <xf numFmtId="0" fontId="40" fillId="0" borderId="17" xfId="0" applyFont="1" applyFill="1" applyBorder="1" applyAlignment="1"/>
    <xf numFmtId="0" fontId="25" fillId="0" borderId="3" xfId="0" applyFont="1" applyFill="1" applyBorder="1" applyAlignment="1"/>
    <xf numFmtId="0" fontId="0" fillId="0" borderId="17" xfId="0" applyFont="1" applyFill="1" applyBorder="1"/>
    <xf numFmtId="0" fontId="25" fillId="0" borderId="3" xfId="0" applyFont="1" applyFill="1" applyBorder="1"/>
    <xf numFmtId="0" fontId="0" fillId="0" borderId="18" xfId="0" applyFont="1" applyFill="1" applyBorder="1"/>
    <xf numFmtId="0" fontId="25" fillId="0" borderId="1" xfId="0" applyFont="1" applyFill="1" applyBorder="1"/>
    <xf numFmtId="0" fontId="24" fillId="2" borderId="16" xfId="0" applyFont="1" applyFill="1" applyBorder="1"/>
    <xf numFmtId="0" fontId="24" fillId="2" borderId="17" xfId="0" applyFont="1" applyFill="1" applyBorder="1"/>
    <xf numFmtId="0" fontId="24" fillId="2" borderId="18" xfId="0" applyFont="1" applyFill="1" applyBorder="1"/>
    <xf numFmtId="0" fontId="24" fillId="27" borderId="0" xfId="0" applyFont="1" applyFill="1" applyBorder="1" applyAlignment="1">
      <alignment horizontal="center" vertical="center"/>
    </xf>
    <xf numFmtId="0" fontId="45" fillId="27" borderId="19" xfId="0" applyFont="1" applyFill="1" applyBorder="1" applyAlignment="1">
      <alignment horizontal="center" vertical="center"/>
    </xf>
    <xf numFmtId="0" fontId="45" fillId="27" borderId="0" xfId="0" applyFont="1" applyFill="1" applyBorder="1" applyAlignment="1">
      <alignment horizontal="center" vertical="center"/>
    </xf>
    <xf numFmtId="0" fontId="25" fillId="0" borderId="16" xfId="0" applyFont="1" applyBorder="1"/>
    <xf numFmtId="0" fontId="25" fillId="0" borderId="17" xfId="0" applyFont="1" applyBorder="1"/>
    <xf numFmtId="0" fontId="25" fillId="0" borderId="25" xfId="0" applyFont="1" applyBorder="1"/>
    <xf numFmtId="0" fontId="25" fillId="0" borderId="18" xfId="0" applyFont="1" applyBorder="1"/>
    <xf numFmtId="0" fontId="24" fillId="36" borderId="17" xfId="0" applyFont="1" applyFill="1" applyBorder="1" applyAlignment="1">
      <alignment horizontal="left" vertical="center"/>
    </xf>
    <xf numFmtId="0" fontId="25" fillId="36" borderId="3" xfId="0" applyFont="1" applyFill="1" applyBorder="1" applyAlignment="1">
      <alignment horizontal="center" vertical="center"/>
    </xf>
    <xf numFmtId="0" fontId="0" fillId="0" borderId="0" xfId="0" applyBorder="1" applyAlignment="1">
      <alignment horizontal="center" vertical="center"/>
    </xf>
    <xf numFmtId="0" fontId="25" fillId="29" borderId="6" xfId="0" applyFont="1" applyFill="1" applyBorder="1" applyAlignment="1">
      <alignment horizontal="center" vertical="center"/>
    </xf>
    <xf numFmtId="0" fontId="1" fillId="27" borderId="0" xfId="0" applyFont="1" applyFill="1" applyBorder="1"/>
    <xf numFmtId="0" fontId="0" fillId="27" borderId="0" xfId="0" applyFill="1" applyBorder="1"/>
    <xf numFmtId="0" fontId="25" fillId="29" borderId="2" xfId="0" applyFont="1" applyFill="1" applyBorder="1" applyAlignment="1">
      <alignment horizontal="center" vertical="center"/>
    </xf>
    <xf numFmtId="170" fontId="25" fillId="0" borderId="3" xfId="0" applyNumberFormat="1" applyFont="1" applyFill="1" applyBorder="1" applyAlignment="1">
      <alignment horizontal="center" vertical="center"/>
    </xf>
    <xf numFmtId="170" fontId="25" fillId="0" borderId="1" xfId="0" applyNumberFormat="1" applyFont="1" applyFill="1" applyBorder="1" applyAlignment="1">
      <alignment horizontal="center" vertical="center"/>
    </xf>
    <xf numFmtId="170" fontId="25" fillId="0" borderId="0" xfId="0" applyNumberFormat="1" applyFont="1" applyFill="1" applyBorder="1" applyAlignment="1">
      <alignment horizontal="center" vertical="center"/>
    </xf>
    <xf numFmtId="170" fontId="25" fillId="27" borderId="0" xfId="0" applyNumberFormat="1" applyFont="1" applyFill="1" applyBorder="1" applyAlignment="1">
      <alignment horizontal="center" vertical="center"/>
    </xf>
    <xf numFmtId="170" fontId="25" fillId="0" borderId="19" xfId="0" applyNumberFormat="1" applyFont="1" applyFill="1" applyBorder="1" applyAlignment="1">
      <alignment horizontal="center" vertical="center"/>
    </xf>
    <xf numFmtId="15" fontId="25" fillId="29" borderId="0" xfId="0" applyNumberFormat="1" applyFont="1" applyFill="1" applyBorder="1" applyAlignment="1">
      <alignment horizontal="center" vertical="center"/>
    </xf>
    <xf numFmtId="14" fontId="2" fillId="29" borderId="0" xfId="0" applyNumberFormat="1" applyFont="1" applyFill="1" applyBorder="1" applyAlignment="1">
      <alignment horizontal="left" vertical="center"/>
    </xf>
    <xf numFmtId="172" fontId="25" fillId="29" borderId="20" xfId="0" applyNumberFormat="1" applyFont="1" applyFill="1" applyBorder="1" applyAlignment="1">
      <alignment horizontal="center" vertical="center"/>
    </xf>
    <xf numFmtId="172" fontId="25" fillId="29" borderId="0" xfId="0" applyNumberFormat="1" applyFont="1" applyFill="1" applyBorder="1" applyAlignment="1">
      <alignment horizontal="center" vertical="center"/>
    </xf>
    <xf numFmtId="172" fontId="25" fillId="29" borderId="19" xfId="0" applyNumberFormat="1" applyFont="1" applyFill="1" applyBorder="1" applyAlignment="1">
      <alignment horizontal="center" vertical="center"/>
    </xf>
    <xf numFmtId="172" fontId="28" fillId="2" borderId="5" xfId="0" applyNumberFormat="1" applyFont="1" applyFill="1" applyBorder="1" applyAlignment="1">
      <alignment horizontal="center" vertical="center"/>
    </xf>
    <xf numFmtId="172" fontId="28" fillId="2" borderId="3" xfId="0" applyNumberFormat="1" applyFont="1" applyFill="1" applyBorder="1" applyAlignment="1">
      <alignment horizontal="center" vertical="center"/>
    </xf>
    <xf numFmtId="172" fontId="28" fillId="2" borderId="1" xfId="0" applyNumberFormat="1" applyFont="1" applyFill="1" applyBorder="1" applyAlignment="1">
      <alignment horizontal="center" vertical="center"/>
    </xf>
    <xf numFmtId="0" fontId="1" fillId="0" borderId="0" xfId="0" applyFont="1" applyAlignment="1">
      <alignment horizontal="left" vertical="center"/>
    </xf>
    <xf numFmtId="0" fontId="1" fillId="0" borderId="17" xfId="0" applyFont="1" applyBorder="1"/>
    <xf numFmtId="0" fontId="0" fillId="0" borderId="17" xfId="0" applyBorder="1" applyAlignment="1">
      <alignment horizontal="center" vertical="center"/>
    </xf>
    <xf numFmtId="0" fontId="0" fillId="0" borderId="25" xfId="0" applyBorder="1" applyAlignment="1">
      <alignment horizontal="center" vertical="center"/>
    </xf>
    <xf numFmtId="0" fontId="28" fillId="36" borderId="17" xfId="0" applyFont="1" applyFill="1" applyBorder="1" applyAlignment="1">
      <alignment horizontal="center" vertical="center"/>
    </xf>
    <xf numFmtId="0" fontId="24" fillId="27" borderId="17" xfId="0" applyFont="1" applyFill="1" applyBorder="1" applyAlignment="1">
      <alignment horizontal="left" vertical="center"/>
    </xf>
    <xf numFmtId="0" fontId="43" fillId="29" borderId="5" xfId="0" applyFont="1" applyFill="1" applyBorder="1" applyAlignment="1">
      <alignment horizontal="center" vertical="center"/>
    </xf>
    <xf numFmtId="0" fontId="41" fillId="29" borderId="3" xfId="0" applyFont="1" applyFill="1" applyBorder="1" applyAlignment="1">
      <alignment horizontal="center" vertical="center"/>
    </xf>
    <xf numFmtId="0" fontId="28" fillId="29" borderId="3" xfId="0" applyFont="1" applyFill="1" applyBorder="1" applyAlignment="1">
      <alignment horizontal="center" vertical="center"/>
    </xf>
    <xf numFmtId="0" fontId="28" fillId="29" borderId="17" xfId="0" applyFont="1" applyFill="1" applyBorder="1" applyAlignment="1">
      <alignment horizontal="left" vertical="center"/>
    </xf>
    <xf numFmtId="0" fontId="46" fillId="27" borderId="19" xfId="0" applyFont="1" applyFill="1" applyBorder="1" applyAlignment="1">
      <alignment horizontal="center" vertical="center"/>
    </xf>
    <xf numFmtId="0" fontId="47" fillId="0" borderId="19" xfId="0" applyFont="1" applyBorder="1" applyAlignment="1">
      <alignment horizontal="center"/>
    </xf>
    <xf numFmtId="0" fontId="25" fillId="29" borderId="20" xfId="0" applyFont="1" applyFill="1" applyBorder="1" applyAlignment="1">
      <alignment horizontal="center" vertical="center"/>
    </xf>
    <xf numFmtId="0" fontId="25" fillId="29" borderId="19" xfId="0" applyFont="1" applyFill="1" applyBorder="1" applyAlignment="1">
      <alignment horizontal="center" vertical="center"/>
    </xf>
    <xf numFmtId="0" fontId="43" fillId="0" borderId="0" xfId="0" applyFont="1" applyBorder="1"/>
    <xf numFmtId="0" fontId="43" fillId="0" borderId="0" xfId="0" applyFont="1" applyBorder="1" applyAlignment="1">
      <alignment horizontal="center" vertical="center"/>
    </xf>
    <xf numFmtId="0" fontId="43" fillId="29" borderId="20" xfId="0" applyFont="1" applyFill="1" applyBorder="1"/>
    <xf numFmtId="0" fontId="43" fillId="29" borderId="0" xfId="0" applyFont="1" applyFill="1" applyBorder="1"/>
    <xf numFmtId="0" fontId="43" fillId="29" borderId="19" xfId="0" applyFont="1" applyFill="1" applyBorder="1"/>
    <xf numFmtId="0" fontId="43" fillId="29" borderId="0" xfId="0" applyFont="1" applyFill="1" applyBorder="1" applyAlignment="1">
      <alignment wrapText="1"/>
    </xf>
    <xf numFmtId="0" fontId="0" fillId="0" borderId="0" xfId="0" applyBorder="1" applyAlignment="1">
      <alignment horizontal="center" vertical="center"/>
    </xf>
    <xf numFmtId="0" fontId="25" fillId="29" borderId="17" xfId="0" quotePrefix="1" applyFont="1" applyFill="1" applyBorder="1" applyAlignment="1">
      <alignment horizontal="center" vertical="center"/>
    </xf>
    <xf numFmtId="0" fontId="25" fillId="29" borderId="18" xfId="0" quotePrefix="1" applyFont="1" applyFill="1" applyBorder="1" applyAlignment="1">
      <alignment horizontal="center" vertical="center"/>
    </xf>
    <xf numFmtId="0" fontId="28" fillId="29" borderId="3" xfId="0" applyFont="1" applyFill="1" applyBorder="1" applyAlignment="1">
      <alignment horizontal="left" vertical="center"/>
    </xf>
    <xf numFmtId="0" fontId="28" fillId="27" borderId="17" xfId="0" applyFont="1" applyFill="1" applyBorder="1" applyAlignment="1">
      <alignment horizontal="center" vertical="center"/>
    </xf>
    <xf numFmtId="0" fontId="24" fillId="0" borderId="16" xfId="0" applyFont="1" applyFill="1" applyBorder="1" applyAlignment="1">
      <alignment horizontal="center" vertical="center"/>
    </xf>
    <xf numFmtId="0" fontId="24" fillId="29" borderId="0" xfId="0" applyFont="1" applyFill="1" applyBorder="1" applyAlignment="1">
      <alignment horizontal="center" vertical="center"/>
    </xf>
    <xf numFmtId="0" fontId="49" fillId="29" borderId="0" xfId="0" applyFont="1" applyFill="1" applyBorder="1"/>
    <xf numFmtId="0" fontId="24" fillId="0" borderId="17" xfId="0" applyFont="1" applyFill="1" applyBorder="1" applyAlignment="1">
      <alignment horizontal="center"/>
    </xf>
    <xf numFmtId="173" fontId="25" fillId="0" borderId="5" xfId="0" applyNumberFormat="1" applyFont="1" applyFill="1" applyBorder="1" applyAlignment="1">
      <alignment horizontal="center" vertical="center"/>
    </xf>
    <xf numFmtId="173" fontId="25" fillId="0" borderId="3" xfId="0" applyNumberFormat="1" applyFont="1" applyFill="1" applyBorder="1" applyAlignment="1">
      <alignment horizontal="center" vertical="center"/>
    </xf>
    <xf numFmtId="0" fontId="24" fillId="0" borderId="18" xfId="0" applyFont="1" applyFill="1" applyBorder="1" applyAlignment="1">
      <alignment horizontal="center"/>
    </xf>
    <xf numFmtId="0" fontId="25" fillId="0" borderId="1" xfId="0" applyFont="1" applyFill="1" applyBorder="1" applyAlignment="1">
      <alignment horizontal="center"/>
    </xf>
    <xf numFmtId="173" fontId="25" fillId="0" borderId="1" xfId="0" applyNumberFormat="1" applyFont="1" applyFill="1" applyBorder="1" applyAlignment="1">
      <alignment horizontal="center" vertical="center"/>
    </xf>
    <xf numFmtId="0" fontId="49" fillId="29" borderId="0" xfId="0" applyFont="1" applyFill="1" applyBorder="1" applyAlignment="1">
      <alignment horizontal="left" vertical="center"/>
    </xf>
    <xf numFmtId="0" fontId="49" fillId="29" borderId="0" xfId="0" applyFont="1" applyFill="1" applyBorder="1" applyAlignment="1">
      <alignment vertical="center"/>
    </xf>
    <xf numFmtId="0" fontId="50" fillId="29" borderId="0" xfId="0" applyFont="1" applyFill="1" applyBorder="1"/>
    <xf numFmtId="0" fontId="0" fillId="29" borderId="19" xfId="0" applyFont="1" applyFill="1" applyBorder="1" applyAlignment="1">
      <alignment horizontal="center" vertical="center"/>
    </xf>
    <xf numFmtId="0" fontId="52" fillId="29" borderId="0" xfId="0" applyFont="1" applyFill="1" applyBorder="1"/>
    <xf numFmtId="174" fontId="25" fillId="0" borderId="0" xfId="54" quotePrefix="1" applyNumberFormat="1" applyFont="1" applyFill="1" applyBorder="1" applyAlignment="1">
      <alignment horizontal="center" vertical="center"/>
    </xf>
    <xf numFmtId="164" fontId="25" fillId="0" borderId="3" xfId="54" quotePrefix="1" applyNumberFormat="1" applyFont="1" applyFill="1" applyBorder="1" applyAlignment="1">
      <alignment horizontal="center" vertical="center"/>
    </xf>
    <xf numFmtId="174" fontId="25" fillId="0" borderId="0" xfId="54" applyNumberFormat="1" applyFont="1" applyFill="1" applyBorder="1" applyAlignment="1">
      <alignment horizontal="center" vertical="center"/>
    </xf>
    <xf numFmtId="164" fontId="25" fillId="0" borderId="3" xfId="54" applyNumberFormat="1" applyFont="1" applyFill="1" applyBorder="1" applyAlignment="1">
      <alignment horizontal="center" vertical="center"/>
    </xf>
    <xf numFmtId="174" fontId="25" fillId="0" borderId="0" xfId="55" applyNumberFormat="1" applyFont="1" applyFill="1" applyBorder="1" applyAlignment="1">
      <alignment horizontal="center" vertical="center"/>
    </xf>
    <xf numFmtId="164" fontId="25" fillId="0" borderId="3" xfId="0" applyNumberFormat="1" applyFont="1" applyFill="1" applyBorder="1" applyAlignment="1">
      <alignment horizontal="center"/>
    </xf>
    <xf numFmtId="0" fontId="25" fillId="0" borderId="1" xfId="0" applyFont="1" applyFill="1" applyBorder="1" applyAlignment="1">
      <alignment horizontal="center" vertical="center"/>
    </xf>
    <xf numFmtId="174" fontId="25" fillId="0" borderId="19" xfId="55" applyNumberFormat="1" applyFont="1" applyFill="1" applyBorder="1" applyAlignment="1">
      <alignment horizontal="center" vertical="center"/>
    </xf>
    <xf numFmtId="164" fontId="25" fillId="0" borderId="1" xfId="0" applyNumberFormat="1" applyFont="1" applyFill="1" applyBorder="1" applyAlignment="1">
      <alignment horizontal="center"/>
    </xf>
    <xf numFmtId="0" fontId="25" fillId="0" borderId="16" xfId="0" applyFont="1" applyFill="1" applyBorder="1" applyAlignment="1">
      <alignment horizontal="left" vertical="center"/>
    </xf>
    <xf numFmtId="0" fontId="25" fillId="0" borderId="17" xfId="0" applyFont="1" applyFill="1" applyBorder="1" applyAlignment="1">
      <alignment horizontal="left" vertical="center"/>
    </xf>
    <xf numFmtId="0" fontId="25" fillId="0" borderId="6" xfId="0" applyFont="1" applyFill="1" applyBorder="1" applyAlignment="1">
      <alignment horizontal="center" vertical="center"/>
    </xf>
    <xf numFmtId="173" fontId="25" fillId="0" borderId="20" xfId="0" applyNumberFormat="1" applyFont="1" applyFill="1" applyBorder="1" applyAlignment="1">
      <alignment horizontal="center" vertical="center"/>
    </xf>
    <xf numFmtId="170" fontId="24" fillId="29" borderId="0" xfId="0" applyNumberFormat="1" applyFont="1" applyFill="1" applyBorder="1" applyAlignment="1">
      <alignment horizontal="center" vertical="center"/>
    </xf>
    <xf numFmtId="173" fontId="25" fillId="0" borderId="0" xfId="0" applyNumberFormat="1" applyFont="1" applyFill="1" applyBorder="1" applyAlignment="1">
      <alignment horizontal="center" vertical="center"/>
    </xf>
    <xf numFmtId="170" fontId="24" fillId="29" borderId="0" xfId="0" applyNumberFormat="1" applyFont="1" applyFill="1" applyBorder="1"/>
    <xf numFmtId="0" fontId="25" fillId="0" borderId="18" xfId="0" applyFont="1" applyFill="1" applyBorder="1" applyAlignment="1">
      <alignment horizontal="left" vertical="center"/>
    </xf>
    <xf numFmtId="173" fontId="25" fillId="0" borderId="19" xfId="0" applyNumberFormat="1" applyFont="1" applyFill="1" applyBorder="1" applyAlignment="1">
      <alignment horizontal="center" vertical="center"/>
    </xf>
    <xf numFmtId="0" fontId="25" fillId="29" borderId="18" xfId="0" applyFont="1" applyFill="1" applyBorder="1" applyAlignment="1">
      <alignment horizontal="center" vertical="center"/>
    </xf>
    <xf numFmtId="10" fontId="25" fillId="36" borderId="3" xfId="0" applyNumberFormat="1" applyFont="1" applyFill="1" applyBorder="1" applyAlignment="1">
      <alignment horizontal="center" vertical="center"/>
    </xf>
    <xf numFmtId="0" fontId="0" fillId="28" borderId="0" xfId="0" applyFont="1" applyFill="1" applyAlignment="1">
      <alignment horizontal="center" vertical="center"/>
    </xf>
    <xf numFmtId="15" fontId="25" fillId="29" borderId="0" xfId="0" applyNumberFormat="1" applyFont="1" applyFill="1"/>
    <xf numFmtId="170" fontId="25" fillId="29" borderId="0" xfId="0" applyNumberFormat="1" applyFont="1" applyFill="1" applyAlignment="1">
      <alignment horizontal="center" vertical="center"/>
    </xf>
    <xf numFmtId="0" fontId="42" fillId="0" borderId="6" xfId="0" applyFont="1" applyBorder="1"/>
    <xf numFmtId="0" fontId="0" fillId="0" borderId="5" xfId="0" applyBorder="1"/>
    <xf numFmtId="0" fontId="0" fillId="0" borderId="4" xfId="0" applyBorder="1"/>
    <xf numFmtId="0" fontId="0" fillId="0" borderId="3" xfId="0" applyBorder="1"/>
    <xf numFmtId="0" fontId="0" fillId="0" borderId="27" xfId="0" applyBorder="1"/>
    <xf numFmtId="0" fontId="0" fillId="0" borderId="28" xfId="0" applyBorder="1"/>
    <xf numFmtId="0" fontId="42" fillId="0" borderId="4" xfId="0" applyFont="1" applyBorder="1"/>
    <xf numFmtId="0" fontId="0" fillId="0" borderId="4" xfId="0" applyFill="1" applyBorder="1"/>
    <xf numFmtId="0" fontId="0" fillId="0" borderId="17" xfId="0" applyBorder="1" applyAlignment="1">
      <alignment horizontal="center" vertical="center"/>
    </xf>
    <xf numFmtId="0" fontId="43" fillId="29" borderId="0" xfId="0" applyFont="1" applyFill="1" applyBorder="1" applyAlignment="1">
      <alignment horizontal="center" vertical="center"/>
    </xf>
    <xf numFmtId="0" fontId="50" fillId="29" borderId="20" xfId="0" applyFont="1" applyFill="1" applyBorder="1"/>
    <xf numFmtId="0" fontId="24" fillId="29" borderId="0" xfId="0" applyFont="1" applyFill="1" applyBorder="1" applyAlignment="1">
      <alignment horizontal="left" vertical="center"/>
    </xf>
    <xf numFmtId="0" fontId="24" fillId="0" borderId="26" xfId="0" applyFont="1" applyFill="1" applyBorder="1" applyAlignment="1">
      <alignment horizontal="left" vertical="center"/>
    </xf>
    <xf numFmtId="0" fontId="24" fillId="0" borderId="4" xfId="0" applyFont="1" applyFill="1" applyBorder="1" applyAlignment="1">
      <alignment horizontal="center" vertical="center"/>
    </xf>
    <xf numFmtId="0" fontId="24" fillId="0" borderId="25" xfId="0" applyFont="1" applyFill="1" applyBorder="1" applyAlignment="1">
      <alignment horizontal="left" vertical="center"/>
    </xf>
    <xf numFmtId="0" fontId="58" fillId="29" borderId="0" xfId="0" applyFont="1" applyFill="1" applyBorder="1" applyAlignment="1">
      <alignment horizontal="left" vertical="center"/>
    </xf>
    <xf numFmtId="0" fontId="24" fillId="0" borderId="2" xfId="0" applyFont="1" applyFill="1" applyBorder="1" applyAlignment="1">
      <alignment horizontal="center" vertical="center"/>
    </xf>
    <xf numFmtId="15" fontId="24" fillId="29" borderId="0" xfId="0" applyNumberFormat="1" applyFont="1" applyFill="1" applyBorder="1" applyAlignment="1">
      <alignment horizontal="center" vertical="center"/>
    </xf>
    <xf numFmtId="15" fontId="24" fillId="29" borderId="0" xfId="0" applyNumberFormat="1" applyFont="1" applyFill="1" applyBorder="1"/>
    <xf numFmtId="0" fontId="28" fillId="29" borderId="0" xfId="0" applyFont="1" applyFill="1" applyBorder="1" applyAlignment="1">
      <alignment horizontal="center" vertical="center"/>
    </xf>
    <xf numFmtId="0" fontId="43" fillId="29" borderId="3" xfId="0" applyFont="1" applyFill="1" applyBorder="1" applyAlignment="1">
      <alignment horizontal="center" vertical="center"/>
    </xf>
    <xf numFmtId="0" fontId="43" fillId="29" borderId="1" xfId="0" applyFont="1" applyFill="1" applyBorder="1" applyAlignment="1">
      <alignment horizontal="center" vertical="center"/>
    </xf>
    <xf numFmtId="0" fontId="43" fillId="29" borderId="17" xfId="0" applyFont="1" applyFill="1" applyBorder="1" applyAlignment="1">
      <alignment horizontal="center" vertical="center"/>
    </xf>
    <xf numFmtId="0" fontId="28" fillId="29" borderId="5" xfId="0" applyFont="1" applyFill="1" applyBorder="1" applyAlignment="1">
      <alignment horizontal="left" vertical="center"/>
    </xf>
    <xf numFmtId="0" fontId="41" fillId="34" borderId="3" xfId="0" applyFont="1" applyFill="1" applyBorder="1" applyAlignment="1">
      <alignment horizontal="center" vertical="center"/>
    </xf>
    <xf numFmtId="0" fontId="43" fillId="29" borderId="0" xfId="0" applyFont="1" applyFill="1" applyBorder="1" applyAlignment="1">
      <alignment vertical="center"/>
    </xf>
    <xf numFmtId="0" fontId="25" fillId="36" borderId="17" xfId="0" applyFont="1" applyFill="1" applyBorder="1" applyAlignment="1">
      <alignment horizontal="center" vertical="center"/>
    </xf>
    <xf numFmtId="173" fontId="25" fillId="27" borderId="20" xfId="0" applyNumberFormat="1" applyFont="1" applyFill="1" applyBorder="1" applyAlignment="1">
      <alignment horizontal="center" vertical="center"/>
    </xf>
    <xf numFmtId="15" fontId="25" fillId="27" borderId="20" xfId="0" applyNumberFormat="1" applyFont="1" applyFill="1" applyBorder="1" applyAlignment="1">
      <alignment horizontal="center" vertical="center"/>
    </xf>
    <xf numFmtId="15" fontId="25" fillId="27" borderId="5" xfId="0" applyNumberFormat="1" applyFont="1" applyFill="1" applyBorder="1" applyAlignment="1">
      <alignment horizontal="center" vertical="center"/>
    </xf>
    <xf numFmtId="173" fontId="25" fillId="27" borderId="0" xfId="0" applyNumberFormat="1" applyFont="1" applyFill="1" applyBorder="1" applyAlignment="1">
      <alignment horizontal="center" vertical="center"/>
    </xf>
    <xf numFmtId="173" fontId="25" fillId="27" borderId="19" xfId="0" applyNumberFormat="1" applyFont="1" applyFill="1" applyBorder="1" applyAlignment="1">
      <alignment horizontal="center" vertical="center"/>
    </xf>
    <xf numFmtId="15" fontId="25" fillId="27" borderId="19" xfId="0" applyNumberFormat="1" applyFont="1" applyFill="1" applyBorder="1" applyAlignment="1">
      <alignment horizontal="center" vertical="center"/>
    </xf>
    <xf numFmtId="15" fontId="25" fillId="27" borderId="1" xfId="0" applyNumberFormat="1" applyFont="1" applyFill="1" applyBorder="1" applyAlignment="1">
      <alignment horizontal="center" vertical="center"/>
    </xf>
    <xf numFmtId="0" fontId="24" fillId="36" borderId="17" xfId="0" applyFont="1" applyFill="1" applyBorder="1" applyAlignment="1">
      <alignment horizontal="center" vertical="center"/>
    </xf>
    <xf numFmtId="0" fontId="24" fillId="36" borderId="3" xfId="0" applyFont="1" applyFill="1" applyBorder="1" applyAlignment="1">
      <alignment horizontal="center" vertical="center"/>
    </xf>
    <xf numFmtId="15" fontId="24" fillId="0" borderId="16" xfId="0" applyNumberFormat="1" applyFont="1" applyFill="1" applyBorder="1" applyAlignment="1">
      <alignment horizontal="center" vertical="center"/>
    </xf>
    <xf numFmtId="0" fontId="24" fillId="0" borderId="17" xfId="0" applyFont="1" applyFill="1" applyBorder="1" applyAlignment="1">
      <alignment horizontal="center" vertical="center"/>
    </xf>
    <xf numFmtId="0" fontId="24" fillId="0" borderId="18" xfId="0" applyFont="1" applyFill="1" applyBorder="1" applyAlignment="1">
      <alignment horizontal="center" vertical="center"/>
    </xf>
    <xf numFmtId="15" fontId="24" fillId="0" borderId="6" xfId="0" applyNumberFormat="1" applyFont="1" applyFill="1" applyBorder="1" applyAlignment="1">
      <alignment horizontal="center" vertical="center"/>
    </xf>
    <xf numFmtId="0" fontId="24" fillId="27" borderId="17" xfId="0" applyFont="1" applyFill="1" applyBorder="1" applyAlignment="1">
      <alignment horizontal="center" vertical="center"/>
    </xf>
    <xf numFmtId="0" fontId="24" fillId="0" borderId="5" xfId="0" applyFont="1" applyFill="1" applyBorder="1" applyAlignment="1">
      <alignment horizontal="center" vertical="center"/>
    </xf>
    <xf numFmtId="0" fontId="24" fillId="0" borderId="3" xfId="0" applyFont="1" applyFill="1" applyBorder="1" applyAlignment="1">
      <alignment horizontal="center" vertical="center"/>
    </xf>
    <xf numFmtId="0" fontId="24" fillId="0" borderId="3" xfId="0" applyFont="1" applyFill="1" applyBorder="1" applyAlignment="1">
      <alignment horizontal="center"/>
    </xf>
    <xf numFmtId="0" fontId="24" fillId="27" borderId="3" xfId="0" applyFont="1" applyFill="1" applyBorder="1" applyAlignment="1">
      <alignment horizontal="center" vertical="center"/>
    </xf>
    <xf numFmtId="11" fontId="24" fillId="0" borderId="3" xfId="0" applyNumberFormat="1" applyFont="1" applyFill="1" applyBorder="1" applyAlignment="1">
      <alignment horizontal="center" vertical="center"/>
    </xf>
    <xf numFmtId="3" fontId="24" fillId="0" borderId="3" xfId="0" applyNumberFormat="1" applyFont="1" applyFill="1" applyBorder="1" applyAlignment="1">
      <alignment horizontal="center" vertical="center"/>
    </xf>
    <xf numFmtId="0" fontId="43" fillId="27" borderId="16" xfId="0" applyFont="1" applyFill="1" applyBorder="1" applyAlignment="1">
      <alignment horizontal="center" vertical="center"/>
    </xf>
    <xf numFmtId="0" fontId="28" fillId="29" borderId="0" xfId="0" applyFont="1" applyFill="1" applyBorder="1" applyAlignment="1">
      <alignment horizontal="left" vertical="center"/>
    </xf>
    <xf numFmtId="0" fontId="43" fillId="29" borderId="4" xfId="0" applyFont="1" applyFill="1" applyBorder="1" applyAlignment="1">
      <alignment horizontal="center" vertical="center"/>
    </xf>
    <xf numFmtId="0" fontId="28" fillId="29" borderId="20" xfId="0" applyFont="1" applyFill="1" applyBorder="1" applyAlignment="1">
      <alignment horizontal="left" vertical="center"/>
    </xf>
    <xf numFmtId="0" fontId="28" fillId="29" borderId="4" xfId="0" applyFont="1" applyFill="1" applyBorder="1" applyAlignment="1">
      <alignment horizontal="left" vertical="center"/>
    </xf>
    <xf numFmtId="0" fontId="0" fillId="0" borderId="0" xfId="0" applyBorder="1" applyAlignment="1">
      <alignment vertical="center"/>
    </xf>
    <xf numFmtId="11" fontId="24" fillId="27" borderId="3" xfId="0" applyNumberFormat="1" applyFont="1" applyFill="1" applyBorder="1" applyAlignment="1">
      <alignment horizontal="center" vertical="center"/>
    </xf>
    <xf numFmtId="0" fontId="24" fillId="27" borderId="29" xfId="0" applyFont="1" applyFill="1" applyBorder="1" applyAlignment="1">
      <alignment horizontal="center" vertical="center"/>
    </xf>
    <xf numFmtId="0" fontId="24" fillId="27" borderId="25" xfId="0" applyFont="1" applyFill="1" applyBorder="1" applyAlignment="1">
      <alignment horizontal="left" vertical="center"/>
    </xf>
    <xf numFmtId="0" fontId="25" fillId="29" borderId="4" xfId="0" applyFont="1" applyFill="1" applyBorder="1" applyAlignment="1">
      <alignment horizontal="left" vertical="center"/>
    </xf>
    <xf numFmtId="0" fontId="25" fillId="29" borderId="17" xfId="0" applyFont="1" applyFill="1" applyBorder="1" applyAlignment="1">
      <alignment horizontal="left" vertical="center"/>
    </xf>
    <xf numFmtId="173" fontId="25" fillId="0" borderId="30" xfId="0" applyNumberFormat="1" applyFont="1" applyFill="1" applyBorder="1" applyAlignment="1">
      <alignment horizontal="center" vertical="center"/>
    </xf>
    <xf numFmtId="173" fontId="25" fillId="0" borderId="31" xfId="0" applyNumberFormat="1" applyFont="1" applyFill="1" applyBorder="1" applyAlignment="1">
      <alignment horizontal="center" vertical="center"/>
    </xf>
    <xf numFmtId="173" fontId="25" fillId="0" borderId="32" xfId="0" applyNumberFormat="1" applyFont="1" applyFill="1" applyBorder="1" applyAlignment="1">
      <alignment horizontal="center" vertical="center"/>
    </xf>
    <xf numFmtId="0" fontId="41" fillId="34" borderId="26" xfId="0" applyFont="1" applyFill="1" applyBorder="1" applyAlignment="1">
      <alignment horizontal="center" vertical="center"/>
    </xf>
    <xf numFmtId="0" fontId="1" fillId="0" borderId="0" xfId="0" quotePrefix="1" applyFont="1" applyAlignment="1">
      <alignment horizontal="center" vertical="center"/>
    </xf>
    <xf numFmtId="4" fontId="25" fillId="29" borderId="0" xfId="0" applyNumberFormat="1" applyFont="1" applyFill="1" applyAlignment="1">
      <alignment horizontal="center" vertical="center"/>
    </xf>
    <xf numFmtId="0" fontId="25" fillId="29" borderId="16" xfId="0" quotePrefix="1" applyFont="1" applyFill="1" applyBorder="1" applyAlignment="1">
      <alignment horizontal="center" vertical="center"/>
    </xf>
    <xf numFmtId="0" fontId="42" fillId="0" borderId="33" xfId="0" applyFont="1" applyBorder="1"/>
    <xf numFmtId="0" fontId="0" fillId="0" borderId="29" xfId="0" applyBorder="1"/>
    <xf numFmtId="0" fontId="0" fillId="0" borderId="26" xfId="0" applyBorder="1"/>
    <xf numFmtId="0" fontId="59" fillId="0" borderId="0" xfId="0" applyFont="1"/>
    <xf numFmtId="0" fontId="60" fillId="0" borderId="0" xfId="0" applyFont="1"/>
    <xf numFmtId="0" fontId="50" fillId="0" borderId="0" xfId="0" applyFont="1" applyAlignment="1">
      <alignment horizontal="center" vertical="center"/>
    </xf>
    <xf numFmtId="0" fontId="41" fillId="34" borderId="17" xfId="0" applyFont="1" applyFill="1" applyBorder="1"/>
    <xf numFmtId="0" fontId="25" fillId="29" borderId="17" xfId="0" applyFont="1" applyFill="1" applyBorder="1" applyAlignment="1">
      <alignment horizontal="center"/>
    </xf>
    <xf numFmtId="0" fontId="25" fillId="29" borderId="25" xfId="0" applyFont="1" applyFill="1" applyBorder="1" applyAlignment="1">
      <alignment horizontal="center"/>
    </xf>
    <xf numFmtId="0" fontId="25" fillId="29" borderId="18" xfId="0" applyFont="1" applyFill="1" applyBorder="1" applyAlignment="1">
      <alignment horizontal="center"/>
    </xf>
    <xf numFmtId="0" fontId="24" fillId="0" borderId="1" xfId="0" applyFont="1" applyFill="1" applyBorder="1" applyAlignment="1">
      <alignment horizontal="center" vertical="center"/>
    </xf>
    <xf numFmtId="0" fontId="43" fillId="29" borderId="0" xfId="0" applyFont="1" applyFill="1" applyBorder="1" applyAlignment="1">
      <alignment horizontal="right" vertical="center"/>
    </xf>
    <xf numFmtId="0" fontId="0" fillId="0" borderId="2" xfId="0" applyBorder="1"/>
    <xf numFmtId="0" fontId="0" fillId="0" borderId="1" xfId="0" applyBorder="1"/>
    <xf numFmtId="0" fontId="0" fillId="0" borderId="18" xfId="0" applyBorder="1" applyAlignment="1">
      <alignment horizontal="center" vertical="center"/>
    </xf>
    <xf numFmtId="15" fontId="0" fillId="0" borderId="0" xfId="0" applyNumberFormat="1"/>
    <xf numFmtId="15" fontId="25" fillId="0" borderId="0" xfId="55" quotePrefix="1" applyNumberFormat="1" applyFont="1" applyFill="1" applyBorder="1" applyAlignment="1">
      <alignment horizontal="center" vertical="center"/>
    </xf>
    <xf numFmtId="15" fontId="25" fillId="0" borderId="0" xfId="55" applyNumberFormat="1" applyFont="1" applyFill="1" applyBorder="1" applyAlignment="1">
      <alignment horizontal="center" vertical="center"/>
    </xf>
    <xf numFmtId="15" fontId="25" fillId="0" borderId="0" xfId="0" applyNumberFormat="1" applyFont="1" applyFill="1" applyBorder="1" applyAlignment="1">
      <alignment horizontal="center"/>
    </xf>
    <xf numFmtId="15" fontId="25" fillId="0" borderId="19" xfId="0" applyNumberFormat="1" applyFont="1" applyFill="1" applyBorder="1" applyAlignment="1">
      <alignment horizontal="center"/>
    </xf>
    <xf numFmtId="0" fontId="28" fillId="0" borderId="0" xfId="0" applyFont="1" applyAlignment="1">
      <alignment horizontal="center" vertical="center"/>
    </xf>
    <xf numFmtId="4" fontId="25" fillId="0" borderId="4" xfId="55" quotePrefix="1" applyNumberFormat="1" applyFont="1" applyFill="1" applyBorder="1" applyAlignment="1">
      <alignment horizontal="left" vertical="center"/>
    </xf>
    <xf numFmtId="173" fontId="25" fillId="0" borderId="4" xfId="55" quotePrefix="1" applyNumberFormat="1" applyFont="1" applyFill="1" applyBorder="1" applyAlignment="1">
      <alignment horizontal="left" vertical="center"/>
    </xf>
    <xf numFmtId="173" fontId="25" fillId="0" borderId="4" xfId="55" applyNumberFormat="1" applyFont="1" applyFill="1" applyBorder="1" applyAlignment="1">
      <alignment horizontal="left" vertical="center"/>
    </xf>
    <xf numFmtId="0" fontId="25" fillId="0" borderId="4" xfId="55" applyFont="1" applyFill="1" applyBorder="1" applyAlignment="1">
      <alignment horizontal="left" vertical="center"/>
    </xf>
    <xf numFmtId="0" fontId="25" fillId="0" borderId="4" xfId="0" applyFont="1" applyFill="1" applyBorder="1" applyAlignment="1">
      <alignment horizontal="left"/>
    </xf>
    <xf numFmtId="0" fontId="25" fillId="0" borderId="2" xfId="0" applyFont="1" applyFill="1" applyBorder="1" applyAlignment="1">
      <alignment horizontal="left"/>
    </xf>
    <xf numFmtId="0" fontId="0" fillId="0" borderId="25" xfId="0" applyBorder="1"/>
    <xf numFmtId="10" fontId="43" fillId="27" borderId="17" xfId="0" applyNumberFormat="1" applyFont="1" applyFill="1" applyBorder="1" applyAlignment="1">
      <alignment horizontal="center" vertical="center"/>
    </xf>
    <xf numFmtId="0" fontId="42" fillId="0" borderId="0" xfId="0" applyFont="1"/>
    <xf numFmtId="10" fontId="43" fillId="0" borderId="17" xfId="0" applyNumberFormat="1" applyFont="1" applyFill="1" applyBorder="1" applyAlignment="1">
      <alignment horizontal="center" vertical="center"/>
    </xf>
    <xf numFmtId="0" fontId="0" fillId="0" borderId="0" xfId="0" applyBorder="1" applyAlignment="1">
      <alignment horizontal="center" vertical="center"/>
    </xf>
    <xf numFmtId="0" fontId="0" fillId="28" borderId="34" xfId="0" applyFont="1" applyFill="1" applyBorder="1" applyAlignment="1">
      <alignment horizontal="center" vertical="center"/>
    </xf>
    <xf numFmtId="0" fontId="0" fillId="0" borderId="0" xfId="0" applyAlignment="1">
      <alignment horizontal="left" vertical="center"/>
    </xf>
    <xf numFmtId="0" fontId="0" fillId="0" borderId="0" xfId="0" applyBorder="1" applyAlignment="1">
      <alignment horizontal="center" vertical="center"/>
    </xf>
    <xf numFmtId="0" fontId="0" fillId="0" borderId="17" xfId="0" applyBorder="1" applyAlignment="1">
      <alignment horizontal="center" vertical="center"/>
    </xf>
    <xf numFmtId="0" fontId="58" fillId="0" borderId="0" xfId="0" applyFont="1"/>
    <xf numFmtId="0" fontId="0" fillId="0" borderId="16" xfId="0" applyBorder="1"/>
    <xf numFmtId="0" fontId="0" fillId="0" borderId="16" xfId="0" applyBorder="1" applyAlignment="1">
      <alignment horizontal="center" vertical="center"/>
    </xf>
    <xf numFmtId="0" fontId="24" fillId="36" borderId="25" xfId="0" applyFont="1" applyFill="1" applyBorder="1" applyAlignment="1">
      <alignment horizontal="left" vertical="center"/>
    </xf>
    <xf numFmtId="0" fontId="24" fillId="36" borderId="28" xfId="0" applyFont="1" applyFill="1" applyBorder="1" applyAlignment="1">
      <alignment horizontal="center" vertical="center"/>
    </xf>
    <xf numFmtId="0" fontId="25" fillId="2" borderId="17" xfId="0" applyFont="1" applyFill="1" applyBorder="1" applyAlignment="1">
      <alignment horizontal="left" vertical="center"/>
    </xf>
    <xf numFmtId="0" fontId="25" fillId="2" borderId="17" xfId="0" applyFont="1" applyFill="1" applyBorder="1" applyAlignment="1">
      <alignment horizontal="center" vertical="center"/>
    </xf>
    <xf numFmtId="0" fontId="25" fillId="29" borderId="25" xfId="0" quotePrefix="1" applyFont="1" applyFill="1" applyBorder="1" applyAlignment="1">
      <alignment horizontal="center" vertical="center"/>
    </xf>
    <xf numFmtId="0" fontId="0" fillId="0" borderId="0" xfId="0" applyFill="1"/>
    <xf numFmtId="0" fontId="0" fillId="0" borderId="0" xfId="0" applyFill="1" applyAlignment="1">
      <alignment horizontal="center" vertical="center"/>
    </xf>
    <xf numFmtId="0" fontId="0" fillId="0" borderId="0" xfId="0" applyAlignment="1">
      <alignment horizontal="left" vertical="center"/>
    </xf>
    <xf numFmtId="0" fontId="0" fillId="0" borderId="0" xfId="0" applyBorder="1" applyAlignment="1">
      <alignment horizontal="center" vertical="center"/>
    </xf>
    <xf numFmtId="0" fontId="25" fillId="29" borderId="6" xfId="0" applyFont="1" applyFill="1" applyBorder="1" applyAlignment="1">
      <alignment horizontal="center" vertical="center"/>
    </xf>
    <xf numFmtId="0" fontId="0" fillId="0" borderId="17" xfId="0" applyBorder="1" applyAlignment="1">
      <alignment horizontal="center" vertical="center"/>
    </xf>
    <xf numFmtId="0" fontId="41" fillId="34" borderId="16" xfId="0" quotePrefix="1" applyFont="1" applyFill="1" applyBorder="1" applyAlignment="1">
      <alignment horizontal="center" vertical="center"/>
    </xf>
    <xf numFmtId="0" fontId="41" fillId="34" borderId="25" xfId="0" applyFont="1" applyFill="1" applyBorder="1"/>
    <xf numFmtId="0" fontId="50" fillId="0" borderId="0" xfId="0" applyFont="1"/>
    <xf numFmtId="0" fontId="0" fillId="0" borderId="5" xfId="0" applyBorder="1" applyAlignment="1">
      <alignment horizontal="center" vertical="center"/>
    </xf>
    <xf numFmtId="4" fontId="0" fillId="0" borderId="0" xfId="0" applyNumberFormat="1"/>
    <xf numFmtId="0" fontId="0" fillId="0" borderId="6" xfId="0" applyBorder="1" applyAlignment="1">
      <alignment horizontal="center" vertical="center"/>
    </xf>
    <xf numFmtId="0" fontId="0" fillId="0" borderId="20" xfId="0" applyBorder="1" applyAlignment="1">
      <alignment horizontal="center" vertical="center"/>
    </xf>
    <xf numFmtId="0" fontId="0" fillId="28" borderId="6" xfId="0" applyFill="1" applyBorder="1" applyAlignment="1">
      <alignment horizontal="center" vertical="center"/>
    </xf>
    <xf numFmtId="0" fontId="0" fillId="28" borderId="20" xfId="0" applyFill="1" applyBorder="1" applyAlignment="1">
      <alignment horizontal="center" vertical="center"/>
    </xf>
    <xf numFmtId="15" fontId="0" fillId="28" borderId="20" xfId="0" applyNumberFormat="1" applyFill="1" applyBorder="1" applyAlignment="1">
      <alignment horizontal="center" vertical="center"/>
    </xf>
    <xf numFmtId="4" fontId="0" fillId="28" borderId="5" xfId="0" applyNumberFormat="1" applyFill="1" applyBorder="1" applyAlignment="1">
      <alignment horizontal="center" vertical="center"/>
    </xf>
    <xf numFmtId="170" fontId="0" fillId="28" borderId="20" xfId="0" applyNumberFormat="1" applyFill="1" applyBorder="1" applyAlignment="1">
      <alignment horizontal="center" vertical="center"/>
    </xf>
    <xf numFmtId="0" fontId="0" fillId="28" borderId="4" xfId="0" applyFill="1" applyBorder="1" applyAlignment="1">
      <alignment horizontal="center" vertical="center"/>
    </xf>
    <xf numFmtId="0" fontId="0" fillId="28" borderId="0" xfId="0" applyFill="1" applyBorder="1" applyAlignment="1">
      <alignment horizontal="center" vertical="center"/>
    </xf>
    <xf numFmtId="15" fontId="0" fillId="28" borderId="0" xfId="0" applyNumberFormat="1" applyFill="1" applyBorder="1" applyAlignment="1">
      <alignment horizontal="center" vertical="center"/>
    </xf>
    <xf numFmtId="4" fontId="0" fillId="28" borderId="3" xfId="0" applyNumberFormat="1" applyFill="1" applyBorder="1" applyAlignment="1">
      <alignment horizontal="center" vertical="center"/>
    </xf>
    <xf numFmtId="170" fontId="0" fillId="28" borderId="0" xfId="0" applyNumberFormat="1" applyFill="1" applyBorder="1" applyAlignment="1">
      <alignment horizontal="center" vertical="center"/>
    </xf>
    <xf numFmtId="0" fontId="0" fillId="28" borderId="2" xfId="0" applyFill="1" applyBorder="1" applyAlignment="1">
      <alignment horizontal="center" vertical="center"/>
    </xf>
    <xf numFmtId="0" fontId="0" fillId="28" borderId="19" xfId="0" applyFill="1" applyBorder="1" applyAlignment="1">
      <alignment horizontal="center" vertical="center"/>
    </xf>
    <xf numFmtId="15" fontId="0" fillId="28" borderId="19" xfId="0" applyNumberFormat="1" applyFill="1" applyBorder="1" applyAlignment="1">
      <alignment horizontal="center" vertical="center"/>
    </xf>
    <xf numFmtId="4" fontId="0" fillId="28" borderId="1" xfId="0" applyNumberFormat="1" applyFill="1" applyBorder="1" applyAlignment="1">
      <alignment horizontal="center" vertical="center"/>
    </xf>
    <xf numFmtId="170" fontId="0" fillId="28" borderId="19" xfId="0" applyNumberFormat="1" applyFill="1" applyBorder="1" applyAlignment="1">
      <alignment horizontal="center" vertical="center"/>
    </xf>
    <xf numFmtId="0" fontId="25" fillId="29" borderId="16" xfId="0" quotePrefix="1" applyFont="1" applyFill="1" applyBorder="1"/>
    <xf numFmtId="0" fontId="25" fillId="29" borderId="17" xfId="0" quotePrefix="1" applyFont="1" applyFill="1" applyBorder="1"/>
    <xf numFmtId="0" fontId="25" fillId="29" borderId="18" xfId="0" quotePrefix="1" applyFont="1" applyFill="1" applyBorder="1"/>
    <xf numFmtId="170" fontId="0" fillId="40" borderId="6" xfId="0" applyNumberFormat="1" applyFill="1" applyBorder="1" applyAlignment="1">
      <alignment horizontal="center" vertical="center"/>
    </xf>
    <xf numFmtId="170" fontId="0" fillId="40" borderId="20" xfId="0" applyNumberFormat="1" applyFill="1" applyBorder="1" applyAlignment="1">
      <alignment horizontal="center" vertical="center"/>
    </xf>
    <xf numFmtId="170" fontId="0" fillId="40" borderId="5" xfId="0" applyNumberFormat="1" applyFill="1" applyBorder="1" applyAlignment="1">
      <alignment horizontal="center" vertical="center"/>
    </xf>
    <xf numFmtId="170" fontId="0" fillId="40" borderId="4" xfId="0" applyNumberFormat="1" applyFill="1" applyBorder="1" applyAlignment="1">
      <alignment horizontal="center" vertical="center"/>
    </xf>
    <xf numFmtId="170" fontId="0" fillId="40" borderId="0" xfId="0" applyNumberFormat="1" applyFill="1" applyBorder="1" applyAlignment="1">
      <alignment horizontal="center" vertical="center"/>
    </xf>
    <xf numFmtId="170" fontId="0" fillId="40" borderId="3" xfId="0" applyNumberFormat="1" applyFill="1" applyBorder="1" applyAlignment="1">
      <alignment horizontal="center" vertical="center"/>
    </xf>
    <xf numFmtId="170" fontId="0" fillId="40" borderId="2" xfId="0" applyNumberFormat="1" applyFill="1" applyBorder="1" applyAlignment="1">
      <alignment horizontal="center" vertical="center"/>
    </xf>
    <xf numFmtId="170" fontId="0" fillId="40" borderId="19" xfId="0" applyNumberFormat="1" applyFill="1" applyBorder="1" applyAlignment="1">
      <alignment horizontal="center" vertical="center"/>
    </xf>
    <xf numFmtId="170" fontId="0" fillId="40" borderId="1" xfId="0" applyNumberFormat="1" applyFill="1" applyBorder="1" applyAlignment="1">
      <alignment horizontal="center" vertical="center"/>
    </xf>
    <xf numFmtId="0" fontId="25" fillId="29" borderId="16" xfId="0" applyFont="1" applyFill="1" applyBorder="1"/>
    <xf numFmtId="0" fontId="25" fillId="29" borderId="17" xfId="0" applyFont="1" applyFill="1" applyBorder="1"/>
    <xf numFmtId="0" fontId="25" fillId="29" borderId="18" xfId="0" applyFont="1" applyFill="1" applyBorder="1"/>
    <xf numFmtId="0" fontId="0" fillId="29" borderId="35" xfId="0" applyFill="1" applyBorder="1"/>
    <xf numFmtId="0" fontId="0" fillId="0" borderId="35" xfId="0" applyBorder="1" applyAlignment="1">
      <alignment horizontal="center" vertical="center"/>
    </xf>
    <xf numFmtId="0" fontId="0" fillId="29" borderId="36" xfId="0" applyFill="1" applyBorder="1"/>
    <xf numFmtId="0" fontId="0" fillId="0" borderId="36" xfId="0" applyBorder="1" applyAlignment="1">
      <alignment horizontal="center" vertical="center"/>
    </xf>
    <xf numFmtId="0" fontId="0" fillId="29" borderId="37" xfId="0" applyFill="1" applyBorder="1"/>
    <xf numFmtId="0" fontId="0" fillId="0" borderId="37" xfId="0" applyBorder="1" applyAlignment="1">
      <alignment horizontal="center" vertical="center"/>
    </xf>
    <xf numFmtId="0" fontId="0" fillId="29" borderId="23" xfId="0" applyFill="1" applyBorder="1" applyAlignment="1">
      <alignment horizontal="center" vertical="center"/>
    </xf>
    <xf numFmtId="0" fontId="0" fillId="29" borderId="21" xfId="0" applyFill="1" applyBorder="1" applyAlignment="1">
      <alignment horizontal="center" vertical="center"/>
    </xf>
    <xf numFmtId="10" fontId="25" fillId="0" borderId="3" xfId="0" applyNumberFormat="1" applyFont="1" applyBorder="1" applyAlignment="1">
      <alignment horizontal="center" vertical="center"/>
    </xf>
    <xf numFmtId="10" fontId="25" fillId="0" borderId="1" xfId="0" applyNumberFormat="1" applyFont="1" applyBorder="1" applyAlignment="1">
      <alignment horizontal="center" vertical="center"/>
    </xf>
    <xf numFmtId="175" fontId="25" fillId="0" borderId="4" xfId="0" applyNumberFormat="1" applyFont="1" applyBorder="1" applyAlignment="1">
      <alignment horizontal="center" vertical="center"/>
    </xf>
    <xf numFmtId="175" fontId="25" fillId="0" borderId="2" xfId="0" applyNumberFormat="1" applyFont="1" applyBorder="1" applyAlignment="1">
      <alignment horizontal="center" vertical="center"/>
    </xf>
    <xf numFmtId="3" fontId="0" fillId="28" borderId="20" xfId="0" applyNumberFormat="1" applyFill="1" applyBorder="1" applyAlignment="1">
      <alignment horizontal="center" vertical="center"/>
    </xf>
    <xf numFmtId="3" fontId="0" fillId="28" borderId="0" xfId="0" applyNumberFormat="1" applyFill="1" applyBorder="1" applyAlignment="1">
      <alignment horizontal="center" vertical="center"/>
    </xf>
    <xf numFmtId="3" fontId="0" fillId="28" borderId="19" xfId="0" applyNumberFormat="1" applyFill="1" applyBorder="1" applyAlignment="1">
      <alignment horizontal="center" vertical="center"/>
    </xf>
    <xf numFmtId="3" fontId="0" fillId="0" borderId="0" xfId="0" applyNumberFormat="1" applyAlignment="1">
      <alignment horizontal="center" vertical="center"/>
    </xf>
    <xf numFmtId="0" fontId="0" fillId="0" borderId="0" xfId="0" applyFill="1" applyBorder="1" applyAlignment="1">
      <alignment horizontal="center" vertical="center"/>
    </xf>
    <xf numFmtId="170" fontId="0" fillId="29" borderId="0" xfId="0" applyNumberFormat="1" applyFill="1" applyBorder="1" applyAlignment="1">
      <alignment horizontal="center" vertical="center"/>
    </xf>
    <xf numFmtId="3" fontId="0" fillId="29" borderId="3" xfId="0" applyNumberFormat="1" applyFill="1" applyBorder="1" applyAlignment="1">
      <alignment horizontal="center" vertical="center"/>
    </xf>
    <xf numFmtId="3" fontId="0" fillId="29" borderId="1"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0" xfId="0" applyFill="1" applyBorder="1" applyAlignment="1">
      <alignment horizontal="center" vertical="center"/>
    </xf>
    <xf numFmtId="15" fontId="0" fillId="29" borderId="4" xfId="0" applyNumberFormat="1" applyFill="1" applyBorder="1" applyAlignment="1">
      <alignment horizontal="center" vertical="center"/>
    </xf>
    <xf numFmtId="15" fontId="0" fillId="29" borderId="0" xfId="0" applyNumberFormat="1" applyFill="1" applyBorder="1" applyAlignment="1">
      <alignment horizontal="center" vertical="center"/>
    </xf>
    <xf numFmtId="0" fontId="0" fillId="29" borderId="0" xfId="0" quotePrefix="1" applyFill="1" applyBorder="1" applyAlignment="1">
      <alignment horizontal="center" vertical="center"/>
    </xf>
    <xf numFmtId="15" fontId="0" fillId="29" borderId="2" xfId="0" applyNumberFormat="1" applyFill="1" applyBorder="1" applyAlignment="1">
      <alignment horizontal="center" vertical="center"/>
    </xf>
    <xf numFmtId="15" fontId="0" fillId="29" borderId="19" xfId="0" applyNumberFormat="1" applyFill="1" applyBorder="1" applyAlignment="1">
      <alignment horizontal="center" vertical="center"/>
    </xf>
    <xf numFmtId="0" fontId="0" fillId="29" borderId="19" xfId="0" applyFill="1" applyBorder="1" applyAlignment="1">
      <alignment horizontal="center" vertical="center"/>
    </xf>
    <xf numFmtId="4" fontId="0" fillId="29" borderId="0" xfId="0" applyNumberFormat="1" applyFill="1" applyBorder="1" applyAlignment="1">
      <alignment horizontal="center" vertical="center"/>
    </xf>
    <xf numFmtId="4" fontId="0" fillId="29" borderId="19" xfId="0" applyNumberFormat="1" applyFill="1" applyBorder="1" applyAlignment="1">
      <alignment horizontal="center" vertical="center"/>
    </xf>
    <xf numFmtId="3" fontId="0" fillId="29" borderId="0" xfId="0" applyNumberFormat="1" applyFill="1" applyBorder="1" applyAlignment="1">
      <alignment horizontal="center" vertical="center"/>
    </xf>
    <xf numFmtId="3" fontId="0" fillId="29" borderId="19" xfId="0" applyNumberFormat="1" applyFill="1" applyBorder="1" applyAlignment="1">
      <alignment horizontal="center" vertical="center"/>
    </xf>
    <xf numFmtId="10" fontId="0" fillId="29" borderId="0" xfId="0" applyNumberFormat="1" applyFill="1" applyBorder="1" applyAlignment="1">
      <alignment horizontal="center" vertical="center"/>
    </xf>
    <xf numFmtId="173" fontId="0" fillId="29" borderId="0" xfId="0" applyNumberFormat="1" applyFill="1" applyBorder="1" applyAlignment="1">
      <alignment horizontal="center" vertical="center"/>
    </xf>
    <xf numFmtId="173" fontId="0" fillId="29" borderId="19" xfId="0" applyNumberFormat="1" applyFill="1" applyBorder="1" applyAlignment="1">
      <alignment horizontal="center" vertical="center"/>
    </xf>
    <xf numFmtId="176" fontId="0" fillId="29" borderId="0" xfId="0" applyNumberFormat="1" applyFill="1" applyBorder="1" applyAlignment="1">
      <alignment horizontal="center" vertical="center"/>
    </xf>
    <xf numFmtId="176" fontId="0" fillId="29" borderId="19" xfId="0" applyNumberFormat="1" applyFill="1" applyBorder="1" applyAlignment="1">
      <alignment horizontal="center" vertical="center"/>
    </xf>
    <xf numFmtId="15" fontId="0" fillId="29" borderId="4" xfId="0" applyNumberFormat="1" applyFill="1" applyBorder="1" applyAlignment="1">
      <alignment horizontal="left" vertical="center"/>
    </xf>
    <xf numFmtId="0" fontId="0" fillId="29" borderId="6" xfId="0" applyFill="1" applyBorder="1" applyAlignment="1">
      <alignment horizontal="left" vertical="center"/>
    </xf>
    <xf numFmtId="3" fontId="0" fillId="29" borderId="20" xfId="0" applyNumberFormat="1" applyFill="1" applyBorder="1" applyAlignment="1">
      <alignment horizontal="left" vertical="center"/>
    </xf>
    <xf numFmtId="3" fontId="0" fillId="29" borderId="5" xfId="0" applyNumberFormat="1" applyFill="1" applyBorder="1" applyAlignment="1">
      <alignment horizontal="left" vertical="center"/>
    </xf>
    <xf numFmtId="15" fontId="0" fillId="29" borderId="0" xfId="0" applyNumberFormat="1" applyFill="1" applyBorder="1" applyAlignment="1">
      <alignment horizontal="left" vertical="center"/>
    </xf>
    <xf numFmtId="0" fontId="0" fillId="29" borderId="0" xfId="0" applyFill="1" applyBorder="1" applyAlignment="1">
      <alignment horizontal="left" vertical="center"/>
    </xf>
    <xf numFmtId="3" fontId="0" fillId="29" borderId="0" xfId="0" applyNumberFormat="1" applyFill="1" applyBorder="1" applyAlignment="1">
      <alignment horizontal="left" vertical="center"/>
    </xf>
    <xf numFmtId="3" fontId="0" fillId="29" borderId="3" xfId="0" applyNumberFormat="1" applyFill="1" applyBorder="1" applyAlignment="1">
      <alignment horizontal="left" vertical="center"/>
    </xf>
    <xf numFmtId="0" fontId="1" fillId="36" borderId="24" xfId="0" quotePrefix="1" applyFont="1" applyFill="1" applyBorder="1" applyAlignment="1">
      <alignment horizontal="center" vertical="center"/>
    </xf>
    <xf numFmtId="15" fontId="0" fillId="36" borderId="4" xfId="0" applyNumberFormat="1" applyFill="1" applyBorder="1" applyAlignment="1">
      <alignment horizontal="center" vertical="center"/>
    </xf>
    <xf numFmtId="173" fontId="0" fillId="36" borderId="0" xfId="0" applyNumberFormat="1" applyFill="1" applyBorder="1" applyAlignment="1">
      <alignment horizontal="center" vertical="center"/>
    </xf>
    <xf numFmtId="3" fontId="25" fillId="0" borderId="0" xfId="0" applyNumberFormat="1" applyFont="1" applyAlignment="1">
      <alignment horizontal="center" vertical="center"/>
    </xf>
    <xf numFmtId="170" fontId="25" fillId="0" borderId="0" xfId="0" applyNumberFormat="1" applyFont="1" applyAlignment="1">
      <alignment horizontal="center" vertical="center"/>
    </xf>
    <xf numFmtId="171" fontId="45" fillId="28" borderId="16" xfId="0" applyNumberFormat="1" applyFont="1" applyFill="1" applyBorder="1" applyAlignment="1">
      <alignment horizontal="center" vertical="center"/>
    </xf>
    <xf numFmtId="0" fontId="50" fillId="0" borderId="25" xfId="0" applyFont="1" applyBorder="1" applyAlignment="1">
      <alignment vertical="center"/>
    </xf>
    <xf numFmtId="0" fontId="42" fillId="0" borderId="0" xfId="0" applyFont="1" applyAlignment="1">
      <alignment horizontal="left" vertical="center"/>
    </xf>
    <xf numFmtId="0" fontId="0" fillId="0" borderId="0" xfId="0" applyAlignment="1">
      <alignment horizontal="left" vertical="center"/>
    </xf>
    <xf numFmtId="0" fontId="59" fillId="29" borderId="6" xfId="0" applyFont="1" applyFill="1" applyBorder="1" applyAlignment="1">
      <alignment horizontal="center" vertical="center"/>
    </xf>
    <xf numFmtId="0" fontId="60" fillId="29" borderId="5" xfId="0" applyFont="1" applyFill="1" applyBorder="1" applyAlignment="1">
      <alignment horizontal="center" vertical="center"/>
    </xf>
    <xf numFmtId="0" fontId="60" fillId="29" borderId="2" xfId="0" applyFont="1" applyFill="1" applyBorder="1" applyAlignment="1">
      <alignment horizontal="center" vertical="center"/>
    </xf>
    <xf numFmtId="0" fontId="60" fillId="29" borderId="1" xfId="0" applyFont="1" applyFill="1" applyBorder="1" applyAlignment="1">
      <alignment horizontal="center" vertical="center"/>
    </xf>
    <xf numFmtId="0" fontId="31" fillId="29" borderId="6"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32" fillId="35" borderId="23" xfId="0" applyFont="1" applyFill="1" applyBorder="1" applyAlignment="1">
      <alignment horizontal="center" vertical="center" wrapText="1"/>
    </xf>
    <xf numFmtId="0" fontId="32" fillId="35" borderId="22" xfId="0" applyFont="1" applyFill="1" applyBorder="1" applyAlignment="1">
      <alignment horizontal="center" vertical="center" wrapText="1"/>
    </xf>
    <xf numFmtId="0" fontId="32" fillId="35" borderId="21" xfId="0" applyFont="1" applyFill="1" applyBorder="1" applyAlignment="1">
      <alignment horizontal="center" vertical="center" wrapText="1"/>
    </xf>
    <xf numFmtId="170" fontId="0" fillId="0" borderId="0" xfId="0" applyNumberFormat="1" applyBorder="1" applyAlignment="1">
      <alignment horizontal="center" vertical="center"/>
    </xf>
    <xf numFmtId="0" fontId="0" fillId="0" borderId="0" xfId="0" applyBorder="1" applyAlignment="1">
      <alignment horizontal="center" vertical="center"/>
    </xf>
    <xf numFmtId="170" fontId="30" fillId="28" borderId="6" xfId="0" applyNumberFormat="1" applyFont="1" applyFill="1" applyBorder="1" applyAlignment="1">
      <alignment horizontal="center" vertical="center"/>
    </xf>
    <xf numFmtId="0" fontId="30" fillId="0" borderId="5" xfId="0" applyFont="1" applyBorder="1" applyAlignment="1">
      <alignment horizontal="center" vertical="center"/>
    </xf>
    <xf numFmtId="0" fontId="30" fillId="0" borderId="2" xfId="0" applyFont="1" applyBorder="1" applyAlignment="1">
      <alignment horizontal="center" vertical="center"/>
    </xf>
    <xf numFmtId="0" fontId="30" fillId="0" borderId="1" xfId="0" applyFont="1" applyBorder="1" applyAlignment="1">
      <alignment horizontal="center" vertical="center"/>
    </xf>
    <xf numFmtId="0" fontId="33" fillId="33" borderId="23" xfId="0" applyFont="1" applyFill="1" applyBorder="1" applyAlignment="1">
      <alignment horizontal="center" vertical="center" wrapText="1"/>
    </xf>
    <xf numFmtId="0" fontId="33" fillId="33" borderId="22" xfId="0" applyFont="1" applyFill="1" applyBorder="1" applyAlignment="1">
      <alignment horizontal="center" vertical="center" wrapText="1"/>
    </xf>
    <xf numFmtId="0" fontId="33" fillId="33" borderId="21" xfId="0" applyFont="1" applyFill="1" applyBorder="1" applyAlignment="1">
      <alignment horizontal="center" vertical="center" wrapText="1"/>
    </xf>
    <xf numFmtId="0" fontId="33" fillId="34" borderId="23" xfId="0" applyFont="1" applyFill="1" applyBorder="1" applyAlignment="1">
      <alignment horizontal="center" vertical="center" wrapText="1"/>
    </xf>
    <xf numFmtId="0" fontId="33" fillId="34" borderId="22" xfId="0" applyFont="1" applyFill="1" applyBorder="1" applyAlignment="1">
      <alignment horizontal="center" vertical="center" wrapText="1"/>
    </xf>
    <xf numFmtId="0" fontId="33" fillId="34" borderId="21" xfId="0" applyFont="1" applyFill="1" applyBorder="1" applyAlignment="1">
      <alignment horizontal="center" vertical="center" wrapText="1"/>
    </xf>
    <xf numFmtId="0" fontId="33" fillId="32" borderId="23" xfId="0" applyFont="1" applyFill="1" applyBorder="1" applyAlignment="1">
      <alignment horizontal="center" vertical="center" wrapText="1"/>
    </xf>
    <xf numFmtId="0" fontId="33" fillId="32" borderId="22" xfId="0" applyFont="1" applyFill="1" applyBorder="1" applyAlignment="1">
      <alignment horizontal="center" vertical="center" wrapText="1"/>
    </xf>
    <xf numFmtId="0" fontId="33" fillId="32" borderId="21" xfId="0" applyFont="1" applyFill="1" applyBorder="1" applyAlignment="1">
      <alignment horizontal="center" vertical="center" wrapText="1"/>
    </xf>
    <xf numFmtId="0" fontId="25" fillId="29" borderId="6" xfId="0" applyFont="1" applyFill="1" applyBorder="1" applyAlignment="1">
      <alignment horizontal="center" vertical="center"/>
    </xf>
    <xf numFmtId="0" fontId="30" fillId="31" borderId="23" xfId="0" applyFont="1" applyFill="1" applyBorder="1" applyAlignment="1">
      <alignment horizontal="center" vertical="center" wrapText="1"/>
    </xf>
    <xf numFmtId="0" fontId="30" fillId="31" borderId="22" xfId="0" applyFont="1" applyFill="1" applyBorder="1" applyAlignment="1">
      <alignment horizontal="center" vertical="center" wrapText="1"/>
    </xf>
    <xf numFmtId="0" fontId="30" fillId="31" borderId="21" xfId="0" applyFont="1" applyFill="1" applyBorder="1" applyAlignment="1">
      <alignment horizontal="center" vertical="center" wrapText="1"/>
    </xf>
    <xf numFmtId="0" fontId="30" fillId="30" borderId="23" xfId="0" applyFont="1" applyFill="1" applyBorder="1" applyAlignment="1">
      <alignment horizontal="center" vertical="center" wrapText="1"/>
    </xf>
    <xf numFmtId="0" fontId="30" fillId="30" borderId="22" xfId="0" applyFont="1" applyFill="1" applyBorder="1" applyAlignment="1">
      <alignment horizontal="center" vertical="center" wrapText="1"/>
    </xf>
    <xf numFmtId="0" fontId="30" fillId="30" borderId="21" xfId="0" applyFont="1" applyFill="1" applyBorder="1" applyAlignment="1">
      <alignment horizontal="center" vertical="center" wrapText="1"/>
    </xf>
    <xf numFmtId="0" fontId="30" fillId="37" borderId="6" xfId="0" applyFont="1" applyFill="1" applyBorder="1" applyAlignment="1">
      <alignment horizontal="center" vertical="center" wrapText="1"/>
    </xf>
    <xf numFmtId="0" fontId="30" fillId="37" borderId="20" xfId="0" applyFont="1" applyFill="1" applyBorder="1" applyAlignment="1">
      <alignment horizontal="center" vertical="center" wrapText="1"/>
    </xf>
    <xf numFmtId="0" fontId="0" fillId="37" borderId="20" xfId="0" applyFill="1" applyBorder="1" applyAlignment="1">
      <alignment horizontal="center" vertical="center"/>
    </xf>
    <xf numFmtId="0" fontId="0" fillId="37" borderId="5" xfId="0" applyFill="1" applyBorder="1" applyAlignment="1">
      <alignment horizontal="center" vertical="center"/>
    </xf>
    <xf numFmtId="0" fontId="0" fillId="37" borderId="2" xfId="0" applyFill="1" applyBorder="1" applyAlignment="1">
      <alignment horizontal="center" vertical="center"/>
    </xf>
    <xf numFmtId="0" fontId="0" fillId="37" borderId="19" xfId="0" applyFill="1" applyBorder="1" applyAlignment="1">
      <alignment horizontal="center" vertical="center"/>
    </xf>
    <xf numFmtId="0" fontId="0" fillId="37" borderId="1" xfId="0" applyFill="1" applyBorder="1" applyAlignment="1">
      <alignment horizontal="center" vertical="center"/>
    </xf>
    <xf numFmtId="0" fontId="30" fillId="30" borderId="6" xfId="0" applyFont="1" applyFill="1" applyBorder="1" applyAlignment="1">
      <alignment horizontal="center" vertical="center" wrapText="1"/>
    </xf>
    <xf numFmtId="0" fontId="30" fillId="30" borderId="20" xfId="0" applyFont="1" applyFill="1" applyBorder="1" applyAlignment="1">
      <alignment horizontal="center" vertical="center" wrapText="1"/>
    </xf>
    <xf numFmtId="0" fontId="0" fillId="30" borderId="20" xfId="0" applyFill="1" applyBorder="1" applyAlignment="1">
      <alignment horizontal="center" vertical="center"/>
    </xf>
    <xf numFmtId="0" fontId="0" fillId="30" borderId="5" xfId="0" applyFill="1" applyBorder="1" applyAlignment="1">
      <alignment horizontal="center" vertical="center"/>
    </xf>
    <xf numFmtId="0" fontId="0" fillId="30" borderId="2" xfId="0" applyFill="1" applyBorder="1" applyAlignment="1">
      <alignment horizontal="center" vertical="center"/>
    </xf>
    <xf numFmtId="0" fontId="0" fillId="30" borderId="19" xfId="0" applyFill="1" applyBorder="1" applyAlignment="1">
      <alignment horizontal="center" vertical="center"/>
    </xf>
    <xf numFmtId="0" fontId="0" fillId="30" borderId="1" xfId="0" applyFill="1" applyBorder="1" applyAlignment="1">
      <alignment horizontal="center" vertical="center"/>
    </xf>
    <xf numFmtId="0" fontId="25" fillId="29" borderId="16" xfId="0" applyFont="1" applyFill="1" applyBorder="1" applyAlignment="1">
      <alignment horizontal="center" vertical="center"/>
    </xf>
    <xf numFmtId="0" fontId="0" fillId="0" borderId="17" xfId="0" applyBorder="1" applyAlignment="1">
      <alignment horizontal="center" vertical="center"/>
    </xf>
    <xf numFmtId="0" fontId="33" fillId="32" borderId="6" xfId="0" applyFont="1" applyFill="1" applyBorder="1" applyAlignment="1">
      <alignment horizontal="center" vertical="center" wrapText="1"/>
    </xf>
    <xf numFmtId="0" fontId="33" fillId="32" borderId="20" xfId="0" applyFont="1" applyFill="1" applyBorder="1" applyAlignment="1">
      <alignment horizontal="center" vertical="center" wrapText="1"/>
    </xf>
    <xf numFmtId="0" fontId="0" fillId="0" borderId="20" xfId="0" applyBorder="1" applyAlignment="1">
      <alignment horizontal="center" vertical="center" wrapText="1"/>
    </xf>
    <xf numFmtId="0" fontId="0" fillId="0" borderId="2" xfId="0" applyBorder="1" applyAlignment="1">
      <alignment horizontal="center" vertical="center" wrapText="1"/>
    </xf>
    <xf numFmtId="0" fontId="0" fillId="0" borderId="19" xfId="0" applyBorder="1" applyAlignment="1">
      <alignment horizontal="center" vertical="center" wrapText="1"/>
    </xf>
    <xf numFmtId="0" fontId="32" fillId="38" borderId="6" xfId="0" applyFont="1" applyFill="1" applyBorder="1" applyAlignment="1">
      <alignment horizontal="center" vertical="center" wrapText="1"/>
    </xf>
    <xf numFmtId="0" fontId="32" fillId="38" borderId="20" xfId="0" applyFont="1" applyFill="1" applyBorder="1" applyAlignment="1">
      <alignment horizontal="center" vertical="center" wrapText="1"/>
    </xf>
    <xf numFmtId="0" fontId="24" fillId="38" borderId="20" xfId="0" applyFont="1" applyFill="1" applyBorder="1" applyAlignment="1">
      <alignment horizontal="center" vertical="center" wrapText="1"/>
    </xf>
    <xf numFmtId="0" fontId="24" fillId="38" borderId="5" xfId="0" applyFont="1" applyFill="1" applyBorder="1" applyAlignment="1">
      <alignment horizontal="center" vertical="center" wrapText="1"/>
    </xf>
    <xf numFmtId="0" fontId="24" fillId="38" borderId="2" xfId="0" applyFont="1" applyFill="1" applyBorder="1" applyAlignment="1">
      <alignment horizontal="center" vertical="center" wrapText="1"/>
    </xf>
    <xf numFmtId="0" fontId="24" fillId="38" borderId="19" xfId="0" applyFont="1" applyFill="1" applyBorder="1" applyAlignment="1">
      <alignment horizontal="center" vertical="center" wrapText="1"/>
    </xf>
    <xf numFmtId="0" fontId="24" fillId="38" borderId="1" xfId="0" applyFont="1" applyFill="1" applyBorder="1" applyAlignment="1">
      <alignment horizontal="center" vertical="center" wrapText="1"/>
    </xf>
    <xf numFmtId="0" fontId="55" fillId="34" borderId="6" xfId="0" applyFont="1" applyFill="1" applyBorder="1" applyAlignment="1">
      <alignment horizontal="center" vertical="center" wrapText="1"/>
    </xf>
    <xf numFmtId="0" fontId="55" fillId="34" borderId="20" xfId="0" applyFont="1" applyFill="1" applyBorder="1" applyAlignment="1">
      <alignment horizontal="center" vertical="center" wrapText="1"/>
    </xf>
    <xf numFmtId="0" fontId="41" fillId="34" borderId="20" xfId="0" applyFont="1" applyFill="1" applyBorder="1" applyAlignment="1">
      <alignment horizontal="center" vertical="center" wrapText="1"/>
    </xf>
    <xf numFmtId="0" fontId="41" fillId="34" borderId="2" xfId="0" applyFont="1" applyFill="1" applyBorder="1" applyAlignment="1">
      <alignment horizontal="center" vertical="center" wrapText="1"/>
    </xf>
    <xf numFmtId="0" fontId="41" fillId="34" borderId="19" xfId="0" applyFont="1" applyFill="1" applyBorder="1" applyAlignment="1">
      <alignment horizontal="center" vertical="center" wrapText="1"/>
    </xf>
    <xf numFmtId="0" fontId="32" fillId="39" borderId="6" xfId="0" applyFont="1" applyFill="1" applyBorder="1" applyAlignment="1">
      <alignment horizontal="center" vertical="center" wrapText="1"/>
    </xf>
    <xf numFmtId="0" fontId="32" fillId="39" borderId="20" xfId="0" applyFont="1" applyFill="1" applyBorder="1" applyAlignment="1">
      <alignment horizontal="center" vertical="center" wrapText="1"/>
    </xf>
    <xf numFmtId="0" fontId="24" fillId="39" borderId="20" xfId="0" applyFont="1" applyFill="1" applyBorder="1" applyAlignment="1">
      <alignment horizontal="center" vertical="center" wrapText="1"/>
    </xf>
    <xf numFmtId="0" fontId="24" fillId="39" borderId="2" xfId="0" applyFont="1" applyFill="1" applyBorder="1" applyAlignment="1">
      <alignment horizontal="center" vertical="center" wrapText="1"/>
    </xf>
    <xf numFmtId="0" fontId="24" fillId="39" borderId="19" xfId="0" applyFont="1" applyFill="1" applyBorder="1" applyAlignment="1">
      <alignment horizontal="center" vertical="center" wrapText="1"/>
    </xf>
    <xf numFmtId="0" fontId="55" fillId="33" borderId="6" xfId="0" applyFont="1" applyFill="1" applyBorder="1" applyAlignment="1">
      <alignment horizontal="center" vertical="center" wrapText="1"/>
    </xf>
    <xf numFmtId="0" fontId="55" fillId="33" borderId="20" xfId="0" applyFont="1" applyFill="1" applyBorder="1" applyAlignment="1">
      <alignment horizontal="center" vertical="center" wrapText="1"/>
    </xf>
    <xf numFmtId="0" fontId="41" fillId="33" borderId="20" xfId="0" applyFont="1" applyFill="1" applyBorder="1" applyAlignment="1">
      <alignment horizontal="center" vertical="center" wrapText="1"/>
    </xf>
    <xf numFmtId="0" fontId="41" fillId="33" borderId="2" xfId="0" applyFont="1" applyFill="1" applyBorder="1" applyAlignment="1">
      <alignment horizontal="center" vertical="center" wrapText="1"/>
    </xf>
    <xf numFmtId="0" fontId="41" fillId="33" borderId="19" xfId="0" applyFont="1" applyFill="1" applyBorder="1" applyAlignment="1">
      <alignment horizontal="center" vertical="center" wrapText="1"/>
    </xf>
    <xf numFmtId="0" fontId="56" fillId="27" borderId="17" xfId="0" applyFont="1" applyFill="1" applyBorder="1" applyAlignment="1">
      <alignment horizontal="center" vertical="center" textRotation="90"/>
    </xf>
    <xf numFmtId="0" fontId="56" fillId="27" borderId="25" xfId="0" applyFont="1" applyFill="1" applyBorder="1" applyAlignment="1">
      <alignment horizontal="center" vertical="center" textRotation="90"/>
    </xf>
    <xf numFmtId="0" fontId="57" fillId="27" borderId="26" xfId="0" applyFont="1" applyFill="1" applyBorder="1" applyAlignment="1">
      <alignment horizontal="center" vertical="center" textRotation="90" wrapText="1"/>
    </xf>
    <xf numFmtId="0" fontId="57" fillId="27" borderId="17" xfId="0" applyFont="1" applyFill="1" applyBorder="1" applyAlignment="1">
      <alignment horizontal="center" vertical="center" textRotation="90"/>
    </xf>
    <xf numFmtId="0" fontId="57" fillId="27" borderId="25" xfId="0" applyFont="1" applyFill="1" applyBorder="1" applyAlignment="1">
      <alignment horizontal="center" vertical="center" textRotation="90"/>
    </xf>
    <xf numFmtId="0" fontId="56" fillId="27" borderId="26" xfId="0" applyFont="1" applyFill="1" applyBorder="1" applyAlignment="1">
      <alignment horizontal="center" vertical="center" textRotation="90" wrapText="1"/>
    </xf>
    <xf numFmtId="0" fontId="56" fillId="27" borderId="17" xfId="0" applyFont="1" applyFill="1" applyBorder="1" applyAlignment="1">
      <alignment horizontal="center" vertical="center" textRotation="90" wrapText="1"/>
    </xf>
    <xf numFmtId="0" fontId="56" fillId="27" borderId="18" xfId="0" applyFont="1" applyFill="1" applyBorder="1" applyAlignment="1">
      <alignment horizontal="center" vertical="center" textRotation="90" wrapText="1"/>
    </xf>
    <xf numFmtId="0" fontId="0" fillId="0" borderId="25" xfId="0" applyBorder="1" applyAlignment="1"/>
  </cellXfs>
  <cellStyles count="56">
    <cellStyle name="=C:\WINNT35\SYSTEM32\COMMAND.COM" xfId="1"/>
    <cellStyle name="Background" xfId="2"/>
    <cellStyle name="calc" xfId="3"/>
    <cellStyle name="Comma [0]" xfId="54" builtinId="6"/>
    <cellStyle name="Comma [0] 2" xfId="4"/>
    <cellStyle name="Comma [0] 3" xfId="5"/>
    <cellStyle name="Comma 2" xfId="6"/>
    <cellStyle name="Data" xfId="7"/>
    <cellStyle name="Data2" xfId="8"/>
    <cellStyle name="Data5" xfId="9"/>
    <cellStyle name="Header" xfId="10"/>
    <cellStyle name="Hidden" xfId="11"/>
    <cellStyle name="InputDataRow" xfId="12"/>
    <cellStyle name="InputLabelRow" xfId="13"/>
    <cellStyle name="InputPc2Right" xfId="14"/>
    <cellStyle name="InputShortText" xfId="15"/>
    <cellStyle name="InputTextLeft" xfId="16"/>
    <cellStyle name="IntermediateLabelColumn" xfId="17"/>
    <cellStyle name="LabelLeft" xfId="18"/>
    <cellStyle name="LabelRight" xfId="19"/>
    <cellStyle name="Milliers [0]_Open&amp;Close" xfId="20"/>
    <cellStyle name="Milliers_Open&amp;Close" xfId="21"/>
    <cellStyle name="Mon?taire [0]_Open&amp;Close" xfId="22"/>
    <cellStyle name="Mon?taire_Open&amp;Close" xfId="23"/>
    <cellStyle name="Monétaire [0]_Open&amp;Close" xfId="24"/>
    <cellStyle name="Monétaire_Open&amp;Close" xfId="25"/>
    <cellStyle name="Normal" xfId="0" builtinId="0"/>
    <cellStyle name="Normal 2" xfId="26"/>
    <cellStyle name="Normal 3" xfId="27"/>
    <cellStyle name="Normal 4" xfId="28"/>
    <cellStyle name="Page 1" xfId="29"/>
    <cellStyle name="Page 2" xfId="30"/>
    <cellStyle name="Page 3" xfId="31"/>
    <cellStyle name="Page 4" xfId="32"/>
    <cellStyle name="Page 5" xfId="33"/>
    <cellStyle name="Page 6" xfId="34"/>
    <cellStyle name="Page 7" xfId="35"/>
    <cellStyle name="Page1" xfId="36"/>
    <cellStyle name="Page2" xfId="37"/>
    <cellStyle name="Page3" xfId="38"/>
    <cellStyle name="Page4" xfId="39"/>
    <cellStyle name="Page5" xfId="40"/>
    <cellStyle name="Page6" xfId="41"/>
    <cellStyle name="Percent 2" xfId="42"/>
    <cellStyle name="Percent 3" xfId="43"/>
    <cellStyle name="Percent 4" xfId="44"/>
    <cellStyle name="ResultDateCenter" xfId="45"/>
    <cellStyle name="Style 1" xfId="46"/>
    <cellStyle name="パーセント 2" xfId="47"/>
    <cellStyle name="桁区切り 2" xfId="48"/>
    <cellStyle name="桁区切り_DegitalOption_test" xfId="49"/>
    <cellStyle name="標準 2" xfId="50"/>
    <cellStyle name="標準 3" xfId="51"/>
    <cellStyle name="標準 4" xfId="52"/>
    <cellStyle name="標準_examplePortfolio" xfId="53"/>
    <cellStyle name="標準_Input_OutPut20060417" xfId="55"/>
  </cellStyles>
  <dxfs count="2">
    <dxf>
      <font>
        <b/>
        <i val="0"/>
        <color rgb="FF006600"/>
      </font>
    </dxf>
    <dxf>
      <font>
        <color theme="0" tint="-4.9989318521683403E-2"/>
      </font>
      <fill>
        <patternFill>
          <bgColor theme="0" tint="-4.9989318521683403E-2"/>
        </patternFill>
      </fill>
    </dxf>
  </dxfs>
  <tableStyles count="0" defaultTableStyle="TableStyleMedium2" defaultPivotStyle="PivotStyleLight16"/>
  <colors>
    <mruColors>
      <color rgb="FFFF66FF"/>
      <color rgb="FFFFFFCC"/>
      <color rgb="FF006600"/>
      <color rgb="FF7EECF2"/>
      <color rgb="FFFFCCFF"/>
      <color rgb="FF0000FF"/>
      <color rgb="FFFF99FF"/>
      <color rgb="FFF9A5D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OIS</c:v>
          </c:tx>
          <c:marker>
            <c:symbol val="none"/>
          </c:marker>
          <c:cat>
            <c:numRef>
              <c:f>CurveDisplay!$C$7:$C$1004</c:f>
              <c:numCache>
                <c:formatCode>d\-mmm\-yy</c:formatCode>
                <c:ptCount val="998"/>
                <c:pt idx="0">
                  <c:v>42754.710543981484</c:v>
                </c:pt>
                <c:pt idx="1">
                  <c:v>42764.710543981484</c:v>
                </c:pt>
                <c:pt idx="2">
                  <c:v>42774.710543981484</c:v>
                </c:pt>
                <c:pt idx="3">
                  <c:v>42784.710543981484</c:v>
                </c:pt>
                <c:pt idx="4">
                  <c:v>42794.710543981484</c:v>
                </c:pt>
                <c:pt idx="5">
                  <c:v>42804.710543981484</c:v>
                </c:pt>
                <c:pt idx="6">
                  <c:v>42814.710543981484</c:v>
                </c:pt>
                <c:pt idx="7">
                  <c:v>42824.710543981484</c:v>
                </c:pt>
                <c:pt idx="8">
                  <c:v>42834.710543981484</c:v>
                </c:pt>
                <c:pt idx="9">
                  <c:v>42844.710543981484</c:v>
                </c:pt>
                <c:pt idx="10">
                  <c:v>42854.710543981484</c:v>
                </c:pt>
                <c:pt idx="11">
                  <c:v>42864.710543981484</c:v>
                </c:pt>
                <c:pt idx="12">
                  <c:v>42874.710543981484</c:v>
                </c:pt>
                <c:pt idx="13">
                  <c:v>42884.710543981484</c:v>
                </c:pt>
                <c:pt idx="14">
                  <c:v>42894.710543981484</c:v>
                </c:pt>
                <c:pt idx="15">
                  <c:v>42904.710543981484</c:v>
                </c:pt>
                <c:pt idx="16">
                  <c:v>42914.710543981484</c:v>
                </c:pt>
                <c:pt idx="17">
                  <c:v>42924.710543981484</c:v>
                </c:pt>
                <c:pt idx="18">
                  <c:v>42934.710543981484</c:v>
                </c:pt>
                <c:pt idx="19">
                  <c:v>42944.710543981484</c:v>
                </c:pt>
                <c:pt idx="20">
                  <c:v>42954.710543981484</c:v>
                </c:pt>
                <c:pt idx="21">
                  <c:v>42964.710543981484</c:v>
                </c:pt>
                <c:pt idx="22">
                  <c:v>42974.710543981484</c:v>
                </c:pt>
                <c:pt idx="23">
                  <c:v>42984.710543981484</c:v>
                </c:pt>
                <c:pt idx="24">
                  <c:v>42994.710543981484</c:v>
                </c:pt>
                <c:pt idx="25">
                  <c:v>43004.710543981484</c:v>
                </c:pt>
                <c:pt idx="26">
                  <c:v>43014.710543981484</c:v>
                </c:pt>
                <c:pt idx="27">
                  <c:v>43024.710543981484</c:v>
                </c:pt>
                <c:pt idx="28">
                  <c:v>43034.710543981484</c:v>
                </c:pt>
                <c:pt idx="29">
                  <c:v>43044.710543981484</c:v>
                </c:pt>
                <c:pt idx="30">
                  <c:v>43054.710543981484</c:v>
                </c:pt>
                <c:pt idx="31">
                  <c:v>43064.710543981484</c:v>
                </c:pt>
                <c:pt idx="32">
                  <c:v>43074.710543981484</c:v>
                </c:pt>
                <c:pt idx="33">
                  <c:v>43084.710543981484</c:v>
                </c:pt>
                <c:pt idx="34">
                  <c:v>43094.710543981484</c:v>
                </c:pt>
                <c:pt idx="35">
                  <c:v>43104.710543981484</c:v>
                </c:pt>
                <c:pt idx="36">
                  <c:v>43114.710543981484</c:v>
                </c:pt>
                <c:pt idx="37">
                  <c:v>43124.710543981484</c:v>
                </c:pt>
                <c:pt idx="38">
                  <c:v>43134.710543981484</c:v>
                </c:pt>
                <c:pt idx="39">
                  <c:v>43144.710543981484</c:v>
                </c:pt>
                <c:pt idx="40">
                  <c:v>43154.710543981484</c:v>
                </c:pt>
                <c:pt idx="41">
                  <c:v>43164.710543981484</c:v>
                </c:pt>
                <c:pt idx="42">
                  <c:v>43174.710543981484</c:v>
                </c:pt>
                <c:pt idx="43">
                  <c:v>43184.710543981484</c:v>
                </c:pt>
                <c:pt idx="44">
                  <c:v>43194.710543981484</c:v>
                </c:pt>
                <c:pt idx="45">
                  <c:v>43204.710543981484</c:v>
                </c:pt>
                <c:pt idx="46">
                  <c:v>43214.710543981484</c:v>
                </c:pt>
                <c:pt idx="47">
                  <c:v>43224.710543981484</c:v>
                </c:pt>
                <c:pt idx="48">
                  <c:v>43234.710543981484</c:v>
                </c:pt>
                <c:pt idx="49">
                  <c:v>43244.710543981484</c:v>
                </c:pt>
                <c:pt idx="50">
                  <c:v>43254.710543981484</c:v>
                </c:pt>
                <c:pt idx="51">
                  <c:v>43264.710543981484</c:v>
                </c:pt>
                <c:pt idx="52">
                  <c:v>43274.710543981484</c:v>
                </c:pt>
                <c:pt idx="53">
                  <c:v>43284.710543981484</c:v>
                </c:pt>
                <c:pt idx="54">
                  <c:v>43294.710543981484</c:v>
                </c:pt>
                <c:pt idx="55">
                  <c:v>43304.710543981484</c:v>
                </c:pt>
                <c:pt idx="56">
                  <c:v>43314.710543981484</c:v>
                </c:pt>
                <c:pt idx="57">
                  <c:v>43324.710543981484</c:v>
                </c:pt>
                <c:pt idx="58">
                  <c:v>43334.710543981484</c:v>
                </c:pt>
                <c:pt idx="59">
                  <c:v>43344.710543981484</c:v>
                </c:pt>
                <c:pt idx="60">
                  <c:v>43354.710543981484</c:v>
                </c:pt>
                <c:pt idx="61">
                  <c:v>43364.710543981484</c:v>
                </c:pt>
                <c:pt idx="62">
                  <c:v>43374.710543981484</c:v>
                </c:pt>
                <c:pt idx="63">
                  <c:v>43384.710543981484</c:v>
                </c:pt>
                <c:pt idx="64">
                  <c:v>43394.710543981484</c:v>
                </c:pt>
                <c:pt idx="65">
                  <c:v>43404.710543981484</c:v>
                </c:pt>
                <c:pt idx="66">
                  <c:v>43414.710543981484</c:v>
                </c:pt>
                <c:pt idx="67">
                  <c:v>43424.710543981484</c:v>
                </c:pt>
                <c:pt idx="68">
                  <c:v>43434.710543981484</c:v>
                </c:pt>
                <c:pt idx="69">
                  <c:v>43444.710543981484</c:v>
                </c:pt>
                <c:pt idx="70">
                  <c:v>43454.710543981484</c:v>
                </c:pt>
                <c:pt idx="71">
                  <c:v>43464.710543981484</c:v>
                </c:pt>
                <c:pt idx="72">
                  <c:v>43474.710543981484</c:v>
                </c:pt>
                <c:pt idx="73">
                  <c:v>43484.710543981484</c:v>
                </c:pt>
                <c:pt idx="74">
                  <c:v>43494.710543981484</c:v>
                </c:pt>
                <c:pt idx="75">
                  <c:v>43504.710543981484</c:v>
                </c:pt>
                <c:pt idx="76">
                  <c:v>43514.710543981484</c:v>
                </c:pt>
                <c:pt idx="77">
                  <c:v>43524.710543981484</c:v>
                </c:pt>
                <c:pt idx="78">
                  <c:v>43534.710543981484</c:v>
                </c:pt>
                <c:pt idx="79">
                  <c:v>43544.710543981484</c:v>
                </c:pt>
                <c:pt idx="80">
                  <c:v>43554.710543981484</c:v>
                </c:pt>
                <c:pt idx="81">
                  <c:v>43564.710543981484</c:v>
                </c:pt>
                <c:pt idx="82">
                  <c:v>43574.710543981484</c:v>
                </c:pt>
                <c:pt idx="83">
                  <c:v>43584.710543981484</c:v>
                </c:pt>
                <c:pt idx="84">
                  <c:v>43594.710543981484</c:v>
                </c:pt>
                <c:pt idx="85">
                  <c:v>43604.710543981484</c:v>
                </c:pt>
                <c:pt idx="86">
                  <c:v>43614.710543981484</c:v>
                </c:pt>
                <c:pt idx="87">
                  <c:v>43624.710543981484</c:v>
                </c:pt>
                <c:pt idx="88">
                  <c:v>43634.710543981484</c:v>
                </c:pt>
                <c:pt idx="89">
                  <c:v>43644.710543981484</c:v>
                </c:pt>
                <c:pt idx="90">
                  <c:v>43654.710543981484</c:v>
                </c:pt>
                <c:pt idx="91">
                  <c:v>43664.710543981484</c:v>
                </c:pt>
                <c:pt idx="92">
                  <c:v>43674.710543981484</c:v>
                </c:pt>
                <c:pt idx="93">
                  <c:v>43684.710543981484</c:v>
                </c:pt>
                <c:pt idx="94">
                  <c:v>43694.710543981484</c:v>
                </c:pt>
                <c:pt idx="95">
                  <c:v>43704.710543981484</c:v>
                </c:pt>
                <c:pt idx="96">
                  <c:v>43714.710543981484</c:v>
                </c:pt>
                <c:pt idx="97">
                  <c:v>43724.710543981484</c:v>
                </c:pt>
                <c:pt idx="98">
                  <c:v>43734.710543981484</c:v>
                </c:pt>
                <c:pt idx="99">
                  <c:v>43744.710543981484</c:v>
                </c:pt>
                <c:pt idx="100">
                  <c:v>43754.710543981484</c:v>
                </c:pt>
                <c:pt idx="101">
                  <c:v>43764.710543981484</c:v>
                </c:pt>
                <c:pt idx="102">
                  <c:v>43774.710543981484</c:v>
                </c:pt>
                <c:pt idx="103">
                  <c:v>43784.710543981484</c:v>
                </c:pt>
                <c:pt idx="104">
                  <c:v>43794.710543981484</c:v>
                </c:pt>
                <c:pt idx="105">
                  <c:v>43804.710543981484</c:v>
                </c:pt>
                <c:pt idx="106">
                  <c:v>43814.710543981484</c:v>
                </c:pt>
                <c:pt idx="107">
                  <c:v>43824.710543981484</c:v>
                </c:pt>
                <c:pt idx="108">
                  <c:v>43834.710543981484</c:v>
                </c:pt>
                <c:pt idx="109">
                  <c:v>43844.710543981484</c:v>
                </c:pt>
                <c:pt idx="110">
                  <c:v>43854.710543981484</c:v>
                </c:pt>
                <c:pt idx="111">
                  <c:v>43864.710543981484</c:v>
                </c:pt>
                <c:pt idx="112">
                  <c:v>43874.710543981484</c:v>
                </c:pt>
                <c:pt idx="113">
                  <c:v>43884.710543981484</c:v>
                </c:pt>
                <c:pt idx="114">
                  <c:v>43894.710543981484</c:v>
                </c:pt>
                <c:pt idx="115">
                  <c:v>43904.710543981484</c:v>
                </c:pt>
                <c:pt idx="116">
                  <c:v>43914.710543981484</c:v>
                </c:pt>
                <c:pt idx="117">
                  <c:v>43924.710543981484</c:v>
                </c:pt>
                <c:pt idx="118">
                  <c:v>43934.710543981484</c:v>
                </c:pt>
                <c:pt idx="119">
                  <c:v>43944.710543981484</c:v>
                </c:pt>
                <c:pt idx="120">
                  <c:v>43954.710543981484</c:v>
                </c:pt>
                <c:pt idx="121">
                  <c:v>43964.710543981484</c:v>
                </c:pt>
                <c:pt idx="122">
                  <c:v>43974.710543981484</c:v>
                </c:pt>
                <c:pt idx="123">
                  <c:v>43984.710543981484</c:v>
                </c:pt>
                <c:pt idx="124">
                  <c:v>43994.710543981484</c:v>
                </c:pt>
                <c:pt idx="125">
                  <c:v>44004.710543981484</c:v>
                </c:pt>
                <c:pt idx="126">
                  <c:v>44014.710543981484</c:v>
                </c:pt>
                <c:pt idx="127">
                  <c:v>44024.710543981484</c:v>
                </c:pt>
                <c:pt idx="128">
                  <c:v>44034.710543981484</c:v>
                </c:pt>
                <c:pt idx="129">
                  <c:v>44044.710543981484</c:v>
                </c:pt>
                <c:pt idx="130">
                  <c:v>44054.710543981484</c:v>
                </c:pt>
                <c:pt idx="131">
                  <c:v>44064.710543981484</c:v>
                </c:pt>
                <c:pt idx="132">
                  <c:v>44074.710543981484</c:v>
                </c:pt>
                <c:pt idx="133">
                  <c:v>44084.710543981484</c:v>
                </c:pt>
                <c:pt idx="134">
                  <c:v>44094.710543981484</c:v>
                </c:pt>
                <c:pt idx="135">
                  <c:v>44104.710543981484</c:v>
                </c:pt>
                <c:pt idx="136">
                  <c:v>44114.710543981484</c:v>
                </c:pt>
                <c:pt idx="137">
                  <c:v>44124.710543981484</c:v>
                </c:pt>
                <c:pt idx="138">
                  <c:v>44134.710543981484</c:v>
                </c:pt>
                <c:pt idx="139">
                  <c:v>44144.710543981484</c:v>
                </c:pt>
                <c:pt idx="140">
                  <c:v>44154.710543981484</c:v>
                </c:pt>
                <c:pt idx="141">
                  <c:v>44164.710543981484</c:v>
                </c:pt>
                <c:pt idx="142">
                  <c:v>44174.710543981484</c:v>
                </c:pt>
                <c:pt idx="143">
                  <c:v>44184.710543981484</c:v>
                </c:pt>
                <c:pt idx="144">
                  <c:v>44194.710543981484</c:v>
                </c:pt>
                <c:pt idx="145">
                  <c:v>44204.710543981484</c:v>
                </c:pt>
                <c:pt idx="146">
                  <c:v>44214.710543981484</c:v>
                </c:pt>
                <c:pt idx="147">
                  <c:v>44224.710543981484</c:v>
                </c:pt>
                <c:pt idx="148">
                  <c:v>44234.710543981484</c:v>
                </c:pt>
                <c:pt idx="149">
                  <c:v>44244.710543981484</c:v>
                </c:pt>
                <c:pt idx="150">
                  <c:v>44254.710543981484</c:v>
                </c:pt>
                <c:pt idx="151">
                  <c:v>44264.710543981484</c:v>
                </c:pt>
                <c:pt idx="152">
                  <c:v>44274.710543981484</c:v>
                </c:pt>
                <c:pt idx="153">
                  <c:v>44284.710543981484</c:v>
                </c:pt>
                <c:pt idx="154">
                  <c:v>44294.710543981484</c:v>
                </c:pt>
                <c:pt idx="155">
                  <c:v>44304.710543981484</c:v>
                </c:pt>
                <c:pt idx="156">
                  <c:v>44314.710543981484</c:v>
                </c:pt>
                <c:pt idx="157">
                  <c:v>44324.710543981484</c:v>
                </c:pt>
                <c:pt idx="158">
                  <c:v>44334.710543981484</c:v>
                </c:pt>
                <c:pt idx="159">
                  <c:v>44344.710543981484</c:v>
                </c:pt>
                <c:pt idx="160">
                  <c:v>44354.710543981484</c:v>
                </c:pt>
                <c:pt idx="161">
                  <c:v>44364.710543981484</c:v>
                </c:pt>
                <c:pt idx="162">
                  <c:v>44374.710543981484</c:v>
                </c:pt>
                <c:pt idx="163">
                  <c:v>44384.710543981484</c:v>
                </c:pt>
                <c:pt idx="164">
                  <c:v>44394.710543981484</c:v>
                </c:pt>
                <c:pt idx="165">
                  <c:v>44404.710543981484</c:v>
                </c:pt>
                <c:pt idx="166">
                  <c:v>44414.710543981484</c:v>
                </c:pt>
                <c:pt idx="167">
                  <c:v>44424.710543981484</c:v>
                </c:pt>
                <c:pt idx="168">
                  <c:v>44434.710543981484</c:v>
                </c:pt>
                <c:pt idx="169">
                  <c:v>44444.710543981484</c:v>
                </c:pt>
                <c:pt idx="170">
                  <c:v>44454.710543981484</c:v>
                </c:pt>
                <c:pt idx="171">
                  <c:v>44464.710543981484</c:v>
                </c:pt>
                <c:pt idx="172">
                  <c:v>44474.710543981484</c:v>
                </c:pt>
                <c:pt idx="173">
                  <c:v>44484.710543981484</c:v>
                </c:pt>
                <c:pt idx="174">
                  <c:v>44494.710543981484</c:v>
                </c:pt>
                <c:pt idx="175">
                  <c:v>44504.710543981484</c:v>
                </c:pt>
                <c:pt idx="176">
                  <c:v>44514.710543981484</c:v>
                </c:pt>
                <c:pt idx="177">
                  <c:v>44524.710543981484</c:v>
                </c:pt>
                <c:pt idx="178">
                  <c:v>44534.710543981484</c:v>
                </c:pt>
                <c:pt idx="179">
                  <c:v>44544.710543981484</c:v>
                </c:pt>
                <c:pt idx="180">
                  <c:v>44554.710543981484</c:v>
                </c:pt>
                <c:pt idx="181">
                  <c:v>44564.710543981484</c:v>
                </c:pt>
                <c:pt idx="182">
                  <c:v>44574.710543981484</c:v>
                </c:pt>
                <c:pt idx="183">
                  <c:v>44584.710543981484</c:v>
                </c:pt>
                <c:pt idx="184">
                  <c:v>44594.710543981484</c:v>
                </c:pt>
                <c:pt idx="185">
                  <c:v>44604.710543981484</c:v>
                </c:pt>
                <c:pt idx="186">
                  <c:v>44614.710543981484</c:v>
                </c:pt>
                <c:pt idx="187">
                  <c:v>44624.710543981484</c:v>
                </c:pt>
                <c:pt idx="188">
                  <c:v>44634.710543981484</c:v>
                </c:pt>
                <c:pt idx="189">
                  <c:v>44644.710543981484</c:v>
                </c:pt>
                <c:pt idx="190">
                  <c:v>44654.710543981484</c:v>
                </c:pt>
                <c:pt idx="191">
                  <c:v>44664.710543981484</c:v>
                </c:pt>
                <c:pt idx="192">
                  <c:v>44674.710543981484</c:v>
                </c:pt>
                <c:pt idx="193">
                  <c:v>44684.710543981484</c:v>
                </c:pt>
                <c:pt idx="194">
                  <c:v>44694.710543981484</c:v>
                </c:pt>
                <c:pt idx="195">
                  <c:v>44704.710543981484</c:v>
                </c:pt>
                <c:pt idx="196">
                  <c:v>44714.710543981484</c:v>
                </c:pt>
                <c:pt idx="197">
                  <c:v>44724.710543981484</c:v>
                </c:pt>
                <c:pt idx="198">
                  <c:v>44734.710543981484</c:v>
                </c:pt>
                <c:pt idx="199">
                  <c:v>44744.710543981484</c:v>
                </c:pt>
                <c:pt idx="200">
                  <c:v>44754.710543981484</c:v>
                </c:pt>
                <c:pt idx="201">
                  <c:v>44764.710543981484</c:v>
                </c:pt>
                <c:pt idx="202">
                  <c:v>44774.710543981484</c:v>
                </c:pt>
                <c:pt idx="203">
                  <c:v>44784.710543981484</c:v>
                </c:pt>
                <c:pt idx="204">
                  <c:v>44794.710543981484</c:v>
                </c:pt>
                <c:pt idx="205">
                  <c:v>44804.710543981484</c:v>
                </c:pt>
                <c:pt idx="206">
                  <c:v>44814.710543981484</c:v>
                </c:pt>
                <c:pt idx="207">
                  <c:v>44824.710543981484</c:v>
                </c:pt>
                <c:pt idx="208">
                  <c:v>44834.710543981484</c:v>
                </c:pt>
                <c:pt idx="209">
                  <c:v>44844.710543981484</c:v>
                </c:pt>
                <c:pt idx="210">
                  <c:v>44854.710543981484</c:v>
                </c:pt>
                <c:pt idx="211">
                  <c:v>44864.710543981484</c:v>
                </c:pt>
                <c:pt idx="212">
                  <c:v>44874.710543981484</c:v>
                </c:pt>
                <c:pt idx="213">
                  <c:v>44884.710543981484</c:v>
                </c:pt>
                <c:pt idx="214">
                  <c:v>44894.710543981484</c:v>
                </c:pt>
                <c:pt idx="215">
                  <c:v>44904.710543981484</c:v>
                </c:pt>
                <c:pt idx="216">
                  <c:v>44914.710543981484</c:v>
                </c:pt>
                <c:pt idx="217">
                  <c:v>44924.710543981484</c:v>
                </c:pt>
                <c:pt idx="218">
                  <c:v>44934.710543981484</c:v>
                </c:pt>
                <c:pt idx="219">
                  <c:v>44944.710543981484</c:v>
                </c:pt>
                <c:pt idx="220">
                  <c:v>44954.710543981484</c:v>
                </c:pt>
                <c:pt idx="221">
                  <c:v>44964.710543981484</c:v>
                </c:pt>
                <c:pt idx="222">
                  <c:v>44974.710543981484</c:v>
                </c:pt>
                <c:pt idx="223">
                  <c:v>44984.710543981484</c:v>
                </c:pt>
                <c:pt idx="224">
                  <c:v>44994.710543981484</c:v>
                </c:pt>
                <c:pt idx="225">
                  <c:v>45004.710543981484</c:v>
                </c:pt>
                <c:pt idx="226">
                  <c:v>45014.710543981484</c:v>
                </c:pt>
                <c:pt idx="227">
                  <c:v>45024.710543981484</c:v>
                </c:pt>
                <c:pt idx="228">
                  <c:v>45034.710543981484</c:v>
                </c:pt>
                <c:pt idx="229">
                  <c:v>45044.710543981484</c:v>
                </c:pt>
                <c:pt idx="230">
                  <c:v>45054.710543981484</c:v>
                </c:pt>
                <c:pt idx="231">
                  <c:v>45064.710543981484</c:v>
                </c:pt>
                <c:pt idx="232">
                  <c:v>45074.710543981484</c:v>
                </c:pt>
                <c:pt idx="233">
                  <c:v>45084.710543981484</c:v>
                </c:pt>
                <c:pt idx="234">
                  <c:v>45094.710543981484</c:v>
                </c:pt>
                <c:pt idx="235">
                  <c:v>45104.710543981484</c:v>
                </c:pt>
                <c:pt idx="236">
                  <c:v>45114.710543981484</c:v>
                </c:pt>
                <c:pt idx="237">
                  <c:v>45124.710543981484</c:v>
                </c:pt>
                <c:pt idx="238">
                  <c:v>45134.710543981484</c:v>
                </c:pt>
                <c:pt idx="239">
                  <c:v>45144.710543981484</c:v>
                </c:pt>
                <c:pt idx="240">
                  <c:v>45154.710543981484</c:v>
                </c:pt>
                <c:pt idx="241">
                  <c:v>45164.710543981484</c:v>
                </c:pt>
                <c:pt idx="242">
                  <c:v>45174.710543981484</c:v>
                </c:pt>
                <c:pt idx="243">
                  <c:v>45184.710543981484</c:v>
                </c:pt>
                <c:pt idx="244">
                  <c:v>45194.710543981484</c:v>
                </c:pt>
                <c:pt idx="245">
                  <c:v>45204.710543981484</c:v>
                </c:pt>
                <c:pt idx="246">
                  <c:v>45214.710543981484</c:v>
                </c:pt>
                <c:pt idx="247">
                  <c:v>45224.710543981484</c:v>
                </c:pt>
                <c:pt idx="248">
                  <c:v>45234.710543981484</c:v>
                </c:pt>
                <c:pt idx="249">
                  <c:v>45244.710543981484</c:v>
                </c:pt>
                <c:pt idx="250">
                  <c:v>45254.710543981484</c:v>
                </c:pt>
                <c:pt idx="251">
                  <c:v>45264.710543981484</c:v>
                </c:pt>
                <c:pt idx="252">
                  <c:v>45274.710543981484</c:v>
                </c:pt>
                <c:pt idx="253">
                  <c:v>45284.710543981484</c:v>
                </c:pt>
                <c:pt idx="254">
                  <c:v>45294.710543981484</c:v>
                </c:pt>
                <c:pt idx="255">
                  <c:v>45304.710543981484</c:v>
                </c:pt>
                <c:pt idx="256">
                  <c:v>45314.710543981484</c:v>
                </c:pt>
                <c:pt idx="257">
                  <c:v>45324.710543981484</c:v>
                </c:pt>
                <c:pt idx="258">
                  <c:v>45334.710543981484</c:v>
                </c:pt>
                <c:pt idx="259">
                  <c:v>45344.710543981484</c:v>
                </c:pt>
                <c:pt idx="260">
                  <c:v>45354.710543981484</c:v>
                </c:pt>
                <c:pt idx="261">
                  <c:v>45364.710543981484</c:v>
                </c:pt>
                <c:pt idx="262">
                  <c:v>45374.710543981484</c:v>
                </c:pt>
                <c:pt idx="263">
                  <c:v>45384.710543981484</c:v>
                </c:pt>
                <c:pt idx="264">
                  <c:v>45394.710543981484</c:v>
                </c:pt>
                <c:pt idx="265">
                  <c:v>45404.710543981484</c:v>
                </c:pt>
                <c:pt idx="266">
                  <c:v>45414.710543981484</c:v>
                </c:pt>
                <c:pt idx="267">
                  <c:v>45424.710543981484</c:v>
                </c:pt>
                <c:pt idx="268">
                  <c:v>45434.710543981484</c:v>
                </c:pt>
                <c:pt idx="269">
                  <c:v>45444.710543981484</c:v>
                </c:pt>
                <c:pt idx="270">
                  <c:v>45454.710543981484</c:v>
                </c:pt>
                <c:pt idx="271">
                  <c:v>45464.710543981484</c:v>
                </c:pt>
                <c:pt idx="272">
                  <c:v>45474.710543981484</c:v>
                </c:pt>
                <c:pt idx="273">
                  <c:v>45484.710543981484</c:v>
                </c:pt>
                <c:pt idx="274">
                  <c:v>45494.710543981484</c:v>
                </c:pt>
                <c:pt idx="275">
                  <c:v>45504.710543981484</c:v>
                </c:pt>
                <c:pt idx="276">
                  <c:v>45514.710543981484</c:v>
                </c:pt>
                <c:pt idx="277">
                  <c:v>45524.710543981484</c:v>
                </c:pt>
                <c:pt idx="278">
                  <c:v>45534.710543981484</c:v>
                </c:pt>
                <c:pt idx="279">
                  <c:v>45544.710543981484</c:v>
                </c:pt>
                <c:pt idx="280">
                  <c:v>45554.710543981484</c:v>
                </c:pt>
                <c:pt idx="281">
                  <c:v>45564.710543981484</c:v>
                </c:pt>
                <c:pt idx="282">
                  <c:v>45574.710543981484</c:v>
                </c:pt>
                <c:pt idx="283">
                  <c:v>45584.710543981484</c:v>
                </c:pt>
                <c:pt idx="284">
                  <c:v>45594.710543981484</c:v>
                </c:pt>
                <c:pt idx="285">
                  <c:v>45604.710543981484</c:v>
                </c:pt>
                <c:pt idx="286">
                  <c:v>45614.710543981484</c:v>
                </c:pt>
                <c:pt idx="287">
                  <c:v>45624.710543981484</c:v>
                </c:pt>
                <c:pt idx="288">
                  <c:v>45634.710543981484</c:v>
                </c:pt>
                <c:pt idx="289">
                  <c:v>45644.710543981484</c:v>
                </c:pt>
                <c:pt idx="290">
                  <c:v>45654.710543981484</c:v>
                </c:pt>
                <c:pt idx="291">
                  <c:v>45664.710543981484</c:v>
                </c:pt>
                <c:pt idx="292">
                  <c:v>45674.710543981484</c:v>
                </c:pt>
                <c:pt idx="293">
                  <c:v>45684.710543981484</c:v>
                </c:pt>
                <c:pt idx="294">
                  <c:v>45694.710543981484</c:v>
                </c:pt>
                <c:pt idx="295">
                  <c:v>45704.710543981484</c:v>
                </c:pt>
                <c:pt idx="296">
                  <c:v>45714.710543981484</c:v>
                </c:pt>
                <c:pt idx="297">
                  <c:v>45724.710543981484</c:v>
                </c:pt>
                <c:pt idx="298">
                  <c:v>45734.710543981484</c:v>
                </c:pt>
                <c:pt idx="299">
                  <c:v>45744.710543981484</c:v>
                </c:pt>
                <c:pt idx="300">
                  <c:v>45754.710543981484</c:v>
                </c:pt>
                <c:pt idx="301">
                  <c:v>45764.710543981484</c:v>
                </c:pt>
                <c:pt idx="302">
                  <c:v>45774.710543981484</c:v>
                </c:pt>
                <c:pt idx="303">
                  <c:v>45784.710543981484</c:v>
                </c:pt>
                <c:pt idx="304">
                  <c:v>45794.710543981484</c:v>
                </c:pt>
                <c:pt idx="305">
                  <c:v>45804.710543981484</c:v>
                </c:pt>
                <c:pt idx="306">
                  <c:v>45814.710543981484</c:v>
                </c:pt>
                <c:pt idx="307">
                  <c:v>45824.710543981484</c:v>
                </c:pt>
                <c:pt idx="308">
                  <c:v>45834.710543981484</c:v>
                </c:pt>
                <c:pt idx="309">
                  <c:v>45844.710543981484</c:v>
                </c:pt>
                <c:pt idx="310">
                  <c:v>45854.710543981484</c:v>
                </c:pt>
                <c:pt idx="311">
                  <c:v>45864.710543981484</c:v>
                </c:pt>
                <c:pt idx="312">
                  <c:v>45874.710543981484</c:v>
                </c:pt>
                <c:pt idx="313">
                  <c:v>45884.710543981484</c:v>
                </c:pt>
                <c:pt idx="314">
                  <c:v>45894.710543981484</c:v>
                </c:pt>
                <c:pt idx="315">
                  <c:v>45904.710543981484</c:v>
                </c:pt>
                <c:pt idx="316">
                  <c:v>45914.710543981484</c:v>
                </c:pt>
                <c:pt idx="317">
                  <c:v>45924.710543981484</c:v>
                </c:pt>
                <c:pt idx="318">
                  <c:v>45934.710543981484</c:v>
                </c:pt>
                <c:pt idx="319">
                  <c:v>45944.710543981484</c:v>
                </c:pt>
                <c:pt idx="320">
                  <c:v>45954.710543981484</c:v>
                </c:pt>
                <c:pt idx="321">
                  <c:v>45964.710543981484</c:v>
                </c:pt>
                <c:pt idx="322">
                  <c:v>45974.710543981484</c:v>
                </c:pt>
                <c:pt idx="323">
                  <c:v>45984.710543981484</c:v>
                </c:pt>
                <c:pt idx="324">
                  <c:v>45994.710543981484</c:v>
                </c:pt>
                <c:pt idx="325">
                  <c:v>46004.710543981484</c:v>
                </c:pt>
                <c:pt idx="326">
                  <c:v>46014.710543981484</c:v>
                </c:pt>
                <c:pt idx="327">
                  <c:v>46024.710543981484</c:v>
                </c:pt>
                <c:pt idx="328">
                  <c:v>46034.710543981484</c:v>
                </c:pt>
                <c:pt idx="329">
                  <c:v>46044.710543981484</c:v>
                </c:pt>
                <c:pt idx="330">
                  <c:v>46054.710543981484</c:v>
                </c:pt>
                <c:pt idx="331">
                  <c:v>46064.710543981484</c:v>
                </c:pt>
                <c:pt idx="332">
                  <c:v>46074.710543981484</c:v>
                </c:pt>
                <c:pt idx="333">
                  <c:v>46084.710543981484</c:v>
                </c:pt>
                <c:pt idx="334">
                  <c:v>46094.710543981484</c:v>
                </c:pt>
                <c:pt idx="335">
                  <c:v>46104.710543981484</c:v>
                </c:pt>
                <c:pt idx="336">
                  <c:v>46114.710543981484</c:v>
                </c:pt>
                <c:pt idx="337">
                  <c:v>46124.710543981484</c:v>
                </c:pt>
                <c:pt idx="338">
                  <c:v>46134.710543981484</c:v>
                </c:pt>
                <c:pt idx="339">
                  <c:v>46144.710543981484</c:v>
                </c:pt>
                <c:pt idx="340">
                  <c:v>46154.710543981484</c:v>
                </c:pt>
                <c:pt idx="341">
                  <c:v>46164.710543981484</c:v>
                </c:pt>
                <c:pt idx="342">
                  <c:v>46174.710543981484</c:v>
                </c:pt>
                <c:pt idx="343">
                  <c:v>46184.710543981484</c:v>
                </c:pt>
                <c:pt idx="344">
                  <c:v>46194.710543981484</c:v>
                </c:pt>
                <c:pt idx="345">
                  <c:v>46204.710543981484</c:v>
                </c:pt>
                <c:pt idx="346">
                  <c:v>46214.710543981484</c:v>
                </c:pt>
                <c:pt idx="347">
                  <c:v>46224.710543981484</c:v>
                </c:pt>
                <c:pt idx="348">
                  <c:v>46234.710543981484</c:v>
                </c:pt>
                <c:pt idx="349">
                  <c:v>46244.710543981484</c:v>
                </c:pt>
                <c:pt idx="350">
                  <c:v>46254.710543981484</c:v>
                </c:pt>
                <c:pt idx="351">
                  <c:v>46264.710543981484</c:v>
                </c:pt>
                <c:pt idx="352">
                  <c:v>46274.710543981484</c:v>
                </c:pt>
                <c:pt idx="353">
                  <c:v>46284.710543981484</c:v>
                </c:pt>
                <c:pt idx="354">
                  <c:v>46294.710543981484</c:v>
                </c:pt>
                <c:pt idx="355">
                  <c:v>46304.710543981484</c:v>
                </c:pt>
                <c:pt idx="356">
                  <c:v>46314.710543981484</c:v>
                </c:pt>
                <c:pt idx="357">
                  <c:v>46324.710543981484</c:v>
                </c:pt>
                <c:pt idx="358">
                  <c:v>46334.710543981484</c:v>
                </c:pt>
                <c:pt idx="359">
                  <c:v>46344.710543981484</c:v>
                </c:pt>
                <c:pt idx="360">
                  <c:v>46354.710543981484</c:v>
                </c:pt>
                <c:pt idx="361">
                  <c:v>46364.710543981484</c:v>
                </c:pt>
                <c:pt idx="362">
                  <c:v>46374.710543981484</c:v>
                </c:pt>
                <c:pt idx="363">
                  <c:v>46384.710543981484</c:v>
                </c:pt>
                <c:pt idx="364">
                  <c:v>46394.710543981484</c:v>
                </c:pt>
                <c:pt idx="365">
                  <c:v>46404.710543981484</c:v>
                </c:pt>
                <c:pt idx="366">
                  <c:v>46414.710543981484</c:v>
                </c:pt>
                <c:pt idx="367">
                  <c:v>46424.710543981484</c:v>
                </c:pt>
                <c:pt idx="368">
                  <c:v>46434.710543981484</c:v>
                </c:pt>
                <c:pt idx="369">
                  <c:v>46444.710543981484</c:v>
                </c:pt>
                <c:pt idx="370">
                  <c:v>46454.710543981484</c:v>
                </c:pt>
                <c:pt idx="371">
                  <c:v>46464.710543981484</c:v>
                </c:pt>
                <c:pt idx="372">
                  <c:v>46474.710543981484</c:v>
                </c:pt>
                <c:pt idx="373">
                  <c:v>46484.710543981484</c:v>
                </c:pt>
                <c:pt idx="374">
                  <c:v>46494.710543981484</c:v>
                </c:pt>
                <c:pt idx="375">
                  <c:v>46504.710543981484</c:v>
                </c:pt>
                <c:pt idx="376">
                  <c:v>46514.710543981484</c:v>
                </c:pt>
                <c:pt idx="377">
                  <c:v>46524.710543981484</c:v>
                </c:pt>
                <c:pt idx="378">
                  <c:v>46534.710543981484</c:v>
                </c:pt>
                <c:pt idx="379">
                  <c:v>46544.710543981484</c:v>
                </c:pt>
                <c:pt idx="380">
                  <c:v>46554.710543981484</c:v>
                </c:pt>
                <c:pt idx="381">
                  <c:v>46564.710543981484</c:v>
                </c:pt>
                <c:pt idx="382">
                  <c:v>46574.710543981484</c:v>
                </c:pt>
                <c:pt idx="383">
                  <c:v>46584.710543981484</c:v>
                </c:pt>
                <c:pt idx="384">
                  <c:v>46594.710543981484</c:v>
                </c:pt>
                <c:pt idx="385">
                  <c:v>46604.710543981484</c:v>
                </c:pt>
                <c:pt idx="386">
                  <c:v>46614.710543981484</c:v>
                </c:pt>
                <c:pt idx="387">
                  <c:v>46624.710543981484</c:v>
                </c:pt>
                <c:pt idx="388">
                  <c:v>46634.710543981484</c:v>
                </c:pt>
                <c:pt idx="389">
                  <c:v>46644.710543981484</c:v>
                </c:pt>
                <c:pt idx="390">
                  <c:v>46654.710543981484</c:v>
                </c:pt>
                <c:pt idx="391">
                  <c:v>46664.710543981484</c:v>
                </c:pt>
                <c:pt idx="392">
                  <c:v>46674.710543981484</c:v>
                </c:pt>
                <c:pt idx="393">
                  <c:v>46684.710543981484</c:v>
                </c:pt>
                <c:pt idx="394">
                  <c:v>46694.710543981484</c:v>
                </c:pt>
                <c:pt idx="395">
                  <c:v>46704.710543981484</c:v>
                </c:pt>
                <c:pt idx="396">
                  <c:v>46714.710543981484</c:v>
                </c:pt>
                <c:pt idx="397">
                  <c:v>46724.710543981484</c:v>
                </c:pt>
                <c:pt idx="398">
                  <c:v>46734.710543981484</c:v>
                </c:pt>
                <c:pt idx="399">
                  <c:v>46744.710543981484</c:v>
                </c:pt>
                <c:pt idx="400">
                  <c:v>46754.710543981484</c:v>
                </c:pt>
                <c:pt idx="401">
                  <c:v>46764.710543981484</c:v>
                </c:pt>
                <c:pt idx="402">
                  <c:v>46774.710543981484</c:v>
                </c:pt>
                <c:pt idx="403">
                  <c:v>46784.710543981484</c:v>
                </c:pt>
                <c:pt idx="404">
                  <c:v>46794.710543981484</c:v>
                </c:pt>
                <c:pt idx="405">
                  <c:v>46804.710543981484</c:v>
                </c:pt>
                <c:pt idx="406">
                  <c:v>46814.710543981484</c:v>
                </c:pt>
                <c:pt idx="407">
                  <c:v>46824.710543981484</c:v>
                </c:pt>
                <c:pt idx="408">
                  <c:v>46834.710543981484</c:v>
                </c:pt>
                <c:pt idx="409">
                  <c:v>46844.710543981484</c:v>
                </c:pt>
                <c:pt idx="410">
                  <c:v>46854.710543981484</c:v>
                </c:pt>
                <c:pt idx="411">
                  <c:v>46864.710543981484</c:v>
                </c:pt>
                <c:pt idx="412">
                  <c:v>46874.710543981484</c:v>
                </c:pt>
                <c:pt idx="413">
                  <c:v>46884.710543981484</c:v>
                </c:pt>
                <c:pt idx="414">
                  <c:v>46894.710543981484</c:v>
                </c:pt>
                <c:pt idx="415">
                  <c:v>46904.710543981484</c:v>
                </c:pt>
                <c:pt idx="416">
                  <c:v>46914.710543981484</c:v>
                </c:pt>
                <c:pt idx="417">
                  <c:v>46924.710543981484</c:v>
                </c:pt>
                <c:pt idx="418">
                  <c:v>46934.710543981484</c:v>
                </c:pt>
                <c:pt idx="419">
                  <c:v>46944.710543981484</c:v>
                </c:pt>
                <c:pt idx="420">
                  <c:v>46954.710543981484</c:v>
                </c:pt>
                <c:pt idx="421">
                  <c:v>46964.710543981484</c:v>
                </c:pt>
                <c:pt idx="422">
                  <c:v>46974.710543981484</c:v>
                </c:pt>
                <c:pt idx="423">
                  <c:v>46984.710543981484</c:v>
                </c:pt>
                <c:pt idx="424">
                  <c:v>46994.710543981484</c:v>
                </c:pt>
                <c:pt idx="425">
                  <c:v>47004.710543981484</c:v>
                </c:pt>
                <c:pt idx="426">
                  <c:v>47014.710543981484</c:v>
                </c:pt>
                <c:pt idx="427">
                  <c:v>47024.710543981484</c:v>
                </c:pt>
                <c:pt idx="428">
                  <c:v>47034.710543981484</c:v>
                </c:pt>
                <c:pt idx="429">
                  <c:v>47044.710543981484</c:v>
                </c:pt>
                <c:pt idx="430">
                  <c:v>47054.710543981484</c:v>
                </c:pt>
                <c:pt idx="431">
                  <c:v>47064.710543981484</c:v>
                </c:pt>
                <c:pt idx="432">
                  <c:v>47074.710543981484</c:v>
                </c:pt>
                <c:pt idx="433">
                  <c:v>47084.710543981484</c:v>
                </c:pt>
                <c:pt idx="434">
                  <c:v>47094.710543981484</c:v>
                </c:pt>
                <c:pt idx="435">
                  <c:v>47104.710543981484</c:v>
                </c:pt>
                <c:pt idx="436">
                  <c:v>47114.710543981484</c:v>
                </c:pt>
                <c:pt idx="437">
                  <c:v>47124.710543981484</c:v>
                </c:pt>
                <c:pt idx="438">
                  <c:v>47134.710543981484</c:v>
                </c:pt>
                <c:pt idx="439">
                  <c:v>47144.710543981484</c:v>
                </c:pt>
                <c:pt idx="440">
                  <c:v>47154.710543981484</c:v>
                </c:pt>
                <c:pt idx="441">
                  <c:v>47164.710543981484</c:v>
                </c:pt>
                <c:pt idx="442">
                  <c:v>47174.710543981484</c:v>
                </c:pt>
                <c:pt idx="443">
                  <c:v>47184.710543981484</c:v>
                </c:pt>
                <c:pt idx="444">
                  <c:v>47194.710543981484</c:v>
                </c:pt>
                <c:pt idx="445">
                  <c:v>47204.710543981484</c:v>
                </c:pt>
                <c:pt idx="446">
                  <c:v>47214.710543981484</c:v>
                </c:pt>
                <c:pt idx="447">
                  <c:v>47224.710543981484</c:v>
                </c:pt>
                <c:pt idx="448">
                  <c:v>47234.710543981484</c:v>
                </c:pt>
                <c:pt idx="449">
                  <c:v>47244.710543981484</c:v>
                </c:pt>
                <c:pt idx="450">
                  <c:v>47254.710543981484</c:v>
                </c:pt>
                <c:pt idx="451">
                  <c:v>47264.710543981484</c:v>
                </c:pt>
                <c:pt idx="452">
                  <c:v>47274.710543981484</c:v>
                </c:pt>
                <c:pt idx="453">
                  <c:v>47284.710543981484</c:v>
                </c:pt>
                <c:pt idx="454">
                  <c:v>47294.710543981484</c:v>
                </c:pt>
                <c:pt idx="455">
                  <c:v>47304.710543981484</c:v>
                </c:pt>
                <c:pt idx="456">
                  <c:v>47314.710543981484</c:v>
                </c:pt>
                <c:pt idx="457">
                  <c:v>47324.710543981484</c:v>
                </c:pt>
                <c:pt idx="458">
                  <c:v>47334.710543981484</c:v>
                </c:pt>
                <c:pt idx="459">
                  <c:v>47344.710543981484</c:v>
                </c:pt>
                <c:pt idx="460">
                  <c:v>47354.710543981484</c:v>
                </c:pt>
                <c:pt idx="461">
                  <c:v>47364.710543981484</c:v>
                </c:pt>
                <c:pt idx="462">
                  <c:v>47374.710543981484</c:v>
                </c:pt>
                <c:pt idx="463">
                  <c:v>47384.710543981484</c:v>
                </c:pt>
                <c:pt idx="464">
                  <c:v>47394.710543981484</c:v>
                </c:pt>
                <c:pt idx="465">
                  <c:v>47404.710543981484</c:v>
                </c:pt>
                <c:pt idx="466">
                  <c:v>47414.710543981484</c:v>
                </c:pt>
                <c:pt idx="467">
                  <c:v>47424.710543981484</c:v>
                </c:pt>
                <c:pt idx="468">
                  <c:v>47434.710543981484</c:v>
                </c:pt>
                <c:pt idx="469">
                  <c:v>47444.710543981484</c:v>
                </c:pt>
                <c:pt idx="470">
                  <c:v>47454.710543981484</c:v>
                </c:pt>
                <c:pt idx="471">
                  <c:v>47464.710543981484</c:v>
                </c:pt>
                <c:pt idx="472">
                  <c:v>47474.710543981484</c:v>
                </c:pt>
                <c:pt idx="473">
                  <c:v>47484.710543981484</c:v>
                </c:pt>
                <c:pt idx="474">
                  <c:v>47494.710543981484</c:v>
                </c:pt>
                <c:pt idx="475">
                  <c:v>47504.710543981484</c:v>
                </c:pt>
                <c:pt idx="476">
                  <c:v>47514.710543981484</c:v>
                </c:pt>
                <c:pt idx="477">
                  <c:v>47524.710543981484</c:v>
                </c:pt>
                <c:pt idx="478">
                  <c:v>47534.710543981484</c:v>
                </c:pt>
                <c:pt idx="479">
                  <c:v>47544.710543981484</c:v>
                </c:pt>
                <c:pt idx="480">
                  <c:v>47554.710543981484</c:v>
                </c:pt>
                <c:pt idx="481">
                  <c:v>47564.710543981484</c:v>
                </c:pt>
                <c:pt idx="482">
                  <c:v>47574.710543981484</c:v>
                </c:pt>
                <c:pt idx="483">
                  <c:v>47584.710543981484</c:v>
                </c:pt>
                <c:pt idx="484">
                  <c:v>47594.710543981484</c:v>
                </c:pt>
                <c:pt idx="485">
                  <c:v>47604.710543981484</c:v>
                </c:pt>
                <c:pt idx="486">
                  <c:v>47614.710543981484</c:v>
                </c:pt>
                <c:pt idx="487">
                  <c:v>47624.710543981484</c:v>
                </c:pt>
                <c:pt idx="488">
                  <c:v>47634.710543981484</c:v>
                </c:pt>
                <c:pt idx="489">
                  <c:v>47644.710543981484</c:v>
                </c:pt>
                <c:pt idx="490">
                  <c:v>47654.710543981484</c:v>
                </c:pt>
                <c:pt idx="491">
                  <c:v>47664.710543981484</c:v>
                </c:pt>
                <c:pt idx="492">
                  <c:v>47674.710543981484</c:v>
                </c:pt>
                <c:pt idx="493">
                  <c:v>47684.710543981484</c:v>
                </c:pt>
                <c:pt idx="494">
                  <c:v>47694.710543981484</c:v>
                </c:pt>
                <c:pt idx="495">
                  <c:v>47704.710543981484</c:v>
                </c:pt>
                <c:pt idx="496">
                  <c:v>47714.710543981484</c:v>
                </c:pt>
                <c:pt idx="497">
                  <c:v>47724.710543981484</c:v>
                </c:pt>
                <c:pt idx="498">
                  <c:v>47734.710543981484</c:v>
                </c:pt>
                <c:pt idx="499">
                  <c:v>47744.710543981484</c:v>
                </c:pt>
                <c:pt idx="500">
                  <c:v>47754.710543981484</c:v>
                </c:pt>
                <c:pt idx="501">
                  <c:v>47764.710543981484</c:v>
                </c:pt>
                <c:pt idx="502">
                  <c:v>47774.710543981484</c:v>
                </c:pt>
                <c:pt idx="503">
                  <c:v>47784.710543981484</c:v>
                </c:pt>
                <c:pt idx="504">
                  <c:v>47794.710543981484</c:v>
                </c:pt>
                <c:pt idx="505">
                  <c:v>47804.710543981484</c:v>
                </c:pt>
                <c:pt idx="506">
                  <c:v>47814.710543981484</c:v>
                </c:pt>
                <c:pt idx="507">
                  <c:v>47824.710543981484</c:v>
                </c:pt>
                <c:pt idx="508">
                  <c:v>47834.710543981484</c:v>
                </c:pt>
                <c:pt idx="509">
                  <c:v>47844.710543981484</c:v>
                </c:pt>
                <c:pt idx="510">
                  <c:v>47854.710543981484</c:v>
                </c:pt>
                <c:pt idx="511">
                  <c:v>47864.710543981484</c:v>
                </c:pt>
                <c:pt idx="512">
                  <c:v>47874.710543981484</c:v>
                </c:pt>
                <c:pt idx="513">
                  <c:v>47884.710543981484</c:v>
                </c:pt>
                <c:pt idx="514">
                  <c:v>47894.710543981484</c:v>
                </c:pt>
                <c:pt idx="515">
                  <c:v>47904.710543981484</c:v>
                </c:pt>
                <c:pt idx="516">
                  <c:v>47914.710543981484</c:v>
                </c:pt>
                <c:pt idx="517">
                  <c:v>47924.710543981484</c:v>
                </c:pt>
                <c:pt idx="518">
                  <c:v>47934.710543981484</c:v>
                </c:pt>
                <c:pt idx="519">
                  <c:v>47944.710543981484</c:v>
                </c:pt>
                <c:pt idx="520">
                  <c:v>47954.710543981484</c:v>
                </c:pt>
                <c:pt idx="521">
                  <c:v>47964.710543981484</c:v>
                </c:pt>
                <c:pt idx="522">
                  <c:v>47974.710543981484</c:v>
                </c:pt>
                <c:pt idx="523">
                  <c:v>47984.710543981484</c:v>
                </c:pt>
                <c:pt idx="524">
                  <c:v>47994.710543981484</c:v>
                </c:pt>
                <c:pt idx="525">
                  <c:v>48004.710543981484</c:v>
                </c:pt>
                <c:pt idx="526">
                  <c:v>48014.710543981484</c:v>
                </c:pt>
                <c:pt idx="527">
                  <c:v>48024.710543981484</c:v>
                </c:pt>
                <c:pt idx="528">
                  <c:v>48034.710543981484</c:v>
                </c:pt>
                <c:pt idx="529">
                  <c:v>48044.710543981484</c:v>
                </c:pt>
                <c:pt idx="530">
                  <c:v>48054.710543981484</c:v>
                </c:pt>
                <c:pt idx="531">
                  <c:v>48064.710543981484</c:v>
                </c:pt>
                <c:pt idx="532">
                  <c:v>48074.710543981484</c:v>
                </c:pt>
                <c:pt idx="533">
                  <c:v>48084.710543981484</c:v>
                </c:pt>
                <c:pt idx="534">
                  <c:v>48094.710543981484</c:v>
                </c:pt>
                <c:pt idx="535">
                  <c:v>48104.710543981484</c:v>
                </c:pt>
                <c:pt idx="536">
                  <c:v>48114.710543981484</c:v>
                </c:pt>
                <c:pt idx="537">
                  <c:v>48124.710543981484</c:v>
                </c:pt>
                <c:pt idx="538">
                  <c:v>48134.710543981484</c:v>
                </c:pt>
                <c:pt idx="539">
                  <c:v>48144.710543981484</c:v>
                </c:pt>
                <c:pt idx="540">
                  <c:v>48154.710543981484</c:v>
                </c:pt>
                <c:pt idx="541">
                  <c:v>48164.710543981484</c:v>
                </c:pt>
                <c:pt idx="542">
                  <c:v>48174.710543981484</c:v>
                </c:pt>
                <c:pt idx="543">
                  <c:v>48184.710543981484</c:v>
                </c:pt>
                <c:pt idx="544">
                  <c:v>48194.710543981484</c:v>
                </c:pt>
                <c:pt idx="545">
                  <c:v>48204.710543981484</c:v>
                </c:pt>
                <c:pt idx="546">
                  <c:v>48214.710543981484</c:v>
                </c:pt>
                <c:pt idx="547">
                  <c:v>48224.710543981484</c:v>
                </c:pt>
                <c:pt idx="548">
                  <c:v>48234.710543981484</c:v>
                </c:pt>
                <c:pt idx="549">
                  <c:v>48244.710543981484</c:v>
                </c:pt>
                <c:pt idx="550">
                  <c:v>48254.710543981484</c:v>
                </c:pt>
                <c:pt idx="551">
                  <c:v>48264.710543981484</c:v>
                </c:pt>
                <c:pt idx="552">
                  <c:v>48274.710543981484</c:v>
                </c:pt>
                <c:pt idx="553">
                  <c:v>48284.710543981484</c:v>
                </c:pt>
                <c:pt idx="554">
                  <c:v>48294.710543981484</c:v>
                </c:pt>
                <c:pt idx="555">
                  <c:v>48304.710543981484</c:v>
                </c:pt>
                <c:pt idx="556">
                  <c:v>48314.710543981484</c:v>
                </c:pt>
                <c:pt idx="557">
                  <c:v>48324.710543981484</c:v>
                </c:pt>
                <c:pt idx="558">
                  <c:v>48334.710543981484</c:v>
                </c:pt>
                <c:pt idx="559">
                  <c:v>48344.710543981484</c:v>
                </c:pt>
                <c:pt idx="560">
                  <c:v>48354.710543981484</c:v>
                </c:pt>
                <c:pt idx="561">
                  <c:v>48364.710543981484</c:v>
                </c:pt>
                <c:pt idx="562">
                  <c:v>48374.710543981484</c:v>
                </c:pt>
                <c:pt idx="563">
                  <c:v>48384.710543981484</c:v>
                </c:pt>
                <c:pt idx="564">
                  <c:v>48394.710543981484</c:v>
                </c:pt>
                <c:pt idx="565">
                  <c:v>48404.710543981484</c:v>
                </c:pt>
                <c:pt idx="566">
                  <c:v>48414.710543981484</c:v>
                </c:pt>
                <c:pt idx="567">
                  <c:v>48424.710543981484</c:v>
                </c:pt>
                <c:pt idx="568">
                  <c:v>48434.710543981484</c:v>
                </c:pt>
                <c:pt idx="569">
                  <c:v>48444.710543981484</c:v>
                </c:pt>
                <c:pt idx="570">
                  <c:v>48454.710543981484</c:v>
                </c:pt>
                <c:pt idx="571">
                  <c:v>48464.710543981484</c:v>
                </c:pt>
                <c:pt idx="572">
                  <c:v>48474.710543981484</c:v>
                </c:pt>
                <c:pt idx="573">
                  <c:v>48484.710543981484</c:v>
                </c:pt>
                <c:pt idx="574">
                  <c:v>48494.710543981484</c:v>
                </c:pt>
                <c:pt idx="575">
                  <c:v>48504.710543981484</c:v>
                </c:pt>
                <c:pt idx="576">
                  <c:v>48514.710543981484</c:v>
                </c:pt>
                <c:pt idx="577">
                  <c:v>48524.710543981484</c:v>
                </c:pt>
                <c:pt idx="578">
                  <c:v>48534.710543981484</c:v>
                </c:pt>
                <c:pt idx="579">
                  <c:v>48544.710543981484</c:v>
                </c:pt>
                <c:pt idx="580">
                  <c:v>48554.710543981484</c:v>
                </c:pt>
                <c:pt idx="581">
                  <c:v>48564.710543981484</c:v>
                </c:pt>
                <c:pt idx="582">
                  <c:v>48574.710543981484</c:v>
                </c:pt>
                <c:pt idx="583">
                  <c:v>48584.710543981484</c:v>
                </c:pt>
                <c:pt idx="584">
                  <c:v>48594.710543981484</c:v>
                </c:pt>
                <c:pt idx="585">
                  <c:v>48604.710543981484</c:v>
                </c:pt>
                <c:pt idx="586">
                  <c:v>48614.710543981484</c:v>
                </c:pt>
                <c:pt idx="587">
                  <c:v>48624.710543981484</c:v>
                </c:pt>
                <c:pt idx="588">
                  <c:v>48634.710543981484</c:v>
                </c:pt>
                <c:pt idx="589">
                  <c:v>48644.710543981484</c:v>
                </c:pt>
                <c:pt idx="590">
                  <c:v>48654.710543981484</c:v>
                </c:pt>
                <c:pt idx="591">
                  <c:v>48664.710543981484</c:v>
                </c:pt>
                <c:pt idx="592">
                  <c:v>48674.710543981484</c:v>
                </c:pt>
                <c:pt idx="593">
                  <c:v>48684.710543981484</c:v>
                </c:pt>
                <c:pt idx="594">
                  <c:v>48694.710543981484</c:v>
                </c:pt>
                <c:pt idx="595">
                  <c:v>48704.710543981484</c:v>
                </c:pt>
                <c:pt idx="596">
                  <c:v>48714.710543981484</c:v>
                </c:pt>
                <c:pt idx="597">
                  <c:v>48724.710543981484</c:v>
                </c:pt>
                <c:pt idx="598">
                  <c:v>48734.710543981484</c:v>
                </c:pt>
                <c:pt idx="599">
                  <c:v>48744.710543981484</c:v>
                </c:pt>
                <c:pt idx="600">
                  <c:v>48754.710543981484</c:v>
                </c:pt>
                <c:pt idx="601">
                  <c:v>48764.710543981484</c:v>
                </c:pt>
                <c:pt idx="602">
                  <c:v>48774.710543981484</c:v>
                </c:pt>
                <c:pt idx="603">
                  <c:v>48784.710543981484</c:v>
                </c:pt>
                <c:pt idx="604">
                  <c:v>48794.710543981484</c:v>
                </c:pt>
                <c:pt idx="605">
                  <c:v>48804.710543981484</c:v>
                </c:pt>
                <c:pt idx="606">
                  <c:v>48814.710543981484</c:v>
                </c:pt>
                <c:pt idx="607">
                  <c:v>48824.710543981484</c:v>
                </c:pt>
                <c:pt idx="608">
                  <c:v>48834.710543981484</c:v>
                </c:pt>
                <c:pt idx="609">
                  <c:v>48844.710543981484</c:v>
                </c:pt>
                <c:pt idx="610">
                  <c:v>48854.710543981484</c:v>
                </c:pt>
                <c:pt idx="611">
                  <c:v>48864.710543981484</c:v>
                </c:pt>
                <c:pt idx="612">
                  <c:v>48874.710543981484</c:v>
                </c:pt>
                <c:pt idx="613">
                  <c:v>48884.710543981484</c:v>
                </c:pt>
                <c:pt idx="614">
                  <c:v>48894.710543981484</c:v>
                </c:pt>
                <c:pt idx="615">
                  <c:v>48904.710543981484</c:v>
                </c:pt>
                <c:pt idx="616">
                  <c:v>48914.710543981484</c:v>
                </c:pt>
                <c:pt idx="617">
                  <c:v>48924.710543981484</c:v>
                </c:pt>
                <c:pt idx="618">
                  <c:v>48934.710543981484</c:v>
                </c:pt>
                <c:pt idx="619">
                  <c:v>48944.710543981484</c:v>
                </c:pt>
                <c:pt idx="620">
                  <c:v>48954.710543981484</c:v>
                </c:pt>
                <c:pt idx="621">
                  <c:v>48964.710543981484</c:v>
                </c:pt>
                <c:pt idx="622">
                  <c:v>48974.710543981484</c:v>
                </c:pt>
                <c:pt idx="623">
                  <c:v>48984.710543981484</c:v>
                </c:pt>
                <c:pt idx="624">
                  <c:v>48994.710543981484</c:v>
                </c:pt>
                <c:pt idx="625">
                  <c:v>49004.710543981484</c:v>
                </c:pt>
                <c:pt idx="626">
                  <c:v>49014.710543981484</c:v>
                </c:pt>
                <c:pt idx="627">
                  <c:v>49024.710543981484</c:v>
                </c:pt>
                <c:pt idx="628">
                  <c:v>49034.710543981484</c:v>
                </c:pt>
                <c:pt idx="629">
                  <c:v>49044.710543981484</c:v>
                </c:pt>
                <c:pt idx="630">
                  <c:v>49054.710543981484</c:v>
                </c:pt>
                <c:pt idx="631">
                  <c:v>49064.710543981484</c:v>
                </c:pt>
                <c:pt idx="632">
                  <c:v>49074.710543981484</c:v>
                </c:pt>
                <c:pt idx="633">
                  <c:v>49084.710543981484</c:v>
                </c:pt>
                <c:pt idx="634">
                  <c:v>49094.710543981484</c:v>
                </c:pt>
                <c:pt idx="635">
                  <c:v>49104.710543981484</c:v>
                </c:pt>
                <c:pt idx="636">
                  <c:v>49114.710543981484</c:v>
                </c:pt>
                <c:pt idx="637">
                  <c:v>49124.710543981484</c:v>
                </c:pt>
                <c:pt idx="638">
                  <c:v>49134.710543981484</c:v>
                </c:pt>
                <c:pt idx="639">
                  <c:v>49144.710543981484</c:v>
                </c:pt>
                <c:pt idx="640">
                  <c:v>49154.710543981484</c:v>
                </c:pt>
                <c:pt idx="641">
                  <c:v>49164.710543981484</c:v>
                </c:pt>
                <c:pt idx="642">
                  <c:v>49174.710543981484</c:v>
                </c:pt>
                <c:pt idx="643">
                  <c:v>49184.710543981484</c:v>
                </c:pt>
                <c:pt idx="644">
                  <c:v>49194.710543981484</c:v>
                </c:pt>
                <c:pt idx="645">
                  <c:v>49204.710543981484</c:v>
                </c:pt>
                <c:pt idx="646">
                  <c:v>49214.710543981484</c:v>
                </c:pt>
                <c:pt idx="647">
                  <c:v>49224.710543981484</c:v>
                </c:pt>
                <c:pt idx="648">
                  <c:v>49234.710543981484</c:v>
                </c:pt>
                <c:pt idx="649">
                  <c:v>49244.710543981484</c:v>
                </c:pt>
                <c:pt idx="650">
                  <c:v>49254.710543981484</c:v>
                </c:pt>
                <c:pt idx="651">
                  <c:v>49264.710543981484</c:v>
                </c:pt>
                <c:pt idx="652">
                  <c:v>49274.710543981484</c:v>
                </c:pt>
                <c:pt idx="653">
                  <c:v>49284.710543981484</c:v>
                </c:pt>
                <c:pt idx="654">
                  <c:v>49294.710543981484</c:v>
                </c:pt>
                <c:pt idx="655">
                  <c:v>49304.710543981484</c:v>
                </c:pt>
                <c:pt idx="656">
                  <c:v>49314.710543981484</c:v>
                </c:pt>
                <c:pt idx="657">
                  <c:v>49324.710543981484</c:v>
                </c:pt>
                <c:pt idx="658">
                  <c:v>49334.710543981484</c:v>
                </c:pt>
                <c:pt idx="659">
                  <c:v>49344.710543981484</c:v>
                </c:pt>
                <c:pt idx="660">
                  <c:v>49354.710543981484</c:v>
                </c:pt>
                <c:pt idx="661">
                  <c:v>49364.710543981484</c:v>
                </c:pt>
                <c:pt idx="662">
                  <c:v>49374.710543981484</c:v>
                </c:pt>
                <c:pt idx="663">
                  <c:v>49384.710543981484</c:v>
                </c:pt>
                <c:pt idx="664">
                  <c:v>49394.710543981484</c:v>
                </c:pt>
                <c:pt idx="665">
                  <c:v>49404.710543981484</c:v>
                </c:pt>
                <c:pt idx="666">
                  <c:v>49414.710543981484</c:v>
                </c:pt>
                <c:pt idx="667">
                  <c:v>49424.710543981484</c:v>
                </c:pt>
                <c:pt idx="668">
                  <c:v>49434.710543981484</c:v>
                </c:pt>
                <c:pt idx="669">
                  <c:v>49444.710543981484</c:v>
                </c:pt>
                <c:pt idx="670">
                  <c:v>49454.710543981484</c:v>
                </c:pt>
                <c:pt idx="671">
                  <c:v>49464.710543981484</c:v>
                </c:pt>
                <c:pt idx="672">
                  <c:v>49474.710543981484</c:v>
                </c:pt>
                <c:pt idx="673">
                  <c:v>49484.710543981484</c:v>
                </c:pt>
                <c:pt idx="674">
                  <c:v>49494.710543981484</c:v>
                </c:pt>
                <c:pt idx="675">
                  <c:v>49504.710543981484</c:v>
                </c:pt>
                <c:pt idx="676">
                  <c:v>49514.710543981484</c:v>
                </c:pt>
                <c:pt idx="677">
                  <c:v>49524.710543981484</c:v>
                </c:pt>
                <c:pt idx="678">
                  <c:v>49534.710543981484</c:v>
                </c:pt>
                <c:pt idx="679">
                  <c:v>49544.710543981484</c:v>
                </c:pt>
                <c:pt idx="680">
                  <c:v>49554.710543981484</c:v>
                </c:pt>
                <c:pt idx="681">
                  <c:v>49564.710543981484</c:v>
                </c:pt>
                <c:pt idx="682">
                  <c:v>49574.710543981484</c:v>
                </c:pt>
                <c:pt idx="683">
                  <c:v>49584.710543981484</c:v>
                </c:pt>
                <c:pt idx="684">
                  <c:v>49594.710543981484</c:v>
                </c:pt>
                <c:pt idx="685">
                  <c:v>49604.710543981484</c:v>
                </c:pt>
                <c:pt idx="686">
                  <c:v>49614.710543981484</c:v>
                </c:pt>
                <c:pt idx="687">
                  <c:v>49624.710543981484</c:v>
                </c:pt>
                <c:pt idx="688">
                  <c:v>49634.710543981484</c:v>
                </c:pt>
                <c:pt idx="689">
                  <c:v>49644.710543981484</c:v>
                </c:pt>
                <c:pt idx="690">
                  <c:v>49654.710543981484</c:v>
                </c:pt>
                <c:pt idx="691">
                  <c:v>49664.710543981484</c:v>
                </c:pt>
                <c:pt idx="692">
                  <c:v>49674.710543981484</c:v>
                </c:pt>
                <c:pt idx="693">
                  <c:v>49684.710543981484</c:v>
                </c:pt>
                <c:pt idx="694">
                  <c:v>49694.710543981484</c:v>
                </c:pt>
                <c:pt idx="695">
                  <c:v>49704.710543981484</c:v>
                </c:pt>
                <c:pt idx="696">
                  <c:v>49714.710543981484</c:v>
                </c:pt>
                <c:pt idx="697">
                  <c:v>49724.710543981484</c:v>
                </c:pt>
                <c:pt idx="698">
                  <c:v>49734.710543981484</c:v>
                </c:pt>
                <c:pt idx="699">
                  <c:v>49744.710543981484</c:v>
                </c:pt>
                <c:pt idx="700">
                  <c:v>49754.710543981484</c:v>
                </c:pt>
                <c:pt idx="701">
                  <c:v>49764.710543981484</c:v>
                </c:pt>
                <c:pt idx="702">
                  <c:v>49774.710543981484</c:v>
                </c:pt>
                <c:pt idx="703">
                  <c:v>49784.710543981484</c:v>
                </c:pt>
                <c:pt idx="704">
                  <c:v>49794.710543981484</c:v>
                </c:pt>
                <c:pt idx="705">
                  <c:v>49804.710543981484</c:v>
                </c:pt>
                <c:pt idx="706">
                  <c:v>49814.710543981484</c:v>
                </c:pt>
                <c:pt idx="707">
                  <c:v>49824.710543981484</c:v>
                </c:pt>
                <c:pt idx="708">
                  <c:v>49834.710543981484</c:v>
                </c:pt>
                <c:pt idx="709">
                  <c:v>49844.710543981484</c:v>
                </c:pt>
                <c:pt idx="710">
                  <c:v>49854.710543981484</c:v>
                </c:pt>
                <c:pt idx="711">
                  <c:v>49864.710543981484</c:v>
                </c:pt>
                <c:pt idx="712">
                  <c:v>49874.710543981484</c:v>
                </c:pt>
                <c:pt idx="713">
                  <c:v>49884.710543981484</c:v>
                </c:pt>
                <c:pt idx="714">
                  <c:v>49894.710543981484</c:v>
                </c:pt>
                <c:pt idx="715">
                  <c:v>49904.710543981484</c:v>
                </c:pt>
                <c:pt idx="716">
                  <c:v>49914.710543981484</c:v>
                </c:pt>
                <c:pt idx="717">
                  <c:v>49924.710543981484</c:v>
                </c:pt>
                <c:pt idx="718">
                  <c:v>49934.710543981484</c:v>
                </c:pt>
                <c:pt idx="719">
                  <c:v>49944.710543981484</c:v>
                </c:pt>
                <c:pt idx="720">
                  <c:v>49954.710543981484</c:v>
                </c:pt>
                <c:pt idx="721">
                  <c:v>49964.710543981484</c:v>
                </c:pt>
                <c:pt idx="722">
                  <c:v>49974.710543981484</c:v>
                </c:pt>
                <c:pt idx="723">
                  <c:v>49984.710543981484</c:v>
                </c:pt>
                <c:pt idx="724">
                  <c:v>49994.710543981484</c:v>
                </c:pt>
                <c:pt idx="725">
                  <c:v>50004.710543981484</c:v>
                </c:pt>
                <c:pt idx="726">
                  <c:v>50014.710543981484</c:v>
                </c:pt>
                <c:pt idx="727">
                  <c:v>50024.710543981484</c:v>
                </c:pt>
                <c:pt idx="728">
                  <c:v>50034.710543981484</c:v>
                </c:pt>
                <c:pt idx="729">
                  <c:v>50044.710543981484</c:v>
                </c:pt>
                <c:pt idx="730">
                  <c:v>50054.710543981484</c:v>
                </c:pt>
                <c:pt idx="731">
                  <c:v>50064.710543981484</c:v>
                </c:pt>
                <c:pt idx="732">
                  <c:v>50074.710543981484</c:v>
                </c:pt>
                <c:pt idx="733">
                  <c:v>50084.710543981484</c:v>
                </c:pt>
                <c:pt idx="734">
                  <c:v>50094.710543981484</c:v>
                </c:pt>
                <c:pt idx="735">
                  <c:v>50104.710543981484</c:v>
                </c:pt>
                <c:pt idx="736">
                  <c:v>50114.710543981484</c:v>
                </c:pt>
                <c:pt idx="737">
                  <c:v>50124.710543981484</c:v>
                </c:pt>
                <c:pt idx="738">
                  <c:v>50134.710543981484</c:v>
                </c:pt>
                <c:pt idx="739">
                  <c:v>50144.710543981484</c:v>
                </c:pt>
                <c:pt idx="740">
                  <c:v>50154.710543981484</c:v>
                </c:pt>
                <c:pt idx="741">
                  <c:v>50164.710543981484</c:v>
                </c:pt>
                <c:pt idx="742">
                  <c:v>50174.710543981484</c:v>
                </c:pt>
                <c:pt idx="743">
                  <c:v>50184.710543981484</c:v>
                </c:pt>
                <c:pt idx="744">
                  <c:v>50194.710543981484</c:v>
                </c:pt>
                <c:pt idx="745">
                  <c:v>50204.710543981484</c:v>
                </c:pt>
                <c:pt idx="746">
                  <c:v>50214.710543981484</c:v>
                </c:pt>
                <c:pt idx="747">
                  <c:v>50224.710543981484</c:v>
                </c:pt>
                <c:pt idx="748">
                  <c:v>50234.710543981484</c:v>
                </c:pt>
                <c:pt idx="749">
                  <c:v>50244.710543981484</c:v>
                </c:pt>
                <c:pt idx="750">
                  <c:v>50254.710543981484</c:v>
                </c:pt>
                <c:pt idx="751">
                  <c:v>50264.710543981484</c:v>
                </c:pt>
                <c:pt idx="752">
                  <c:v>50274.710543981484</c:v>
                </c:pt>
                <c:pt idx="753">
                  <c:v>50284.710543981484</c:v>
                </c:pt>
                <c:pt idx="754">
                  <c:v>50294.710543981484</c:v>
                </c:pt>
                <c:pt idx="755">
                  <c:v>50304.710543981484</c:v>
                </c:pt>
                <c:pt idx="756">
                  <c:v>50314.710543981484</c:v>
                </c:pt>
                <c:pt idx="757">
                  <c:v>50324.710543981484</c:v>
                </c:pt>
                <c:pt idx="758">
                  <c:v>50334.710543981484</c:v>
                </c:pt>
                <c:pt idx="759">
                  <c:v>50344.710543981484</c:v>
                </c:pt>
                <c:pt idx="760">
                  <c:v>50354.710543981484</c:v>
                </c:pt>
                <c:pt idx="761">
                  <c:v>50364.710543981484</c:v>
                </c:pt>
                <c:pt idx="762">
                  <c:v>50374.710543981484</c:v>
                </c:pt>
                <c:pt idx="763">
                  <c:v>50384.710543981484</c:v>
                </c:pt>
                <c:pt idx="764">
                  <c:v>50394.710543981484</c:v>
                </c:pt>
                <c:pt idx="765">
                  <c:v>50404.710543981484</c:v>
                </c:pt>
                <c:pt idx="766">
                  <c:v>50414.710543981484</c:v>
                </c:pt>
                <c:pt idx="767">
                  <c:v>50424.710543981484</c:v>
                </c:pt>
                <c:pt idx="768">
                  <c:v>50434.710543981484</c:v>
                </c:pt>
                <c:pt idx="769">
                  <c:v>50444.710543981484</c:v>
                </c:pt>
                <c:pt idx="770">
                  <c:v>50454.710543981484</c:v>
                </c:pt>
                <c:pt idx="771">
                  <c:v>50464.710543981484</c:v>
                </c:pt>
                <c:pt idx="772">
                  <c:v>50474.710543981484</c:v>
                </c:pt>
                <c:pt idx="773">
                  <c:v>50484.710543981484</c:v>
                </c:pt>
                <c:pt idx="774">
                  <c:v>50494.710543981484</c:v>
                </c:pt>
                <c:pt idx="775">
                  <c:v>50504.710543981484</c:v>
                </c:pt>
                <c:pt idx="776">
                  <c:v>50514.710543981484</c:v>
                </c:pt>
                <c:pt idx="777">
                  <c:v>50524.710543981484</c:v>
                </c:pt>
                <c:pt idx="778">
                  <c:v>50534.710543981484</c:v>
                </c:pt>
                <c:pt idx="779">
                  <c:v>50544.710543981484</c:v>
                </c:pt>
                <c:pt idx="780">
                  <c:v>50554.710543981484</c:v>
                </c:pt>
                <c:pt idx="781">
                  <c:v>50564.710543981484</c:v>
                </c:pt>
                <c:pt idx="782">
                  <c:v>50574.710543981484</c:v>
                </c:pt>
                <c:pt idx="783">
                  <c:v>50584.710543981484</c:v>
                </c:pt>
                <c:pt idx="784">
                  <c:v>50594.710543981484</c:v>
                </c:pt>
                <c:pt idx="785">
                  <c:v>50604.710543981484</c:v>
                </c:pt>
                <c:pt idx="786">
                  <c:v>50614.710543981484</c:v>
                </c:pt>
                <c:pt idx="787">
                  <c:v>50624.710543981484</c:v>
                </c:pt>
                <c:pt idx="788">
                  <c:v>50634.710543981484</c:v>
                </c:pt>
                <c:pt idx="789">
                  <c:v>50644.710543981484</c:v>
                </c:pt>
                <c:pt idx="790">
                  <c:v>50654.710543981484</c:v>
                </c:pt>
                <c:pt idx="791">
                  <c:v>50664.710543981484</c:v>
                </c:pt>
                <c:pt idx="792">
                  <c:v>50674.710543981484</c:v>
                </c:pt>
                <c:pt idx="793">
                  <c:v>50684.710543981484</c:v>
                </c:pt>
                <c:pt idx="794">
                  <c:v>50694.710543981484</c:v>
                </c:pt>
                <c:pt idx="795">
                  <c:v>50704.710543981484</c:v>
                </c:pt>
                <c:pt idx="796">
                  <c:v>50714.710543981484</c:v>
                </c:pt>
                <c:pt idx="797">
                  <c:v>50724.710543981484</c:v>
                </c:pt>
                <c:pt idx="798">
                  <c:v>50734.710543981484</c:v>
                </c:pt>
                <c:pt idx="799">
                  <c:v>50744.710543981484</c:v>
                </c:pt>
                <c:pt idx="800">
                  <c:v>50754.710543981484</c:v>
                </c:pt>
                <c:pt idx="801">
                  <c:v>50764.710543981484</c:v>
                </c:pt>
                <c:pt idx="802">
                  <c:v>50774.710543981484</c:v>
                </c:pt>
                <c:pt idx="803">
                  <c:v>50784.710543981484</c:v>
                </c:pt>
                <c:pt idx="804">
                  <c:v>50794.710543981484</c:v>
                </c:pt>
                <c:pt idx="805">
                  <c:v>50804.710543981484</c:v>
                </c:pt>
                <c:pt idx="806">
                  <c:v>50814.710543981484</c:v>
                </c:pt>
                <c:pt idx="807">
                  <c:v>50824.710543981484</c:v>
                </c:pt>
                <c:pt idx="808">
                  <c:v>50834.710543981484</c:v>
                </c:pt>
                <c:pt idx="809">
                  <c:v>50844.710543981484</c:v>
                </c:pt>
                <c:pt idx="810">
                  <c:v>50854.710543981484</c:v>
                </c:pt>
                <c:pt idx="811">
                  <c:v>50864.710543981484</c:v>
                </c:pt>
                <c:pt idx="812">
                  <c:v>50874.710543981484</c:v>
                </c:pt>
                <c:pt idx="813">
                  <c:v>50884.710543981484</c:v>
                </c:pt>
                <c:pt idx="814">
                  <c:v>50894.710543981484</c:v>
                </c:pt>
                <c:pt idx="815">
                  <c:v>50904.710543981484</c:v>
                </c:pt>
                <c:pt idx="816">
                  <c:v>50914.710543981484</c:v>
                </c:pt>
                <c:pt idx="817">
                  <c:v>50924.710543981484</c:v>
                </c:pt>
                <c:pt idx="818">
                  <c:v>50934.710543981484</c:v>
                </c:pt>
                <c:pt idx="819">
                  <c:v>50944.710543981484</c:v>
                </c:pt>
                <c:pt idx="820">
                  <c:v>50954.710543981484</c:v>
                </c:pt>
                <c:pt idx="821">
                  <c:v>50964.710543981484</c:v>
                </c:pt>
                <c:pt idx="822">
                  <c:v>50974.710543981484</c:v>
                </c:pt>
                <c:pt idx="823">
                  <c:v>50984.710543981484</c:v>
                </c:pt>
                <c:pt idx="824">
                  <c:v>50994.710543981484</c:v>
                </c:pt>
                <c:pt idx="825">
                  <c:v>51004.710543981484</c:v>
                </c:pt>
                <c:pt idx="826">
                  <c:v>51014.710543981484</c:v>
                </c:pt>
                <c:pt idx="827">
                  <c:v>51024.710543981484</c:v>
                </c:pt>
                <c:pt idx="828">
                  <c:v>51034.710543981484</c:v>
                </c:pt>
                <c:pt idx="829">
                  <c:v>51044.710543981484</c:v>
                </c:pt>
                <c:pt idx="830">
                  <c:v>51054.710543981484</c:v>
                </c:pt>
                <c:pt idx="831">
                  <c:v>51064.710543981484</c:v>
                </c:pt>
                <c:pt idx="832">
                  <c:v>51074.710543981484</c:v>
                </c:pt>
                <c:pt idx="833">
                  <c:v>51084.710543981484</c:v>
                </c:pt>
                <c:pt idx="834">
                  <c:v>51094.710543981484</c:v>
                </c:pt>
                <c:pt idx="835">
                  <c:v>51104.710543981484</c:v>
                </c:pt>
                <c:pt idx="836">
                  <c:v>51114.710543981484</c:v>
                </c:pt>
                <c:pt idx="837">
                  <c:v>51124.710543981484</c:v>
                </c:pt>
                <c:pt idx="838">
                  <c:v>51134.710543981484</c:v>
                </c:pt>
                <c:pt idx="839">
                  <c:v>51144.710543981484</c:v>
                </c:pt>
                <c:pt idx="840">
                  <c:v>51154.710543981484</c:v>
                </c:pt>
                <c:pt idx="841">
                  <c:v>51164.710543981484</c:v>
                </c:pt>
                <c:pt idx="842">
                  <c:v>51174.710543981484</c:v>
                </c:pt>
                <c:pt idx="843">
                  <c:v>51184.710543981484</c:v>
                </c:pt>
                <c:pt idx="844">
                  <c:v>51194.710543981484</c:v>
                </c:pt>
                <c:pt idx="845">
                  <c:v>51204.710543981484</c:v>
                </c:pt>
                <c:pt idx="846">
                  <c:v>51214.710543981484</c:v>
                </c:pt>
                <c:pt idx="847">
                  <c:v>51224.710543981484</c:v>
                </c:pt>
                <c:pt idx="848">
                  <c:v>51234.710543981484</c:v>
                </c:pt>
                <c:pt idx="849">
                  <c:v>51244.710543981484</c:v>
                </c:pt>
                <c:pt idx="850">
                  <c:v>51254.710543981484</c:v>
                </c:pt>
                <c:pt idx="851">
                  <c:v>51264.710543981484</c:v>
                </c:pt>
                <c:pt idx="852">
                  <c:v>51274.710543981484</c:v>
                </c:pt>
                <c:pt idx="853">
                  <c:v>51284.710543981484</c:v>
                </c:pt>
                <c:pt idx="854">
                  <c:v>51294.710543981484</c:v>
                </c:pt>
                <c:pt idx="855">
                  <c:v>51304.710543981484</c:v>
                </c:pt>
                <c:pt idx="856">
                  <c:v>51314.710543981484</c:v>
                </c:pt>
                <c:pt idx="857">
                  <c:v>51324.710543981484</c:v>
                </c:pt>
                <c:pt idx="858">
                  <c:v>51334.710543981484</c:v>
                </c:pt>
                <c:pt idx="859">
                  <c:v>51344.710543981484</c:v>
                </c:pt>
                <c:pt idx="860">
                  <c:v>51354.710543981484</c:v>
                </c:pt>
                <c:pt idx="861">
                  <c:v>51364.710543981484</c:v>
                </c:pt>
                <c:pt idx="862">
                  <c:v>51374.710543981484</c:v>
                </c:pt>
                <c:pt idx="863">
                  <c:v>51384.710543981484</c:v>
                </c:pt>
                <c:pt idx="864">
                  <c:v>51394.710543981484</c:v>
                </c:pt>
                <c:pt idx="865">
                  <c:v>51404.710543981484</c:v>
                </c:pt>
                <c:pt idx="866">
                  <c:v>51414.710543981484</c:v>
                </c:pt>
                <c:pt idx="867">
                  <c:v>51424.710543981484</c:v>
                </c:pt>
                <c:pt idx="868">
                  <c:v>51434.710543981484</c:v>
                </c:pt>
                <c:pt idx="869">
                  <c:v>51444.710543981484</c:v>
                </c:pt>
                <c:pt idx="870">
                  <c:v>51454.710543981484</c:v>
                </c:pt>
                <c:pt idx="871">
                  <c:v>51464.710543981484</c:v>
                </c:pt>
                <c:pt idx="872">
                  <c:v>51474.710543981484</c:v>
                </c:pt>
                <c:pt idx="873">
                  <c:v>51484.710543981484</c:v>
                </c:pt>
                <c:pt idx="874">
                  <c:v>51494.710543981484</c:v>
                </c:pt>
                <c:pt idx="875">
                  <c:v>51504.710543981484</c:v>
                </c:pt>
                <c:pt idx="876">
                  <c:v>51514.710543981484</c:v>
                </c:pt>
                <c:pt idx="877">
                  <c:v>51524.710543981484</c:v>
                </c:pt>
                <c:pt idx="878">
                  <c:v>51534.710543981484</c:v>
                </c:pt>
                <c:pt idx="879">
                  <c:v>51544.710543981484</c:v>
                </c:pt>
                <c:pt idx="880">
                  <c:v>51554.710543981484</c:v>
                </c:pt>
                <c:pt idx="881">
                  <c:v>51564.710543981484</c:v>
                </c:pt>
                <c:pt idx="882">
                  <c:v>51574.710543981484</c:v>
                </c:pt>
                <c:pt idx="883">
                  <c:v>51584.710543981484</c:v>
                </c:pt>
                <c:pt idx="884">
                  <c:v>51594.710543981484</c:v>
                </c:pt>
                <c:pt idx="885">
                  <c:v>51604.710543981484</c:v>
                </c:pt>
                <c:pt idx="886">
                  <c:v>51614.710543981484</c:v>
                </c:pt>
                <c:pt idx="887">
                  <c:v>51624.710543981484</c:v>
                </c:pt>
                <c:pt idx="888">
                  <c:v>51634.710543981484</c:v>
                </c:pt>
                <c:pt idx="889">
                  <c:v>51644.710543981484</c:v>
                </c:pt>
                <c:pt idx="890">
                  <c:v>51654.710543981484</c:v>
                </c:pt>
                <c:pt idx="891">
                  <c:v>51664.710543981484</c:v>
                </c:pt>
                <c:pt idx="892">
                  <c:v>51674.710543981484</c:v>
                </c:pt>
                <c:pt idx="893">
                  <c:v>51684.710543981484</c:v>
                </c:pt>
                <c:pt idx="894">
                  <c:v>51694.710543981484</c:v>
                </c:pt>
                <c:pt idx="895">
                  <c:v>51704.710543981484</c:v>
                </c:pt>
                <c:pt idx="896">
                  <c:v>51714.710543981484</c:v>
                </c:pt>
                <c:pt idx="897">
                  <c:v>51724.710543981484</c:v>
                </c:pt>
                <c:pt idx="898">
                  <c:v>51734.710543981484</c:v>
                </c:pt>
                <c:pt idx="899">
                  <c:v>51744.710543981484</c:v>
                </c:pt>
                <c:pt idx="900">
                  <c:v>51754.710543981484</c:v>
                </c:pt>
                <c:pt idx="901">
                  <c:v>51764.710543981484</c:v>
                </c:pt>
                <c:pt idx="902">
                  <c:v>51774.710543981484</c:v>
                </c:pt>
                <c:pt idx="903">
                  <c:v>51784.710543981484</c:v>
                </c:pt>
                <c:pt idx="904">
                  <c:v>51794.710543981484</c:v>
                </c:pt>
                <c:pt idx="905">
                  <c:v>51804.710543981484</c:v>
                </c:pt>
                <c:pt idx="906">
                  <c:v>51814.710543981484</c:v>
                </c:pt>
                <c:pt idx="907">
                  <c:v>51824.710543981484</c:v>
                </c:pt>
                <c:pt idx="908">
                  <c:v>51834.710543981484</c:v>
                </c:pt>
                <c:pt idx="909">
                  <c:v>51844.710543981484</c:v>
                </c:pt>
                <c:pt idx="910">
                  <c:v>51854.710543981484</c:v>
                </c:pt>
                <c:pt idx="911">
                  <c:v>51864.710543981484</c:v>
                </c:pt>
                <c:pt idx="912">
                  <c:v>51874.710543981484</c:v>
                </c:pt>
                <c:pt idx="913">
                  <c:v>51884.710543981484</c:v>
                </c:pt>
                <c:pt idx="914">
                  <c:v>51894.710543981484</c:v>
                </c:pt>
                <c:pt idx="915">
                  <c:v>51904.710543981484</c:v>
                </c:pt>
                <c:pt idx="916">
                  <c:v>51914.710543981484</c:v>
                </c:pt>
                <c:pt idx="917">
                  <c:v>51924.710543981484</c:v>
                </c:pt>
                <c:pt idx="918">
                  <c:v>51934.710543981484</c:v>
                </c:pt>
                <c:pt idx="919">
                  <c:v>51944.710543981484</c:v>
                </c:pt>
                <c:pt idx="920">
                  <c:v>51954.710543981484</c:v>
                </c:pt>
                <c:pt idx="921">
                  <c:v>51964.710543981484</c:v>
                </c:pt>
                <c:pt idx="922">
                  <c:v>51974.710543981484</c:v>
                </c:pt>
                <c:pt idx="923">
                  <c:v>51984.710543981484</c:v>
                </c:pt>
                <c:pt idx="924">
                  <c:v>51994.710543981484</c:v>
                </c:pt>
                <c:pt idx="925">
                  <c:v>52004.710543981484</c:v>
                </c:pt>
                <c:pt idx="926">
                  <c:v>52014.710543981484</c:v>
                </c:pt>
                <c:pt idx="927">
                  <c:v>52024.710543981484</c:v>
                </c:pt>
                <c:pt idx="928">
                  <c:v>52034.710543981484</c:v>
                </c:pt>
                <c:pt idx="929">
                  <c:v>52044.710543981484</c:v>
                </c:pt>
                <c:pt idx="930">
                  <c:v>52054.710543981484</c:v>
                </c:pt>
                <c:pt idx="931">
                  <c:v>52064.710543981484</c:v>
                </c:pt>
                <c:pt idx="932">
                  <c:v>52074.710543981484</c:v>
                </c:pt>
                <c:pt idx="933">
                  <c:v>52084.710543981484</c:v>
                </c:pt>
                <c:pt idx="934">
                  <c:v>52094.710543981484</c:v>
                </c:pt>
                <c:pt idx="935">
                  <c:v>52104.710543981484</c:v>
                </c:pt>
                <c:pt idx="936">
                  <c:v>52114.710543981484</c:v>
                </c:pt>
                <c:pt idx="937">
                  <c:v>52124.710543981484</c:v>
                </c:pt>
                <c:pt idx="938">
                  <c:v>52134.710543981484</c:v>
                </c:pt>
                <c:pt idx="939">
                  <c:v>52144.710543981484</c:v>
                </c:pt>
                <c:pt idx="940">
                  <c:v>52154.710543981484</c:v>
                </c:pt>
                <c:pt idx="941">
                  <c:v>52164.710543981484</c:v>
                </c:pt>
                <c:pt idx="942">
                  <c:v>52174.710543981484</c:v>
                </c:pt>
                <c:pt idx="943">
                  <c:v>52184.710543981484</c:v>
                </c:pt>
                <c:pt idx="944">
                  <c:v>52194.710543981484</c:v>
                </c:pt>
                <c:pt idx="945">
                  <c:v>52204.710543981484</c:v>
                </c:pt>
                <c:pt idx="946">
                  <c:v>52214.710543981484</c:v>
                </c:pt>
                <c:pt idx="947">
                  <c:v>52224.710543981484</c:v>
                </c:pt>
                <c:pt idx="948">
                  <c:v>52234.710543981484</c:v>
                </c:pt>
                <c:pt idx="949">
                  <c:v>52244.710543981484</c:v>
                </c:pt>
                <c:pt idx="950">
                  <c:v>52254.710543981484</c:v>
                </c:pt>
                <c:pt idx="951">
                  <c:v>52264.710543981484</c:v>
                </c:pt>
                <c:pt idx="952">
                  <c:v>52274.710543981484</c:v>
                </c:pt>
                <c:pt idx="953">
                  <c:v>52284.710543981484</c:v>
                </c:pt>
                <c:pt idx="954">
                  <c:v>52294.710543981484</c:v>
                </c:pt>
                <c:pt idx="955">
                  <c:v>52304.710543981484</c:v>
                </c:pt>
                <c:pt idx="956">
                  <c:v>52314.710543981484</c:v>
                </c:pt>
                <c:pt idx="957">
                  <c:v>52324.710543981484</c:v>
                </c:pt>
                <c:pt idx="958">
                  <c:v>52334.710543981484</c:v>
                </c:pt>
                <c:pt idx="959">
                  <c:v>52344.710543981484</c:v>
                </c:pt>
                <c:pt idx="960">
                  <c:v>52354.710543981484</c:v>
                </c:pt>
                <c:pt idx="961">
                  <c:v>52364.710543981484</c:v>
                </c:pt>
                <c:pt idx="962">
                  <c:v>52374.710543981484</c:v>
                </c:pt>
                <c:pt idx="963">
                  <c:v>52384.710543981484</c:v>
                </c:pt>
                <c:pt idx="964">
                  <c:v>52394.710543981484</c:v>
                </c:pt>
                <c:pt idx="965">
                  <c:v>52404.710543981484</c:v>
                </c:pt>
                <c:pt idx="966">
                  <c:v>52414.710543981484</c:v>
                </c:pt>
                <c:pt idx="967">
                  <c:v>52424.710543981484</c:v>
                </c:pt>
                <c:pt idx="968">
                  <c:v>52434.710543981484</c:v>
                </c:pt>
                <c:pt idx="969">
                  <c:v>52444.710543981484</c:v>
                </c:pt>
                <c:pt idx="970">
                  <c:v>52454.710543981484</c:v>
                </c:pt>
                <c:pt idx="971">
                  <c:v>52464.710543981484</c:v>
                </c:pt>
                <c:pt idx="972">
                  <c:v>52474.710543981484</c:v>
                </c:pt>
                <c:pt idx="973">
                  <c:v>52484.710543981484</c:v>
                </c:pt>
                <c:pt idx="974">
                  <c:v>52494.710543981484</c:v>
                </c:pt>
                <c:pt idx="975">
                  <c:v>52504.710543981484</c:v>
                </c:pt>
                <c:pt idx="976">
                  <c:v>52514.710543981484</c:v>
                </c:pt>
                <c:pt idx="977">
                  <c:v>52524.710543981484</c:v>
                </c:pt>
                <c:pt idx="978">
                  <c:v>52534.710543981484</c:v>
                </c:pt>
                <c:pt idx="979">
                  <c:v>52544.710543981484</c:v>
                </c:pt>
                <c:pt idx="980">
                  <c:v>52554.710543981484</c:v>
                </c:pt>
                <c:pt idx="981">
                  <c:v>52564.710543981484</c:v>
                </c:pt>
                <c:pt idx="982">
                  <c:v>52574.710543981484</c:v>
                </c:pt>
                <c:pt idx="983">
                  <c:v>52584.710543981484</c:v>
                </c:pt>
                <c:pt idx="984">
                  <c:v>52594.710543981484</c:v>
                </c:pt>
                <c:pt idx="985">
                  <c:v>52604.710543981484</c:v>
                </c:pt>
                <c:pt idx="986">
                  <c:v>52614.710543981484</c:v>
                </c:pt>
                <c:pt idx="987">
                  <c:v>52624.710543981484</c:v>
                </c:pt>
                <c:pt idx="988">
                  <c:v>52634.710543981484</c:v>
                </c:pt>
                <c:pt idx="989">
                  <c:v>52644.710543981484</c:v>
                </c:pt>
                <c:pt idx="990">
                  <c:v>52654.710543981484</c:v>
                </c:pt>
                <c:pt idx="991">
                  <c:v>52664.710543981484</c:v>
                </c:pt>
                <c:pt idx="992">
                  <c:v>52674.710543981484</c:v>
                </c:pt>
                <c:pt idx="993">
                  <c:v>52684.710543981484</c:v>
                </c:pt>
                <c:pt idx="994">
                  <c:v>52694.710543981484</c:v>
                </c:pt>
                <c:pt idx="995">
                  <c:v>52704.710543981484</c:v>
                </c:pt>
                <c:pt idx="996">
                  <c:v>52714.710543981484</c:v>
                </c:pt>
                <c:pt idx="997">
                  <c:v>52724.710543981484</c:v>
                </c:pt>
              </c:numCache>
            </c:numRef>
          </c:cat>
          <c:val>
            <c:numRef>
              <c:f>CurveDisplay!$D$7:$D$1004</c:f>
              <c:numCache>
                <c:formatCode>0.0000%</c:formatCode>
                <c:ptCount val="998"/>
                <c:pt idx="0">
                  <c:v>-3.5199999999990794E-3</c:v>
                </c:pt>
                <c:pt idx="1">
                  <c:v>-3.5200295864523659E-3</c:v>
                </c:pt>
                <c:pt idx="2">
                  <c:v>-3.5200000000390422E-3</c:v>
                </c:pt>
                <c:pt idx="3">
                  <c:v>-3.5200440796190283E-3</c:v>
                </c:pt>
                <c:pt idx="4">
                  <c:v>-3.5199999999591062E-3</c:v>
                </c:pt>
                <c:pt idx="5">
                  <c:v>-3.5200295880111324E-3</c:v>
                </c:pt>
                <c:pt idx="6">
                  <c:v>-3.5199999999990569E-3</c:v>
                </c:pt>
                <c:pt idx="7">
                  <c:v>-3.519999999999092E-3</c:v>
                </c:pt>
                <c:pt idx="8">
                  <c:v>-3.5200293033188276E-3</c:v>
                </c:pt>
                <c:pt idx="9">
                  <c:v>-3.519999999999092E-3</c:v>
                </c:pt>
                <c:pt idx="10">
                  <c:v>-3.5399502271094133E-3</c:v>
                </c:pt>
                <c:pt idx="11">
                  <c:v>-3.5399999999752422E-3</c:v>
                </c:pt>
                <c:pt idx="12">
                  <c:v>-3.5400299253173758E-3</c:v>
                </c:pt>
                <c:pt idx="13">
                  <c:v>-3.5400000000152102E-3</c:v>
                </c:pt>
                <c:pt idx="14">
                  <c:v>-3.5500000000032853E-3</c:v>
                </c:pt>
                <c:pt idx="15">
                  <c:v>-3.5500306847380384E-3</c:v>
                </c:pt>
                <c:pt idx="16">
                  <c:v>-3.5500000000032142E-3</c:v>
                </c:pt>
                <c:pt idx="17">
                  <c:v>-3.5500448341396888E-3</c:v>
                </c:pt>
                <c:pt idx="18">
                  <c:v>-3.5500000000032853E-3</c:v>
                </c:pt>
                <c:pt idx="19">
                  <c:v>-3.5500300944901878E-3</c:v>
                </c:pt>
                <c:pt idx="20">
                  <c:v>-3.5500000000432534E-3</c:v>
                </c:pt>
                <c:pt idx="21">
                  <c:v>-3.5500000000032853E-3</c:v>
                </c:pt>
                <c:pt idx="22">
                  <c:v>-3.55003008917444E-3</c:v>
                </c:pt>
                <c:pt idx="23">
                  <c:v>-3.5500000000031435E-3</c:v>
                </c:pt>
                <c:pt idx="24">
                  <c:v>-3.538248549070934E-3</c:v>
                </c:pt>
                <c:pt idx="25">
                  <c:v>-3.525414659919525E-3</c:v>
                </c:pt>
                <c:pt idx="26">
                  <c:v>-3.5118643219478455E-3</c:v>
                </c:pt>
                <c:pt idx="27">
                  <c:v>-3.4977202767727659E-3</c:v>
                </c:pt>
                <c:pt idx="28">
                  <c:v>-3.483105048065495E-3</c:v>
                </c:pt>
                <c:pt idx="29">
                  <c:v>-3.4681412975867808E-3</c:v>
                </c:pt>
                <c:pt idx="30">
                  <c:v>-3.4529515557224621E-3</c:v>
                </c:pt>
                <c:pt idx="31">
                  <c:v>-3.4376585556961225E-3</c:v>
                </c:pt>
                <c:pt idx="32">
                  <c:v>-3.4223848965185687E-3</c:v>
                </c:pt>
                <c:pt idx="33">
                  <c:v>-3.4072531776008341E-3</c:v>
                </c:pt>
                <c:pt idx="34">
                  <c:v>-3.3923862204155008E-3</c:v>
                </c:pt>
                <c:pt idx="35">
                  <c:v>-3.3778754505897745E-3</c:v>
                </c:pt>
                <c:pt idx="36">
                  <c:v>-3.3639658289352902E-3</c:v>
                </c:pt>
                <c:pt idx="37">
                  <c:v>-3.3505074685891262E-3</c:v>
                </c:pt>
                <c:pt idx="38">
                  <c:v>-3.3365263860174583E-3</c:v>
                </c:pt>
                <c:pt idx="39">
                  <c:v>-3.3218901828879883E-3</c:v>
                </c:pt>
                <c:pt idx="40">
                  <c:v>-3.3065990840608467E-3</c:v>
                </c:pt>
                <c:pt idx="41">
                  <c:v>-3.2906533119181464E-3</c:v>
                </c:pt>
                <c:pt idx="42">
                  <c:v>-3.2740530861641421E-3</c:v>
                </c:pt>
                <c:pt idx="43">
                  <c:v>-3.2567986228659979E-3</c:v>
                </c:pt>
                <c:pt idx="44">
                  <c:v>-3.238890135253148E-3</c:v>
                </c:pt>
                <c:pt idx="45">
                  <c:v>-3.2203278338771681E-3</c:v>
                </c:pt>
                <c:pt idx="46">
                  <c:v>-3.2010871772492179E-3</c:v>
                </c:pt>
                <c:pt idx="47">
                  <c:v>-3.1810465577653104E-3</c:v>
                </c:pt>
                <c:pt idx="48">
                  <c:v>-3.1601896415312082E-3</c:v>
                </c:pt>
                <c:pt idx="49">
                  <c:v>-3.1385166802255894E-3</c:v>
                </c:pt>
                <c:pt idx="50">
                  <c:v>-3.1160279214104249E-3</c:v>
                </c:pt>
                <c:pt idx="51">
                  <c:v>-3.0927236071720651E-3</c:v>
                </c:pt>
                <c:pt idx="52">
                  <c:v>-3.068603974001338E-3</c:v>
                </c:pt>
                <c:pt idx="53">
                  <c:v>-3.0436692537927465E-3</c:v>
                </c:pt>
                <c:pt idx="54">
                  <c:v>-3.0179196720459098E-3</c:v>
                </c:pt>
                <c:pt idx="55">
                  <c:v>-2.9913416046589811E-3</c:v>
                </c:pt>
                <c:pt idx="56">
                  <c:v>-2.9638336047410722E-3</c:v>
                </c:pt>
                <c:pt idx="57">
                  <c:v>-2.9353752691330219E-3</c:v>
                </c:pt>
                <c:pt idx="58">
                  <c:v>-2.9059668424391664E-3</c:v>
                </c:pt>
                <c:pt idx="59">
                  <c:v>-2.8756085621095655E-3</c:v>
                </c:pt>
                <c:pt idx="60">
                  <c:v>-2.8443006572409601E-3</c:v>
                </c:pt>
                <c:pt idx="61">
                  <c:v>-2.8120433485368068E-3</c:v>
                </c:pt>
                <c:pt idx="62">
                  <c:v>-2.7788368487469228E-3</c:v>
                </c:pt>
                <c:pt idx="63">
                  <c:v>-2.7446813618281591E-3</c:v>
                </c:pt>
                <c:pt idx="64">
                  <c:v>-2.70957023162489E-3</c:v>
                </c:pt>
                <c:pt idx="65">
                  <c:v>-2.673355106326279E-3</c:v>
                </c:pt>
                <c:pt idx="66">
                  <c:v>-2.6359752833293821E-3</c:v>
                </c:pt>
                <c:pt idx="67">
                  <c:v>-2.5974309905318995E-3</c:v>
                </c:pt>
                <c:pt idx="68">
                  <c:v>-2.557722443681252E-3</c:v>
                </c:pt>
                <c:pt idx="69">
                  <c:v>-2.5168498454952817E-3</c:v>
                </c:pt>
                <c:pt idx="70">
                  <c:v>-2.4748133856222852E-3</c:v>
                </c:pt>
                <c:pt idx="71">
                  <c:v>-2.4316132403212707E-3</c:v>
                </c:pt>
                <c:pt idx="72">
                  <c:v>-2.3872495722221474E-3</c:v>
                </c:pt>
                <c:pt idx="73">
                  <c:v>-2.3417225292465898E-3</c:v>
                </c:pt>
                <c:pt idx="74">
                  <c:v>-2.2954232186212036E-3</c:v>
                </c:pt>
                <c:pt idx="75">
                  <c:v>-2.2490290519927647E-3</c:v>
                </c:pt>
                <c:pt idx="76">
                  <c:v>-2.2025524852376044E-3</c:v>
                </c:pt>
                <c:pt idx="77">
                  <c:v>-2.1559933594428394E-3</c:v>
                </c:pt>
                <c:pt idx="78">
                  <c:v>-2.1093515151360339E-3</c:v>
                </c:pt>
                <c:pt idx="79">
                  <c:v>-2.0626267916057446E-3</c:v>
                </c:pt>
                <c:pt idx="80">
                  <c:v>-2.0158190269015182E-3</c:v>
                </c:pt>
                <c:pt idx="81">
                  <c:v>-1.9689280583534766E-3</c:v>
                </c:pt>
                <c:pt idx="82">
                  <c:v>-1.9219537218928618E-3</c:v>
                </c:pt>
                <c:pt idx="83">
                  <c:v>-1.8748751924579988E-3</c:v>
                </c:pt>
                <c:pt idx="84">
                  <c:v>-1.8276213859502797E-3</c:v>
                </c:pt>
                <c:pt idx="85">
                  <c:v>-1.7801861346233912E-3</c:v>
                </c:pt>
                <c:pt idx="86">
                  <c:v>-1.7325692880376725E-3</c:v>
                </c:pt>
                <c:pt idx="87">
                  <c:v>-1.6847706933154133E-3</c:v>
                </c:pt>
                <c:pt idx="88">
                  <c:v>-1.6367901951808209E-3</c:v>
                </c:pt>
                <c:pt idx="89">
                  <c:v>-1.5886276357601815E-3</c:v>
                </c:pt>
                <c:pt idx="90">
                  <c:v>-1.5402828551414115E-3</c:v>
                </c:pt>
                <c:pt idx="91">
                  <c:v>-1.4917556906146653E-3</c:v>
                </c:pt>
                <c:pt idx="92">
                  <c:v>-1.4438426407270607E-3</c:v>
                </c:pt>
                <c:pt idx="93">
                  <c:v>-1.3975075922489971E-3</c:v>
                </c:pt>
                <c:pt idx="94">
                  <c:v>-1.3527530573309624E-3</c:v>
                </c:pt>
                <c:pt idx="95">
                  <c:v>-1.3095786288186463E-3</c:v>
                </c:pt>
                <c:pt idx="96">
                  <c:v>-1.2679839183427123E-3</c:v>
                </c:pt>
                <c:pt idx="97">
                  <c:v>-1.227968556478669E-3</c:v>
                </c:pt>
                <c:pt idx="98">
                  <c:v>-1.1895321916277665E-3</c:v>
                </c:pt>
                <c:pt idx="99">
                  <c:v>-1.1526744892576032E-3</c:v>
                </c:pt>
                <c:pt idx="100">
                  <c:v>-1.1173951314624769E-3</c:v>
                </c:pt>
                <c:pt idx="101">
                  <c:v>-1.0828997991518857E-3</c:v>
                </c:pt>
                <c:pt idx="102">
                  <c:v>-1.0452794446802508E-3</c:v>
                </c:pt>
                <c:pt idx="103">
                  <c:v>-1.0040021064128303E-3</c:v>
                </c:pt>
                <c:pt idx="104">
                  <c:v>-9.5906805725132552E-4</c:v>
                </c:pt>
                <c:pt idx="105">
                  <c:v>-9.1047752649231809E-4</c:v>
                </c:pt>
                <c:pt idx="106">
                  <c:v>-8.5823069543078693E-4</c:v>
                </c:pt>
                <c:pt idx="107">
                  <c:v>-8.0232769408273012E-4</c:v>
                </c:pt>
                <c:pt idx="108">
                  <c:v>-7.4081445266216666E-4</c:v>
                </c:pt>
                <c:pt idx="109">
                  <c:v>-6.7795368147383311E-4</c:v>
                </c:pt>
                <c:pt idx="110">
                  <c:v>-6.1184896041677423E-4</c:v>
                </c:pt>
                <c:pt idx="111">
                  <c:v>-5.453077234562917E-4</c:v>
                </c:pt>
                <c:pt idx="112">
                  <c:v>-4.7889990605121281E-4</c:v>
                </c:pt>
                <c:pt idx="113">
                  <c:v>-4.1262513330142671E-4</c:v>
                </c:pt>
                <c:pt idx="114">
                  <c:v>-3.464830326649361E-4</c:v>
                </c:pt>
                <c:pt idx="115">
                  <c:v>-2.8047323415769751E-4</c:v>
                </c:pt>
                <c:pt idx="116">
                  <c:v>-2.1459536995394122E-4</c:v>
                </c:pt>
                <c:pt idx="117">
                  <c:v>-1.4884907494572329E-4</c:v>
                </c:pt>
                <c:pt idx="118">
                  <c:v>-8.3233986543085635E-5</c:v>
                </c:pt>
                <c:pt idx="119">
                  <c:v>-1.7747907343768141E-5</c:v>
                </c:pt>
                <c:pt idx="120">
                  <c:v>4.763116621120406E-5</c:v>
                </c:pt>
                <c:pt idx="121">
                  <c:v>1.1290989479384491E-4</c:v>
                </c:pt>
                <c:pt idx="122">
                  <c:v>1.780886326407944E-4</c:v>
                </c:pt>
                <c:pt idx="123">
                  <c:v>2.4316773235000342E-4</c:v>
                </c:pt>
                <c:pt idx="124">
                  <c:v>3.0814754436114919E-4</c:v>
                </c:pt>
                <c:pt idx="125">
                  <c:v>3.7302841719544363E-4</c:v>
                </c:pt>
                <c:pt idx="126">
                  <c:v>4.3781069809512176E-4</c:v>
                </c:pt>
                <c:pt idx="127">
                  <c:v>5.0249473206420876E-4</c:v>
                </c:pt>
                <c:pt idx="128">
                  <c:v>5.6702098600425394E-4</c:v>
                </c:pt>
                <c:pt idx="129">
                  <c:v>6.300913922618912E-4</c:v>
                </c:pt>
                <c:pt idx="130">
                  <c:v>6.9117357277548557E-4</c:v>
                </c:pt>
                <c:pt idx="131">
                  <c:v>7.5026769197350789E-4</c:v>
                </c:pt>
                <c:pt idx="132">
                  <c:v>8.0737388063134856E-4</c:v>
                </c:pt>
                <c:pt idx="133">
                  <c:v>8.6249223723023098E-4</c:v>
                </c:pt>
                <c:pt idx="134">
                  <c:v>9.1562282963586808E-4</c:v>
                </c:pt>
                <c:pt idx="135">
                  <c:v>9.6676569573795126E-4</c:v>
                </c:pt>
                <c:pt idx="136">
                  <c:v>1.015920844569255E-3</c:v>
                </c:pt>
                <c:pt idx="137">
                  <c:v>1.0631556699802795E-3</c:v>
                </c:pt>
                <c:pt idx="138">
                  <c:v>1.1120912897766328E-3</c:v>
                </c:pt>
                <c:pt idx="139">
                  <c:v>1.1648180652024151E-3</c:v>
                </c:pt>
                <c:pt idx="140">
                  <c:v>1.221336709766878E-3</c:v>
                </c:pt>
                <c:pt idx="141">
                  <c:v>1.2816479937338744E-3</c:v>
                </c:pt>
                <c:pt idx="142">
                  <c:v>1.3457527496374458E-3</c:v>
                </c:pt>
                <c:pt idx="143">
                  <c:v>1.4136518753993293E-3</c:v>
                </c:pt>
                <c:pt idx="144">
                  <c:v>1.485346338885075E-3</c:v>
                </c:pt>
                <c:pt idx="145">
                  <c:v>1.5652941918628867E-3</c:v>
                </c:pt>
                <c:pt idx="146">
                  <c:v>1.6450317110902816E-3</c:v>
                </c:pt>
                <c:pt idx="147">
                  <c:v>1.7266966790782732E-3</c:v>
                </c:pt>
                <c:pt idx="148">
                  <c:v>1.8079871262519037E-3</c:v>
                </c:pt>
                <c:pt idx="149">
                  <c:v>1.888896506887814E-3</c:v>
                </c:pt>
                <c:pt idx="150">
                  <c:v>1.9694252868521665E-3</c:v>
                </c:pt>
                <c:pt idx="151">
                  <c:v>2.0495739230600458E-3</c:v>
                </c:pt>
                <c:pt idx="152">
                  <c:v>2.1293428647520965E-3</c:v>
                </c:pt>
                <c:pt idx="153">
                  <c:v>2.2087325515759305E-3</c:v>
                </c:pt>
                <c:pt idx="154">
                  <c:v>2.2877434160669427E-3</c:v>
                </c:pt>
                <c:pt idx="155">
                  <c:v>2.366375881326007E-3</c:v>
                </c:pt>
                <c:pt idx="156">
                  <c:v>2.4447238255383484E-3</c:v>
                </c:pt>
                <c:pt idx="157">
                  <c:v>2.5229008135415009E-3</c:v>
                </c:pt>
                <c:pt idx="158">
                  <c:v>2.6009076498927173E-3</c:v>
                </c:pt>
                <c:pt idx="159">
                  <c:v>2.6787447910252495E-3</c:v>
                </c:pt>
                <c:pt idx="160">
                  <c:v>2.7564126894579276E-3</c:v>
                </c:pt>
                <c:pt idx="161">
                  <c:v>2.833911793871843E-3</c:v>
                </c:pt>
                <c:pt idx="162">
                  <c:v>2.9112425499095876E-3</c:v>
                </c:pt>
                <c:pt idx="163">
                  <c:v>2.9884053985802287E-3</c:v>
                </c:pt>
                <c:pt idx="164">
                  <c:v>3.0654007785719454E-3</c:v>
                </c:pt>
                <c:pt idx="165">
                  <c:v>3.1414253835832604E-3</c:v>
                </c:pt>
                <c:pt idx="166">
                  <c:v>3.2150865370001416E-3</c:v>
                </c:pt>
                <c:pt idx="167">
                  <c:v>3.2863579184377696E-3</c:v>
                </c:pt>
                <c:pt idx="168">
                  <c:v>3.3552390830499032E-3</c:v>
                </c:pt>
                <c:pt idx="169">
                  <c:v>3.4217295393107511E-3</c:v>
                </c:pt>
                <c:pt idx="170">
                  <c:v>3.485828750849366E-3</c:v>
                </c:pt>
                <c:pt idx="171">
                  <c:v>3.5475361376485774E-3</c:v>
                </c:pt>
                <c:pt idx="172">
                  <c:v>3.6068510774084264E-3</c:v>
                </c:pt>
                <c:pt idx="173">
                  <c:v>3.6637729079374948E-3</c:v>
                </c:pt>
                <c:pt idx="174">
                  <c:v>3.7198353523842666E-3</c:v>
                </c:pt>
                <c:pt idx="175">
                  <c:v>3.7803068358848919E-3</c:v>
                </c:pt>
                <c:pt idx="176">
                  <c:v>3.8456366615153459E-3</c:v>
                </c:pt>
                <c:pt idx="177">
                  <c:v>3.9158272424628399E-3</c:v>
                </c:pt>
                <c:pt idx="178">
                  <c:v>3.990881084164441E-3</c:v>
                </c:pt>
                <c:pt idx="179">
                  <c:v>4.0708007908569757E-3</c:v>
                </c:pt>
                <c:pt idx="180">
                  <c:v>4.1555890723714737E-3</c:v>
                </c:pt>
                <c:pt idx="181">
                  <c:v>4.2452487510129559E-3</c:v>
                </c:pt>
                <c:pt idx="182">
                  <c:v>4.3397827674678136E-3</c:v>
                </c:pt>
                <c:pt idx="183">
                  <c:v>4.4386394704513943E-3</c:v>
                </c:pt>
                <c:pt idx="184">
                  <c:v>4.5377471055900297E-3</c:v>
                </c:pt>
                <c:pt idx="185">
                  <c:v>4.636278800234853E-3</c:v>
                </c:pt>
                <c:pt idx="186">
                  <c:v>4.7342350598985582E-3</c:v>
                </c:pt>
                <c:pt idx="187">
                  <c:v>4.8316163741110151E-3</c:v>
                </c:pt>
                <c:pt idx="188">
                  <c:v>4.9284232171328555E-3</c:v>
                </c:pt>
                <c:pt idx="189">
                  <c:v>5.0246560472358894E-3</c:v>
                </c:pt>
                <c:pt idx="190">
                  <c:v>5.1203153075888063E-3</c:v>
                </c:pt>
                <c:pt idx="191">
                  <c:v>5.215401425528194E-3</c:v>
                </c:pt>
                <c:pt idx="192">
                  <c:v>5.3099203985765312E-3</c:v>
                </c:pt>
                <c:pt idx="193">
                  <c:v>5.4039136539954392E-3</c:v>
                </c:pt>
                <c:pt idx="194">
                  <c:v>5.4973899372710126E-3</c:v>
                </c:pt>
                <c:pt idx="195">
                  <c:v>5.5903496503182633E-3</c:v>
                </c:pt>
                <c:pt idx="196">
                  <c:v>5.6827931817880336E-3</c:v>
                </c:pt>
                <c:pt idx="197">
                  <c:v>5.7747209065004967E-3</c:v>
                </c:pt>
                <c:pt idx="198">
                  <c:v>5.8661331863243118E-3</c:v>
                </c:pt>
                <c:pt idx="199">
                  <c:v>5.9570303693047954E-3</c:v>
                </c:pt>
                <c:pt idx="200">
                  <c:v>6.047412790931737E-3</c:v>
                </c:pt>
                <c:pt idx="201">
                  <c:v>6.1371786161047836E-3</c:v>
                </c:pt>
                <c:pt idx="202">
                  <c:v>6.2251240097922749E-3</c:v>
                </c:pt>
                <c:pt idx="203">
                  <c:v>6.3108975401526034E-3</c:v>
                </c:pt>
                <c:pt idx="204">
                  <c:v>6.3944982906349217E-3</c:v>
                </c:pt>
                <c:pt idx="205">
                  <c:v>6.4759252927359436E-3</c:v>
                </c:pt>
                <c:pt idx="206">
                  <c:v>6.5551775268712529E-3</c:v>
                </c:pt>
                <c:pt idx="207">
                  <c:v>6.6322539251729333E-3</c:v>
                </c:pt>
                <c:pt idx="208">
                  <c:v>6.7071533711782821E-3</c:v>
                </c:pt>
                <c:pt idx="209">
                  <c:v>6.7798747022951803E-3</c:v>
                </c:pt>
                <c:pt idx="210">
                  <c:v>6.8504770351552171E-3</c:v>
                </c:pt>
                <c:pt idx="211">
                  <c:v>6.922200300641973E-3</c:v>
                </c:pt>
                <c:pt idx="212">
                  <c:v>6.9969168013906177E-3</c:v>
                </c:pt>
                <c:pt idx="213">
                  <c:v>7.0746293037438528E-3</c:v>
                </c:pt>
                <c:pt idx="214">
                  <c:v>7.1553406382396968E-3</c:v>
                </c:pt>
                <c:pt idx="215">
                  <c:v>7.2390537031197973E-3</c:v>
                </c:pt>
                <c:pt idx="216">
                  <c:v>7.3257714661678283E-3</c:v>
                </c:pt>
                <c:pt idx="217">
                  <c:v>7.4154969676764673E-3</c:v>
                </c:pt>
                <c:pt idx="218">
                  <c:v>7.5082333229114428E-3</c:v>
                </c:pt>
                <c:pt idx="219">
                  <c:v>7.6039837246787752E-3</c:v>
                </c:pt>
                <c:pt idx="220">
                  <c:v>7.7011814517457151E-3</c:v>
                </c:pt>
                <c:pt idx="221">
                  <c:v>7.7979277382502184E-3</c:v>
                </c:pt>
                <c:pt idx="222">
                  <c:v>7.8942171518927157E-3</c:v>
                </c:pt>
                <c:pt idx="223">
                  <c:v>7.9900500395981584E-3</c:v>
                </c:pt>
                <c:pt idx="224">
                  <c:v>8.0854267352594607E-3</c:v>
                </c:pt>
                <c:pt idx="225">
                  <c:v>8.1803475610962555E-3</c:v>
                </c:pt>
                <c:pt idx="226">
                  <c:v>8.2748128268659675E-3</c:v>
                </c:pt>
                <c:pt idx="227">
                  <c:v>8.3688228296084043E-3</c:v>
                </c:pt>
                <c:pt idx="228">
                  <c:v>8.4623778550150328E-3</c:v>
                </c:pt>
                <c:pt idx="229">
                  <c:v>8.5554162777410295E-3</c:v>
                </c:pt>
                <c:pt idx="230">
                  <c:v>8.6478633580547564E-3</c:v>
                </c:pt>
                <c:pt idx="231">
                  <c:v>8.739718982681317E-3</c:v>
                </c:pt>
                <c:pt idx="232">
                  <c:v>8.8309832509040342E-3</c:v>
                </c:pt>
                <c:pt idx="233">
                  <c:v>8.9216562464958932E-3</c:v>
                </c:pt>
                <c:pt idx="234">
                  <c:v>9.0117380380391535E-3</c:v>
                </c:pt>
                <c:pt idx="235">
                  <c:v>9.1012286791766414E-3</c:v>
                </c:pt>
                <c:pt idx="236">
                  <c:v>9.1901282080350047E-3</c:v>
                </c:pt>
                <c:pt idx="237">
                  <c:v>9.2784366475558919E-3</c:v>
                </c:pt>
                <c:pt idx="238">
                  <c:v>9.3660271520853225E-3</c:v>
                </c:pt>
                <c:pt idx="239">
                  <c:v>9.452679701783975E-3</c:v>
                </c:pt>
                <c:pt idx="240">
                  <c:v>9.5383898107142037E-3</c:v>
                </c:pt>
                <c:pt idx="241">
                  <c:v>9.6231570603338059E-3</c:v>
                </c:pt>
                <c:pt idx="242">
                  <c:v>9.7069810089960608E-3</c:v>
                </c:pt>
                <c:pt idx="243">
                  <c:v>9.7898611920295385E-3</c:v>
                </c:pt>
                <c:pt idx="244">
                  <c:v>9.8717971226298766E-3</c:v>
                </c:pt>
                <c:pt idx="245">
                  <c:v>9.9527882912016068E-3</c:v>
                </c:pt>
                <c:pt idx="246">
                  <c:v>1.003283416664956E-2</c:v>
                </c:pt>
                <c:pt idx="247">
                  <c:v>1.0112083052663064E-2</c:v>
                </c:pt>
                <c:pt idx="248">
                  <c:v>1.0191045771989482E-2</c:v>
                </c:pt>
                <c:pt idx="249">
                  <c:v>1.0269765884498029E-2</c:v>
                </c:pt>
                <c:pt idx="250">
                  <c:v>1.0348243592829846E-2</c:v>
                </c:pt>
                <c:pt idx="251">
                  <c:v>1.0426479094027313E-2</c:v>
                </c:pt>
                <c:pt idx="252">
                  <c:v>1.0504472579773739E-2</c:v>
                </c:pt>
                <c:pt idx="253">
                  <c:v>1.0582224236166959E-2</c:v>
                </c:pt>
                <c:pt idx="254">
                  <c:v>1.0630535053273719E-2</c:v>
                </c:pt>
                <c:pt idx="255">
                  <c:v>1.0707382483213226E-2</c:v>
                </c:pt>
                <c:pt idx="256">
                  <c:v>1.0784008311056061E-2</c:v>
                </c:pt>
                <c:pt idx="257">
                  <c:v>1.086054298637684E-2</c:v>
                </c:pt>
                <c:pt idx="258">
                  <c:v>1.0937013317324339E-2</c:v>
                </c:pt>
                <c:pt idx="259">
                  <c:v>1.101341967168781E-2</c:v>
                </c:pt>
                <c:pt idx="260">
                  <c:v>1.1089762415974072E-2</c:v>
                </c:pt>
                <c:pt idx="261">
                  <c:v>1.1166041914847855E-2</c:v>
                </c:pt>
                <c:pt idx="262">
                  <c:v>1.1242258531785529E-2</c:v>
                </c:pt>
                <c:pt idx="263">
                  <c:v>1.1318412628893888E-2</c:v>
                </c:pt>
                <c:pt idx="264">
                  <c:v>1.1394504566684555E-2</c:v>
                </c:pt>
                <c:pt idx="265">
                  <c:v>1.1470527242519051E-2</c:v>
                </c:pt>
                <c:pt idx="266">
                  <c:v>1.1546393040086866E-2</c:v>
                </c:pt>
                <c:pt idx="267">
                  <c:v>1.1622076558659112E-2</c:v>
                </c:pt>
                <c:pt idx="268">
                  <c:v>1.1697577994242672E-2</c:v>
                </c:pt>
                <c:pt idx="269">
                  <c:v>1.1772897538764019E-2</c:v>
                </c:pt>
                <c:pt idx="270">
                  <c:v>1.1848035380308909E-2</c:v>
                </c:pt>
                <c:pt idx="271">
                  <c:v>1.1922991702737831E-2</c:v>
                </c:pt>
                <c:pt idx="272">
                  <c:v>1.1997766685903145E-2</c:v>
                </c:pt>
                <c:pt idx="273">
                  <c:v>1.2072360505664181E-2</c:v>
                </c:pt>
                <c:pt idx="274">
                  <c:v>1.2146783942437499E-2</c:v>
                </c:pt>
                <c:pt idx="275">
                  <c:v>1.2221267320626559E-2</c:v>
                </c:pt>
                <c:pt idx="276">
                  <c:v>1.2295905578920473E-2</c:v>
                </c:pt>
                <c:pt idx="277">
                  <c:v>1.2370699341543801E-2</c:v>
                </c:pt>
                <c:pt idx="278">
                  <c:v>1.2445649236154467E-2</c:v>
                </c:pt>
                <c:pt idx="279">
                  <c:v>1.252075589376371E-2</c:v>
                </c:pt>
                <c:pt idx="280">
                  <c:v>1.2596019948512257E-2</c:v>
                </c:pt>
                <c:pt idx="281">
                  <c:v>1.2671442038365805E-2</c:v>
                </c:pt>
                <c:pt idx="282">
                  <c:v>1.2747022804571411E-2</c:v>
                </c:pt>
                <c:pt idx="283">
                  <c:v>1.2822762891653511E-2</c:v>
                </c:pt>
                <c:pt idx="284">
                  <c:v>1.2898161873675538E-2</c:v>
                </c:pt>
                <c:pt idx="285">
                  <c:v>1.2972351043842766E-2</c:v>
                </c:pt>
                <c:pt idx="286">
                  <c:v>1.3045312884412042E-2</c:v>
                </c:pt>
                <c:pt idx="287">
                  <c:v>1.3117046006574297E-2</c:v>
                </c:pt>
                <c:pt idx="288">
                  <c:v>1.3187548995377156E-2</c:v>
                </c:pt>
                <c:pt idx="289">
                  <c:v>1.3256820409830193E-2</c:v>
                </c:pt>
                <c:pt idx="290">
                  <c:v>1.3324858783316932E-2</c:v>
                </c:pt>
                <c:pt idx="291">
                  <c:v>1.3428489160804795E-2</c:v>
                </c:pt>
                <c:pt idx="292">
                  <c:v>1.3494412466890204E-2</c:v>
                </c:pt>
                <c:pt idx="293">
                  <c:v>1.3559508036704682E-2</c:v>
                </c:pt>
                <c:pt idx="294">
                  <c:v>1.3624799494704833E-2</c:v>
                </c:pt>
                <c:pt idx="295">
                  <c:v>1.3690334710838661E-2</c:v>
                </c:pt>
                <c:pt idx="296">
                  <c:v>1.3756114357608221E-2</c:v>
                </c:pt>
                <c:pt idx="297">
                  <c:v>1.382213911231173E-2</c:v>
                </c:pt>
                <c:pt idx="298">
                  <c:v>1.3888409657052452E-2</c:v>
                </c:pt>
                <c:pt idx="299">
                  <c:v>1.395492667877422E-2</c:v>
                </c:pt>
                <c:pt idx="300">
                  <c:v>1.4021690869199356E-2</c:v>
                </c:pt>
                <c:pt idx="301">
                  <c:v>1.4088702924934821E-2</c:v>
                </c:pt>
                <c:pt idx="302">
                  <c:v>1.4155886223858889E-2</c:v>
                </c:pt>
                <c:pt idx="303">
                  <c:v>1.4222860480559426E-2</c:v>
                </c:pt>
                <c:pt idx="304">
                  <c:v>1.4289573791035334E-2</c:v>
                </c:pt>
                <c:pt idx="305">
                  <c:v>1.4356026050490443E-2</c:v>
                </c:pt>
                <c:pt idx="306">
                  <c:v>1.4422217149012671E-2</c:v>
                </c:pt>
                <c:pt idx="307">
                  <c:v>1.4488146971503362E-2</c:v>
                </c:pt>
                <c:pt idx="308">
                  <c:v>1.4553815397231275E-2</c:v>
                </c:pt>
                <c:pt idx="309">
                  <c:v>1.4619222300733939E-2</c:v>
                </c:pt>
                <c:pt idx="310">
                  <c:v>1.4684367550639102E-2</c:v>
                </c:pt>
                <c:pt idx="311">
                  <c:v>1.4749561497919754E-2</c:v>
                </c:pt>
                <c:pt idx="312">
                  <c:v>1.4816333900087202E-2</c:v>
                </c:pt>
                <c:pt idx="313">
                  <c:v>1.4884896014712884E-2</c:v>
                </c:pt>
                <c:pt idx="314">
                  <c:v>1.4955251121333439E-2</c:v>
                </c:pt>
                <c:pt idx="315">
                  <c:v>1.5027402537375206E-2</c:v>
                </c:pt>
                <c:pt idx="316">
                  <c:v>1.5101353618323734E-2</c:v>
                </c:pt>
                <c:pt idx="317">
                  <c:v>1.5177107759753852E-2</c:v>
                </c:pt>
                <c:pt idx="318">
                  <c:v>1.525466839759586E-2</c:v>
                </c:pt>
                <c:pt idx="319">
                  <c:v>1.5334039009349088E-2</c:v>
                </c:pt>
                <c:pt idx="320">
                  <c:v>1.5414454591941939E-2</c:v>
                </c:pt>
                <c:pt idx="321">
                  <c:v>1.5490269925632981E-2</c:v>
                </c:pt>
                <c:pt idx="322">
                  <c:v>1.5560329702013275E-2</c:v>
                </c:pt>
                <c:pt idx="323">
                  <c:v>1.5624624313807844E-2</c:v>
                </c:pt>
                <c:pt idx="324">
                  <c:v>1.568314403559622E-2</c:v>
                </c:pt>
                <c:pt idx="325">
                  <c:v>1.5735879033015151E-2</c:v>
                </c:pt>
                <c:pt idx="326">
                  <c:v>1.5782819371101573E-2</c:v>
                </c:pt>
                <c:pt idx="327">
                  <c:v>1.5823955024235489E-2</c:v>
                </c:pt>
                <c:pt idx="328">
                  <c:v>1.5859275884382035E-2</c:v>
                </c:pt>
                <c:pt idx="329">
                  <c:v>1.5889191515074688E-2</c:v>
                </c:pt>
                <c:pt idx="330">
                  <c:v>1.5918641489693641E-2</c:v>
                </c:pt>
                <c:pt idx="331">
                  <c:v>1.5949067460476477E-2</c:v>
                </c:pt>
                <c:pt idx="332">
                  <c:v>1.5980471200085222E-2</c:v>
                </c:pt>
                <c:pt idx="333">
                  <c:v>1.6012854491093961E-2</c:v>
                </c:pt>
                <c:pt idx="334">
                  <c:v>1.6046219126878408E-2</c:v>
                </c:pt>
                <c:pt idx="335">
                  <c:v>1.6080566911644539E-2</c:v>
                </c:pt>
                <c:pt idx="336">
                  <c:v>1.6115899660701385E-2</c:v>
                </c:pt>
                <c:pt idx="337">
                  <c:v>1.615221920086643E-2</c:v>
                </c:pt>
                <c:pt idx="338">
                  <c:v>1.6189504519858702E-2</c:v>
                </c:pt>
                <c:pt idx="339">
                  <c:v>1.6227261630976337E-2</c:v>
                </c:pt>
                <c:pt idx="340">
                  <c:v>1.6265287964498342E-2</c:v>
                </c:pt>
                <c:pt idx="341">
                  <c:v>1.6303584082215331E-2</c:v>
                </c:pt>
                <c:pt idx="342">
                  <c:v>1.6342150549914725E-2</c:v>
                </c:pt>
                <c:pt idx="343">
                  <c:v>1.6380987936272105E-2</c:v>
                </c:pt>
                <c:pt idx="344">
                  <c:v>1.6420096813438353E-2</c:v>
                </c:pt>
                <c:pt idx="345">
                  <c:v>1.6459477756995036E-2</c:v>
                </c:pt>
                <c:pt idx="346">
                  <c:v>1.6499131346196714E-2</c:v>
                </c:pt>
                <c:pt idx="347">
                  <c:v>1.6539098302021573E-2</c:v>
                </c:pt>
                <c:pt idx="348">
                  <c:v>1.6581536601376252E-2</c:v>
                </c:pt>
                <c:pt idx="349">
                  <c:v>1.6627696705595229E-2</c:v>
                </c:pt>
                <c:pt idx="350">
                  <c:v>1.6677585609723048E-2</c:v>
                </c:pt>
                <c:pt idx="351">
                  <c:v>1.6731210366198339E-2</c:v>
                </c:pt>
                <c:pt idx="352">
                  <c:v>1.6788578089420921E-2</c:v>
                </c:pt>
                <c:pt idx="353">
                  <c:v>1.68496959594551E-2</c:v>
                </c:pt>
                <c:pt idx="354">
                  <c:v>1.6914571226224598E-2</c:v>
                </c:pt>
                <c:pt idx="355">
                  <c:v>1.698321121382752E-2</c:v>
                </c:pt>
                <c:pt idx="356">
                  <c:v>1.7055602855708507E-2</c:v>
                </c:pt>
                <c:pt idx="357">
                  <c:v>1.7125035763291926E-2</c:v>
                </c:pt>
                <c:pt idx="358">
                  <c:v>1.7185950699027487E-2</c:v>
                </c:pt>
                <c:pt idx="359">
                  <c:v>1.7238331636534956E-2</c:v>
                </c:pt>
                <c:pt idx="360">
                  <c:v>1.7282162396036822E-2</c:v>
                </c:pt>
                <c:pt idx="361">
                  <c:v>1.7317426664992849E-2</c:v>
                </c:pt>
                <c:pt idx="362">
                  <c:v>1.7344108016989556E-2</c:v>
                </c:pt>
                <c:pt idx="363">
                  <c:v>1.7362189932965184E-2</c:v>
                </c:pt>
                <c:pt idx="364">
                  <c:v>1.7371655820308033E-2</c:v>
                </c:pt>
                <c:pt idx="365">
                  <c:v>1.7372489034765463E-2</c:v>
                </c:pt>
                <c:pt idx="366">
                  <c:v>1.7368358264319764E-2</c:v>
                </c:pt>
                <c:pt idx="367">
                  <c:v>1.7365643726205478E-2</c:v>
                </c:pt>
                <c:pt idx="368">
                  <c:v>1.7364467196851537E-2</c:v>
                </c:pt>
                <c:pt idx="369">
                  <c:v>1.7364831650199038E-2</c:v>
                </c:pt>
                <c:pt idx="370">
                  <c:v>1.7366740064037111E-2</c:v>
                </c:pt>
                <c:pt idx="371">
                  <c:v>1.7370195419627647E-2</c:v>
                </c:pt>
                <c:pt idx="372">
                  <c:v>1.7375200703745944E-2</c:v>
                </c:pt>
                <c:pt idx="373">
                  <c:v>1.738175890771471E-2</c:v>
                </c:pt>
                <c:pt idx="374">
                  <c:v>1.7389873029808933E-2</c:v>
                </c:pt>
                <c:pt idx="375">
                  <c:v>1.7399350141224568E-2</c:v>
                </c:pt>
                <c:pt idx="376">
                  <c:v>1.7409853159759459E-2</c:v>
                </c:pt>
                <c:pt idx="377">
                  <c:v>1.7421377739050333E-2</c:v>
                </c:pt>
                <c:pt idx="378">
                  <c:v>1.7433925854876735E-2</c:v>
                </c:pt>
                <c:pt idx="379">
                  <c:v>1.7447499488544953E-2</c:v>
                </c:pt>
                <c:pt idx="380">
                  <c:v>1.7462100627631583E-2</c:v>
                </c:pt>
                <c:pt idx="381">
                  <c:v>1.7477731266186243E-2</c:v>
                </c:pt>
                <c:pt idx="382">
                  <c:v>1.749439340472396E-2</c:v>
                </c:pt>
                <c:pt idx="383">
                  <c:v>1.7512089051112161E-2</c:v>
                </c:pt>
                <c:pt idx="384">
                  <c:v>1.7531676693500232E-2</c:v>
                </c:pt>
                <c:pt idx="385">
                  <c:v>1.7555249349007793E-2</c:v>
                </c:pt>
                <c:pt idx="386">
                  <c:v>1.7582911223478798E-2</c:v>
                </c:pt>
                <c:pt idx="387">
                  <c:v>1.7614670334899517E-2</c:v>
                </c:pt>
                <c:pt idx="388">
                  <c:v>1.765053474443299E-2</c:v>
                </c:pt>
                <c:pt idx="389">
                  <c:v>1.769051256243771E-2</c:v>
                </c:pt>
                <c:pt idx="390">
                  <c:v>1.7734611951789291E-2</c:v>
                </c:pt>
                <c:pt idx="391">
                  <c:v>1.7782841134185708E-2</c:v>
                </c:pt>
                <c:pt idx="392">
                  <c:v>1.7835208393674459E-2</c:v>
                </c:pt>
                <c:pt idx="393">
                  <c:v>1.7890104926034357E-2</c:v>
                </c:pt>
                <c:pt idx="394">
                  <c:v>1.793956927097437E-2</c:v>
                </c:pt>
                <c:pt idx="395">
                  <c:v>1.7982505271329462E-2</c:v>
                </c:pt>
                <c:pt idx="396">
                  <c:v>1.8018899976339167E-2</c:v>
                </c:pt>
                <c:pt idx="397">
                  <c:v>1.8048740346925225E-2</c:v>
                </c:pt>
                <c:pt idx="398">
                  <c:v>1.8072013267944005E-2</c:v>
                </c:pt>
                <c:pt idx="399">
                  <c:v>1.8088705559504561E-2</c:v>
                </c:pt>
                <c:pt idx="400">
                  <c:v>1.8049347848402796E-2</c:v>
                </c:pt>
                <c:pt idx="401">
                  <c:v>1.8052833571233173E-2</c:v>
                </c:pt>
                <c:pt idx="402">
                  <c:v>1.8050244495879064E-2</c:v>
                </c:pt>
                <c:pt idx="403">
                  <c:v>1.8047363739685473E-2</c:v>
                </c:pt>
                <c:pt idx="404">
                  <c:v>1.8045879932048713E-2</c:v>
                </c:pt>
                <c:pt idx="405">
                  <c:v>1.8045795881761983E-2</c:v>
                </c:pt>
                <c:pt idx="406">
                  <c:v>1.8047114400427781E-2</c:v>
                </c:pt>
                <c:pt idx="407">
                  <c:v>1.804983830383906E-2</c:v>
                </c:pt>
                <c:pt idx="408">
                  <c:v>1.8053970411866356E-2</c:v>
                </c:pt>
                <c:pt idx="409">
                  <c:v>1.8059513549403779E-2</c:v>
                </c:pt>
                <c:pt idx="410">
                  <c:v>1.8066470546702025E-2</c:v>
                </c:pt>
                <c:pt idx="411">
                  <c:v>1.8074826347473323E-2</c:v>
                </c:pt>
                <c:pt idx="412">
                  <c:v>1.808419551459545E-2</c:v>
                </c:pt>
                <c:pt idx="413">
                  <c:v>1.8094420719598162E-2</c:v>
                </c:pt>
                <c:pt idx="414">
                  <c:v>1.8105503679987589E-2</c:v>
                </c:pt>
                <c:pt idx="415">
                  <c:v>1.8117446118477303E-2</c:v>
                </c:pt>
                <c:pt idx="416">
                  <c:v>1.8130249762530689E-2</c:v>
                </c:pt>
                <c:pt idx="417">
                  <c:v>1.8143916344648289E-2</c:v>
                </c:pt>
                <c:pt idx="418">
                  <c:v>1.8158447602753473E-2</c:v>
                </c:pt>
                <c:pt idx="419">
                  <c:v>1.8173845280446344E-2</c:v>
                </c:pt>
                <c:pt idx="420">
                  <c:v>1.8190144721603116E-2</c:v>
                </c:pt>
                <c:pt idx="421">
                  <c:v>1.8209153478411719E-2</c:v>
                </c:pt>
                <c:pt idx="422">
                  <c:v>1.8231919876298613E-2</c:v>
                </c:pt>
                <c:pt idx="423">
                  <c:v>1.8258451541723262E-2</c:v>
                </c:pt>
                <c:pt idx="424">
                  <c:v>1.8288756136728378E-2</c:v>
                </c:pt>
                <c:pt idx="425">
                  <c:v>1.8322841362798291E-2</c:v>
                </c:pt>
                <c:pt idx="426">
                  <c:v>1.8360714964984471E-2</c:v>
                </c:pt>
                <c:pt idx="427">
                  <c:v>1.8402384736046395E-2</c:v>
                </c:pt>
                <c:pt idx="428">
                  <c:v>1.8447858520704189E-2</c:v>
                </c:pt>
                <c:pt idx="429">
                  <c:v>1.8497144219586256E-2</c:v>
                </c:pt>
                <c:pt idx="430">
                  <c:v>1.8545633879473597E-2</c:v>
                </c:pt>
                <c:pt idx="431">
                  <c:v>1.8587735360654927E-2</c:v>
                </c:pt>
                <c:pt idx="432">
                  <c:v>1.8623418497100561E-2</c:v>
                </c:pt>
                <c:pt idx="433">
                  <c:v>1.8652670057246599E-2</c:v>
                </c:pt>
                <c:pt idx="434">
                  <c:v>1.8675476734741205E-2</c:v>
                </c:pt>
                <c:pt idx="435">
                  <c:v>1.8691825159447156E-2</c:v>
                </c:pt>
                <c:pt idx="436">
                  <c:v>1.8701701909493013E-2</c:v>
                </c:pt>
                <c:pt idx="437">
                  <c:v>1.8756341920968377E-2</c:v>
                </c:pt>
                <c:pt idx="438">
                  <c:v>1.8753197242930408E-2</c:v>
                </c:pt>
                <c:pt idx="439">
                  <c:v>1.8745372287926453E-2</c:v>
                </c:pt>
                <c:pt idx="440">
                  <c:v>1.8737457337551347E-2</c:v>
                </c:pt>
                <c:pt idx="441">
                  <c:v>1.8729664508289459E-2</c:v>
                </c:pt>
                <c:pt idx="442">
                  <c:v>1.8721994074813061E-2</c:v>
                </c:pt>
                <c:pt idx="443">
                  <c:v>1.8714446312226147E-2</c:v>
                </c:pt>
                <c:pt idx="444">
                  <c:v>1.8707021495396759E-2</c:v>
                </c:pt>
                <c:pt idx="445">
                  <c:v>1.8699719899496887E-2</c:v>
                </c:pt>
                <c:pt idx="446">
                  <c:v>1.8692541799702332E-2</c:v>
                </c:pt>
                <c:pt idx="447">
                  <c:v>1.8685487471460781E-2</c:v>
                </c:pt>
                <c:pt idx="448">
                  <c:v>1.8678581526365E-2</c:v>
                </c:pt>
                <c:pt idx="449">
                  <c:v>1.8671883659463897E-2</c:v>
                </c:pt>
                <c:pt idx="450">
                  <c:v>1.866539706020617E-2</c:v>
                </c:pt>
                <c:pt idx="451">
                  <c:v>1.8659122183679735E-2</c:v>
                </c:pt>
                <c:pt idx="452">
                  <c:v>1.8653059485324447E-2</c:v>
                </c:pt>
                <c:pt idx="453">
                  <c:v>1.8647209420903494E-2</c:v>
                </c:pt>
                <c:pt idx="454">
                  <c:v>1.8641572446244509E-2</c:v>
                </c:pt>
                <c:pt idx="455">
                  <c:v>1.8636149017818154E-2</c:v>
                </c:pt>
                <c:pt idx="456">
                  <c:v>1.8630939591887528E-2</c:v>
                </c:pt>
                <c:pt idx="457">
                  <c:v>1.8625950791874433E-2</c:v>
                </c:pt>
                <c:pt idx="458">
                  <c:v>1.862120427293654E-2</c:v>
                </c:pt>
                <c:pt idx="459">
                  <c:v>1.8616702347943746E-2</c:v>
                </c:pt>
                <c:pt idx="460">
                  <c:v>1.8612445535133415E-2</c:v>
                </c:pt>
                <c:pt idx="461">
                  <c:v>1.8608434352615368E-2</c:v>
                </c:pt>
                <c:pt idx="462">
                  <c:v>1.8604669319302155E-2</c:v>
                </c:pt>
                <c:pt idx="463">
                  <c:v>1.8601150954490754E-2</c:v>
                </c:pt>
                <c:pt idx="464">
                  <c:v>1.8597879777641359E-2</c:v>
                </c:pt>
                <c:pt idx="465">
                  <c:v>1.8594856308965936E-2</c:v>
                </c:pt>
                <c:pt idx="466">
                  <c:v>1.8592085525443315E-2</c:v>
                </c:pt>
                <c:pt idx="467">
                  <c:v>1.8589600710849231E-2</c:v>
                </c:pt>
                <c:pt idx="468">
                  <c:v>1.858740912081978E-2</c:v>
                </c:pt>
                <c:pt idx="469">
                  <c:v>1.8585511368476401E-2</c:v>
                </c:pt>
                <c:pt idx="470">
                  <c:v>1.8583908066893012E-2</c:v>
                </c:pt>
                <c:pt idx="471">
                  <c:v>1.8582599830026067E-2</c:v>
                </c:pt>
                <c:pt idx="472">
                  <c:v>1.8581587272616256E-2</c:v>
                </c:pt>
                <c:pt idx="473">
                  <c:v>1.8580871010126936E-2</c:v>
                </c:pt>
                <c:pt idx="474">
                  <c:v>1.858045165845355E-2</c:v>
                </c:pt>
                <c:pt idx="475">
                  <c:v>1.8580329902408304E-2</c:v>
                </c:pt>
                <c:pt idx="476">
                  <c:v>1.8580528624487096E-2</c:v>
                </c:pt>
                <c:pt idx="477">
                  <c:v>1.858106689767312E-2</c:v>
                </c:pt>
                <c:pt idx="478">
                  <c:v>1.8581945425415566E-2</c:v>
                </c:pt>
                <c:pt idx="479">
                  <c:v>1.8583164911995392E-2</c:v>
                </c:pt>
                <c:pt idx="480">
                  <c:v>1.8584726062975773E-2</c:v>
                </c:pt>
                <c:pt idx="481">
                  <c:v>1.8586629584784058E-2</c:v>
                </c:pt>
                <c:pt idx="482">
                  <c:v>1.8588876184969939E-2</c:v>
                </c:pt>
                <c:pt idx="483">
                  <c:v>1.8591466572234629E-2</c:v>
                </c:pt>
                <c:pt idx="484">
                  <c:v>1.8594401456410316E-2</c:v>
                </c:pt>
                <c:pt idx="485">
                  <c:v>1.85976936151959E-2</c:v>
                </c:pt>
                <c:pt idx="486">
                  <c:v>1.8601364708864955E-2</c:v>
                </c:pt>
                <c:pt idx="487">
                  <c:v>1.8605415908652497E-2</c:v>
                </c:pt>
                <c:pt idx="488">
                  <c:v>1.8609847998695563E-2</c:v>
                </c:pt>
                <c:pt idx="489">
                  <c:v>1.8614661764333573E-2</c:v>
                </c:pt>
                <c:pt idx="490">
                  <c:v>1.8619857992329545E-2</c:v>
                </c:pt>
                <c:pt idx="491">
                  <c:v>1.8625437471528204E-2</c:v>
                </c:pt>
                <c:pt idx="492">
                  <c:v>1.8631400991446088E-2</c:v>
                </c:pt>
                <c:pt idx="493">
                  <c:v>1.8637749945048937E-2</c:v>
                </c:pt>
                <c:pt idx="494">
                  <c:v>1.8644517421867873E-2</c:v>
                </c:pt>
                <c:pt idx="495">
                  <c:v>1.8651722936053189E-2</c:v>
                </c:pt>
                <c:pt idx="496">
                  <c:v>1.8659367391773565E-2</c:v>
                </c:pt>
                <c:pt idx="497">
                  <c:v>1.8667451694908545E-2</c:v>
                </c:pt>
                <c:pt idx="498">
                  <c:v>1.8675976753499555E-2</c:v>
                </c:pt>
                <c:pt idx="499">
                  <c:v>1.8684943477730719E-2</c:v>
                </c:pt>
                <c:pt idx="500">
                  <c:v>1.8694352780267841E-2</c:v>
                </c:pt>
                <c:pt idx="501">
                  <c:v>1.8704205575727346E-2</c:v>
                </c:pt>
                <c:pt idx="502">
                  <c:v>1.8714502781615312E-2</c:v>
                </c:pt>
                <c:pt idx="503">
                  <c:v>1.872524074325517E-2</c:v>
                </c:pt>
                <c:pt idx="504">
                  <c:v>1.8736409214842722E-2</c:v>
                </c:pt>
                <c:pt idx="505">
                  <c:v>1.8748008573208529E-2</c:v>
                </c:pt>
                <c:pt idx="506">
                  <c:v>1.8760039711682008E-2</c:v>
                </c:pt>
                <c:pt idx="507">
                  <c:v>1.8772503525994653E-2</c:v>
                </c:pt>
                <c:pt idx="508">
                  <c:v>1.8785400914659696E-2</c:v>
                </c:pt>
                <c:pt idx="509">
                  <c:v>1.8798732778752384E-2</c:v>
                </c:pt>
                <c:pt idx="510">
                  <c:v>1.8812500022017786E-2</c:v>
                </c:pt>
                <c:pt idx="511">
                  <c:v>1.8826703551250545E-2</c:v>
                </c:pt>
                <c:pt idx="512">
                  <c:v>1.884139503831744E-2</c:v>
                </c:pt>
                <c:pt idx="513">
                  <c:v>1.8856749894184226E-2</c:v>
                </c:pt>
                <c:pt idx="514">
                  <c:v>1.887278431630636E-2</c:v>
                </c:pt>
                <c:pt idx="515">
                  <c:v>1.8889499728468696E-2</c:v>
                </c:pt>
                <c:pt idx="516">
                  <c:v>1.8906897559336753E-2</c:v>
                </c:pt>
                <c:pt idx="517">
                  <c:v>1.8924979242755196E-2</c:v>
                </c:pt>
                <c:pt idx="518">
                  <c:v>1.894374621736953E-2</c:v>
                </c:pt>
                <c:pt idx="519">
                  <c:v>1.8963199927532294E-2</c:v>
                </c:pt>
                <c:pt idx="520">
                  <c:v>1.8983341823123698E-2</c:v>
                </c:pt>
                <c:pt idx="521">
                  <c:v>1.900406229374299E-2</c:v>
                </c:pt>
                <c:pt idx="522">
                  <c:v>1.9024815395699914E-2</c:v>
                </c:pt>
                <c:pt idx="523">
                  <c:v>1.9045526646666353E-2</c:v>
                </c:pt>
                <c:pt idx="524">
                  <c:v>1.9066195961873551E-2</c:v>
                </c:pt>
                <c:pt idx="525">
                  <c:v>1.9086823256078474E-2</c:v>
                </c:pt>
                <c:pt idx="526">
                  <c:v>1.910740844362081E-2</c:v>
                </c:pt>
                <c:pt idx="527">
                  <c:v>1.9127951438446041E-2</c:v>
                </c:pt>
                <c:pt idx="528">
                  <c:v>1.9148452154211019E-2</c:v>
                </c:pt>
                <c:pt idx="529">
                  <c:v>1.9168910503945313E-2</c:v>
                </c:pt>
                <c:pt idx="530">
                  <c:v>1.918962228583487E-2</c:v>
                </c:pt>
                <c:pt idx="531">
                  <c:v>1.9212762645463337E-2</c:v>
                </c:pt>
                <c:pt idx="532">
                  <c:v>1.9238778807580261E-2</c:v>
                </c:pt>
                <c:pt idx="533">
                  <c:v>1.9267676937377062E-2</c:v>
                </c:pt>
                <c:pt idx="534">
                  <c:v>1.9299463230586955E-2</c:v>
                </c:pt>
                <c:pt idx="535">
                  <c:v>1.9334143915138744E-2</c:v>
                </c:pt>
                <c:pt idx="536">
                  <c:v>1.9371725254059582E-2</c:v>
                </c:pt>
                <c:pt idx="537">
                  <c:v>1.9412213548216945E-2</c:v>
                </c:pt>
                <c:pt idx="538">
                  <c:v>1.9455615137979065E-2</c:v>
                </c:pt>
                <c:pt idx="539">
                  <c:v>1.9501272741676848E-2</c:v>
                </c:pt>
                <c:pt idx="540">
                  <c:v>1.9541365233723129E-2</c:v>
                </c:pt>
                <c:pt idx="541">
                  <c:v>1.9573599324572165E-2</c:v>
                </c:pt>
                <c:pt idx="542">
                  <c:v>1.9597957951435197E-2</c:v>
                </c:pt>
                <c:pt idx="543">
                  <c:v>1.9614423966479208E-2</c:v>
                </c:pt>
                <c:pt idx="544">
                  <c:v>1.9622980154224964E-2</c:v>
                </c:pt>
                <c:pt idx="545">
                  <c:v>1.9623609249081173E-2</c:v>
                </c:pt>
                <c:pt idx="546">
                  <c:v>1.9562700697119125E-2</c:v>
                </c:pt>
                <c:pt idx="547">
                  <c:v>1.9547521144144538E-2</c:v>
                </c:pt>
                <c:pt idx="548">
                  <c:v>1.9524678360799685E-2</c:v>
                </c:pt>
                <c:pt idx="549">
                  <c:v>1.949959181659772E-2</c:v>
                </c:pt>
                <c:pt idx="550">
                  <c:v>1.947448817616379E-2</c:v>
                </c:pt>
                <c:pt idx="551">
                  <c:v>1.9449367502290274E-2</c:v>
                </c:pt>
                <c:pt idx="552">
                  <c:v>1.9424229857776757E-2</c:v>
                </c:pt>
                <c:pt idx="553">
                  <c:v>1.9399075305962819E-2</c:v>
                </c:pt>
                <c:pt idx="554">
                  <c:v>1.93739039097954E-2</c:v>
                </c:pt>
                <c:pt idx="555">
                  <c:v>1.9348715732971117E-2</c:v>
                </c:pt>
                <c:pt idx="556">
                  <c:v>1.9323510838959199E-2</c:v>
                </c:pt>
                <c:pt idx="557">
                  <c:v>1.9298289948702953E-2</c:v>
                </c:pt>
                <c:pt idx="558">
                  <c:v>1.9273088458368379E-2</c:v>
                </c:pt>
                <c:pt idx="559">
                  <c:v>1.9247926913692901E-2</c:v>
                </c:pt>
                <c:pt idx="560">
                  <c:v>1.9222805499371824E-2</c:v>
                </c:pt>
                <c:pt idx="561">
                  <c:v>1.919772439986684E-2</c:v>
                </c:pt>
                <c:pt idx="562">
                  <c:v>1.9172683799381418E-2</c:v>
                </c:pt>
                <c:pt idx="563">
                  <c:v>1.9147683882684622E-2</c:v>
                </c:pt>
                <c:pt idx="564">
                  <c:v>1.9122724833856915E-2</c:v>
                </c:pt>
                <c:pt idx="565">
                  <c:v>1.9097806836991041E-2</c:v>
                </c:pt>
                <c:pt idx="566">
                  <c:v>1.9072930094245284E-2</c:v>
                </c:pt>
                <c:pt idx="567">
                  <c:v>1.9048100724884741E-2</c:v>
                </c:pt>
                <c:pt idx="568">
                  <c:v>1.9023323832838866E-2</c:v>
                </c:pt>
                <c:pt idx="569">
                  <c:v>1.8998599624865747E-2</c:v>
                </c:pt>
                <c:pt idx="570">
                  <c:v>1.8973928307488848E-2</c:v>
                </c:pt>
                <c:pt idx="571">
                  <c:v>1.8949310087214379E-2</c:v>
                </c:pt>
                <c:pt idx="572">
                  <c:v>1.892474517023383E-2</c:v>
                </c:pt>
                <c:pt idx="573">
                  <c:v>1.8900233762770099E-2</c:v>
                </c:pt>
                <c:pt idx="574">
                  <c:v>1.8875776070898347E-2</c:v>
                </c:pt>
                <c:pt idx="575">
                  <c:v>1.8851372300533849E-2</c:v>
                </c:pt>
                <c:pt idx="576">
                  <c:v>1.8827030905246504E-2</c:v>
                </c:pt>
                <c:pt idx="577">
                  <c:v>1.8802766408834364E-2</c:v>
                </c:pt>
                <c:pt idx="578">
                  <c:v>1.8778579330334302E-2</c:v>
                </c:pt>
                <c:pt idx="579">
                  <c:v>1.8754469922480151E-2</c:v>
                </c:pt>
                <c:pt idx="580">
                  <c:v>1.873043843794181E-2</c:v>
                </c:pt>
                <c:pt idx="581">
                  <c:v>1.8706485129085394E-2</c:v>
                </c:pt>
                <c:pt idx="582">
                  <c:v>1.8682610248053212E-2</c:v>
                </c:pt>
                <c:pt idx="583">
                  <c:v>1.8709899517833181E-2</c:v>
                </c:pt>
                <c:pt idx="584">
                  <c:v>1.8686052337522747E-2</c:v>
                </c:pt>
                <c:pt idx="585">
                  <c:v>1.8662289027826653E-2</c:v>
                </c:pt>
                <c:pt idx="586">
                  <c:v>1.8638623710440907E-2</c:v>
                </c:pt>
                <c:pt idx="587">
                  <c:v>1.8615057853175299E-2</c:v>
                </c:pt>
                <c:pt idx="588">
                  <c:v>1.8591591748492092E-2</c:v>
                </c:pt>
                <c:pt idx="589">
                  <c:v>1.8568225689348329E-2</c:v>
                </c:pt>
                <c:pt idx="590">
                  <c:v>1.85449599676791E-2</c:v>
                </c:pt>
                <c:pt idx="591">
                  <c:v>1.8521794875514596E-2</c:v>
                </c:pt>
                <c:pt idx="592">
                  <c:v>1.8498730704118161E-2</c:v>
                </c:pt>
                <c:pt idx="593">
                  <c:v>1.8475767745143874E-2</c:v>
                </c:pt>
                <c:pt idx="594">
                  <c:v>1.8452910410342617E-2</c:v>
                </c:pt>
                <c:pt idx="595">
                  <c:v>1.843017315578346E-2</c:v>
                </c:pt>
                <c:pt idx="596">
                  <c:v>1.8407557511306308E-2</c:v>
                </c:pt>
                <c:pt idx="597">
                  <c:v>1.8385063806703818E-2</c:v>
                </c:pt>
                <c:pt idx="598">
                  <c:v>1.8362692371622902E-2</c:v>
                </c:pt>
                <c:pt idx="599">
                  <c:v>1.8340443534929897E-2</c:v>
                </c:pt>
                <c:pt idx="600">
                  <c:v>1.8318317625265448E-2</c:v>
                </c:pt>
                <c:pt idx="601">
                  <c:v>1.8296314970903543E-2</c:v>
                </c:pt>
                <c:pt idx="602">
                  <c:v>1.8274435899788721E-2</c:v>
                </c:pt>
                <c:pt idx="603">
                  <c:v>1.8252683653887596E-2</c:v>
                </c:pt>
                <c:pt idx="604">
                  <c:v>1.8231072922922847E-2</c:v>
                </c:pt>
                <c:pt idx="605">
                  <c:v>1.8209606025063524E-2</c:v>
                </c:pt>
                <c:pt idx="606">
                  <c:v>1.818828332535434E-2</c:v>
                </c:pt>
                <c:pt idx="607">
                  <c:v>1.8167105188853123E-2</c:v>
                </c:pt>
                <c:pt idx="608">
                  <c:v>1.8146071979838637E-2</c:v>
                </c:pt>
                <c:pt idx="609">
                  <c:v>1.8125184062283015E-2</c:v>
                </c:pt>
                <c:pt idx="610">
                  <c:v>1.8104441799872164E-2</c:v>
                </c:pt>
                <c:pt idx="611">
                  <c:v>1.8083845555801933E-2</c:v>
                </c:pt>
                <c:pt idx="612">
                  <c:v>1.8063396871159501E-2</c:v>
                </c:pt>
                <c:pt idx="613">
                  <c:v>1.8043110005292299E-2</c:v>
                </c:pt>
                <c:pt idx="614">
                  <c:v>1.8022989400270188E-2</c:v>
                </c:pt>
                <c:pt idx="615">
                  <c:v>1.8003035455990243E-2</c:v>
                </c:pt>
                <c:pt idx="616">
                  <c:v>1.7983248571882077E-2</c:v>
                </c:pt>
                <c:pt idx="617">
                  <c:v>1.7963629146677616E-2</c:v>
                </c:pt>
                <c:pt idx="618">
                  <c:v>1.7944177578721254E-2</c:v>
                </c:pt>
                <c:pt idx="619">
                  <c:v>1.792489426615157E-2</c:v>
                </c:pt>
                <c:pt idx="620">
                  <c:v>1.7905779606616396E-2</c:v>
                </c:pt>
                <c:pt idx="621">
                  <c:v>1.78868342127456E-2</c:v>
                </c:pt>
                <c:pt idx="622">
                  <c:v>1.7868070072983605E-2</c:v>
                </c:pt>
                <c:pt idx="623">
                  <c:v>1.7849494300943035E-2</c:v>
                </c:pt>
                <c:pt idx="624">
                  <c:v>1.7831107329215022E-2</c:v>
                </c:pt>
                <c:pt idx="625">
                  <c:v>1.7812909589842444E-2</c:v>
                </c:pt>
                <c:pt idx="626">
                  <c:v>1.7794901514491528E-2</c:v>
                </c:pt>
                <c:pt idx="627">
                  <c:v>1.7777083534120372E-2</c:v>
                </c:pt>
                <c:pt idx="628">
                  <c:v>1.7759456079961287E-2</c:v>
                </c:pt>
                <c:pt idx="629">
                  <c:v>1.7742019581955849E-2</c:v>
                </c:pt>
                <c:pt idx="630">
                  <c:v>1.7724774680391811E-2</c:v>
                </c:pt>
                <c:pt idx="631">
                  <c:v>1.7707733108398245E-2</c:v>
                </c:pt>
                <c:pt idx="632">
                  <c:v>1.7690901845294982E-2</c:v>
                </c:pt>
                <c:pt idx="633">
                  <c:v>1.7674281355248102E-2</c:v>
                </c:pt>
                <c:pt idx="634">
                  <c:v>1.7657872102034494E-2</c:v>
                </c:pt>
                <c:pt idx="635">
                  <c:v>1.7641674548815798E-2</c:v>
                </c:pt>
                <c:pt idx="636">
                  <c:v>1.7625689158524329E-2</c:v>
                </c:pt>
                <c:pt idx="637">
                  <c:v>1.7609916393487721E-2</c:v>
                </c:pt>
                <c:pt idx="638">
                  <c:v>1.7594356716021262E-2</c:v>
                </c:pt>
                <c:pt idx="639">
                  <c:v>1.7579010618051394E-2</c:v>
                </c:pt>
                <c:pt idx="640">
                  <c:v>1.7563888458686665E-2</c:v>
                </c:pt>
                <c:pt idx="641">
                  <c:v>1.7548998901659327E-2</c:v>
                </c:pt>
                <c:pt idx="642">
                  <c:v>1.7534342443030128E-2</c:v>
                </c:pt>
                <c:pt idx="643">
                  <c:v>1.7519919578150162E-2</c:v>
                </c:pt>
                <c:pt idx="644">
                  <c:v>1.7505730802235962E-2</c:v>
                </c:pt>
                <c:pt idx="645">
                  <c:v>1.7491776610353962E-2</c:v>
                </c:pt>
                <c:pt idx="646">
                  <c:v>1.7478057497046198E-2</c:v>
                </c:pt>
                <c:pt idx="647">
                  <c:v>1.746457395636223E-2</c:v>
                </c:pt>
                <c:pt idx="648">
                  <c:v>1.7451326482546652E-2</c:v>
                </c:pt>
                <c:pt idx="649">
                  <c:v>1.7438321983628925E-2</c:v>
                </c:pt>
                <c:pt idx="650">
                  <c:v>1.7425572087290214E-2</c:v>
                </c:pt>
                <c:pt idx="651">
                  <c:v>1.7413077527641006E-2</c:v>
                </c:pt>
                <c:pt idx="652">
                  <c:v>1.7400838832086287E-2</c:v>
                </c:pt>
                <c:pt idx="653">
                  <c:v>1.7388856527737549E-2</c:v>
                </c:pt>
                <c:pt idx="654">
                  <c:v>1.7377131140916061E-2</c:v>
                </c:pt>
                <c:pt idx="655">
                  <c:v>1.7365663198138429E-2</c:v>
                </c:pt>
                <c:pt idx="656">
                  <c:v>1.7354453226067833E-2</c:v>
                </c:pt>
                <c:pt idx="657">
                  <c:v>1.7343501750683495E-2</c:v>
                </c:pt>
                <c:pt idx="658">
                  <c:v>1.7332813104075688E-2</c:v>
                </c:pt>
                <c:pt idx="659">
                  <c:v>1.7322400894341269E-2</c:v>
                </c:pt>
                <c:pt idx="660">
                  <c:v>1.7312266790043374E-2</c:v>
                </c:pt>
                <c:pt idx="661">
                  <c:v>1.7302411351360382E-2</c:v>
                </c:pt>
                <c:pt idx="662">
                  <c:v>1.7292835138417756E-2</c:v>
                </c:pt>
                <c:pt idx="663">
                  <c:v>1.7283538711109794E-2</c:v>
                </c:pt>
                <c:pt idx="664">
                  <c:v>1.7274522629526355E-2</c:v>
                </c:pt>
                <c:pt idx="665">
                  <c:v>1.7265787453264042E-2</c:v>
                </c:pt>
                <c:pt idx="666">
                  <c:v>1.7257333742434777E-2</c:v>
                </c:pt>
                <c:pt idx="667">
                  <c:v>1.7249165114740513E-2</c:v>
                </c:pt>
                <c:pt idx="668">
                  <c:v>1.7241292640947651E-2</c:v>
                </c:pt>
                <c:pt idx="669">
                  <c:v>1.7233717799051858E-2</c:v>
                </c:pt>
                <c:pt idx="670">
                  <c:v>1.7226441176489412E-2</c:v>
                </c:pt>
                <c:pt idx="671">
                  <c:v>1.7219463361283764E-2</c:v>
                </c:pt>
                <c:pt idx="672">
                  <c:v>1.7212784941306725E-2</c:v>
                </c:pt>
                <c:pt idx="673">
                  <c:v>1.7206406504306122E-2</c:v>
                </c:pt>
                <c:pt idx="674">
                  <c:v>1.7200328638735298E-2</c:v>
                </c:pt>
                <c:pt idx="675">
                  <c:v>1.719455193276374E-2</c:v>
                </c:pt>
                <c:pt idx="676">
                  <c:v>1.7189080899777089E-2</c:v>
                </c:pt>
                <c:pt idx="677">
                  <c:v>1.7183935469695075E-2</c:v>
                </c:pt>
                <c:pt idx="678">
                  <c:v>1.7179118910441646E-2</c:v>
                </c:pt>
                <c:pt idx="679">
                  <c:v>1.7174631860532003E-2</c:v>
                </c:pt>
                <c:pt idx="680">
                  <c:v>1.7170474959148887E-2</c:v>
                </c:pt>
                <c:pt idx="681">
                  <c:v>1.7166648846042545E-2</c:v>
                </c:pt>
                <c:pt idx="682">
                  <c:v>1.716315416067948E-2</c:v>
                </c:pt>
                <c:pt idx="683">
                  <c:v>1.7159991543791109E-2</c:v>
                </c:pt>
                <c:pt idx="684">
                  <c:v>1.7157161636224789E-2</c:v>
                </c:pt>
                <c:pt idx="685">
                  <c:v>1.7154664079263544E-2</c:v>
                </c:pt>
                <c:pt idx="686">
                  <c:v>1.7152487727204974E-2</c:v>
                </c:pt>
                <c:pt idx="687">
                  <c:v>1.7150629762440979E-2</c:v>
                </c:pt>
                <c:pt idx="688">
                  <c:v>1.7149090797267633E-2</c:v>
                </c:pt>
                <c:pt idx="689">
                  <c:v>1.7147871444249077E-2</c:v>
                </c:pt>
                <c:pt idx="690">
                  <c:v>1.7146972316197065E-2</c:v>
                </c:pt>
                <c:pt idx="691">
                  <c:v>1.7146394027478206E-2</c:v>
                </c:pt>
                <c:pt idx="692">
                  <c:v>1.7099288722541565E-2</c:v>
                </c:pt>
                <c:pt idx="693">
                  <c:v>1.7099353118172279E-2</c:v>
                </c:pt>
                <c:pt idx="694">
                  <c:v>1.7099737558891537E-2</c:v>
                </c:pt>
                <c:pt idx="695">
                  <c:v>1.7100507182936032E-2</c:v>
                </c:pt>
                <c:pt idx="696">
                  <c:v>1.7101740873823591E-2</c:v>
                </c:pt>
                <c:pt idx="697">
                  <c:v>1.7103439752643106E-2</c:v>
                </c:pt>
                <c:pt idx="698">
                  <c:v>1.7105604703981307E-2</c:v>
                </c:pt>
                <c:pt idx="699">
                  <c:v>1.7108236613951274E-2</c:v>
                </c:pt>
                <c:pt idx="700">
                  <c:v>1.7111336369741419E-2</c:v>
                </c:pt>
                <c:pt idx="701">
                  <c:v>1.7114904859884796E-2</c:v>
                </c:pt>
                <c:pt idx="702">
                  <c:v>1.7118942974709228E-2</c:v>
                </c:pt>
                <c:pt idx="703">
                  <c:v>1.7123451605937593E-2</c:v>
                </c:pt>
                <c:pt idx="704">
                  <c:v>1.7128263417526771E-2</c:v>
                </c:pt>
                <c:pt idx="705">
                  <c:v>1.7133087305513904E-2</c:v>
                </c:pt>
                <c:pt idx="706">
                  <c:v>1.7137917856694895E-2</c:v>
                </c:pt>
                <c:pt idx="707">
                  <c:v>1.7142755080996008E-2</c:v>
                </c:pt>
                <c:pt idx="708">
                  <c:v>1.714759898803149E-2</c:v>
                </c:pt>
                <c:pt idx="709">
                  <c:v>1.7152449588091152E-2</c:v>
                </c:pt>
                <c:pt idx="710">
                  <c:v>1.7157306890971061E-2</c:v>
                </c:pt>
                <c:pt idx="711">
                  <c:v>1.7162170906663242E-2</c:v>
                </c:pt>
                <c:pt idx="712">
                  <c:v>1.7167041645275685E-2</c:v>
                </c:pt>
                <c:pt idx="713">
                  <c:v>1.7172431316065356E-2</c:v>
                </c:pt>
                <c:pt idx="714">
                  <c:v>1.717959037426962E-2</c:v>
                </c:pt>
                <c:pt idx="715">
                  <c:v>1.7188579854012211E-2</c:v>
                </c:pt>
                <c:pt idx="716">
                  <c:v>1.7199403249871775E-2</c:v>
                </c:pt>
                <c:pt idx="717">
                  <c:v>1.7212064065787448E-2</c:v>
                </c:pt>
                <c:pt idx="718">
                  <c:v>1.7226565815806231E-2</c:v>
                </c:pt>
                <c:pt idx="719">
                  <c:v>1.7242912025232249E-2</c:v>
                </c:pt>
                <c:pt idx="720">
                  <c:v>1.726110623155587E-2</c:v>
                </c:pt>
                <c:pt idx="721">
                  <c:v>1.7281151985092971E-2</c:v>
                </c:pt>
                <c:pt idx="722">
                  <c:v>1.7301626100136334E-2</c:v>
                </c:pt>
                <c:pt idx="723">
                  <c:v>1.7317628140846683E-2</c:v>
                </c:pt>
                <c:pt idx="724">
                  <c:v>1.7328733300061062E-2</c:v>
                </c:pt>
                <c:pt idx="725">
                  <c:v>1.7334932140302177E-2</c:v>
                </c:pt>
                <c:pt idx="726">
                  <c:v>1.7336215200760056E-2</c:v>
                </c:pt>
                <c:pt idx="727">
                  <c:v>1.7332573004912949E-2</c:v>
                </c:pt>
                <c:pt idx="728">
                  <c:v>1.7323996066313609E-2</c:v>
                </c:pt>
                <c:pt idx="729">
                  <c:v>1.7357882206949286E-2</c:v>
                </c:pt>
                <c:pt idx="730">
                  <c:v>1.7339292966961958E-2</c:v>
                </c:pt>
                <c:pt idx="731">
                  <c:v>1.7316466305440967E-2</c:v>
                </c:pt>
                <c:pt idx="732">
                  <c:v>1.7293171137304334E-2</c:v>
                </c:pt>
                <c:pt idx="733">
                  <c:v>1.7269921248272441E-2</c:v>
                </c:pt>
                <c:pt idx="734">
                  <c:v>1.724671680438606E-2</c:v>
                </c:pt>
                <c:pt idx="735">
                  <c:v>1.7223557971774436E-2</c:v>
                </c:pt>
                <c:pt idx="736">
                  <c:v>1.7200444916202953E-2</c:v>
                </c:pt>
                <c:pt idx="737">
                  <c:v>1.717737780374283E-2</c:v>
                </c:pt>
                <c:pt idx="738">
                  <c:v>1.7154356799781684E-2</c:v>
                </c:pt>
                <c:pt idx="739">
                  <c:v>1.7131382069983055E-2</c:v>
                </c:pt>
                <c:pt idx="740">
                  <c:v>1.7108456244425082E-2</c:v>
                </c:pt>
                <c:pt idx="741">
                  <c:v>1.7085597607100215E-2</c:v>
                </c:pt>
                <c:pt idx="742">
                  <c:v>1.7062810043605908E-2</c:v>
                </c:pt>
                <c:pt idx="743">
                  <c:v>1.7040093765067672E-2</c:v>
                </c:pt>
                <c:pt idx="744">
                  <c:v>1.701744898189906E-2</c:v>
                </c:pt>
                <c:pt idx="745">
                  <c:v>1.6994875904629912E-2</c:v>
                </c:pt>
                <c:pt idx="746">
                  <c:v>1.6972374743295753E-2</c:v>
                </c:pt>
                <c:pt idx="747">
                  <c:v>1.6949945707888523E-2</c:v>
                </c:pt>
                <c:pt idx="748">
                  <c:v>1.6927589008037109E-2</c:v>
                </c:pt>
                <c:pt idx="749">
                  <c:v>1.6905305125218102E-2</c:v>
                </c:pt>
                <c:pt idx="750">
                  <c:v>1.6883097475717142E-2</c:v>
                </c:pt>
                <c:pt idx="751">
                  <c:v>1.6860967209958819E-2</c:v>
                </c:pt>
                <c:pt idx="752">
                  <c:v>1.6838914544664938E-2</c:v>
                </c:pt>
                <c:pt idx="753">
                  <c:v>1.6816939696643683E-2</c:v>
                </c:pt>
                <c:pt idx="754">
                  <c:v>1.6795042882340419E-2</c:v>
                </c:pt>
                <c:pt idx="755">
                  <c:v>1.6773224318025168E-2</c:v>
                </c:pt>
                <c:pt idx="756">
                  <c:v>1.675148421960514E-2</c:v>
                </c:pt>
                <c:pt idx="757">
                  <c:v>1.6729822802625006E-2</c:v>
                </c:pt>
                <c:pt idx="758">
                  <c:v>1.6708240588848868E-2</c:v>
                </c:pt>
                <c:pt idx="759">
                  <c:v>1.6686744436609266E-2</c:v>
                </c:pt>
                <c:pt idx="760">
                  <c:v>1.6665337300806608E-2</c:v>
                </c:pt>
                <c:pt idx="761">
                  <c:v>1.6644019413511173E-2</c:v>
                </c:pt>
                <c:pt idx="762">
                  <c:v>1.6622791007038489E-2</c:v>
                </c:pt>
                <c:pt idx="763">
                  <c:v>1.6601652313501636E-2</c:v>
                </c:pt>
                <c:pt idx="764">
                  <c:v>1.6580603564357994E-2</c:v>
                </c:pt>
                <c:pt idx="765">
                  <c:v>1.6559644991102303E-2</c:v>
                </c:pt>
                <c:pt idx="766">
                  <c:v>1.6538776824787323E-2</c:v>
                </c:pt>
                <c:pt idx="767">
                  <c:v>1.6517999309718853E-2</c:v>
                </c:pt>
                <c:pt idx="768">
                  <c:v>1.6497317086483693E-2</c:v>
                </c:pt>
                <c:pt idx="769">
                  <c:v>1.6476734039637866E-2</c:v>
                </c:pt>
                <c:pt idx="770">
                  <c:v>1.6456250413402665E-2</c:v>
                </c:pt>
                <c:pt idx="771">
                  <c:v>1.6435866452483464E-2</c:v>
                </c:pt>
                <c:pt idx="772">
                  <c:v>1.6415582401063927E-2</c:v>
                </c:pt>
                <c:pt idx="773">
                  <c:v>1.6395398502511423E-2</c:v>
                </c:pt>
                <c:pt idx="774">
                  <c:v>1.6375315000470986E-2</c:v>
                </c:pt>
                <c:pt idx="775">
                  <c:v>1.6355332137906319E-2</c:v>
                </c:pt>
                <c:pt idx="776">
                  <c:v>1.6335450171273257E-2</c:v>
                </c:pt>
                <c:pt idx="777">
                  <c:v>1.6315673852989383E-2</c:v>
                </c:pt>
                <c:pt idx="778">
                  <c:v>1.629600716169476E-2</c:v>
                </c:pt>
                <c:pt idx="779">
                  <c:v>1.6276450353681731E-2</c:v>
                </c:pt>
                <c:pt idx="780">
                  <c:v>1.6257003685965582E-2</c:v>
                </c:pt>
                <c:pt idx="781">
                  <c:v>1.6237667414240996E-2</c:v>
                </c:pt>
                <c:pt idx="782">
                  <c:v>1.6218441794504795E-2</c:v>
                </c:pt>
                <c:pt idx="783">
                  <c:v>1.6199327082152604E-2</c:v>
                </c:pt>
                <c:pt idx="784">
                  <c:v>1.6180323532218922E-2</c:v>
                </c:pt>
                <c:pt idx="785">
                  <c:v>1.6161431399640585E-2</c:v>
                </c:pt>
                <c:pt idx="786">
                  <c:v>1.6142654633398066E-2</c:v>
                </c:pt>
                <c:pt idx="787">
                  <c:v>1.612399796856569E-2</c:v>
                </c:pt>
                <c:pt idx="788">
                  <c:v>1.6105461687015998E-2</c:v>
                </c:pt>
                <c:pt idx="789">
                  <c:v>1.6087046057194909E-2</c:v>
                </c:pt>
                <c:pt idx="790">
                  <c:v>1.6068751346547928E-2</c:v>
                </c:pt>
                <c:pt idx="791">
                  <c:v>1.6050577822822036E-2</c:v>
                </c:pt>
                <c:pt idx="792">
                  <c:v>1.6032525753003599E-2</c:v>
                </c:pt>
                <c:pt idx="793">
                  <c:v>1.6014595403878139E-2</c:v>
                </c:pt>
                <c:pt idx="794">
                  <c:v>1.5996787041813135E-2</c:v>
                </c:pt>
                <c:pt idx="795">
                  <c:v>1.5979103232495791E-2</c:v>
                </c:pt>
                <c:pt idx="796">
                  <c:v>1.5961549854804854E-2</c:v>
                </c:pt>
                <c:pt idx="797">
                  <c:v>1.5944127446968423E-2</c:v>
                </c:pt>
                <c:pt idx="798">
                  <c:v>1.5926836288703207E-2</c:v>
                </c:pt>
                <c:pt idx="799">
                  <c:v>1.5909676659045632E-2</c:v>
                </c:pt>
                <c:pt idx="800">
                  <c:v>1.589264883693332E-2</c:v>
                </c:pt>
                <c:pt idx="801">
                  <c:v>1.5875753101183176E-2</c:v>
                </c:pt>
                <c:pt idx="802">
                  <c:v>1.5858989729772181E-2</c:v>
                </c:pt>
                <c:pt idx="803">
                  <c:v>1.5842359000738264E-2</c:v>
                </c:pt>
                <c:pt idx="804">
                  <c:v>1.5825862393597685E-2</c:v>
                </c:pt>
                <c:pt idx="805">
                  <c:v>1.5809506109131101E-2</c:v>
                </c:pt>
                <c:pt idx="806">
                  <c:v>1.5793291243600818E-2</c:v>
                </c:pt>
                <c:pt idx="807">
                  <c:v>1.5777218087514717E-2</c:v>
                </c:pt>
                <c:pt idx="808">
                  <c:v>1.5761286931100463E-2</c:v>
                </c:pt>
                <c:pt idx="809">
                  <c:v>1.5745498064086663E-2</c:v>
                </c:pt>
                <c:pt idx="810">
                  <c:v>1.5729851775841793E-2</c:v>
                </c:pt>
                <c:pt idx="811">
                  <c:v>1.5714348356093796E-2</c:v>
                </c:pt>
                <c:pt idx="812">
                  <c:v>1.5698988093112244E-2</c:v>
                </c:pt>
                <c:pt idx="813">
                  <c:v>1.5683772452424759E-2</c:v>
                </c:pt>
                <c:pt idx="814">
                  <c:v>1.5668707520183144E-2</c:v>
                </c:pt>
                <c:pt idx="815">
                  <c:v>1.5653794386175438E-2</c:v>
                </c:pt>
                <c:pt idx="816">
                  <c:v>1.5639033351221084E-2</c:v>
                </c:pt>
                <c:pt idx="817">
                  <c:v>1.5624424716738972E-2</c:v>
                </c:pt>
                <c:pt idx="818">
                  <c:v>1.5609968782529305E-2</c:v>
                </c:pt>
                <c:pt idx="819">
                  <c:v>1.5595665849391413E-2</c:v>
                </c:pt>
                <c:pt idx="820">
                  <c:v>1.55815162170456E-2</c:v>
                </c:pt>
                <c:pt idx="821">
                  <c:v>1.5567520185112177E-2</c:v>
                </c:pt>
                <c:pt idx="822">
                  <c:v>1.5553678846536969E-2</c:v>
                </c:pt>
                <c:pt idx="823">
                  <c:v>1.5539998334713492E-2</c:v>
                </c:pt>
                <c:pt idx="824">
                  <c:v>1.5526480145185715E-2</c:v>
                </c:pt>
                <c:pt idx="825">
                  <c:v>1.5513124589804085E-2</c:v>
                </c:pt>
                <c:pt idx="826">
                  <c:v>1.5499931980539216E-2</c:v>
                </c:pt>
                <c:pt idx="827">
                  <c:v>1.5486902628541908E-2</c:v>
                </c:pt>
                <c:pt idx="828">
                  <c:v>1.547403684532293E-2</c:v>
                </c:pt>
                <c:pt idx="829">
                  <c:v>1.5461334941314329E-2</c:v>
                </c:pt>
                <c:pt idx="830">
                  <c:v>1.5448797227407244E-2</c:v>
                </c:pt>
                <c:pt idx="831">
                  <c:v>1.5436424257858556E-2</c:v>
                </c:pt>
                <c:pt idx="832">
                  <c:v>1.5424221633607252E-2</c:v>
                </c:pt>
                <c:pt idx="833">
                  <c:v>1.5412191845481602E-2</c:v>
                </c:pt>
                <c:pt idx="834">
                  <c:v>1.5400335216283147E-2</c:v>
                </c:pt>
                <c:pt idx="835">
                  <c:v>1.5388652068694074E-2</c:v>
                </c:pt>
                <c:pt idx="836">
                  <c:v>1.5377142725135882E-2</c:v>
                </c:pt>
                <c:pt idx="837">
                  <c:v>1.5365807507750837E-2</c:v>
                </c:pt>
                <c:pt idx="838">
                  <c:v>1.5354646738482062E-2</c:v>
                </c:pt>
                <c:pt idx="839">
                  <c:v>1.5301765489102625E-2</c:v>
                </c:pt>
                <c:pt idx="840">
                  <c:v>1.5291012899704181E-2</c:v>
                </c:pt>
                <c:pt idx="841">
                  <c:v>1.528043848693833E-2</c:v>
                </c:pt>
                <c:pt idx="842">
                  <c:v>1.5270046036598034E-2</c:v>
                </c:pt>
                <c:pt idx="843">
                  <c:v>1.5259835879158513E-2</c:v>
                </c:pt>
                <c:pt idx="844">
                  <c:v>1.5249808344896053E-2</c:v>
                </c:pt>
                <c:pt idx="845">
                  <c:v>1.5239963763985594E-2</c:v>
                </c:pt>
                <c:pt idx="846">
                  <c:v>1.5230302466483079E-2</c:v>
                </c:pt>
                <c:pt idx="847">
                  <c:v>1.5220824782085777E-2</c:v>
                </c:pt>
                <c:pt idx="848">
                  <c:v>1.521153104054942E-2</c:v>
                </c:pt>
                <c:pt idx="849">
                  <c:v>1.5202421571510864E-2</c:v>
                </c:pt>
                <c:pt idx="850">
                  <c:v>1.5193499763757737E-2</c:v>
                </c:pt>
                <c:pt idx="851">
                  <c:v>1.5184769657120132E-2</c:v>
                </c:pt>
                <c:pt idx="852">
                  <c:v>1.5176231603336148E-2</c:v>
                </c:pt>
                <c:pt idx="853">
                  <c:v>1.5167885943073865E-2</c:v>
                </c:pt>
                <c:pt idx="854">
                  <c:v>1.5159733016500013E-2</c:v>
                </c:pt>
                <c:pt idx="855">
                  <c:v>1.5151773164222108E-2</c:v>
                </c:pt>
                <c:pt idx="856">
                  <c:v>1.5144006726329307E-2</c:v>
                </c:pt>
                <c:pt idx="857">
                  <c:v>1.5136434043448541E-2</c:v>
                </c:pt>
                <c:pt idx="858">
                  <c:v>1.5129055455208769E-2</c:v>
                </c:pt>
                <c:pt idx="859">
                  <c:v>1.5121874690605198E-2</c:v>
                </c:pt>
                <c:pt idx="860">
                  <c:v>1.5114897970523542E-2</c:v>
                </c:pt>
                <c:pt idx="861">
                  <c:v>1.5108125759811325E-2</c:v>
                </c:pt>
                <c:pt idx="862">
                  <c:v>1.5101558414484434E-2</c:v>
                </c:pt>
                <c:pt idx="863">
                  <c:v>1.5095196290057155E-2</c:v>
                </c:pt>
                <c:pt idx="864">
                  <c:v>1.5089039742404794E-2</c:v>
                </c:pt>
                <c:pt idx="865">
                  <c:v>1.5083089127204201E-2</c:v>
                </c:pt>
                <c:pt idx="866">
                  <c:v>1.5077344800350013E-2</c:v>
                </c:pt>
                <c:pt idx="867">
                  <c:v>1.5071807117698285E-2</c:v>
                </c:pt>
                <c:pt idx="868">
                  <c:v>1.5066476364998312E-2</c:v>
                </c:pt>
                <c:pt idx="869">
                  <c:v>1.5061352657220256E-2</c:v>
                </c:pt>
                <c:pt idx="870">
                  <c:v>1.5056436329555282E-2</c:v>
                </c:pt>
                <c:pt idx="871">
                  <c:v>1.5051727737219979E-2</c:v>
                </c:pt>
                <c:pt idx="872">
                  <c:v>1.5047227236208121E-2</c:v>
                </c:pt>
                <c:pt idx="873">
                  <c:v>1.5042935182235147E-2</c:v>
                </c:pt>
                <c:pt idx="874">
                  <c:v>1.5038851931057967E-2</c:v>
                </c:pt>
                <c:pt idx="875">
                  <c:v>1.5076166797454783E-2</c:v>
                </c:pt>
                <c:pt idx="876">
                  <c:v>1.5072482603285748E-2</c:v>
                </c:pt>
                <c:pt idx="877">
                  <c:v>1.5069011168165678E-2</c:v>
                </c:pt>
                <c:pt idx="878">
                  <c:v>1.5065777951191524E-2</c:v>
                </c:pt>
                <c:pt idx="879">
                  <c:v>1.5062793656779932E-2</c:v>
                </c:pt>
                <c:pt idx="880">
                  <c:v>1.5060058707293772E-2</c:v>
                </c:pt>
                <c:pt idx="881">
                  <c:v>1.5057573524514208E-2</c:v>
                </c:pt>
                <c:pt idx="882">
                  <c:v>1.5055338531382913E-2</c:v>
                </c:pt>
                <c:pt idx="883">
                  <c:v>1.5053354150403377E-2</c:v>
                </c:pt>
                <c:pt idx="884">
                  <c:v>1.5051620804616472E-2</c:v>
                </c:pt>
                <c:pt idx="885">
                  <c:v>1.5050138917344316E-2</c:v>
                </c:pt>
                <c:pt idx="886">
                  <c:v>1.5048908728692634E-2</c:v>
                </c:pt>
                <c:pt idx="887">
                  <c:v>1.5047870333722622E-2</c:v>
                </c:pt>
                <c:pt idx="888">
                  <c:v>1.5046974183368698E-2</c:v>
                </c:pt>
                <c:pt idx="889">
                  <c:v>1.504622051781947E-2</c:v>
                </c:pt>
                <c:pt idx="890">
                  <c:v>1.5045609577321279E-2</c:v>
                </c:pt>
                <c:pt idx="891">
                  <c:v>1.5045141602641528E-2</c:v>
                </c:pt>
                <c:pt idx="892">
                  <c:v>1.5044816834349269E-2</c:v>
                </c:pt>
                <c:pt idx="893">
                  <c:v>1.5044635513630829E-2</c:v>
                </c:pt>
                <c:pt idx="894">
                  <c:v>1.504459788171399E-2</c:v>
                </c:pt>
                <c:pt idx="895">
                  <c:v>1.5044730055844887E-2</c:v>
                </c:pt>
                <c:pt idx="896">
                  <c:v>1.5045337404336388E-2</c:v>
                </c:pt>
                <c:pt idx="897">
                  <c:v>1.5046509638086457E-2</c:v>
                </c:pt>
                <c:pt idx="898">
                  <c:v>1.5048247702239797E-2</c:v>
                </c:pt>
                <c:pt idx="899">
                  <c:v>1.5050552542958076E-2</c:v>
                </c:pt>
                <c:pt idx="900">
                  <c:v>1.5053425108282949E-2</c:v>
                </c:pt>
                <c:pt idx="901">
                  <c:v>1.5056866346777113E-2</c:v>
                </c:pt>
                <c:pt idx="902">
                  <c:v>1.5060877209459094E-2</c:v>
                </c:pt>
                <c:pt idx="903">
                  <c:v>1.5065458647948395E-2</c:v>
                </c:pt>
                <c:pt idx="904">
                  <c:v>1.507061161649954E-2</c:v>
                </c:pt>
                <c:pt idx="905">
                  <c:v>1.5075636801167925E-2</c:v>
                </c:pt>
                <c:pt idx="906">
                  <c:v>1.507968595545979E-2</c:v>
                </c:pt>
                <c:pt idx="907">
                  <c:v>1.5082754854015766E-2</c:v>
                </c:pt>
                <c:pt idx="908">
                  <c:v>1.5084841851470618E-2</c:v>
                </c:pt>
                <c:pt idx="909">
                  <c:v>1.5085945300422138E-2</c:v>
                </c:pt>
                <c:pt idx="910">
                  <c:v>1.5086063550871571E-2</c:v>
                </c:pt>
                <c:pt idx="911">
                  <c:v>1.5085194950879639E-2</c:v>
                </c:pt>
                <c:pt idx="912">
                  <c:v>1.5083337847269437E-2</c:v>
                </c:pt>
                <c:pt idx="913">
                  <c:v>1.508049058518264E-2</c:v>
                </c:pt>
                <c:pt idx="914">
                  <c:v>1.5077017123504356E-2</c:v>
                </c:pt>
                <c:pt idx="915">
                  <c:v>1.5073550278213509E-2</c:v>
                </c:pt>
                <c:pt idx="916">
                  <c:v>1.5070101872633133E-2</c:v>
                </c:pt>
                <c:pt idx="917">
                  <c:v>1.5066671943892107E-2</c:v>
                </c:pt>
                <c:pt idx="918">
                  <c:v>1.5063260528601137E-2</c:v>
                </c:pt>
                <c:pt idx="919">
                  <c:v>1.5059867663172527E-2</c:v>
                </c:pt>
                <c:pt idx="920">
                  <c:v>1.5056493384715878E-2</c:v>
                </c:pt>
                <c:pt idx="921">
                  <c:v>1.5053137729422971E-2</c:v>
                </c:pt>
                <c:pt idx="922">
                  <c:v>1.5049800734761642E-2</c:v>
                </c:pt>
                <c:pt idx="923">
                  <c:v>1.5046483584127466E-2</c:v>
                </c:pt>
                <c:pt idx="924">
                  <c:v>1.5043189115029939E-2</c:v>
                </c:pt>
                <c:pt idx="925">
                  <c:v>1.5039917500271581E-2</c:v>
                </c:pt>
                <c:pt idx="926">
                  <c:v>1.503666878329615E-2</c:v>
                </c:pt>
                <c:pt idx="927">
                  <c:v>1.5033443007668781E-2</c:v>
                </c:pt>
                <c:pt idx="928">
                  <c:v>1.5030240217235914E-2</c:v>
                </c:pt>
                <c:pt idx="929">
                  <c:v>1.5027060455901674E-2</c:v>
                </c:pt>
                <c:pt idx="930">
                  <c:v>1.5023903767052128E-2</c:v>
                </c:pt>
                <c:pt idx="931">
                  <c:v>1.5020770194709751E-2</c:v>
                </c:pt>
                <c:pt idx="932">
                  <c:v>1.5017659967354087E-2</c:v>
                </c:pt>
                <c:pt idx="933">
                  <c:v>1.501457376430097E-2</c:v>
                </c:pt>
                <c:pt idx="934">
                  <c:v>1.5011511684731848E-2</c:v>
                </c:pt>
                <c:pt idx="935">
                  <c:v>1.5008473773928934E-2</c:v>
                </c:pt>
                <c:pt idx="936">
                  <c:v>1.5005460077295895E-2</c:v>
                </c:pt>
                <c:pt idx="937">
                  <c:v>1.5002470640198029E-2</c:v>
                </c:pt>
                <c:pt idx="938">
                  <c:v>1.499950550797827E-2</c:v>
                </c:pt>
                <c:pt idx="939">
                  <c:v>1.4996564726340866E-2</c:v>
                </c:pt>
                <c:pt idx="940">
                  <c:v>1.4993648340507232E-2</c:v>
                </c:pt>
                <c:pt idx="941">
                  <c:v>1.499075665425678E-2</c:v>
                </c:pt>
                <c:pt idx="942">
                  <c:v>1.4987890984635181E-2</c:v>
                </c:pt>
                <c:pt idx="943">
                  <c:v>1.4985051552726402E-2</c:v>
                </c:pt>
                <c:pt idx="944">
                  <c:v>1.4982238407169902E-2</c:v>
                </c:pt>
                <c:pt idx="945">
                  <c:v>1.4979451596406922E-2</c:v>
                </c:pt>
                <c:pt idx="946">
                  <c:v>1.4976691169000264E-2</c:v>
                </c:pt>
                <c:pt idx="947">
                  <c:v>1.4973957173330407E-2</c:v>
                </c:pt>
                <c:pt idx="948">
                  <c:v>1.4971249658059259E-2</c:v>
                </c:pt>
                <c:pt idx="949">
                  <c:v>1.4968568671765452E-2</c:v>
                </c:pt>
                <c:pt idx="950">
                  <c:v>1.4965914410075012E-2</c:v>
                </c:pt>
                <c:pt idx="951">
                  <c:v>1.4963288002103906E-2</c:v>
                </c:pt>
                <c:pt idx="952">
                  <c:v>1.4960689718416549E-2</c:v>
                </c:pt>
                <c:pt idx="953">
                  <c:v>1.4958119610130358E-2</c:v>
                </c:pt>
                <c:pt idx="954">
                  <c:v>1.4955577728244528E-2</c:v>
                </c:pt>
                <c:pt idx="955">
                  <c:v>1.4953064124119684E-2</c:v>
                </c:pt>
                <c:pt idx="956">
                  <c:v>1.4950578848774161E-2</c:v>
                </c:pt>
                <c:pt idx="957">
                  <c:v>1.4948121953667666E-2</c:v>
                </c:pt>
                <c:pt idx="958">
                  <c:v>1.4945693490016626E-2</c:v>
                </c:pt>
                <c:pt idx="959">
                  <c:v>1.4943293600689359E-2</c:v>
                </c:pt>
                <c:pt idx="960">
                  <c:v>1.4940923415601161E-2</c:v>
                </c:pt>
                <c:pt idx="961">
                  <c:v>1.4938583302438793E-2</c:v>
                </c:pt>
                <c:pt idx="962">
                  <c:v>1.4936273315357178E-2</c:v>
                </c:pt>
                <c:pt idx="963">
                  <c:v>1.4933993508153276E-2</c:v>
                </c:pt>
                <c:pt idx="964">
                  <c:v>1.4931743934665785E-2</c:v>
                </c:pt>
                <c:pt idx="965">
                  <c:v>1.4929524649110456E-2</c:v>
                </c:pt>
                <c:pt idx="966">
                  <c:v>1.4927335705345102E-2</c:v>
                </c:pt>
                <c:pt idx="967">
                  <c:v>1.4925177157623643E-2</c:v>
                </c:pt>
                <c:pt idx="968">
                  <c:v>1.4923049105649004E-2</c:v>
                </c:pt>
                <c:pt idx="969">
                  <c:v>1.4920952591806473E-2</c:v>
                </c:pt>
                <c:pt idx="970">
                  <c:v>1.49188880777077E-2</c:v>
                </c:pt>
                <c:pt idx="971">
                  <c:v>1.491685561974577E-2</c:v>
                </c:pt>
                <c:pt idx="972">
                  <c:v>1.4914855274915085E-2</c:v>
                </c:pt>
                <c:pt idx="973">
                  <c:v>1.4912887099692285E-2</c:v>
                </c:pt>
                <c:pt idx="974">
                  <c:v>1.4910951150930983E-2</c:v>
                </c:pt>
                <c:pt idx="975">
                  <c:v>1.4909047485526586E-2</c:v>
                </c:pt>
                <c:pt idx="976">
                  <c:v>1.49071761602909E-2</c:v>
                </c:pt>
                <c:pt idx="977">
                  <c:v>1.490533724854802E-2</c:v>
                </c:pt>
                <c:pt idx="978">
                  <c:v>1.4903531704034119E-2</c:v>
                </c:pt>
                <c:pt idx="979">
                  <c:v>1.4901760102429627E-2</c:v>
                </c:pt>
                <c:pt idx="980">
                  <c:v>1.4900022503644772E-2</c:v>
                </c:pt>
                <c:pt idx="981">
                  <c:v>1.4898318966672357E-2</c:v>
                </c:pt>
                <c:pt idx="982">
                  <c:v>1.4896649551266442E-2</c:v>
                </c:pt>
                <c:pt idx="983">
                  <c:v>1.4895014316678704E-2</c:v>
                </c:pt>
                <c:pt idx="984">
                  <c:v>1.48934133227622E-2</c:v>
                </c:pt>
                <c:pt idx="985">
                  <c:v>1.4851161272922367E-2</c:v>
                </c:pt>
                <c:pt idx="986">
                  <c:v>1.4849637175114408E-2</c:v>
                </c:pt>
                <c:pt idx="987">
                  <c:v>1.4848147843576312E-2</c:v>
                </c:pt>
                <c:pt idx="988">
                  <c:v>1.4846694099791955E-2</c:v>
                </c:pt>
                <c:pt idx="989">
                  <c:v>1.4845276007748164E-2</c:v>
                </c:pt>
                <c:pt idx="990">
                  <c:v>1.484389362851608E-2</c:v>
                </c:pt>
                <c:pt idx="991">
                  <c:v>1.4842547024088115E-2</c:v>
                </c:pt>
                <c:pt idx="992">
                  <c:v>1.4841236255714273E-2</c:v>
                </c:pt>
                <c:pt idx="993">
                  <c:v>1.4839961385405956E-2</c:v>
                </c:pt>
                <c:pt idx="994">
                  <c:v>1.4838722474610997E-2</c:v>
                </c:pt>
                <c:pt idx="995">
                  <c:v>1.4837519585302836E-2</c:v>
                </c:pt>
                <c:pt idx="996">
                  <c:v>1.4836353266261489E-2</c:v>
                </c:pt>
                <c:pt idx="997">
                  <c:v>1.4835224424822175E-2</c:v>
                </c:pt>
              </c:numCache>
            </c:numRef>
          </c:val>
          <c:smooth val="0"/>
        </c:ser>
        <c:ser>
          <c:idx val="1"/>
          <c:order val="1"/>
          <c:tx>
            <c:v>6ML</c:v>
          </c:tx>
          <c:marker>
            <c:symbol val="none"/>
          </c:marker>
          <c:cat>
            <c:numRef>
              <c:f>CurveDisplay!$C$7:$C$1004</c:f>
              <c:numCache>
                <c:formatCode>d\-mmm\-yy</c:formatCode>
                <c:ptCount val="998"/>
                <c:pt idx="0">
                  <c:v>42754.710543981484</c:v>
                </c:pt>
                <c:pt idx="1">
                  <c:v>42764.710543981484</c:v>
                </c:pt>
                <c:pt idx="2">
                  <c:v>42774.710543981484</c:v>
                </c:pt>
                <c:pt idx="3">
                  <c:v>42784.710543981484</c:v>
                </c:pt>
                <c:pt idx="4">
                  <c:v>42794.710543981484</c:v>
                </c:pt>
                <c:pt idx="5">
                  <c:v>42804.710543981484</c:v>
                </c:pt>
                <c:pt idx="6">
                  <c:v>42814.710543981484</c:v>
                </c:pt>
                <c:pt idx="7">
                  <c:v>42824.710543981484</c:v>
                </c:pt>
                <c:pt idx="8">
                  <c:v>42834.710543981484</c:v>
                </c:pt>
                <c:pt idx="9">
                  <c:v>42844.710543981484</c:v>
                </c:pt>
                <c:pt idx="10">
                  <c:v>42854.710543981484</c:v>
                </c:pt>
                <c:pt idx="11">
                  <c:v>42864.710543981484</c:v>
                </c:pt>
                <c:pt idx="12">
                  <c:v>42874.710543981484</c:v>
                </c:pt>
                <c:pt idx="13">
                  <c:v>42884.710543981484</c:v>
                </c:pt>
                <c:pt idx="14">
                  <c:v>42894.710543981484</c:v>
                </c:pt>
                <c:pt idx="15">
                  <c:v>42904.710543981484</c:v>
                </c:pt>
                <c:pt idx="16">
                  <c:v>42914.710543981484</c:v>
                </c:pt>
                <c:pt idx="17">
                  <c:v>42924.710543981484</c:v>
                </c:pt>
                <c:pt idx="18">
                  <c:v>42934.710543981484</c:v>
                </c:pt>
                <c:pt idx="19">
                  <c:v>42944.710543981484</c:v>
                </c:pt>
                <c:pt idx="20">
                  <c:v>42954.710543981484</c:v>
                </c:pt>
                <c:pt idx="21">
                  <c:v>42964.710543981484</c:v>
                </c:pt>
                <c:pt idx="22">
                  <c:v>42974.710543981484</c:v>
                </c:pt>
                <c:pt idx="23">
                  <c:v>42984.710543981484</c:v>
                </c:pt>
                <c:pt idx="24">
                  <c:v>42994.710543981484</c:v>
                </c:pt>
                <c:pt idx="25">
                  <c:v>43004.710543981484</c:v>
                </c:pt>
                <c:pt idx="26">
                  <c:v>43014.710543981484</c:v>
                </c:pt>
                <c:pt idx="27">
                  <c:v>43024.710543981484</c:v>
                </c:pt>
                <c:pt idx="28">
                  <c:v>43034.710543981484</c:v>
                </c:pt>
                <c:pt idx="29">
                  <c:v>43044.710543981484</c:v>
                </c:pt>
                <c:pt idx="30">
                  <c:v>43054.710543981484</c:v>
                </c:pt>
                <c:pt idx="31">
                  <c:v>43064.710543981484</c:v>
                </c:pt>
                <c:pt idx="32">
                  <c:v>43074.710543981484</c:v>
                </c:pt>
                <c:pt idx="33">
                  <c:v>43084.710543981484</c:v>
                </c:pt>
                <c:pt idx="34">
                  <c:v>43094.710543981484</c:v>
                </c:pt>
                <c:pt idx="35">
                  <c:v>43104.710543981484</c:v>
                </c:pt>
                <c:pt idx="36">
                  <c:v>43114.710543981484</c:v>
                </c:pt>
                <c:pt idx="37">
                  <c:v>43124.710543981484</c:v>
                </c:pt>
                <c:pt idx="38">
                  <c:v>43134.710543981484</c:v>
                </c:pt>
                <c:pt idx="39">
                  <c:v>43144.710543981484</c:v>
                </c:pt>
                <c:pt idx="40">
                  <c:v>43154.710543981484</c:v>
                </c:pt>
                <c:pt idx="41">
                  <c:v>43164.710543981484</c:v>
                </c:pt>
                <c:pt idx="42">
                  <c:v>43174.710543981484</c:v>
                </c:pt>
                <c:pt idx="43">
                  <c:v>43184.710543981484</c:v>
                </c:pt>
                <c:pt idx="44">
                  <c:v>43194.710543981484</c:v>
                </c:pt>
                <c:pt idx="45">
                  <c:v>43204.710543981484</c:v>
                </c:pt>
                <c:pt idx="46">
                  <c:v>43214.710543981484</c:v>
                </c:pt>
                <c:pt idx="47">
                  <c:v>43224.710543981484</c:v>
                </c:pt>
                <c:pt idx="48">
                  <c:v>43234.710543981484</c:v>
                </c:pt>
                <c:pt idx="49">
                  <c:v>43244.710543981484</c:v>
                </c:pt>
                <c:pt idx="50">
                  <c:v>43254.710543981484</c:v>
                </c:pt>
                <c:pt idx="51">
                  <c:v>43264.710543981484</c:v>
                </c:pt>
                <c:pt idx="52">
                  <c:v>43274.710543981484</c:v>
                </c:pt>
                <c:pt idx="53">
                  <c:v>43284.710543981484</c:v>
                </c:pt>
                <c:pt idx="54">
                  <c:v>43294.710543981484</c:v>
                </c:pt>
                <c:pt idx="55">
                  <c:v>43304.710543981484</c:v>
                </c:pt>
                <c:pt idx="56">
                  <c:v>43314.710543981484</c:v>
                </c:pt>
                <c:pt idx="57">
                  <c:v>43324.710543981484</c:v>
                </c:pt>
                <c:pt idx="58">
                  <c:v>43334.710543981484</c:v>
                </c:pt>
                <c:pt idx="59">
                  <c:v>43344.710543981484</c:v>
                </c:pt>
                <c:pt idx="60">
                  <c:v>43354.710543981484</c:v>
                </c:pt>
                <c:pt idx="61">
                  <c:v>43364.710543981484</c:v>
                </c:pt>
                <c:pt idx="62">
                  <c:v>43374.710543981484</c:v>
                </c:pt>
                <c:pt idx="63">
                  <c:v>43384.710543981484</c:v>
                </c:pt>
                <c:pt idx="64">
                  <c:v>43394.710543981484</c:v>
                </c:pt>
                <c:pt idx="65">
                  <c:v>43404.710543981484</c:v>
                </c:pt>
                <c:pt idx="66">
                  <c:v>43414.710543981484</c:v>
                </c:pt>
                <c:pt idx="67">
                  <c:v>43424.710543981484</c:v>
                </c:pt>
                <c:pt idx="68">
                  <c:v>43434.710543981484</c:v>
                </c:pt>
                <c:pt idx="69">
                  <c:v>43444.710543981484</c:v>
                </c:pt>
                <c:pt idx="70">
                  <c:v>43454.710543981484</c:v>
                </c:pt>
                <c:pt idx="71">
                  <c:v>43464.710543981484</c:v>
                </c:pt>
                <c:pt idx="72">
                  <c:v>43474.710543981484</c:v>
                </c:pt>
                <c:pt idx="73">
                  <c:v>43484.710543981484</c:v>
                </c:pt>
                <c:pt idx="74">
                  <c:v>43494.710543981484</c:v>
                </c:pt>
                <c:pt idx="75">
                  <c:v>43504.710543981484</c:v>
                </c:pt>
                <c:pt idx="76">
                  <c:v>43514.710543981484</c:v>
                </c:pt>
                <c:pt idx="77">
                  <c:v>43524.710543981484</c:v>
                </c:pt>
                <c:pt idx="78">
                  <c:v>43534.710543981484</c:v>
                </c:pt>
                <c:pt idx="79">
                  <c:v>43544.710543981484</c:v>
                </c:pt>
                <c:pt idx="80">
                  <c:v>43554.710543981484</c:v>
                </c:pt>
                <c:pt idx="81">
                  <c:v>43564.710543981484</c:v>
                </c:pt>
                <c:pt idx="82">
                  <c:v>43574.710543981484</c:v>
                </c:pt>
                <c:pt idx="83">
                  <c:v>43584.710543981484</c:v>
                </c:pt>
                <c:pt idx="84">
                  <c:v>43594.710543981484</c:v>
                </c:pt>
                <c:pt idx="85">
                  <c:v>43604.710543981484</c:v>
                </c:pt>
                <c:pt idx="86">
                  <c:v>43614.710543981484</c:v>
                </c:pt>
                <c:pt idx="87">
                  <c:v>43624.710543981484</c:v>
                </c:pt>
                <c:pt idx="88">
                  <c:v>43634.710543981484</c:v>
                </c:pt>
                <c:pt idx="89">
                  <c:v>43644.710543981484</c:v>
                </c:pt>
                <c:pt idx="90">
                  <c:v>43654.710543981484</c:v>
                </c:pt>
                <c:pt idx="91">
                  <c:v>43664.710543981484</c:v>
                </c:pt>
                <c:pt idx="92">
                  <c:v>43674.710543981484</c:v>
                </c:pt>
                <c:pt idx="93">
                  <c:v>43684.710543981484</c:v>
                </c:pt>
                <c:pt idx="94">
                  <c:v>43694.710543981484</c:v>
                </c:pt>
                <c:pt idx="95">
                  <c:v>43704.710543981484</c:v>
                </c:pt>
                <c:pt idx="96">
                  <c:v>43714.710543981484</c:v>
                </c:pt>
                <c:pt idx="97">
                  <c:v>43724.710543981484</c:v>
                </c:pt>
                <c:pt idx="98">
                  <c:v>43734.710543981484</c:v>
                </c:pt>
                <c:pt idx="99">
                  <c:v>43744.710543981484</c:v>
                </c:pt>
                <c:pt idx="100">
                  <c:v>43754.710543981484</c:v>
                </c:pt>
                <c:pt idx="101">
                  <c:v>43764.710543981484</c:v>
                </c:pt>
                <c:pt idx="102">
                  <c:v>43774.710543981484</c:v>
                </c:pt>
                <c:pt idx="103">
                  <c:v>43784.710543981484</c:v>
                </c:pt>
                <c:pt idx="104">
                  <c:v>43794.710543981484</c:v>
                </c:pt>
                <c:pt idx="105">
                  <c:v>43804.710543981484</c:v>
                </c:pt>
                <c:pt idx="106">
                  <c:v>43814.710543981484</c:v>
                </c:pt>
                <c:pt idx="107">
                  <c:v>43824.710543981484</c:v>
                </c:pt>
                <c:pt idx="108">
                  <c:v>43834.710543981484</c:v>
                </c:pt>
                <c:pt idx="109">
                  <c:v>43844.710543981484</c:v>
                </c:pt>
                <c:pt idx="110">
                  <c:v>43854.710543981484</c:v>
                </c:pt>
                <c:pt idx="111">
                  <c:v>43864.710543981484</c:v>
                </c:pt>
                <c:pt idx="112">
                  <c:v>43874.710543981484</c:v>
                </c:pt>
                <c:pt idx="113">
                  <c:v>43884.710543981484</c:v>
                </c:pt>
                <c:pt idx="114">
                  <c:v>43894.710543981484</c:v>
                </c:pt>
                <c:pt idx="115">
                  <c:v>43904.710543981484</c:v>
                </c:pt>
                <c:pt idx="116">
                  <c:v>43914.710543981484</c:v>
                </c:pt>
                <c:pt idx="117">
                  <c:v>43924.710543981484</c:v>
                </c:pt>
                <c:pt idx="118">
                  <c:v>43934.710543981484</c:v>
                </c:pt>
                <c:pt idx="119">
                  <c:v>43944.710543981484</c:v>
                </c:pt>
                <c:pt idx="120">
                  <c:v>43954.710543981484</c:v>
                </c:pt>
                <c:pt idx="121">
                  <c:v>43964.710543981484</c:v>
                </c:pt>
                <c:pt idx="122">
                  <c:v>43974.710543981484</c:v>
                </c:pt>
                <c:pt idx="123">
                  <c:v>43984.710543981484</c:v>
                </c:pt>
                <c:pt idx="124">
                  <c:v>43994.710543981484</c:v>
                </c:pt>
                <c:pt idx="125">
                  <c:v>44004.710543981484</c:v>
                </c:pt>
                <c:pt idx="126">
                  <c:v>44014.710543981484</c:v>
                </c:pt>
                <c:pt idx="127">
                  <c:v>44024.710543981484</c:v>
                </c:pt>
                <c:pt idx="128">
                  <c:v>44034.710543981484</c:v>
                </c:pt>
                <c:pt idx="129">
                  <c:v>44044.710543981484</c:v>
                </c:pt>
                <c:pt idx="130">
                  <c:v>44054.710543981484</c:v>
                </c:pt>
                <c:pt idx="131">
                  <c:v>44064.710543981484</c:v>
                </c:pt>
                <c:pt idx="132">
                  <c:v>44074.710543981484</c:v>
                </c:pt>
                <c:pt idx="133">
                  <c:v>44084.710543981484</c:v>
                </c:pt>
                <c:pt idx="134">
                  <c:v>44094.710543981484</c:v>
                </c:pt>
                <c:pt idx="135">
                  <c:v>44104.710543981484</c:v>
                </c:pt>
                <c:pt idx="136">
                  <c:v>44114.710543981484</c:v>
                </c:pt>
                <c:pt idx="137">
                  <c:v>44124.710543981484</c:v>
                </c:pt>
                <c:pt idx="138">
                  <c:v>44134.710543981484</c:v>
                </c:pt>
                <c:pt idx="139">
                  <c:v>44144.710543981484</c:v>
                </c:pt>
                <c:pt idx="140">
                  <c:v>44154.710543981484</c:v>
                </c:pt>
                <c:pt idx="141">
                  <c:v>44164.710543981484</c:v>
                </c:pt>
                <c:pt idx="142">
                  <c:v>44174.710543981484</c:v>
                </c:pt>
                <c:pt idx="143">
                  <c:v>44184.710543981484</c:v>
                </c:pt>
                <c:pt idx="144">
                  <c:v>44194.710543981484</c:v>
                </c:pt>
                <c:pt idx="145">
                  <c:v>44204.710543981484</c:v>
                </c:pt>
                <c:pt idx="146">
                  <c:v>44214.710543981484</c:v>
                </c:pt>
                <c:pt idx="147">
                  <c:v>44224.710543981484</c:v>
                </c:pt>
                <c:pt idx="148">
                  <c:v>44234.710543981484</c:v>
                </c:pt>
                <c:pt idx="149">
                  <c:v>44244.710543981484</c:v>
                </c:pt>
                <c:pt idx="150">
                  <c:v>44254.710543981484</c:v>
                </c:pt>
                <c:pt idx="151">
                  <c:v>44264.710543981484</c:v>
                </c:pt>
                <c:pt idx="152">
                  <c:v>44274.710543981484</c:v>
                </c:pt>
                <c:pt idx="153">
                  <c:v>44284.710543981484</c:v>
                </c:pt>
                <c:pt idx="154">
                  <c:v>44294.710543981484</c:v>
                </c:pt>
                <c:pt idx="155">
                  <c:v>44304.710543981484</c:v>
                </c:pt>
                <c:pt idx="156">
                  <c:v>44314.710543981484</c:v>
                </c:pt>
                <c:pt idx="157">
                  <c:v>44324.710543981484</c:v>
                </c:pt>
                <c:pt idx="158">
                  <c:v>44334.710543981484</c:v>
                </c:pt>
                <c:pt idx="159">
                  <c:v>44344.710543981484</c:v>
                </c:pt>
                <c:pt idx="160">
                  <c:v>44354.710543981484</c:v>
                </c:pt>
                <c:pt idx="161">
                  <c:v>44364.710543981484</c:v>
                </c:pt>
                <c:pt idx="162">
                  <c:v>44374.710543981484</c:v>
                </c:pt>
                <c:pt idx="163">
                  <c:v>44384.710543981484</c:v>
                </c:pt>
                <c:pt idx="164">
                  <c:v>44394.710543981484</c:v>
                </c:pt>
                <c:pt idx="165">
                  <c:v>44404.710543981484</c:v>
                </c:pt>
                <c:pt idx="166">
                  <c:v>44414.710543981484</c:v>
                </c:pt>
                <c:pt idx="167">
                  <c:v>44424.710543981484</c:v>
                </c:pt>
                <c:pt idx="168">
                  <c:v>44434.710543981484</c:v>
                </c:pt>
                <c:pt idx="169">
                  <c:v>44444.710543981484</c:v>
                </c:pt>
                <c:pt idx="170">
                  <c:v>44454.710543981484</c:v>
                </c:pt>
                <c:pt idx="171">
                  <c:v>44464.710543981484</c:v>
                </c:pt>
                <c:pt idx="172">
                  <c:v>44474.710543981484</c:v>
                </c:pt>
                <c:pt idx="173">
                  <c:v>44484.710543981484</c:v>
                </c:pt>
                <c:pt idx="174">
                  <c:v>44494.710543981484</c:v>
                </c:pt>
                <c:pt idx="175">
                  <c:v>44504.710543981484</c:v>
                </c:pt>
                <c:pt idx="176">
                  <c:v>44514.710543981484</c:v>
                </c:pt>
                <c:pt idx="177">
                  <c:v>44524.710543981484</c:v>
                </c:pt>
                <c:pt idx="178">
                  <c:v>44534.710543981484</c:v>
                </c:pt>
                <c:pt idx="179">
                  <c:v>44544.710543981484</c:v>
                </c:pt>
                <c:pt idx="180">
                  <c:v>44554.710543981484</c:v>
                </c:pt>
                <c:pt idx="181">
                  <c:v>44564.710543981484</c:v>
                </c:pt>
                <c:pt idx="182">
                  <c:v>44574.710543981484</c:v>
                </c:pt>
                <c:pt idx="183">
                  <c:v>44584.710543981484</c:v>
                </c:pt>
                <c:pt idx="184">
                  <c:v>44594.710543981484</c:v>
                </c:pt>
                <c:pt idx="185">
                  <c:v>44604.710543981484</c:v>
                </c:pt>
                <c:pt idx="186">
                  <c:v>44614.710543981484</c:v>
                </c:pt>
                <c:pt idx="187">
                  <c:v>44624.710543981484</c:v>
                </c:pt>
                <c:pt idx="188">
                  <c:v>44634.710543981484</c:v>
                </c:pt>
                <c:pt idx="189">
                  <c:v>44644.710543981484</c:v>
                </c:pt>
                <c:pt idx="190">
                  <c:v>44654.710543981484</c:v>
                </c:pt>
                <c:pt idx="191">
                  <c:v>44664.710543981484</c:v>
                </c:pt>
                <c:pt idx="192">
                  <c:v>44674.710543981484</c:v>
                </c:pt>
                <c:pt idx="193">
                  <c:v>44684.710543981484</c:v>
                </c:pt>
                <c:pt idx="194">
                  <c:v>44694.710543981484</c:v>
                </c:pt>
                <c:pt idx="195">
                  <c:v>44704.710543981484</c:v>
                </c:pt>
                <c:pt idx="196">
                  <c:v>44714.710543981484</c:v>
                </c:pt>
                <c:pt idx="197">
                  <c:v>44724.710543981484</c:v>
                </c:pt>
                <c:pt idx="198">
                  <c:v>44734.710543981484</c:v>
                </c:pt>
                <c:pt idx="199">
                  <c:v>44744.710543981484</c:v>
                </c:pt>
                <c:pt idx="200">
                  <c:v>44754.710543981484</c:v>
                </c:pt>
                <c:pt idx="201">
                  <c:v>44764.710543981484</c:v>
                </c:pt>
                <c:pt idx="202">
                  <c:v>44774.710543981484</c:v>
                </c:pt>
                <c:pt idx="203">
                  <c:v>44784.710543981484</c:v>
                </c:pt>
                <c:pt idx="204">
                  <c:v>44794.710543981484</c:v>
                </c:pt>
                <c:pt idx="205">
                  <c:v>44804.710543981484</c:v>
                </c:pt>
                <c:pt idx="206">
                  <c:v>44814.710543981484</c:v>
                </c:pt>
                <c:pt idx="207">
                  <c:v>44824.710543981484</c:v>
                </c:pt>
                <c:pt idx="208">
                  <c:v>44834.710543981484</c:v>
                </c:pt>
                <c:pt idx="209">
                  <c:v>44844.710543981484</c:v>
                </c:pt>
                <c:pt idx="210">
                  <c:v>44854.710543981484</c:v>
                </c:pt>
                <c:pt idx="211">
                  <c:v>44864.710543981484</c:v>
                </c:pt>
                <c:pt idx="212">
                  <c:v>44874.710543981484</c:v>
                </c:pt>
                <c:pt idx="213">
                  <c:v>44884.710543981484</c:v>
                </c:pt>
                <c:pt idx="214">
                  <c:v>44894.710543981484</c:v>
                </c:pt>
                <c:pt idx="215">
                  <c:v>44904.710543981484</c:v>
                </c:pt>
                <c:pt idx="216">
                  <c:v>44914.710543981484</c:v>
                </c:pt>
                <c:pt idx="217">
                  <c:v>44924.710543981484</c:v>
                </c:pt>
                <c:pt idx="218">
                  <c:v>44934.710543981484</c:v>
                </c:pt>
                <c:pt idx="219">
                  <c:v>44944.710543981484</c:v>
                </c:pt>
                <c:pt idx="220">
                  <c:v>44954.710543981484</c:v>
                </c:pt>
                <c:pt idx="221">
                  <c:v>44964.710543981484</c:v>
                </c:pt>
                <c:pt idx="222">
                  <c:v>44974.710543981484</c:v>
                </c:pt>
                <c:pt idx="223">
                  <c:v>44984.710543981484</c:v>
                </c:pt>
                <c:pt idx="224">
                  <c:v>44994.710543981484</c:v>
                </c:pt>
                <c:pt idx="225">
                  <c:v>45004.710543981484</c:v>
                </c:pt>
                <c:pt idx="226">
                  <c:v>45014.710543981484</c:v>
                </c:pt>
                <c:pt idx="227">
                  <c:v>45024.710543981484</c:v>
                </c:pt>
                <c:pt idx="228">
                  <c:v>45034.710543981484</c:v>
                </c:pt>
                <c:pt idx="229">
                  <c:v>45044.710543981484</c:v>
                </c:pt>
                <c:pt idx="230">
                  <c:v>45054.710543981484</c:v>
                </c:pt>
                <c:pt idx="231">
                  <c:v>45064.710543981484</c:v>
                </c:pt>
                <c:pt idx="232">
                  <c:v>45074.710543981484</c:v>
                </c:pt>
                <c:pt idx="233">
                  <c:v>45084.710543981484</c:v>
                </c:pt>
                <c:pt idx="234">
                  <c:v>45094.710543981484</c:v>
                </c:pt>
                <c:pt idx="235">
                  <c:v>45104.710543981484</c:v>
                </c:pt>
                <c:pt idx="236">
                  <c:v>45114.710543981484</c:v>
                </c:pt>
                <c:pt idx="237">
                  <c:v>45124.710543981484</c:v>
                </c:pt>
                <c:pt idx="238">
                  <c:v>45134.710543981484</c:v>
                </c:pt>
                <c:pt idx="239">
                  <c:v>45144.710543981484</c:v>
                </c:pt>
                <c:pt idx="240">
                  <c:v>45154.710543981484</c:v>
                </c:pt>
                <c:pt idx="241">
                  <c:v>45164.710543981484</c:v>
                </c:pt>
                <c:pt idx="242">
                  <c:v>45174.710543981484</c:v>
                </c:pt>
                <c:pt idx="243">
                  <c:v>45184.710543981484</c:v>
                </c:pt>
                <c:pt idx="244">
                  <c:v>45194.710543981484</c:v>
                </c:pt>
                <c:pt idx="245">
                  <c:v>45204.710543981484</c:v>
                </c:pt>
                <c:pt idx="246">
                  <c:v>45214.710543981484</c:v>
                </c:pt>
                <c:pt idx="247">
                  <c:v>45224.710543981484</c:v>
                </c:pt>
                <c:pt idx="248">
                  <c:v>45234.710543981484</c:v>
                </c:pt>
                <c:pt idx="249">
                  <c:v>45244.710543981484</c:v>
                </c:pt>
                <c:pt idx="250">
                  <c:v>45254.710543981484</c:v>
                </c:pt>
                <c:pt idx="251">
                  <c:v>45264.710543981484</c:v>
                </c:pt>
                <c:pt idx="252">
                  <c:v>45274.710543981484</c:v>
                </c:pt>
                <c:pt idx="253">
                  <c:v>45284.710543981484</c:v>
                </c:pt>
                <c:pt idx="254">
                  <c:v>45294.710543981484</c:v>
                </c:pt>
                <c:pt idx="255">
                  <c:v>45304.710543981484</c:v>
                </c:pt>
                <c:pt idx="256">
                  <c:v>45314.710543981484</c:v>
                </c:pt>
                <c:pt idx="257">
                  <c:v>45324.710543981484</c:v>
                </c:pt>
                <c:pt idx="258">
                  <c:v>45334.710543981484</c:v>
                </c:pt>
                <c:pt idx="259">
                  <c:v>45344.710543981484</c:v>
                </c:pt>
                <c:pt idx="260">
                  <c:v>45354.710543981484</c:v>
                </c:pt>
                <c:pt idx="261">
                  <c:v>45364.710543981484</c:v>
                </c:pt>
                <c:pt idx="262">
                  <c:v>45374.710543981484</c:v>
                </c:pt>
                <c:pt idx="263">
                  <c:v>45384.710543981484</c:v>
                </c:pt>
                <c:pt idx="264">
                  <c:v>45394.710543981484</c:v>
                </c:pt>
                <c:pt idx="265">
                  <c:v>45404.710543981484</c:v>
                </c:pt>
                <c:pt idx="266">
                  <c:v>45414.710543981484</c:v>
                </c:pt>
                <c:pt idx="267">
                  <c:v>45424.710543981484</c:v>
                </c:pt>
                <c:pt idx="268">
                  <c:v>45434.710543981484</c:v>
                </c:pt>
                <c:pt idx="269">
                  <c:v>45444.710543981484</c:v>
                </c:pt>
                <c:pt idx="270">
                  <c:v>45454.710543981484</c:v>
                </c:pt>
                <c:pt idx="271">
                  <c:v>45464.710543981484</c:v>
                </c:pt>
                <c:pt idx="272">
                  <c:v>45474.710543981484</c:v>
                </c:pt>
                <c:pt idx="273">
                  <c:v>45484.710543981484</c:v>
                </c:pt>
                <c:pt idx="274">
                  <c:v>45494.710543981484</c:v>
                </c:pt>
                <c:pt idx="275">
                  <c:v>45504.710543981484</c:v>
                </c:pt>
                <c:pt idx="276">
                  <c:v>45514.710543981484</c:v>
                </c:pt>
                <c:pt idx="277">
                  <c:v>45524.710543981484</c:v>
                </c:pt>
                <c:pt idx="278">
                  <c:v>45534.710543981484</c:v>
                </c:pt>
                <c:pt idx="279">
                  <c:v>45544.710543981484</c:v>
                </c:pt>
                <c:pt idx="280">
                  <c:v>45554.710543981484</c:v>
                </c:pt>
                <c:pt idx="281">
                  <c:v>45564.710543981484</c:v>
                </c:pt>
                <c:pt idx="282">
                  <c:v>45574.710543981484</c:v>
                </c:pt>
                <c:pt idx="283">
                  <c:v>45584.710543981484</c:v>
                </c:pt>
                <c:pt idx="284">
                  <c:v>45594.710543981484</c:v>
                </c:pt>
                <c:pt idx="285">
                  <c:v>45604.710543981484</c:v>
                </c:pt>
                <c:pt idx="286">
                  <c:v>45614.710543981484</c:v>
                </c:pt>
                <c:pt idx="287">
                  <c:v>45624.710543981484</c:v>
                </c:pt>
                <c:pt idx="288">
                  <c:v>45634.710543981484</c:v>
                </c:pt>
                <c:pt idx="289">
                  <c:v>45644.710543981484</c:v>
                </c:pt>
                <c:pt idx="290">
                  <c:v>45654.710543981484</c:v>
                </c:pt>
                <c:pt idx="291">
                  <c:v>45664.710543981484</c:v>
                </c:pt>
                <c:pt idx="292">
                  <c:v>45674.710543981484</c:v>
                </c:pt>
                <c:pt idx="293">
                  <c:v>45684.710543981484</c:v>
                </c:pt>
                <c:pt idx="294">
                  <c:v>45694.710543981484</c:v>
                </c:pt>
                <c:pt idx="295">
                  <c:v>45704.710543981484</c:v>
                </c:pt>
                <c:pt idx="296">
                  <c:v>45714.710543981484</c:v>
                </c:pt>
                <c:pt idx="297">
                  <c:v>45724.710543981484</c:v>
                </c:pt>
                <c:pt idx="298">
                  <c:v>45734.710543981484</c:v>
                </c:pt>
                <c:pt idx="299">
                  <c:v>45744.710543981484</c:v>
                </c:pt>
                <c:pt idx="300">
                  <c:v>45754.710543981484</c:v>
                </c:pt>
                <c:pt idx="301">
                  <c:v>45764.710543981484</c:v>
                </c:pt>
                <c:pt idx="302">
                  <c:v>45774.710543981484</c:v>
                </c:pt>
                <c:pt idx="303">
                  <c:v>45784.710543981484</c:v>
                </c:pt>
                <c:pt idx="304">
                  <c:v>45794.710543981484</c:v>
                </c:pt>
                <c:pt idx="305">
                  <c:v>45804.710543981484</c:v>
                </c:pt>
                <c:pt idx="306">
                  <c:v>45814.710543981484</c:v>
                </c:pt>
                <c:pt idx="307">
                  <c:v>45824.710543981484</c:v>
                </c:pt>
                <c:pt idx="308">
                  <c:v>45834.710543981484</c:v>
                </c:pt>
                <c:pt idx="309">
                  <c:v>45844.710543981484</c:v>
                </c:pt>
                <c:pt idx="310">
                  <c:v>45854.710543981484</c:v>
                </c:pt>
                <c:pt idx="311">
                  <c:v>45864.710543981484</c:v>
                </c:pt>
                <c:pt idx="312">
                  <c:v>45874.710543981484</c:v>
                </c:pt>
                <c:pt idx="313">
                  <c:v>45884.710543981484</c:v>
                </c:pt>
                <c:pt idx="314">
                  <c:v>45894.710543981484</c:v>
                </c:pt>
                <c:pt idx="315">
                  <c:v>45904.710543981484</c:v>
                </c:pt>
                <c:pt idx="316">
                  <c:v>45914.710543981484</c:v>
                </c:pt>
                <c:pt idx="317">
                  <c:v>45924.710543981484</c:v>
                </c:pt>
                <c:pt idx="318">
                  <c:v>45934.710543981484</c:v>
                </c:pt>
                <c:pt idx="319">
                  <c:v>45944.710543981484</c:v>
                </c:pt>
                <c:pt idx="320">
                  <c:v>45954.710543981484</c:v>
                </c:pt>
                <c:pt idx="321">
                  <c:v>45964.710543981484</c:v>
                </c:pt>
                <c:pt idx="322">
                  <c:v>45974.710543981484</c:v>
                </c:pt>
                <c:pt idx="323">
                  <c:v>45984.710543981484</c:v>
                </c:pt>
                <c:pt idx="324">
                  <c:v>45994.710543981484</c:v>
                </c:pt>
                <c:pt idx="325">
                  <c:v>46004.710543981484</c:v>
                </c:pt>
                <c:pt idx="326">
                  <c:v>46014.710543981484</c:v>
                </c:pt>
                <c:pt idx="327">
                  <c:v>46024.710543981484</c:v>
                </c:pt>
                <c:pt idx="328">
                  <c:v>46034.710543981484</c:v>
                </c:pt>
                <c:pt idx="329">
                  <c:v>46044.710543981484</c:v>
                </c:pt>
                <c:pt idx="330">
                  <c:v>46054.710543981484</c:v>
                </c:pt>
                <c:pt idx="331">
                  <c:v>46064.710543981484</c:v>
                </c:pt>
                <c:pt idx="332">
                  <c:v>46074.710543981484</c:v>
                </c:pt>
                <c:pt idx="333">
                  <c:v>46084.710543981484</c:v>
                </c:pt>
                <c:pt idx="334">
                  <c:v>46094.710543981484</c:v>
                </c:pt>
                <c:pt idx="335">
                  <c:v>46104.710543981484</c:v>
                </c:pt>
                <c:pt idx="336">
                  <c:v>46114.710543981484</c:v>
                </c:pt>
                <c:pt idx="337">
                  <c:v>46124.710543981484</c:v>
                </c:pt>
                <c:pt idx="338">
                  <c:v>46134.710543981484</c:v>
                </c:pt>
                <c:pt idx="339">
                  <c:v>46144.710543981484</c:v>
                </c:pt>
                <c:pt idx="340">
                  <c:v>46154.710543981484</c:v>
                </c:pt>
                <c:pt idx="341">
                  <c:v>46164.710543981484</c:v>
                </c:pt>
                <c:pt idx="342">
                  <c:v>46174.710543981484</c:v>
                </c:pt>
                <c:pt idx="343">
                  <c:v>46184.710543981484</c:v>
                </c:pt>
                <c:pt idx="344">
                  <c:v>46194.710543981484</c:v>
                </c:pt>
                <c:pt idx="345">
                  <c:v>46204.710543981484</c:v>
                </c:pt>
                <c:pt idx="346">
                  <c:v>46214.710543981484</c:v>
                </c:pt>
                <c:pt idx="347">
                  <c:v>46224.710543981484</c:v>
                </c:pt>
                <c:pt idx="348">
                  <c:v>46234.710543981484</c:v>
                </c:pt>
                <c:pt idx="349">
                  <c:v>46244.710543981484</c:v>
                </c:pt>
                <c:pt idx="350">
                  <c:v>46254.710543981484</c:v>
                </c:pt>
                <c:pt idx="351">
                  <c:v>46264.710543981484</c:v>
                </c:pt>
                <c:pt idx="352">
                  <c:v>46274.710543981484</c:v>
                </c:pt>
                <c:pt idx="353">
                  <c:v>46284.710543981484</c:v>
                </c:pt>
                <c:pt idx="354">
                  <c:v>46294.710543981484</c:v>
                </c:pt>
                <c:pt idx="355">
                  <c:v>46304.710543981484</c:v>
                </c:pt>
                <c:pt idx="356">
                  <c:v>46314.710543981484</c:v>
                </c:pt>
                <c:pt idx="357">
                  <c:v>46324.710543981484</c:v>
                </c:pt>
                <c:pt idx="358">
                  <c:v>46334.710543981484</c:v>
                </c:pt>
                <c:pt idx="359">
                  <c:v>46344.710543981484</c:v>
                </c:pt>
                <c:pt idx="360">
                  <c:v>46354.710543981484</c:v>
                </c:pt>
                <c:pt idx="361">
                  <c:v>46364.710543981484</c:v>
                </c:pt>
                <c:pt idx="362">
                  <c:v>46374.710543981484</c:v>
                </c:pt>
                <c:pt idx="363">
                  <c:v>46384.710543981484</c:v>
                </c:pt>
                <c:pt idx="364">
                  <c:v>46394.710543981484</c:v>
                </c:pt>
                <c:pt idx="365">
                  <c:v>46404.710543981484</c:v>
                </c:pt>
                <c:pt idx="366">
                  <c:v>46414.710543981484</c:v>
                </c:pt>
                <c:pt idx="367">
                  <c:v>46424.710543981484</c:v>
                </c:pt>
                <c:pt idx="368">
                  <c:v>46434.710543981484</c:v>
                </c:pt>
                <c:pt idx="369">
                  <c:v>46444.710543981484</c:v>
                </c:pt>
                <c:pt idx="370">
                  <c:v>46454.710543981484</c:v>
                </c:pt>
                <c:pt idx="371">
                  <c:v>46464.710543981484</c:v>
                </c:pt>
                <c:pt idx="372">
                  <c:v>46474.710543981484</c:v>
                </c:pt>
                <c:pt idx="373">
                  <c:v>46484.710543981484</c:v>
                </c:pt>
                <c:pt idx="374">
                  <c:v>46494.710543981484</c:v>
                </c:pt>
                <c:pt idx="375">
                  <c:v>46504.710543981484</c:v>
                </c:pt>
                <c:pt idx="376">
                  <c:v>46514.710543981484</c:v>
                </c:pt>
                <c:pt idx="377">
                  <c:v>46524.710543981484</c:v>
                </c:pt>
                <c:pt idx="378">
                  <c:v>46534.710543981484</c:v>
                </c:pt>
                <c:pt idx="379">
                  <c:v>46544.710543981484</c:v>
                </c:pt>
                <c:pt idx="380">
                  <c:v>46554.710543981484</c:v>
                </c:pt>
                <c:pt idx="381">
                  <c:v>46564.710543981484</c:v>
                </c:pt>
                <c:pt idx="382">
                  <c:v>46574.710543981484</c:v>
                </c:pt>
                <c:pt idx="383">
                  <c:v>46584.710543981484</c:v>
                </c:pt>
                <c:pt idx="384">
                  <c:v>46594.710543981484</c:v>
                </c:pt>
                <c:pt idx="385">
                  <c:v>46604.710543981484</c:v>
                </c:pt>
                <c:pt idx="386">
                  <c:v>46614.710543981484</c:v>
                </c:pt>
                <c:pt idx="387">
                  <c:v>46624.710543981484</c:v>
                </c:pt>
                <c:pt idx="388">
                  <c:v>46634.710543981484</c:v>
                </c:pt>
                <c:pt idx="389">
                  <c:v>46644.710543981484</c:v>
                </c:pt>
                <c:pt idx="390">
                  <c:v>46654.710543981484</c:v>
                </c:pt>
                <c:pt idx="391">
                  <c:v>46664.710543981484</c:v>
                </c:pt>
                <c:pt idx="392">
                  <c:v>46674.710543981484</c:v>
                </c:pt>
                <c:pt idx="393">
                  <c:v>46684.710543981484</c:v>
                </c:pt>
                <c:pt idx="394">
                  <c:v>46694.710543981484</c:v>
                </c:pt>
                <c:pt idx="395">
                  <c:v>46704.710543981484</c:v>
                </c:pt>
                <c:pt idx="396">
                  <c:v>46714.710543981484</c:v>
                </c:pt>
                <c:pt idx="397">
                  <c:v>46724.710543981484</c:v>
                </c:pt>
                <c:pt idx="398">
                  <c:v>46734.710543981484</c:v>
                </c:pt>
                <c:pt idx="399">
                  <c:v>46744.710543981484</c:v>
                </c:pt>
                <c:pt idx="400">
                  <c:v>46754.710543981484</c:v>
                </c:pt>
                <c:pt idx="401">
                  <c:v>46764.710543981484</c:v>
                </c:pt>
                <c:pt idx="402">
                  <c:v>46774.710543981484</c:v>
                </c:pt>
                <c:pt idx="403">
                  <c:v>46784.710543981484</c:v>
                </c:pt>
                <c:pt idx="404">
                  <c:v>46794.710543981484</c:v>
                </c:pt>
                <c:pt idx="405">
                  <c:v>46804.710543981484</c:v>
                </c:pt>
                <c:pt idx="406">
                  <c:v>46814.710543981484</c:v>
                </c:pt>
                <c:pt idx="407">
                  <c:v>46824.710543981484</c:v>
                </c:pt>
                <c:pt idx="408">
                  <c:v>46834.710543981484</c:v>
                </c:pt>
                <c:pt idx="409">
                  <c:v>46844.710543981484</c:v>
                </c:pt>
                <c:pt idx="410">
                  <c:v>46854.710543981484</c:v>
                </c:pt>
                <c:pt idx="411">
                  <c:v>46864.710543981484</c:v>
                </c:pt>
                <c:pt idx="412">
                  <c:v>46874.710543981484</c:v>
                </c:pt>
                <c:pt idx="413">
                  <c:v>46884.710543981484</c:v>
                </c:pt>
                <c:pt idx="414">
                  <c:v>46894.710543981484</c:v>
                </c:pt>
                <c:pt idx="415">
                  <c:v>46904.710543981484</c:v>
                </c:pt>
                <c:pt idx="416">
                  <c:v>46914.710543981484</c:v>
                </c:pt>
                <c:pt idx="417">
                  <c:v>46924.710543981484</c:v>
                </c:pt>
                <c:pt idx="418">
                  <c:v>46934.710543981484</c:v>
                </c:pt>
                <c:pt idx="419">
                  <c:v>46944.710543981484</c:v>
                </c:pt>
                <c:pt idx="420">
                  <c:v>46954.710543981484</c:v>
                </c:pt>
                <c:pt idx="421">
                  <c:v>46964.710543981484</c:v>
                </c:pt>
                <c:pt idx="422">
                  <c:v>46974.710543981484</c:v>
                </c:pt>
                <c:pt idx="423">
                  <c:v>46984.710543981484</c:v>
                </c:pt>
                <c:pt idx="424">
                  <c:v>46994.710543981484</c:v>
                </c:pt>
                <c:pt idx="425">
                  <c:v>47004.710543981484</c:v>
                </c:pt>
                <c:pt idx="426">
                  <c:v>47014.710543981484</c:v>
                </c:pt>
                <c:pt idx="427">
                  <c:v>47024.710543981484</c:v>
                </c:pt>
                <c:pt idx="428">
                  <c:v>47034.710543981484</c:v>
                </c:pt>
                <c:pt idx="429">
                  <c:v>47044.710543981484</c:v>
                </c:pt>
                <c:pt idx="430">
                  <c:v>47054.710543981484</c:v>
                </c:pt>
                <c:pt idx="431">
                  <c:v>47064.710543981484</c:v>
                </c:pt>
                <c:pt idx="432">
                  <c:v>47074.710543981484</c:v>
                </c:pt>
                <c:pt idx="433">
                  <c:v>47084.710543981484</c:v>
                </c:pt>
                <c:pt idx="434">
                  <c:v>47094.710543981484</c:v>
                </c:pt>
                <c:pt idx="435">
                  <c:v>47104.710543981484</c:v>
                </c:pt>
                <c:pt idx="436">
                  <c:v>47114.710543981484</c:v>
                </c:pt>
                <c:pt idx="437">
                  <c:v>47124.710543981484</c:v>
                </c:pt>
                <c:pt idx="438">
                  <c:v>47134.710543981484</c:v>
                </c:pt>
                <c:pt idx="439">
                  <c:v>47144.710543981484</c:v>
                </c:pt>
                <c:pt idx="440">
                  <c:v>47154.710543981484</c:v>
                </c:pt>
                <c:pt idx="441">
                  <c:v>47164.710543981484</c:v>
                </c:pt>
                <c:pt idx="442">
                  <c:v>47174.710543981484</c:v>
                </c:pt>
                <c:pt idx="443">
                  <c:v>47184.710543981484</c:v>
                </c:pt>
                <c:pt idx="444">
                  <c:v>47194.710543981484</c:v>
                </c:pt>
                <c:pt idx="445">
                  <c:v>47204.710543981484</c:v>
                </c:pt>
                <c:pt idx="446">
                  <c:v>47214.710543981484</c:v>
                </c:pt>
                <c:pt idx="447">
                  <c:v>47224.710543981484</c:v>
                </c:pt>
                <c:pt idx="448">
                  <c:v>47234.710543981484</c:v>
                </c:pt>
                <c:pt idx="449">
                  <c:v>47244.710543981484</c:v>
                </c:pt>
                <c:pt idx="450">
                  <c:v>47254.710543981484</c:v>
                </c:pt>
                <c:pt idx="451">
                  <c:v>47264.710543981484</c:v>
                </c:pt>
                <c:pt idx="452">
                  <c:v>47274.710543981484</c:v>
                </c:pt>
                <c:pt idx="453">
                  <c:v>47284.710543981484</c:v>
                </c:pt>
                <c:pt idx="454">
                  <c:v>47294.710543981484</c:v>
                </c:pt>
                <c:pt idx="455">
                  <c:v>47304.710543981484</c:v>
                </c:pt>
                <c:pt idx="456">
                  <c:v>47314.710543981484</c:v>
                </c:pt>
                <c:pt idx="457">
                  <c:v>47324.710543981484</c:v>
                </c:pt>
                <c:pt idx="458">
                  <c:v>47334.710543981484</c:v>
                </c:pt>
                <c:pt idx="459">
                  <c:v>47344.710543981484</c:v>
                </c:pt>
                <c:pt idx="460">
                  <c:v>47354.710543981484</c:v>
                </c:pt>
                <c:pt idx="461">
                  <c:v>47364.710543981484</c:v>
                </c:pt>
                <c:pt idx="462">
                  <c:v>47374.710543981484</c:v>
                </c:pt>
                <c:pt idx="463">
                  <c:v>47384.710543981484</c:v>
                </c:pt>
                <c:pt idx="464">
                  <c:v>47394.710543981484</c:v>
                </c:pt>
                <c:pt idx="465">
                  <c:v>47404.710543981484</c:v>
                </c:pt>
                <c:pt idx="466">
                  <c:v>47414.710543981484</c:v>
                </c:pt>
                <c:pt idx="467">
                  <c:v>47424.710543981484</c:v>
                </c:pt>
                <c:pt idx="468">
                  <c:v>47434.710543981484</c:v>
                </c:pt>
                <c:pt idx="469">
                  <c:v>47444.710543981484</c:v>
                </c:pt>
                <c:pt idx="470">
                  <c:v>47454.710543981484</c:v>
                </c:pt>
                <c:pt idx="471">
                  <c:v>47464.710543981484</c:v>
                </c:pt>
                <c:pt idx="472">
                  <c:v>47474.710543981484</c:v>
                </c:pt>
                <c:pt idx="473">
                  <c:v>47484.710543981484</c:v>
                </c:pt>
                <c:pt idx="474">
                  <c:v>47494.710543981484</c:v>
                </c:pt>
                <c:pt idx="475">
                  <c:v>47504.710543981484</c:v>
                </c:pt>
                <c:pt idx="476">
                  <c:v>47514.710543981484</c:v>
                </c:pt>
                <c:pt idx="477">
                  <c:v>47524.710543981484</c:v>
                </c:pt>
                <c:pt idx="478">
                  <c:v>47534.710543981484</c:v>
                </c:pt>
                <c:pt idx="479">
                  <c:v>47544.710543981484</c:v>
                </c:pt>
                <c:pt idx="480">
                  <c:v>47554.710543981484</c:v>
                </c:pt>
                <c:pt idx="481">
                  <c:v>47564.710543981484</c:v>
                </c:pt>
                <c:pt idx="482">
                  <c:v>47574.710543981484</c:v>
                </c:pt>
                <c:pt idx="483">
                  <c:v>47584.710543981484</c:v>
                </c:pt>
                <c:pt idx="484">
                  <c:v>47594.710543981484</c:v>
                </c:pt>
                <c:pt idx="485">
                  <c:v>47604.710543981484</c:v>
                </c:pt>
                <c:pt idx="486">
                  <c:v>47614.710543981484</c:v>
                </c:pt>
                <c:pt idx="487">
                  <c:v>47624.710543981484</c:v>
                </c:pt>
                <c:pt idx="488">
                  <c:v>47634.710543981484</c:v>
                </c:pt>
                <c:pt idx="489">
                  <c:v>47644.710543981484</c:v>
                </c:pt>
                <c:pt idx="490">
                  <c:v>47654.710543981484</c:v>
                </c:pt>
                <c:pt idx="491">
                  <c:v>47664.710543981484</c:v>
                </c:pt>
                <c:pt idx="492">
                  <c:v>47674.710543981484</c:v>
                </c:pt>
                <c:pt idx="493">
                  <c:v>47684.710543981484</c:v>
                </c:pt>
                <c:pt idx="494">
                  <c:v>47694.710543981484</c:v>
                </c:pt>
                <c:pt idx="495">
                  <c:v>47704.710543981484</c:v>
                </c:pt>
                <c:pt idx="496">
                  <c:v>47714.710543981484</c:v>
                </c:pt>
                <c:pt idx="497">
                  <c:v>47724.710543981484</c:v>
                </c:pt>
                <c:pt idx="498">
                  <c:v>47734.710543981484</c:v>
                </c:pt>
                <c:pt idx="499">
                  <c:v>47744.710543981484</c:v>
                </c:pt>
                <c:pt idx="500">
                  <c:v>47754.710543981484</c:v>
                </c:pt>
                <c:pt idx="501">
                  <c:v>47764.710543981484</c:v>
                </c:pt>
                <c:pt idx="502">
                  <c:v>47774.710543981484</c:v>
                </c:pt>
                <c:pt idx="503">
                  <c:v>47784.710543981484</c:v>
                </c:pt>
                <c:pt idx="504">
                  <c:v>47794.710543981484</c:v>
                </c:pt>
                <c:pt idx="505">
                  <c:v>47804.710543981484</c:v>
                </c:pt>
                <c:pt idx="506">
                  <c:v>47814.710543981484</c:v>
                </c:pt>
                <c:pt idx="507">
                  <c:v>47824.710543981484</c:v>
                </c:pt>
                <c:pt idx="508">
                  <c:v>47834.710543981484</c:v>
                </c:pt>
                <c:pt idx="509">
                  <c:v>47844.710543981484</c:v>
                </c:pt>
                <c:pt idx="510">
                  <c:v>47854.710543981484</c:v>
                </c:pt>
                <c:pt idx="511">
                  <c:v>47864.710543981484</c:v>
                </c:pt>
                <c:pt idx="512">
                  <c:v>47874.710543981484</c:v>
                </c:pt>
                <c:pt idx="513">
                  <c:v>47884.710543981484</c:v>
                </c:pt>
                <c:pt idx="514">
                  <c:v>47894.710543981484</c:v>
                </c:pt>
                <c:pt idx="515">
                  <c:v>47904.710543981484</c:v>
                </c:pt>
                <c:pt idx="516">
                  <c:v>47914.710543981484</c:v>
                </c:pt>
                <c:pt idx="517">
                  <c:v>47924.710543981484</c:v>
                </c:pt>
                <c:pt idx="518">
                  <c:v>47934.710543981484</c:v>
                </c:pt>
                <c:pt idx="519">
                  <c:v>47944.710543981484</c:v>
                </c:pt>
                <c:pt idx="520">
                  <c:v>47954.710543981484</c:v>
                </c:pt>
                <c:pt idx="521">
                  <c:v>47964.710543981484</c:v>
                </c:pt>
                <c:pt idx="522">
                  <c:v>47974.710543981484</c:v>
                </c:pt>
                <c:pt idx="523">
                  <c:v>47984.710543981484</c:v>
                </c:pt>
                <c:pt idx="524">
                  <c:v>47994.710543981484</c:v>
                </c:pt>
                <c:pt idx="525">
                  <c:v>48004.710543981484</c:v>
                </c:pt>
                <c:pt idx="526">
                  <c:v>48014.710543981484</c:v>
                </c:pt>
                <c:pt idx="527">
                  <c:v>48024.710543981484</c:v>
                </c:pt>
                <c:pt idx="528">
                  <c:v>48034.710543981484</c:v>
                </c:pt>
                <c:pt idx="529">
                  <c:v>48044.710543981484</c:v>
                </c:pt>
                <c:pt idx="530">
                  <c:v>48054.710543981484</c:v>
                </c:pt>
                <c:pt idx="531">
                  <c:v>48064.710543981484</c:v>
                </c:pt>
                <c:pt idx="532">
                  <c:v>48074.710543981484</c:v>
                </c:pt>
                <c:pt idx="533">
                  <c:v>48084.710543981484</c:v>
                </c:pt>
                <c:pt idx="534">
                  <c:v>48094.710543981484</c:v>
                </c:pt>
                <c:pt idx="535">
                  <c:v>48104.710543981484</c:v>
                </c:pt>
                <c:pt idx="536">
                  <c:v>48114.710543981484</c:v>
                </c:pt>
                <c:pt idx="537">
                  <c:v>48124.710543981484</c:v>
                </c:pt>
                <c:pt idx="538">
                  <c:v>48134.710543981484</c:v>
                </c:pt>
                <c:pt idx="539">
                  <c:v>48144.710543981484</c:v>
                </c:pt>
                <c:pt idx="540">
                  <c:v>48154.710543981484</c:v>
                </c:pt>
                <c:pt idx="541">
                  <c:v>48164.710543981484</c:v>
                </c:pt>
                <c:pt idx="542">
                  <c:v>48174.710543981484</c:v>
                </c:pt>
                <c:pt idx="543">
                  <c:v>48184.710543981484</c:v>
                </c:pt>
                <c:pt idx="544">
                  <c:v>48194.710543981484</c:v>
                </c:pt>
                <c:pt idx="545">
                  <c:v>48204.710543981484</c:v>
                </c:pt>
                <c:pt idx="546">
                  <c:v>48214.710543981484</c:v>
                </c:pt>
                <c:pt idx="547">
                  <c:v>48224.710543981484</c:v>
                </c:pt>
                <c:pt idx="548">
                  <c:v>48234.710543981484</c:v>
                </c:pt>
                <c:pt idx="549">
                  <c:v>48244.710543981484</c:v>
                </c:pt>
                <c:pt idx="550">
                  <c:v>48254.710543981484</c:v>
                </c:pt>
                <c:pt idx="551">
                  <c:v>48264.710543981484</c:v>
                </c:pt>
                <c:pt idx="552">
                  <c:v>48274.710543981484</c:v>
                </c:pt>
                <c:pt idx="553">
                  <c:v>48284.710543981484</c:v>
                </c:pt>
                <c:pt idx="554">
                  <c:v>48294.710543981484</c:v>
                </c:pt>
                <c:pt idx="555">
                  <c:v>48304.710543981484</c:v>
                </c:pt>
                <c:pt idx="556">
                  <c:v>48314.710543981484</c:v>
                </c:pt>
                <c:pt idx="557">
                  <c:v>48324.710543981484</c:v>
                </c:pt>
                <c:pt idx="558">
                  <c:v>48334.710543981484</c:v>
                </c:pt>
                <c:pt idx="559">
                  <c:v>48344.710543981484</c:v>
                </c:pt>
                <c:pt idx="560">
                  <c:v>48354.710543981484</c:v>
                </c:pt>
                <c:pt idx="561">
                  <c:v>48364.710543981484</c:v>
                </c:pt>
                <c:pt idx="562">
                  <c:v>48374.710543981484</c:v>
                </c:pt>
                <c:pt idx="563">
                  <c:v>48384.710543981484</c:v>
                </c:pt>
                <c:pt idx="564">
                  <c:v>48394.710543981484</c:v>
                </c:pt>
                <c:pt idx="565">
                  <c:v>48404.710543981484</c:v>
                </c:pt>
                <c:pt idx="566">
                  <c:v>48414.710543981484</c:v>
                </c:pt>
                <c:pt idx="567">
                  <c:v>48424.710543981484</c:v>
                </c:pt>
                <c:pt idx="568">
                  <c:v>48434.710543981484</c:v>
                </c:pt>
                <c:pt idx="569">
                  <c:v>48444.710543981484</c:v>
                </c:pt>
                <c:pt idx="570">
                  <c:v>48454.710543981484</c:v>
                </c:pt>
                <c:pt idx="571">
                  <c:v>48464.710543981484</c:v>
                </c:pt>
                <c:pt idx="572">
                  <c:v>48474.710543981484</c:v>
                </c:pt>
                <c:pt idx="573">
                  <c:v>48484.710543981484</c:v>
                </c:pt>
                <c:pt idx="574">
                  <c:v>48494.710543981484</c:v>
                </c:pt>
                <c:pt idx="575">
                  <c:v>48504.710543981484</c:v>
                </c:pt>
                <c:pt idx="576">
                  <c:v>48514.710543981484</c:v>
                </c:pt>
                <c:pt idx="577">
                  <c:v>48524.710543981484</c:v>
                </c:pt>
                <c:pt idx="578">
                  <c:v>48534.710543981484</c:v>
                </c:pt>
                <c:pt idx="579">
                  <c:v>48544.710543981484</c:v>
                </c:pt>
                <c:pt idx="580">
                  <c:v>48554.710543981484</c:v>
                </c:pt>
                <c:pt idx="581">
                  <c:v>48564.710543981484</c:v>
                </c:pt>
                <c:pt idx="582">
                  <c:v>48574.710543981484</c:v>
                </c:pt>
                <c:pt idx="583">
                  <c:v>48584.710543981484</c:v>
                </c:pt>
                <c:pt idx="584">
                  <c:v>48594.710543981484</c:v>
                </c:pt>
                <c:pt idx="585">
                  <c:v>48604.710543981484</c:v>
                </c:pt>
                <c:pt idx="586">
                  <c:v>48614.710543981484</c:v>
                </c:pt>
                <c:pt idx="587">
                  <c:v>48624.710543981484</c:v>
                </c:pt>
                <c:pt idx="588">
                  <c:v>48634.710543981484</c:v>
                </c:pt>
                <c:pt idx="589">
                  <c:v>48644.710543981484</c:v>
                </c:pt>
                <c:pt idx="590">
                  <c:v>48654.710543981484</c:v>
                </c:pt>
                <c:pt idx="591">
                  <c:v>48664.710543981484</c:v>
                </c:pt>
                <c:pt idx="592">
                  <c:v>48674.710543981484</c:v>
                </c:pt>
                <c:pt idx="593">
                  <c:v>48684.710543981484</c:v>
                </c:pt>
                <c:pt idx="594">
                  <c:v>48694.710543981484</c:v>
                </c:pt>
                <c:pt idx="595">
                  <c:v>48704.710543981484</c:v>
                </c:pt>
                <c:pt idx="596">
                  <c:v>48714.710543981484</c:v>
                </c:pt>
                <c:pt idx="597">
                  <c:v>48724.710543981484</c:v>
                </c:pt>
                <c:pt idx="598">
                  <c:v>48734.710543981484</c:v>
                </c:pt>
                <c:pt idx="599">
                  <c:v>48744.710543981484</c:v>
                </c:pt>
                <c:pt idx="600">
                  <c:v>48754.710543981484</c:v>
                </c:pt>
                <c:pt idx="601">
                  <c:v>48764.710543981484</c:v>
                </c:pt>
                <c:pt idx="602">
                  <c:v>48774.710543981484</c:v>
                </c:pt>
                <c:pt idx="603">
                  <c:v>48784.710543981484</c:v>
                </c:pt>
                <c:pt idx="604">
                  <c:v>48794.710543981484</c:v>
                </c:pt>
                <c:pt idx="605">
                  <c:v>48804.710543981484</c:v>
                </c:pt>
                <c:pt idx="606">
                  <c:v>48814.710543981484</c:v>
                </c:pt>
                <c:pt idx="607">
                  <c:v>48824.710543981484</c:v>
                </c:pt>
                <c:pt idx="608">
                  <c:v>48834.710543981484</c:v>
                </c:pt>
                <c:pt idx="609">
                  <c:v>48844.710543981484</c:v>
                </c:pt>
                <c:pt idx="610">
                  <c:v>48854.710543981484</c:v>
                </c:pt>
                <c:pt idx="611">
                  <c:v>48864.710543981484</c:v>
                </c:pt>
                <c:pt idx="612">
                  <c:v>48874.710543981484</c:v>
                </c:pt>
                <c:pt idx="613">
                  <c:v>48884.710543981484</c:v>
                </c:pt>
                <c:pt idx="614">
                  <c:v>48894.710543981484</c:v>
                </c:pt>
                <c:pt idx="615">
                  <c:v>48904.710543981484</c:v>
                </c:pt>
                <c:pt idx="616">
                  <c:v>48914.710543981484</c:v>
                </c:pt>
                <c:pt idx="617">
                  <c:v>48924.710543981484</c:v>
                </c:pt>
                <c:pt idx="618">
                  <c:v>48934.710543981484</c:v>
                </c:pt>
                <c:pt idx="619">
                  <c:v>48944.710543981484</c:v>
                </c:pt>
                <c:pt idx="620">
                  <c:v>48954.710543981484</c:v>
                </c:pt>
                <c:pt idx="621">
                  <c:v>48964.710543981484</c:v>
                </c:pt>
                <c:pt idx="622">
                  <c:v>48974.710543981484</c:v>
                </c:pt>
                <c:pt idx="623">
                  <c:v>48984.710543981484</c:v>
                </c:pt>
                <c:pt idx="624">
                  <c:v>48994.710543981484</c:v>
                </c:pt>
                <c:pt idx="625">
                  <c:v>49004.710543981484</c:v>
                </c:pt>
                <c:pt idx="626">
                  <c:v>49014.710543981484</c:v>
                </c:pt>
                <c:pt idx="627">
                  <c:v>49024.710543981484</c:v>
                </c:pt>
                <c:pt idx="628">
                  <c:v>49034.710543981484</c:v>
                </c:pt>
                <c:pt idx="629">
                  <c:v>49044.710543981484</c:v>
                </c:pt>
                <c:pt idx="630">
                  <c:v>49054.710543981484</c:v>
                </c:pt>
                <c:pt idx="631">
                  <c:v>49064.710543981484</c:v>
                </c:pt>
                <c:pt idx="632">
                  <c:v>49074.710543981484</c:v>
                </c:pt>
                <c:pt idx="633">
                  <c:v>49084.710543981484</c:v>
                </c:pt>
                <c:pt idx="634">
                  <c:v>49094.710543981484</c:v>
                </c:pt>
                <c:pt idx="635">
                  <c:v>49104.710543981484</c:v>
                </c:pt>
                <c:pt idx="636">
                  <c:v>49114.710543981484</c:v>
                </c:pt>
                <c:pt idx="637">
                  <c:v>49124.710543981484</c:v>
                </c:pt>
                <c:pt idx="638">
                  <c:v>49134.710543981484</c:v>
                </c:pt>
                <c:pt idx="639">
                  <c:v>49144.710543981484</c:v>
                </c:pt>
                <c:pt idx="640">
                  <c:v>49154.710543981484</c:v>
                </c:pt>
                <c:pt idx="641">
                  <c:v>49164.710543981484</c:v>
                </c:pt>
                <c:pt idx="642">
                  <c:v>49174.710543981484</c:v>
                </c:pt>
                <c:pt idx="643">
                  <c:v>49184.710543981484</c:v>
                </c:pt>
                <c:pt idx="644">
                  <c:v>49194.710543981484</c:v>
                </c:pt>
                <c:pt idx="645">
                  <c:v>49204.710543981484</c:v>
                </c:pt>
                <c:pt idx="646">
                  <c:v>49214.710543981484</c:v>
                </c:pt>
                <c:pt idx="647">
                  <c:v>49224.710543981484</c:v>
                </c:pt>
                <c:pt idx="648">
                  <c:v>49234.710543981484</c:v>
                </c:pt>
                <c:pt idx="649">
                  <c:v>49244.710543981484</c:v>
                </c:pt>
                <c:pt idx="650">
                  <c:v>49254.710543981484</c:v>
                </c:pt>
                <c:pt idx="651">
                  <c:v>49264.710543981484</c:v>
                </c:pt>
                <c:pt idx="652">
                  <c:v>49274.710543981484</c:v>
                </c:pt>
                <c:pt idx="653">
                  <c:v>49284.710543981484</c:v>
                </c:pt>
                <c:pt idx="654">
                  <c:v>49294.710543981484</c:v>
                </c:pt>
                <c:pt idx="655">
                  <c:v>49304.710543981484</c:v>
                </c:pt>
                <c:pt idx="656">
                  <c:v>49314.710543981484</c:v>
                </c:pt>
                <c:pt idx="657">
                  <c:v>49324.710543981484</c:v>
                </c:pt>
                <c:pt idx="658">
                  <c:v>49334.710543981484</c:v>
                </c:pt>
                <c:pt idx="659">
                  <c:v>49344.710543981484</c:v>
                </c:pt>
                <c:pt idx="660">
                  <c:v>49354.710543981484</c:v>
                </c:pt>
                <c:pt idx="661">
                  <c:v>49364.710543981484</c:v>
                </c:pt>
                <c:pt idx="662">
                  <c:v>49374.710543981484</c:v>
                </c:pt>
                <c:pt idx="663">
                  <c:v>49384.710543981484</c:v>
                </c:pt>
                <c:pt idx="664">
                  <c:v>49394.710543981484</c:v>
                </c:pt>
                <c:pt idx="665">
                  <c:v>49404.710543981484</c:v>
                </c:pt>
                <c:pt idx="666">
                  <c:v>49414.710543981484</c:v>
                </c:pt>
                <c:pt idx="667">
                  <c:v>49424.710543981484</c:v>
                </c:pt>
                <c:pt idx="668">
                  <c:v>49434.710543981484</c:v>
                </c:pt>
                <c:pt idx="669">
                  <c:v>49444.710543981484</c:v>
                </c:pt>
                <c:pt idx="670">
                  <c:v>49454.710543981484</c:v>
                </c:pt>
                <c:pt idx="671">
                  <c:v>49464.710543981484</c:v>
                </c:pt>
                <c:pt idx="672">
                  <c:v>49474.710543981484</c:v>
                </c:pt>
                <c:pt idx="673">
                  <c:v>49484.710543981484</c:v>
                </c:pt>
                <c:pt idx="674">
                  <c:v>49494.710543981484</c:v>
                </c:pt>
                <c:pt idx="675">
                  <c:v>49504.710543981484</c:v>
                </c:pt>
                <c:pt idx="676">
                  <c:v>49514.710543981484</c:v>
                </c:pt>
                <c:pt idx="677">
                  <c:v>49524.710543981484</c:v>
                </c:pt>
                <c:pt idx="678">
                  <c:v>49534.710543981484</c:v>
                </c:pt>
                <c:pt idx="679">
                  <c:v>49544.710543981484</c:v>
                </c:pt>
                <c:pt idx="680">
                  <c:v>49554.710543981484</c:v>
                </c:pt>
                <c:pt idx="681">
                  <c:v>49564.710543981484</c:v>
                </c:pt>
                <c:pt idx="682">
                  <c:v>49574.710543981484</c:v>
                </c:pt>
                <c:pt idx="683">
                  <c:v>49584.710543981484</c:v>
                </c:pt>
                <c:pt idx="684">
                  <c:v>49594.710543981484</c:v>
                </c:pt>
                <c:pt idx="685">
                  <c:v>49604.710543981484</c:v>
                </c:pt>
                <c:pt idx="686">
                  <c:v>49614.710543981484</c:v>
                </c:pt>
                <c:pt idx="687">
                  <c:v>49624.710543981484</c:v>
                </c:pt>
                <c:pt idx="688">
                  <c:v>49634.710543981484</c:v>
                </c:pt>
                <c:pt idx="689">
                  <c:v>49644.710543981484</c:v>
                </c:pt>
                <c:pt idx="690">
                  <c:v>49654.710543981484</c:v>
                </c:pt>
                <c:pt idx="691">
                  <c:v>49664.710543981484</c:v>
                </c:pt>
                <c:pt idx="692">
                  <c:v>49674.710543981484</c:v>
                </c:pt>
                <c:pt idx="693">
                  <c:v>49684.710543981484</c:v>
                </c:pt>
                <c:pt idx="694">
                  <c:v>49694.710543981484</c:v>
                </c:pt>
                <c:pt idx="695">
                  <c:v>49704.710543981484</c:v>
                </c:pt>
                <c:pt idx="696">
                  <c:v>49714.710543981484</c:v>
                </c:pt>
                <c:pt idx="697">
                  <c:v>49724.710543981484</c:v>
                </c:pt>
                <c:pt idx="698">
                  <c:v>49734.710543981484</c:v>
                </c:pt>
                <c:pt idx="699">
                  <c:v>49744.710543981484</c:v>
                </c:pt>
                <c:pt idx="700">
                  <c:v>49754.710543981484</c:v>
                </c:pt>
                <c:pt idx="701">
                  <c:v>49764.710543981484</c:v>
                </c:pt>
                <c:pt idx="702">
                  <c:v>49774.710543981484</c:v>
                </c:pt>
                <c:pt idx="703">
                  <c:v>49784.710543981484</c:v>
                </c:pt>
                <c:pt idx="704">
                  <c:v>49794.710543981484</c:v>
                </c:pt>
                <c:pt idx="705">
                  <c:v>49804.710543981484</c:v>
                </c:pt>
                <c:pt idx="706">
                  <c:v>49814.710543981484</c:v>
                </c:pt>
                <c:pt idx="707">
                  <c:v>49824.710543981484</c:v>
                </c:pt>
                <c:pt idx="708">
                  <c:v>49834.710543981484</c:v>
                </c:pt>
                <c:pt idx="709">
                  <c:v>49844.710543981484</c:v>
                </c:pt>
                <c:pt idx="710">
                  <c:v>49854.710543981484</c:v>
                </c:pt>
                <c:pt idx="711">
                  <c:v>49864.710543981484</c:v>
                </c:pt>
                <c:pt idx="712">
                  <c:v>49874.710543981484</c:v>
                </c:pt>
                <c:pt idx="713">
                  <c:v>49884.710543981484</c:v>
                </c:pt>
                <c:pt idx="714">
                  <c:v>49894.710543981484</c:v>
                </c:pt>
                <c:pt idx="715">
                  <c:v>49904.710543981484</c:v>
                </c:pt>
                <c:pt idx="716">
                  <c:v>49914.710543981484</c:v>
                </c:pt>
                <c:pt idx="717">
                  <c:v>49924.710543981484</c:v>
                </c:pt>
                <c:pt idx="718">
                  <c:v>49934.710543981484</c:v>
                </c:pt>
                <c:pt idx="719">
                  <c:v>49944.710543981484</c:v>
                </c:pt>
                <c:pt idx="720">
                  <c:v>49954.710543981484</c:v>
                </c:pt>
                <c:pt idx="721">
                  <c:v>49964.710543981484</c:v>
                </c:pt>
                <c:pt idx="722">
                  <c:v>49974.710543981484</c:v>
                </c:pt>
                <c:pt idx="723">
                  <c:v>49984.710543981484</c:v>
                </c:pt>
                <c:pt idx="724">
                  <c:v>49994.710543981484</c:v>
                </c:pt>
                <c:pt idx="725">
                  <c:v>50004.710543981484</c:v>
                </c:pt>
                <c:pt idx="726">
                  <c:v>50014.710543981484</c:v>
                </c:pt>
                <c:pt idx="727">
                  <c:v>50024.710543981484</c:v>
                </c:pt>
                <c:pt idx="728">
                  <c:v>50034.710543981484</c:v>
                </c:pt>
                <c:pt idx="729">
                  <c:v>50044.710543981484</c:v>
                </c:pt>
                <c:pt idx="730">
                  <c:v>50054.710543981484</c:v>
                </c:pt>
                <c:pt idx="731">
                  <c:v>50064.710543981484</c:v>
                </c:pt>
                <c:pt idx="732">
                  <c:v>50074.710543981484</c:v>
                </c:pt>
                <c:pt idx="733">
                  <c:v>50084.710543981484</c:v>
                </c:pt>
                <c:pt idx="734">
                  <c:v>50094.710543981484</c:v>
                </c:pt>
                <c:pt idx="735">
                  <c:v>50104.710543981484</c:v>
                </c:pt>
                <c:pt idx="736">
                  <c:v>50114.710543981484</c:v>
                </c:pt>
                <c:pt idx="737">
                  <c:v>50124.710543981484</c:v>
                </c:pt>
                <c:pt idx="738">
                  <c:v>50134.710543981484</c:v>
                </c:pt>
                <c:pt idx="739">
                  <c:v>50144.710543981484</c:v>
                </c:pt>
                <c:pt idx="740">
                  <c:v>50154.710543981484</c:v>
                </c:pt>
                <c:pt idx="741">
                  <c:v>50164.710543981484</c:v>
                </c:pt>
                <c:pt idx="742">
                  <c:v>50174.710543981484</c:v>
                </c:pt>
                <c:pt idx="743">
                  <c:v>50184.710543981484</c:v>
                </c:pt>
                <c:pt idx="744">
                  <c:v>50194.710543981484</c:v>
                </c:pt>
                <c:pt idx="745">
                  <c:v>50204.710543981484</c:v>
                </c:pt>
                <c:pt idx="746">
                  <c:v>50214.710543981484</c:v>
                </c:pt>
                <c:pt idx="747">
                  <c:v>50224.710543981484</c:v>
                </c:pt>
                <c:pt idx="748">
                  <c:v>50234.710543981484</c:v>
                </c:pt>
                <c:pt idx="749">
                  <c:v>50244.710543981484</c:v>
                </c:pt>
                <c:pt idx="750">
                  <c:v>50254.710543981484</c:v>
                </c:pt>
                <c:pt idx="751">
                  <c:v>50264.710543981484</c:v>
                </c:pt>
                <c:pt idx="752">
                  <c:v>50274.710543981484</c:v>
                </c:pt>
                <c:pt idx="753">
                  <c:v>50284.710543981484</c:v>
                </c:pt>
                <c:pt idx="754">
                  <c:v>50294.710543981484</c:v>
                </c:pt>
                <c:pt idx="755">
                  <c:v>50304.710543981484</c:v>
                </c:pt>
                <c:pt idx="756">
                  <c:v>50314.710543981484</c:v>
                </c:pt>
                <c:pt idx="757">
                  <c:v>50324.710543981484</c:v>
                </c:pt>
                <c:pt idx="758">
                  <c:v>50334.710543981484</c:v>
                </c:pt>
                <c:pt idx="759">
                  <c:v>50344.710543981484</c:v>
                </c:pt>
                <c:pt idx="760">
                  <c:v>50354.710543981484</c:v>
                </c:pt>
                <c:pt idx="761">
                  <c:v>50364.710543981484</c:v>
                </c:pt>
                <c:pt idx="762">
                  <c:v>50374.710543981484</c:v>
                </c:pt>
                <c:pt idx="763">
                  <c:v>50384.710543981484</c:v>
                </c:pt>
                <c:pt idx="764">
                  <c:v>50394.710543981484</c:v>
                </c:pt>
                <c:pt idx="765">
                  <c:v>50404.710543981484</c:v>
                </c:pt>
                <c:pt idx="766">
                  <c:v>50414.710543981484</c:v>
                </c:pt>
                <c:pt idx="767">
                  <c:v>50424.710543981484</c:v>
                </c:pt>
                <c:pt idx="768">
                  <c:v>50434.710543981484</c:v>
                </c:pt>
                <c:pt idx="769">
                  <c:v>50444.710543981484</c:v>
                </c:pt>
                <c:pt idx="770">
                  <c:v>50454.710543981484</c:v>
                </c:pt>
                <c:pt idx="771">
                  <c:v>50464.710543981484</c:v>
                </c:pt>
                <c:pt idx="772">
                  <c:v>50474.710543981484</c:v>
                </c:pt>
                <c:pt idx="773">
                  <c:v>50484.710543981484</c:v>
                </c:pt>
                <c:pt idx="774">
                  <c:v>50494.710543981484</c:v>
                </c:pt>
                <c:pt idx="775">
                  <c:v>50504.710543981484</c:v>
                </c:pt>
                <c:pt idx="776">
                  <c:v>50514.710543981484</c:v>
                </c:pt>
                <c:pt idx="777">
                  <c:v>50524.710543981484</c:v>
                </c:pt>
                <c:pt idx="778">
                  <c:v>50534.710543981484</c:v>
                </c:pt>
                <c:pt idx="779">
                  <c:v>50544.710543981484</c:v>
                </c:pt>
                <c:pt idx="780">
                  <c:v>50554.710543981484</c:v>
                </c:pt>
                <c:pt idx="781">
                  <c:v>50564.710543981484</c:v>
                </c:pt>
                <c:pt idx="782">
                  <c:v>50574.710543981484</c:v>
                </c:pt>
                <c:pt idx="783">
                  <c:v>50584.710543981484</c:v>
                </c:pt>
                <c:pt idx="784">
                  <c:v>50594.710543981484</c:v>
                </c:pt>
                <c:pt idx="785">
                  <c:v>50604.710543981484</c:v>
                </c:pt>
                <c:pt idx="786">
                  <c:v>50614.710543981484</c:v>
                </c:pt>
                <c:pt idx="787">
                  <c:v>50624.710543981484</c:v>
                </c:pt>
                <c:pt idx="788">
                  <c:v>50634.710543981484</c:v>
                </c:pt>
                <c:pt idx="789">
                  <c:v>50644.710543981484</c:v>
                </c:pt>
                <c:pt idx="790">
                  <c:v>50654.710543981484</c:v>
                </c:pt>
                <c:pt idx="791">
                  <c:v>50664.710543981484</c:v>
                </c:pt>
                <c:pt idx="792">
                  <c:v>50674.710543981484</c:v>
                </c:pt>
                <c:pt idx="793">
                  <c:v>50684.710543981484</c:v>
                </c:pt>
                <c:pt idx="794">
                  <c:v>50694.710543981484</c:v>
                </c:pt>
                <c:pt idx="795">
                  <c:v>50704.710543981484</c:v>
                </c:pt>
                <c:pt idx="796">
                  <c:v>50714.710543981484</c:v>
                </c:pt>
                <c:pt idx="797">
                  <c:v>50724.710543981484</c:v>
                </c:pt>
                <c:pt idx="798">
                  <c:v>50734.710543981484</c:v>
                </c:pt>
                <c:pt idx="799">
                  <c:v>50744.710543981484</c:v>
                </c:pt>
                <c:pt idx="800">
                  <c:v>50754.710543981484</c:v>
                </c:pt>
                <c:pt idx="801">
                  <c:v>50764.710543981484</c:v>
                </c:pt>
                <c:pt idx="802">
                  <c:v>50774.710543981484</c:v>
                </c:pt>
                <c:pt idx="803">
                  <c:v>50784.710543981484</c:v>
                </c:pt>
                <c:pt idx="804">
                  <c:v>50794.710543981484</c:v>
                </c:pt>
                <c:pt idx="805">
                  <c:v>50804.710543981484</c:v>
                </c:pt>
                <c:pt idx="806">
                  <c:v>50814.710543981484</c:v>
                </c:pt>
                <c:pt idx="807">
                  <c:v>50824.710543981484</c:v>
                </c:pt>
                <c:pt idx="808">
                  <c:v>50834.710543981484</c:v>
                </c:pt>
                <c:pt idx="809">
                  <c:v>50844.710543981484</c:v>
                </c:pt>
                <c:pt idx="810">
                  <c:v>50854.710543981484</c:v>
                </c:pt>
                <c:pt idx="811">
                  <c:v>50864.710543981484</c:v>
                </c:pt>
                <c:pt idx="812">
                  <c:v>50874.710543981484</c:v>
                </c:pt>
                <c:pt idx="813">
                  <c:v>50884.710543981484</c:v>
                </c:pt>
                <c:pt idx="814">
                  <c:v>50894.710543981484</c:v>
                </c:pt>
                <c:pt idx="815">
                  <c:v>50904.710543981484</c:v>
                </c:pt>
                <c:pt idx="816">
                  <c:v>50914.710543981484</c:v>
                </c:pt>
                <c:pt idx="817">
                  <c:v>50924.710543981484</c:v>
                </c:pt>
                <c:pt idx="818">
                  <c:v>50934.710543981484</c:v>
                </c:pt>
                <c:pt idx="819">
                  <c:v>50944.710543981484</c:v>
                </c:pt>
                <c:pt idx="820">
                  <c:v>50954.710543981484</c:v>
                </c:pt>
                <c:pt idx="821">
                  <c:v>50964.710543981484</c:v>
                </c:pt>
                <c:pt idx="822">
                  <c:v>50974.710543981484</c:v>
                </c:pt>
                <c:pt idx="823">
                  <c:v>50984.710543981484</c:v>
                </c:pt>
                <c:pt idx="824">
                  <c:v>50994.710543981484</c:v>
                </c:pt>
                <c:pt idx="825">
                  <c:v>51004.710543981484</c:v>
                </c:pt>
                <c:pt idx="826">
                  <c:v>51014.710543981484</c:v>
                </c:pt>
                <c:pt idx="827">
                  <c:v>51024.710543981484</c:v>
                </c:pt>
                <c:pt idx="828">
                  <c:v>51034.710543981484</c:v>
                </c:pt>
                <c:pt idx="829">
                  <c:v>51044.710543981484</c:v>
                </c:pt>
                <c:pt idx="830">
                  <c:v>51054.710543981484</c:v>
                </c:pt>
                <c:pt idx="831">
                  <c:v>51064.710543981484</c:v>
                </c:pt>
                <c:pt idx="832">
                  <c:v>51074.710543981484</c:v>
                </c:pt>
                <c:pt idx="833">
                  <c:v>51084.710543981484</c:v>
                </c:pt>
                <c:pt idx="834">
                  <c:v>51094.710543981484</c:v>
                </c:pt>
                <c:pt idx="835">
                  <c:v>51104.710543981484</c:v>
                </c:pt>
                <c:pt idx="836">
                  <c:v>51114.710543981484</c:v>
                </c:pt>
                <c:pt idx="837">
                  <c:v>51124.710543981484</c:v>
                </c:pt>
                <c:pt idx="838">
                  <c:v>51134.710543981484</c:v>
                </c:pt>
                <c:pt idx="839">
                  <c:v>51144.710543981484</c:v>
                </c:pt>
                <c:pt idx="840">
                  <c:v>51154.710543981484</c:v>
                </c:pt>
                <c:pt idx="841">
                  <c:v>51164.710543981484</c:v>
                </c:pt>
                <c:pt idx="842">
                  <c:v>51174.710543981484</c:v>
                </c:pt>
                <c:pt idx="843">
                  <c:v>51184.710543981484</c:v>
                </c:pt>
                <c:pt idx="844">
                  <c:v>51194.710543981484</c:v>
                </c:pt>
                <c:pt idx="845">
                  <c:v>51204.710543981484</c:v>
                </c:pt>
                <c:pt idx="846">
                  <c:v>51214.710543981484</c:v>
                </c:pt>
                <c:pt idx="847">
                  <c:v>51224.710543981484</c:v>
                </c:pt>
                <c:pt idx="848">
                  <c:v>51234.710543981484</c:v>
                </c:pt>
                <c:pt idx="849">
                  <c:v>51244.710543981484</c:v>
                </c:pt>
                <c:pt idx="850">
                  <c:v>51254.710543981484</c:v>
                </c:pt>
                <c:pt idx="851">
                  <c:v>51264.710543981484</c:v>
                </c:pt>
                <c:pt idx="852">
                  <c:v>51274.710543981484</c:v>
                </c:pt>
                <c:pt idx="853">
                  <c:v>51284.710543981484</c:v>
                </c:pt>
                <c:pt idx="854">
                  <c:v>51294.710543981484</c:v>
                </c:pt>
                <c:pt idx="855">
                  <c:v>51304.710543981484</c:v>
                </c:pt>
                <c:pt idx="856">
                  <c:v>51314.710543981484</c:v>
                </c:pt>
                <c:pt idx="857">
                  <c:v>51324.710543981484</c:v>
                </c:pt>
                <c:pt idx="858">
                  <c:v>51334.710543981484</c:v>
                </c:pt>
                <c:pt idx="859">
                  <c:v>51344.710543981484</c:v>
                </c:pt>
                <c:pt idx="860">
                  <c:v>51354.710543981484</c:v>
                </c:pt>
                <c:pt idx="861">
                  <c:v>51364.710543981484</c:v>
                </c:pt>
                <c:pt idx="862">
                  <c:v>51374.710543981484</c:v>
                </c:pt>
                <c:pt idx="863">
                  <c:v>51384.710543981484</c:v>
                </c:pt>
                <c:pt idx="864">
                  <c:v>51394.710543981484</c:v>
                </c:pt>
                <c:pt idx="865">
                  <c:v>51404.710543981484</c:v>
                </c:pt>
                <c:pt idx="866">
                  <c:v>51414.710543981484</c:v>
                </c:pt>
                <c:pt idx="867">
                  <c:v>51424.710543981484</c:v>
                </c:pt>
                <c:pt idx="868">
                  <c:v>51434.710543981484</c:v>
                </c:pt>
                <c:pt idx="869">
                  <c:v>51444.710543981484</c:v>
                </c:pt>
                <c:pt idx="870">
                  <c:v>51454.710543981484</c:v>
                </c:pt>
                <c:pt idx="871">
                  <c:v>51464.710543981484</c:v>
                </c:pt>
                <c:pt idx="872">
                  <c:v>51474.710543981484</c:v>
                </c:pt>
                <c:pt idx="873">
                  <c:v>51484.710543981484</c:v>
                </c:pt>
                <c:pt idx="874">
                  <c:v>51494.710543981484</c:v>
                </c:pt>
                <c:pt idx="875">
                  <c:v>51504.710543981484</c:v>
                </c:pt>
                <c:pt idx="876">
                  <c:v>51514.710543981484</c:v>
                </c:pt>
                <c:pt idx="877">
                  <c:v>51524.710543981484</c:v>
                </c:pt>
                <c:pt idx="878">
                  <c:v>51534.710543981484</c:v>
                </c:pt>
                <c:pt idx="879">
                  <c:v>51544.710543981484</c:v>
                </c:pt>
                <c:pt idx="880">
                  <c:v>51554.710543981484</c:v>
                </c:pt>
                <c:pt idx="881">
                  <c:v>51564.710543981484</c:v>
                </c:pt>
                <c:pt idx="882">
                  <c:v>51574.710543981484</c:v>
                </c:pt>
                <c:pt idx="883">
                  <c:v>51584.710543981484</c:v>
                </c:pt>
                <c:pt idx="884">
                  <c:v>51594.710543981484</c:v>
                </c:pt>
                <c:pt idx="885">
                  <c:v>51604.710543981484</c:v>
                </c:pt>
                <c:pt idx="886">
                  <c:v>51614.710543981484</c:v>
                </c:pt>
                <c:pt idx="887">
                  <c:v>51624.710543981484</c:v>
                </c:pt>
                <c:pt idx="888">
                  <c:v>51634.710543981484</c:v>
                </c:pt>
                <c:pt idx="889">
                  <c:v>51644.710543981484</c:v>
                </c:pt>
                <c:pt idx="890">
                  <c:v>51654.710543981484</c:v>
                </c:pt>
                <c:pt idx="891">
                  <c:v>51664.710543981484</c:v>
                </c:pt>
                <c:pt idx="892">
                  <c:v>51674.710543981484</c:v>
                </c:pt>
                <c:pt idx="893">
                  <c:v>51684.710543981484</c:v>
                </c:pt>
                <c:pt idx="894">
                  <c:v>51694.710543981484</c:v>
                </c:pt>
                <c:pt idx="895">
                  <c:v>51704.710543981484</c:v>
                </c:pt>
                <c:pt idx="896">
                  <c:v>51714.710543981484</c:v>
                </c:pt>
                <c:pt idx="897">
                  <c:v>51724.710543981484</c:v>
                </c:pt>
                <c:pt idx="898">
                  <c:v>51734.710543981484</c:v>
                </c:pt>
                <c:pt idx="899">
                  <c:v>51744.710543981484</c:v>
                </c:pt>
                <c:pt idx="900">
                  <c:v>51754.710543981484</c:v>
                </c:pt>
                <c:pt idx="901">
                  <c:v>51764.710543981484</c:v>
                </c:pt>
                <c:pt idx="902">
                  <c:v>51774.710543981484</c:v>
                </c:pt>
                <c:pt idx="903">
                  <c:v>51784.710543981484</c:v>
                </c:pt>
                <c:pt idx="904">
                  <c:v>51794.710543981484</c:v>
                </c:pt>
                <c:pt idx="905">
                  <c:v>51804.710543981484</c:v>
                </c:pt>
                <c:pt idx="906">
                  <c:v>51814.710543981484</c:v>
                </c:pt>
                <c:pt idx="907">
                  <c:v>51824.710543981484</c:v>
                </c:pt>
                <c:pt idx="908">
                  <c:v>51834.710543981484</c:v>
                </c:pt>
                <c:pt idx="909">
                  <c:v>51844.710543981484</c:v>
                </c:pt>
                <c:pt idx="910">
                  <c:v>51854.710543981484</c:v>
                </c:pt>
                <c:pt idx="911">
                  <c:v>51864.710543981484</c:v>
                </c:pt>
                <c:pt idx="912">
                  <c:v>51874.710543981484</c:v>
                </c:pt>
                <c:pt idx="913">
                  <c:v>51884.710543981484</c:v>
                </c:pt>
                <c:pt idx="914">
                  <c:v>51894.710543981484</c:v>
                </c:pt>
                <c:pt idx="915">
                  <c:v>51904.710543981484</c:v>
                </c:pt>
                <c:pt idx="916">
                  <c:v>51914.710543981484</c:v>
                </c:pt>
                <c:pt idx="917">
                  <c:v>51924.710543981484</c:v>
                </c:pt>
                <c:pt idx="918">
                  <c:v>51934.710543981484</c:v>
                </c:pt>
                <c:pt idx="919">
                  <c:v>51944.710543981484</c:v>
                </c:pt>
                <c:pt idx="920">
                  <c:v>51954.710543981484</c:v>
                </c:pt>
                <c:pt idx="921">
                  <c:v>51964.710543981484</c:v>
                </c:pt>
                <c:pt idx="922">
                  <c:v>51974.710543981484</c:v>
                </c:pt>
                <c:pt idx="923">
                  <c:v>51984.710543981484</c:v>
                </c:pt>
                <c:pt idx="924">
                  <c:v>51994.710543981484</c:v>
                </c:pt>
                <c:pt idx="925">
                  <c:v>52004.710543981484</c:v>
                </c:pt>
                <c:pt idx="926">
                  <c:v>52014.710543981484</c:v>
                </c:pt>
                <c:pt idx="927">
                  <c:v>52024.710543981484</c:v>
                </c:pt>
                <c:pt idx="928">
                  <c:v>52034.710543981484</c:v>
                </c:pt>
                <c:pt idx="929">
                  <c:v>52044.710543981484</c:v>
                </c:pt>
                <c:pt idx="930">
                  <c:v>52054.710543981484</c:v>
                </c:pt>
                <c:pt idx="931">
                  <c:v>52064.710543981484</c:v>
                </c:pt>
                <c:pt idx="932">
                  <c:v>52074.710543981484</c:v>
                </c:pt>
                <c:pt idx="933">
                  <c:v>52084.710543981484</c:v>
                </c:pt>
                <c:pt idx="934">
                  <c:v>52094.710543981484</c:v>
                </c:pt>
                <c:pt idx="935">
                  <c:v>52104.710543981484</c:v>
                </c:pt>
                <c:pt idx="936">
                  <c:v>52114.710543981484</c:v>
                </c:pt>
                <c:pt idx="937">
                  <c:v>52124.710543981484</c:v>
                </c:pt>
                <c:pt idx="938">
                  <c:v>52134.710543981484</c:v>
                </c:pt>
                <c:pt idx="939">
                  <c:v>52144.710543981484</c:v>
                </c:pt>
                <c:pt idx="940">
                  <c:v>52154.710543981484</c:v>
                </c:pt>
                <c:pt idx="941">
                  <c:v>52164.710543981484</c:v>
                </c:pt>
                <c:pt idx="942">
                  <c:v>52174.710543981484</c:v>
                </c:pt>
                <c:pt idx="943">
                  <c:v>52184.710543981484</c:v>
                </c:pt>
                <c:pt idx="944">
                  <c:v>52194.710543981484</c:v>
                </c:pt>
                <c:pt idx="945">
                  <c:v>52204.710543981484</c:v>
                </c:pt>
                <c:pt idx="946">
                  <c:v>52214.710543981484</c:v>
                </c:pt>
                <c:pt idx="947">
                  <c:v>52224.710543981484</c:v>
                </c:pt>
                <c:pt idx="948">
                  <c:v>52234.710543981484</c:v>
                </c:pt>
                <c:pt idx="949">
                  <c:v>52244.710543981484</c:v>
                </c:pt>
                <c:pt idx="950">
                  <c:v>52254.710543981484</c:v>
                </c:pt>
                <c:pt idx="951">
                  <c:v>52264.710543981484</c:v>
                </c:pt>
                <c:pt idx="952">
                  <c:v>52274.710543981484</c:v>
                </c:pt>
                <c:pt idx="953">
                  <c:v>52284.710543981484</c:v>
                </c:pt>
                <c:pt idx="954">
                  <c:v>52294.710543981484</c:v>
                </c:pt>
                <c:pt idx="955">
                  <c:v>52304.710543981484</c:v>
                </c:pt>
                <c:pt idx="956">
                  <c:v>52314.710543981484</c:v>
                </c:pt>
                <c:pt idx="957">
                  <c:v>52324.710543981484</c:v>
                </c:pt>
                <c:pt idx="958">
                  <c:v>52334.710543981484</c:v>
                </c:pt>
                <c:pt idx="959">
                  <c:v>52344.710543981484</c:v>
                </c:pt>
                <c:pt idx="960">
                  <c:v>52354.710543981484</c:v>
                </c:pt>
                <c:pt idx="961">
                  <c:v>52364.710543981484</c:v>
                </c:pt>
                <c:pt idx="962">
                  <c:v>52374.710543981484</c:v>
                </c:pt>
                <c:pt idx="963">
                  <c:v>52384.710543981484</c:v>
                </c:pt>
                <c:pt idx="964">
                  <c:v>52394.710543981484</c:v>
                </c:pt>
                <c:pt idx="965">
                  <c:v>52404.710543981484</c:v>
                </c:pt>
                <c:pt idx="966">
                  <c:v>52414.710543981484</c:v>
                </c:pt>
                <c:pt idx="967">
                  <c:v>52424.710543981484</c:v>
                </c:pt>
                <c:pt idx="968">
                  <c:v>52434.710543981484</c:v>
                </c:pt>
                <c:pt idx="969">
                  <c:v>52444.710543981484</c:v>
                </c:pt>
                <c:pt idx="970">
                  <c:v>52454.710543981484</c:v>
                </c:pt>
                <c:pt idx="971">
                  <c:v>52464.710543981484</c:v>
                </c:pt>
                <c:pt idx="972">
                  <c:v>52474.710543981484</c:v>
                </c:pt>
                <c:pt idx="973">
                  <c:v>52484.710543981484</c:v>
                </c:pt>
                <c:pt idx="974">
                  <c:v>52494.710543981484</c:v>
                </c:pt>
                <c:pt idx="975">
                  <c:v>52504.710543981484</c:v>
                </c:pt>
                <c:pt idx="976">
                  <c:v>52514.710543981484</c:v>
                </c:pt>
                <c:pt idx="977">
                  <c:v>52524.710543981484</c:v>
                </c:pt>
                <c:pt idx="978">
                  <c:v>52534.710543981484</c:v>
                </c:pt>
                <c:pt idx="979">
                  <c:v>52544.710543981484</c:v>
                </c:pt>
                <c:pt idx="980">
                  <c:v>52554.710543981484</c:v>
                </c:pt>
                <c:pt idx="981">
                  <c:v>52564.710543981484</c:v>
                </c:pt>
                <c:pt idx="982">
                  <c:v>52574.710543981484</c:v>
                </c:pt>
                <c:pt idx="983">
                  <c:v>52584.710543981484</c:v>
                </c:pt>
                <c:pt idx="984">
                  <c:v>52594.710543981484</c:v>
                </c:pt>
                <c:pt idx="985">
                  <c:v>52604.710543981484</c:v>
                </c:pt>
                <c:pt idx="986">
                  <c:v>52614.710543981484</c:v>
                </c:pt>
                <c:pt idx="987">
                  <c:v>52624.710543981484</c:v>
                </c:pt>
                <c:pt idx="988">
                  <c:v>52634.710543981484</c:v>
                </c:pt>
                <c:pt idx="989">
                  <c:v>52644.710543981484</c:v>
                </c:pt>
                <c:pt idx="990">
                  <c:v>52654.710543981484</c:v>
                </c:pt>
                <c:pt idx="991">
                  <c:v>52664.710543981484</c:v>
                </c:pt>
                <c:pt idx="992">
                  <c:v>52674.710543981484</c:v>
                </c:pt>
                <c:pt idx="993">
                  <c:v>52684.710543981484</c:v>
                </c:pt>
                <c:pt idx="994">
                  <c:v>52694.710543981484</c:v>
                </c:pt>
                <c:pt idx="995">
                  <c:v>52704.710543981484</c:v>
                </c:pt>
                <c:pt idx="996">
                  <c:v>52714.710543981484</c:v>
                </c:pt>
                <c:pt idx="997">
                  <c:v>52724.710543981484</c:v>
                </c:pt>
              </c:numCache>
            </c:numRef>
          </c:cat>
          <c:val>
            <c:numRef>
              <c:f>CurveDisplay!$J$7:$J$1004</c:f>
              <c:numCache>
                <c:formatCode>0.0000%</c:formatCode>
                <c:ptCount val="998"/>
                <c:pt idx="0">
                  <c:v>-2.4291518580263735E-3</c:v>
                </c:pt>
                <c:pt idx="1">
                  <c:v>-2.3940434181062386E-3</c:v>
                </c:pt>
                <c:pt idx="2">
                  <c:v>-2.3821062629892607E-3</c:v>
                </c:pt>
                <c:pt idx="3">
                  <c:v>-2.3701771232637276E-3</c:v>
                </c:pt>
                <c:pt idx="4">
                  <c:v>-2.3582479724038961E-3</c:v>
                </c:pt>
                <c:pt idx="5">
                  <c:v>-2.3436622564354526E-3</c:v>
                </c:pt>
                <c:pt idx="6">
                  <c:v>-2.3319252271385084E-3</c:v>
                </c:pt>
                <c:pt idx="7">
                  <c:v>-2.3197850848372835E-3</c:v>
                </c:pt>
                <c:pt idx="8">
                  <c:v>-2.3021903845751369E-3</c:v>
                </c:pt>
                <c:pt idx="9">
                  <c:v>-2.2831352495931013E-3</c:v>
                </c:pt>
                <c:pt idx="10">
                  <c:v>-2.257931021346765E-3</c:v>
                </c:pt>
                <c:pt idx="11">
                  <c:v>-2.2322874497215203E-3</c:v>
                </c:pt>
                <c:pt idx="12">
                  <c:v>-2.2082799938195718E-3</c:v>
                </c:pt>
                <c:pt idx="13">
                  <c:v>-2.1864516129032935E-3</c:v>
                </c:pt>
                <c:pt idx="14">
                  <c:v>-2.1648614588585103E-3</c:v>
                </c:pt>
                <c:pt idx="15">
                  <c:v>-2.1421520566724493E-3</c:v>
                </c:pt>
                <c:pt idx="16">
                  <c:v>-2.121655898486481E-3</c:v>
                </c:pt>
                <c:pt idx="17">
                  <c:v>-2.094162832491159E-3</c:v>
                </c:pt>
                <c:pt idx="18">
                  <c:v>-2.0679784418363135E-3</c:v>
                </c:pt>
                <c:pt idx="19">
                  <c:v>-2.0406666666661594E-3</c:v>
                </c:pt>
                <c:pt idx="20">
                  <c:v>-2.0173333333334989E-3</c:v>
                </c:pt>
                <c:pt idx="21">
                  <c:v>-1.9939999999997516E-3</c:v>
                </c:pt>
                <c:pt idx="22">
                  <c:v>-1.9703030303030275E-3</c:v>
                </c:pt>
                <c:pt idx="23">
                  <c:v>-1.9495120533556622E-3</c:v>
                </c:pt>
                <c:pt idx="24">
                  <c:v>-1.9248722595168052E-3</c:v>
                </c:pt>
                <c:pt idx="25">
                  <c:v>-1.8989954506880605E-3</c:v>
                </c:pt>
                <c:pt idx="26">
                  <c:v>-1.864642639078867E-3</c:v>
                </c:pt>
                <c:pt idx="27">
                  <c:v>-1.8325115114014403E-3</c:v>
                </c:pt>
                <c:pt idx="28">
                  <c:v>-1.8009685928276351E-3</c:v>
                </c:pt>
                <c:pt idx="29">
                  <c:v>-1.7741550318044572E-3</c:v>
                </c:pt>
                <c:pt idx="30">
                  <c:v>-1.7449630697581348E-3</c:v>
                </c:pt>
                <c:pt idx="31">
                  <c:v>-1.7135294117649311E-3</c:v>
                </c:pt>
                <c:pt idx="32">
                  <c:v>-1.6796182381023711E-3</c:v>
                </c:pt>
                <c:pt idx="33">
                  <c:v>-1.6474439021119721E-3</c:v>
                </c:pt>
                <c:pt idx="34">
                  <c:v>-1.6162268601309113E-3</c:v>
                </c:pt>
                <c:pt idx="35">
                  <c:v>-1.5874532678149659E-3</c:v>
                </c:pt>
                <c:pt idx="36">
                  <c:v>-1.5576601390842545E-3</c:v>
                </c:pt>
                <c:pt idx="37">
                  <c:v>-1.5268784658655074E-3</c:v>
                </c:pt>
                <c:pt idx="38">
                  <c:v>-1.4925830310558992E-3</c:v>
                </c:pt>
                <c:pt idx="39">
                  <c:v>-1.4569145119664234E-3</c:v>
                </c:pt>
                <c:pt idx="40">
                  <c:v>-1.4197683088958035E-3</c:v>
                </c:pt>
                <c:pt idx="41">
                  <c:v>-1.3762995988983813E-3</c:v>
                </c:pt>
                <c:pt idx="42">
                  <c:v>-1.3369327438851669E-3</c:v>
                </c:pt>
                <c:pt idx="43">
                  <c:v>-1.2944951392595383E-3</c:v>
                </c:pt>
                <c:pt idx="44">
                  <c:v>-1.2664146218672079E-3</c:v>
                </c:pt>
                <c:pt idx="45">
                  <c:v>-1.2361745374640958E-3</c:v>
                </c:pt>
                <c:pt idx="46">
                  <c:v>-1.2055517263951045E-3</c:v>
                </c:pt>
                <c:pt idx="47">
                  <c:v>-1.1725995544699206E-3</c:v>
                </c:pt>
                <c:pt idx="48">
                  <c:v>-1.13768436152155E-3</c:v>
                </c:pt>
                <c:pt idx="49">
                  <c:v>-1.1007875868305737E-3</c:v>
                </c:pt>
                <c:pt idx="50">
                  <c:v>-1.0647537713349134E-3</c:v>
                </c:pt>
                <c:pt idx="51">
                  <c:v>-1.024029082426119E-3</c:v>
                </c:pt>
                <c:pt idx="52">
                  <c:v>-9.8013626579038834E-4</c:v>
                </c:pt>
                <c:pt idx="53">
                  <c:v>-9.2917290232518313E-4</c:v>
                </c:pt>
                <c:pt idx="54">
                  <c:v>-8.8106340700961044E-4</c:v>
                </c:pt>
                <c:pt idx="55">
                  <c:v>-8.3186387583985026E-4</c:v>
                </c:pt>
                <c:pt idx="56">
                  <c:v>-7.9060588685612673E-4</c:v>
                </c:pt>
                <c:pt idx="57">
                  <c:v>-7.4755258767885129E-4</c:v>
                </c:pt>
                <c:pt idx="58">
                  <c:v>-7.0280133763253962E-4</c:v>
                </c:pt>
                <c:pt idx="59">
                  <c:v>-6.642749339643417E-4</c:v>
                </c:pt>
                <c:pt idx="60">
                  <c:v>-6.165906721443445E-4</c:v>
                </c:pt>
                <c:pt idx="61">
                  <c:v>-5.6747882184155992E-4</c:v>
                </c:pt>
                <c:pt idx="62">
                  <c:v>-5.1428176437572006E-4</c:v>
                </c:pt>
                <c:pt idx="63">
                  <c:v>-4.6257411426308873E-4</c:v>
                </c:pt>
                <c:pt idx="64">
                  <c:v>-4.0974120046229464E-4</c:v>
                </c:pt>
                <c:pt idx="65">
                  <c:v>-3.5873348449865926E-4</c:v>
                </c:pt>
                <c:pt idx="66">
                  <c:v>-3.0396704455338495E-4</c:v>
                </c:pt>
                <c:pt idx="67">
                  <c:v>-2.4836627905758539E-4</c:v>
                </c:pt>
                <c:pt idx="68">
                  <c:v>-1.9203003345292602E-4</c:v>
                </c:pt>
                <c:pt idx="69">
                  <c:v>-1.3213872080948075E-4</c:v>
                </c:pt>
                <c:pt idx="70">
                  <c:v>-7.4618754228506279E-5</c:v>
                </c:pt>
                <c:pt idx="71">
                  <c:v>-1.6661648758049955E-5</c:v>
                </c:pt>
                <c:pt idx="72">
                  <c:v>3.869297648030646E-5</c:v>
                </c:pt>
                <c:pt idx="73">
                  <c:v>9.7224053799572642E-5</c:v>
                </c:pt>
                <c:pt idx="74">
                  <c:v>1.5590115288589243E-4</c:v>
                </c:pt>
                <c:pt idx="75">
                  <c:v>2.1468240382752923E-4</c:v>
                </c:pt>
                <c:pt idx="76">
                  <c:v>2.7356704820706579E-4</c:v>
                </c:pt>
                <c:pt idx="77">
                  <c:v>3.3255538682609557E-4</c:v>
                </c:pt>
                <c:pt idx="78">
                  <c:v>4.0056803091145186E-4</c:v>
                </c:pt>
                <c:pt idx="79">
                  <c:v>4.5978068794032934E-4</c:v>
                </c:pt>
                <c:pt idx="80">
                  <c:v>5.1909802846238507E-4</c:v>
                </c:pt>
                <c:pt idx="81">
                  <c:v>5.7553046354740433E-4</c:v>
                </c:pt>
                <c:pt idx="82">
                  <c:v>6.3505267807728767E-4</c:v>
                </c:pt>
                <c:pt idx="83">
                  <c:v>6.9468047990039604E-4</c:v>
                </c:pt>
                <c:pt idx="84">
                  <c:v>7.5742041493481987E-4</c:v>
                </c:pt>
                <c:pt idx="85">
                  <c:v>8.1726583045408415E-4</c:v>
                </c:pt>
                <c:pt idx="86">
                  <c:v>8.7721780488156744E-4</c:v>
                </c:pt>
                <c:pt idx="87">
                  <c:v>9.342538528942367E-4</c:v>
                </c:pt>
                <c:pt idx="88">
                  <c:v>9.9441432642168666E-4</c:v>
                </c:pt>
                <c:pt idx="89">
                  <c:v>1.054682293916088E-3</c:v>
                </c:pt>
                <c:pt idx="90">
                  <c:v>1.1178984369119645E-3</c:v>
                </c:pt>
                <c:pt idx="91">
                  <c:v>1.1781225279478245E-3</c:v>
                </c:pt>
                <c:pt idx="92">
                  <c:v>1.2384372692705256E-3</c:v>
                </c:pt>
                <c:pt idx="93">
                  <c:v>1.2988536654316889E-3</c:v>
                </c:pt>
                <c:pt idx="94">
                  <c:v>1.3593930054679316E-3</c:v>
                </c:pt>
                <c:pt idx="95">
                  <c:v>1.4200770343003359E-3</c:v>
                </c:pt>
                <c:pt idx="96">
                  <c:v>1.4747925951865669E-3</c:v>
                </c:pt>
                <c:pt idx="97">
                  <c:v>1.5358009434165774E-3</c:v>
                </c:pt>
                <c:pt idx="98">
                  <c:v>1.5970159751318594E-3</c:v>
                </c:pt>
                <c:pt idx="99">
                  <c:v>1.661576730667864E-3</c:v>
                </c:pt>
                <c:pt idx="100">
                  <c:v>1.7232909261433536E-3</c:v>
                </c:pt>
                <c:pt idx="101">
                  <c:v>1.7852792006585242E-3</c:v>
                </c:pt>
                <c:pt idx="102">
                  <c:v>1.8443834767922042E-3</c:v>
                </c:pt>
                <c:pt idx="103">
                  <c:v>1.9069624326055452E-3</c:v>
                </c:pt>
                <c:pt idx="104">
                  <c:v>1.9698803584116205E-3</c:v>
                </c:pt>
                <c:pt idx="105">
                  <c:v>2.0364119955516053E-3</c:v>
                </c:pt>
                <c:pt idx="106">
                  <c:v>2.1000999584978707E-3</c:v>
                </c:pt>
                <c:pt idx="107">
                  <c:v>2.164193811072055E-3</c:v>
                </c:pt>
                <c:pt idx="108">
                  <c:v>2.2254831123560267E-3</c:v>
                </c:pt>
                <c:pt idx="109">
                  <c:v>2.2906887252532931E-3</c:v>
                </c:pt>
                <c:pt idx="110">
                  <c:v>2.356384559375931E-3</c:v>
                </c:pt>
                <c:pt idx="111">
                  <c:v>2.4225880453321059E-3</c:v>
                </c:pt>
                <c:pt idx="112">
                  <c:v>2.4893023686321349E-3</c:v>
                </c:pt>
                <c:pt idx="113">
                  <c:v>2.5565280887770354E-3</c:v>
                </c:pt>
                <c:pt idx="114">
                  <c:v>2.6312425623694576E-3</c:v>
                </c:pt>
                <c:pt idx="115">
                  <c:v>2.6995452613957135E-3</c:v>
                </c:pt>
                <c:pt idx="116">
                  <c:v>2.7683611921399628E-3</c:v>
                </c:pt>
                <c:pt idx="117">
                  <c:v>2.8341228282530435E-3</c:v>
                </c:pt>
                <c:pt idx="118">
                  <c:v>2.9039406548302051E-3</c:v>
                </c:pt>
                <c:pt idx="119">
                  <c:v>2.9742734978919047E-3</c:v>
                </c:pt>
                <c:pt idx="120">
                  <c:v>3.0487694170257809E-3</c:v>
                </c:pt>
                <c:pt idx="121">
                  <c:v>3.1201607360669997E-3</c:v>
                </c:pt>
                <c:pt idx="122">
                  <c:v>3.1920690521386225E-3</c:v>
                </c:pt>
                <c:pt idx="123">
                  <c:v>3.260767830730666E-3</c:v>
                </c:pt>
                <c:pt idx="124">
                  <c:v>3.3336854464737242E-3</c:v>
                </c:pt>
                <c:pt idx="125">
                  <c:v>3.4071220300708276E-3</c:v>
                </c:pt>
                <c:pt idx="126">
                  <c:v>3.4850103907886443E-3</c:v>
                </c:pt>
                <c:pt idx="127">
                  <c:v>3.5601513311693716E-3</c:v>
                </c:pt>
                <c:pt idx="128">
                  <c:v>3.6358372880246591E-3</c:v>
                </c:pt>
                <c:pt idx="129">
                  <c:v>3.7120667208906666E-3</c:v>
                </c:pt>
                <c:pt idx="130">
                  <c:v>3.7888121795122747E-3</c:v>
                </c:pt>
                <c:pt idx="131">
                  <c:v>3.8660309127837812E-3</c:v>
                </c:pt>
                <c:pt idx="132">
                  <c:v>3.9316922705406477E-3</c:v>
                </c:pt>
                <c:pt idx="133">
                  <c:v>4.0097001104767716E-3</c:v>
                </c:pt>
                <c:pt idx="134">
                  <c:v>4.0880624327781206E-3</c:v>
                </c:pt>
                <c:pt idx="135">
                  <c:v>4.1667354936833715E-3</c:v>
                </c:pt>
                <c:pt idx="136">
                  <c:v>4.2496906197998134E-3</c:v>
                </c:pt>
                <c:pt idx="137">
                  <c:v>4.3288513364571181E-3</c:v>
                </c:pt>
                <c:pt idx="138">
                  <c:v>4.40818896638132E-3</c:v>
                </c:pt>
                <c:pt idx="139">
                  <c:v>4.4836594583059983E-3</c:v>
                </c:pt>
                <c:pt idx="140">
                  <c:v>4.5632292522129227E-3</c:v>
                </c:pt>
                <c:pt idx="141">
                  <c:v>4.6428468262554963E-3</c:v>
                </c:pt>
                <c:pt idx="142">
                  <c:v>4.7264363153557629E-3</c:v>
                </c:pt>
                <c:pt idx="143">
                  <c:v>4.8060040479852026E-3</c:v>
                </c:pt>
                <c:pt idx="144">
                  <c:v>4.885486714224666E-3</c:v>
                </c:pt>
                <c:pt idx="145">
                  <c:v>4.9604031450400767E-3</c:v>
                </c:pt>
                <c:pt idx="146">
                  <c:v>5.0389372551687042E-3</c:v>
                </c:pt>
                <c:pt idx="147">
                  <c:v>5.1172309610633534E-3</c:v>
                </c:pt>
                <c:pt idx="148">
                  <c:v>5.1952556710844703E-3</c:v>
                </c:pt>
                <c:pt idx="149">
                  <c:v>5.273009139627258E-3</c:v>
                </c:pt>
                <c:pt idx="150">
                  <c:v>5.350491668412778E-3</c:v>
                </c:pt>
                <c:pt idx="151">
                  <c:v>5.4392604959892059E-3</c:v>
                </c:pt>
                <c:pt idx="152">
                  <c:v>5.5161651432887055E-3</c:v>
                </c:pt>
                <c:pt idx="153">
                  <c:v>5.5927997974247268E-3</c:v>
                </c:pt>
                <c:pt idx="154">
                  <c:v>5.6653500072604539E-3</c:v>
                </c:pt>
                <c:pt idx="155">
                  <c:v>5.7414577193187081E-3</c:v>
                </c:pt>
                <c:pt idx="156">
                  <c:v>5.8172962292012201E-3</c:v>
                </c:pt>
                <c:pt idx="157">
                  <c:v>5.8966439439434512E-3</c:v>
                </c:pt>
                <c:pt idx="158">
                  <c:v>5.9719326789124854E-3</c:v>
                </c:pt>
                <c:pt idx="159">
                  <c:v>6.0469529998631172E-3</c:v>
                </c:pt>
                <c:pt idx="160">
                  <c:v>6.117963378395261E-3</c:v>
                </c:pt>
                <c:pt idx="161">
                  <c:v>6.1924596769966376E-3</c:v>
                </c:pt>
                <c:pt idx="162">
                  <c:v>6.26668825421589E-3</c:v>
                </c:pt>
                <c:pt idx="163">
                  <c:v>6.3443549311371014E-3</c:v>
                </c:pt>
                <c:pt idx="164">
                  <c:v>6.4180367243816677E-3</c:v>
                </c:pt>
                <c:pt idx="165">
                  <c:v>6.4914516129344077E-3</c:v>
                </c:pt>
                <c:pt idx="166">
                  <c:v>6.564610071138453E-3</c:v>
                </c:pt>
                <c:pt idx="167">
                  <c:v>6.6375397574958148E-3</c:v>
                </c:pt>
                <c:pt idx="168">
                  <c:v>6.7102700161483916E-3</c:v>
                </c:pt>
                <c:pt idx="169">
                  <c:v>6.7718564639038812E-3</c:v>
                </c:pt>
                <c:pt idx="170">
                  <c:v>6.8442759251983922E-3</c:v>
                </c:pt>
                <c:pt idx="171">
                  <c:v>6.9165777167095816E-3</c:v>
                </c:pt>
                <c:pt idx="172">
                  <c:v>6.9924553541663879E-3</c:v>
                </c:pt>
                <c:pt idx="173">
                  <c:v>7.0646174406898054E-3</c:v>
                </c:pt>
                <c:pt idx="174">
                  <c:v>7.136753364431832E-3</c:v>
                </c:pt>
                <c:pt idx="175">
                  <c:v>7.2052068942102896E-3</c:v>
                </c:pt>
                <c:pt idx="176">
                  <c:v>7.2773696017850919E-3</c:v>
                </c:pt>
                <c:pt idx="177">
                  <c:v>7.3495945354524472E-3</c:v>
                </c:pt>
                <c:pt idx="178">
                  <c:v>7.425632549957469E-3</c:v>
                </c:pt>
                <c:pt idx="179">
                  <c:v>7.4980857470842025E-3</c:v>
                </c:pt>
                <c:pt idx="180">
                  <c:v>7.5706922187051317E-3</c:v>
                </c:pt>
                <c:pt idx="181">
                  <c:v>7.6397185896679319E-3</c:v>
                </c:pt>
                <c:pt idx="182">
                  <c:v>7.712706463953372E-3</c:v>
                </c:pt>
                <c:pt idx="183">
                  <c:v>7.7859375050015603E-3</c:v>
                </c:pt>
                <c:pt idx="184">
                  <c:v>7.859438384479802E-3</c:v>
                </c:pt>
                <c:pt idx="185">
                  <c:v>7.9332163470208512E-3</c:v>
                </c:pt>
                <c:pt idx="186">
                  <c:v>8.0072720995637142E-3</c:v>
                </c:pt>
                <c:pt idx="187">
                  <c:v>8.0931792419221583E-3</c:v>
                </c:pt>
                <c:pt idx="188">
                  <c:v>8.1678400153749279E-3</c:v>
                </c:pt>
                <c:pt idx="189">
                  <c:v>8.242780897462245E-3</c:v>
                </c:pt>
                <c:pt idx="190">
                  <c:v>8.3140963730825614E-3</c:v>
                </c:pt>
                <c:pt idx="191">
                  <c:v>8.389583707966922E-3</c:v>
                </c:pt>
                <c:pt idx="192">
                  <c:v>8.4653532922244444E-3</c:v>
                </c:pt>
                <c:pt idx="193">
                  <c:v>8.5453601561126108E-3</c:v>
                </c:pt>
                <c:pt idx="194">
                  <c:v>8.621712618397441E-3</c:v>
                </c:pt>
                <c:pt idx="195">
                  <c:v>8.6983496476049065E-3</c:v>
                </c:pt>
                <c:pt idx="196">
                  <c:v>8.7712691287043804E-3</c:v>
                </c:pt>
                <c:pt idx="197">
                  <c:v>8.8484612692314047E-3</c:v>
                </c:pt>
                <c:pt idx="198">
                  <c:v>8.9259402272226212E-3</c:v>
                </c:pt>
                <c:pt idx="199">
                  <c:v>9.0077588292302811E-3</c:v>
                </c:pt>
                <c:pt idx="200">
                  <c:v>9.0858302959925686E-3</c:v>
                </c:pt>
                <c:pt idx="201">
                  <c:v>9.1641910161074334E-3</c:v>
                </c:pt>
                <c:pt idx="202">
                  <c:v>9.2428380185518785E-3</c:v>
                </c:pt>
                <c:pt idx="203">
                  <c:v>9.3217479099039213E-3</c:v>
                </c:pt>
                <c:pt idx="204">
                  <c:v>9.4008903964942544E-3</c:v>
                </c:pt>
                <c:pt idx="205">
                  <c:v>9.4678440298338242E-3</c:v>
                </c:pt>
                <c:pt idx="206">
                  <c:v>9.5473453191994816E-3</c:v>
                </c:pt>
                <c:pt idx="207">
                  <c:v>9.6269949085319058E-3</c:v>
                </c:pt>
                <c:pt idx="208">
                  <c:v>9.7067618551241672E-3</c:v>
                </c:pt>
                <c:pt idx="209">
                  <c:v>9.7907534154901398E-3</c:v>
                </c:pt>
                <c:pt idx="210">
                  <c:v>9.870659243486667E-3</c:v>
                </c:pt>
                <c:pt idx="211">
                  <c:v>9.9505877621286001E-3</c:v>
                </c:pt>
                <c:pt idx="212">
                  <c:v>1.0026383047757692E-2</c:v>
                </c:pt>
                <c:pt idx="213">
                  <c:v>1.0106271317830718E-2</c:v>
                </c:pt>
                <c:pt idx="214">
                  <c:v>1.0186090485604614E-2</c:v>
                </c:pt>
                <c:pt idx="215">
                  <c:v>1.0269909649109314E-2</c:v>
                </c:pt>
                <c:pt idx="216">
                  <c:v>1.0349486945219749E-2</c:v>
                </c:pt>
                <c:pt idx="217">
                  <c:v>1.0428900773589303E-2</c:v>
                </c:pt>
                <c:pt idx="218">
                  <c:v>1.0504051157040874E-2</c:v>
                </c:pt>
                <c:pt idx="219">
                  <c:v>1.0583055705854634E-2</c:v>
                </c:pt>
                <c:pt idx="220">
                  <c:v>1.0661803863900332E-2</c:v>
                </c:pt>
                <c:pt idx="221">
                  <c:v>1.0740279957624482E-2</c:v>
                </c:pt>
                <c:pt idx="222">
                  <c:v>1.0818483439121895E-2</c:v>
                </c:pt>
                <c:pt idx="223">
                  <c:v>1.0896414412512179E-2</c:v>
                </c:pt>
                <c:pt idx="224">
                  <c:v>1.0986074614367949E-2</c:v>
                </c:pt>
                <c:pt idx="225">
                  <c:v>1.1063427154055843E-2</c:v>
                </c:pt>
                <c:pt idx="226">
                  <c:v>1.1140507495404219E-2</c:v>
                </c:pt>
                <c:pt idx="227">
                  <c:v>1.1213349511466507E-2</c:v>
                </c:pt>
                <c:pt idx="228">
                  <c:v>1.1289896886989304E-2</c:v>
                </c:pt>
                <c:pt idx="229">
                  <c:v>1.1366172271479999E-2</c:v>
                </c:pt>
                <c:pt idx="230">
                  <c:v>1.1446108355358097E-2</c:v>
                </c:pt>
                <c:pt idx="231">
                  <c:v>1.1521828760941167E-2</c:v>
                </c:pt>
                <c:pt idx="232">
                  <c:v>1.1597277348626919E-2</c:v>
                </c:pt>
                <c:pt idx="233">
                  <c:v>1.1668555026732141E-2</c:v>
                </c:pt>
                <c:pt idx="234">
                  <c:v>1.1743471249676228E-2</c:v>
                </c:pt>
                <c:pt idx="235">
                  <c:v>1.1818115757453247E-2</c:v>
                </c:pt>
                <c:pt idx="236">
                  <c:v>1.1895043807900428E-2</c:v>
                </c:pt>
                <c:pt idx="237">
                  <c:v>1.1967243559836622E-2</c:v>
                </c:pt>
                <c:pt idx="238">
                  <c:v>1.2039150459403505E-2</c:v>
                </c:pt>
                <c:pt idx="239">
                  <c:v>1.211076683705343E-2</c:v>
                </c:pt>
                <c:pt idx="240">
                  <c:v>1.2182097811786837E-2</c:v>
                </c:pt>
                <c:pt idx="241">
                  <c:v>1.2253148691302789E-2</c:v>
                </c:pt>
                <c:pt idx="242">
                  <c:v>1.2316580658242203E-2</c:v>
                </c:pt>
                <c:pt idx="243">
                  <c:v>1.2387087275493185E-2</c:v>
                </c:pt>
                <c:pt idx="244">
                  <c:v>1.2457328734297321E-2</c:v>
                </c:pt>
                <c:pt idx="245">
                  <c:v>1.2530983696701603E-2</c:v>
                </c:pt>
                <c:pt idx="246">
                  <c:v>1.2600712430006988E-2</c:v>
                </c:pt>
                <c:pt idx="247">
                  <c:v>1.2670192558944679E-2</c:v>
                </c:pt>
                <c:pt idx="248">
                  <c:v>1.2735750551652436E-2</c:v>
                </c:pt>
                <c:pt idx="249">
                  <c:v>1.2804746921184886E-2</c:v>
                </c:pt>
                <c:pt idx="250">
                  <c:v>1.2873510436530415E-2</c:v>
                </c:pt>
                <c:pt idx="251">
                  <c:v>1.2945734212850911E-2</c:v>
                </c:pt>
                <c:pt idx="252">
                  <c:v>1.3014051737153939E-2</c:v>
                </c:pt>
                <c:pt idx="253">
                  <c:v>1.3082152849294483E-2</c:v>
                </c:pt>
                <c:pt idx="254">
                  <c:v>1.3146910767561195E-2</c:v>
                </c:pt>
                <c:pt idx="255">
                  <c:v>1.3216494531667506E-2</c:v>
                </c:pt>
                <c:pt idx="256">
                  <c:v>1.3285899417935123E-2</c:v>
                </c:pt>
                <c:pt idx="257">
                  <c:v>1.3355129852280819E-2</c:v>
                </c:pt>
                <c:pt idx="258">
                  <c:v>1.3424186770245912E-2</c:v>
                </c:pt>
                <c:pt idx="259">
                  <c:v>1.3493070231407799E-2</c:v>
                </c:pt>
                <c:pt idx="260">
                  <c:v>1.3569098432943962E-2</c:v>
                </c:pt>
                <c:pt idx="261">
                  <c:v>1.3637622991719049E-2</c:v>
                </c:pt>
                <c:pt idx="262">
                  <c:v>1.3705974267160369E-2</c:v>
                </c:pt>
                <c:pt idx="263">
                  <c:v>1.3770511595915072E-2</c:v>
                </c:pt>
                <c:pt idx="264">
                  <c:v>1.3838522487542589E-2</c:v>
                </c:pt>
                <c:pt idx="265">
                  <c:v>1.3906360211721201E-2</c:v>
                </c:pt>
                <c:pt idx="266">
                  <c:v>1.3977647374926124E-2</c:v>
                </c:pt>
                <c:pt idx="267">
                  <c:v>1.4045132831944834E-2</c:v>
                </c:pt>
                <c:pt idx="268">
                  <c:v>1.4112445219953118E-2</c:v>
                </c:pt>
                <c:pt idx="269">
                  <c:v>1.4175980064590575E-2</c:v>
                </c:pt>
                <c:pt idx="270">
                  <c:v>1.4242952393390662E-2</c:v>
                </c:pt>
                <c:pt idx="271">
                  <c:v>1.4309751706624258E-2</c:v>
                </c:pt>
                <c:pt idx="272">
                  <c:v>1.4380188434578398E-2</c:v>
                </c:pt>
                <c:pt idx="273">
                  <c:v>1.4448885881089762E-2</c:v>
                </c:pt>
                <c:pt idx="274">
                  <c:v>1.4517429779327516E-2</c:v>
                </c:pt>
                <c:pt idx="275">
                  <c:v>1.4585817560085866E-2</c:v>
                </c:pt>
                <c:pt idx="276">
                  <c:v>1.4654028203758808E-2</c:v>
                </c:pt>
                <c:pt idx="277">
                  <c:v>1.4722032379085799E-2</c:v>
                </c:pt>
                <c:pt idx="278">
                  <c:v>1.4782413766223846E-2</c:v>
                </c:pt>
                <c:pt idx="279">
                  <c:v>1.4846302759478309E-2</c:v>
                </c:pt>
                <c:pt idx="280">
                  <c:v>1.4913601394114665E-2</c:v>
                </c:pt>
                <c:pt idx="281">
                  <c:v>1.4980582021410286E-2</c:v>
                </c:pt>
                <c:pt idx="282">
                  <c:v>1.5050787250347104E-2</c:v>
                </c:pt>
                <c:pt idx="283">
                  <c:v>1.5117005095715372E-2</c:v>
                </c:pt>
                <c:pt idx="284">
                  <c:v>1.5182812628602587E-2</c:v>
                </c:pt>
                <c:pt idx="285">
                  <c:v>1.524472087674124E-2</c:v>
                </c:pt>
                <c:pt idx="286">
                  <c:v>1.5309658243586743E-2</c:v>
                </c:pt>
                <c:pt idx="287">
                  <c:v>1.5374095880184402E-2</c:v>
                </c:pt>
                <c:pt idx="288">
                  <c:v>1.5441335529840143E-2</c:v>
                </c:pt>
                <c:pt idx="289">
                  <c:v>1.5504637872679862E-2</c:v>
                </c:pt>
                <c:pt idx="290">
                  <c:v>1.5567348010689245E-2</c:v>
                </c:pt>
                <c:pt idx="291">
                  <c:v>1.5624639544692519E-2</c:v>
                </c:pt>
                <c:pt idx="292">
                  <c:v>1.5683819282133589E-2</c:v>
                </c:pt>
                <c:pt idx="293">
                  <c:v>1.5742295907317679E-2</c:v>
                </c:pt>
                <c:pt idx="294">
                  <c:v>1.5800051254023499E-2</c:v>
                </c:pt>
                <c:pt idx="295">
                  <c:v>1.5857083137739029E-2</c:v>
                </c:pt>
                <c:pt idx="296">
                  <c:v>1.5913390431189202E-2</c:v>
                </c:pt>
                <c:pt idx="297">
                  <c:v>1.5977974986591814E-2</c:v>
                </c:pt>
                <c:pt idx="298">
                  <c:v>1.603272729572966E-2</c:v>
                </c:pt>
                <c:pt idx="299">
                  <c:v>1.608675130670616E-2</c:v>
                </c:pt>
                <c:pt idx="300">
                  <c:v>1.6137149688981445E-2</c:v>
                </c:pt>
                <c:pt idx="301">
                  <c:v>1.6189747945332501E-2</c:v>
                </c:pt>
                <c:pt idx="302">
                  <c:v>1.624161442196477E-2</c:v>
                </c:pt>
                <c:pt idx="303">
                  <c:v>1.6295540634062966E-2</c:v>
                </c:pt>
                <c:pt idx="304">
                  <c:v>1.6345905252352331E-2</c:v>
                </c:pt>
                <c:pt idx="305">
                  <c:v>1.6395534331876151E-2</c:v>
                </c:pt>
                <c:pt idx="306">
                  <c:v>1.6441738128280779E-2</c:v>
                </c:pt>
                <c:pt idx="307">
                  <c:v>1.6489927306535986E-2</c:v>
                </c:pt>
                <c:pt idx="308">
                  <c:v>1.6537377267849547E-2</c:v>
                </c:pt>
                <c:pt idx="309">
                  <c:v>1.6586670177132466E-2</c:v>
                </c:pt>
                <c:pt idx="310">
                  <c:v>1.6632602654814265E-2</c:v>
                </c:pt>
                <c:pt idx="311">
                  <c:v>1.6677792075687373E-2</c:v>
                </c:pt>
                <c:pt idx="312">
                  <c:v>1.6722246519809716E-2</c:v>
                </c:pt>
                <c:pt idx="313">
                  <c:v>1.6765989796348975E-2</c:v>
                </c:pt>
                <c:pt idx="314">
                  <c:v>1.6809047277943925E-2</c:v>
                </c:pt>
                <c:pt idx="315">
                  <c:v>1.6844260855388371E-2</c:v>
                </c:pt>
                <c:pt idx="316">
                  <c:v>1.6886097556734578E-2</c:v>
                </c:pt>
                <c:pt idx="317">
                  <c:v>1.6927319275396223E-2</c:v>
                </c:pt>
                <c:pt idx="318">
                  <c:v>1.6970278468639837E-2</c:v>
                </c:pt>
                <c:pt idx="319">
                  <c:v>1.7010328408057825E-2</c:v>
                </c:pt>
                <c:pt idx="320">
                  <c:v>1.7049842873056845E-2</c:v>
                </c:pt>
                <c:pt idx="321">
                  <c:v>1.7086576531145578E-2</c:v>
                </c:pt>
                <c:pt idx="322">
                  <c:v>1.7125113894404128E-2</c:v>
                </c:pt>
                <c:pt idx="323">
                  <c:v>1.7163192821830622E-2</c:v>
                </c:pt>
                <c:pt idx="324">
                  <c:v>1.7203066061226222E-2</c:v>
                </c:pt>
                <c:pt idx="325">
                  <c:v>1.7240293617471883E-2</c:v>
                </c:pt>
                <c:pt idx="326">
                  <c:v>1.7277142213824946E-2</c:v>
                </c:pt>
                <c:pt idx="327">
                  <c:v>1.7311449982183705E-2</c:v>
                </c:pt>
                <c:pt idx="328">
                  <c:v>1.7347631507605783E-2</c:v>
                </c:pt>
                <c:pt idx="329">
                  <c:v>1.7383512846296759E-2</c:v>
                </c:pt>
                <c:pt idx="330">
                  <c:v>1.7419117255243182E-2</c:v>
                </c:pt>
                <c:pt idx="331">
                  <c:v>1.7454450238867169E-2</c:v>
                </c:pt>
                <c:pt idx="332">
                  <c:v>1.7489511318020061E-2</c:v>
                </c:pt>
                <c:pt idx="333">
                  <c:v>1.7530646630292596E-2</c:v>
                </c:pt>
                <c:pt idx="334">
                  <c:v>1.7565126259840184E-2</c:v>
                </c:pt>
                <c:pt idx="335">
                  <c:v>1.7599332408455959E-2</c:v>
                </c:pt>
                <c:pt idx="336">
                  <c:v>1.7631186067972843E-2</c:v>
                </c:pt>
                <c:pt idx="337">
                  <c:v>1.7664855927385745E-2</c:v>
                </c:pt>
                <c:pt idx="338">
                  <c:v>1.7698250839963514E-2</c:v>
                </c:pt>
                <c:pt idx="339">
                  <c:v>1.7733412196307058E-2</c:v>
                </c:pt>
                <c:pt idx="340">
                  <c:v>1.7766243414270459E-2</c:v>
                </c:pt>
                <c:pt idx="341">
                  <c:v>1.7798798118559726E-2</c:v>
                </c:pt>
                <c:pt idx="342">
                  <c:v>1.7829070838051131E-2</c:v>
                </c:pt>
                <c:pt idx="343">
                  <c:v>1.7861083350871394E-2</c:v>
                </c:pt>
                <c:pt idx="344">
                  <c:v>1.7892817828557506E-2</c:v>
                </c:pt>
                <c:pt idx="345">
                  <c:v>1.792624142068508E-2</c:v>
                </c:pt>
                <c:pt idx="346">
                  <c:v>1.7957405745572301E-2</c:v>
                </c:pt>
                <c:pt idx="347">
                  <c:v>1.7988290410602948E-2</c:v>
                </c:pt>
                <c:pt idx="348">
                  <c:v>1.8018894971332536E-2</c:v>
                </c:pt>
                <c:pt idx="349">
                  <c:v>1.8049220338873989E-2</c:v>
                </c:pt>
                <c:pt idx="350">
                  <c:v>1.8079268470589844E-2</c:v>
                </c:pt>
                <c:pt idx="351">
                  <c:v>1.8105253487090144E-2</c:v>
                </c:pt>
                <c:pt idx="352">
                  <c:v>1.8132893602257515E-2</c:v>
                </c:pt>
                <c:pt idx="353">
                  <c:v>1.8162156993327797E-2</c:v>
                </c:pt>
                <c:pt idx="354">
                  <c:v>1.8191150684699609E-2</c:v>
                </c:pt>
                <c:pt idx="355">
                  <c:v>1.8221725220571718E-2</c:v>
                </c:pt>
                <c:pt idx="356">
                  <c:v>1.8250174323501036E-2</c:v>
                </c:pt>
                <c:pt idx="357">
                  <c:v>1.8278359946694613E-2</c:v>
                </c:pt>
                <c:pt idx="358">
                  <c:v>1.8304469229099476E-2</c:v>
                </c:pt>
                <c:pt idx="359">
                  <c:v>1.8332145026328236E-2</c:v>
                </c:pt>
                <c:pt idx="360">
                  <c:v>1.8359563383742561E-2</c:v>
                </c:pt>
                <c:pt idx="361">
                  <c:v>1.8388508294833874E-2</c:v>
                </c:pt>
                <c:pt idx="362">
                  <c:v>1.8415407032030127E-2</c:v>
                </c:pt>
                <c:pt idx="363">
                  <c:v>1.8442054513275078E-2</c:v>
                </c:pt>
                <c:pt idx="364">
                  <c:v>1.846670350758103E-2</c:v>
                </c:pt>
                <c:pt idx="365">
                  <c:v>1.8492865509469662E-2</c:v>
                </c:pt>
                <c:pt idx="366">
                  <c:v>1.8518782425185058E-2</c:v>
                </c:pt>
                <c:pt idx="367">
                  <c:v>1.8544455596220765E-2</c:v>
                </c:pt>
                <c:pt idx="368">
                  <c:v>1.856988474804324E-2</c:v>
                </c:pt>
                <c:pt idx="369">
                  <c:v>1.8595069385247218E-2</c:v>
                </c:pt>
                <c:pt idx="370">
                  <c:v>1.8625057355101046E-2</c:v>
                </c:pt>
                <c:pt idx="371">
                  <c:v>1.8649718182356535E-2</c:v>
                </c:pt>
                <c:pt idx="372">
                  <c:v>1.8674132884993516E-2</c:v>
                </c:pt>
                <c:pt idx="373">
                  <c:v>1.8696652265461019E-2</c:v>
                </c:pt>
                <c:pt idx="374">
                  <c:v>1.8720584408800433E-2</c:v>
                </c:pt>
                <c:pt idx="375">
                  <c:v>1.8744268941886608E-2</c:v>
                </c:pt>
                <c:pt idx="376">
                  <c:v>1.8769320308890454E-2</c:v>
                </c:pt>
                <c:pt idx="377">
                  <c:v>1.8792496763069315E-2</c:v>
                </c:pt>
                <c:pt idx="378">
                  <c:v>1.8815424026536201E-2</c:v>
                </c:pt>
                <c:pt idx="379">
                  <c:v>1.8836520698098897E-2</c:v>
                </c:pt>
                <c:pt idx="380">
                  <c:v>1.8858959454998232E-2</c:v>
                </c:pt>
                <c:pt idx="381">
                  <c:v>1.8881147495967799E-2</c:v>
                </c:pt>
                <c:pt idx="382">
                  <c:v>1.8902921113116183E-2</c:v>
                </c:pt>
                <c:pt idx="383">
                  <c:v>1.8921740546223722E-2</c:v>
                </c:pt>
                <c:pt idx="384">
                  <c:v>1.8940301943274389E-2</c:v>
                </c:pt>
                <c:pt idx="385">
                  <c:v>1.8958603858288334E-2</c:v>
                </c:pt>
                <c:pt idx="386">
                  <c:v>1.8976642553985498E-2</c:v>
                </c:pt>
                <c:pt idx="387">
                  <c:v>1.8994413974490684E-2</c:v>
                </c:pt>
                <c:pt idx="388">
                  <c:v>1.9009342907301212E-2</c:v>
                </c:pt>
                <c:pt idx="389">
                  <c:v>1.9026563696153201E-2</c:v>
                </c:pt>
                <c:pt idx="390">
                  <c:v>1.9043505521017589E-2</c:v>
                </c:pt>
                <c:pt idx="391">
                  <c:v>1.9061454569577443E-2</c:v>
                </c:pt>
                <c:pt idx="392">
                  <c:v>1.9077827342215869E-2</c:v>
                </c:pt>
                <c:pt idx="393">
                  <c:v>1.9093908514198038E-2</c:v>
                </c:pt>
                <c:pt idx="394">
                  <c:v>1.9108400410976924E-2</c:v>
                </c:pt>
                <c:pt idx="395">
                  <c:v>1.9123885253465114E-2</c:v>
                </c:pt>
                <c:pt idx="396">
                  <c:v>1.9139066198787916E-2</c:v>
                </c:pt>
                <c:pt idx="397">
                  <c:v>1.9155234214021773E-2</c:v>
                </c:pt>
                <c:pt idx="398">
                  <c:v>1.9169795061589889E-2</c:v>
                </c:pt>
                <c:pt idx="399">
                  <c:v>1.9184039312053189E-2</c:v>
                </c:pt>
                <c:pt idx="400">
                  <c:v>1.9197243004716199E-2</c:v>
                </c:pt>
                <c:pt idx="401">
                  <c:v>1.9213724626316517E-2</c:v>
                </c:pt>
                <c:pt idx="402">
                  <c:v>1.9229882853416074E-2</c:v>
                </c:pt>
                <c:pt idx="403">
                  <c:v>1.9245713633368567E-2</c:v>
                </c:pt>
                <c:pt idx="404">
                  <c:v>1.9261215216077834E-2</c:v>
                </c:pt>
                <c:pt idx="405">
                  <c:v>1.9276386883766591E-2</c:v>
                </c:pt>
                <c:pt idx="406">
                  <c:v>1.9293623293041465E-2</c:v>
                </c:pt>
                <c:pt idx="407">
                  <c:v>1.9308101135489412E-2</c:v>
                </c:pt>
                <c:pt idx="408">
                  <c:v>1.9322246803905162E-2</c:v>
                </c:pt>
                <c:pt idx="409">
                  <c:v>1.9334910341161263E-2</c:v>
                </c:pt>
                <c:pt idx="410">
                  <c:v>1.9348405580461962E-2</c:v>
                </c:pt>
                <c:pt idx="411">
                  <c:v>1.9361566527492227E-2</c:v>
                </c:pt>
                <c:pt idx="412">
                  <c:v>1.9375493265684895E-2</c:v>
                </c:pt>
                <c:pt idx="413">
                  <c:v>1.9387967192022834E-2</c:v>
                </c:pt>
                <c:pt idx="414">
                  <c:v>1.9400104581119224E-2</c:v>
                </c:pt>
                <c:pt idx="415">
                  <c:v>1.9410852800585209E-2</c:v>
                </c:pt>
                <c:pt idx="416">
                  <c:v>1.9422331324469605E-2</c:v>
                </c:pt>
                <c:pt idx="417">
                  <c:v>1.9433471157478434E-2</c:v>
                </c:pt>
                <c:pt idx="418">
                  <c:v>1.9444271559698655E-2</c:v>
                </c:pt>
                <c:pt idx="419">
                  <c:v>1.9458641620279493E-2</c:v>
                </c:pt>
                <c:pt idx="420">
                  <c:v>1.9471670322631689E-2</c:v>
                </c:pt>
                <c:pt idx="421">
                  <c:v>1.9484359870559777E-2</c:v>
                </c:pt>
                <c:pt idx="422">
                  <c:v>1.9496716347237285E-2</c:v>
                </c:pt>
                <c:pt idx="423">
                  <c:v>1.9508749609301893E-2</c:v>
                </c:pt>
                <c:pt idx="424">
                  <c:v>1.951936079886837E-2</c:v>
                </c:pt>
                <c:pt idx="425">
                  <c:v>1.9528637726776366E-2</c:v>
                </c:pt>
                <c:pt idx="426">
                  <c:v>1.953984543973613E-2</c:v>
                </c:pt>
                <c:pt idx="427">
                  <c:v>1.955076769550991E-2</c:v>
                </c:pt>
                <c:pt idx="428">
                  <c:v>1.9562417143860467E-2</c:v>
                </c:pt>
                <c:pt idx="429">
                  <c:v>1.9572772611073798E-2</c:v>
                </c:pt>
                <c:pt idx="430">
                  <c:v>1.9582873766478295E-2</c:v>
                </c:pt>
                <c:pt idx="431">
                  <c:v>1.9591806147673061E-2</c:v>
                </c:pt>
                <c:pt idx="432">
                  <c:v>1.9601454312875962E-2</c:v>
                </c:pt>
                <c:pt idx="433">
                  <c:v>1.9610878455082539E-2</c:v>
                </c:pt>
                <c:pt idx="434">
                  <c:v>1.9620939452218863E-2</c:v>
                </c:pt>
                <c:pt idx="435">
                  <c:v>1.9629922380278792E-2</c:v>
                </c:pt>
                <c:pt idx="436">
                  <c:v>1.9638712485547442E-2</c:v>
                </c:pt>
                <c:pt idx="437">
                  <c:v>1.9644758428641038E-2</c:v>
                </c:pt>
                <c:pt idx="438">
                  <c:v>1.9650244183915606E-2</c:v>
                </c:pt>
                <c:pt idx="439">
                  <c:v>1.9655566080901469E-2</c:v>
                </c:pt>
                <c:pt idx="440">
                  <c:v>1.9660730863548113E-2</c:v>
                </c:pt>
                <c:pt idx="441">
                  <c:v>1.9665738812836078E-2</c:v>
                </c:pt>
                <c:pt idx="442">
                  <c:v>1.9670589582639661E-2</c:v>
                </c:pt>
                <c:pt idx="443">
                  <c:v>1.9677509030129617E-2</c:v>
                </c:pt>
                <c:pt idx="444">
                  <c:v>1.9682021266632318E-2</c:v>
                </c:pt>
                <c:pt idx="445">
                  <c:v>1.9686375203149725E-2</c:v>
                </c:pt>
                <c:pt idx="446">
                  <c:v>1.9689852130375607E-2</c:v>
                </c:pt>
                <c:pt idx="447">
                  <c:v>1.9693896211250304E-2</c:v>
                </c:pt>
                <c:pt idx="448">
                  <c:v>1.9697780969914636E-2</c:v>
                </c:pt>
                <c:pt idx="449">
                  <c:v>1.9702200962684747E-2</c:v>
                </c:pt>
                <c:pt idx="450">
                  <c:v>1.9705758153836385E-2</c:v>
                </c:pt>
                <c:pt idx="451">
                  <c:v>1.970915494251976E-2</c:v>
                </c:pt>
                <c:pt idx="452">
                  <c:v>1.9711719759844128E-2</c:v>
                </c:pt>
                <c:pt idx="453">
                  <c:v>1.9714802635222496E-2</c:v>
                </c:pt>
                <c:pt idx="454">
                  <c:v>1.9717724075319545E-2</c:v>
                </c:pt>
                <c:pt idx="455">
                  <c:v>1.9721131013000725E-2</c:v>
                </c:pt>
                <c:pt idx="456">
                  <c:v>1.9723720489569111E-2</c:v>
                </c:pt>
                <c:pt idx="457">
                  <c:v>1.9726147440551466E-2</c:v>
                </c:pt>
                <c:pt idx="458">
                  <c:v>1.9728411687447097E-2</c:v>
                </c:pt>
                <c:pt idx="459">
                  <c:v>1.9730513445927397E-2</c:v>
                </c:pt>
                <c:pt idx="460">
                  <c:v>1.9732452985753532E-2</c:v>
                </c:pt>
                <c:pt idx="461">
                  <c:v>1.9732431434668272E-2</c:v>
                </c:pt>
                <c:pt idx="462">
                  <c:v>1.9734071158821927E-2</c:v>
                </c:pt>
                <c:pt idx="463">
                  <c:v>1.9735549420687039E-2</c:v>
                </c:pt>
                <c:pt idx="464">
                  <c:v>1.9737442966652443E-2</c:v>
                </c:pt>
                <c:pt idx="465">
                  <c:v>1.9738591265876872E-2</c:v>
                </c:pt>
                <c:pt idx="466">
                  <c:v>1.973957896476709E-2</c:v>
                </c:pt>
                <c:pt idx="467">
                  <c:v>1.973985352330301E-2</c:v>
                </c:pt>
                <c:pt idx="468">
                  <c:v>1.9740528740088036E-2</c:v>
                </c:pt>
                <c:pt idx="469">
                  <c:v>1.9741044207443093E-2</c:v>
                </c:pt>
                <c:pt idx="470">
                  <c:v>1.9741929420457761E-2</c:v>
                </c:pt>
                <c:pt idx="471">
                  <c:v>1.9742118373271226E-2</c:v>
                </c:pt>
                <c:pt idx="472">
                  <c:v>1.9742148434426041E-2</c:v>
                </c:pt>
                <c:pt idx="473">
                  <c:v>1.9741514370056838E-2</c:v>
                </c:pt>
                <c:pt idx="474">
                  <c:v>1.9741235439149737E-2</c:v>
                </c:pt>
                <c:pt idx="475">
                  <c:v>1.9740798505026823E-2</c:v>
                </c:pt>
                <c:pt idx="476">
                  <c:v>1.9740203807902569E-2</c:v>
                </c:pt>
                <c:pt idx="477">
                  <c:v>1.9739451188134957E-2</c:v>
                </c:pt>
                <c:pt idx="478">
                  <c:v>1.9738540306384007E-2</c:v>
                </c:pt>
                <c:pt idx="479">
                  <c:v>1.9738842062382592E-2</c:v>
                </c:pt>
                <c:pt idx="480">
                  <c:v>1.9737589402743096E-2</c:v>
                </c:pt>
                <c:pt idx="481">
                  <c:v>1.9736177380788953E-2</c:v>
                </c:pt>
                <c:pt idx="482">
                  <c:v>1.9734173414522646E-2</c:v>
                </c:pt>
                <c:pt idx="483">
                  <c:v>1.9732449799068935E-2</c:v>
                </c:pt>
                <c:pt idx="484">
                  <c:v>1.9730565820773229E-2</c:v>
                </c:pt>
                <c:pt idx="485">
                  <c:v>1.9728928828575711E-2</c:v>
                </c:pt>
                <c:pt idx="486">
                  <c:v>1.9726714861058568E-2</c:v>
                </c:pt>
                <c:pt idx="487">
                  <c:v>1.9724339475226626E-2</c:v>
                </c:pt>
                <c:pt idx="488">
                  <c:v>1.9721419417853374E-2</c:v>
                </c:pt>
                <c:pt idx="489">
                  <c:v>1.9718728476485498E-2</c:v>
                </c:pt>
                <c:pt idx="490">
                  <c:v>1.9715875110472961E-2</c:v>
                </c:pt>
                <c:pt idx="491">
                  <c:v>1.9712858975087361E-2</c:v>
                </c:pt>
                <c:pt idx="492">
                  <c:v>1.9710029226264723E-2</c:v>
                </c:pt>
                <c:pt idx="493">
                  <c:v>1.9706678099254055E-2</c:v>
                </c:pt>
                <c:pt idx="494">
                  <c:v>1.9703163181845184E-2</c:v>
                </c:pt>
                <c:pt idx="495">
                  <c:v>1.9699484593998676E-2</c:v>
                </c:pt>
                <c:pt idx="496">
                  <c:v>1.9695642707073129E-2</c:v>
                </c:pt>
                <c:pt idx="497">
                  <c:v>1.9691330296292272E-2</c:v>
                </c:pt>
                <c:pt idx="498">
                  <c:v>1.9686570972188403E-2</c:v>
                </c:pt>
                <c:pt idx="499">
                  <c:v>1.9682266215725882E-2</c:v>
                </c:pt>
                <c:pt idx="500">
                  <c:v>1.9677799596608436E-2</c:v>
                </c:pt>
                <c:pt idx="501">
                  <c:v>1.9673447201892826E-2</c:v>
                </c:pt>
                <c:pt idx="502">
                  <c:v>1.9668649844594665E-2</c:v>
                </c:pt>
                <c:pt idx="503">
                  <c:v>1.9663691820864124E-2</c:v>
                </c:pt>
                <c:pt idx="504">
                  <c:v>1.9658322369074197E-2</c:v>
                </c:pt>
                <c:pt idx="505">
                  <c:v>1.9653052355361772E-2</c:v>
                </c:pt>
                <c:pt idx="506">
                  <c:v>1.964762285616406E-2</c:v>
                </c:pt>
                <c:pt idx="507">
                  <c:v>1.9642260941701916E-2</c:v>
                </c:pt>
                <c:pt idx="508">
                  <c:v>1.9636505508075459E-2</c:v>
                </c:pt>
                <c:pt idx="509">
                  <c:v>1.963059178673477E-2</c:v>
                </c:pt>
                <c:pt idx="510">
                  <c:v>1.9624318047470838E-2</c:v>
                </c:pt>
                <c:pt idx="511">
                  <c:v>1.9618097165550304E-2</c:v>
                </c:pt>
                <c:pt idx="512">
                  <c:v>1.9611719222773959E-2</c:v>
                </c:pt>
                <c:pt idx="513">
                  <c:v>1.960518437099646E-2</c:v>
                </c:pt>
                <c:pt idx="514">
                  <c:v>1.9598492331249873E-2</c:v>
                </c:pt>
                <c:pt idx="515">
                  <c:v>1.959164278271084E-2</c:v>
                </c:pt>
                <c:pt idx="516">
                  <c:v>1.9585091315528939E-2</c:v>
                </c:pt>
                <c:pt idx="517">
                  <c:v>1.9577900721767214E-2</c:v>
                </c:pt>
                <c:pt idx="518">
                  <c:v>1.9570551582655599E-2</c:v>
                </c:pt>
                <c:pt idx="519">
                  <c:v>1.9562917304858034E-2</c:v>
                </c:pt>
                <c:pt idx="520">
                  <c:v>1.9555258541782999E-2</c:v>
                </c:pt>
                <c:pt idx="521">
                  <c:v>1.9547440294086473E-2</c:v>
                </c:pt>
                <c:pt idx="522">
                  <c:v>1.9539563147658857E-2</c:v>
                </c:pt>
                <c:pt idx="523">
                  <c:v>1.9531416462508031E-2</c:v>
                </c:pt>
                <c:pt idx="524">
                  <c:v>1.9523109303933524E-2</c:v>
                </c:pt>
                <c:pt idx="525">
                  <c:v>1.9514566029017265E-2</c:v>
                </c:pt>
                <c:pt idx="526">
                  <c:v>1.9505945536862402E-2</c:v>
                </c:pt>
                <c:pt idx="527">
                  <c:v>1.9497163631350543E-2</c:v>
                </c:pt>
                <c:pt idx="528">
                  <c:v>1.9486821913440217E-2</c:v>
                </c:pt>
                <c:pt idx="529">
                  <c:v>1.9474814765804489E-2</c:v>
                </c:pt>
                <c:pt idx="530">
                  <c:v>1.9462648467593435E-2</c:v>
                </c:pt>
                <c:pt idx="531">
                  <c:v>1.9450325036682918E-2</c:v>
                </c:pt>
                <c:pt idx="532">
                  <c:v>1.9437851528447923E-2</c:v>
                </c:pt>
                <c:pt idx="533">
                  <c:v>1.9425235695173348E-2</c:v>
                </c:pt>
                <c:pt idx="534">
                  <c:v>1.9412854823163492E-2</c:v>
                </c:pt>
                <c:pt idx="535">
                  <c:v>1.9399956789330802E-2</c:v>
                </c:pt>
                <c:pt idx="536">
                  <c:v>1.9386938688111002E-2</c:v>
                </c:pt>
                <c:pt idx="537">
                  <c:v>1.9373655924238859E-2</c:v>
                </c:pt>
                <c:pt idx="538">
                  <c:v>1.9360433458059916E-2</c:v>
                </c:pt>
                <c:pt idx="539">
                  <c:v>1.9347115118239132E-2</c:v>
                </c:pt>
                <c:pt idx="540">
                  <c:v>1.9333823980919762E-2</c:v>
                </c:pt>
                <c:pt idx="541">
                  <c:v>1.9320324472291959E-2</c:v>
                </c:pt>
                <c:pt idx="542">
                  <c:v>1.9306752588770255E-2</c:v>
                </c:pt>
                <c:pt idx="543">
                  <c:v>1.9293041565392903E-2</c:v>
                </c:pt>
                <c:pt idx="544">
                  <c:v>1.9279362914514257E-2</c:v>
                </c:pt>
                <c:pt idx="545">
                  <c:v>1.9265636132857561E-2</c:v>
                </c:pt>
                <c:pt idx="546">
                  <c:v>1.9252194443002062E-2</c:v>
                </c:pt>
                <c:pt idx="547">
                  <c:v>1.9241306376617372E-2</c:v>
                </c:pt>
                <c:pt idx="548">
                  <c:v>1.9230390997557346E-2</c:v>
                </c:pt>
                <c:pt idx="549">
                  <c:v>1.9219455656167138E-2</c:v>
                </c:pt>
                <c:pt idx="550">
                  <c:v>1.9208502632834933E-2</c:v>
                </c:pt>
                <c:pt idx="551">
                  <c:v>1.9197531932248206E-2</c:v>
                </c:pt>
                <c:pt idx="552">
                  <c:v>1.918645751693137E-2</c:v>
                </c:pt>
                <c:pt idx="553">
                  <c:v>1.9175448505383337E-2</c:v>
                </c:pt>
                <c:pt idx="554">
                  <c:v>1.9164421796900519E-2</c:v>
                </c:pt>
                <c:pt idx="555">
                  <c:v>1.9153424861734474E-2</c:v>
                </c:pt>
                <c:pt idx="556">
                  <c:v>1.9142364213762818E-2</c:v>
                </c:pt>
                <c:pt idx="557">
                  <c:v>1.9131285852251975E-2</c:v>
                </c:pt>
                <c:pt idx="558">
                  <c:v>1.9120189771458178E-2</c:v>
                </c:pt>
                <c:pt idx="559">
                  <c:v>1.9109022596453525E-2</c:v>
                </c:pt>
                <c:pt idx="560">
                  <c:v>1.9097889584573251E-2</c:v>
                </c:pt>
                <c:pt idx="561">
                  <c:v>1.9086738835572572E-2</c:v>
                </c:pt>
                <c:pt idx="562">
                  <c:v>1.907562814209899E-2</c:v>
                </c:pt>
                <c:pt idx="563">
                  <c:v>1.9064443380263162E-2</c:v>
                </c:pt>
                <c:pt idx="564">
                  <c:v>1.905324086560423E-2</c:v>
                </c:pt>
                <c:pt idx="565">
                  <c:v>1.9044508602900901E-2</c:v>
                </c:pt>
                <c:pt idx="566">
                  <c:v>1.9036099434066089E-2</c:v>
                </c:pt>
                <c:pt idx="567">
                  <c:v>1.9027669058190005E-2</c:v>
                </c:pt>
                <c:pt idx="568">
                  <c:v>1.9019217447481463E-2</c:v>
                </c:pt>
                <c:pt idx="569">
                  <c:v>1.9010744560309524E-2</c:v>
                </c:pt>
                <c:pt idx="570">
                  <c:v>1.9002250354423031E-2</c:v>
                </c:pt>
                <c:pt idx="571">
                  <c:v>1.8993410295730435E-2</c:v>
                </c:pt>
                <c:pt idx="572">
                  <c:v>1.8984924998381697E-2</c:v>
                </c:pt>
                <c:pt idx="573">
                  <c:v>1.897641821000471E-2</c:v>
                </c:pt>
                <c:pt idx="574">
                  <c:v>1.8967947985110093E-2</c:v>
                </c:pt>
                <c:pt idx="575">
                  <c:v>1.895938073581235E-2</c:v>
                </c:pt>
                <c:pt idx="576">
                  <c:v>1.8950791882605678E-2</c:v>
                </c:pt>
                <c:pt idx="577">
                  <c:v>1.8942175287489128E-2</c:v>
                </c:pt>
                <c:pt idx="578">
                  <c:v>1.8933560399774993E-2</c:v>
                </c:pt>
                <c:pt idx="579">
                  <c:v>1.8924923763234777E-2</c:v>
                </c:pt>
                <c:pt idx="580">
                  <c:v>1.891621957502717E-2</c:v>
                </c:pt>
                <c:pt idx="581">
                  <c:v>1.8907522060383729E-2</c:v>
                </c:pt>
                <c:pt idx="582">
                  <c:v>1.8898802684960421E-2</c:v>
                </c:pt>
                <c:pt idx="583">
                  <c:v>1.8888718573663987E-2</c:v>
                </c:pt>
                <c:pt idx="584">
                  <c:v>1.8877094570968794E-2</c:v>
                </c:pt>
                <c:pt idx="585">
                  <c:v>1.8865452051116421E-2</c:v>
                </c:pt>
                <c:pt idx="586">
                  <c:v>1.8853790985659084E-2</c:v>
                </c:pt>
                <c:pt idx="587">
                  <c:v>1.8842111365455945E-2</c:v>
                </c:pt>
                <c:pt idx="588">
                  <c:v>1.8830413184979352E-2</c:v>
                </c:pt>
                <c:pt idx="589">
                  <c:v>1.8818399586294724E-2</c:v>
                </c:pt>
                <c:pt idx="590">
                  <c:v>1.8806659648639791E-2</c:v>
                </c:pt>
                <c:pt idx="591">
                  <c:v>1.8794901131879951E-2</c:v>
                </c:pt>
                <c:pt idx="592">
                  <c:v>1.8783227710959405E-2</c:v>
                </c:pt>
                <c:pt idx="593">
                  <c:v>1.8771433562792584E-2</c:v>
                </c:pt>
                <c:pt idx="594">
                  <c:v>1.8759620820540234E-2</c:v>
                </c:pt>
                <c:pt idx="595">
                  <c:v>1.8747681168119101E-2</c:v>
                </c:pt>
                <c:pt idx="596">
                  <c:v>1.8735829677012778E-2</c:v>
                </c:pt>
                <c:pt idx="597">
                  <c:v>1.8723959575617361E-2</c:v>
                </c:pt>
                <c:pt idx="598">
                  <c:v>1.871218380789395E-2</c:v>
                </c:pt>
                <c:pt idx="599">
                  <c:v>1.870027801856074E-2</c:v>
                </c:pt>
                <c:pt idx="600">
                  <c:v>1.8688353604829334E-2</c:v>
                </c:pt>
                <c:pt idx="601">
                  <c:v>1.8676292967439841E-2</c:v>
                </c:pt>
                <c:pt idx="602">
                  <c:v>1.8664329740256606E-2</c:v>
                </c:pt>
                <c:pt idx="603">
                  <c:v>1.8652347873400522E-2</c:v>
                </c:pt>
                <c:pt idx="604">
                  <c:v>1.8640347366700116E-2</c:v>
                </c:pt>
                <c:pt idx="605">
                  <c:v>1.8628328233556587E-2</c:v>
                </c:pt>
                <c:pt idx="606">
                  <c:v>1.8616290489956271E-2</c:v>
                </c:pt>
                <c:pt idx="607">
                  <c:v>1.8604614502244193E-2</c:v>
                </c:pt>
                <c:pt idx="608">
                  <c:v>1.8592544225742139E-2</c:v>
                </c:pt>
                <c:pt idx="609">
                  <c:v>1.8580455385024286E-2</c:v>
                </c:pt>
                <c:pt idx="610">
                  <c:v>1.8568216683414969E-2</c:v>
                </c:pt>
                <c:pt idx="611">
                  <c:v>1.8556089219817655E-2</c:v>
                </c:pt>
                <c:pt idx="612">
                  <c:v>1.8543943242768472E-2</c:v>
                </c:pt>
                <c:pt idx="613">
                  <c:v>1.8531914714913264E-2</c:v>
                </c:pt>
                <c:pt idx="614">
                  <c:v>1.8519733305124329E-2</c:v>
                </c:pt>
                <c:pt idx="615">
                  <c:v>1.8507533432579076E-2</c:v>
                </c:pt>
                <c:pt idx="616">
                  <c:v>1.84951745384518E-2</c:v>
                </c:pt>
                <c:pt idx="617">
                  <c:v>1.8482936248766402E-2</c:v>
                </c:pt>
                <c:pt idx="618">
                  <c:v>1.8470679548138032E-2</c:v>
                </c:pt>
                <c:pt idx="619">
                  <c:v>1.8458549661056142E-2</c:v>
                </c:pt>
                <c:pt idx="620">
                  <c:v>1.8446257735218737E-2</c:v>
                </c:pt>
                <c:pt idx="621">
                  <c:v>1.8433947451481515E-2</c:v>
                </c:pt>
                <c:pt idx="622">
                  <c:v>1.8421618826458982E-2</c:v>
                </c:pt>
                <c:pt idx="623">
                  <c:v>1.8409271864527444E-2</c:v>
                </c:pt>
                <c:pt idx="624">
                  <c:v>1.8396906562851468E-2</c:v>
                </c:pt>
                <c:pt idx="625">
                  <c:v>1.8384059146298311E-2</c:v>
                </c:pt>
                <c:pt idx="626">
                  <c:v>1.8371652512093238E-2</c:v>
                </c:pt>
                <c:pt idx="627">
                  <c:v>1.8359227527766177E-2</c:v>
                </c:pt>
                <c:pt idx="628">
                  <c:v>1.8346943536703644E-2</c:v>
                </c:pt>
                <c:pt idx="629">
                  <c:v>1.8334483394226192E-2</c:v>
                </c:pt>
                <c:pt idx="630">
                  <c:v>1.8322004894304956E-2</c:v>
                </c:pt>
                <c:pt idx="631">
                  <c:v>1.8309508034395221E-2</c:v>
                </c:pt>
                <c:pt idx="632">
                  <c:v>1.8296827261624547E-2</c:v>
                </c:pt>
                <c:pt idx="633">
                  <c:v>1.8284292121707058E-2</c:v>
                </c:pt>
                <c:pt idx="634">
                  <c:v>1.8271738613883367E-2</c:v>
                </c:pt>
                <c:pt idx="635">
                  <c:v>1.8259336945844244E-2</c:v>
                </c:pt>
                <c:pt idx="636">
                  <c:v>1.8246748249697971E-2</c:v>
                </c:pt>
                <c:pt idx="637">
                  <c:v>1.8234141179426615E-2</c:v>
                </c:pt>
                <c:pt idx="638">
                  <c:v>1.8221340857851452E-2</c:v>
                </c:pt>
                <c:pt idx="639">
                  <c:v>1.8208695476719237E-2</c:v>
                </c:pt>
                <c:pt idx="640">
                  <c:v>1.8196031714404485E-2</c:v>
                </c:pt>
                <c:pt idx="641">
                  <c:v>1.8183349566537832E-2</c:v>
                </c:pt>
                <c:pt idx="642">
                  <c:v>1.8170649027088447E-2</c:v>
                </c:pt>
                <c:pt idx="643">
                  <c:v>1.8157930090027492E-2</c:v>
                </c:pt>
                <c:pt idx="644">
                  <c:v>1.8145745091508424E-2</c:v>
                </c:pt>
                <c:pt idx="645">
                  <c:v>1.8132994025146967E-2</c:v>
                </c:pt>
                <c:pt idx="646">
                  <c:v>1.812022454591327E-2</c:v>
                </c:pt>
                <c:pt idx="647">
                  <c:v>1.8107247958325783E-2</c:v>
                </c:pt>
                <c:pt idx="648">
                  <c:v>1.8094440072005911E-2</c:v>
                </c:pt>
                <c:pt idx="649">
                  <c:v>1.8081613754431715E-2</c:v>
                </c:pt>
                <c:pt idx="650">
                  <c:v>1.8068962382610691E-2</c:v>
                </c:pt>
                <c:pt idx="651">
                  <c:v>1.8056100751197186E-2</c:v>
                </c:pt>
                <c:pt idx="652">
                  <c:v>1.8043220672118884E-2</c:v>
                </c:pt>
                <c:pt idx="653">
                  <c:v>1.8030124057365683E-2</c:v>
                </c:pt>
                <c:pt idx="654">
                  <c:v>1.8017205498268622E-2</c:v>
                </c:pt>
                <c:pt idx="655">
                  <c:v>1.8004268474153221E-2</c:v>
                </c:pt>
                <c:pt idx="656">
                  <c:v>1.7991515767265664E-2</c:v>
                </c:pt>
                <c:pt idx="657">
                  <c:v>1.7978543366371311E-2</c:v>
                </c:pt>
                <c:pt idx="658">
                  <c:v>1.7965552484761532E-2</c:v>
                </c:pt>
                <c:pt idx="659">
                  <c:v>1.7952543118290816E-2</c:v>
                </c:pt>
                <c:pt idx="660">
                  <c:v>1.7939515265509152E-2</c:v>
                </c:pt>
                <c:pt idx="661">
                  <c:v>1.7926468925385696E-2</c:v>
                </c:pt>
                <c:pt idx="662">
                  <c:v>1.7912767122395406E-2</c:v>
                </c:pt>
                <c:pt idx="663">
                  <c:v>1.7899679086810966E-2</c:v>
                </c:pt>
                <c:pt idx="664">
                  <c:v>1.7886572559706351E-2</c:v>
                </c:pt>
                <c:pt idx="665">
                  <c:v>1.7873664696803678E-2</c:v>
                </c:pt>
                <c:pt idx="666">
                  <c:v>1.7860522758483582E-2</c:v>
                </c:pt>
                <c:pt idx="667">
                  <c:v>1.7847362326919393E-2</c:v>
                </c:pt>
                <c:pt idx="668">
                  <c:v>1.7833961521233323E-2</c:v>
                </c:pt>
                <c:pt idx="669">
                  <c:v>1.7820762525897808E-2</c:v>
                </c:pt>
                <c:pt idx="670">
                  <c:v>1.7807545035199351E-2</c:v>
                </c:pt>
                <c:pt idx="671">
                  <c:v>1.7794535656774229E-2</c:v>
                </c:pt>
                <c:pt idx="672">
                  <c:v>1.7781282750917771E-2</c:v>
                </c:pt>
                <c:pt idx="673">
                  <c:v>1.7768011348998802E-2</c:v>
                </c:pt>
                <c:pt idx="674">
                  <c:v>1.7753438084592035E-2</c:v>
                </c:pt>
                <c:pt idx="675">
                  <c:v>1.7737500871785182E-2</c:v>
                </c:pt>
                <c:pt idx="676">
                  <c:v>1.772154920556868E-2</c:v>
                </c:pt>
                <c:pt idx="677">
                  <c:v>1.7705583098191181E-2</c:v>
                </c:pt>
                <c:pt idx="678">
                  <c:v>1.7689602574130058E-2</c:v>
                </c:pt>
                <c:pt idx="679">
                  <c:v>1.7673607660202369E-2</c:v>
                </c:pt>
                <c:pt idx="680">
                  <c:v>1.765842415686953E-2</c:v>
                </c:pt>
                <c:pt idx="681">
                  <c:v>1.7642374518532188E-2</c:v>
                </c:pt>
                <c:pt idx="682">
                  <c:v>1.7626310611894208E-2</c:v>
                </c:pt>
                <c:pt idx="683">
                  <c:v>1.7609857901553852E-2</c:v>
                </c:pt>
                <c:pt idx="684">
                  <c:v>1.7593778571616384E-2</c:v>
                </c:pt>
                <c:pt idx="685">
                  <c:v>1.757768503527412E-2</c:v>
                </c:pt>
                <c:pt idx="686">
                  <c:v>1.7561912853184567E-2</c:v>
                </c:pt>
                <c:pt idx="687">
                  <c:v>1.7545778019008463E-2</c:v>
                </c:pt>
                <c:pt idx="688">
                  <c:v>1.7529629082782845E-2</c:v>
                </c:pt>
                <c:pt idx="689">
                  <c:v>1.7513169379611303E-2</c:v>
                </c:pt>
                <c:pt idx="690">
                  <c:v>1.7497005227392178E-2</c:v>
                </c:pt>
                <c:pt idx="691">
                  <c:v>1.7480827035892151E-2</c:v>
                </c:pt>
                <c:pt idx="692">
                  <c:v>1.7464892879639721E-2</c:v>
                </c:pt>
                <c:pt idx="693">
                  <c:v>1.7451330946598082E-2</c:v>
                </c:pt>
                <c:pt idx="694">
                  <c:v>1.7437750997098229E-2</c:v>
                </c:pt>
                <c:pt idx="695">
                  <c:v>1.7424153050364023E-2</c:v>
                </c:pt>
                <c:pt idx="696">
                  <c:v>1.7410537114679468E-2</c:v>
                </c:pt>
                <c:pt idx="697">
                  <c:v>1.739690319188433E-2</c:v>
                </c:pt>
                <c:pt idx="698">
                  <c:v>1.7383251283797255E-2</c:v>
                </c:pt>
                <c:pt idx="699">
                  <c:v>1.7369043415685577E-2</c:v>
                </c:pt>
                <c:pt idx="700">
                  <c:v>1.7355352430510763E-2</c:v>
                </c:pt>
                <c:pt idx="701">
                  <c:v>1.7341643465392451E-2</c:v>
                </c:pt>
                <c:pt idx="702">
                  <c:v>1.7328190236086886E-2</c:v>
                </c:pt>
                <c:pt idx="703">
                  <c:v>1.7314446874175209E-2</c:v>
                </c:pt>
                <c:pt idx="704">
                  <c:v>1.7300685538936655E-2</c:v>
                </c:pt>
                <c:pt idx="705">
                  <c:v>1.7286627847825631E-2</c:v>
                </c:pt>
                <c:pt idx="706">
                  <c:v>1.7272829015283812E-2</c:v>
                </c:pt>
                <c:pt idx="707">
                  <c:v>1.7259012216145644E-2</c:v>
                </c:pt>
                <c:pt idx="708">
                  <c:v>1.7245460510638105E-2</c:v>
                </c:pt>
                <c:pt idx="709">
                  <c:v>1.7231609343745624E-2</c:v>
                </c:pt>
                <c:pt idx="710">
                  <c:v>1.7217740217948637E-2</c:v>
                </c:pt>
                <c:pt idx="711">
                  <c:v>1.720560835816624E-2</c:v>
                </c:pt>
                <c:pt idx="712">
                  <c:v>1.7194251651122022E-2</c:v>
                </c:pt>
                <c:pt idx="713">
                  <c:v>1.7182872838370417E-2</c:v>
                </c:pt>
                <c:pt idx="714">
                  <c:v>1.7171473884854852E-2</c:v>
                </c:pt>
                <c:pt idx="715">
                  <c:v>1.7160058648138535E-2</c:v>
                </c:pt>
                <c:pt idx="716">
                  <c:v>1.7148631075208982E-2</c:v>
                </c:pt>
                <c:pt idx="717">
                  <c:v>1.7137588906979407E-2</c:v>
                </c:pt>
                <c:pt idx="718">
                  <c:v>1.7126190955056006E-2</c:v>
                </c:pt>
                <c:pt idx="719">
                  <c:v>1.7114791630381529E-2</c:v>
                </c:pt>
                <c:pt idx="720">
                  <c:v>1.7103223442664878E-2</c:v>
                </c:pt>
                <c:pt idx="721">
                  <c:v>1.7091820047375732E-2</c:v>
                </c:pt>
                <c:pt idx="722">
                  <c:v>1.7080427667366387E-2</c:v>
                </c:pt>
                <c:pt idx="723">
                  <c:v>1.706926150879921E-2</c:v>
                </c:pt>
                <c:pt idx="724">
                  <c:v>1.7057916064419556E-2</c:v>
                </c:pt>
                <c:pt idx="725">
                  <c:v>1.7046593597335426E-2</c:v>
                </c:pt>
                <c:pt idx="726">
                  <c:v>1.7035049226211789E-2</c:v>
                </c:pt>
                <c:pt idx="727">
                  <c:v>1.7023772682213754E-2</c:v>
                </c:pt>
                <c:pt idx="728">
                  <c:v>1.7012531509345601E-2</c:v>
                </c:pt>
                <c:pt idx="729">
                  <c:v>1.7000576808423026E-2</c:v>
                </c:pt>
                <c:pt idx="730">
                  <c:v>1.6986837411491037E-2</c:v>
                </c:pt>
                <c:pt idx="731">
                  <c:v>1.6973149911577001E-2</c:v>
                </c:pt>
                <c:pt idx="732">
                  <c:v>1.6959517559659069E-2</c:v>
                </c:pt>
                <c:pt idx="733">
                  <c:v>1.6945940980127867E-2</c:v>
                </c:pt>
                <c:pt idx="734">
                  <c:v>1.6932420311319668E-2</c:v>
                </c:pt>
                <c:pt idx="735">
                  <c:v>1.6918155566881629E-2</c:v>
                </c:pt>
                <c:pt idx="736">
                  <c:v>1.6904753757249025E-2</c:v>
                </c:pt>
                <c:pt idx="737">
                  <c:v>1.6891408303108986E-2</c:v>
                </c:pt>
                <c:pt idx="738">
                  <c:v>1.6878379255844112E-2</c:v>
                </c:pt>
                <c:pt idx="739">
                  <c:v>1.6865144688527085E-2</c:v>
                </c:pt>
                <c:pt idx="740">
                  <c:v>1.6851966880879369E-2</c:v>
                </c:pt>
                <c:pt idx="741">
                  <c:v>1.6838592803040786E-2</c:v>
                </c:pt>
                <c:pt idx="742">
                  <c:v>1.6825531197084399E-2</c:v>
                </c:pt>
                <c:pt idx="743">
                  <c:v>1.6812526774549173E-2</c:v>
                </c:pt>
                <c:pt idx="744">
                  <c:v>1.6799826005490709E-2</c:v>
                </c:pt>
                <c:pt idx="745">
                  <c:v>1.6786934064629295E-2</c:v>
                </c:pt>
                <c:pt idx="746">
                  <c:v>1.6774099710458942E-2</c:v>
                </c:pt>
                <c:pt idx="747">
                  <c:v>1.6761083674048327E-2</c:v>
                </c:pt>
                <c:pt idx="748">
                  <c:v>1.6748367234757741E-2</c:v>
                </c:pt>
                <c:pt idx="749">
                  <c:v>1.6735708804998996E-2</c:v>
                </c:pt>
                <c:pt idx="750">
                  <c:v>1.6723108498036716E-2</c:v>
                </c:pt>
                <c:pt idx="751">
                  <c:v>1.6710566247745758E-2</c:v>
                </c:pt>
                <c:pt idx="752">
                  <c:v>1.6698081907182801E-2</c:v>
                </c:pt>
                <c:pt idx="753">
                  <c:v>1.6686332179540637E-2</c:v>
                </c:pt>
                <c:pt idx="754">
                  <c:v>1.667395636825867E-2</c:v>
                </c:pt>
                <c:pt idx="755">
                  <c:v>1.6661638056259503E-2</c:v>
                </c:pt>
                <c:pt idx="756">
                  <c:v>1.6649158142753133E-2</c:v>
                </c:pt>
                <c:pt idx="757">
                  <c:v>1.6636956618432553E-2</c:v>
                </c:pt>
                <c:pt idx="758">
                  <c:v>1.6624812122106727E-2</c:v>
                </c:pt>
                <c:pt idx="759">
                  <c:v>1.6612936710320041E-2</c:v>
                </c:pt>
                <c:pt idx="760">
                  <c:v>1.6600903571698942E-2</c:v>
                </c:pt>
                <c:pt idx="761">
                  <c:v>1.6588926999183778E-2</c:v>
                </c:pt>
                <c:pt idx="762">
                  <c:v>1.6577006835267954E-2</c:v>
                </c:pt>
                <c:pt idx="763">
                  <c:v>1.6564939641255213E-2</c:v>
                </c:pt>
                <c:pt idx="764">
                  <c:v>1.6553134053552632E-2</c:v>
                </c:pt>
                <c:pt idx="765">
                  <c:v>1.6541384402164089E-2</c:v>
                </c:pt>
                <c:pt idx="766">
                  <c:v>1.6529887095754425E-2</c:v>
                </c:pt>
                <c:pt idx="767">
                  <c:v>1.6518246592537176E-2</c:v>
                </c:pt>
                <c:pt idx="768">
                  <c:v>1.6506661544153468E-2</c:v>
                </c:pt>
                <c:pt idx="769">
                  <c:v>1.649513191204708E-2</c:v>
                </c:pt>
                <c:pt idx="770">
                  <c:v>1.6483657813011317E-2</c:v>
                </c:pt>
                <c:pt idx="771">
                  <c:v>1.6472239374198061E-2</c:v>
                </c:pt>
                <c:pt idx="772">
                  <c:v>1.6460328357825054E-2</c:v>
                </c:pt>
                <c:pt idx="773">
                  <c:v>1.6449028534278626E-2</c:v>
                </c:pt>
                <c:pt idx="774">
                  <c:v>1.6437784779951902E-2</c:v>
                </c:pt>
                <c:pt idx="775">
                  <c:v>1.6426772917941198E-2</c:v>
                </c:pt>
                <c:pt idx="776">
                  <c:v>1.6415639350144107E-2</c:v>
                </c:pt>
                <c:pt idx="777">
                  <c:v>1.6404562223279379E-2</c:v>
                </c:pt>
                <c:pt idx="778">
                  <c:v>1.6393372994723366E-2</c:v>
                </c:pt>
                <c:pt idx="779">
                  <c:v>1.6382411491135188E-2</c:v>
                </c:pt>
                <c:pt idx="780">
                  <c:v>1.6371506818407783E-2</c:v>
                </c:pt>
                <c:pt idx="781">
                  <c:v>1.6360820663207747E-2</c:v>
                </c:pt>
                <c:pt idx="782">
                  <c:v>1.6350027644291665E-2</c:v>
                </c:pt>
                <c:pt idx="783">
                  <c:v>1.6339291827417481E-2</c:v>
                </c:pt>
                <c:pt idx="784">
                  <c:v>1.6328458972391258E-2</c:v>
                </c:pt>
                <c:pt idx="785">
                  <c:v>1.6317840355936867E-2</c:v>
                </c:pt>
                <c:pt idx="786">
                  <c:v>1.6307279328386881E-2</c:v>
                </c:pt>
                <c:pt idx="787">
                  <c:v>1.629677591473631E-2</c:v>
                </c:pt>
                <c:pt idx="788">
                  <c:v>1.6286330010948379E-2</c:v>
                </c:pt>
                <c:pt idx="789">
                  <c:v>1.6275941503941137E-2</c:v>
                </c:pt>
                <c:pt idx="790">
                  <c:v>1.6266030563454634E-2</c:v>
                </c:pt>
                <c:pt idx="791">
                  <c:v>1.6255749396504801E-2</c:v>
                </c:pt>
                <c:pt idx="792">
                  <c:v>1.6245525308916431E-2</c:v>
                </c:pt>
                <c:pt idx="793">
                  <c:v>1.6235225024931455E-2</c:v>
                </c:pt>
                <c:pt idx="794">
                  <c:v>1.6225117089780271E-2</c:v>
                </c:pt>
                <c:pt idx="795">
                  <c:v>1.6215065872043358E-2</c:v>
                </c:pt>
                <c:pt idx="796">
                  <c:v>1.6205197371236772E-2</c:v>
                </c:pt>
                <c:pt idx="797">
                  <c:v>1.6195256890801518E-2</c:v>
                </c:pt>
                <c:pt idx="798">
                  <c:v>1.618537277071205E-2</c:v>
                </c:pt>
                <c:pt idx="799">
                  <c:v>1.6175425793290274E-2</c:v>
                </c:pt>
                <c:pt idx="800">
                  <c:v>1.616565637225242E-2</c:v>
                </c:pt>
                <c:pt idx="801">
                  <c:v>1.6155942949353876E-2</c:v>
                </c:pt>
                <c:pt idx="802">
                  <c:v>1.6146397458852359E-2</c:v>
                </c:pt>
                <c:pt idx="803">
                  <c:v>1.6136793310361056E-2</c:v>
                </c:pt>
                <c:pt idx="804">
                  <c:v>1.6127244787036879E-2</c:v>
                </c:pt>
                <c:pt idx="805">
                  <c:v>1.6117751805274552E-2</c:v>
                </c:pt>
                <c:pt idx="806">
                  <c:v>1.6108314443106789E-2</c:v>
                </c:pt>
                <c:pt idx="807">
                  <c:v>1.6098932819006005E-2</c:v>
                </c:pt>
                <c:pt idx="808">
                  <c:v>1.6089314154353249E-2</c:v>
                </c:pt>
                <c:pt idx="809">
                  <c:v>1.6080051586094768E-2</c:v>
                </c:pt>
                <c:pt idx="810">
                  <c:v>1.6070845137198923E-2</c:v>
                </c:pt>
                <c:pt idx="811">
                  <c:v>1.6061785147757354E-2</c:v>
                </c:pt>
                <c:pt idx="812">
                  <c:v>1.6052688858138549E-2</c:v>
                </c:pt>
                <c:pt idx="813">
                  <c:v>1.6043649034482139E-2</c:v>
                </c:pt>
                <c:pt idx="814">
                  <c:v>1.6034582903643884E-2</c:v>
                </c:pt>
                <c:pt idx="815">
                  <c:v>1.6025658827786581E-2</c:v>
                </c:pt>
                <c:pt idx="816">
                  <c:v>1.6016791581722208E-2</c:v>
                </c:pt>
                <c:pt idx="817">
                  <c:v>1.6008056767362878E-2</c:v>
                </c:pt>
                <c:pt idx="818">
                  <c:v>1.5999301049364489E-2</c:v>
                </c:pt>
                <c:pt idx="819">
                  <c:v>1.5990602507619665E-2</c:v>
                </c:pt>
                <c:pt idx="820">
                  <c:v>1.5981181867764222E-2</c:v>
                </c:pt>
                <c:pt idx="821">
                  <c:v>1.597023079620161E-2</c:v>
                </c:pt>
                <c:pt idx="822">
                  <c:v>1.5959339655257178E-2</c:v>
                </c:pt>
                <c:pt idx="823">
                  <c:v>1.5948508499300271E-2</c:v>
                </c:pt>
                <c:pt idx="824">
                  <c:v>1.5937737231918877E-2</c:v>
                </c:pt>
                <c:pt idx="825">
                  <c:v>1.5927025718626007E-2</c:v>
                </c:pt>
                <c:pt idx="826">
                  <c:v>1.591679412653739E-2</c:v>
                </c:pt>
                <c:pt idx="827">
                  <c:v>1.5906170631863104E-2</c:v>
                </c:pt>
                <c:pt idx="828">
                  <c:v>1.5895606530886692E-2</c:v>
                </c:pt>
                <c:pt idx="829">
                  <c:v>1.5884937366632088E-2</c:v>
                </c:pt>
                <c:pt idx="830">
                  <c:v>1.587450718430683E-2</c:v>
                </c:pt>
                <c:pt idx="831">
                  <c:v>1.5864135958208136E-2</c:v>
                </c:pt>
                <c:pt idx="832">
                  <c:v>1.5853941276709329E-2</c:v>
                </c:pt>
                <c:pt idx="833">
                  <c:v>1.5843672049729345E-2</c:v>
                </c:pt>
                <c:pt idx="834">
                  <c:v>1.5833461375407577E-2</c:v>
                </c:pt>
                <c:pt idx="835">
                  <c:v>1.5823309111953818E-2</c:v>
                </c:pt>
                <c:pt idx="836">
                  <c:v>1.5813159288346649E-2</c:v>
                </c:pt>
                <c:pt idx="837">
                  <c:v>1.58031388635149E-2</c:v>
                </c:pt>
                <c:pt idx="838">
                  <c:v>1.5793176411932956E-2</c:v>
                </c:pt>
                <c:pt idx="839">
                  <c:v>1.5785437896954781E-2</c:v>
                </c:pt>
                <c:pt idx="840">
                  <c:v>1.5777969444952779E-2</c:v>
                </c:pt>
                <c:pt idx="841">
                  <c:v>1.5770556153937437E-2</c:v>
                </c:pt>
                <c:pt idx="842">
                  <c:v>1.5763198036800746E-2</c:v>
                </c:pt>
                <c:pt idx="843">
                  <c:v>1.5755895201014215E-2</c:v>
                </c:pt>
                <c:pt idx="844">
                  <c:v>1.5748647756494857E-2</c:v>
                </c:pt>
                <c:pt idx="845">
                  <c:v>1.5741443087976436E-2</c:v>
                </c:pt>
                <c:pt idx="846">
                  <c:v>1.5734311735613019E-2</c:v>
                </c:pt>
                <c:pt idx="847">
                  <c:v>1.5727236120467166E-2</c:v>
                </c:pt>
                <c:pt idx="848">
                  <c:v>1.5720215136965466E-2</c:v>
                </c:pt>
                <c:pt idx="849">
                  <c:v>1.5713248811763524E-2</c:v>
                </c:pt>
                <c:pt idx="850">
                  <c:v>1.5706338545666918E-2</c:v>
                </c:pt>
                <c:pt idx="851">
                  <c:v>1.5699493231716089E-2</c:v>
                </c:pt>
                <c:pt idx="852">
                  <c:v>1.5692697952531091E-2</c:v>
                </c:pt>
                <c:pt idx="853">
                  <c:v>1.5685959070621966E-2</c:v>
                </c:pt>
                <c:pt idx="854">
                  <c:v>1.5679260272850347E-2</c:v>
                </c:pt>
                <c:pt idx="855">
                  <c:v>1.5672631952823729E-2</c:v>
                </c:pt>
                <c:pt idx="856">
                  <c:v>1.5666060352243737E-2</c:v>
                </c:pt>
                <c:pt idx="857">
                  <c:v>1.566120235873374E-2</c:v>
                </c:pt>
                <c:pt idx="858">
                  <c:v>1.5657077946212988E-2</c:v>
                </c:pt>
                <c:pt idx="859">
                  <c:v>1.5653008832670786E-2</c:v>
                </c:pt>
                <c:pt idx="860">
                  <c:v>1.5648995059240316E-2</c:v>
                </c:pt>
                <c:pt idx="861">
                  <c:v>1.5645036546189487E-2</c:v>
                </c:pt>
                <c:pt idx="862">
                  <c:v>1.5641133205429637E-2</c:v>
                </c:pt>
                <c:pt idx="863">
                  <c:v>1.5636715096437246E-2</c:v>
                </c:pt>
                <c:pt idx="864">
                  <c:v>1.5632952861488584E-2</c:v>
                </c:pt>
                <c:pt idx="865">
                  <c:v>1.5629245523246661E-2</c:v>
                </c:pt>
                <c:pt idx="866">
                  <c:v>1.5625752980534847E-2</c:v>
                </c:pt>
                <c:pt idx="867">
                  <c:v>1.5622144687242889E-2</c:v>
                </c:pt>
                <c:pt idx="868">
                  <c:v>1.5618591018744079E-2</c:v>
                </c:pt>
                <c:pt idx="869">
                  <c:v>1.5614963283591856E-2</c:v>
                </c:pt>
                <c:pt idx="870">
                  <c:v>1.5611529035969221E-2</c:v>
                </c:pt>
                <c:pt idx="871">
                  <c:v>1.5608149125811391E-2</c:v>
                </c:pt>
                <c:pt idx="872">
                  <c:v>1.5604920742806467E-2</c:v>
                </c:pt>
                <c:pt idx="873">
                  <c:v>1.5601638808301645E-2</c:v>
                </c:pt>
                <c:pt idx="874">
                  <c:v>1.5598410940552294E-2</c:v>
                </c:pt>
                <c:pt idx="875">
                  <c:v>1.5594459676654047E-2</c:v>
                </c:pt>
                <c:pt idx="876">
                  <c:v>1.558898023362424E-2</c:v>
                </c:pt>
                <c:pt idx="877">
                  <c:v>1.5583556351699984E-2</c:v>
                </c:pt>
                <c:pt idx="878">
                  <c:v>1.5578187946175664E-2</c:v>
                </c:pt>
                <c:pt idx="879">
                  <c:v>1.557287508397024E-2</c:v>
                </c:pt>
                <c:pt idx="880">
                  <c:v>1.5567617869971191E-2</c:v>
                </c:pt>
                <c:pt idx="881">
                  <c:v>1.5562672936273588E-2</c:v>
                </c:pt>
                <c:pt idx="882">
                  <c:v>1.5557535105767763E-2</c:v>
                </c:pt>
                <c:pt idx="883">
                  <c:v>1.5552453261564599E-2</c:v>
                </c:pt>
                <c:pt idx="884">
                  <c:v>1.5547334026451849E-2</c:v>
                </c:pt>
                <c:pt idx="885">
                  <c:v>1.5542361855464778E-2</c:v>
                </c:pt>
                <c:pt idx="886">
                  <c:v>1.5537445978296715E-2</c:v>
                </c:pt>
                <c:pt idx="887">
                  <c:v>1.5532687849367651E-2</c:v>
                </c:pt>
                <c:pt idx="888">
                  <c:v>1.5527887513225152E-2</c:v>
                </c:pt>
                <c:pt idx="889">
                  <c:v>1.552314379429303E-2</c:v>
                </c:pt>
                <c:pt idx="890">
                  <c:v>1.5518347511782654E-2</c:v>
                </c:pt>
                <c:pt idx="891">
                  <c:v>1.5513714682061055E-2</c:v>
                </c:pt>
                <c:pt idx="892">
                  <c:v>1.5509138777802705E-2</c:v>
                </c:pt>
                <c:pt idx="893">
                  <c:v>1.5504737197333475E-2</c:v>
                </c:pt>
                <c:pt idx="894">
                  <c:v>1.5500278144847422E-2</c:v>
                </c:pt>
                <c:pt idx="895">
                  <c:v>1.5495876342052552E-2</c:v>
                </c:pt>
                <c:pt idx="896">
                  <c:v>1.5491531614281191E-2</c:v>
                </c:pt>
                <c:pt idx="897">
                  <c:v>1.5487242270015331E-2</c:v>
                </c:pt>
                <c:pt idx="898">
                  <c:v>1.5483006104165382E-2</c:v>
                </c:pt>
                <c:pt idx="899">
                  <c:v>1.5478425497672268E-2</c:v>
                </c:pt>
                <c:pt idx="900">
                  <c:v>1.54742834938933E-2</c:v>
                </c:pt>
                <c:pt idx="901">
                  <c:v>1.5470188527570582E-2</c:v>
                </c:pt>
                <c:pt idx="902">
                  <c:v>1.5466138340629394E-2</c:v>
                </c:pt>
                <c:pt idx="903">
                  <c:v>1.5462268870162841E-2</c:v>
                </c:pt>
                <c:pt idx="904">
                  <c:v>1.5458302722255601E-2</c:v>
                </c:pt>
                <c:pt idx="905">
                  <c:v>1.5454374437834335E-2</c:v>
                </c:pt>
                <c:pt idx="906">
                  <c:v>1.5450340087025073E-2</c:v>
                </c:pt>
                <c:pt idx="907">
                  <c:v>1.5446479787664794E-2</c:v>
                </c:pt>
                <c:pt idx="908">
                  <c:v>1.5442650636278548E-2</c:v>
                </c:pt>
                <c:pt idx="909">
                  <c:v>1.5438994650130291E-2</c:v>
                </c:pt>
                <c:pt idx="910">
                  <c:v>1.5435221685044E-2</c:v>
                </c:pt>
                <c:pt idx="911">
                  <c:v>1.5431472956649152E-2</c:v>
                </c:pt>
                <c:pt idx="912">
                  <c:v>1.5427599736124512E-2</c:v>
                </c:pt>
                <c:pt idx="913">
                  <c:v>1.542389195917109E-2</c:v>
                </c:pt>
                <c:pt idx="914">
                  <c:v>1.5420201605100142E-2</c:v>
                </c:pt>
                <c:pt idx="915">
                  <c:v>1.5416527536926466E-2</c:v>
                </c:pt>
                <c:pt idx="916">
                  <c:v>1.5412869739807461E-2</c:v>
                </c:pt>
                <c:pt idx="917">
                  <c:v>1.5409228247733393E-2</c:v>
                </c:pt>
                <c:pt idx="918">
                  <c:v>1.5406054518832856E-2</c:v>
                </c:pt>
                <c:pt idx="919">
                  <c:v>1.5402447752211076E-2</c:v>
                </c:pt>
                <c:pt idx="920">
                  <c:v>1.5398857400054627E-2</c:v>
                </c:pt>
                <c:pt idx="921">
                  <c:v>1.5395130951302217E-2</c:v>
                </c:pt>
                <c:pt idx="922">
                  <c:v>1.5391572851722001E-2</c:v>
                </c:pt>
                <c:pt idx="923">
                  <c:v>1.5388031266465246E-2</c:v>
                </c:pt>
                <c:pt idx="924">
                  <c:v>1.5384660818010779E-2</c:v>
                </c:pt>
                <c:pt idx="925">
                  <c:v>1.53811530498165E-2</c:v>
                </c:pt>
                <c:pt idx="926">
                  <c:v>1.5377661900892202E-2</c:v>
                </c:pt>
                <c:pt idx="927">
                  <c:v>1.5374030751845695E-2</c:v>
                </c:pt>
                <c:pt idx="928">
                  <c:v>1.5370572250776775E-2</c:v>
                </c:pt>
                <c:pt idx="929">
                  <c:v>1.5367130469212325E-2</c:v>
                </c:pt>
                <c:pt idx="930">
                  <c:v>1.5363864182417048E-2</c:v>
                </c:pt>
                <c:pt idx="931">
                  <c:v>1.5360456643424772E-2</c:v>
                </c:pt>
                <c:pt idx="932">
                  <c:v>1.5357065928671995E-2</c:v>
                </c:pt>
                <c:pt idx="933">
                  <c:v>1.5353692047897235E-2</c:v>
                </c:pt>
                <c:pt idx="934">
                  <c:v>1.5350334979654604E-2</c:v>
                </c:pt>
                <c:pt idx="935">
                  <c:v>1.5346994700340155E-2</c:v>
                </c:pt>
                <c:pt idx="936">
                  <c:v>1.5343182542908786E-2</c:v>
                </c:pt>
                <c:pt idx="937">
                  <c:v>1.533987369680913E-2</c:v>
                </c:pt>
                <c:pt idx="938">
                  <c:v>1.5336581573563737E-2</c:v>
                </c:pt>
                <c:pt idx="939">
                  <c:v>1.5333471047809487E-2</c:v>
                </c:pt>
                <c:pt idx="940">
                  <c:v>1.5330212982611635E-2</c:v>
                </c:pt>
                <c:pt idx="941">
                  <c:v>1.5326971564684599E-2</c:v>
                </c:pt>
                <c:pt idx="942">
                  <c:v>1.5323579811129319E-2</c:v>
                </c:pt>
                <c:pt idx="943">
                  <c:v>1.5320370927983711E-2</c:v>
                </c:pt>
                <c:pt idx="944">
                  <c:v>1.5317178617484231E-2</c:v>
                </c:pt>
                <c:pt idx="945">
                  <c:v>1.5314171869418277E-2</c:v>
                </c:pt>
                <c:pt idx="946">
                  <c:v>1.5311013314974788E-2</c:v>
                </c:pt>
                <c:pt idx="947">
                  <c:v>1.5307871258118878E-2</c:v>
                </c:pt>
                <c:pt idx="948">
                  <c:v>1.5304574594699204E-2</c:v>
                </c:pt>
                <c:pt idx="949">
                  <c:v>1.5301464766319089E-2</c:v>
                </c:pt>
                <c:pt idx="950">
                  <c:v>1.5298371357602725E-2</c:v>
                </c:pt>
                <c:pt idx="951">
                  <c:v>1.5295294352578467E-2</c:v>
                </c:pt>
                <c:pt idx="952">
                  <c:v>1.52922337744153E-2</c:v>
                </c:pt>
                <c:pt idx="953">
                  <c:v>1.5289189656093905E-2</c:v>
                </c:pt>
                <c:pt idx="954">
                  <c:v>1.5286687962769462E-2</c:v>
                </c:pt>
                <c:pt idx="955">
                  <c:v>1.5283678978232381E-2</c:v>
                </c:pt>
                <c:pt idx="956">
                  <c:v>1.5280686559757631E-2</c:v>
                </c:pt>
                <c:pt idx="957">
                  <c:v>1.5277533254767705E-2</c:v>
                </c:pt>
                <c:pt idx="958">
                  <c:v>1.5274573355312552E-2</c:v>
                </c:pt>
                <c:pt idx="959">
                  <c:v>1.5271630118827857E-2</c:v>
                </c:pt>
                <c:pt idx="960">
                  <c:v>1.526888320833659E-2</c:v>
                </c:pt>
                <c:pt idx="961">
                  <c:v>1.526597411676928E-2</c:v>
                </c:pt>
                <c:pt idx="962">
                  <c:v>1.5263081790061578E-2</c:v>
                </c:pt>
                <c:pt idx="963">
                  <c:v>1.5260024465784677E-2</c:v>
                </c:pt>
                <c:pt idx="964">
                  <c:v>1.5257165041748984E-2</c:v>
                </c:pt>
                <c:pt idx="965">
                  <c:v>1.5254322479883531E-2</c:v>
                </c:pt>
                <c:pt idx="966">
                  <c:v>1.5251226842517077E-2</c:v>
                </c:pt>
                <c:pt idx="967">
                  <c:v>1.5246149546218899E-2</c:v>
                </c:pt>
                <c:pt idx="968">
                  <c:v>1.5241090004099823E-2</c:v>
                </c:pt>
                <c:pt idx="969">
                  <c:v>1.5236048237908329E-2</c:v>
                </c:pt>
                <c:pt idx="970">
                  <c:v>1.523102422961058E-2</c:v>
                </c:pt>
                <c:pt idx="971">
                  <c:v>1.5226017937628742E-2</c:v>
                </c:pt>
                <c:pt idx="972">
                  <c:v>1.5220957292347528E-2</c:v>
                </c:pt>
                <c:pt idx="973">
                  <c:v>1.5215960015234094E-2</c:v>
                </c:pt>
                <c:pt idx="974">
                  <c:v>1.5210980343167856E-2</c:v>
                </c:pt>
                <c:pt idx="975">
                  <c:v>1.5206018233024749E-2</c:v>
                </c:pt>
                <c:pt idx="976">
                  <c:v>1.5201161613738969E-2</c:v>
                </c:pt>
                <c:pt idx="977">
                  <c:v>1.5196247683653836E-2</c:v>
                </c:pt>
                <c:pt idx="978">
                  <c:v>1.5191351179514853E-2</c:v>
                </c:pt>
                <c:pt idx="979">
                  <c:v>1.518634454539014E-2</c:v>
                </c:pt>
                <c:pt idx="980">
                  <c:v>1.518146959417337E-2</c:v>
                </c:pt>
                <c:pt idx="981">
                  <c:v>1.5176611943828983E-2</c:v>
                </c:pt>
                <c:pt idx="982">
                  <c:v>1.5171938557626293E-2</c:v>
                </c:pt>
                <c:pt idx="983">
                  <c:v>1.5167128533666831E-2</c:v>
                </c:pt>
                <c:pt idx="984">
                  <c:v>1.5162335675065466E-2</c:v>
                </c:pt>
                <c:pt idx="985">
                  <c:v>1.5159188810306678E-2</c:v>
                </c:pt>
                <c:pt idx="986">
                  <c:v>1.5156710456992456E-2</c:v>
                </c:pt>
                <c:pt idx="987">
                  <c:v>1.5154248347070907E-2</c:v>
                </c:pt>
                <c:pt idx="988">
                  <c:v>1.5151802467851642E-2</c:v>
                </c:pt>
                <c:pt idx="989">
                  <c:v>1.5149372846820245E-2</c:v>
                </c:pt>
                <c:pt idx="990">
                  <c:v>1.5146959515374354E-2</c:v>
                </c:pt>
                <c:pt idx="991">
                  <c:v>1.5144964173613494E-2</c:v>
                </c:pt>
                <c:pt idx="992">
                  <c:v>1.514258496282511E-2</c:v>
                </c:pt>
                <c:pt idx="993">
                  <c:v>1.5140222140517193E-2</c:v>
                </c:pt>
                <c:pt idx="994">
                  <c:v>1.5137672698914513E-2</c:v>
                </c:pt>
                <c:pt idx="995">
                  <c:v>1.5135342017551635E-2</c:v>
                </c:pt>
                <c:pt idx="996">
                  <c:v>1.5133027816946499E-2</c:v>
                </c:pt>
                <c:pt idx="997">
                  <c:v>1.5130935366392271E-2</c:v>
                </c:pt>
              </c:numCache>
            </c:numRef>
          </c:val>
          <c:smooth val="0"/>
        </c:ser>
        <c:ser>
          <c:idx val="2"/>
          <c:order val="2"/>
          <c:tx>
            <c:v>3ML</c:v>
          </c:tx>
          <c:marker>
            <c:symbol val="none"/>
          </c:marker>
          <c:cat>
            <c:numRef>
              <c:f>CurveDisplay!$C$7:$C$1004</c:f>
              <c:numCache>
                <c:formatCode>d\-mmm\-yy</c:formatCode>
                <c:ptCount val="998"/>
                <c:pt idx="0">
                  <c:v>42754.710543981484</c:v>
                </c:pt>
                <c:pt idx="1">
                  <c:v>42764.710543981484</c:v>
                </c:pt>
                <c:pt idx="2">
                  <c:v>42774.710543981484</c:v>
                </c:pt>
                <c:pt idx="3">
                  <c:v>42784.710543981484</c:v>
                </c:pt>
                <c:pt idx="4">
                  <c:v>42794.710543981484</c:v>
                </c:pt>
                <c:pt idx="5">
                  <c:v>42804.710543981484</c:v>
                </c:pt>
                <c:pt idx="6">
                  <c:v>42814.710543981484</c:v>
                </c:pt>
                <c:pt idx="7">
                  <c:v>42824.710543981484</c:v>
                </c:pt>
                <c:pt idx="8">
                  <c:v>42834.710543981484</c:v>
                </c:pt>
                <c:pt idx="9">
                  <c:v>42844.710543981484</c:v>
                </c:pt>
                <c:pt idx="10">
                  <c:v>42854.710543981484</c:v>
                </c:pt>
                <c:pt idx="11">
                  <c:v>42864.710543981484</c:v>
                </c:pt>
                <c:pt idx="12">
                  <c:v>42874.710543981484</c:v>
                </c:pt>
                <c:pt idx="13">
                  <c:v>42884.710543981484</c:v>
                </c:pt>
                <c:pt idx="14">
                  <c:v>42894.710543981484</c:v>
                </c:pt>
                <c:pt idx="15">
                  <c:v>42904.710543981484</c:v>
                </c:pt>
                <c:pt idx="16">
                  <c:v>42914.710543981484</c:v>
                </c:pt>
                <c:pt idx="17">
                  <c:v>42924.710543981484</c:v>
                </c:pt>
                <c:pt idx="18">
                  <c:v>42934.710543981484</c:v>
                </c:pt>
                <c:pt idx="19">
                  <c:v>42944.710543981484</c:v>
                </c:pt>
                <c:pt idx="20">
                  <c:v>42954.710543981484</c:v>
                </c:pt>
                <c:pt idx="21">
                  <c:v>42964.710543981484</c:v>
                </c:pt>
                <c:pt idx="22">
                  <c:v>42974.710543981484</c:v>
                </c:pt>
                <c:pt idx="23">
                  <c:v>42984.710543981484</c:v>
                </c:pt>
                <c:pt idx="24">
                  <c:v>42994.710543981484</c:v>
                </c:pt>
                <c:pt idx="25">
                  <c:v>43004.710543981484</c:v>
                </c:pt>
                <c:pt idx="26">
                  <c:v>43014.710543981484</c:v>
                </c:pt>
                <c:pt idx="27">
                  <c:v>43024.710543981484</c:v>
                </c:pt>
                <c:pt idx="28">
                  <c:v>43034.710543981484</c:v>
                </c:pt>
                <c:pt idx="29">
                  <c:v>43044.710543981484</c:v>
                </c:pt>
                <c:pt idx="30">
                  <c:v>43054.710543981484</c:v>
                </c:pt>
                <c:pt idx="31">
                  <c:v>43064.710543981484</c:v>
                </c:pt>
                <c:pt idx="32">
                  <c:v>43074.710543981484</c:v>
                </c:pt>
                <c:pt idx="33">
                  <c:v>43084.710543981484</c:v>
                </c:pt>
                <c:pt idx="34">
                  <c:v>43094.710543981484</c:v>
                </c:pt>
                <c:pt idx="35">
                  <c:v>43104.710543981484</c:v>
                </c:pt>
                <c:pt idx="36">
                  <c:v>43114.710543981484</c:v>
                </c:pt>
                <c:pt idx="37">
                  <c:v>43124.710543981484</c:v>
                </c:pt>
                <c:pt idx="38">
                  <c:v>43134.710543981484</c:v>
                </c:pt>
                <c:pt idx="39">
                  <c:v>43144.710543981484</c:v>
                </c:pt>
                <c:pt idx="40">
                  <c:v>43154.710543981484</c:v>
                </c:pt>
                <c:pt idx="41">
                  <c:v>43164.710543981484</c:v>
                </c:pt>
                <c:pt idx="42">
                  <c:v>43174.710543981484</c:v>
                </c:pt>
                <c:pt idx="43">
                  <c:v>43184.710543981484</c:v>
                </c:pt>
                <c:pt idx="44">
                  <c:v>43194.710543981484</c:v>
                </c:pt>
                <c:pt idx="45">
                  <c:v>43204.710543981484</c:v>
                </c:pt>
                <c:pt idx="46">
                  <c:v>43214.710543981484</c:v>
                </c:pt>
                <c:pt idx="47">
                  <c:v>43224.710543981484</c:v>
                </c:pt>
                <c:pt idx="48">
                  <c:v>43234.710543981484</c:v>
                </c:pt>
                <c:pt idx="49">
                  <c:v>43244.710543981484</c:v>
                </c:pt>
                <c:pt idx="50">
                  <c:v>43254.710543981484</c:v>
                </c:pt>
                <c:pt idx="51">
                  <c:v>43264.710543981484</c:v>
                </c:pt>
                <c:pt idx="52">
                  <c:v>43274.710543981484</c:v>
                </c:pt>
                <c:pt idx="53">
                  <c:v>43284.710543981484</c:v>
                </c:pt>
                <c:pt idx="54">
                  <c:v>43294.710543981484</c:v>
                </c:pt>
                <c:pt idx="55">
                  <c:v>43304.710543981484</c:v>
                </c:pt>
                <c:pt idx="56">
                  <c:v>43314.710543981484</c:v>
                </c:pt>
                <c:pt idx="57">
                  <c:v>43324.710543981484</c:v>
                </c:pt>
                <c:pt idx="58">
                  <c:v>43334.710543981484</c:v>
                </c:pt>
                <c:pt idx="59">
                  <c:v>43344.710543981484</c:v>
                </c:pt>
                <c:pt idx="60">
                  <c:v>43354.710543981484</c:v>
                </c:pt>
                <c:pt idx="61">
                  <c:v>43364.710543981484</c:v>
                </c:pt>
                <c:pt idx="62">
                  <c:v>43374.710543981484</c:v>
                </c:pt>
                <c:pt idx="63">
                  <c:v>43384.710543981484</c:v>
                </c:pt>
                <c:pt idx="64">
                  <c:v>43394.710543981484</c:v>
                </c:pt>
                <c:pt idx="65">
                  <c:v>43404.710543981484</c:v>
                </c:pt>
                <c:pt idx="66">
                  <c:v>43414.710543981484</c:v>
                </c:pt>
                <c:pt idx="67">
                  <c:v>43424.710543981484</c:v>
                </c:pt>
                <c:pt idx="68">
                  <c:v>43434.710543981484</c:v>
                </c:pt>
                <c:pt idx="69">
                  <c:v>43444.710543981484</c:v>
                </c:pt>
                <c:pt idx="70">
                  <c:v>43454.710543981484</c:v>
                </c:pt>
                <c:pt idx="71">
                  <c:v>43464.710543981484</c:v>
                </c:pt>
                <c:pt idx="72">
                  <c:v>43474.710543981484</c:v>
                </c:pt>
                <c:pt idx="73">
                  <c:v>43484.710543981484</c:v>
                </c:pt>
                <c:pt idx="74">
                  <c:v>43494.710543981484</c:v>
                </c:pt>
                <c:pt idx="75">
                  <c:v>43504.710543981484</c:v>
                </c:pt>
                <c:pt idx="76">
                  <c:v>43514.710543981484</c:v>
                </c:pt>
                <c:pt idx="77">
                  <c:v>43524.710543981484</c:v>
                </c:pt>
                <c:pt idx="78">
                  <c:v>43534.710543981484</c:v>
                </c:pt>
                <c:pt idx="79">
                  <c:v>43544.710543981484</c:v>
                </c:pt>
                <c:pt idx="80">
                  <c:v>43554.710543981484</c:v>
                </c:pt>
                <c:pt idx="81">
                  <c:v>43564.710543981484</c:v>
                </c:pt>
                <c:pt idx="82">
                  <c:v>43574.710543981484</c:v>
                </c:pt>
                <c:pt idx="83">
                  <c:v>43584.710543981484</c:v>
                </c:pt>
                <c:pt idx="84">
                  <c:v>43594.710543981484</c:v>
                </c:pt>
                <c:pt idx="85">
                  <c:v>43604.710543981484</c:v>
                </c:pt>
                <c:pt idx="86">
                  <c:v>43614.710543981484</c:v>
                </c:pt>
                <c:pt idx="87">
                  <c:v>43624.710543981484</c:v>
                </c:pt>
                <c:pt idx="88">
                  <c:v>43634.710543981484</c:v>
                </c:pt>
                <c:pt idx="89">
                  <c:v>43644.710543981484</c:v>
                </c:pt>
                <c:pt idx="90">
                  <c:v>43654.710543981484</c:v>
                </c:pt>
                <c:pt idx="91">
                  <c:v>43664.710543981484</c:v>
                </c:pt>
                <c:pt idx="92">
                  <c:v>43674.710543981484</c:v>
                </c:pt>
                <c:pt idx="93">
                  <c:v>43684.710543981484</c:v>
                </c:pt>
                <c:pt idx="94">
                  <c:v>43694.710543981484</c:v>
                </c:pt>
                <c:pt idx="95">
                  <c:v>43704.710543981484</c:v>
                </c:pt>
                <c:pt idx="96">
                  <c:v>43714.710543981484</c:v>
                </c:pt>
                <c:pt idx="97">
                  <c:v>43724.710543981484</c:v>
                </c:pt>
                <c:pt idx="98">
                  <c:v>43734.710543981484</c:v>
                </c:pt>
                <c:pt idx="99">
                  <c:v>43744.710543981484</c:v>
                </c:pt>
                <c:pt idx="100">
                  <c:v>43754.710543981484</c:v>
                </c:pt>
                <c:pt idx="101">
                  <c:v>43764.710543981484</c:v>
                </c:pt>
                <c:pt idx="102">
                  <c:v>43774.710543981484</c:v>
                </c:pt>
                <c:pt idx="103">
                  <c:v>43784.710543981484</c:v>
                </c:pt>
                <c:pt idx="104">
                  <c:v>43794.710543981484</c:v>
                </c:pt>
                <c:pt idx="105">
                  <c:v>43804.710543981484</c:v>
                </c:pt>
                <c:pt idx="106">
                  <c:v>43814.710543981484</c:v>
                </c:pt>
                <c:pt idx="107">
                  <c:v>43824.710543981484</c:v>
                </c:pt>
                <c:pt idx="108">
                  <c:v>43834.710543981484</c:v>
                </c:pt>
                <c:pt idx="109">
                  <c:v>43844.710543981484</c:v>
                </c:pt>
                <c:pt idx="110">
                  <c:v>43854.710543981484</c:v>
                </c:pt>
                <c:pt idx="111">
                  <c:v>43864.710543981484</c:v>
                </c:pt>
                <c:pt idx="112">
                  <c:v>43874.710543981484</c:v>
                </c:pt>
                <c:pt idx="113">
                  <c:v>43884.710543981484</c:v>
                </c:pt>
                <c:pt idx="114">
                  <c:v>43894.710543981484</c:v>
                </c:pt>
                <c:pt idx="115">
                  <c:v>43904.710543981484</c:v>
                </c:pt>
                <c:pt idx="116">
                  <c:v>43914.710543981484</c:v>
                </c:pt>
                <c:pt idx="117">
                  <c:v>43924.710543981484</c:v>
                </c:pt>
                <c:pt idx="118">
                  <c:v>43934.710543981484</c:v>
                </c:pt>
                <c:pt idx="119">
                  <c:v>43944.710543981484</c:v>
                </c:pt>
                <c:pt idx="120">
                  <c:v>43954.710543981484</c:v>
                </c:pt>
                <c:pt idx="121">
                  <c:v>43964.710543981484</c:v>
                </c:pt>
                <c:pt idx="122">
                  <c:v>43974.710543981484</c:v>
                </c:pt>
                <c:pt idx="123">
                  <c:v>43984.710543981484</c:v>
                </c:pt>
                <c:pt idx="124">
                  <c:v>43994.710543981484</c:v>
                </c:pt>
                <c:pt idx="125">
                  <c:v>44004.710543981484</c:v>
                </c:pt>
                <c:pt idx="126">
                  <c:v>44014.710543981484</c:v>
                </c:pt>
                <c:pt idx="127">
                  <c:v>44024.710543981484</c:v>
                </c:pt>
                <c:pt idx="128">
                  <c:v>44034.710543981484</c:v>
                </c:pt>
                <c:pt idx="129">
                  <c:v>44044.710543981484</c:v>
                </c:pt>
                <c:pt idx="130">
                  <c:v>44054.710543981484</c:v>
                </c:pt>
                <c:pt idx="131">
                  <c:v>44064.710543981484</c:v>
                </c:pt>
                <c:pt idx="132">
                  <c:v>44074.710543981484</c:v>
                </c:pt>
                <c:pt idx="133">
                  <c:v>44084.710543981484</c:v>
                </c:pt>
                <c:pt idx="134">
                  <c:v>44094.710543981484</c:v>
                </c:pt>
                <c:pt idx="135">
                  <c:v>44104.710543981484</c:v>
                </c:pt>
                <c:pt idx="136">
                  <c:v>44114.710543981484</c:v>
                </c:pt>
                <c:pt idx="137">
                  <c:v>44124.710543981484</c:v>
                </c:pt>
                <c:pt idx="138">
                  <c:v>44134.710543981484</c:v>
                </c:pt>
                <c:pt idx="139">
                  <c:v>44144.710543981484</c:v>
                </c:pt>
                <c:pt idx="140">
                  <c:v>44154.710543981484</c:v>
                </c:pt>
                <c:pt idx="141">
                  <c:v>44164.710543981484</c:v>
                </c:pt>
                <c:pt idx="142">
                  <c:v>44174.710543981484</c:v>
                </c:pt>
                <c:pt idx="143">
                  <c:v>44184.710543981484</c:v>
                </c:pt>
                <c:pt idx="144">
                  <c:v>44194.710543981484</c:v>
                </c:pt>
                <c:pt idx="145">
                  <c:v>44204.710543981484</c:v>
                </c:pt>
                <c:pt idx="146">
                  <c:v>44214.710543981484</c:v>
                </c:pt>
                <c:pt idx="147">
                  <c:v>44224.710543981484</c:v>
                </c:pt>
                <c:pt idx="148">
                  <c:v>44234.710543981484</c:v>
                </c:pt>
                <c:pt idx="149">
                  <c:v>44244.710543981484</c:v>
                </c:pt>
                <c:pt idx="150">
                  <c:v>44254.710543981484</c:v>
                </c:pt>
                <c:pt idx="151">
                  <c:v>44264.710543981484</c:v>
                </c:pt>
                <c:pt idx="152">
                  <c:v>44274.710543981484</c:v>
                </c:pt>
                <c:pt idx="153">
                  <c:v>44284.710543981484</c:v>
                </c:pt>
                <c:pt idx="154">
                  <c:v>44294.710543981484</c:v>
                </c:pt>
                <c:pt idx="155">
                  <c:v>44304.710543981484</c:v>
                </c:pt>
                <c:pt idx="156">
                  <c:v>44314.710543981484</c:v>
                </c:pt>
                <c:pt idx="157">
                  <c:v>44324.710543981484</c:v>
                </c:pt>
                <c:pt idx="158">
                  <c:v>44334.710543981484</c:v>
                </c:pt>
                <c:pt idx="159">
                  <c:v>44344.710543981484</c:v>
                </c:pt>
                <c:pt idx="160">
                  <c:v>44354.710543981484</c:v>
                </c:pt>
                <c:pt idx="161">
                  <c:v>44364.710543981484</c:v>
                </c:pt>
                <c:pt idx="162">
                  <c:v>44374.710543981484</c:v>
                </c:pt>
                <c:pt idx="163">
                  <c:v>44384.710543981484</c:v>
                </c:pt>
                <c:pt idx="164">
                  <c:v>44394.710543981484</c:v>
                </c:pt>
                <c:pt idx="165">
                  <c:v>44404.710543981484</c:v>
                </c:pt>
                <c:pt idx="166">
                  <c:v>44414.710543981484</c:v>
                </c:pt>
                <c:pt idx="167">
                  <c:v>44424.710543981484</c:v>
                </c:pt>
                <c:pt idx="168">
                  <c:v>44434.710543981484</c:v>
                </c:pt>
                <c:pt idx="169">
                  <c:v>44444.710543981484</c:v>
                </c:pt>
                <c:pt idx="170">
                  <c:v>44454.710543981484</c:v>
                </c:pt>
                <c:pt idx="171">
                  <c:v>44464.710543981484</c:v>
                </c:pt>
                <c:pt idx="172">
                  <c:v>44474.710543981484</c:v>
                </c:pt>
                <c:pt idx="173">
                  <c:v>44484.710543981484</c:v>
                </c:pt>
                <c:pt idx="174">
                  <c:v>44494.710543981484</c:v>
                </c:pt>
                <c:pt idx="175">
                  <c:v>44504.710543981484</c:v>
                </c:pt>
                <c:pt idx="176">
                  <c:v>44514.710543981484</c:v>
                </c:pt>
                <c:pt idx="177">
                  <c:v>44524.710543981484</c:v>
                </c:pt>
                <c:pt idx="178">
                  <c:v>44534.710543981484</c:v>
                </c:pt>
                <c:pt idx="179">
                  <c:v>44544.710543981484</c:v>
                </c:pt>
                <c:pt idx="180">
                  <c:v>44554.710543981484</c:v>
                </c:pt>
                <c:pt idx="181">
                  <c:v>44564.710543981484</c:v>
                </c:pt>
                <c:pt idx="182">
                  <c:v>44574.710543981484</c:v>
                </c:pt>
                <c:pt idx="183">
                  <c:v>44584.710543981484</c:v>
                </c:pt>
                <c:pt idx="184">
                  <c:v>44594.710543981484</c:v>
                </c:pt>
                <c:pt idx="185">
                  <c:v>44604.710543981484</c:v>
                </c:pt>
                <c:pt idx="186">
                  <c:v>44614.710543981484</c:v>
                </c:pt>
                <c:pt idx="187">
                  <c:v>44624.710543981484</c:v>
                </c:pt>
                <c:pt idx="188">
                  <c:v>44634.710543981484</c:v>
                </c:pt>
                <c:pt idx="189">
                  <c:v>44644.710543981484</c:v>
                </c:pt>
                <c:pt idx="190">
                  <c:v>44654.710543981484</c:v>
                </c:pt>
                <c:pt idx="191">
                  <c:v>44664.710543981484</c:v>
                </c:pt>
                <c:pt idx="192">
                  <c:v>44674.710543981484</c:v>
                </c:pt>
                <c:pt idx="193">
                  <c:v>44684.710543981484</c:v>
                </c:pt>
                <c:pt idx="194">
                  <c:v>44694.710543981484</c:v>
                </c:pt>
                <c:pt idx="195">
                  <c:v>44704.710543981484</c:v>
                </c:pt>
                <c:pt idx="196">
                  <c:v>44714.710543981484</c:v>
                </c:pt>
                <c:pt idx="197">
                  <c:v>44724.710543981484</c:v>
                </c:pt>
                <c:pt idx="198">
                  <c:v>44734.710543981484</c:v>
                </c:pt>
                <c:pt idx="199">
                  <c:v>44744.710543981484</c:v>
                </c:pt>
                <c:pt idx="200">
                  <c:v>44754.710543981484</c:v>
                </c:pt>
                <c:pt idx="201">
                  <c:v>44764.710543981484</c:v>
                </c:pt>
                <c:pt idx="202">
                  <c:v>44774.710543981484</c:v>
                </c:pt>
                <c:pt idx="203">
                  <c:v>44784.710543981484</c:v>
                </c:pt>
                <c:pt idx="204">
                  <c:v>44794.710543981484</c:v>
                </c:pt>
                <c:pt idx="205">
                  <c:v>44804.710543981484</c:v>
                </c:pt>
                <c:pt idx="206">
                  <c:v>44814.710543981484</c:v>
                </c:pt>
                <c:pt idx="207">
                  <c:v>44824.710543981484</c:v>
                </c:pt>
                <c:pt idx="208">
                  <c:v>44834.710543981484</c:v>
                </c:pt>
                <c:pt idx="209">
                  <c:v>44844.710543981484</c:v>
                </c:pt>
                <c:pt idx="210">
                  <c:v>44854.710543981484</c:v>
                </c:pt>
                <c:pt idx="211">
                  <c:v>44864.710543981484</c:v>
                </c:pt>
                <c:pt idx="212">
                  <c:v>44874.710543981484</c:v>
                </c:pt>
                <c:pt idx="213">
                  <c:v>44884.710543981484</c:v>
                </c:pt>
                <c:pt idx="214">
                  <c:v>44894.710543981484</c:v>
                </c:pt>
                <c:pt idx="215">
                  <c:v>44904.710543981484</c:v>
                </c:pt>
                <c:pt idx="216">
                  <c:v>44914.710543981484</c:v>
                </c:pt>
                <c:pt idx="217">
                  <c:v>44924.710543981484</c:v>
                </c:pt>
                <c:pt idx="218">
                  <c:v>44934.710543981484</c:v>
                </c:pt>
                <c:pt idx="219">
                  <c:v>44944.710543981484</c:v>
                </c:pt>
                <c:pt idx="220">
                  <c:v>44954.710543981484</c:v>
                </c:pt>
                <c:pt idx="221">
                  <c:v>44964.710543981484</c:v>
                </c:pt>
                <c:pt idx="222">
                  <c:v>44974.710543981484</c:v>
                </c:pt>
                <c:pt idx="223">
                  <c:v>44984.710543981484</c:v>
                </c:pt>
                <c:pt idx="224">
                  <c:v>44994.710543981484</c:v>
                </c:pt>
                <c:pt idx="225">
                  <c:v>45004.710543981484</c:v>
                </c:pt>
                <c:pt idx="226">
                  <c:v>45014.710543981484</c:v>
                </c:pt>
                <c:pt idx="227">
                  <c:v>45024.710543981484</c:v>
                </c:pt>
                <c:pt idx="228">
                  <c:v>45034.710543981484</c:v>
                </c:pt>
                <c:pt idx="229">
                  <c:v>45044.710543981484</c:v>
                </c:pt>
                <c:pt idx="230">
                  <c:v>45054.710543981484</c:v>
                </c:pt>
                <c:pt idx="231">
                  <c:v>45064.710543981484</c:v>
                </c:pt>
                <c:pt idx="232">
                  <c:v>45074.710543981484</c:v>
                </c:pt>
                <c:pt idx="233">
                  <c:v>45084.710543981484</c:v>
                </c:pt>
                <c:pt idx="234">
                  <c:v>45094.710543981484</c:v>
                </c:pt>
                <c:pt idx="235">
                  <c:v>45104.710543981484</c:v>
                </c:pt>
                <c:pt idx="236">
                  <c:v>45114.710543981484</c:v>
                </c:pt>
                <c:pt idx="237">
                  <c:v>45124.710543981484</c:v>
                </c:pt>
                <c:pt idx="238">
                  <c:v>45134.710543981484</c:v>
                </c:pt>
                <c:pt idx="239">
                  <c:v>45144.710543981484</c:v>
                </c:pt>
                <c:pt idx="240">
                  <c:v>45154.710543981484</c:v>
                </c:pt>
                <c:pt idx="241">
                  <c:v>45164.710543981484</c:v>
                </c:pt>
                <c:pt idx="242">
                  <c:v>45174.710543981484</c:v>
                </c:pt>
                <c:pt idx="243">
                  <c:v>45184.710543981484</c:v>
                </c:pt>
                <c:pt idx="244">
                  <c:v>45194.710543981484</c:v>
                </c:pt>
                <c:pt idx="245">
                  <c:v>45204.710543981484</c:v>
                </c:pt>
                <c:pt idx="246">
                  <c:v>45214.710543981484</c:v>
                </c:pt>
                <c:pt idx="247">
                  <c:v>45224.710543981484</c:v>
                </c:pt>
                <c:pt idx="248">
                  <c:v>45234.710543981484</c:v>
                </c:pt>
                <c:pt idx="249">
                  <c:v>45244.710543981484</c:v>
                </c:pt>
                <c:pt idx="250">
                  <c:v>45254.710543981484</c:v>
                </c:pt>
                <c:pt idx="251">
                  <c:v>45264.710543981484</c:v>
                </c:pt>
                <c:pt idx="252">
                  <c:v>45274.710543981484</c:v>
                </c:pt>
                <c:pt idx="253">
                  <c:v>45284.710543981484</c:v>
                </c:pt>
                <c:pt idx="254">
                  <c:v>45294.710543981484</c:v>
                </c:pt>
                <c:pt idx="255">
                  <c:v>45304.710543981484</c:v>
                </c:pt>
                <c:pt idx="256">
                  <c:v>45314.710543981484</c:v>
                </c:pt>
                <c:pt idx="257">
                  <c:v>45324.710543981484</c:v>
                </c:pt>
                <c:pt idx="258">
                  <c:v>45334.710543981484</c:v>
                </c:pt>
                <c:pt idx="259">
                  <c:v>45344.710543981484</c:v>
                </c:pt>
                <c:pt idx="260">
                  <c:v>45354.710543981484</c:v>
                </c:pt>
                <c:pt idx="261">
                  <c:v>45364.710543981484</c:v>
                </c:pt>
                <c:pt idx="262">
                  <c:v>45374.710543981484</c:v>
                </c:pt>
                <c:pt idx="263">
                  <c:v>45384.710543981484</c:v>
                </c:pt>
                <c:pt idx="264">
                  <c:v>45394.710543981484</c:v>
                </c:pt>
                <c:pt idx="265">
                  <c:v>45404.710543981484</c:v>
                </c:pt>
                <c:pt idx="266">
                  <c:v>45414.710543981484</c:v>
                </c:pt>
                <c:pt idx="267">
                  <c:v>45424.710543981484</c:v>
                </c:pt>
                <c:pt idx="268">
                  <c:v>45434.710543981484</c:v>
                </c:pt>
                <c:pt idx="269">
                  <c:v>45444.710543981484</c:v>
                </c:pt>
                <c:pt idx="270">
                  <c:v>45454.710543981484</c:v>
                </c:pt>
                <c:pt idx="271">
                  <c:v>45464.710543981484</c:v>
                </c:pt>
                <c:pt idx="272">
                  <c:v>45474.710543981484</c:v>
                </c:pt>
                <c:pt idx="273">
                  <c:v>45484.710543981484</c:v>
                </c:pt>
                <c:pt idx="274">
                  <c:v>45494.710543981484</c:v>
                </c:pt>
                <c:pt idx="275">
                  <c:v>45504.710543981484</c:v>
                </c:pt>
                <c:pt idx="276">
                  <c:v>45514.710543981484</c:v>
                </c:pt>
                <c:pt idx="277">
                  <c:v>45524.710543981484</c:v>
                </c:pt>
                <c:pt idx="278">
                  <c:v>45534.710543981484</c:v>
                </c:pt>
                <c:pt idx="279">
                  <c:v>45544.710543981484</c:v>
                </c:pt>
                <c:pt idx="280">
                  <c:v>45554.710543981484</c:v>
                </c:pt>
                <c:pt idx="281">
                  <c:v>45564.710543981484</c:v>
                </c:pt>
                <c:pt idx="282">
                  <c:v>45574.710543981484</c:v>
                </c:pt>
                <c:pt idx="283">
                  <c:v>45584.710543981484</c:v>
                </c:pt>
                <c:pt idx="284">
                  <c:v>45594.710543981484</c:v>
                </c:pt>
                <c:pt idx="285">
                  <c:v>45604.710543981484</c:v>
                </c:pt>
                <c:pt idx="286">
                  <c:v>45614.710543981484</c:v>
                </c:pt>
                <c:pt idx="287">
                  <c:v>45624.710543981484</c:v>
                </c:pt>
                <c:pt idx="288">
                  <c:v>45634.710543981484</c:v>
                </c:pt>
                <c:pt idx="289">
                  <c:v>45644.710543981484</c:v>
                </c:pt>
                <c:pt idx="290">
                  <c:v>45654.710543981484</c:v>
                </c:pt>
                <c:pt idx="291">
                  <c:v>45664.710543981484</c:v>
                </c:pt>
                <c:pt idx="292">
                  <c:v>45674.710543981484</c:v>
                </c:pt>
                <c:pt idx="293">
                  <c:v>45684.710543981484</c:v>
                </c:pt>
                <c:pt idx="294">
                  <c:v>45694.710543981484</c:v>
                </c:pt>
                <c:pt idx="295">
                  <c:v>45704.710543981484</c:v>
                </c:pt>
                <c:pt idx="296">
                  <c:v>45714.710543981484</c:v>
                </c:pt>
                <c:pt idx="297">
                  <c:v>45724.710543981484</c:v>
                </c:pt>
                <c:pt idx="298">
                  <c:v>45734.710543981484</c:v>
                </c:pt>
                <c:pt idx="299">
                  <c:v>45744.710543981484</c:v>
                </c:pt>
                <c:pt idx="300">
                  <c:v>45754.710543981484</c:v>
                </c:pt>
                <c:pt idx="301">
                  <c:v>45764.710543981484</c:v>
                </c:pt>
                <c:pt idx="302">
                  <c:v>45774.710543981484</c:v>
                </c:pt>
                <c:pt idx="303">
                  <c:v>45784.710543981484</c:v>
                </c:pt>
                <c:pt idx="304">
                  <c:v>45794.710543981484</c:v>
                </c:pt>
                <c:pt idx="305">
                  <c:v>45804.710543981484</c:v>
                </c:pt>
                <c:pt idx="306">
                  <c:v>45814.710543981484</c:v>
                </c:pt>
                <c:pt idx="307">
                  <c:v>45824.710543981484</c:v>
                </c:pt>
                <c:pt idx="308">
                  <c:v>45834.710543981484</c:v>
                </c:pt>
                <c:pt idx="309">
                  <c:v>45844.710543981484</c:v>
                </c:pt>
                <c:pt idx="310">
                  <c:v>45854.710543981484</c:v>
                </c:pt>
                <c:pt idx="311">
                  <c:v>45864.710543981484</c:v>
                </c:pt>
                <c:pt idx="312">
                  <c:v>45874.710543981484</c:v>
                </c:pt>
                <c:pt idx="313">
                  <c:v>45884.710543981484</c:v>
                </c:pt>
                <c:pt idx="314">
                  <c:v>45894.710543981484</c:v>
                </c:pt>
                <c:pt idx="315">
                  <c:v>45904.710543981484</c:v>
                </c:pt>
                <c:pt idx="316">
                  <c:v>45914.710543981484</c:v>
                </c:pt>
                <c:pt idx="317">
                  <c:v>45924.710543981484</c:v>
                </c:pt>
                <c:pt idx="318">
                  <c:v>45934.710543981484</c:v>
                </c:pt>
                <c:pt idx="319">
                  <c:v>45944.710543981484</c:v>
                </c:pt>
                <c:pt idx="320">
                  <c:v>45954.710543981484</c:v>
                </c:pt>
                <c:pt idx="321">
                  <c:v>45964.710543981484</c:v>
                </c:pt>
                <c:pt idx="322">
                  <c:v>45974.710543981484</c:v>
                </c:pt>
                <c:pt idx="323">
                  <c:v>45984.710543981484</c:v>
                </c:pt>
                <c:pt idx="324">
                  <c:v>45994.710543981484</c:v>
                </c:pt>
                <c:pt idx="325">
                  <c:v>46004.710543981484</c:v>
                </c:pt>
                <c:pt idx="326">
                  <c:v>46014.710543981484</c:v>
                </c:pt>
                <c:pt idx="327">
                  <c:v>46024.710543981484</c:v>
                </c:pt>
                <c:pt idx="328">
                  <c:v>46034.710543981484</c:v>
                </c:pt>
                <c:pt idx="329">
                  <c:v>46044.710543981484</c:v>
                </c:pt>
                <c:pt idx="330">
                  <c:v>46054.710543981484</c:v>
                </c:pt>
                <c:pt idx="331">
                  <c:v>46064.710543981484</c:v>
                </c:pt>
                <c:pt idx="332">
                  <c:v>46074.710543981484</c:v>
                </c:pt>
                <c:pt idx="333">
                  <c:v>46084.710543981484</c:v>
                </c:pt>
                <c:pt idx="334">
                  <c:v>46094.710543981484</c:v>
                </c:pt>
                <c:pt idx="335">
                  <c:v>46104.710543981484</c:v>
                </c:pt>
                <c:pt idx="336">
                  <c:v>46114.710543981484</c:v>
                </c:pt>
                <c:pt idx="337">
                  <c:v>46124.710543981484</c:v>
                </c:pt>
                <c:pt idx="338">
                  <c:v>46134.710543981484</c:v>
                </c:pt>
                <c:pt idx="339">
                  <c:v>46144.710543981484</c:v>
                </c:pt>
                <c:pt idx="340">
                  <c:v>46154.710543981484</c:v>
                </c:pt>
                <c:pt idx="341">
                  <c:v>46164.710543981484</c:v>
                </c:pt>
                <c:pt idx="342">
                  <c:v>46174.710543981484</c:v>
                </c:pt>
                <c:pt idx="343">
                  <c:v>46184.710543981484</c:v>
                </c:pt>
                <c:pt idx="344">
                  <c:v>46194.710543981484</c:v>
                </c:pt>
                <c:pt idx="345">
                  <c:v>46204.710543981484</c:v>
                </c:pt>
                <c:pt idx="346">
                  <c:v>46214.710543981484</c:v>
                </c:pt>
                <c:pt idx="347">
                  <c:v>46224.710543981484</c:v>
                </c:pt>
                <c:pt idx="348">
                  <c:v>46234.710543981484</c:v>
                </c:pt>
                <c:pt idx="349">
                  <c:v>46244.710543981484</c:v>
                </c:pt>
                <c:pt idx="350">
                  <c:v>46254.710543981484</c:v>
                </c:pt>
                <c:pt idx="351">
                  <c:v>46264.710543981484</c:v>
                </c:pt>
                <c:pt idx="352">
                  <c:v>46274.710543981484</c:v>
                </c:pt>
                <c:pt idx="353">
                  <c:v>46284.710543981484</c:v>
                </c:pt>
                <c:pt idx="354">
                  <c:v>46294.710543981484</c:v>
                </c:pt>
                <c:pt idx="355">
                  <c:v>46304.710543981484</c:v>
                </c:pt>
                <c:pt idx="356">
                  <c:v>46314.710543981484</c:v>
                </c:pt>
                <c:pt idx="357">
                  <c:v>46324.710543981484</c:v>
                </c:pt>
                <c:pt idx="358">
                  <c:v>46334.710543981484</c:v>
                </c:pt>
                <c:pt idx="359">
                  <c:v>46344.710543981484</c:v>
                </c:pt>
                <c:pt idx="360">
                  <c:v>46354.710543981484</c:v>
                </c:pt>
                <c:pt idx="361">
                  <c:v>46364.710543981484</c:v>
                </c:pt>
                <c:pt idx="362">
                  <c:v>46374.710543981484</c:v>
                </c:pt>
                <c:pt idx="363">
                  <c:v>46384.710543981484</c:v>
                </c:pt>
                <c:pt idx="364">
                  <c:v>46394.710543981484</c:v>
                </c:pt>
                <c:pt idx="365">
                  <c:v>46404.710543981484</c:v>
                </c:pt>
                <c:pt idx="366">
                  <c:v>46414.710543981484</c:v>
                </c:pt>
                <c:pt idx="367">
                  <c:v>46424.710543981484</c:v>
                </c:pt>
                <c:pt idx="368">
                  <c:v>46434.710543981484</c:v>
                </c:pt>
                <c:pt idx="369">
                  <c:v>46444.710543981484</c:v>
                </c:pt>
                <c:pt idx="370">
                  <c:v>46454.710543981484</c:v>
                </c:pt>
                <c:pt idx="371">
                  <c:v>46464.710543981484</c:v>
                </c:pt>
                <c:pt idx="372">
                  <c:v>46474.710543981484</c:v>
                </c:pt>
                <c:pt idx="373">
                  <c:v>46484.710543981484</c:v>
                </c:pt>
                <c:pt idx="374">
                  <c:v>46494.710543981484</c:v>
                </c:pt>
                <c:pt idx="375">
                  <c:v>46504.710543981484</c:v>
                </c:pt>
                <c:pt idx="376">
                  <c:v>46514.710543981484</c:v>
                </c:pt>
                <c:pt idx="377">
                  <c:v>46524.710543981484</c:v>
                </c:pt>
                <c:pt idx="378">
                  <c:v>46534.710543981484</c:v>
                </c:pt>
                <c:pt idx="379">
                  <c:v>46544.710543981484</c:v>
                </c:pt>
                <c:pt idx="380">
                  <c:v>46554.710543981484</c:v>
                </c:pt>
                <c:pt idx="381">
                  <c:v>46564.710543981484</c:v>
                </c:pt>
                <c:pt idx="382">
                  <c:v>46574.710543981484</c:v>
                </c:pt>
                <c:pt idx="383">
                  <c:v>46584.710543981484</c:v>
                </c:pt>
                <c:pt idx="384">
                  <c:v>46594.710543981484</c:v>
                </c:pt>
                <c:pt idx="385">
                  <c:v>46604.710543981484</c:v>
                </c:pt>
                <c:pt idx="386">
                  <c:v>46614.710543981484</c:v>
                </c:pt>
                <c:pt idx="387">
                  <c:v>46624.710543981484</c:v>
                </c:pt>
                <c:pt idx="388">
                  <c:v>46634.710543981484</c:v>
                </c:pt>
                <c:pt idx="389">
                  <c:v>46644.710543981484</c:v>
                </c:pt>
                <c:pt idx="390">
                  <c:v>46654.710543981484</c:v>
                </c:pt>
                <c:pt idx="391">
                  <c:v>46664.710543981484</c:v>
                </c:pt>
                <c:pt idx="392">
                  <c:v>46674.710543981484</c:v>
                </c:pt>
                <c:pt idx="393">
                  <c:v>46684.710543981484</c:v>
                </c:pt>
                <c:pt idx="394">
                  <c:v>46694.710543981484</c:v>
                </c:pt>
                <c:pt idx="395">
                  <c:v>46704.710543981484</c:v>
                </c:pt>
                <c:pt idx="396">
                  <c:v>46714.710543981484</c:v>
                </c:pt>
                <c:pt idx="397">
                  <c:v>46724.710543981484</c:v>
                </c:pt>
                <c:pt idx="398">
                  <c:v>46734.710543981484</c:v>
                </c:pt>
                <c:pt idx="399">
                  <c:v>46744.710543981484</c:v>
                </c:pt>
                <c:pt idx="400">
                  <c:v>46754.710543981484</c:v>
                </c:pt>
                <c:pt idx="401">
                  <c:v>46764.710543981484</c:v>
                </c:pt>
                <c:pt idx="402">
                  <c:v>46774.710543981484</c:v>
                </c:pt>
                <c:pt idx="403">
                  <c:v>46784.710543981484</c:v>
                </c:pt>
                <c:pt idx="404">
                  <c:v>46794.710543981484</c:v>
                </c:pt>
                <c:pt idx="405">
                  <c:v>46804.710543981484</c:v>
                </c:pt>
                <c:pt idx="406">
                  <c:v>46814.710543981484</c:v>
                </c:pt>
                <c:pt idx="407">
                  <c:v>46824.710543981484</c:v>
                </c:pt>
                <c:pt idx="408">
                  <c:v>46834.710543981484</c:v>
                </c:pt>
                <c:pt idx="409">
                  <c:v>46844.710543981484</c:v>
                </c:pt>
                <c:pt idx="410">
                  <c:v>46854.710543981484</c:v>
                </c:pt>
                <c:pt idx="411">
                  <c:v>46864.710543981484</c:v>
                </c:pt>
                <c:pt idx="412">
                  <c:v>46874.710543981484</c:v>
                </c:pt>
                <c:pt idx="413">
                  <c:v>46884.710543981484</c:v>
                </c:pt>
                <c:pt idx="414">
                  <c:v>46894.710543981484</c:v>
                </c:pt>
                <c:pt idx="415">
                  <c:v>46904.710543981484</c:v>
                </c:pt>
                <c:pt idx="416">
                  <c:v>46914.710543981484</c:v>
                </c:pt>
                <c:pt idx="417">
                  <c:v>46924.710543981484</c:v>
                </c:pt>
                <c:pt idx="418">
                  <c:v>46934.710543981484</c:v>
                </c:pt>
                <c:pt idx="419">
                  <c:v>46944.710543981484</c:v>
                </c:pt>
                <c:pt idx="420">
                  <c:v>46954.710543981484</c:v>
                </c:pt>
                <c:pt idx="421">
                  <c:v>46964.710543981484</c:v>
                </c:pt>
                <c:pt idx="422">
                  <c:v>46974.710543981484</c:v>
                </c:pt>
                <c:pt idx="423">
                  <c:v>46984.710543981484</c:v>
                </c:pt>
                <c:pt idx="424">
                  <c:v>46994.710543981484</c:v>
                </c:pt>
                <c:pt idx="425">
                  <c:v>47004.710543981484</c:v>
                </c:pt>
                <c:pt idx="426">
                  <c:v>47014.710543981484</c:v>
                </c:pt>
                <c:pt idx="427">
                  <c:v>47024.710543981484</c:v>
                </c:pt>
                <c:pt idx="428">
                  <c:v>47034.710543981484</c:v>
                </c:pt>
                <c:pt idx="429">
                  <c:v>47044.710543981484</c:v>
                </c:pt>
                <c:pt idx="430">
                  <c:v>47054.710543981484</c:v>
                </c:pt>
                <c:pt idx="431">
                  <c:v>47064.710543981484</c:v>
                </c:pt>
                <c:pt idx="432">
                  <c:v>47074.710543981484</c:v>
                </c:pt>
                <c:pt idx="433">
                  <c:v>47084.710543981484</c:v>
                </c:pt>
                <c:pt idx="434">
                  <c:v>47094.710543981484</c:v>
                </c:pt>
                <c:pt idx="435">
                  <c:v>47104.710543981484</c:v>
                </c:pt>
                <c:pt idx="436">
                  <c:v>47114.710543981484</c:v>
                </c:pt>
                <c:pt idx="437">
                  <c:v>47124.710543981484</c:v>
                </c:pt>
                <c:pt idx="438">
                  <c:v>47134.710543981484</c:v>
                </c:pt>
                <c:pt idx="439">
                  <c:v>47144.710543981484</c:v>
                </c:pt>
                <c:pt idx="440">
                  <c:v>47154.710543981484</c:v>
                </c:pt>
                <c:pt idx="441">
                  <c:v>47164.710543981484</c:v>
                </c:pt>
                <c:pt idx="442">
                  <c:v>47174.710543981484</c:v>
                </c:pt>
                <c:pt idx="443">
                  <c:v>47184.710543981484</c:v>
                </c:pt>
                <c:pt idx="444">
                  <c:v>47194.710543981484</c:v>
                </c:pt>
                <c:pt idx="445">
                  <c:v>47204.710543981484</c:v>
                </c:pt>
                <c:pt idx="446">
                  <c:v>47214.710543981484</c:v>
                </c:pt>
                <c:pt idx="447">
                  <c:v>47224.710543981484</c:v>
                </c:pt>
                <c:pt idx="448">
                  <c:v>47234.710543981484</c:v>
                </c:pt>
                <c:pt idx="449">
                  <c:v>47244.710543981484</c:v>
                </c:pt>
                <c:pt idx="450">
                  <c:v>47254.710543981484</c:v>
                </c:pt>
                <c:pt idx="451">
                  <c:v>47264.710543981484</c:v>
                </c:pt>
                <c:pt idx="452">
                  <c:v>47274.710543981484</c:v>
                </c:pt>
                <c:pt idx="453">
                  <c:v>47284.710543981484</c:v>
                </c:pt>
                <c:pt idx="454">
                  <c:v>47294.710543981484</c:v>
                </c:pt>
                <c:pt idx="455">
                  <c:v>47304.710543981484</c:v>
                </c:pt>
                <c:pt idx="456">
                  <c:v>47314.710543981484</c:v>
                </c:pt>
                <c:pt idx="457">
                  <c:v>47324.710543981484</c:v>
                </c:pt>
                <c:pt idx="458">
                  <c:v>47334.710543981484</c:v>
                </c:pt>
                <c:pt idx="459">
                  <c:v>47344.710543981484</c:v>
                </c:pt>
                <c:pt idx="460">
                  <c:v>47354.710543981484</c:v>
                </c:pt>
                <c:pt idx="461">
                  <c:v>47364.710543981484</c:v>
                </c:pt>
                <c:pt idx="462">
                  <c:v>47374.710543981484</c:v>
                </c:pt>
                <c:pt idx="463">
                  <c:v>47384.710543981484</c:v>
                </c:pt>
                <c:pt idx="464">
                  <c:v>47394.710543981484</c:v>
                </c:pt>
                <c:pt idx="465">
                  <c:v>47404.710543981484</c:v>
                </c:pt>
                <c:pt idx="466">
                  <c:v>47414.710543981484</c:v>
                </c:pt>
                <c:pt idx="467">
                  <c:v>47424.710543981484</c:v>
                </c:pt>
                <c:pt idx="468">
                  <c:v>47434.710543981484</c:v>
                </c:pt>
                <c:pt idx="469">
                  <c:v>47444.710543981484</c:v>
                </c:pt>
                <c:pt idx="470">
                  <c:v>47454.710543981484</c:v>
                </c:pt>
                <c:pt idx="471">
                  <c:v>47464.710543981484</c:v>
                </c:pt>
                <c:pt idx="472">
                  <c:v>47474.710543981484</c:v>
                </c:pt>
                <c:pt idx="473">
                  <c:v>47484.710543981484</c:v>
                </c:pt>
                <c:pt idx="474">
                  <c:v>47494.710543981484</c:v>
                </c:pt>
                <c:pt idx="475">
                  <c:v>47504.710543981484</c:v>
                </c:pt>
                <c:pt idx="476">
                  <c:v>47514.710543981484</c:v>
                </c:pt>
                <c:pt idx="477">
                  <c:v>47524.710543981484</c:v>
                </c:pt>
                <c:pt idx="478">
                  <c:v>47534.710543981484</c:v>
                </c:pt>
                <c:pt idx="479">
                  <c:v>47544.710543981484</c:v>
                </c:pt>
                <c:pt idx="480">
                  <c:v>47554.710543981484</c:v>
                </c:pt>
                <c:pt idx="481">
                  <c:v>47564.710543981484</c:v>
                </c:pt>
                <c:pt idx="482">
                  <c:v>47574.710543981484</c:v>
                </c:pt>
                <c:pt idx="483">
                  <c:v>47584.710543981484</c:v>
                </c:pt>
                <c:pt idx="484">
                  <c:v>47594.710543981484</c:v>
                </c:pt>
                <c:pt idx="485">
                  <c:v>47604.710543981484</c:v>
                </c:pt>
                <c:pt idx="486">
                  <c:v>47614.710543981484</c:v>
                </c:pt>
                <c:pt idx="487">
                  <c:v>47624.710543981484</c:v>
                </c:pt>
                <c:pt idx="488">
                  <c:v>47634.710543981484</c:v>
                </c:pt>
                <c:pt idx="489">
                  <c:v>47644.710543981484</c:v>
                </c:pt>
                <c:pt idx="490">
                  <c:v>47654.710543981484</c:v>
                </c:pt>
                <c:pt idx="491">
                  <c:v>47664.710543981484</c:v>
                </c:pt>
                <c:pt idx="492">
                  <c:v>47674.710543981484</c:v>
                </c:pt>
                <c:pt idx="493">
                  <c:v>47684.710543981484</c:v>
                </c:pt>
                <c:pt idx="494">
                  <c:v>47694.710543981484</c:v>
                </c:pt>
                <c:pt idx="495">
                  <c:v>47704.710543981484</c:v>
                </c:pt>
                <c:pt idx="496">
                  <c:v>47714.710543981484</c:v>
                </c:pt>
                <c:pt idx="497">
                  <c:v>47724.710543981484</c:v>
                </c:pt>
                <c:pt idx="498">
                  <c:v>47734.710543981484</c:v>
                </c:pt>
                <c:pt idx="499">
                  <c:v>47744.710543981484</c:v>
                </c:pt>
                <c:pt idx="500">
                  <c:v>47754.710543981484</c:v>
                </c:pt>
                <c:pt idx="501">
                  <c:v>47764.710543981484</c:v>
                </c:pt>
                <c:pt idx="502">
                  <c:v>47774.710543981484</c:v>
                </c:pt>
                <c:pt idx="503">
                  <c:v>47784.710543981484</c:v>
                </c:pt>
                <c:pt idx="504">
                  <c:v>47794.710543981484</c:v>
                </c:pt>
                <c:pt idx="505">
                  <c:v>47804.710543981484</c:v>
                </c:pt>
                <c:pt idx="506">
                  <c:v>47814.710543981484</c:v>
                </c:pt>
                <c:pt idx="507">
                  <c:v>47824.710543981484</c:v>
                </c:pt>
                <c:pt idx="508">
                  <c:v>47834.710543981484</c:v>
                </c:pt>
                <c:pt idx="509">
                  <c:v>47844.710543981484</c:v>
                </c:pt>
                <c:pt idx="510">
                  <c:v>47854.710543981484</c:v>
                </c:pt>
                <c:pt idx="511">
                  <c:v>47864.710543981484</c:v>
                </c:pt>
                <c:pt idx="512">
                  <c:v>47874.710543981484</c:v>
                </c:pt>
                <c:pt idx="513">
                  <c:v>47884.710543981484</c:v>
                </c:pt>
                <c:pt idx="514">
                  <c:v>47894.710543981484</c:v>
                </c:pt>
                <c:pt idx="515">
                  <c:v>47904.710543981484</c:v>
                </c:pt>
                <c:pt idx="516">
                  <c:v>47914.710543981484</c:v>
                </c:pt>
                <c:pt idx="517">
                  <c:v>47924.710543981484</c:v>
                </c:pt>
                <c:pt idx="518">
                  <c:v>47934.710543981484</c:v>
                </c:pt>
                <c:pt idx="519">
                  <c:v>47944.710543981484</c:v>
                </c:pt>
                <c:pt idx="520">
                  <c:v>47954.710543981484</c:v>
                </c:pt>
                <c:pt idx="521">
                  <c:v>47964.710543981484</c:v>
                </c:pt>
                <c:pt idx="522">
                  <c:v>47974.710543981484</c:v>
                </c:pt>
                <c:pt idx="523">
                  <c:v>47984.710543981484</c:v>
                </c:pt>
                <c:pt idx="524">
                  <c:v>47994.710543981484</c:v>
                </c:pt>
                <c:pt idx="525">
                  <c:v>48004.710543981484</c:v>
                </c:pt>
                <c:pt idx="526">
                  <c:v>48014.710543981484</c:v>
                </c:pt>
                <c:pt idx="527">
                  <c:v>48024.710543981484</c:v>
                </c:pt>
                <c:pt idx="528">
                  <c:v>48034.710543981484</c:v>
                </c:pt>
                <c:pt idx="529">
                  <c:v>48044.710543981484</c:v>
                </c:pt>
                <c:pt idx="530">
                  <c:v>48054.710543981484</c:v>
                </c:pt>
                <c:pt idx="531">
                  <c:v>48064.710543981484</c:v>
                </c:pt>
                <c:pt idx="532">
                  <c:v>48074.710543981484</c:v>
                </c:pt>
                <c:pt idx="533">
                  <c:v>48084.710543981484</c:v>
                </c:pt>
                <c:pt idx="534">
                  <c:v>48094.710543981484</c:v>
                </c:pt>
                <c:pt idx="535">
                  <c:v>48104.710543981484</c:v>
                </c:pt>
                <c:pt idx="536">
                  <c:v>48114.710543981484</c:v>
                </c:pt>
                <c:pt idx="537">
                  <c:v>48124.710543981484</c:v>
                </c:pt>
                <c:pt idx="538">
                  <c:v>48134.710543981484</c:v>
                </c:pt>
                <c:pt idx="539">
                  <c:v>48144.710543981484</c:v>
                </c:pt>
                <c:pt idx="540">
                  <c:v>48154.710543981484</c:v>
                </c:pt>
                <c:pt idx="541">
                  <c:v>48164.710543981484</c:v>
                </c:pt>
                <c:pt idx="542">
                  <c:v>48174.710543981484</c:v>
                </c:pt>
                <c:pt idx="543">
                  <c:v>48184.710543981484</c:v>
                </c:pt>
                <c:pt idx="544">
                  <c:v>48194.710543981484</c:v>
                </c:pt>
                <c:pt idx="545">
                  <c:v>48204.710543981484</c:v>
                </c:pt>
                <c:pt idx="546">
                  <c:v>48214.710543981484</c:v>
                </c:pt>
                <c:pt idx="547">
                  <c:v>48224.710543981484</c:v>
                </c:pt>
                <c:pt idx="548">
                  <c:v>48234.710543981484</c:v>
                </c:pt>
                <c:pt idx="549">
                  <c:v>48244.710543981484</c:v>
                </c:pt>
                <c:pt idx="550">
                  <c:v>48254.710543981484</c:v>
                </c:pt>
                <c:pt idx="551">
                  <c:v>48264.710543981484</c:v>
                </c:pt>
                <c:pt idx="552">
                  <c:v>48274.710543981484</c:v>
                </c:pt>
                <c:pt idx="553">
                  <c:v>48284.710543981484</c:v>
                </c:pt>
                <c:pt idx="554">
                  <c:v>48294.710543981484</c:v>
                </c:pt>
                <c:pt idx="555">
                  <c:v>48304.710543981484</c:v>
                </c:pt>
                <c:pt idx="556">
                  <c:v>48314.710543981484</c:v>
                </c:pt>
                <c:pt idx="557">
                  <c:v>48324.710543981484</c:v>
                </c:pt>
                <c:pt idx="558">
                  <c:v>48334.710543981484</c:v>
                </c:pt>
                <c:pt idx="559">
                  <c:v>48344.710543981484</c:v>
                </c:pt>
                <c:pt idx="560">
                  <c:v>48354.710543981484</c:v>
                </c:pt>
                <c:pt idx="561">
                  <c:v>48364.710543981484</c:v>
                </c:pt>
                <c:pt idx="562">
                  <c:v>48374.710543981484</c:v>
                </c:pt>
                <c:pt idx="563">
                  <c:v>48384.710543981484</c:v>
                </c:pt>
                <c:pt idx="564">
                  <c:v>48394.710543981484</c:v>
                </c:pt>
                <c:pt idx="565">
                  <c:v>48404.710543981484</c:v>
                </c:pt>
                <c:pt idx="566">
                  <c:v>48414.710543981484</c:v>
                </c:pt>
                <c:pt idx="567">
                  <c:v>48424.710543981484</c:v>
                </c:pt>
                <c:pt idx="568">
                  <c:v>48434.710543981484</c:v>
                </c:pt>
                <c:pt idx="569">
                  <c:v>48444.710543981484</c:v>
                </c:pt>
                <c:pt idx="570">
                  <c:v>48454.710543981484</c:v>
                </c:pt>
                <c:pt idx="571">
                  <c:v>48464.710543981484</c:v>
                </c:pt>
                <c:pt idx="572">
                  <c:v>48474.710543981484</c:v>
                </c:pt>
                <c:pt idx="573">
                  <c:v>48484.710543981484</c:v>
                </c:pt>
                <c:pt idx="574">
                  <c:v>48494.710543981484</c:v>
                </c:pt>
                <c:pt idx="575">
                  <c:v>48504.710543981484</c:v>
                </c:pt>
                <c:pt idx="576">
                  <c:v>48514.710543981484</c:v>
                </c:pt>
                <c:pt idx="577">
                  <c:v>48524.710543981484</c:v>
                </c:pt>
                <c:pt idx="578">
                  <c:v>48534.710543981484</c:v>
                </c:pt>
                <c:pt idx="579">
                  <c:v>48544.710543981484</c:v>
                </c:pt>
                <c:pt idx="580">
                  <c:v>48554.710543981484</c:v>
                </c:pt>
                <c:pt idx="581">
                  <c:v>48564.710543981484</c:v>
                </c:pt>
                <c:pt idx="582">
                  <c:v>48574.710543981484</c:v>
                </c:pt>
                <c:pt idx="583">
                  <c:v>48584.710543981484</c:v>
                </c:pt>
                <c:pt idx="584">
                  <c:v>48594.710543981484</c:v>
                </c:pt>
                <c:pt idx="585">
                  <c:v>48604.710543981484</c:v>
                </c:pt>
                <c:pt idx="586">
                  <c:v>48614.710543981484</c:v>
                </c:pt>
                <c:pt idx="587">
                  <c:v>48624.710543981484</c:v>
                </c:pt>
                <c:pt idx="588">
                  <c:v>48634.710543981484</c:v>
                </c:pt>
                <c:pt idx="589">
                  <c:v>48644.710543981484</c:v>
                </c:pt>
                <c:pt idx="590">
                  <c:v>48654.710543981484</c:v>
                </c:pt>
                <c:pt idx="591">
                  <c:v>48664.710543981484</c:v>
                </c:pt>
                <c:pt idx="592">
                  <c:v>48674.710543981484</c:v>
                </c:pt>
                <c:pt idx="593">
                  <c:v>48684.710543981484</c:v>
                </c:pt>
                <c:pt idx="594">
                  <c:v>48694.710543981484</c:v>
                </c:pt>
                <c:pt idx="595">
                  <c:v>48704.710543981484</c:v>
                </c:pt>
                <c:pt idx="596">
                  <c:v>48714.710543981484</c:v>
                </c:pt>
                <c:pt idx="597">
                  <c:v>48724.710543981484</c:v>
                </c:pt>
                <c:pt idx="598">
                  <c:v>48734.710543981484</c:v>
                </c:pt>
                <c:pt idx="599">
                  <c:v>48744.710543981484</c:v>
                </c:pt>
                <c:pt idx="600">
                  <c:v>48754.710543981484</c:v>
                </c:pt>
                <c:pt idx="601">
                  <c:v>48764.710543981484</c:v>
                </c:pt>
                <c:pt idx="602">
                  <c:v>48774.710543981484</c:v>
                </c:pt>
                <c:pt idx="603">
                  <c:v>48784.710543981484</c:v>
                </c:pt>
                <c:pt idx="604">
                  <c:v>48794.710543981484</c:v>
                </c:pt>
                <c:pt idx="605">
                  <c:v>48804.710543981484</c:v>
                </c:pt>
                <c:pt idx="606">
                  <c:v>48814.710543981484</c:v>
                </c:pt>
                <c:pt idx="607">
                  <c:v>48824.710543981484</c:v>
                </c:pt>
                <c:pt idx="608">
                  <c:v>48834.710543981484</c:v>
                </c:pt>
                <c:pt idx="609">
                  <c:v>48844.710543981484</c:v>
                </c:pt>
                <c:pt idx="610">
                  <c:v>48854.710543981484</c:v>
                </c:pt>
                <c:pt idx="611">
                  <c:v>48864.710543981484</c:v>
                </c:pt>
                <c:pt idx="612">
                  <c:v>48874.710543981484</c:v>
                </c:pt>
                <c:pt idx="613">
                  <c:v>48884.710543981484</c:v>
                </c:pt>
                <c:pt idx="614">
                  <c:v>48894.710543981484</c:v>
                </c:pt>
                <c:pt idx="615">
                  <c:v>48904.710543981484</c:v>
                </c:pt>
                <c:pt idx="616">
                  <c:v>48914.710543981484</c:v>
                </c:pt>
                <c:pt idx="617">
                  <c:v>48924.710543981484</c:v>
                </c:pt>
                <c:pt idx="618">
                  <c:v>48934.710543981484</c:v>
                </c:pt>
                <c:pt idx="619">
                  <c:v>48944.710543981484</c:v>
                </c:pt>
                <c:pt idx="620">
                  <c:v>48954.710543981484</c:v>
                </c:pt>
                <c:pt idx="621">
                  <c:v>48964.710543981484</c:v>
                </c:pt>
                <c:pt idx="622">
                  <c:v>48974.710543981484</c:v>
                </c:pt>
                <c:pt idx="623">
                  <c:v>48984.710543981484</c:v>
                </c:pt>
                <c:pt idx="624">
                  <c:v>48994.710543981484</c:v>
                </c:pt>
                <c:pt idx="625">
                  <c:v>49004.710543981484</c:v>
                </c:pt>
                <c:pt idx="626">
                  <c:v>49014.710543981484</c:v>
                </c:pt>
                <c:pt idx="627">
                  <c:v>49024.710543981484</c:v>
                </c:pt>
                <c:pt idx="628">
                  <c:v>49034.710543981484</c:v>
                </c:pt>
                <c:pt idx="629">
                  <c:v>49044.710543981484</c:v>
                </c:pt>
                <c:pt idx="630">
                  <c:v>49054.710543981484</c:v>
                </c:pt>
                <c:pt idx="631">
                  <c:v>49064.710543981484</c:v>
                </c:pt>
                <c:pt idx="632">
                  <c:v>49074.710543981484</c:v>
                </c:pt>
                <c:pt idx="633">
                  <c:v>49084.710543981484</c:v>
                </c:pt>
                <c:pt idx="634">
                  <c:v>49094.710543981484</c:v>
                </c:pt>
                <c:pt idx="635">
                  <c:v>49104.710543981484</c:v>
                </c:pt>
                <c:pt idx="636">
                  <c:v>49114.710543981484</c:v>
                </c:pt>
                <c:pt idx="637">
                  <c:v>49124.710543981484</c:v>
                </c:pt>
                <c:pt idx="638">
                  <c:v>49134.710543981484</c:v>
                </c:pt>
                <c:pt idx="639">
                  <c:v>49144.710543981484</c:v>
                </c:pt>
                <c:pt idx="640">
                  <c:v>49154.710543981484</c:v>
                </c:pt>
                <c:pt idx="641">
                  <c:v>49164.710543981484</c:v>
                </c:pt>
                <c:pt idx="642">
                  <c:v>49174.710543981484</c:v>
                </c:pt>
                <c:pt idx="643">
                  <c:v>49184.710543981484</c:v>
                </c:pt>
                <c:pt idx="644">
                  <c:v>49194.710543981484</c:v>
                </c:pt>
                <c:pt idx="645">
                  <c:v>49204.710543981484</c:v>
                </c:pt>
                <c:pt idx="646">
                  <c:v>49214.710543981484</c:v>
                </c:pt>
                <c:pt idx="647">
                  <c:v>49224.710543981484</c:v>
                </c:pt>
                <c:pt idx="648">
                  <c:v>49234.710543981484</c:v>
                </c:pt>
                <c:pt idx="649">
                  <c:v>49244.710543981484</c:v>
                </c:pt>
                <c:pt idx="650">
                  <c:v>49254.710543981484</c:v>
                </c:pt>
                <c:pt idx="651">
                  <c:v>49264.710543981484</c:v>
                </c:pt>
                <c:pt idx="652">
                  <c:v>49274.710543981484</c:v>
                </c:pt>
                <c:pt idx="653">
                  <c:v>49284.710543981484</c:v>
                </c:pt>
                <c:pt idx="654">
                  <c:v>49294.710543981484</c:v>
                </c:pt>
                <c:pt idx="655">
                  <c:v>49304.710543981484</c:v>
                </c:pt>
                <c:pt idx="656">
                  <c:v>49314.710543981484</c:v>
                </c:pt>
                <c:pt idx="657">
                  <c:v>49324.710543981484</c:v>
                </c:pt>
                <c:pt idx="658">
                  <c:v>49334.710543981484</c:v>
                </c:pt>
                <c:pt idx="659">
                  <c:v>49344.710543981484</c:v>
                </c:pt>
                <c:pt idx="660">
                  <c:v>49354.710543981484</c:v>
                </c:pt>
                <c:pt idx="661">
                  <c:v>49364.710543981484</c:v>
                </c:pt>
                <c:pt idx="662">
                  <c:v>49374.710543981484</c:v>
                </c:pt>
                <c:pt idx="663">
                  <c:v>49384.710543981484</c:v>
                </c:pt>
                <c:pt idx="664">
                  <c:v>49394.710543981484</c:v>
                </c:pt>
                <c:pt idx="665">
                  <c:v>49404.710543981484</c:v>
                </c:pt>
                <c:pt idx="666">
                  <c:v>49414.710543981484</c:v>
                </c:pt>
                <c:pt idx="667">
                  <c:v>49424.710543981484</c:v>
                </c:pt>
                <c:pt idx="668">
                  <c:v>49434.710543981484</c:v>
                </c:pt>
                <c:pt idx="669">
                  <c:v>49444.710543981484</c:v>
                </c:pt>
                <c:pt idx="670">
                  <c:v>49454.710543981484</c:v>
                </c:pt>
                <c:pt idx="671">
                  <c:v>49464.710543981484</c:v>
                </c:pt>
                <c:pt idx="672">
                  <c:v>49474.710543981484</c:v>
                </c:pt>
                <c:pt idx="673">
                  <c:v>49484.710543981484</c:v>
                </c:pt>
                <c:pt idx="674">
                  <c:v>49494.710543981484</c:v>
                </c:pt>
                <c:pt idx="675">
                  <c:v>49504.710543981484</c:v>
                </c:pt>
                <c:pt idx="676">
                  <c:v>49514.710543981484</c:v>
                </c:pt>
                <c:pt idx="677">
                  <c:v>49524.710543981484</c:v>
                </c:pt>
                <c:pt idx="678">
                  <c:v>49534.710543981484</c:v>
                </c:pt>
                <c:pt idx="679">
                  <c:v>49544.710543981484</c:v>
                </c:pt>
                <c:pt idx="680">
                  <c:v>49554.710543981484</c:v>
                </c:pt>
                <c:pt idx="681">
                  <c:v>49564.710543981484</c:v>
                </c:pt>
                <c:pt idx="682">
                  <c:v>49574.710543981484</c:v>
                </c:pt>
                <c:pt idx="683">
                  <c:v>49584.710543981484</c:v>
                </c:pt>
                <c:pt idx="684">
                  <c:v>49594.710543981484</c:v>
                </c:pt>
                <c:pt idx="685">
                  <c:v>49604.710543981484</c:v>
                </c:pt>
                <c:pt idx="686">
                  <c:v>49614.710543981484</c:v>
                </c:pt>
                <c:pt idx="687">
                  <c:v>49624.710543981484</c:v>
                </c:pt>
                <c:pt idx="688">
                  <c:v>49634.710543981484</c:v>
                </c:pt>
                <c:pt idx="689">
                  <c:v>49644.710543981484</c:v>
                </c:pt>
                <c:pt idx="690">
                  <c:v>49654.710543981484</c:v>
                </c:pt>
                <c:pt idx="691">
                  <c:v>49664.710543981484</c:v>
                </c:pt>
                <c:pt idx="692">
                  <c:v>49674.710543981484</c:v>
                </c:pt>
                <c:pt idx="693">
                  <c:v>49684.710543981484</c:v>
                </c:pt>
                <c:pt idx="694">
                  <c:v>49694.710543981484</c:v>
                </c:pt>
                <c:pt idx="695">
                  <c:v>49704.710543981484</c:v>
                </c:pt>
                <c:pt idx="696">
                  <c:v>49714.710543981484</c:v>
                </c:pt>
                <c:pt idx="697">
                  <c:v>49724.710543981484</c:v>
                </c:pt>
                <c:pt idx="698">
                  <c:v>49734.710543981484</c:v>
                </c:pt>
                <c:pt idx="699">
                  <c:v>49744.710543981484</c:v>
                </c:pt>
                <c:pt idx="700">
                  <c:v>49754.710543981484</c:v>
                </c:pt>
                <c:pt idx="701">
                  <c:v>49764.710543981484</c:v>
                </c:pt>
                <c:pt idx="702">
                  <c:v>49774.710543981484</c:v>
                </c:pt>
                <c:pt idx="703">
                  <c:v>49784.710543981484</c:v>
                </c:pt>
                <c:pt idx="704">
                  <c:v>49794.710543981484</c:v>
                </c:pt>
                <c:pt idx="705">
                  <c:v>49804.710543981484</c:v>
                </c:pt>
                <c:pt idx="706">
                  <c:v>49814.710543981484</c:v>
                </c:pt>
                <c:pt idx="707">
                  <c:v>49824.710543981484</c:v>
                </c:pt>
                <c:pt idx="708">
                  <c:v>49834.710543981484</c:v>
                </c:pt>
                <c:pt idx="709">
                  <c:v>49844.710543981484</c:v>
                </c:pt>
                <c:pt idx="710">
                  <c:v>49854.710543981484</c:v>
                </c:pt>
                <c:pt idx="711">
                  <c:v>49864.710543981484</c:v>
                </c:pt>
                <c:pt idx="712">
                  <c:v>49874.710543981484</c:v>
                </c:pt>
                <c:pt idx="713">
                  <c:v>49884.710543981484</c:v>
                </c:pt>
                <c:pt idx="714">
                  <c:v>49894.710543981484</c:v>
                </c:pt>
                <c:pt idx="715">
                  <c:v>49904.710543981484</c:v>
                </c:pt>
                <c:pt idx="716">
                  <c:v>49914.710543981484</c:v>
                </c:pt>
                <c:pt idx="717">
                  <c:v>49924.710543981484</c:v>
                </c:pt>
                <c:pt idx="718">
                  <c:v>49934.710543981484</c:v>
                </c:pt>
                <c:pt idx="719">
                  <c:v>49944.710543981484</c:v>
                </c:pt>
                <c:pt idx="720">
                  <c:v>49954.710543981484</c:v>
                </c:pt>
                <c:pt idx="721">
                  <c:v>49964.710543981484</c:v>
                </c:pt>
                <c:pt idx="722">
                  <c:v>49974.710543981484</c:v>
                </c:pt>
                <c:pt idx="723">
                  <c:v>49984.710543981484</c:v>
                </c:pt>
                <c:pt idx="724">
                  <c:v>49994.710543981484</c:v>
                </c:pt>
                <c:pt idx="725">
                  <c:v>50004.710543981484</c:v>
                </c:pt>
                <c:pt idx="726">
                  <c:v>50014.710543981484</c:v>
                </c:pt>
                <c:pt idx="727">
                  <c:v>50024.710543981484</c:v>
                </c:pt>
                <c:pt idx="728">
                  <c:v>50034.710543981484</c:v>
                </c:pt>
                <c:pt idx="729">
                  <c:v>50044.710543981484</c:v>
                </c:pt>
                <c:pt idx="730">
                  <c:v>50054.710543981484</c:v>
                </c:pt>
                <c:pt idx="731">
                  <c:v>50064.710543981484</c:v>
                </c:pt>
                <c:pt idx="732">
                  <c:v>50074.710543981484</c:v>
                </c:pt>
                <c:pt idx="733">
                  <c:v>50084.710543981484</c:v>
                </c:pt>
                <c:pt idx="734">
                  <c:v>50094.710543981484</c:v>
                </c:pt>
                <c:pt idx="735">
                  <c:v>50104.710543981484</c:v>
                </c:pt>
                <c:pt idx="736">
                  <c:v>50114.710543981484</c:v>
                </c:pt>
                <c:pt idx="737">
                  <c:v>50124.710543981484</c:v>
                </c:pt>
                <c:pt idx="738">
                  <c:v>50134.710543981484</c:v>
                </c:pt>
                <c:pt idx="739">
                  <c:v>50144.710543981484</c:v>
                </c:pt>
                <c:pt idx="740">
                  <c:v>50154.710543981484</c:v>
                </c:pt>
                <c:pt idx="741">
                  <c:v>50164.710543981484</c:v>
                </c:pt>
                <c:pt idx="742">
                  <c:v>50174.710543981484</c:v>
                </c:pt>
                <c:pt idx="743">
                  <c:v>50184.710543981484</c:v>
                </c:pt>
                <c:pt idx="744">
                  <c:v>50194.710543981484</c:v>
                </c:pt>
                <c:pt idx="745">
                  <c:v>50204.710543981484</c:v>
                </c:pt>
                <c:pt idx="746">
                  <c:v>50214.710543981484</c:v>
                </c:pt>
                <c:pt idx="747">
                  <c:v>50224.710543981484</c:v>
                </c:pt>
                <c:pt idx="748">
                  <c:v>50234.710543981484</c:v>
                </c:pt>
                <c:pt idx="749">
                  <c:v>50244.710543981484</c:v>
                </c:pt>
                <c:pt idx="750">
                  <c:v>50254.710543981484</c:v>
                </c:pt>
                <c:pt idx="751">
                  <c:v>50264.710543981484</c:v>
                </c:pt>
                <c:pt idx="752">
                  <c:v>50274.710543981484</c:v>
                </c:pt>
                <c:pt idx="753">
                  <c:v>50284.710543981484</c:v>
                </c:pt>
                <c:pt idx="754">
                  <c:v>50294.710543981484</c:v>
                </c:pt>
                <c:pt idx="755">
                  <c:v>50304.710543981484</c:v>
                </c:pt>
                <c:pt idx="756">
                  <c:v>50314.710543981484</c:v>
                </c:pt>
                <c:pt idx="757">
                  <c:v>50324.710543981484</c:v>
                </c:pt>
                <c:pt idx="758">
                  <c:v>50334.710543981484</c:v>
                </c:pt>
                <c:pt idx="759">
                  <c:v>50344.710543981484</c:v>
                </c:pt>
                <c:pt idx="760">
                  <c:v>50354.710543981484</c:v>
                </c:pt>
                <c:pt idx="761">
                  <c:v>50364.710543981484</c:v>
                </c:pt>
                <c:pt idx="762">
                  <c:v>50374.710543981484</c:v>
                </c:pt>
                <c:pt idx="763">
                  <c:v>50384.710543981484</c:v>
                </c:pt>
                <c:pt idx="764">
                  <c:v>50394.710543981484</c:v>
                </c:pt>
                <c:pt idx="765">
                  <c:v>50404.710543981484</c:v>
                </c:pt>
                <c:pt idx="766">
                  <c:v>50414.710543981484</c:v>
                </c:pt>
                <c:pt idx="767">
                  <c:v>50424.710543981484</c:v>
                </c:pt>
                <c:pt idx="768">
                  <c:v>50434.710543981484</c:v>
                </c:pt>
                <c:pt idx="769">
                  <c:v>50444.710543981484</c:v>
                </c:pt>
                <c:pt idx="770">
                  <c:v>50454.710543981484</c:v>
                </c:pt>
                <c:pt idx="771">
                  <c:v>50464.710543981484</c:v>
                </c:pt>
                <c:pt idx="772">
                  <c:v>50474.710543981484</c:v>
                </c:pt>
                <c:pt idx="773">
                  <c:v>50484.710543981484</c:v>
                </c:pt>
                <c:pt idx="774">
                  <c:v>50494.710543981484</c:v>
                </c:pt>
                <c:pt idx="775">
                  <c:v>50504.710543981484</c:v>
                </c:pt>
                <c:pt idx="776">
                  <c:v>50514.710543981484</c:v>
                </c:pt>
                <c:pt idx="777">
                  <c:v>50524.710543981484</c:v>
                </c:pt>
                <c:pt idx="778">
                  <c:v>50534.710543981484</c:v>
                </c:pt>
                <c:pt idx="779">
                  <c:v>50544.710543981484</c:v>
                </c:pt>
                <c:pt idx="780">
                  <c:v>50554.710543981484</c:v>
                </c:pt>
                <c:pt idx="781">
                  <c:v>50564.710543981484</c:v>
                </c:pt>
                <c:pt idx="782">
                  <c:v>50574.710543981484</c:v>
                </c:pt>
                <c:pt idx="783">
                  <c:v>50584.710543981484</c:v>
                </c:pt>
                <c:pt idx="784">
                  <c:v>50594.710543981484</c:v>
                </c:pt>
                <c:pt idx="785">
                  <c:v>50604.710543981484</c:v>
                </c:pt>
                <c:pt idx="786">
                  <c:v>50614.710543981484</c:v>
                </c:pt>
                <c:pt idx="787">
                  <c:v>50624.710543981484</c:v>
                </c:pt>
                <c:pt idx="788">
                  <c:v>50634.710543981484</c:v>
                </c:pt>
                <c:pt idx="789">
                  <c:v>50644.710543981484</c:v>
                </c:pt>
                <c:pt idx="790">
                  <c:v>50654.710543981484</c:v>
                </c:pt>
                <c:pt idx="791">
                  <c:v>50664.710543981484</c:v>
                </c:pt>
                <c:pt idx="792">
                  <c:v>50674.710543981484</c:v>
                </c:pt>
                <c:pt idx="793">
                  <c:v>50684.710543981484</c:v>
                </c:pt>
                <c:pt idx="794">
                  <c:v>50694.710543981484</c:v>
                </c:pt>
                <c:pt idx="795">
                  <c:v>50704.710543981484</c:v>
                </c:pt>
                <c:pt idx="796">
                  <c:v>50714.710543981484</c:v>
                </c:pt>
                <c:pt idx="797">
                  <c:v>50724.710543981484</c:v>
                </c:pt>
                <c:pt idx="798">
                  <c:v>50734.710543981484</c:v>
                </c:pt>
                <c:pt idx="799">
                  <c:v>50744.710543981484</c:v>
                </c:pt>
                <c:pt idx="800">
                  <c:v>50754.710543981484</c:v>
                </c:pt>
                <c:pt idx="801">
                  <c:v>50764.710543981484</c:v>
                </c:pt>
                <c:pt idx="802">
                  <c:v>50774.710543981484</c:v>
                </c:pt>
                <c:pt idx="803">
                  <c:v>50784.710543981484</c:v>
                </c:pt>
                <c:pt idx="804">
                  <c:v>50794.710543981484</c:v>
                </c:pt>
                <c:pt idx="805">
                  <c:v>50804.710543981484</c:v>
                </c:pt>
                <c:pt idx="806">
                  <c:v>50814.710543981484</c:v>
                </c:pt>
                <c:pt idx="807">
                  <c:v>50824.710543981484</c:v>
                </c:pt>
                <c:pt idx="808">
                  <c:v>50834.710543981484</c:v>
                </c:pt>
                <c:pt idx="809">
                  <c:v>50844.710543981484</c:v>
                </c:pt>
                <c:pt idx="810">
                  <c:v>50854.710543981484</c:v>
                </c:pt>
                <c:pt idx="811">
                  <c:v>50864.710543981484</c:v>
                </c:pt>
                <c:pt idx="812">
                  <c:v>50874.710543981484</c:v>
                </c:pt>
                <c:pt idx="813">
                  <c:v>50884.710543981484</c:v>
                </c:pt>
                <c:pt idx="814">
                  <c:v>50894.710543981484</c:v>
                </c:pt>
                <c:pt idx="815">
                  <c:v>50904.710543981484</c:v>
                </c:pt>
                <c:pt idx="816">
                  <c:v>50914.710543981484</c:v>
                </c:pt>
                <c:pt idx="817">
                  <c:v>50924.710543981484</c:v>
                </c:pt>
                <c:pt idx="818">
                  <c:v>50934.710543981484</c:v>
                </c:pt>
                <c:pt idx="819">
                  <c:v>50944.710543981484</c:v>
                </c:pt>
                <c:pt idx="820">
                  <c:v>50954.710543981484</c:v>
                </c:pt>
                <c:pt idx="821">
                  <c:v>50964.710543981484</c:v>
                </c:pt>
                <c:pt idx="822">
                  <c:v>50974.710543981484</c:v>
                </c:pt>
                <c:pt idx="823">
                  <c:v>50984.710543981484</c:v>
                </c:pt>
                <c:pt idx="824">
                  <c:v>50994.710543981484</c:v>
                </c:pt>
                <c:pt idx="825">
                  <c:v>51004.710543981484</c:v>
                </c:pt>
                <c:pt idx="826">
                  <c:v>51014.710543981484</c:v>
                </c:pt>
                <c:pt idx="827">
                  <c:v>51024.710543981484</c:v>
                </c:pt>
                <c:pt idx="828">
                  <c:v>51034.710543981484</c:v>
                </c:pt>
                <c:pt idx="829">
                  <c:v>51044.710543981484</c:v>
                </c:pt>
                <c:pt idx="830">
                  <c:v>51054.710543981484</c:v>
                </c:pt>
                <c:pt idx="831">
                  <c:v>51064.710543981484</c:v>
                </c:pt>
                <c:pt idx="832">
                  <c:v>51074.710543981484</c:v>
                </c:pt>
                <c:pt idx="833">
                  <c:v>51084.710543981484</c:v>
                </c:pt>
                <c:pt idx="834">
                  <c:v>51094.710543981484</c:v>
                </c:pt>
                <c:pt idx="835">
                  <c:v>51104.710543981484</c:v>
                </c:pt>
                <c:pt idx="836">
                  <c:v>51114.710543981484</c:v>
                </c:pt>
                <c:pt idx="837">
                  <c:v>51124.710543981484</c:v>
                </c:pt>
                <c:pt idx="838">
                  <c:v>51134.710543981484</c:v>
                </c:pt>
                <c:pt idx="839">
                  <c:v>51144.710543981484</c:v>
                </c:pt>
                <c:pt idx="840">
                  <c:v>51154.710543981484</c:v>
                </c:pt>
                <c:pt idx="841">
                  <c:v>51164.710543981484</c:v>
                </c:pt>
                <c:pt idx="842">
                  <c:v>51174.710543981484</c:v>
                </c:pt>
                <c:pt idx="843">
                  <c:v>51184.710543981484</c:v>
                </c:pt>
                <c:pt idx="844">
                  <c:v>51194.710543981484</c:v>
                </c:pt>
                <c:pt idx="845">
                  <c:v>51204.710543981484</c:v>
                </c:pt>
                <c:pt idx="846">
                  <c:v>51214.710543981484</c:v>
                </c:pt>
                <c:pt idx="847">
                  <c:v>51224.710543981484</c:v>
                </c:pt>
                <c:pt idx="848">
                  <c:v>51234.710543981484</c:v>
                </c:pt>
                <c:pt idx="849">
                  <c:v>51244.710543981484</c:v>
                </c:pt>
                <c:pt idx="850">
                  <c:v>51254.710543981484</c:v>
                </c:pt>
                <c:pt idx="851">
                  <c:v>51264.710543981484</c:v>
                </c:pt>
                <c:pt idx="852">
                  <c:v>51274.710543981484</c:v>
                </c:pt>
                <c:pt idx="853">
                  <c:v>51284.710543981484</c:v>
                </c:pt>
                <c:pt idx="854">
                  <c:v>51294.710543981484</c:v>
                </c:pt>
                <c:pt idx="855">
                  <c:v>51304.710543981484</c:v>
                </c:pt>
                <c:pt idx="856">
                  <c:v>51314.710543981484</c:v>
                </c:pt>
                <c:pt idx="857">
                  <c:v>51324.710543981484</c:v>
                </c:pt>
                <c:pt idx="858">
                  <c:v>51334.710543981484</c:v>
                </c:pt>
                <c:pt idx="859">
                  <c:v>51344.710543981484</c:v>
                </c:pt>
                <c:pt idx="860">
                  <c:v>51354.710543981484</c:v>
                </c:pt>
                <c:pt idx="861">
                  <c:v>51364.710543981484</c:v>
                </c:pt>
                <c:pt idx="862">
                  <c:v>51374.710543981484</c:v>
                </c:pt>
                <c:pt idx="863">
                  <c:v>51384.710543981484</c:v>
                </c:pt>
                <c:pt idx="864">
                  <c:v>51394.710543981484</c:v>
                </c:pt>
                <c:pt idx="865">
                  <c:v>51404.710543981484</c:v>
                </c:pt>
                <c:pt idx="866">
                  <c:v>51414.710543981484</c:v>
                </c:pt>
                <c:pt idx="867">
                  <c:v>51424.710543981484</c:v>
                </c:pt>
                <c:pt idx="868">
                  <c:v>51434.710543981484</c:v>
                </c:pt>
                <c:pt idx="869">
                  <c:v>51444.710543981484</c:v>
                </c:pt>
                <c:pt idx="870">
                  <c:v>51454.710543981484</c:v>
                </c:pt>
                <c:pt idx="871">
                  <c:v>51464.710543981484</c:v>
                </c:pt>
                <c:pt idx="872">
                  <c:v>51474.710543981484</c:v>
                </c:pt>
                <c:pt idx="873">
                  <c:v>51484.710543981484</c:v>
                </c:pt>
                <c:pt idx="874">
                  <c:v>51494.710543981484</c:v>
                </c:pt>
                <c:pt idx="875">
                  <c:v>51504.710543981484</c:v>
                </c:pt>
                <c:pt idx="876">
                  <c:v>51514.710543981484</c:v>
                </c:pt>
                <c:pt idx="877">
                  <c:v>51524.710543981484</c:v>
                </c:pt>
                <c:pt idx="878">
                  <c:v>51534.710543981484</c:v>
                </c:pt>
                <c:pt idx="879">
                  <c:v>51544.710543981484</c:v>
                </c:pt>
                <c:pt idx="880">
                  <c:v>51554.710543981484</c:v>
                </c:pt>
                <c:pt idx="881">
                  <c:v>51564.710543981484</c:v>
                </c:pt>
                <c:pt idx="882">
                  <c:v>51574.710543981484</c:v>
                </c:pt>
                <c:pt idx="883">
                  <c:v>51584.710543981484</c:v>
                </c:pt>
                <c:pt idx="884">
                  <c:v>51594.710543981484</c:v>
                </c:pt>
                <c:pt idx="885">
                  <c:v>51604.710543981484</c:v>
                </c:pt>
                <c:pt idx="886">
                  <c:v>51614.710543981484</c:v>
                </c:pt>
                <c:pt idx="887">
                  <c:v>51624.710543981484</c:v>
                </c:pt>
                <c:pt idx="888">
                  <c:v>51634.710543981484</c:v>
                </c:pt>
                <c:pt idx="889">
                  <c:v>51644.710543981484</c:v>
                </c:pt>
                <c:pt idx="890">
                  <c:v>51654.710543981484</c:v>
                </c:pt>
                <c:pt idx="891">
                  <c:v>51664.710543981484</c:v>
                </c:pt>
                <c:pt idx="892">
                  <c:v>51674.710543981484</c:v>
                </c:pt>
                <c:pt idx="893">
                  <c:v>51684.710543981484</c:v>
                </c:pt>
                <c:pt idx="894">
                  <c:v>51694.710543981484</c:v>
                </c:pt>
                <c:pt idx="895">
                  <c:v>51704.710543981484</c:v>
                </c:pt>
                <c:pt idx="896">
                  <c:v>51714.710543981484</c:v>
                </c:pt>
                <c:pt idx="897">
                  <c:v>51724.710543981484</c:v>
                </c:pt>
                <c:pt idx="898">
                  <c:v>51734.710543981484</c:v>
                </c:pt>
                <c:pt idx="899">
                  <c:v>51744.710543981484</c:v>
                </c:pt>
                <c:pt idx="900">
                  <c:v>51754.710543981484</c:v>
                </c:pt>
                <c:pt idx="901">
                  <c:v>51764.710543981484</c:v>
                </c:pt>
                <c:pt idx="902">
                  <c:v>51774.710543981484</c:v>
                </c:pt>
                <c:pt idx="903">
                  <c:v>51784.710543981484</c:v>
                </c:pt>
                <c:pt idx="904">
                  <c:v>51794.710543981484</c:v>
                </c:pt>
                <c:pt idx="905">
                  <c:v>51804.710543981484</c:v>
                </c:pt>
                <c:pt idx="906">
                  <c:v>51814.710543981484</c:v>
                </c:pt>
                <c:pt idx="907">
                  <c:v>51824.710543981484</c:v>
                </c:pt>
                <c:pt idx="908">
                  <c:v>51834.710543981484</c:v>
                </c:pt>
                <c:pt idx="909">
                  <c:v>51844.710543981484</c:v>
                </c:pt>
                <c:pt idx="910">
                  <c:v>51854.710543981484</c:v>
                </c:pt>
                <c:pt idx="911">
                  <c:v>51864.710543981484</c:v>
                </c:pt>
                <c:pt idx="912">
                  <c:v>51874.710543981484</c:v>
                </c:pt>
                <c:pt idx="913">
                  <c:v>51884.710543981484</c:v>
                </c:pt>
                <c:pt idx="914">
                  <c:v>51894.710543981484</c:v>
                </c:pt>
                <c:pt idx="915">
                  <c:v>51904.710543981484</c:v>
                </c:pt>
                <c:pt idx="916">
                  <c:v>51914.710543981484</c:v>
                </c:pt>
                <c:pt idx="917">
                  <c:v>51924.710543981484</c:v>
                </c:pt>
                <c:pt idx="918">
                  <c:v>51934.710543981484</c:v>
                </c:pt>
                <c:pt idx="919">
                  <c:v>51944.710543981484</c:v>
                </c:pt>
                <c:pt idx="920">
                  <c:v>51954.710543981484</c:v>
                </c:pt>
                <c:pt idx="921">
                  <c:v>51964.710543981484</c:v>
                </c:pt>
                <c:pt idx="922">
                  <c:v>51974.710543981484</c:v>
                </c:pt>
                <c:pt idx="923">
                  <c:v>51984.710543981484</c:v>
                </c:pt>
                <c:pt idx="924">
                  <c:v>51994.710543981484</c:v>
                </c:pt>
                <c:pt idx="925">
                  <c:v>52004.710543981484</c:v>
                </c:pt>
                <c:pt idx="926">
                  <c:v>52014.710543981484</c:v>
                </c:pt>
                <c:pt idx="927">
                  <c:v>52024.710543981484</c:v>
                </c:pt>
                <c:pt idx="928">
                  <c:v>52034.710543981484</c:v>
                </c:pt>
                <c:pt idx="929">
                  <c:v>52044.710543981484</c:v>
                </c:pt>
                <c:pt idx="930">
                  <c:v>52054.710543981484</c:v>
                </c:pt>
                <c:pt idx="931">
                  <c:v>52064.710543981484</c:v>
                </c:pt>
                <c:pt idx="932">
                  <c:v>52074.710543981484</c:v>
                </c:pt>
                <c:pt idx="933">
                  <c:v>52084.710543981484</c:v>
                </c:pt>
                <c:pt idx="934">
                  <c:v>52094.710543981484</c:v>
                </c:pt>
                <c:pt idx="935">
                  <c:v>52104.710543981484</c:v>
                </c:pt>
                <c:pt idx="936">
                  <c:v>52114.710543981484</c:v>
                </c:pt>
                <c:pt idx="937">
                  <c:v>52124.710543981484</c:v>
                </c:pt>
                <c:pt idx="938">
                  <c:v>52134.710543981484</c:v>
                </c:pt>
                <c:pt idx="939">
                  <c:v>52144.710543981484</c:v>
                </c:pt>
                <c:pt idx="940">
                  <c:v>52154.710543981484</c:v>
                </c:pt>
                <c:pt idx="941">
                  <c:v>52164.710543981484</c:v>
                </c:pt>
                <c:pt idx="942">
                  <c:v>52174.710543981484</c:v>
                </c:pt>
                <c:pt idx="943">
                  <c:v>52184.710543981484</c:v>
                </c:pt>
                <c:pt idx="944">
                  <c:v>52194.710543981484</c:v>
                </c:pt>
                <c:pt idx="945">
                  <c:v>52204.710543981484</c:v>
                </c:pt>
                <c:pt idx="946">
                  <c:v>52214.710543981484</c:v>
                </c:pt>
                <c:pt idx="947">
                  <c:v>52224.710543981484</c:v>
                </c:pt>
                <c:pt idx="948">
                  <c:v>52234.710543981484</c:v>
                </c:pt>
                <c:pt idx="949">
                  <c:v>52244.710543981484</c:v>
                </c:pt>
                <c:pt idx="950">
                  <c:v>52254.710543981484</c:v>
                </c:pt>
                <c:pt idx="951">
                  <c:v>52264.710543981484</c:v>
                </c:pt>
                <c:pt idx="952">
                  <c:v>52274.710543981484</c:v>
                </c:pt>
                <c:pt idx="953">
                  <c:v>52284.710543981484</c:v>
                </c:pt>
                <c:pt idx="954">
                  <c:v>52294.710543981484</c:v>
                </c:pt>
                <c:pt idx="955">
                  <c:v>52304.710543981484</c:v>
                </c:pt>
                <c:pt idx="956">
                  <c:v>52314.710543981484</c:v>
                </c:pt>
                <c:pt idx="957">
                  <c:v>52324.710543981484</c:v>
                </c:pt>
                <c:pt idx="958">
                  <c:v>52334.710543981484</c:v>
                </c:pt>
                <c:pt idx="959">
                  <c:v>52344.710543981484</c:v>
                </c:pt>
                <c:pt idx="960">
                  <c:v>52354.710543981484</c:v>
                </c:pt>
                <c:pt idx="961">
                  <c:v>52364.710543981484</c:v>
                </c:pt>
                <c:pt idx="962">
                  <c:v>52374.710543981484</c:v>
                </c:pt>
                <c:pt idx="963">
                  <c:v>52384.710543981484</c:v>
                </c:pt>
                <c:pt idx="964">
                  <c:v>52394.710543981484</c:v>
                </c:pt>
                <c:pt idx="965">
                  <c:v>52404.710543981484</c:v>
                </c:pt>
                <c:pt idx="966">
                  <c:v>52414.710543981484</c:v>
                </c:pt>
                <c:pt idx="967">
                  <c:v>52424.710543981484</c:v>
                </c:pt>
                <c:pt idx="968">
                  <c:v>52434.710543981484</c:v>
                </c:pt>
                <c:pt idx="969">
                  <c:v>52444.710543981484</c:v>
                </c:pt>
                <c:pt idx="970">
                  <c:v>52454.710543981484</c:v>
                </c:pt>
                <c:pt idx="971">
                  <c:v>52464.710543981484</c:v>
                </c:pt>
                <c:pt idx="972">
                  <c:v>52474.710543981484</c:v>
                </c:pt>
                <c:pt idx="973">
                  <c:v>52484.710543981484</c:v>
                </c:pt>
                <c:pt idx="974">
                  <c:v>52494.710543981484</c:v>
                </c:pt>
                <c:pt idx="975">
                  <c:v>52504.710543981484</c:v>
                </c:pt>
                <c:pt idx="976">
                  <c:v>52514.710543981484</c:v>
                </c:pt>
                <c:pt idx="977">
                  <c:v>52524.710543981484</c:v>
                </c:pt>
                <c:pt idx="978">
                  <c:v>52534.710543981484</c:v>
                </c:pt>
                <c:pt idx="979">
                  <c:v>52544.710543981484</c:v>
                </c:pt>
                <c:pt idx="980">
                  <c:v>52554.710543981484</c:v>
                </c:pt>
                <c:pt idx="981">
                  <c:v>52564.710543981484</c:v>
                </c:pt>
                <c:pt idx="982">
                  <c:v>52574.710543981484</c:v>
                </c:pt>
                <c:pt idx="983">
                  <c:v>52584.710543981484</c:v>
                </c:pt>
                <c:pt idx="984">
                  <c:v>52594.710543981484</c:v>
                </c:pt>
                <c:pt idx="985">
                  <c:v>52604.710543981484</c:v>
                </c:pt>
                <c:pt idx="986">
                  <c:v>52614.710543981484</c:v>
                </c:pt>
                <c:pt idx="987">
                  <c:v>52624.710543981484</c:v>
                </c:pt>
                <c:pt idx="988">
                  <c:v>52634.710543981484</c:v>
                </c:pt>
                <c:pt idx="989">
                  <c:v>52644.710543981484</c:v>
                </c:pt>
                <c:pt idx="990">
                  <c:v>52654.710543981484</c:v>
                </c:pt>
                <c:pt idx="991">
                  <c:v>52664.710543981484</c:v>
                </c:pt>
                <c:pt idx="992">
                  <c:v>52674.710543981484</c:v>
                </c:pt>
                <c:pt idx="993">
                  <c:v>52684.710543981484</c:v>
                </c:pt>
                <c:pt idx="994">
                  <c:v>52694.710543981484</c:v>
                </c:pt>
                <c:pt idx="995">
                  <c:v>52704.710543981484</c:v>
                </c:pt>
                <c:pt idx="996">
                  <c:v>52714.710543981484</c:v>
                </c:pt>
                <c:pt idx="997">
                  <c:v>52724.710543981484</c:v>
                </c:pt>
              </c:numCache>
            </c:numRef>
          </c:cat>
          <c:val>
            <c:numRef>
              <c:f>CurveDisplay!$H$7:$H$1004</c:f>
              <c:numCache>
                <c:formatCode>0.0000%</c:formatCode>
                <c:ptCount val="998"/>
                <c:pt idx="0">
                  <c:v>-3.2925688600657921E-3</c:v>
                </c:pt>
                <c:pt idx="1">
                  <c:v>-3.2868855773551253E-3</c:v>
                </c:pt>
                <c:pt idx="2">
                  <c:v>-3.2815688936119912E-3</c:v>
                </c:pt>
                <c:pt idx="3">
                  <c:v>-3.2759666750034268E-3</c:v>
                </c:pt>
                <c:pt idx="4">
                  <c:v>-3.2702561178014852E-3</c:v>
                </c:pt>
                <c:pt idx="5">
                  <c:v>-3.2632908396436405E-3</c:v>
                </c:pt>
                <c:pt idx="6">
                  <c:v>-3.2569436879472382E-3</c:v>
                </c:pt>
                <c:pt idx="7">
                  <c:v>-3.2501495732416229E-3</c:v>
                </c:pt>
                <c:pt idx="8">
                  <c:v>-3.2432567169572669E-3</c:v>
                </c:pt>
                <c:pt idx="9">
                  <c:v>-3.2352933878754021E-3</c:v>
                </c:pt>
                <c:pt idx="10">
                  <c:v>-3.2265713127416157E-3</c:v>
                </c:pt>
                <c:pt idx="11">
                  <c:v>-3.2164831889308393E-3</c:v>
                </c:pt>
                <c:pt idx="12">
                  <c:v>-3.2061665410461648E-3</c:v>
                </c:pt>
                <c:pt idx="13">
                  <c:v>-3.1951208161844391E-3</c:v>
                </c:pt>
                <c:pt idx="14">
                  <c:v>-3.1833789416335148E-3</c:v>
                </c:pt>
                <c:pt idx="15">
                  <c:v>-3.1709738309313737E-3</c:v>
                </c:pt>
                <c:pt idx="16">
                  <c:v>-3.1579383838900217E-3</c:v>
                </c:pt>
                <c:pt idx="17">
                  <c:v>-3.1443054866519622E-3</c:v>
                </c:pt>
                <c:pt idx="18">
                  <c:v>-3.1301080117414641E-3</c:v>
                </c:pt>
                <c:pt idx="19">
                  <c:v>-3.1153782831976244E-3</c:v>
                </c:pt>
                <c:pt idx="20">
                  <c:v>-3.1001307742143914E-3</c:v>
                </c:pt>
                <c:pt idx="21">
                  <c:v>-3.0843580618786109E-3</c:v>
                </c:pt>
                <c:pt idx="22">
                  <c:v>-3.0680513604624854E-3</c:v>
                </c:pt>
                <c:pt idx="23">
                  <c:v>-3.0521122917977332E-3</c:v>
                </c:pt>
                <c:pt idx="24">
                  <c:v>-3.0347399014029309E-3</c:v>
                </c:pt>
                <c:pt idx="25">
                  <c:v>-3.0168075174388099E-3</c:v>
                </c:pt>
                <c:pt idx="26">
                  <c:v>-2.997308954990667E-3</c:v>
                </c:pt>
                <c:pt idx="27">
                  <c:v>-2.9782005258621016E-3</c:v>
                </c:pt>
                <c:pt idx="28">
                  <c:v>-2.958505383644987E-3</c:v>
                </c:pt>
                <c:pt idx="29">
                  <c:v>-2.9382139700986068E-3</c:v>
                </c:pt>
                <c:pt idx="30">
                  <c:v>-2.917315435795949E-3</c:v>
                </c:pt>
                <c:pt idx="31">
                  <c:v>-2.8957988057847607E-3</c:v>
                </c:pt>
                <c:pt idx="32">
                  <c:v>-2.8760158197576047E-3</c:v>
                </c:pt>
                <c:pt idx="33">
                  <c:v>-2.8532967315189049E-3</c:v>
                </c:pt>
                <c:pt idx="34">
                  <c:v>-2.8299275598198115E-3</c:v>
                </c:pt>
                <c:pt idx="35">
                  <c:v>-2.8058970788227265E-3</c:v>
                </c:pt>
                <c:pt idx="36">
                  <c:v>-2.7811940613124975E-3</c:v>
                </c:pt>
                <c:pt idx="37">
                  <c:v>-2.7558072802396083E-3</c:v>
                </c:pt>
                <c:pt idx="38">
                  <c:v>-2.7311104180620959E-3</c:v>
                </c:pt>
                <c:pt idx="39">
                  <c:v>-2.7043709790436042E-3</c:v>
                </c:pt>
                <c:pt idx="40">
                  <c:v>-2.6769363478623999E-3</c:v>
                </c:pt>
                <c:pt idx="41">
                  <c:v>-2.6443395372823036E-3</c:v>
                </c:pt>
                <c:pt idx="42">
                  <c:v>-2.615408365819001E-3</c:v>
                </c:pt>
                <c:pt idx="43">
                  <c:v>-2.5857798988104808E-3</c:v>
                </c:pt>
                <c:pt idx="44">
                  <c:v>-2.5570487672457276E-3</c:v>
                </c:pt>
                <c:pt idx="45">
                  <c:v>-2.5260584832653941E-3</c:v>
                </c:pt>
                <c:pt idx="46">
                  <c:v>-2.4943689005610791E-3</c:v>
                </c:pt>
                <c:pt idx="47">
                  <c:v>-2.460279940824216E-3</c:v>
                </c:pt>
                <c:pt idx="48">
                  <c:v>-2.4271561008055334E-3</c:v>
                </c:pt>
                <c:pt idx="49">
                  <c:v>-2.3933327251100755E-3</c:v>
                </c:pt>
                <c:pt idx="50">
                  <c:v>-2.358809978058572E-3</c:v>
                </c:pt>
                <c:pt idx="51">
                  <c:v>-2.3235880169091431E-3</c:v>
                </c:pt>
                <c:pt idx="52">
                  <c:v>-2.2876669917260973E-3</c:v>
                </c:pt>
                <c:pt idx="53">
                  <c:v>-2.2510470452409138E-3</c:v>
                </c:pt>
                <c:pt idx="54">
                  <c:v>-2.2137283127210416E-3</c:v>
                </c:pt>
                <c:pt idx="55">
                  <c:v>-2.1757109218421755E-3</c:v>
                </c:pt>
                <c:pt idx="56">
                  <c:v>-2.1369949677108521E-3</c:v>
                </c:pt>
                <c:pt idx="57">
                  <c:v>-2.0975804382406468E-3</c:v>
                </c:pt>
                <c:pt idx="58">
                  <c:v>-2.0574672885396452E-3</c:v>
                </c:pt>
                <c:pt idx="59">
                  <c:v>-2.0187715553386344E-3</c:v>
                </c:pt>
                <c:pt idx="60">
                  <c:v>-1.9772957123890718E-3</c:v>
                </c:pt>
                <c:pt idx="61">
                  <c:v>-1.9351210704832268E-3</c:v>
                </c:pt>
                <c:pt idx="62">
                  <c:v>-1.8900273031402274E-3</c:v>
                </c:pt>
                <c:pt idx="63">
                  <c:v>-1.8464200905632391E-3</c:v>
                </c:pt>
                <c:pt idx="64">
                  <c:v>-1.8021138134990836E-3</c:v>
                </c:pt>
                <c:pt idx="65">
                  <c:v>-1.7571114954757125E-3</c:v>
                </c:pt>
                <c:pt idx="66">
                  <c:v>-1.7114392676712104E-3</c:v>
                </c:pt>
                <c:pt idx="67">
                  <c:v>-1.66513360989867E-3</c:v>
                </c:pt>
                <c:pt idx="68">
                  <c:v>-1.6230423743226474E-3</c:v>
                </c:pt>
                <c:pt idx="69">
                  <c:v>-1.5756250635985416E-3</c:v>
                </c:pt>
                <c:pt idx="70">
                  <c:v>-1.5276802753576555E-3</c:v>
                </c:pt>
                <c:pt idx="71">
                  <c:v>-1.479245303642962E-3</c:v>
                </c:pt>
                <c:pt idx="72">
                  <c:v>-1.4303574310203793E-3</c:v>
                </c:pt>
                <c:pt idx="73">
                  <c:v>-1.3810539290490809E-3</c:v>
                </c:pt>
                <c:pt idx="74">
                  <c:v>-1.3313707181352719E-3</c:v>
                </c:pt>
                <c:pt idx="75">
                  <c:v>-1.2838639958383823E-3</c:v>
                </c:pt>
                <c:pt idx="76">
                  <c:v>-1.2334714674307485E-3</c:v>
                </c:pt>
                <c:pt idx="77">
                  <c:v>-1.1827154871284669E-3</c:v>
                </c:pt>
                <c:pt idx="78">
                  <c:v>-1.123809445511946E-3</c:v>
                </c:pt>
                <c:pt idx="79">
                  <c:v>-1.0722725167039186E-3</c:v>
                </c:pt>
                <c:pt idx="80">
                  <c:v>-1.020372083424585E-3</c:v>
                </c:pt>
                <c:pt idx="81">
                  <c:v>-9.7075891780568383E-4</c:v>
                </c:pt>
                <c:pt idx="82">
                  <c:v>-9.1814944296013986E-4</c:v>
                </c:pt>
                <c:pt idx="83">
                  <c:v>-8.6517639022152897E-4</c:v>
                </c:pt>
                <c:pt idx="84">
                  <c:v>-8.0913478163592155E-4</c:v>
                </c:pt>
                <c:pt idx="85">
                  <c:v>-7.5541649602401089E-4</c:v>
                </c:pt>
                <c:pt idx="86">
                  <c:v>-7.0133462278253124E-4</c:v>
                </c:pt>
                <c:pt idx="87">
                  <c:v>-6.468891530807204E-4</c:v>
                </c:pt>
                <c:pt idx="88">
                  <c:v>-5.9208007250619401E-4</c:v>
                </c:pt>
                <c:pt idx="89">
                  <c:v>-5.3690736101498558E-4</c:v>
                </c:pt>
                <c:pt idx="90">
                  <c:v>-4.8137099290591483E-4</c:v>
                </c:pt>
                <c:pt idx="91">
                  <c:v>-4.2547093677149642E-4</c:v>
                </c:pt>
                <c:pt idx="92">
                  <c:v>-3.6920715661356937E-4</c:v>
                </c:pt>
                <c:pt idx="93">
                  <c:v>-3.125796368632832E-4</c:v>
                </c:pt>
                <c:pt idx="94">
                  <c:v>-2.5558838235590042E-4</c:v>
                </c:pt>
                <c:pt idx="95">
                  <c:v>-1.9823339323608798E-4</c:v>
                </c:pt>
                <c:pt idx="96">
                  <c:v>-1.4343693947934215E-4</c:v>
                </c:pt>
                <c:pt idx="97">
                  <c:v>-8.5372617697891543E-5</c:v>
                </c:pt>
                <c:pt idx="98">
                  <c:v>-2.6944539754106544E-5</c:v>
                </c:pt>
                <c:pt idx="99">
                  <c:v>3.4769106345338045E-5</c:v>
                </c:pt>
                <c:pt idx="100">
                  <c:v>9.3822421685676161E-5</c:v>
                </c:pt>
                <c:pt idx="101">
                  <c:v>1.5320319945362303E-4</c:v>
                </c:pt>
                <c:pt idx="102">
                  <c:v>2.1290948629604719E-4</c:v>
                </c:pt>
                <c:pt idx="103">
                  <c:v>2.7293654056848027E-4</c:v>
                </c:pt>
                <c:pt idx="104">
                  <c:v>3.3327935512231357E-4</c:v>
                </c:pt>
                <c:pt idx="105">
                  <c:v>3.9086833191279851E-4</c:v>
                </c:pt>
                <c:pt idx="106">
                  <c:v>4.5181114469584969E-4</c:v>
                </c:pt>
                <c:pt idx="107">
                  <c:v>5.1305452431361876E-4</c:v>
                </c:pt>
                <c:pt idx="108">
                  <c:v>5.7462904890129437E-4</c:v>
                </c:pt>
                <c:pt idx="109">
                  <c:v>6.365730046041198E-4</c:v>
                </c:pt>
                <c:pt idx="110">
                  <c:v>6.9883911682730665E-4</c:v>
                </c:pt>
                <c:pt idx="111">
                  <c:v>7.5826222070940474E-4</c:v>
                </c:pt>
                <c:pt idx="112">
                  <c:v>8.2114870288663155E-4</c:v>
                </c:pt>
                <c:pt idx="113">
                  <c:v>8.8435309761347725E-4</c:v>
                </c:pt>
                <c:pt idx="114">
                  <c:v>9.5429572414697304E-4</c:v>
                </c:pt>
                <c:pt idx="115">
                  <c:v>1.0181680648912524E-3</c:v>
                </c:pt>
                <c:pt idx="116">
                  <c:v>1.0823583669336918E-3</c:v>
                </c:pt>
                <c:pt idx="117">
                  <c:v>1.143607731486216E-3</c:v>
                </c:pt>
                <c:pt idx="118">
                  <c:v>1.208417919818742E-3</c:v>
                </c:pt>
                <c:pt idx="119">
                  <c:v>1.2735461351801554E-3</c:v>
                </c:pt>
                <c:pt idx="120">
                  <c:v>1.3422997638983635E-3</c:v>
                </c:pt>
                <c:pt idx="121">
                  <c:v>1.4080802543973679E-3</c:v>
                </c:pt>
                <c:pt idx="122">
                  <c:v>1.4741788061806392E-3</c:v>
                </c:pt>
                <c:pt idx="123">
                  <c:v>1.5405954296051098E-3</c:v>
                </c:pt>
                <c:pt idx="124">
                  <c:v>1.6073301408699955E-3</c:v>
                </c:pt>
                <c:pt idx="125">
                  <c:v>1.6743829620359109E-3</c:v>
                </c:pt>
                <c:pt idx="126">
                  <c:v>1.741753921072656E-3</c:v>
                </c:pt>
                <c:pt idx="127">
                  <c:v>1.8094430518679062E-3</c:v>
                </c:pt>
                <c:pt idx="128">
                  <c:v>1.8774503942723931E-3</c:v>
                </c:pt>
                <c:pt idx="129">
                  <c:v>1.9457759850706048E-3</c:v>
                </c:pt>
                <c:pt idx="130">
                  <c:v>2.0144198181161537E-3</c:v>
                </c:pt>
                <c:pt idx="131">
                  <c:v>2.0833818767892914E-3</c:v>
                </c:pt>
                <c:pt idx="132">
                  <c:v>2.1491599823092395E-3</c:v>
                </c:pt>
                <c:pt idx="133">
                  <c:v>2.2187421534506698E-3</c:v>
                </c:pt>
                <c:pt idx="134">
                  <c:v>2.2886425190501354E-3</c:v>
                </c:pt>
                <c:pt idx="135">
                  <c:v>2.3588610807985864E-3</c:v>
                </c:pt>
                <c:pt idx="136">
                  <c:v>2.43378770921751E-3</c:v>
                </c:pt>
                <c:pt idx="137">
                  <c:v>2.5055245951664264E-3</c:v>
                </c:pt>
                <c:pt idx="138">
                  <c:v>2.5776229082044746E-3</c:v>
                </c:pt>
                <c:pt idx="139">
                  <c:v>2.6500751553393312E-3</c:v>
                </c:pt>
                <c:pt idx="140">
                  <c:v>2.72286622305186E-3</c:v>
                </c:pt>
                <c:pt idx="141">
                  <c:v>2.7922931947338475E-3</c:v>
                </c:pt>
                <c:pt idx="142">
                  <c:v>2.8620200420714781E-3</c:v>
                </c:pt>
                <c:pt idx="143">
                  <c:v>2.9357291900344862E-3</c:v>
                </c:pt>
                <c:pt idx="144">
                  <c:v>3.0097175530885423E-3</c:v>
                </c:pt>
                <c:pt idx="145">
                  <c:v>3.0833002729426795E-3</c:v>
                </c:pt>
                <c:pt idx="146">
                  <c:v>3.1569236421455926E-3</c:v>
                </c:pt>
                <c:pt idx="147">
                  <c:v>3.2307344926127968E-3</c:v>
                </c:pt>
                <c:pt idx="148">
                  <c:v>3.3009905626176063E-3</c:v>
                </c:pt>
                <c:pt idx="149">
                  <c:v>3.37514495916265E-3</c:v>
                </c:pt>
                <c:pt idx="150">
                  <c:v>3.4494754183382243E-3</c:v>
                </c:pt>
                <c:pt idx="151">
                  <c:v>3.5352647023533875E-3</c:v>
                </c:pt>
                <c:pt idx="152">
                  <c:v>3.6099759160629114E-3</c:v>
                </c:pt>
                <c:pt idx="153">
                  <c:v>3.6848633137911138E-3</c:v>
                </c:pt>
                <c:pt idx="154">
                  <c:v>3.7561366830594772E-3</c:v>
                </c:pt>
                <c:pt idx="155">
                  <c:v>3.8313669478587352E-3</c:v>
                </c:pt>
                <c:pt idx="156">
                  <c:v>3.9067734841327726E-3</c:v>
                </c:pt>
                <c:pt idx="157">
                  <c:v>3.9861754990856762E-3</c:v>
                </c:pt>
                <c:pt idx="158">
                  <c:v>4.0619442407977598E-3</c:v>
                </c:pt>
                <c:pt idx="159">
                  <c:v>4.1378892390661493E-3</c:v>
                </c:pt>
                <c:pt idx="160">
                  <c:v>4.2140104890799118E-3</c:v>
                </c:pt>
                <c:pt idx="161">
                  <c:v>4.2903079894931672E-3</c:v>
                </c:pt>
                <c:pt idx="162">
                  <c:v>4.366781742427695E-3</c:v>
                </c:pt>
                <c:pt idx="163">
                  <c:v>4.4434317534972675E-3</c:v>
                </c:pt>
                <c:pt idx="164">
                  <c:v>4.5202580318041679E-3</c:v>
                </c:pt>
                <c:pt idx="165">
                  <c:v>4.5972605952245308E-3</c:v>
                </c:pt>
                <c:pt idx="166">
                  <c:v>4.6744395322597379E-3</c:v>
                </c:pt>
                <c:pt idx="167">
                  <c:v>4.751794864753185E-3</c:v>
                </c:pt>
                <c:pt idx="168">
                  <c:v>4.82932658753857E-3</c:v>
                </c:pt>
                <c:pt idx="169">
                  <c:v>4.9030983864107825E-3</c:v>
                </c:pt>
                <c:pt idx="170">
                  <c:v>4.9809730232140458E-3</c:v>
                </c:pt>
                <c:pt idx="171">
                  <c:v>5.0590240322229236E-3</c:v>
                </c:pt>
                <c:pt idx="172">
                  <c:v>5.1412174003358062E-3</c:v>
                </c:pt>
                <c:pt idx="173">
                  <c:v>5.2196311192512345E-3</c:v>
                </c:pt>
                <c:pt idx="174">
                  <c:v>5.2982212703503095E-3</c:v>
                </c:pt>
                <c:pt idx="175">
                  <c:v>5.3769872694794342E-3</c:v>
                </c:pt>
                <c:pt idx="176">
                  <c:v>5.4559268459289023E-3</c:v>
                </c:pt>
                <c:pt idx="177">
                  <c:v>5.5350374443002117E-3</c:v>
                </c:pt>
                <c:pt idx="178">
                  <c:v>5.6062687237830033E-3</c:v>
                </c:pt>
                <c:pt idx="179">
                  <c:v>5.6856953730344273E-3</c:v>
                </c:pt>
                <c:pt idx="180">
                  <c:v>5.7652855737169162E-3</c:v>
                </c:pt>
                <c:pt idx="181">
                  <c:v>5.8450367055220553E-3</c:v>
                </c:pt>
                <c:pt idx="182">
                  <c:v>5.9249461494692568E-3</c:v>
                </c:pt>
                <c:pt idx="183">
                  <c:v>6.0050112878489159E-3</c:v>
                </c:pt>
                <c:pt idx="184">
                  <c:v>6.0811526396992244E-3</c:v>
                </c:pt>
                <c:pt idx="185">
                  <c:v>6.1615150437051821E-3</c:v>
                </c:pt>
                <c:pt idx="186">
                  <c:v>6.2420303081015312E-3</c:v>
                </c:pt>
                <c:pt idx="187">
                  <c:v>6.3350131982550682E-3</c:v>
                </c:pt>
                <c:pt idx="188">
                  <c:v>6.4158612892830846E-3</c:v>
                </c:pt>
                <c:pt idx="189">
                  <c:v>6.4968622791438261E-3</c:v>
                </c:pt>
                <c:pt idx="190">
                  <c:v>6.5738833782250867E-3</c:v>
                </c:pt>
                <c:pt idx="191">
                  <c:v>6.6551810752548297E-3</c:v>
                </c:pt>
                <c:pt idx="192">
                  <c:v>6.7366316858512168E-3</c:v>
                </c:pt>
                <c:pt idx="193">
                  <c:v>6.8223955909967231E-3</c:v>
                </c:pt>
                <c:pt idx="194">
                  <c:v>6.904161289718048E-3</c:v>
                </c:pt>
                <c:pt idx="195">
                  <c:v>6.9860799384363868E-3</c:v>
                </c:pt>
                <c:pt idx="196">
                  <c:v>7.0681515544153244E-3</c:v>
                </c:pt>
                <c:pt idx="197">
                  <c:v>7.1503761579108293E-3</c:v>
                </c:pt>
                <c:pt idx="198">
                  <c:v>7.2327537721721315E-3</c:v>
                </c:pt>
                <c:pt idx="199">
                  <c:v>7.3152844234582251E-3</c:v>
                </c:pt>
                <c:pt idx="200">
                  <c:v>7.3979681410361337E-3</c:v>
                </c:pt>
                <c:pt idx="201">
                  <c:v>7.4808049571965501E-3</c:v>
                </c:pt>
                <c:pt idx="202">
                  <c:v>7.5637948838134534E-3</c:v>
                </c:pt>
                <c:pt idx="203">
                  <c:v>7.646937871307373E-3</c:v>
                </c:pt>
                <c:pt idx="204">
                  <c:v>7.7302338984353023E-3</c:v>
                </c:pt>
                <c:pt idx="205">
                  <c:v>7.8094106596266737E-3</c:v>
                </c:pt>
                <c:pt idx="206">
                  <c:v>7.8930032764569849E-3</c:v>
                </c:pt>
                <c:pt idx="207">
                  <c:v>7.9767488690942346E-3</c:v>
                </c:pt>
                <c:pt idx="208">
                  <c:v>8.0606474220054087E-3</c:v>
                </c:pt>
                <c:pt idx="209">
                  <c:v>8.1490091602162574E-3</c:v>
                </c:pt>
                <c:pt idx="210">
                  <c:v>8.2332231855060216E-3</c:v>
                </c:pt>
                <c:pt idx="211">
                  <c:v>8.3175877017546106E-3</c:v>
                </c:pt>
                <c:pt idx="212">
                  <c:v>8.4020745537447348E-3</c:v>
                </c:pt>
                <c:pt idx="213">
                  <c:v>8.4866404855306159E-3</c:v>
                </c:pt>
                <c:pt idx="214">
                  <c:v>8.5669089124623156E-3</c:v>
                </c:pt>
                <c:pt idx="215">
                  <c:v>8.6471776747742979E-3</c:v>
                </c:pt>
                <c:pt idx="216">
                  <c:v>8.7317326645148796E-3</c:v>
                </c:pt>
                <c:pt idx="217">
                  <c:v>8.8161958533223839E-3</c:v>
                </c:pt>
                <c:pt idx="218">
                  <c:v>8.9005225881972905E-3</c:v>
                </c:pt>
                <c:pt idx="219">
                  <c:v>8.9846681657892447E-3</c:v>
                </c:pt>
                <c:pt idx="220">
                  <c:v>9.0685887682431243E-3</c:v>
                </c:pt>
                <c:pt idx="221">
                  <c:v>9.147986754872545E-3</c:v>
                </c:pt>
                <c:pt idx="222">
                  <c:v>9.2314220718749014E-3</c:v>
                </c:pt>
                <c:pt idx="223">
                  <c:v>9.3146091713740761E-3</c:v>
                </c:pt>
                <c:pt idx="224">
                  <c:v>9.4102796288063287E-3</c:v>
                </c:pt>
                <c:pt idx="225">
                  <c:v>9.4929395815602155E-3</c:v>
                </c:pt>
                <c:pt idx="226">
                  <c:v>9.5753513862372342E-3</c:v>
                </c:pt>
                <c:pt idx="227">
                  <c:v>9.6533025031634214E-3</c:v>
                </c:pt>
                <c:pt idx="228">
                  <c:v>9.73522821237169E-3</c:v>
                </c:pt>
                <c:pt idx="229">
                  <c:v>9.8169057433942618E-3</c:v>
                </c:pt>
                <c:pt idx="230">
                  <c:v>9.9025170814290662E-3</c:v>
                </c:pt>
                <c:pt idx="231">
                  <c:v>9.9836880645631787E-3</c:v>
                </c:pt>
                <c:pt idx="232">
                  <c:v>1.006461085335743E-2</c:v>
                </c:pt>
                <c:pt idx="233">
                  <c:v>1.0145285434840454E-2</c:v>
                </c:pt>
                <c:pt idx="234">
                  <c:v>1.0225711790016143E-2</c:v>
                </c:pt>
                <c:pt idx="235">
                  <c:v>1.0305889893863641E-2</c:v>
                </c:pt>
                <c:pt idx="236">
                  <c:v>1.0385819715358202E-2</c:v>
                </c:pt>
                <c:pt idx="237">
                  <c:v>1.0465501217480742E-2</c:v>
                </c:pt>
                <c:pt idx="238">
                  <c:v>1.0544934356656552E-2</c:v>
                </c:pt>
                <c:pt idx="239">
                  <c:v>1.0624119100258686E-2</c:v>
                </c:pt>
                <c:pt idx="240">
                  <c:v>1.0703055462977134E-2</c:v>
                </c:pt>
                <c:pt idx="241">
                  <c:v>1.0781743461212688E-2</c:v>
                </c:pt>
                <c:pt idx="242">
                  <c:v>1.0856122535158587E-2</c:v>
                </c:pt>
                <c:pt idx="243">
                  <c:v>1.0934323889153136E-2</c:v>
                </c:pt>
                <c:pt idx="244">
                  <c:v>1.101227688287823E-2</c:v>
                </c:pt>
                <c:pt idx="245">
                  <c:v>1.109230951997997E-2</c:v>
                </c:pt>
                <c:pt idx="246">
                  <c:v>1.1166316870891884E-2</c:v>
                </c:pt>
                <c:pt idx="247">
                  <c:v>1.124003065029843E-2</c:v>
                </c:pt>
                <c:pt idx="248">
                  <c:v>1.1313455678701867E-2</c:v>
                </c:pt>
                <c:pt idx="249">
                  <c:v>1.1386607051451515E-2</c:v>
                </c:pt>
                <c:pt idx="250">
                  <c:v>1.1459501269329854E-2</c:v>
                </c:pt>
                <c:pt idx="251">
                  <c:v>1.1528292654416463E-2</c:v>
                </c:pt>
                <c:pt idx="252">
                  <c:v>1.1600690271507197E-2</c:v>
                </c:pt>
                <c:pt idx="253">
                  <c:v>1.167287910578803E-2</c:v>
                </c:pt>
                <c:pt idx="254">
                  <c:v>1.1745907341922383E-2</c:v>
                </c:pt>
                <c:pt idx="255">
                  <c:v>1.1821196841122763E-2</c:v>
                </c:pt>
                <c:pt idx="256">
                  <c:v>1.189637361002332E-2</c:v>
                </c:pt>
                <c:pt idx="257">
                  <c:v>1.1967508476988797E-2</c:v>
                </c:pt>
                <c:pt idx="258">
                  <c:v>1.2042492481148415E-2</c:v>
                </c:pt>
                <c:pt idx="259">
                  <c:v>1.2117380309648595E-2</c:v>
                </c:pt>
                <c:pt idx="260">
                  <c:v>1.2200044030344578E-2</c:v>
                </c:pt>
                <c:pt idx="261">
                  <c:v>1.2274734867034899E-2</c:v>
                </c:pt>
                <c:pt idx="262">
                  <c:v>1.234932948520598E-2</c:v>
                </c:pt>
                <c:pt idx="263">
                  <c:v>1.241989867776439E-2</c:v>
                </c:pt>
                <c:pt idx="264">
                  <c:v>1.2494303034022091E-2</c:v>
                </c:pt>
                <c:pt idx="265">
                  <c:v>1.2568611078038094E-2</c:v>
                </c:pt>
                <c:pt idx="266">
                  <c:v>1.2646745300766728E-2</c:v>
                </c:pt>
                <c:pt idx="267">
                  <c:v>1.2720858478704045E-2</c:v>
                </c:pt>
                <c:pt idx="268">
                  <c:v>1.2794875359240003E-2</c:v>
                </c:pt>
                <c:pt idx="269">
                  <c:v>1.2868795964539484E-2</c:v>
                </c:pt>
                <c:pt idx="270">
                  <c:v>1.2942620314250246E-2</c:v>
                </c:pt>
                <c:pt idx="271">
                  <c:v>1.3016348425509019E-2</c:v>
                </c:pt>
                <c:pt idx="272">
                  <c:v>1.3089980312934542E-2</c:v>
                </c:pt>
                <c:pt idx="273">
                  <c:v>1.3163515988637129E-2</c:v>
                </c:pt>
                <c:pt idx="274">
                  <c:v>1.3236955462209108E-2</c:v>
                </c:pt>
                <c:pt idx="275">
                  <c:v>1.3310298735116259E-2</c:v>
                </c:pt>
                <c:pt idx="276">
                  <c:v>1.3383545764776995E-2</c:v>
                </c:pt>
                <c:pt idx="277">
                  <c:v>1.3456696487388439E-2</c:v>
                </c:pt>
                <c:pt idx="278">
                  <c:v>1.3529750836424676E-2</c:v>
                </c:pt>
                <c:pt idx="279">
                  <c:v>1.3598814049085738E-2</c:v>
                </c:pt>
                <c:pt idx="280">
                  <c:v>1.3671677529440131E-2</c:v>
                </c:pt>
                <c:pt idx="281">
                  <c:v>1.374444440999462E-2</c:v>
                </c:pt>
                <c:pt idx="282">
                  <c:v>1.3824803238334552E-2</c:v>
                </c:pt>
                <c:pt idx="283">
                  <c:v>1.3901638049643535E-2</c:v>
                </c:pt>
                <c:pt idx="284">
                  <c:v>1.3978416643288227E-2</c:v>
                </c:pt>
                <c:pt idx="285">
                  <c:v>1.4055099216296982E-2</c:v>
                </c:pt>
                <c:pt idx="286">
                  <c:v>1.4131617288412059E-2</c:v>
                </c:pt>
                <c:pt idx="287">
                  <c:v>1.4207901524951787E-2</c:v>
                </c:pt>
                <c:pt idx="288">
                  <c:v>1.427599412627778E-2</c:v>
                </c:pt>
                <c:pt idx="289">
                  <c:v>1.4351748418468091E-2</c:v>
                </c:pt>
                <c:pt idx="290">
                  <c:v>1.4427066715943404E-2</c:v>
                </c:pt>
                <c:pt idx="291">
                  <c:v>1.4498859103997397E-2</c:v>
                </c:pt>
                <c:pt idx="292">
                  <c:v>1.4568741476830738E-2</c:v>
                </c:pt>
                <c:pt idx="293">
                  <c:v>1.4637930118889031E-2</c:v>
                </c:pt>
                <c:pt idx="294">
                  <c:v>1.4702734002463195E-2</c:v>
                </c:pt>
                <c:pt idx="295">
                  <c:v>1.4770484550791682E-2</c:v>
                </c:pt>
                <c:pt idx="296">
                  <c:v>1.4837497816642189E-2</c:v>
                </c:pt>
                <c:pt idx="297">
                  <c:v>1.4914410295235589E-2</c:v>
                </c:pt>
                <c:pt idx="298">
                  <c:v>1.4979846871501952E-2</c:v>
                </c:pt>
                <c:pt idx="299">
                  <c:v>1.5044546245150897E-2</c:v>
                </c:pt>
                <c:pt idx="300">
                  <c:v>1.5105067540717783E-2</c:v>
                </c:pt>
                <c:pt idx="301">
                  <c:v>1.5168326713271094E-2</c:v>
                </c:pt>
                <c:pt idx="302">
                  <c:v>1.5230848694256942E-2</c:v>
                </c:pt>
                <c:pt idx="303">
                  <c:v>1.5295971537130018E-2</c:v>
                </c:pt>
                <c:pt idx="304">
                  <c:v>1.535698483882368E-2</c:v>
                </c:pt>
                <c:pt idx="305">
                  <c:v>1.5417260920936962E-2</c:v>
                </c:pt>
                <c:pt idx="306">
                  <c:v>1.5476799746922032E-2</c:v>
                </c:pt>
                <c:pt idx="307">
                  <c:v>1.5535601268720809E-2</c:v>
                </c:pt>
                <c:pt idx="308">
                  <c:v>1.5593665426899642E-2</c:v>
                </c:pt>
                <c:pt idx="309">
                  <c:v>1.5650992150798095E-2</c:v>
                </c:pt>
                <c:pt idx="310">
                  <c:v>1.5707581358657657E-2</c:v>
                </c:pt>
                <c:pt idx="311">
                  <c:v>1.5763432958367223E-2</c:v>
                </c:pt>
                <c:pt idx="312">
                  <c:v>1.5818546893069236E-2</c:v>
                </c:pt>
                <c:pt idx="313">
                  <c:v>1.5872923173472085E-2</c:v>
                </c:pt>
                <c:pt idx="314">
                  <c:v>1.5926561807606297E-2</c:v>
                </c:pt>
                <c:pt idx="315">
                  <c:v>1.5976537535628912E-2</c:v>
                </c:pt>
                <c:pt idx="316">
                  <c:v>1.6028735385060812E-2</c:v>
                </c:pt>
                <c:pt idx="317">
                  <c:v>1.6080195587914823E-2</c:v>
                </c:pt>
                <c:pt idx="318">
                  <c:v>1.6133739691852091E-2</c:v>
                </c:pt>
                <c:pt idx="319">
                  <c:v>1.6183689866855134E-2</c:v>
                </c:pt>
                <c:pt idx="320">
                  <c:v>1.6232902236553725E-2</c:v>
                </c:pt>
                <c:pt idx="321">
                  <c:v>1.6281376415077816E-2</c:v>
                </c:pt>
                <c:pt idx="322">
                  <c:v>1.6329111037798577E-2</c:v>
                </c:pt>
                <c:pt idx="323">
                  <c:v>1.6376104549489179E-2</c:v>
                </c:pt>
                <c:pt idx="324">
                  <c:v>1.6417129010927844E-2</c:v>
                </c:pt>
                <c:pt idx="325">
                  <c:v>1.6462706194482202E-2</c:v>
                </c:pt>
                <c:pt idx="326">
                  <c:v>1.6507537747590284E-2</c:v>
                </c:pt>
                <c:pt idx="327">
                  <c:v>1.6551622064178595E-2</c:v>
                </c:pt>
                <c:pt idx="328">
                  <c:v>1.6594957527074961E-2</c:v>
                </c:pt>
                <c:pt idx="329">
                  <c:v>1.6637542508144421E-2</c:v>
                </c:pt>
                <c:pt idx="330">
                  <c:v>1.6676972230103414E-2</c:v>
                </c:pt>
                <c:pt idx="331">
                  <c:v>1.6718088763077378E-2</c:v>
                </c:pt>
                <c:pt idx="332">
                  <c:v>1.6758453041128479E-2</c:v>
                </c:pt>
                <c:pt idx="333">
                  <c:v>1.6804946633604996E-2</c:v>
                </c:pt>
                <c:pt idx="334">
                  <c:v>1.6843699214311253E-2</c:v>
                </c:pt>
                <c:pt idx="335">
                  <c:v>1.688169948211574E-2</c:v>
                </c:pt>
                <c:pt idx="336">
                  <c:v>1.6916763267435821E-2</c:v>
                </c:pt>
                <c:pt idx="337">
                  <c:v>1.6953294702413423E-2</c:v>
                </c:pt>
                <c:pt idx="338">
                  <c:v>1.698907376753242E-2</c:v>
                </c:pt>
                <c:pt idx="339">
                  <c:v>1.7026176573642689E-2</c:v>
                </c:pt>
                <c:pt idx="340">
                  <c:v>1.7060414750002952E-2</c:v>
                </c:pt>
                <c:pt idx="341">
                  <c:v>1.7093900445249034E-2</c:v>
                </c:pt>
                <c:pt idx="342">
                  <c:v>1.7126633601794318E-2</c:v>
                </c:pt>
                <c:pt idx="343">
                  <c:v>1.7158614156372889E-2</c:v>
                </c:pt>
                <c:pt idx="344">
                  <c:v>1.7189842040191586E-2</c:v>
                </c:pt>
                <c:pt idx="345">
                  <c:v>1.7220317179078053E-2</c:v>
                </c:pt>
                <c:pt idx="346">
                  <c:v>1.7250039493640529E-2</c:v>
                </c:pt>
                <c:pt idx="347">
                  <c:v>1.7279008899406197E-2</c:v>
                </c:pt>
                <c:pt idx="348">
                  <c:v>1.7307225329866911E-2</c:v>
                </c:pt>
                <c:pt idx="349">
                  <c:v>1.73346888830039E-2</c:v>
                </c:pt>
                <c:pt idx="350">
                  <c:v>1.7361399728460986E-2</c:v>
                </c:pt>
                <c:pt idx="351">
                  <c:v>1.7387358032345656E-2</c:v>
                </c:pt>
                <c:pt idx="352">
                  <c:v>1.7410958466977697E-2</c:v>
                </c:pt>
                <c:pt idx="353">
                  <c:v>1.7435448525458946E-2</c:v>
                </c:pt>
                <c:pt idx="354">
                  <c:v>1.7459186566328302E-2</c:v>
                </c:pt>
                <c:pt idx="355">
                  <c:v>1.7483669026382129E-2</c:v>
                </c:pt>
                <c:pt idx="356">
                  <c:v>1.7505866988262189E-2</c:v>
                </c:pt>
                <c:pt idx="357">
                  <c:v>1.7527314725243277E-2</c:v>
                </c:pt>
                <c:pt idx="358">
                  <c:v>1.7548069351081347E-2</c:v>
                </c:pt>
                <c:pt idx="359">
                  <c:v>1.7568260776650146E-2</c:v>
                </c:pt>
                <c:pt idx="360">
                  <c:v>1.7588024054742461E-2</c:v>
                </c:pt>
                <c:pt idx="361">
                  <c:v>1.7604726315700425E-2</c:v>
                </c:pt>
                <c:pt idx="362">
                  <c:v>1.7624016177897772E-2</c:v>
                </c:pt>
                <c:pt idx="363">
                  <c:v>1.7643273104987145E-2</c:v>
                </c:pt>
                <c:pt idx="364">
                  <c:v>1.7662636204676119E-2</c:v>
                </c:pt>
                <c:pt idx="365">
                  <c:v>1.7682244859625662E-2</c:v>
                </c:pt>
                <c:pt idx="366">
                  <c:v>1.7702238530795E-2</c:v>
                </c:pt>
                <c:pt idx="367">
                  <c:v>1.7721208774124468E-2</c:v>
                </c:pt>
                <c:pt idx="368">
                  <c:v>1.7742158216220921E-2</c:v>
                </c:pt>
                <c:pt idx="369">
                  <c:v>1.7763604165990356E-2</c:v>
                </c:pt>
                <c:pt idx="370">
                  <c:v>1.7790309461843984E-2</c:v>
                </c:pt>
                <c:pt idx="371">
                  <c:v>1.7812825443799286E-2</c:v>
                </c:pt>
                <c:pt idx="372">
                  <c:v>1.7835837469571299E-2</c:v>
                </c:pt>
                <c:pt idx="373">
                  <c:v>1.7857678257326072E-2</c:v>
                </c:pt>
                <c:pt idx="374">
                  <c:v>1.7881655957444235E-2</c:v>
                </c:pt>
                <c:pt idx="375">
                  <c:v>1.7906129218103573E-2</c:v>
                </c:pt>
                <c:pt idx="376">
                  <c:v>1.7932843220053188E-2</c:v>
                </c:pt>
                <c:pt idx="377">
                  <c:v>1.7958333592874274E-2</c:v>
                </c:pt>
                <c:pt idx="378">
                  <c:v>1.7984319599062003E-2</c:v>
                </c:pt>
                <c:pt idx="379">
                  <c:v>1.8010801318719263E-2</c:v>
                </c:pt>
                <c:pt idx="380">
                  <c:v>1.803777883503652E-2</c:v>
                </c:pt>
                <c:pt idx="381">
                  <c:v>1.8065252234360861E-2</c:v>
                </c:pt>
                <c:pt idx="382">
                  <c:v>1.8093221606256656E-2</c:v>
                </c:pt>
                <c:pt idx="383">
                  <c:v>1.8121687043597078E-2</c:v>
                </c:pt>
                <c:pt idx="384">
                  <c:v>1.8150648646627521E-2</c:v>
                </c:pt>
                <c:pt idx="385">
                  <c:v>1.8180106572485401E-2</c:v>
                </c:pt>
                <c:pt idx="386">
                  <c:v>1.8210060724112201E-2</c:v>
                </c:pt>
                <c:pt idx="387">
                  <c:v>1.8240510911169246E-2</c:v>
                </c:pt>
                <c:pt idx="388">
                  <c:v>1.8269397202513627E-2</c:v>
                </c:pt>
                <c:pt idx="389">
                  <c:v>1.8300812592271225E-2</c:v>
                </c:pt>
                <c:pt idx="390">
                  <c:v>1.8332723439617005E-2</c:v>
                </c:pt>
                <c:pt idx="391">
                  <c:v>1.8365063028082492E-2</c:v>
                </c:pt>
                <c:pt idx="392">
                  <c:v>1.8392462755113349E-2</c:v>
                </c:pt>
                <c:pt idx="393">
                  <c:v>1.8420336119632313E-2</c:v>
                </c:pt>
                <c:pt idx="394">
                  <c:v>1.8448659649865803E-2</c:v>
                </c:pt>
                <c:pt idx="395">
                  <c:v>1.847731856124276E-2</c:v>
                </c:pt>
                <c:pt idx="396">
                  <c:v>1.8506175073574577E-2</c:v>
                </c:pt>
                <c:pt idx="397">
                  <c:v>1.853306628968665E-2</c:v>
                </c:pt>
                <c:pt idx="398">
                  <c:v>1.8561864054632834E-2</c:v>
                </c:pt>
                <c:pt idx="399">
                  <c:v>1.8590450564731815E-2</c:v>
                </c:pt>
                <c:pt idx="400">
                  <c:v>1.8619799738473546E-2</c:v>
                </c:pt>
                <c:pt idx="401">
                  <c:v>1.8653126591455457E-2</c:v>
                </c:pt>
                <c:pt idx="402">
                  <c:v>1.8685841452512977E-2</c:v>
                </c:pt>
                <c:pt idx="403">
                  <c:v>1.8715808573561254E-2</c:v>
                </c:pt>
                <c:pt idx="404">
                  <c:v>1.8747039337172033E-2</c:v>
                </c:pt>
                <c:pt idx="405">
                  <c:v>1.8777489334599551E-2</c:v>
                </c:pt>
                <c:pt idx="406">
                  <c:v>1.8810945615410413E-2</c:v>
                </c:pt>
                <c:pt idx="407">
                  <c:v>1.8839759792549354E-2</c:v>
                </c:pt>
                <c:pt idx="408">
                  <c:v>1.8867793698551294E-2</c:v>
                </c:pt>
                <c:pt idx="409">
                  <c:v>1.8893267689530386E-2</c:v>
                </c:pt>
                <c:pt idx="410">
                  <c:v>1.8919779071921765E-2</c:v>
                </c:pt>
                <c:pt idx="411">
                  <c:v>1.8945510687735687E-2</c:v>
                </c:pt>
                <c:pt idx="412">
                  <c:v>1.8972129387092314E-2</c:v>
                </c:pt>
                <c:pt idx="413">
                  <c:v>1.8996263993953023E-2</c:v>
                </c:pt>
                <c:pt idx="414">
                  <c:v>1.9019618906356169E-2</c:v>
                </c:pt>
                <c:pt idx="415">
                  <c:v>1.9042194028978009E-2</c:v>
                </c:pt>
                <c:pt idx="416">
                  <c:v>1.9063989263053666E-2</c:v>
                </c:pt>
                <c:pt idx="417">
                  <c:v>1.9085004506551373E-2</c:v>
                </c:pt>
                <c:pt idx="418">
                  <c:v>1.9105239654319931E-2</c:v>
                </c:pt>
                <c:pt idx="419">
                  <c:v>1.9124694598275899E-2</c:v>
                </c:pt>
                <c:pt idx="420">
                  <c:v>1.9143369227548293E-2</c:v>
                </c:pt>
                <c:pt idx="421">
                  <c:v>1.9161263473491695E-2</c:v>
                </c:pt>
                <c:pt idx="422">
                  <c:v>1.9178377468755111E-2</c:v>
                </c:pt>
                <c:pt idx="423">
                  <c:v>1.9194711313866353E-2</c:v>
                </c:pt>
                <c:pt idx="424">
                  <c:v>1.9210265099099299E-2</c:v>
                </c:pt>
                <c:pt idx="425">
                  <c:v>1.9223865759399626E-2</c:v>
                </c:pt>
                <c:pt idx="426">
                  <c:v>1.9237897862711153E-2</c:v>
                </c:pt>
                <c:pt idx="427">
                  <c:v>1.9251150225869519E-2</c:v>
                </c:pt>
                <c:pt idx="428">
                  <c:v>1.9269294135529452E-2</c:v>
                </c:pt>
                <c:pt idx="429">
                  <c:v>1.9286719216956651E-2</c:v>
                </c:pt>
                <c:pt idx="430">
                  <c:v>1.9303370369843736E-2</c:v>
                </c:pt>
                <c:pt idx="431">
                  <c:v>1.9319281168723754E-2</c:v>
                </c:pt>
                <c:pt idx="432">
                  <c:v>1.9334518051193406E-2</c:v>
                </c:pt>
                <c:pt idx="433">
                  <c:v>1.9349149024345688E-2</c:v>
                </c:pt>
                <c:pt idx="434">
                  <c:v>1.9361157871868429E-2</c:v>
                </c:pt>
                <c:pt idx="435">
                  <c:v>1.9374936687841959E-2</c:v>
                </c:pt>
                <c:pt idx="436">
                  <c:v>1.9388308973574908E-2</c:v>
                </c:pt>
                <c:pt idx="437">
                  <c:v>1.9397808988922627E-2</c:v>
                </c:pt>
                <c:pt idx="438">
                  <c:v>1.9404681592201989E-2</c:v>
                </c:pt>
                <c:pt idx="439">
                  <c:v>1.9411353739912762E-2</c:v>
                </c:pt>
                <c:pt idx="440">
                  <c:v>1.9417037619061543E-2</c:v>
                </c:pt>
                <c:pt idx="441">
                  <c:v>1.9423412207932825E-2</c:v>
                </c:pt>
                <c:pt idx="442">
                  <c:v>1.9429636329197055E-2</c:v>
                </c:pt>
                <c:pt idx="443">
                  <c:v>1.9438145494358166E-2</c:v>
                </c:pt>
                <c:pt idx="444">
                  <c:v>1.9444046753659523E-2</c:v>
                </c:pt>
                <c:pt idx="445">
                  <c:v>1.9449797222013922E-2</c:v>
                </c:pt>
                <c:pt idx="446">
                  <c:v>1.9454607083779326E-2</c:v>
                </c:pt>
                <c:pt idx="447">
                  <c:v>1.9460062938183188E-2</c:v>
                </c:pt>
                <c:pt idx="448">
                  <c:v>1.9465367721752964E-2</c:v>
                </c:pt>
                <c:pt idx="449">
                  <c:v>1.9471289242313887E-2</c:v>
                </c:pt>
                <c:pt idx="450">
                  <c:v>1.9476284509838723E-2</c:v>
                </c:pt>
                <c:pt idx="451">
                  <c:v>1.9481128699076426E-2</c:v>
                </c:pt>
                <c:pt idx="452">
                  <c:v>1.9485821832690195E-2</c:v>
                </c:pt>
                <c:pt idx="453">
                  <c:v>1.949036393347104E-2</c:v>
                </c:pt>
                <c:pt idx="454">
                  <c:v>1.9494755024350507E-2</c:v>
                </c:pt>
                <c:pt idx="455">
                  <c:v>1.9498995128404594E-2</c:v>
                </c:pt>
                <c:pt idx="456">
                  <c:v>1.9503084268860268E-2</c:v>
                </c:pt>
                <c:pt idx="457">
                  <c:v>1.9507022469067214E-2</c:v>
                </c:pt>
                <c:pt idx="458">
                  <c:v>1.9510809744108484E-2</c:v>
                </c:pt>
                <c:pt idx="459">
                  <c:v>1.9514446090416897E-2</c:v>
                </c:pt>
                <c:pt idx="460">
                  <c:v>1.9517931501999861E-2</c:v>
                </c:pt>
                <c:pt idx="461">
                  <c:v>1.9520585968018495E-2</c:v>
                </c:pt>
                <c:pt idx="462">
                  <c:v>1.9523776855540315E-2</c:v>
                </c:pt>
                <c:pt idx="463">
                  <c:v>1.9526816801443095E-2</c:v>
                </c:pt>
                <c:pt idx="464">
                  <c:v>1.9530363685585937E-2</c:v>
                </c:pt>
                <c:pt idx="465">
                  <c:v>1.9533094338120324E-2</c:v>
                </c:pt>
                <c:pt idx="466">
                  <c:v>1.9535674022755932E-2</c:v>
                </c:pt>
                <c:pt idx="467">
                  <c:v>1.9538102734769039E-2</c:v>
                </c:pt>
                <c:pt idx="468">
                  <c:v>1.9540380470740176E-2</c:v>
                </c:pt>
                <c:pt idx="469">
                  <c:v>1.9542507227703895E-2</c:v>
                </c:pt>
                <c:pt idx="470">
                  <c:v>1.9543255880713595E-2</c:v>
                </c:pt>
                <c:pt idx="471">
                  <c:v>1.954509554616557E-2</c:v>
                </c:pt>
                <c:pt idx="472">
                  <c:v>1.9546784243513748E-2</c:v>
                </c:pt>
                <c:pt idx="473">
                  <c:v>1.9548321977789662E-2</c:v>
                </c:pt>
                <c:pt idx="474">
                  <c:v>1.9549708754252215E-2</c:v>
                </c:pt>
                <c:pt idx="475">
                  <c:v>1.9550944578394791E-2</c:v>
                </c:pt>
                <c:pt idx="476">
                  <c:v>1.9551459996299796E-2</c:v>
                </c:pt>
                <c:pt idx="477">
                  <c:v>1.9552401430473699E-2</c:v>
                </c:pt>
                <c:pt idx="478">
                  <c:v>1.9553191915595555E-2</c:v>
                </c:pt>
                <c:pt idx="479">
                  <c:v>1.9555470862678819E-2</c:v>
                </c:pt>
                <c:pt idx="480">
                  <c:v>1.9555936929042717E-2</c:v>
                </c:pt>
                <c:pt idx="481">
                  <c:v>1.9556252027867007E-2</c:v>
                </c:pt>
                <c:pt idx="482">
                  <c:v>1.9555892729306284E-2</c:v>
                </c:pt>
                <c:pt idx="483">
                  <c:v>1.955591342306244E-2</c:v>
                </c:pt>
                <c:pt idx="484">
                  <c:v>1.955578314945252E-2</c:v>
                </c:pt>
                <c:pt idx="485">
                  <c:v>1.9556002624965197E-2</c:v>
                </c:pt>
                <c:pt idx="486">
                  <c:v>1.9555562833879041E-2</c:v>
                </c:pt>
                <c:pt idx="487">
                  <c:v>1.9554972076153827E-2</c:v>
                </c:pt>
                <c:pt idx="488">
                  <c:v>1.9554230350048808E-2</c:v>
                </c:pt>
                <c:pt idx="489">
                  <c:v>1.9553337654135233E-2</c:v>
                </c:pt>
                <c:pt idx="490">
                  <c:v>1.9552293987291715E-2</c:v>
                </c:pt>
                <c:pt idx="491">
                  <c:v>1.9551099348724649E-2</c:v>
                </c:pt>
                <c:pt idx="492">
                  <c:v>1.9549753737960831E-2</c:v>
                </c:pt>
                <c:pt idx="493">
                  <c:v>1.954825715486699E-2</c:v>
                </c:pt>
                <c:pt idx="494">
                  <c:v>1.9546609599614628E-2</c:v>
                </c:pt>
                <c:pt idx="495">
                  <c:v>1.9544811072389218E-2</c:v>
                </c:pt>
                <c:pt idx="496">
                  <c:v>1.9542861573533965E-2</c:v>
                </c:pt>
                <c:pt idx="497">
                  <c:v>1.9540761103743556E-2</c:v>
                </c:pt>
                <c:pt idx="498">
                  <c:v>1.9538108002453893E-2</c:v>
                </c:pt>
                <c:pt idx="499">
                  <c:v>1.9535713260515817E-2</c:v>
                </c:pt>
                <c:pt idx="500">
                  <c:v>1.9533167563669528E-2</c:v>
                </c:pt>
                <c:pt idx="501">
                  <c:v>1.9530849542215512E-2</c:v>
                </c:pt>
                <c:pt idx="502">
                  <c:v>1.9527994241320797E-2</c:v>
                </c:pt>
                <c:pt idx="503">
                  <c:v>1.9524987981440495E-2</c:v>
                </c:pt>
                <c:pt idx="504">
                  <c:v>1.952183076150631E-2</c:v>
                </c:pt>
                <c:pt idx="505">
                  <c:v>1.9518522576563068E-2</c:v>
                </c:pt>
                <c:pt idx="506">
                  <c:v>1.9515063421866336E-2</c:v>
                </c:pt>
                <c:pt idx="507">
                  <c:v>1.9510788261760226E-2</c:v>
                </c:pt>
                <c:pt idx="508">
                  <c:v>1.9507042634688609E-2</c:v>
                </c:pt>
                <c:pt idx="509">
                  <c:v>1.950314604811787E-2</c:v>
                </c:pt>
                <c:pt idx="510">
                  <c:v>1.9499098505874279E-2</c:v>
                </c:pt>
                <c:pt idx="511">
                  <c:v>1.9494900012230865E-2</c:v>
                </c:pt>
                <c:pt idx="512">
                  <c:v>1.9490550571896748E-2</c:v>
                </c:pt>
                <c:pt idx="513">
                  <c:v>1.948576355011207E-2</c:v>
                </c:pt>
                <c:pt idx="514">
                  <c:v>1.9481120023175622E-2</c:v>
                </c:pt>
                <c:pt idx="515">
                  <c:v>1.9476325554502759E-2</c:v>
                </c:pt>
                <c:pt idx="516">
                  <c:v>1.9472168323216875E-2</c:v>
                </c:pt>
                <c:pt idx="517">
                  <c:v>1.9467048552233922E-2</c:v>
                </c:pt>
                <c:pt idx="518">
                  <c:v>1.9461777822976666E-2</c:v>
                </c:pt>
                <c:pt idx="519">
                  <c:v>1.9456117391976953E-2</c:v>
                </c:pt>
                <c:pt idx="520">
                  <c:v>1.9450552590433427E-2</c:v>
                </c:pt>
                <c:pt idx="521">
                  <c:v>1.9444836841253098E-2</c:v>
                </c:pt>
                <c:pt idx="522">
                  <c:v>1.9439185276714902E-2</c:v>
                </c:pt>
                <c:pt idx="523">
                  <c:v>1.943315975443391E-2</c:v>
                </c:pt>
                <c:pt idx="524">
                  <c:v>1.9426983277088545E-2</c:v>
                </c:pt>
                <c:pt idx="525">
                  <c:v>1.9420655839131613E-2</c:v>
                </c:pt>
                <c:pt idx="526">
                  <c:v>1.9414177435524E-2</c:v>
                </c:pt>
                <c:pt idx="527">
                  <c:v>1.9407548061756801E-2</c:v>
                </c:pt>
                <c:pt idx="528">
                  <c:v>1.9400767713850926E-2</c:v>
                </c:pt>
                <c:pt idx="529">
                  <c:v>1.9393836388360969E-2</c:v>
                </c:pt>
                <c:pt idx="530">
                  <c:v>1.9386754082413044E-2</c:v>
                </c:pt>
                <c:pt idx="531">
                  <c:v>1.9379520798548131E-2</c:v>
                </c:pt>
                <c:pt idx="532">
                  <c:v>1.9372136550725495E-2</c:v>
                </c:pt>
                <c:pt idx="533">
                  <c:v>1.9364601354972779E-2</c:v>
                </c:pt>
                <c:pt idx="534">
                  <c:v>1.9356795073552781E-2</c:v>
                </c:pt>
                <c:pt idx="535">
                  <c:v>1.9348965984078342E-2</c:v>
                </c:pt>
                <c:pt idx="536">
                  <c:v>1.9340986007298753E-2</c:v>
                </c:pt>
                <c:pt idx="537">
                  <c:v>1.9331228182389939E-2</c:v>
                </c:pt>
                <c:pt idx="538">
                  <c:v>1.9317197819633255E-2</c:v>
                </c:pt>
                <c:pt idx="539">
                  <c:v>1.9303022083418681E-2</c:v>
                </c:pt>
                <c:pt idx="540">
                  <c:v>1.9288703224268133E-2</c:v>
                </c:pt>
                <c:pt idx="541">
                  <c:v>1.92742518794379E-2</c:v>
                </c:pt>
                <c:pt idx="542">
                  <c:v>1.9259680805772728E-2</c:v>
                </c:pt>
                <c:pt idx="543">
                  <c:v>1.9245128701157837E-2</c:v>
                </c:pt>
                <c:pt idx="544">
                  <c:v>1.923029726605786E-2</c:v>
                </c:pt>
                <c:pt idx="545">
                  <c:v>1.9215384007908586E-2</c:v>
                </c:pt>
                <c:pt idx="546">
                  <c:v>1.9200982667915527E-2</c:v>
                </c:pt>
                <c:pt idx="547">
                  <c:v>1.9191749172493205E-2</c:v>
                </c:pt>
                <c:pt idx="548">
                  <c:v>1.9182467463295053E-2</c:v>
                </c:pt>
                <c:pt idx="549">
                  <c:v>1.9173108772621461E-2</c:v>
                </c:pt>
                <c:pt idx="550">
                  <c:v>1.9163760131094776E-2</c:v>
                </c:pt>
                <c:pt idx="551">
                  <c:v>1.9154378793080795E-2</c:v>
                </c:pt>
                <c:pt idx="552">
                  <c:v>1.9145033019954013E-2</c:v>
                </c:pt>
                <c:pt idx="553">
                  <c:v>1.913558196000445E-2</c:v>
                </c:pt>
                <c:pt idx="554">
                  <c:v>1.9126098147196461E-2</c:v>
                </c:pt>
                <c:pt idx="555">
                  <c:v>1.9116553919203243E-2</c:v>
                </c:pt>
                <c:pt idx="556">
                  <c:v>1.9107006694929672E-2</c:v>
                </c:pt>
                <c:pt idx="557">
                  <c:v>1.9097426668604037E-2</c:v>
                </c:pt>
                <c:pt idx="558">
                  <c:v>1.9087813824451703E-2</c:v>
                </c:pt>
                <c:pt idx="559">
                  <c:v>1.9078187203559683E-2</c:v>
                </c:pt>
                <c:pt idx="560">
                  <c:v>1.9068506572209969E-2</c:v>
                </c:pt>
                <c:pt idx="561">
                  <c:v>1.9058793130757187E-2</c:v>
                </c:pt>
                <c:pt idx="562">
                  <c:v>1.9049046884241996E-2</c:v>
                </c:pt>
                <c:pt idx="563">
                  <c:v>1.9039267837839914E-2</c:v>
                </c:pt>
                <c:pt idx="564">
                  <c:v>1.9029455996859214E-2</c:v>
                </c:pt>
                <c:pt idx="565">
                  <c:v>1.9019611366739547E-2</c:v>
                </c:pt>
                <c:pt idx="566">
                  <c:v>1.9009733953055056E-2</c:v>
                </c:pt>
                <c:pt idx="567">
                  <c:v>1.8999823760240852E-2</c:v>
                </c:pt>
                <c:pt idx="568">
                  <c:v>1.8989880784127965E-2</c:v>
                </c:pt>
                <c:pt idx="569">
                  <c:v>1.8979905022796319E-2</c:v>
                </c:pt>
                <c:pt idx="570">
                  <c:v>1.8969896475395903E-2</c:v>
                </c:pt>
                <c:pt idx="571">
                  <c:v>1.8959862003254644E-2</c:v>
                </c:pt>
                <c:pt idx="572">
                  <c:v>1.8949790048612025E-2</c:v>
                </c:pt>
                <c:pt idx="573">
                  <c:v>1.8939685307856988E-2</c:v>
                </c:pt>
                <c:pt idx="574">
                  <c:v>1.8933480156293064E-2</c:v>
                </c:pt>
                <c:pt idx="575">
                  <c:v>1.8928939195671495E-2</c:v>
                </c:pt>
                <c:pt idx="576">
                  <c:v>1.8924359241705855E-2</c:v>
                </c:pt>
                <c:pt idx="577">
                  <c:v>1.8919740267369797E-2</c:v>
                </c:pt>
                <c:pt idx="578">
                  <c:v>1.8915082243927447E-2</c:v>
                </c:pt>
                <c:pt idx="579">
                  <c:v>1.8910385141557521E-2</c:v>
                </c:pt>
                <c:pt idx="580">
                  <c:v>1.8905389788770322E-2</c:v>
                </c:pt>
                <c:pt idx="581">
                  <c:v>1.8900743810460696E-2</c:v>
                </c:pt>
                <c:pt idx="582">
                  <c:v>1.889605853312748E-2</c:v>
                </c:pt>
                <c:pt idx="583">
                  <c:v>1.8888452925414079E-2</c:v>
                </c:pt>
                <c:pt idx="584">
                  <c:v>1.8877931691401173E-2</c:v>
                </c:pt>
                <c:pt idx="585">
                  <c:v>1.8867377407032038E-2</c:v>
                </c:pt>
                <c:pt idx="586">
                  <c:v>1.8856829588184364E-2</c:v>
                </c:pt>
                <c:pt idx="587">
                  <c:v>1.8846211407300601E-2</c:v>
                </c:pt>
                <c:pt idx="588">
                  <c:v>1.8835560173992849E-2</c:v>
                </c:pt>
                <c:pt idx="589">
                  <c:v>1.8824737015604318E-2</c:v>
                </c:pt>
                <c:pt idx="590">
                  <c:v>1.8814013049492671E-2</c:v>
                </c:pt>
                <c:pt idx="591">
                  <c:v>1.8803256029148889E-2</c:v>
                </c:pt>
                <c:pt idx="592">
                  <c:v>1.8792519031345798E-2</c:v>
                </c:pt>
                <c:pt idx="593">
                  <c:v>1.8781698119143476E-2</c:v>
                </c:pt>
                <c:pt idx="594">
                  <c:v>1.8770844155878867E-2</c:v>
                </c:pt>
                <c:pt idx="595">
                  <c:v>1.8759897408583401E-2</c:v>
                </c:pt>
                <c:pt idx="596">
                  <c:v>1.8748975123664548E-2</c:v>
                </c:pt>
                <c:pt idx="597">
                  <c:v>1.8738019787763228E-2</c:v>
                </c:pt>
                <c:pt idx="598">
                  <c:v>1.8727031400490961E-2</c:v>
                </c:pt>
                <c:pt idx="599">
                  <c:v>1.8716009961590303E-2</c:v>
                </c:pt>
                <c:pt idx="600">
                  <c:v>1.8704955470925971E-2</c:v>
                </c:pt>
                <c:pt idx="601">
                  <c:v>1.8693867928492841E-2</c:v>
                </c:pt>
                <c:pt idx="602">
                  <c:v>1.8682747334413333E-2</c:v>
                </c:pt>
                <c:pt idx="603">
                  <c:v>1.8671593688937425E-2</c:v>
                </c:pt>
                <c:pt idx="604">
                  <c:v>1.8660406993955773E-2</c:v>
                </c:pt>
                <c:pt idx="605">
                  <c:v>1.8649187251086479E-2</c:v>
                </c:pt>
                <c:pt idx="606">
                  <c:v>1.8637934459822206E-2</c:v>
                </c:pt>
                <c:pt idx="607">
                  <c:v>1.8626735084021639E-2</c:v>
                </c:pt>
                <c:pt idx="608">
                  <c:v>1.8615418430020056E-2</c:v>
                </c:pt>
                <c:pt idx="609">
                  <c:v>1.8604068728335199E-2</c:v>
                </c:pt>
                <c:pt idx="610">
                  <c:v>1.8592592805024503E-2</c:v>
                </c:pt>
                <c:pt idx="611">
                  <c:v>1.8581174768565571E-2</c:v>
                </c:pt>
                <c:pt idx="612">
                  <c:v>1.8569723683319456E-2</c:v>
                </c:pt>
                <c:pt idx="613">
                  <c:v>1.855823955086142E-2</c:v>
                </c:pt>
                <c:pt idx="614">
                  <c:v>1.854672237309541E-2</c:v>
                </c:pt>
                <c:pt idx="615">
                  <c:v>1.8535172149551467E-2</c:v>
                </c:pt>
                <c:pt idx="616">
                  <c:v>1.852380200632453E-2</c:v>
                </c:pt>
                <c:pt idx="617">
                  <c:v>1.851219018409811E-2</c:v>
                </c:pt>
                <c:pt idx="618">
                  <c:v>1.8500545318108408E-2</c:v>
                </c:pt>
                <c:pt idx="619">
                  <c:v>1.8488867409126364E-2</c:v>
                </c:pt>
                <c:pt idx="620">
                  <c:v>1.8477156458053479E-2</c:v>
                </c:pt>
                <c:pt idx="621">
                  <c:v>1.8465412465923592E-2</c:v>
                </c:pt>
                <c:pt idx="622">
                  <c:v>1.8453635433096416E-2</c:v>
                </c:pt>
                <c:pt idx="623">
                  <c:v>1.8441947454942733E-2</c:v>
                </c:pt>
                <c:pt idx="624">
                  <c:v>1.8430106593747553E-2</c:v>
                </c:pt>
                <c:pt idx="625">
                  <c:v>1.8417852390146754E-2</c:v>
                </c:pt>
                <c:pt idx="626">
                  <c:v>1.840593867060368E-2</c:v>
                </c:pt>
                <c:pt idx="627">
                  <c:v>1.8393991907294877E-2</c:v>
                </c:pt>
                <c:pt idx="628">
                  <c:v>1.8382145802677694E-2</c:v>
                </c:pt>
                <c:pt idx="629">
                  <c:v>1.8370135215919577E-2</c:v>
                </c:pt>
                <c:pt idx="630">
                  <c:v>1.8358091588336258E-2</c:v>
                </c:pt>
                <c:pt idx="631">
                  <c:v>1.8346014920677393E-2</c:v>
                </c:pt>
                <c:pt idx="632">
                  <c:v>1.8333762443710523E-2</c:v>
                </c:pt>
                <c:pt idx="633">
                  <c:v>1.8321617427391551E-2</c:v>
                </c:pt>
                <c:pt idx="634">
                  <c:v>1.8309439370324435E-2</c:v>
                </c:pt>
                <c:pt idx="635">
                  <c:v>1.8297228272196993E-2</c:v>
                </c:pt>
                <c:pt idx="636">
                  <c:v>1.8284984132825286E-2</c:v>
                </c:pt>
                <c:pt idx="637">
                  <c:v>1.8272706952165103E-2</c:v>
                </c:pt>
                <c:pt idx="638">
                  <c:v>1.8260396730295406E-2</c:v>
                </c:pt>
                <c:pt idx="639">
                  <c:v>1.8248053467432288E-2</c:v>
                </c:pt>
                <c:pt idx="640">
                  <c:v>1.8235677164391621E-2</c:v>
                </c:pt>
                <c:pt idx="641">
                  <c:v>1.8223267823636903E-2</c:v>
                </c:pt>
                <c:pt idx="642">
                  <c:v>1.8210825445282935E-2</c:v>
                </c:pt>
                <c:pt idx="643">
                  <c:v>1.8198350029231425E-2</c:v>
                </c:pt>
                <c:pt idx="644">
                  <c:v>1.8186011651000297E-2</c:v>
                </c:pt>
                <c:pt idx="645">
                  <c:v>1.8173472442242381E-2</c:v>
                </c:pt>
                <c:pt idx="646">
                  <c:v>1.8160900197824726E-2</c:v>
                </c:pt>
                <c:pt idx="647">
                  <c:v>1.8148117990740936E-2</c:v>
                </c:pt>
                <c:pt idx="648">
                  <c:v>1.8135477389383124E-2</c:v>
                </c:pt>
                <c:pt idx="649">
                  <c:v>1.8122803752516202E-2</c:v>
                </c:pt>
                <c:pt idx="650">
                  <c:v>1.811009708036198E-2</c:v>
                </c:pt>
                <c:pt idx="651">
                  <c:v>1.8097357372486141E-2</c:v>
                </c:pt>
                <c:pt idx="652">
                  <c:v>1.8084584628544498E-2</c:v>
                </c:pt>
                <c:pt idx="653">
                  <c:v>1.8072160033087314E-2</c:v>
                </c:pt>
                <c:pt idx="654">
                  <c:v>1.805932580306191E-2</c:v>
                </c:pt>
                <c:pt idx="655">
                  <c:v>1.8046458539552113E-2</c:v>
                </c:pt>
                <c:pt idx="656">
                  <c:v>1.8033558243401693E-2</c:v>
                </c:pt>
                <c:pt idx="657">
                  <c:v>1.802062491559564E-2</c:v>
                </c:pt>
                <c:pt idx="658">
                  <c:v>1.8007658557246842E-2</c:v>
                </c:pt>
                <c:pt idx="659">
                  <c:v>1.7994863306120289E-2</c:v>
                </c:pt>
                <c:pt idx="660">
                  <c:v>1.7981833189693295E-2</c:v>
                </c:pt>
                <c:pt idx="661">
                  <c:v>1.7968770043843764E-2</c:v>
                </c:pt>
                <c:pt idx="662">
                  <c:v>1.7955040258969556E-2</c:v>
                </c:pt>
                <c:pt idx="663">
                  <c:v>1.7941904144603976E-2</c:v>
                </c:pt>
                <c:pt idx="664">
                  <c:v>1.7928734998362405E-2</c:v>
                </c:pt>
                <c:pt idx="665">
                  <c:v>1.7915751100298184E-2</c:v>
                </c:pt>
                <c:pt idx="666">
                  <c:v>1.7902518199082316E-2</c:v>
                </c:pt>
                <c:pt idx="667">
                  <c:v>1.7889252268358281E-2</c:v>
                </c:pt>
                <c:pt idx="668">
                  <c:v>1.7875728096209839E-2</c:v>
                </c:pt>
                <c:pt idx="669">
                  <c:v>1.7862393795365229E-2</c:v>
                </c:pt>
                <c:pt idx="670">
                  <c:v>1.7849026465227652E-2</c:v>
                </c:pt>
                <c:pt idx="671">
                  <c:v>1.7835626105779486E-2</c:v>
                </c:pt>
                <c:pt idx="672">
                  <c:v>1.7822192717137406E-2</c:v>
                </c:pt>
                <c:pt idx="673">
                  <c:v>1.7808726299556984E-2</c:v>
                </c:pt>
                <c:pt idx="674">
                  <c:v>1.7795226853428218E-2</c:v>
                </c:pt>
                <c:pt idx="675">
                  <c:v>1.7781694379277398E-2</c:v>
                </c:pt>
                <c:pt idx="676">
                  <c:v>1.7768128877770073E-2</c:v>
                </c:pt>
                <c:pt idx="677">
                  <c:v>1.7754530349479079E-2</c:v>
                </c:pt>
                <c:pt idx="678">
                  <c:v>1.7740898794445382E-2</c:v>
                </c:pt>
                <c:pt idx="679">
                  <c:v>1.7727234212726196E-2</c:v>
                </c:pt>
                <c:pt idx="680">
                  <c:v>1.7713789630413902E-2</c:v>
                </c:pt>
                <c:pt idx="681">
                  <c:v>1.7700061320004557E-2</c:v>
                </c:pt>
                <c:pt idx="682">
                  <c:v>1.7686299985081731E-2</c:v>
                </c:pt>
                <c:pt idx="683">
                  <c:v>1.7671197375865033E-2</c:v>
                </c:pt>
                <c:pt idx="684">
                  <c:v>1.7652131423857419E-2</c:v>
                </c:pt>
                <c:pt idx="685">
                  <c:v>1.7633040807197745E-2</c:v>
                </c:pt>
                <c:pt idx="686">
                  <c:v>1.7613925556162906E-2</c:v>
                </c:pt>
                <c:pt idx="687">
                  <c:v>1.7594785699878435E-2</c:v>
                </c:pt>
                <c:pt idx="688">
                  <c:v>1.7575621267193295E-2</c:v>
                </c:pt>
                <c:pt idx="689">
                  <c:v>1.7556877206049249E-2</c:v>
                </c:pt>
                <c:pt idx="690">
                  <c:v>1.7537608450218772E-2</c:v>
                </c:pt>
                <c:pt idx="691">
                  <c:v>1.751831529664093E-2</c:v>
                </c:pt>
                <c:pt idx="692">
                  <c:v>1.7498997775422246E-2</c:v>
                </c:pt>
                <c:pt idx="693">
                  <c:v>1.7484950893490576E-2</c:v>
                </c:pt>
                <c:pt idx="694">
                  <c:v>1.7470871260484723E-2</c:v>
                </c:pt>
                <c:pt idx="695">
                  <c:v>1.7456758877177056E-2</c:v>
                </c:pt>
                <c:pt idx="696">
                  <c:v>1.7442902283955064E-2</c:v>
                </c:pt>
                <c:pt idx="697">
                  <c:v>1.742872672448037E-2</c:v>
                </c:pt>
                <c:pt idx="698">
                  <c:v>1.7414518417404601E-2</c:v>
                </c:pt>
                <c:pt idx="699">
                  <c:v>1.7399686182958434E-2</c:v>
                </c:pt>
                <c:pt idx="700">
                  <c:v>1.7385407735578094E-2</c:v>
                </c:pt>
                <c:pt idx="701">
                  <c:v>1.737109654228506E-2</c:v>
                </c:pt>
                <c:pt idx="702">
                  <c:v>1.7357055254879E-2</c:v>
                </c:pt>
                <c:pt idx="703">
                  <c:v>1.7342680902505115E-2</c:v>
                </c:pt>
                <c:pt idx="704">
                  <c:v>1.7328273809931224E-2</c:v>
                </c:pt>
                <c:pt idx="705">
                  <c:v>1.7313524334028656E-2</c:v>
                </c:pt>
                <c:pt idx="706">
                  <c:v>1.7299049423647909E-2</c:v>
                </c:pt>
                <c:pt idx="707">
                  <c:v>1.7284541764735449E-2</c:v>
                </c:pt>
                <c:pt idx="708">
                  <c:v>1.7270001354046285E-2</c:v>
                </c:pt>
                <c:pt idx="709">
                  <c:v>1.7255428188461326E-2</c:v>
                </c:pt>
                <c:pt idx="710">
                  <c:v>1.7240822265001062E-2</c:v>
                </c:pt>
                <c:pt idx="711">
                  <c:v>1.7226183580810149E-2</c:v>
                </c:pt>
                <c:pt idx="712">
                  <c:v>1.7211512133168152E-2</c:v>
                </c:pt>
                <c:pt idx="713">
                  <c:v>1.7196807919791925E-2</c:v>
                </c:pt>
                <c:pt idx="714">
                  <c:v>1.718207094545866E-2</c:v>
                </c:pt>
                <c:pt idx="715">
                  <c:v>1.7167301222032631E-2</c:v>
                </c:pt>
                <c:pt idx="716">
                  <c:v>1.7152498761835049E-2</c:v>
                </c:pt>
                <c:pt idx="717">
                  <c:v>1.7138001261677749E-2</c:v>
                </c:pt>
                <c:pt idx="718">
                  <c:v>1.712313570445452E-2</c:v>
                </c:pt>
                <c:pt idx="719">
                  <c:v>1.7108237449004988E-2</c:v>
                </c:pt>
                <c:pt idx="720">
                  <c:v>1.7096010269271482E-2</c:v>
                </c:pt>
                <c:pt idx="721">
                  <c:v>1.7086117850517762E-2</c:v>
                </c:pt>
                <c:pt idx="722">
                  <c:v>1.7076183749503159E-2</c:v>
                </c:pt>
                <c:pt idx="723">
                  <c:v>1.7066211903725984E-2</c:v>
                </c:pt>
                <c:pt idx="724">
                  <c:v>1.7056212877155776E-2</c:v>
                </c:pt>
                <c:pt idx="725">
                  <c:v>1.7046197895179877E-2</c:v>
                </c:pt>
                <c:pt idx="726">
                  <c:v>1.7036589462345653E-2</c:v>
                </c:pt>
                <c:pt idx="727">
                  <c:v>1.7026686005560343E-2</c:v>
                </c:pt>
                <c:pt idx="728">
                  <c:v>1.7016799207123512E-2</c:v>
                </c:pt>
                <c:pt idx="729">
                  <c:v>1.7004863025779748E-2</c:v>
                </c:pt>
                <c:pt idx="730">
                  <c:v>1.6989856710633688E-2</c:v>
                </c:pt>
                <c:pt idx="731">
                  <c:v>1.6974911051901742E-2</c:v>
                </c:pt>
                <c:pt idx="732">
                  <c:v>1.6960372943076875E-2</c:v>
                </c:pt>
                <c:pt idx="733">
                  <c:v>1.6945565271599568E-2</c:v>
                </c:pt>
                <c:pt idx="734">
                  <c:v>1.6930828714768122E-2</c:v>
                </c:pt>
                <c:pt idx="735">
                  <c:v>1.6915176054853341E-2</c:v>
                </c:pt>
                <c:pt idx="736">
                  <c:v>1.6900590264945059E-2</c:v>
                </c:pt>
                <c:pt idx="737">
                  <c:v>1.6886075553084808E-2</c:v>
                </c:pt>
                <c:pt idx="738">
                  <c:v>1.6871952190669223E-2</c:v>
                </c:pt>
                <c:pt idx="739">
                  <c:v>1.6857576717607618E-2</c:v>
                </c:pt>
                <c:pt idx="740">
                  <c:v>1.6843272276344478E-2</c:v>
                </c:pt>
                <c:pt idx="741">
                  <c:v>1.6828727243520167E-2</c:v>
                </c:pt>
                <c:pt idx="742">
                  <c:v>1.6814567738813169E-2</c:v>
                </c:pt>
                <c:pt idx="743">
                  <c:v>1.6800479259620343E-2</c:v>
                </c:pt>
                <c:pt idx="744">
                  <c:v>1.6786461810570384E-2</c:v>
                </c:pt>
                <c:pt idx="745">
                  <c:v>1.6772515395898337E-2</c:v>
                </c:pt>
                <c:pt idx="746">
                  <c:v>1.6758640019448785E-2</c:v>
                </c:pt>
                <c:pt idx="747">
                  <c:v>1.674483568467873E-2</c:v>
                </c:pt>
                <c:pt idx="748">
                  <c:v>1.6731102394655282E-2</c:v>
                </c:pt>
                <c:pt idx="749">
                  <c:v>1.6717440152061742E-2</c:v>
                </c:pt>
                <c:pt idx="750">
                  <c:v>1.6703848958533503E-2</c:v>
                </c:pt>
                <c:pt idx="751">
                  <c:v>1.6690328812675848E-2</c:v>
                </c:pt>
                <c:pt idx="752">
                  <c:v>1.6676879712043551E-2</c:v>
                </c:pt>
                <c:pt idx="753">
                  <c:v>1.6663778317689882E-2</c:v>
                </c:pt>
                <c:pt idx="754">
                  <c:v>1.6650468367943337E-2</c:v>
                </c:pt>
                <c:pt idx="755">
                  <c:v>1.6637229449584394E-2</c:v>
                </c:pt>
                <c:pt idx="756">
                  <c:v>1.6623793699328288E-2</c:v>
                </c:pt>
                <c:pt idx="757">
                  <c:v>1.6610699774611624E-2</c:v>
                </c:pt>
                <c:pt idx="758">
                  <c:v>1.6597676872337031E-2</c:v>
                </c:pt>
                <c:pt idx="759">
                  <c:v>1.6584724995728196E-2</c:v>
                </c:pt>
                <c:pt idx="760">
                  <c:v>1.6571844164659479E-2</c:v>
                </c:pt>
                <c:pt idx="761">
                  <c:v>1.6559034377789109E-2</c:v>
                </c:pt>
                <c:pt idx="762">
                  <c:v>1.6546796006019271E-2</c:v>
                </c:pt>
                <c:pt idx="763">
                  <c:v>1.6534122368716986E-2</c:v>
                </c:pt>
                <c:pt idx="764">
                  <c:v>1.6521519758234682E-2</c:v>
                </c:pt>
                <c:pt idx="765">
                  <c:v>1.6508988166615168E-2</c:v>
                </c:pt>
                <c:pt idx="766">
                  <c:v>1.6496527585524667E-2</c:v>
                </c:pt>
                <c:pt idx="767">
                  <c:v>1.648413800625903E-2</c:v>
                </c:pt>
                <c:pt idx="768">
                  <c:v>1.6471819421322031E-2</c:v>
                </c:pt>
                <c:pt idx="769">
                  <c:v>1.6459801456425484E-2</c:v>
                </c:pt>
                <c:pt idx="770">
                  <c:v>1.6447621910197292E-2</c:v>
                </c:pt>
                <c:pt idx="771">
                  <c:v>1.643551339125586E-2</c:v>
                </c:pt>
                <c:pt idx="772">
                  <c:v>1.6422814636753356E-2</c:v>
                </c:pt>
                <c:pt idx="773">
                  <c:v>1.6410857182543089E-2</c:v>
                </c:pt>
                <c:pt idx="774">
                  <c:v>1.6398970773896168E-2</c:v>
                </c:pt>
                <c:pt idx="775">
                  <c:v>1.6387366619647965E-2</c:v>
                </c:pt>
                <c:pt idx="776">
                  <c:v>1.6375619295345201E-2</c:v>
                </c:pt>
                <c:pt idx="777">
                  <c:v>1.6363943016619541E-2</c:v>
                </c:pt>
                <c:pt idx="778">
                  <c:v>1.6352135618298912E-2</c:v>
                </c:pt>
                <c:pt idx="779">
                  <c:v>1.6340604363391454E-2</c:v>
                </c:pt>
                <c:pt idx="780">
                  <c:v>1.6329144104020626E-2</c:v>
                </c:pt>
                <c:pt idx="781">
                  <c:v>1.6317754842814086E-2</c:v>
                </c:pt>
                <c:pt idx="782">
                  <c:v>1.6306436582069803E-2</c:v>
                </c:pt>
                <c:pt idx="783">
                  <c:v>1.6295189323758147E-2</c:v>
                </c:pt>
                <c:pt idx="784">
                  <c:v>1.6284013069532585E-2</c:v>
                </c:pt>
                <c:pt idx="785">
                  <c:v>1.6272907820721837E-2</c:v>
                </c:pt>
                <c:pt idx="786">
                  <c:v>1.6261873580798104E-2</c:v>
                </c:pt>
                <c:pt idx="787">
                  <c:v>1.6250910371988628E-2</c:v>
                </c:pt>
                <c:pt idx="788">
                  <c:v>1.6240018197960691E-2</c:v>
                </c:pt>
                <c:pt idx="789">
                  <c:v>1.6229197056412008E-2</c:v>
                </c:pt>
                <c:pt idx="790">
                  <c:v>1.6218612502383864E-2</c:v>
                </c:pt>
                <c:pt idx="791">
                  <c:v>1.6207930352549291E-2</c:v>
                </c:pt>
                <c:pt idx="792">
                  <c:v>1.6197319221962568E-2</c:v>
                </c:pt>
                <c:pt idx="793">
                  <c:v>1.6186622757714004E-2</c:v>
                </c:pt>
                <c:pt idx="794">
                  <c:v>1.617615673281271E-2</c:v>
                </c:pt>
                <c:pt idx="795">
                  <c:v>1.6165761719703069E-2</c:v>
                </c:pt>
                <c:pt idx="796">
                  <c:v>1.6155437706538704E-2</c:v>
                </c:pt>
                <c:pt idx="797">
                  <c:v>1.614518469044517E-2</c:v>
                </c:pt>
                <c:pt idx="798">
                  <c:v>1.6135002674535857E-2</c:v>
                </c:pt>
                <c:pt idx="799">
                  <c:v>1.6125167463223455E-2</c:v>
                </c:pt>
                <c:pt idx="800">
                  <c:v>1.6115121264007826E-2</c:v>
                </c:pt>
                <c:pt idx="801">
                  <c:v>1.6105146063876141E-2</c:v>
                </c:pt>
                <c:pt idx="802">
                  <c:v>1.6095241861559195E-2</c:v>
                </c:pt>
                <c:pt idx="803">
                  <c:v>1.6085408655492017E-2</c:v>
                </c:pt>
                <c:pt idx="804">
                  <c:v>1.6075646443811209E-2</c:v>
                </c:pt>
                <c:pt idx="805">
                  <c:v>1.6066074774445223E-2</c:v>
                </c:pt>
                <c:pt idx="806">
                  <c:v>1.6056451443237359E-2</c:v>
                </c:pt>
                <c:pt idx="807">
                  <c:v>1.6046899117352697E-2</c:v>
                </c:pt>
                <c:pt idx="808">
                  <c:v>1.6037087893602826E-2</c:v>
                </c:pt>
                <c:pt idx="809">
                  <c:v>1.6027686946940827E-2</c:v>
                </c:pt>
                <c:pt idx="810">
                  <c:v>1.6018357006225167E-2</c:v>
                </c:pt>
                <c:pt idx="811">
                  <c:v>1.600919843891379E-2</c:v>
                </c:pt>
                <c:pt idx="812">
                  <c:v>1.600000736736687E-2</c:v>
                </c:pt>
                <c:pt idx="813">
                  <c:v>1.5990887293568064E-2</c:v>
                </c:pt>
                <c:pt idx="814">
                  <c:v>1.598174730246274E-2</c:v>
                </c:pt>
                <c:pt idx="815">
                  <c:v>1.5972772375691408E-2</c:v>
                </c:pt>
                <c:pt idx="816">
                  <c:v>1.5963868444951092E-2</c:v>
                </c:pt>
                <c:pt idx="817">
                  <c:v>1.595503551196931E-2</c:v>
                </c:pt>
                <c:pt idx="818">
                  <c:v>1.5946273578209904E-2</c:v>
                </c:pt>
                <c:pt idx="819">
                  <c:v>1.5937582644870822E-2</c:v>
                </c:pt>
                <c:pt idx="820">
                  <c:v>1.5928962712889575E-2</c:v>
                </c:pt>
                <c:pt idx="821">
                  <c:v>1.5920413782944974E-2</c:v>
                </c:pt>
                <c:pt idx="822">
                  <c:v>1.5911935855449071E-2</c:v>
                </c:pt>
                <c:pt idx="823">
                  <c:v>1.5903528925704544E-2</c:v>
                </c:pt>
                <c:pt idx="824">
                  <c:v>1.5895192986470009E-2</c:v>
                </c:pt>
                <c:pt idx="825">
                  <c:v>1.588692803948169E-2</c:v>
                </c:pt>
                <c:pt idx="826">
                  <c:v>1.5878786955564175E-2</c:v>
                </c:pt>
                <c:pt idx="827">
                  <c:v>1.5870660810780292E-2</c:v>
                </c:pt>
                <c:pt idx="828">
                  <c:v>1.5862605658733594E-2</c:v>
                </c:pt>
                <c:pt idx="829">
                  <c:v>1.5854107467762824E-2</c:v>
                </c:pt>
                <c:pt idx="830">
                  <c:v>1.5841492634533733E-2</c:v>
                </c:pt>
                <c:pt idx="831">
                  <c:v>1.5828953277814459E-2</c:v>
                </c:pt>
                <c:pt idx="832">
                  <c:v>1.5816489330239554E-2</c:v>
                </c:pt>
                <c:pt idx="833">
                  <c:v>1.5804100720602274E-2</c:v>
                </c:pt>
                <c:pt idx="834">
                  <c:v>1.5791787387438964E-2</c:v>
                </c:pt>
                <c:pt idx="835">
                  <c:v>1.5779733148912688E-2</c:v>
                </c:pt>
                <c:pt idx="836">
                  <c:v>1.5767515339743035E-2</c:v>
                </c:pt>
                <c:pt idx="837">
                  <c:v>1.5755372669189811E-2</c:v>
                </c:pt>
                <c:pt idx="838">
                  <c:v>1.5743305072485041E-2</c:v>
                </c:pt>
                <c:pt idx="839">
                  <c:v>1.5735593703209164E-2</c:v>
                </c:pt>
                <c:pt idx="840">
                  <c:v>1.5728428658951694E-2</c:v>
                </c:pt>
                <c:pt idx="841">
                  <c:v>1.572133401849438E-2</c:v>
                </c:pt>
                <c:pt idx="842">
                  <c:v>1.5714311475484521E-2</c:v>
                </c:pt>
                <c:pt idx="843">
                  <c:v>1.5707354425935627E-2</c:v>
                </c:pt>
                <c:pt idx="844">
                  <c:v>1.5700467780729532E-2</c:v>
                </c:pt>
                <c:pt idx="845">
                  <c:v>1.5693667670956542E-2</c:v>
                </c:pt>
                <c:pt idx="846">
                  <c:v>1.568692827443743E-2</c:v>
                </c:pt>
                <c:pt idx="847">
                  <c:v>1.5680259287034246E-2</c:v>
                </c:pt>
                <c:pt idx="848">
                  <c:v>1.5673642853234811E-2</c:v>
                </c:pt>
                <c:pt idx="849">
                  <c:v>1.5667111445763458E-2</c:v>
                </c:pt>
                <c:pt idx="850">
                  <c:v>1.5660650440561179E-2</c:v>
                </c:pt>
                <c:pt idx="851">
                  <c:v>1.5654287429460102E-2</c:v>
                </c:pt>
                <c:pt idx="852">
                  <c:v>1.5647970473001531E-2</c:v>
                </c:pt>
                <c:pt idx="853">
                  <c:v>1.5641723917802129E-2</c:v>
                </c:pt>
                <c:pt idx="854">
                  <c:v>1.5635547764676683E-2</c:v>
                </c:pt>
                <c:pt idx="855">
                  <c:v>1.5629442014242739E-2</c:v>
                </c:pt>
                <c:pt idx="856">
                  <c:v>1.5623406666911272E-2</c:v>
                </c:pt>
                <c:pt idx="857">
                  <c:v>1.5617441722900588E-2</c:v>
                </c:pt>
                <c:pt idx="858">
                  <c:v>1.5611547182220459E-2</c:v>
                </c:pt>
                <c:pt idx="859">
                  <c:v>1.5605723044692554E-2</c:v>
                </c:pt>
                <c:pt idx="860">
                  <c:v>1.5599969310090745E-2</c:v>
                </c:pt>
                <c:pt idx="861">
                  <c:v>1.5594285978178917E-2</c:v>
                </c:pt>
                <c:pt idx="862">
                  <c:v>1.5588673048544577E-2</c:v>
                </c:pt>
                <c:pt idx="863">
                  <c:v>1.5583063776769287E-2</c:v>
                </c:pt>
                <c:pt idx="864">
                  <c:v>1.5577588371247997E-2</c:v>
                </c:pt>
                <c:pt idx="865">
                  <c:v>1.5572183361480767E-2</c:v>
                </c:pt>
                <c:pt idx="866">
                  <c:v>1.556924427518161E-2</c:v>
                </c:pt>
                <c:pt idx="867">
                  <c:v>1.5568619005305519E-2</c:v>
                </c:pt>
                <c:pt idx="868">
                  <c:v>1.5568061233075376E-2</c:v>
                </c:pt>
                <c:pt idx="869">
                  <c:v>1.5567571021431924E-2</c:v>
                </c:pt>
                <c:pt idx="870">
                  <c:v>1.5567148435030617E-2</c:v>
                </c:pt>
                <c:pt idx="871">
                  <c:v>1.5566793538739784E-2</c:v>
                </c:pt>
                <c:pt idx="872">
                  <c:v>1.5566035226656894E-2</c:v>
                </c:pt>
                <c:pt idx="873">
                  <c:v>1.556591205755975E-2</c:v>
                </c:pt>
                <c:pt idx="874">
                  <c:v>1.5565856696886371E-2</c:v>
                </c:pt>
                <c:pt idx="875">
                  <c:v>1.5564446958890699E-2</c:v>
                </c:pt>
                <c:pt idx="876">
                  <c:v>1.5559788540102204E-2</c:v>
                </c:pt>
                <c:pt idx="877">
                  <c:v>1.5555201093325088E-2</c:v>
                </c:pt>
                <c:pt idx="878">
                  <c:v>1.5550568019180975E-2</c:v>
                </c:pt>
                <c:pt idx="879">
                  <c:v>1.5546119153937358E-2</c:v>
                </c:pt>
                <c:pt idx="880">
                  <c:v>1.554174125876087E-2</c:v>
                </c:pt>
                <c:pt idx="881">
                  <c:v>1.5537815034073471E-2</c:v>
                </c:pt>
                <c:pt idx="882">
                  <c:v>1.5533589157046902E-2</c:v>
                </c:pt>
                <c:pt idx="883">
                  <c:v>1.5529434255013172E-2</c:v>
                </c:pt>
                <c:pt idx="884">
                  <c:v>1.5525213102476327E-2</c:v>
                </c:pt>
                <c:pt idx="885">
                  <c:v>1.5521196777707084E-2</c:v>
                </c:pt>
                <c:pt idx="886">
                  <c:v>1.5517251424610769E-2</c:v>
                </c:pt>
                <c:pt idx="887">
                  <c:v>1.5513524422986572E-2</c:v>
                </c:pt>
                <c:pt idx="888">
                  <c:v>1.5509724401407646E-2</c:v>
                </c:pt>
                <c:pt idx="889">
                  <c:v>1.5505995353408344E-2</c:v>
                </c:pt>
                <c:pt idx="890">
                  <c:v>1.5502337281310067E-2</c:v>
                </c:pt>
                <c:pt idx="891">
                  <c:v>1.5498750187283904E-2</c:v>
                </c:pt>
                <c:pt idx="892">
                  <c:v>1.5495234073356063E-2</c:v>
                </c:pt>
                <c:pt idx="893">
                  <c:v>1.5491788941411337E-2</c:v>
                </c:pt>
                <c:pt idx="894">
                  <c:v>1.5488414793190297E-2</c:v>
                </c:pt>
                <c:pt idx="895">
                  <c:v>1.5485111630293178E-2</c:v>
                </c:pt>
                <c:pt idx="896">
                  <c:v>1.5481879453247169E-2</c:v>
                </c:pt>
                <c:pt idx="897">
                  <c:v>1.54787182574049E-2</c:v>
                </c:pt>
                <c:pt idx="898">
                  <c:v>1.5475628036268313E-2</c:v>
                </c:pt>
                <c:pt idx="899">
                  <c:v>1.5472420579703421E-2</c:v>
                </c:pt>
                <c:pt idx="900">
                  <c:v>1.5469468872199287E-2</c:v>
                </c:pt>
                <c:pt idx="901">
                  <c:v>1.5466588115962654E-2</c:v>
                </c:pt>
                <c:pt idx="902">
                  <c:v>1.5463778302447608E-2</c:v>
                </c:pt>
                <c:pt idx="903">
                  <c:v>1.5461241313495216E-2</c:v>
                </c:pt>
                <c:pt idx="904">
                  <c:v>1.5458576795935581E-2</c:v>
                </c:pt>
                <c:pt idx="905">
                  <c:v>1.5455982843388909E-2</c:v>
                </c:pt>
                <c:pt idx="906">
                  <c:v>1.5453455368169573E-2</c:v>
                </c:pt>
                <c:pt idx="907">
                  <c:v>1.5450988080343137E-2</c:v>
                </c:pt>
                <c:pt idx="908">
                  <c:v>1.5448359229827367E-2</c:v>
                </c:pt>
                <c:pt idx="909">
                  <c:v>1.5445775160926267E-2</c:v>
                </c:pt>
                <c:pt idx="910">
                  <c:v>1.5443448230206158E-2</c:v>
                </c:pt>
                <c:pt idx="911">
                  <c:v>1.5441156597614025E-2</c:v>
                </c:pt>
                <c:pt idx="912">
                  <c:v>1.5438893748561E-2</c:v>
                </c:pt>
                <c:pt idx="913">
                  <c:v>1.5436653157261837E-2</c:v>
                </c:pt>
                <c:pt idx="914">
                  <c:v>1.543442842331455E-2</c:v>
                </c:pt>
                <c:pt idx="915">
                  <c:v>1.5431995315613544E-2</c:v>
                </c:pt>
                <c:pt idx="916">
                  <c:v>1.5429795100732023E-2</c:v>
                </c:pt>
                <c:pt idx="917">
                  <c:v>1.542760735195977E-2</c:v>
                </c:pt>
                <c:pt idx="918">
                  <c:v>1.5426099860527648E-2</c:v>
                </c:pt>
                <c:pt idx="919">
                  <c:v>1.5423938659406104E-2</c:v>
                </c:pt>
                <c:pt idx="920">
                  <c:v>1.54217899481348E-2</c:v>
                </c:pt>
                <c:pt idx="921">
                  <c:v>1.5419429498639165E-2</c:v>
                </c:pt>
                <c:pt idx="922">
                  <c:v>1.5417305253512328E-2</c:v>
                </c:pt>
                <c:pt idx="923">
                  <c:v>1.5415193518474944E-2</c:v>
                </c:pt>
                <c:pt idx="924">
                  <c:v>1.5413320140918348E-2</c:v>
                </c:pt>
                <c:pt idx="925">
                  <c:v>1.5411233965659505E-2</c:v>
                </c:pt>
                <c:pt idx="926">
                  <c:v>1.5409160299220943E-2</c:v>
                </c:pt>
                <c:pt idx="927">
                  <c:v>1.5407099139893379E-2</c:v>
                </c:pt>
                <c:pt idx="928">
                  <c:v>1.5405050485941681E-2</c:v>
                </c:pt>
                <c:pt idx="929">
                  <c:v>1.5403014335607468E-2</c:v>
                </c:pt>
                <c:pt idx="930">
                  <c:v>1.5400990687105442E-2</c:v>
                </c:pt>
                <c:pt idx="931">
                  <c:v>1.539897953862986E-2</c:v>
                </c:pt>
                <c:pt idx="932">
                  <c:v>1.5396980888371522E-2</c:v>
                </c:pt>
                <c:pt idx="933">
                  <c:v>1.5394994735460903E-2</c:v>
                </c:pt>
                <c:pt idx="934">
                  <c:v>1.5393021080257941E-2</c:v>
                </c:pt>
                <c:pt idx="935">
                  <c:v>1.5391059923187287E-2</c:v>
                </c:pt>
                <c:pt idx="936">
                  <c:v>1.5388878955182603E-2</c:v>
                </c:pt>
                <c:pt idx="937">
                  <c:v>1.5386942254139549E-2</c:v>
                </c:pt>
                <c:pt idx="938">
                  <c:v>1.5385018051617395E-2</c:v>
                </c:pt>
                <c:pt idx="939">
                  <c:v>1.5383340283986368E-2</c:v>
                </c:pt>
                <c:pt idx="940">
                  <c:v>1.5381441623211679E-2</c:v>
                </c:pt>
                <c:pt idx="941">
                  <c:v>1.5379555462679571E-2</c:v>
                </c:pt>
                <c:pt idx="942">
                  <c:v>1.5377681802660475E-2</c:v>
                </c:pt>
                <c:pt idx="943">
                  <c:v>1.5375820643391821E-2</c:v>
                </c:pt>
                <c:pt idx="944">
                  <c:v>1.5373971985091467E-2</c:v>
                </c:pt>
                <c:pt idx="945">
                  <c:v>1.537166144928559E-2</c:v>
                </c:pt>
                <c:pt idx="946">
                  <c:v>1.5369836700753758E-2</c:v>
                </c:pt>
                <c:pt idx="947">
                  <c:v>1.5368024452347306E-2</c:v>
                </c:pt>
                <c:pt idx="948">
                  <c:v>1.5366224703655895E-2</c:v>
                </c:pt>
                <c:pt idx="949">
                  <c:v>1.5364437454246982E-2</c:v>
                </c:pt>
                <c:pt idx="950">
                  <c:v>1.5362662703666707E-2</c:v>
                </c:pt>
                <c:pt idx="951">
                  <c:v>1.5360660035163235E-2</c:v>
                </c:pt>
                <c:pt idx="952">
                  <c:v>1.5358909730675599E-2</c:v>
                </c:pt>
                <c:pt idx="953">
                  <c:v>1.5357171924785399E-2</c:v>
                </c:pt>
                <c:pt idx="954">
                  <c:v>1.5356172953277824E-2</c:v>
                </c:pt>
                <c:pt idx="955">
                  <c:v>1.535446179722358E-2</c:v>
                </c:pt>
                <c:pt idx="956">
                  <c:v>1.5352763140959451E-2</c:v>
                </c:pt>
                <c:pt idx="957">
                  <c:v>1.5350833173272859E-2</c:v>
                </c:pt>
                <c:pt idx="958">
                  <c:v>1.5349158963874267E-2</c:v>
                </c:pt>
                <c:pt idx="959">
                  <c:v>1.5347497254152355E-2</c:v>
                </c:pt>
                <c:pt idx="960">
                  <c:v>1.534609352176947E-2</c:v>
                </c:pt>
                <c:pt idx="961">
                  <c:v>1.5344457367322548E-2</c:v>
                </c:pt>
                <c:pt idx="962">
                  <c:v>1.5342833712484143E-2</c:v>
                </c:pt>
                <c:pt idx="963">
                  <c:v>1.534122255744085E-2</c:v>
                </c:pt>
                <c:pt idx="964">
                  <c:v>1.5339623902361231E-2</c:v>
                </c:pt>
                <c:pt idx="965">
                  <c:v>1.5338037747392336E-2</c:v>
                </c:pt>
                <c:pt idx="966">
                  <c:v>1.5336464092660382E-2</c:v>
                </c:pt>
                <c:pt idx="967">
                  <c:v>1.5334902938276353E-2</c:v>
                </c:pt>
                <c:pt idx="968">
                  <c:v>1.5333354284331271E-2</c:v>
                </c:pt>
                <c:pt idx="969">
                  <c:v>1.5331818130848806E-2</c:v>
                </c:pt>
                <c:pt idx="970">
                  <c:v>1.533029447761197E-2</c:v>
                </c:pt>
                <c:pt idx="971">
                  <c:v>1.5328783324303397E-2</c:v>
                </c:pt>
                <c:pt idx="972">
                  <c:v>1.5327032493727178E-2</c:v>
                </c:pt>
                <c:pt idx="973">
                  <c:v>1.5325545778427737E-2</c:v>
                </c:pt>
                <c:pt idx="974">
                  <c:v>1.5324071561407629E-2</c:v>
                </c:pt>
                <c:pt idx="975">
                  <c:v>1.5322609841999043E-2</c:v>
                </c:pt>
                <c:pt idx="976">
                  <c:v>1.5316857899666039E-2</c:v>
                </c:pt>
                <c:pt idx="977">
                  <c:v>1.5310865419955329E-2</c:v>
                </c:pt>
                <c:pt idx="978">
                  <c:v>1.5304886253408449E-2</c:v>
                </c:pt>
                <c:pt idx="979">
                  <c:v>1.5298920392165826E-2</c:v>
                </c:pt>
                <c:pt idx="980">
                  <c:v>1.5292967825355927E-2</c:v>
                </c:pt>
                <c:pt idx="981">
                  <c:v>1.528702854166585E-2</c:v>
                </c:pt>
                <c:pt idx="982">
                  <c:v>1.5280955900514655E-2</c:v>
                </c:pt>
                <c:pt idx="983">
                  <c:v>1.5274992684140334E-2</c:v>
                </c:pt>
                <c:pt idx="984">
                  <c:v>1.5269042725210173E-2</c:v>
                </c:pt>
                <c:pt idx="985">
                  <c:v>1.5266791650274262E-2</c:v>
                </c:pt>
                <c:pt idx="986">
                  <c:v>1.5265474465653546E-2</c:v>
                </c:pt>
                <c:pt idx="987">
                  <c:v>1.5264169676703255E-2</c:v>
                </c:pt>
                <c:pt idx="988">
                  <c:v>1.5262617540211743E-2</c:v>
                </c:pt>
                <c:pt idx="989">
                  <c:v>1.5261336976658768E-2</c:v>
                </c:pt>
                <c:pt idx="990">
                  <c:v>1.5260068809316074E-2</c:v>
                </c:pt>
                <c:pt idx="991">
                  <c:v>1.525933596424857E-2</c:v>
                </c:pt>
                <c:pt idx="992">
                  <c:v>1.5258093722581859E-2</c:v>
                </c:pt>
                <c:pt idx="993">
                  <c:v>1.5256863878916479E-2</c:v>
                </c:pt>
                <c:pt idx="994">
                  <c:v>1.5255383246367422E-2</c:v>
                </c:pt>
                <c:pt idx="995">
                  <c:v>1.5254177630970017E-2</c:v>
                </c:pt>
                <c:pt idx="996">
                  <c:v>1.5252984413770246E-2</c:v>
                </c:pt>
                <c:pt idx="997">
                  <c:v>1.52520684935138E-2</c:v>
                </c:pt>
              </c:numCache>
            </c:numRef>
          </c:val>
          <c:smooth val="0"/>
        </c:ser>
        <c:ser>
          <c:idx val="3"/>
          <c:order val="3"/>
          <c:tx>
            <c:v>1ML</c:v>
          </c:tx>
          <c:marker>
            <c:symbol val="none"/>
          </c:marker>
          <c:val>
            <c:numRef>
              <c:f>CurveDisplay!$F$7:$F$1004</c:f>
              <c:numCache>
                <c:formatCode>0.0000%</c:formatCode>
                <c:ptCount val="998"/>
                <c:pt idx="0">
                  <c:v>-3.7192801512249633E-3</c:v>
                </c:pt>
                <c:pt idx="1">
                  <c:v>-3.7210974777490691E-3</c:v>
                </c:pt>
                <c:pt idx="2">
                  <c:v>-3.7230444663194362E-3</c:v>
                </c:pt>
                <c:pt idx="3">
                  <c:v>-3.7252135743854561E-3</c:v>
                </c:pt>
                <c:pt idx="4">
                  <c:v>-3.7272098787401375E-3</c:v>
                </c:pt>
                <c:pt idx="5">
                  <c:v>-3.7290164791482111E-3</c:v>
                </c:pt>
                <c:pt idx="6">
                  <c:v>-3.7302219354803843E-3</c:v>
                </c:pt>
                <c:pt idx="7">
                  <c:v>-3.7309546660237213E-3</c:v>
                </c:pt>
                <c:pt idx="8">
                  <c:v>-3.7312303399490414E-3</c:v>
                </c:pt>
                <c:pt idx="9">
                  <c:v>-3.7310267708861042E-3</c:v>
                </c:pt>
                <c:pt idx="10">
                  <c:v>-3.730367401231228E-3</c:v>
                </c:pt>
                <c:pt idx="11">
                  <c:v>-3.7291596342411536E-3</c:v>
                </c:pt>
                <c:pt idx="12">
                  <c:v>-3.7275724650850479E-3</c:v>
                </c:pt>
                <c:pt idx="13">
                  <c:v>-3.7255258576814982E-3</c:v>
                </c:pt>
                <c:pt idx="14">
                  <c:v>-3.723185702775301E-3</c:v>
                </c:pt>
                <c:pt idx="15">
                  <c:v>-3.7202415387294083E-3</c:v>
                </c:pt>
                <c:pt idx="16">
                  <c:v>-3.7168388428949744E-3</c:v>
                </c:pt>
                <c:pt idx="17">
                  <c:v>-3.7127422348334671E-3</c:v>
                </c:pt>
                <c:pt idx="18">
                  <c:v>-3.7084002549391286E-3</c:v>
                </c:pt>
                <c:pt idx="19">
                  <c:v>-3.7035996086444457E-3</c:v>
                </c:pt>
                <c:pt idx="20">
                  <c:v>-3.6983401407264874E-3</c:v>
                </c:pt>
                <c:pt idx="21">
                  <c:v>-3.6926219153403913E-3</c:v>
                </c:pt>
                <c:pt idx="22">
                  <c:v>-3.6864450126426742E-3</c:v>
                </c:pt>
                <c:pt idx="23">
                  <c:v>-3.680182633645666E-3</c:v>
                </c:pt>
                <c:pt idx="24">
                  <c:v>-3.673111360733115E-3</c:v>
                </c:pt>
                <c:pt idx="25">
                  <c:v>-3.6655814364290312E-3</c:v>
                </c:pt>
                <c:pt idx="26">
                  <c:v>-3.6571511130501651E-3</c:v>
                </c:pt>
                <c:pt idx="27">
                  <c:v>-3.6486809601459429E-3</c:v>
                </c:pt>
                <c:pt idx="28">
                  <c:v>-3.6397521477249026E-3</c:v>
                </c:pt>
                <c:pt idx="29">
                  <c:v>-3.6308749186146935E-3</c:v>
                </c:pt>
                <c:pt idx="30">
                  <c:v>-3.6210516209886942E-3</c:v>
                </c:pt>
                <c:pt idx="31">
                  <c:v>-3.610769621523516E-3</c:v>
                </c:pt>
                <c:pt idx="32">
                  <c:v>-3.5994502075397858E-3</c:v>
                </c:pt>
                <c:pt idx="33">
                  <c:v>-3.5882280503852734E-3</c:v>
                </c:pt>
                <c:pt idx="34">
                  <c:v>-3.5765470844346487E-3</c:v>
                </c:pt>
                <c:pt idx="35">
                  <c:v>-3.5643695221573746E-3</c:v>
                </c:pt>
                <c:pt idx="36">
                  <c:v>-3.5515737226135672E-3</c:v>
                </c:pt>
                <c:pt idx="37">
                  <c:v>-3.5380267966892971E-3</c:v>
                </c:pt>
                <c:pt idx="38">
                  <c:v>-3.5259570325905758E-3</c:v>
                </c:pt>
                <c:pt idx="39">
                  <c:v>-3.5108149699867868E-3</c:v>
                </c:pt>
                <c:pt idx="40">
                  <c:v>-3.4948021462626665E-3</c:v>
                </c:pt>
                <c:pt idx="41">
                  <c:v>-3.4751963370439169E-3</c:v>
                </c:pt>
                <c:pt idx="42">
                  <c:v>-3.4573117999345919E-3</c:v>
                </c:pt>
                <c:pt idx="43">
                  <c:v>-3.4385564841064495E-3</c:v>
                </c:pt>
                <c:pt idx="44">
                  <c:v>-3.4199707605728799E-3</c:v>
                </c:pt>
                <c:pt idx="45">
                  <c:v>-3.3995172597944853E-3</c:v>
                </c:pt>
                <c:pt idx="46">
                  <c:v>-3.3781929807505879E-3</c:v>
                </c:pt>
                <c:pt idx="47">
                  <c:v>-3.3548275322314173E-3</c:v>
                </c:pt>
                <c:pt idx="48">
                  <c:v>-3.331718319628542E-3</c:v>
                </c:pt>
                <c:pt idx="49">
                  <c:v>-3.3077382855797627E-3</c:v>
                </c:pt>
                <c:pt idx="50">
                  <c:v>-3.2841877770279858E-3</c:v>
                </c:pt>
                <c:pt idx="51">
                  <c:v>-3.2585094592718663E-3</c:v>
                </c:pt>
                <c:pt idx="52">
                  <c:v>-3.2319603448822706E-3</c:v>
                </c:pt>
                <c:pt idx="53">
                  <c:v>-3.2031101594490307E-3</c:v>
                </c:pt>
                <c:pt idx="54">
                  <c:v>-3.1747760654798926E-3</c:v>
                </c:pt>
                <c:pt idx="55">
                  <c:v>-3.1455711336070228E-3</c:v>
                </c:pt>
                <c:pt idx="56">
                  <c:v>-3.1154953696490174E-3</c:v>
                </c:pt>
                <c:pt idx="57">
                  <c:v>-3.08454876529894E-3</c:v>
                </c:pt>
                <c:pt idx="58">
                  <c:v>-3.0527313029966759E-3</c:v>
                </c:pt>
                <c:pt idx="59">
                  <c:v>-3.0217328821335824E-3</c:v>
                </c:pt>
                <c:pt idx="60">
                  <c:v>-2.9882169518944427E-3</c:v>
                </c:pt>
                <c:pt idx="61">
                  <c:v>-2.9538301539453497E-3</c:v>
                </c:pt>
                <c:pt idx="62">
                  <c:v>-2.9167527755574233E-3</c:v>
                </c:pt>
                <c:pt idx="63">
                  <c:v>-2.8805809320047414E-3</c:v>
                </c:pt>
                <c:pt idx="64">
                  <c:v>-2.8435381848563607E-3</c:v>
                </c:pt>
                <c:pt idx="65">
                  <c:v>-2.8075739747350807E-3</c:v>
                </c:pt>
                <c:pt idx="66">
                  <c:v>-2.768832652599413E-3</c:v>
                </c:pt>
                <c:pt idx="67">
                  <c:v>-2.729220410417013E-3</c:v>
                </c:pt>
                <c:pt idx="68">
                  <c:v>-2.6887372329067413E-3</c:v>
                </c:pt>
                <c:pt idx="69">
                  <c:v>-2.6452606903571616E-3</c:v>
                </c:pt>
                <c:pt idx="70">
                  <c:v>-2.6029923629925069E-3</c:v>
                </c:pt>
                <c:pt idx="71">
                  <c:v>-2.5598654149397619E-3</c:v>
                </c:pt>
                <c:pt idx="72">
                  <c:v>-2.5160199078437624E-3</c:v>
                </c:pt>
                <c:pt idx="73">
                  <c:v>-2.4716712196716155E-3</c:v>
                </c:pt>
                <c:pt idx="74">
                  <c:v>-2.4292781831336497E-3</c:v>
                </c:pt>
                <c:pt idx="75">
                  <c:v>-2.388960012537245E-3</c:v>
                </c:pt>
                <c:pt idx="76">
                  <c:v>-2.3439427059519144E-3</c:v>
                </c:pt>
                <c:pt idx="77">
                  <c:v>-2.2987250323721728E-3</c:v>
                </c:pt>
                <c:pt idx="78">
                  <c:v>-2.2464412245230205E-3</c:v>
                </c:pt>
                <c:pt idx="79">
                  <c:v>-2.2007936267310229E-3</c:v>
                </c:pt>
                <c:pt idx="80">
                  <c:v>-2.1549456375039547E-3</c:v>
                </c:pt>
                <c:pt idx="81">
                  <c:v>-2.1112157186635688E-3</c:v>
                </c:pt>
                <c:pt idx="82">
                  <c:v>-2.0649767006277707E-3</c:v>
                </c:pt>
                <c:pt idx="83">
                  <c:v>-2.0185372903718211E-3</c:v>
                </c:pt>
                <c:pt idx="84">
                  <c:v>-1.9695497627575634E-3</c:v>
                </c:pt>
                <c:pt idx="85">
                  <c:v>-1.9226998109272764E-3</c:v>
                </c:pt>
                <c:pt idx="86">
                  <c:v>-1.87564946429818E-3</c:v>
                </c:pt>
                <c:pt idx="87">
                  <c:v>-1.8307757518321E-3</c:v>
                </c:pt>
                <c:pt idx="88">
                  <c:v>-1.7833343660256303E-3</c:v>
                </c:pt>
                <c:pt idx="89">
                  <c:v>-1.7356925729816791E-3</c:v>
                </c:pt>
                <c:pt idx="90">
                  <c:v>-1.6854439771492511E-3</c:v>
                </c:pt>
                <c:pt idx="91">
                  <c:v>-1.6373915878932159E-3</c:v>
                </c:pt>
                <c:pt idx="92">
                  <c:v>-1.5891387815555407E-3</c:v>
                </c:pt>
                <c:pt idx="93">
                  <c:v>-1.5406855536701282E-3</c:v>
                </c:pt>
                <c:pt idx="94">
                  <c:v>-1.4920319063268959E-3</c:v>
                </c:pt>
                <c:pt idx="95">
                  <c:v>-1.4431778392564056E-3</c:v>
                </c:pt>
                <c:pt idx="96">
                  <c:v>-1.3965886317639485E-3</c:v>
                </c:pt>
                <c:pt idx="97">
                  <c:v>-1.3473435423603289E-3</c:v>
                </c:pt>
                <c:pt idx="98">
                  <c:v>-1.2978980221340964E-3</c:v>
                </c:pt>
                <c:pt idx="99">
                  <c:v>-1.2457572683924761E-3</c:v>
                </c:pt>
                <c:pt idx="100">
                  <c:v>-1.1959010492857915E-3</c:v>
                </c:pt>
                <c:pt idx="101">
                  <c:v>-1.1458444091883354E-3</c:v>
                </c:pt>
                <c:pt idx="102">
                  <c:v>-1.0981117048083394E-3</c:v>
                </c:pt>
                <c:pt idx="103">
                  <c:v>-1.0476640313177279E-3</c:v>
                </c:pt>
                <c:pt idx="104">
                  <c:v>-9.9701590352596452E-4</c:v>
                </c:pt>
                <c:pt idx="105">
                  <c:v>-9.4323237034245225E-4</c:v>
                </c:pt>
                <c:pt idx="106">
                  <c:v>-8.9147939394260719E-4</c:v>
                </c:pt>
                <c:pt idx="107">
                  <c:v>-8.3961670466139678E-4</c:v>
                </c:pt>
                <c:pt idx="108">
                  <c:v>-7.8792541938987751E-4</c:v>
                </c:pt>
                <c:pt idx="109">
                  <c:v>-7.3641243885063203E-4</c:v>
                </c:pt>
                <c:pt idx="110">
                  <c:v>-6.8449946398082553E-4</c:v>
                </c:pt>
                <c:pt idx="111">
                  <c:v>-6.3740063789133078E-4</c:v>
                </c:pt>
                <c:pt idx="112">
                  <c:v>-5.8458216330142115E-4</c:v>
                </c:pt>
                <c:pt idx="113">
                  <c:v>-5.3128135243990223E-4</c:v>
                </c:pt>
                <c:pt idx="114">
                  <c:v>-4.7206863946267852E-4</c:v>
                </c:pt>
                <c:pt idx="115">
                  <c:v>-4.1775507294869511E-4</c:v>
                </c:pt>
                <c:pt idx="116">
                  <c:v>-3.6295914644404953E-4</c:v>
                </c:pt>
                <c:pt idx="117">
                  <c:v>-3.1046860124384014E-4</c:v>
                </c:pt>
                <c:pt idx="118">
                  <c:v>-2.5473199250614044E-4</c:v>
                </c:pt>
                <c:pt idx="119">
                  <c:v>-1.9851302558837567E-4</c:v>
                </c:pt>
                <c:pt idx="120">
                  <c:v>-1.389516720910178E-4</c:v>
                </c:pt>
                <c:pt idx="121">
                  <c:v>-8.1743830963509055E-5</c:v>
                </c:pt>
                <c:pt idx="122">
                  <c:v>-2.4053574970526931E-5</c:v>
                </c:pt>
                <c:pt idx="123">
                  <c:v>3.1186744962496905E-5</c:v>
                </c:pt>
                <c:pt idx="124">
                  <c:v>8.981768500415687E-5</c:v>
                </c:pt>
                <c:pt idx="125">
                  <c:v>1.4893103897062386E-4</c:v>
                </c:pt>
                <c:pt idx="126">
                  <c:v>2.1153159843358507E-4</c:v>
                </c:pt>
                <c:pt idx="127">
                  <c:v>2.7163397200450208E-4</c:v>
                </c:pt>
                <c:pt idx="128">
                  <c:v>3.3221877905954811E-4</c:v>
                </c:pt>
                <c:pt idx="129">
                  <c:v>3.9328603893293697E-4</c:v>
                </c:pt>
                <c:pt idx="130">
                  <c:v>4.5483577304236884E-4</c:v>
                </c:pt>
                <c:pt idx="131">
                  <c:v>5.1686798484057179E-4</c:v>
                </c:pt>
                <c:pt idx="132">
                  <c:v>5.7623276456286634E-4</c:v>
                </c:pt>
                <c:pt idx="133">
                  <c:v>6.3920570049802678E-4</c:v>
                </c:pt>
                <c:pt idx="134">
                  <c:v>7.0266111582029361E-4</c:v>
                </c:pt>
                <c:pt idx="135">
                  <c:v>7.6659902832343222E-4</c:v>
                </c:pt>
                <c:pt idx="136">
                  <c:v>8.3426634397399421E-4</c:v>
                </c:pt>
                <c:pt idx="137">
                  <c:v>8.9919352478251774E-4</c:v>
                </c:pt>
                <c:pt idx="138">
                  <c:v>9.6460322731942594E-4</c:v>
                </c:pt>
                <c:pt idx="139">
                  <c:v>1.0271756742348242E-3</c:v>
                </c:pt>
                <c:pt idx="140">
                  <c:v>1.0935261480193839E-3</c:v>
                </c:pt>
                <c:pt idx="141">
                  <c:v>1.1603591735891406E-3</c:v>
                </c:pt>
                <c:pt idx="142">
                  <c:v>1.2321304863104001E-3</c:v>
                </c:pt>
                <c:pt idx="143">
                  <c:v>1.3012492952705933E-3</c:v>
                </c:pt>
                <c:pt idx="144">
                  <c:v>1.3709734408245407E-3</c:v>
                </c:pt>
                <c:pt idx="145">
                  <c:v>1.4403707773109381E-3</c:v>
                </c:pt>
                <c:pt idx="146">
                  <c:v>1.5100532168017663E-3</c:v>
                </c:pt>
                <c:pt idx="147">
                  <c:v>1.5802589798448292E-3</c:v>
                </c:pt>
                <c:pt idx="148">
                  <c:v>1.6403024849055772E-3</c:v>
                </c:pt>
                <c:pt idx="149">
                  <c:v>1.7114944836446263E-3</c:v>
                </c:pt>
                <c:pt idx="150">
                  <c:v>1.7832205873924486E-3</c:v>
                </c:pt>
                <c:pt idx="151">
                  <c:v>1.8664197653923799E-3</c:v>
                </c:pt>
                <c:pt idx="152">
                  <c:v>1.9392953210031103E-3</c:v>
                </c:pt>
                <c:pt idx="153">
                  <c:v>2.0127050570324491E-3</c:v>
                </c:pt>
                <c:pt idx="154">
                  <c:v>2.0829195134313212E-3</c:v>
                </c:pt>
                <c:pt idx="155">
                  <c:v>2.1573704927755192E-3</c:v>
                </c:pt>
                <c:pt idx="156">
                  <c:v>2.2323556389211969E-3</c:v>
                </c:pt>
                <c:pt idx="157">
                  <c:v>2.3116859670671615E-3</c:v>
                </c:pt>
                <c:pt idx="158">
                  <c:v>2.3877667274788427E-3</c:v>
                </c:pt>
                <c:pt idx="159">
                  <c:v>2.4643817343001661E-3</c:v>
                </c:pt>
                <c:pt idx="160">
                  <c:v>2.5376383113053882E-3</c:v>
                </c:pt>
                <c:pt idx="161">
                  <c:v>2.6152945361719395E-3</c:v>
                </c:pt>
                <c:pt idx="162">
                  <c:v>2.6934850133155759E-3</c:v>
                </c:pt>
                <c:pt idx="163">
                  <c:v>2.7761842826949388E-3</c:v>
                </c:pt>
                <c:pt idx="164">
                  <c:v>2.855470601593634E-3</c:v>
                </c:pt>
                <c:pt idx="165">
                  <c:v>2.9352912178831755E-3</c:v>
                </c:pt>
                <c:pt idx="166">
                  <c:v>3.0156461503072804E-3</c:v>
                </c:pt>
                <c:pt idx="167">
                  <c:v>3.0965354073159953E-3</c:v>
                </c:pt>
                <c:pt idx="168">
                  <c:v>3.177959007407975E-3</c:v>
                </c:pt>
                <c:pt idx="169">
                  <c:v>3.2557780810123066E-3</c:v>
                </c:pt>
                <c:pt idx="170">
                  <c:v>3.3382429068762438E-3</c:v>
                </c:pt>
                <c:pt idx="171">
                  <c:v>3.4212420206421023E-3</c:v>
                </c:pt>
                <c:pt idx="172">
                  <c:v>3.5089968666281875E-3</c:v>
                </c:pt>
                <c:pt idx="173">
                  <c:v>3.593092286499813E-3</c:v>
                </c:pt>
                <c:pt idx="174">
                  <c:v>3.6777221457906101E-3</c:v>
                </c:pt>
                <c:pt idx="175">
                  <c:v>3.7585822994703208E-3</c:v>
                </c:pt>
                <c:pt idx="176">
                  <c:v>3.8442533150666726E-3</c:v>
                </c:pt>
                <c:pt idx="177">
                  <c:v>3.9304587526016871E-3</c:v>
                </c:pt>
                <c:pt idx="178">
                  <c:v>4.0215857017503213E-3</c:v>
                </c:pt>
                <c:pt idx="179">
                  <c:v>4.1088877059000505E-3</c:v>
                </c:pt>
                <c:pt idx="180">
                  <c:v>4.1967241240131849E-3</c:v>
                </c:pt>
                <c:pt idx="181">
                  <c:v>4.2850654569407936E-3</c:v>
                </c:pt>
                <c:pt idx="182">
                  <c:v>4.3737639971154103E-3</c:v>
                </c:pt>
                <c:pt idx="183">
                  <c:v>4.4626423762750209E-3</c:v>
                </c:pt>
                <c:pt idx="184">
                  <c:v>4.5381256897347377E-3</c:v>
                </c:pt>
                <c:pt idx="185">
                  <c:v>4.6270116178583429E-3</c:v>
                </c:pt>
                <c:pt idx="186">
                  <c:v>4.7158822035745515E-3</c:v>
                </c:pt>
                <c:pt idx="187">
                  <c:v>4.8181599663286159E-3</c:v>
                </c:pt>
                <c:pt idx="188">
                  <c:v>4.9070011041427355E-3</c:v>
                </c:pt>
                <c:pt idx="189">
                  <c:v>4.9958268801856449E-3</c:v>
                </c:pt>
                <c:pt idx="190">
                  <c:v>5.0801617494311739E-3</c:v>
                </c:pt>
                <c:pt idx="191">
                  <c:v>5.1689564839189819E-3</c:v>
                </c:pt>
                <c:pt idx="192">
                  <c:v>5.2577359507716874E-3</c:v>
                </c:pt>
                <c:pt idx="193">
                  <c:v>5.3509772455189305E-3</c:v>
                </c:pt>
                <c:pt idx="194">
                  <c:v>5.4397265536769686E-3</c:v>
                </c:pt>
                <c:pt idx="195">
                  <c:v>5.5284605466199913E-3</c:v>
                </c:pt>
                <c:pt idx="196">
                  <c:v>5.612700345316155E-3</c:v>
                </c:pt>
                <c:pt idx="197">
                  <c:v>5.7014031499722706E-3</c:v>
                </c:pt>
                <c:pt idx="198">
                  <c:v>5.7900906015868822E-3</c:v>
                </c:pt>
                <c:pt idx="199">
                  <c:v>5.8832435595260902E-3</c:v>
                </c:pt>
                <c:pt idx="200">
                  <c:v>5.9719010460499052E-3</c:v>
                </c:pt>
                <c:pt idx="201">
                  <c:v>6.0605432628037552E-3</c:v>
                </c:pt>
                <c:pt idx="202">
                  <c:v>6.149170186085311E-3</c:v>
                </c:pt>
                <c:pt idx="203">
                  <c:v>6.2377817610739707E-3</c:v>
                </c:pt>
                <c:pt idx="204">
                  <c:v>6.3263780138544841E-3</c:v>
                </c:pt>
                <c:pt idx="205">
                  <c:v>6.4104736202823757E-3</c:v>
                </c:pt>
                <c:pt idx="206">
                  <c:v>6.4990384641916655E-3</c:v>
                </c:pt>
                <c:pt idx="207">
                  <c:v>6.5875879774841785E-3</c:v>
                </c:pt>
                <c:pt idx="208">
                  <c:v>6.6761221433200525E-3</c:v>
                </c:pt>
                <c:pt idx="209">
                  <c:v>6.7691297507560958E-3</c:v>
                </c:pt>
                <c:pt idx="210">
                  <c:v>6.8576341774957096E-3</c:v>
                </c:pt>
                <c:pt idx="211">
                  <c:v>6.9461233003842325E-3</c:v>
                </c:pt>
                <c:pt idx="212">
                  <c:v>7.0301055482682425E-3</c:v>
                </c:pt>
                <c:pt idx="213">
                  <c:v>7.1185630721393419E-3</c:v>
                </c:pt>
                <c:pt idx="214">
                  <c:v>7.2070052758999286E-3</c:v>
                </c:pt>
                <c:pt idx="215">
                  <c:v>7.2999266787104238E-3</c:v>
                </c:pt>
                <c:pt idx="216">
                  <c:v>7.388339230310282E-3</c:v>
                </c:pt>
                <c:pt idx="217">
                  <c:v>7.476733654454476E-3</c:v>
                </c:pt>
                <c:pt idx="218">
                  <c:v>7.565065346067241E-3</c:v>
                </c:pt>
                <c:pt idx="219">
                  <c:v>7.6532574710275782E-3</c:v>
                </c:pt>
                <c:pt idx="220">
                  <c:v>7.7412339183109075E-3</c:v>
                </c:pt>
                <c:pt idx="221">
                  <c:v>7.8155783324865957E-3</c:v>
                </c:pt>
                <c:pt idx="222">
                  <c:v>7.9030768038663678E-3</c:v>
                </c:pt>
                <c:pt idx="223">
                  <c:v>7.9903190981152027E-3</c:v>
                </c:pt>
                <c:pt idx="224">
                  <c:v>8.0905847422809152E-3</c:v>
                </c:pt>
                <c:pt idx="225">
                  <c:v>8.1772820464605465E-3</c:v>
                </c:pt>
                <c:pt idx="226">
                  <c:v>8.2637231726142898E-3</c:v>
                </c:pt>
                <c:pt idx="227">
                  <c:v>8.3455147961250496E-3</c:v>
                </c:pt>
                <c:pt idx="228">
                  <c:v>8.4314544285754526E-3</c:v>
                </c:pt>
                <c:pt idx="229">
                  <c:v>8.5171378758301334E-3</c:v>
                </c:pt>
                <c:pt idx="230">
                  <c:v>8.606926073613675E-3</c:v>
                </c:pt>
                <c:pt idx="231">
                  <c:v>8.6920863151147918E-3</c:v>
                </c:pt>
                <c:pt idx="232">
                  <c:v>8.776990360630281E-3</c:v>
                </c:pt>
                <c:pt idx="233">
                  <c:v>8.8573094943784937E-3</c:v>
                </c:pt>
                <c:pt idx="234">
                  <c:v>8.9417118671280306E-3</c:v>
                </c:pt>
                <c:pt idx="235">
                  <c:v>9.0258579999336376E-3</c:v>
                </c:pt>
                <c:pt idx="236">
                  <c:v>9.1140444785984542E-3</c:v>
                </c:pt>
                <c:pt idx="237">
                  <c:v>9.1976674598425075E-3</c:v>
                </c:pt>
                <c:pt idx="238">
                  <c:v>9.2810342246810468E-3</c:v>
                </c:pt>
                <c:pt idx="239">
                  <c:v>9.3641447494402074E-3</c:v>
                </c:pt>
                <c:pt idx="240">
                  <c:v>9.4469990185631087E-3</c:v>
                </c:pt>
                <c:pt idx="241">
                  <c:v>9.5295970172618698E-3</c:v>
                </c:pt>
                <c:pt idx="242">
                  <c:v>9.6077061177855319E-3</c:v>
                </c:pt>
                <c:pt idx="243">
                  <c:v>9.6898022472667114E-3</c:v>
                </c:pt>
                <c:pt idx="244">
                  <c:v>9.7716421199507755E-3</c:v>
                </c:pt>
                <c:pt idx="245">
                  <c:v>9.8574265379762476E-3</c:v>
                </c:pt>
                <c:pt idx="246">
                  <c:v>9.9387432312777416E-3</c:v>
                </c:pt>
                <c:pt idx="247">
                  <c:v>1.0019803649869395E-2</c:v>
                </c:pt>
                <c:pt idx="248">
                  <c:v>1.009643866107183E-2</c:v>
                </c:pt>
                <c:pt idx="249">
                  <c:v>1.0176997066346375E-2</c:v>
                </c:pt>
                <c:pt idx="250">
                  <c:v>1.0257299134605305E-2</c:v>
                </c:pt>
                <c:pt idx="251">
                  <c:v>1.0337791330108282E-2</c:v>
                </c:pt>
                <c:pt idx="252">
                  <c:v>1.040824471071135E-2</c:v>
                </c:pt>
                <c:pt idx="253">
                  <c:v>1.0478302523965219E-2</c:v>
                </c:pt>
                <c:pt idx="254">
                  <c:v>1.0550746776502692E-2</c:v>
                </c:pt>
                <c:pt idx="255">
                  <c:v>1.0629417355165814E-2</c:v>
                </c:pt>
                <c:pt idx="256">
                  <c:v>1.0707977163429631E-2</c:v>
                </c:pt>
                <c:pt idx="257">
                  <c:v>1.0778314040069318E-2</c:v>
                </c:pt>
                <c:pt idx="258">
                  <c:v>1.0856777258254111E-2</c:v>
                </c:pt>
                <c:pt idx="259">
                  <c:v>1.0935198044124565E-2</c:v>
                </c:pt>
                <c:pt idx="260">
                  <c:v>1.1021747062174131E-2</c:v>
                </c:pt>
                <c:pt idx="261">
                  <c:v>1.1100083535402322E-2</c:v>
                </c:pt>
                <c:pt idx="262">
                  <c:v>1.1178377623250146E-2</c:v>
                </c:pt>
                <c:pt idx="263">
                  <c:v>1.125254301692805E-2</c:v>
                </c:pt>
                <c:pt idx="264">
                  <c:v>1.1330751959013261E-2</c:v>
                </c:pt>
                <c:pt idx="265">
                  <c:v>1.1408918485936422E-2</c:v>
                </c:pt>
                <c:pt idx="266">
                  <c:v>1.1491129945128124E-2</c:v>
                </c:pt>
                <c:pt idx="267">
                  <c:v>1.1569212017685345E-2</c:v>
                </c:pt>
                <c:pt idx="268">
                  <c:v>1.1647251667668843E-2</c:v>
                </c:pt>
                <c:pt idx="269">
                  <c:v>1.1721160380599158E-2</c:v>
                </c:pt>
                <c:pt idx="270">
                  <c:v>1.1799114803081642E-2</c:v>
                </c:pt>
                <c:pt idx="271">
                  <c:v>1.1877026824260326E-2</c:v>
                </c:pt>
                <c:pt idx="272">
                  <c:v>1.1958986266724557E-2</c:v>
                </c:pt>
                <c:pt idx="273">
                  <c:v>1.2036813889073895E-2</c:v>
                </c:pt>
                <c:pt idx="274">
                  <c:v>1.211459909212677E-2</c:v>
                </c:pt>
                <c:pt idx="275">
                  <c:v>1.2192341891726121E-2</c:v>
                </c:pt>
                <c:pt idx="276">
                  <c:v>1.2270042286824663E-2</c:v>
                </c:pt>
                <c:pt idx="277">
                  <c:v>1.2347700267920699E-2</c:v>
                </c:pt>
                <c:pt idx="278">
                  <c:v>1.2425315825695105E-2</c:v>
                </c:pt>
                <c:pt idx="279">
                  <c:v>1.2498795509843719E-2</c:v>
                </c:pt>
                <c:pt idx="280">
                  <c:v>1.2576325676098721E-2</c:v>
                </c:pt>
                <c:pt idx="281">
                  <c:v>1.2653813428902171E-2</c:v>
                </c:pt>
                <c:pt idx="282">
                  <c:v>1.2735353986189579E-2</c:v>
                </c:pt>
                <c:pt idx="283">
                  <c:v>1.2812757457672229E-2</c:v>
                </c:pt>
                <c:pt idx="284">
                  <c:v>1.2890118464212483E-2</c:v>
                </c:pt>
                <c:pt idx="285">
                  <c:v>1.2963339914648533E-2</c:v>
                </c:pt>
                <c:pt idx="286">
                  <c:v>1.3040615495145588E-2</c:v>
                </c:pt>
                <c:pt idx="287">
                  <c:v>1.3117848725474215E-2</c:v>
                </c:pt>
                <c:pt idx="288">
                  <c:v>1.320856075816321E-2</c:v>
                </c:pt>
                <c:pt idx="289">
                  <c:v>1.3297610171304637E-2</c:v>
                </c:pt>
                <c:pt idx="290">
                  <c:v>1.3386746166469919E-2</c:v>
                </c:pt>
                <c:pt idx="291">
                  <c:v>1.3467554601623865E-2</c:v>
                </c:pt>
                <c:pt idx="292">
                  <c:v>1.3544286026463386E-2</c:v>
                </c:pt>
                <c:pt idx="293">
                  <c:v>1.3620105550273938E-2</c:v>
                </c:pt>
                <c:pt idx="294">
                  <c:v>1.3682981084398789E-2</c:v>
                </c:pt>
                <c:pt idx="295">
                  <c:v>1.3756722430413959E-2</c:v>
                </c:pt>
                <c:pt idx="296">
                  <c:v>1.3829338433147395E-2</c:v>
                </c:pt>
                <c:pt idx="297">
                  <c:v>1.3912178865348112E-2</c:v>
                </c:pt>
                <c:pt idx="298">
                  <c:v>1.3982383814487393E-2</c:v>
                </c:pt>
                <c:pt idx="299">
                  <c:v>1.4051463296500437E-2</c:v>
                </c:pt>
                <c:pt idx="300">
                  <c:v>1.4115798306299811E-2</c:v>
                </c:pt>
                <c:pt idx="301">
                  <c:v>1.4182680437690009E-2</c:v>
                </c:pt>
                <c:pt idx="302">
                  <c:v>1.4248437081628243E-2</c:v>
                </c:pt>
                <c:pt idx="303">
                  <c:v>1.431652618984825E-2</c:v>
                </c:pt>
                <c:pt idx="304">
                  <c:v>1.4379978155200181E-2</c:v>
                </c:pt>
                <c:pt idx="305">
                  <c:v>1.4442304587929574E-2</c:v>
                </c:pt>
                <c:pt idx="306">
                  <c:v>1.4500208841742865E-2</c:v>
                </c:pt>
                <c:pt idx="307">
                  <c:v>1.4560337897216542E-2</c:v>
                </c:pt>
                <c:pt idx="308">
                  <c:v>1.4619341324037978E-2</c:v>
                </c:pt>
                <c:pt idx="309">
                  <c:v>1.468035406069082E-2</c:v>
                </c:pt>
                <c:pt idx="310">
                  <c:v>1.4737052414243315E-2</c:v>
                </c:pt>
                <c:pt idx="311">
                  <c:v>1.4792625242188219E-2</c:v>
                </c:pt>
                <c:pt idx="312">
                  <c:v>1.4847072342005024E-2</c:v>
                </c:pt>
                <c:pt idx="313">
                  <c:v>1.4900393627485202E-2</c:v>
                </c:pt>
                <c:pt idx="314">
                  <c:v>1.4952589110058383E-2</c:v>
                </c:pt>
                <c:pt idx="315">
                  <c:v>1.5000848401575234E-2</c:v>
                </c:pt>
                <c:pt idx="316">
                  <c:v>1.5050846778496876E-2</c:v>
                </c:pt>
                <c:pt idx="317">
                  <c:v>1.5099719426166728E-2</c:v>
                </c:pt>
                <c:pt idx="318">
                  <c:v>1.5150114085956918E-2</c:v>
                </c:pt>
                <c:pt idx="319">
                  <c:v>1.5196680919362692E-2</c:v>
                </c:pt>
                <c:pt idx="320">
                  <c:v>1.5242122059001217E-2</c:v>
                </c:pt>
                <c:pt idx="321">
                  <c:v>1.5283952712068396E-2</c:v>
                </c:pt>
                <c:pt idx="322">
                  <c:v>1.5327196596499061E-2</c:v>
                </c:pt>
                <c:pt idx="323">
                  <c:v>1.536931455838786E-2</c:v>
                </c:pt>
                <c:pt idx="324">
                  <c:v>1.5412627881961205E-2</c:v>
                </c:pt>
                <c:pt idx="325">
                  <c:v>1.5452439763556486E-2</c:v>
                </c:pt>
                <c:pt idx="326">
                  <c:v>1.549112597713845E-2</c:v>
                </c:pt>
                <c:pt idx="327">
                  <c:v>1.552874026067955E-2</c:v>
                </c:pt>
                <c:pt idx="328">
                  <c:v>1.5565551439811228E-2</c:v>
                </c:pt>
                <c:pt idx="329">
                  <c:v>1.560188257506535E-2</c:v>
                </c:pt>
                <c:pt idx="330">
                  <c:v>1.5631596940917463E-2</c:v>
                </c:pt>
                <c:pt idx="331">
                  <c:v>1.5667621956479551E-2</c:v>
                </c:pt>
                <c:pt idx="332">
                  <c:v>1.5703522662041842E-2</c:v>
                </c:pt>
                <c:pt idx="333">
                  <c:v>1.5745677973809689E-2</c:v>
                </c:pt>
                <c:pt idx="334">
                  <c:v>1.5781315838221465E-2</c:v>
                </c:pt>
                <c:pt idx="335">
                  <c:v>1.5816829300312214E-2</c:v>
                </c:pt>
                <c:pt idx="336">
                  <c:v>1.5850106268360923E-2</c:v>
                </c:pt>
                <c:pt idx="337">
                  <c:v>1.5885375630964368E-2</c:v>
                </c:pt>
                <c:pt idx="338">
                  <c:v>1.5920520614541415E-2</c:v>
                </c:pt>
                <c:pt idx="339">
                  <c:v>1.5957639316993698E-2</c:v>
                </c:pt>
                <c:pt idx="340">
                  <c:v>1.5992530836448356E-2</c:v>
                </c:pt>
                <c:pt idx="341">
                  <c:v>1.6027297951196461E-2</c:v>
                </c:pt>
                <c:pt idx="342">
                  <c:v>1.605985658520381E-2</c:v>
                </c:pt>
                <c:pt idx="343">
                  <c:v>1.6094379592499715E-2</c:v>
                </c:pt>
                <c:pt idx="344">
                  <c:v>1.6128778204141155E-2</c:v>
                </c:pt>
                <c:pt idx="345">
                  <c:v>1.616512244998344E-2</c:v>
                </c:pt>
                <c:pt idx="346">
                  <c:v>1.6199267573547824E-2</c:v>
                </c:pt>
                <c:pt idx="347">
                  <c:v>1.6233288300511468E-2</c:v>
                </c:pt>
                <c:pt idx="348">
                  <c:v>1.6267184627097992E-2</c:v>
                </c:pt>
                <c:pt idx="349">
                  <c:v>1.6300956542749441E-2</c:v>
                </c:pt>
                <c:pt idx="350">
                  <c:v>1.6334604047598556E-2</c:v>
                </c:pt>
                <c:pt idx="351">
                  <c:v>1.6368127144444446E-2</c:v>
                </c:pt>
                <c:pt idx="352">
                  <c:v>1.6399488656268401E-2</c:v>
                </c:pt>
                <c:pt idx="353">
                  <c:v>1.6432767645960016E-2</c:v>
                </c:pt>
                <c:pt idx="354">
                  <c:v>1.6465922225671347E-2</c:v>
                </c:pt>
                <c:pt idx="355">
                  <c:v>1.6500975459595276E-2</c:v>
                </c:pt>
                <c:pt idx="356">
                  <c:v>1.653387651283229E-2</c:v>
                </c:pt>
                <c:pt idx="357">
                  <c:v>1.6566653153583143E-2</c:v>
                </c:pt>
                <c:pt idx="358">
                  <c:v>1.6597296459938231E-2</c:v>
                </c:pt>
                <c:pt idx="359">
                  <c:v>1.6629828985957988E-2</c:v>
                </c:pt>
                <c:pt idx="360">
                  <c:v>1.6662237098159831E-2</c:v>
                </c:pt>
                <c:pt idx="361">
                  <c:v>1.6696515546494876E-2</c:v>
                </c:pt>
                <c:pt idx="362">
                  <c:v>1.6728670104798237E-2</c:v>
                </c:pt>
                <c:pt idx="363">
                  <c:v>1.6760700088124858E-2</c:v>
                </c:pt>
                <c:pt idx="364">
                  <c:v>1.6792593807186403E-2</c:v>
                </c:pt>
                <c:pt idx="365">
                  <c:v>1.6824320057273176E-2</c:v>
                </c:pt>
                <c:pt idx="366">
                  <c:v>1.6855845736841641E-2</c:v>
                </c:pt>
                <c:pt idx="367">
                  <c:v>1.6881296207644524E-2</c:v>
                </c:pt>
                <c:pt idx="368">
                  <c:v>1.6912400133981532E-2</c:v>
                </c:pt>
                <c:pt idx="369">
                  <c:v>1.6943276944498879E-2</c:v>
                </c:pt>
                <c:pt idx="370">
                  <c:v>1.6979688415710011E-2</c:v>
                </c:pt>
                <c:pt idx="371">
                  <c:v>1.7010081276825236E-2</c:v>
                </c:pt>
                <c:pt idx="372">
                  <c:v>1.7040247000213185E-2</c:v>
                </c:pt>
                <c:pt idx="373">
                  <c:v>1.7068295382847033E-2</c:v>
                </c:pt>
                <c:pt idx="374">
                  <c:v>1.7098016761104583E-2</c:v>
                </c:pt>
                <c:pt idx="375">
                  <c:v>1.7127511019910158E-2</c:v>
                </c:pt>
                <c:pt idx="376">
                  <c:v>1.7158638467529373E-2</c:v>
                </c:pt>
                <c:pt idx="377">
                  <c:v>1.7187668480763599E-2</c:v>
                </c:pt>
                <c:pt idx="378">
                  <c:v>1.7216471340858363E-2</c:v>
                </c:pt>
                <c:pt idx="379">
                  <c:v>1.7243216682598896E-2</c:v>
                </c:pt>
                <c:pt idx="380">
                  <c:v>1.7271575254366723E-2</c:v>
                </c:pt>
                <c:pt idx="381">
                  <c:v>1.7299706681219076E-2</c:v>
                </c:pt>
                <c:pt idx="382">
                  <c:v>1.7329411318960597E-2</c:v>
                </c:pt>
                <c:pt idx="383">
                  <c:v>1.7357078438946953E-2</c:v>
                </c:pt>
                <c:pt idx="384">
                  <c:v>1.7384518405686701E-2</c:v>
                </c:pt>
                <c:pt idx="385">
                  <c:v>1.7411731213186073E-2</c:v>
                </c:pt>
                <c:pt idx="386">
                  <c:v>1.7438716858805742E-2</c:v>
                </c:pt>
                <c:pt idx="387">
                  <c:v>1.7465475338913922E-2</c:v>
                </c:pt>
                <c:pt idx="388">
                  <c:v>1.7490266585198172E-2</c:v>
                </c:pt>
                <c:pt idx="389">
                  <c:v>1.7516580817678803E-2</c:v>
                </c:pt>
                <c:pt idx="390">
                  <c:v>1.7542667921577576E-2</c:v>
                </c:pt>
                <c:pt idx="391">
                  <c:v>1.7570237675172466E-2</c:v>
                </c:pt>
                <c:pt idx="392">
                  <c:v>1.7595860339921464E-2</c:v>
                </c:pt>
                <c:pt idx="393">
                  <c:v>1.7621255813260826E-2</c:v>
                </c:pt>
                <c:pt idx="394">
                  <c:v>1.76447446725677E-2</c:v>
                </c:pt>
                <c:pt idx="395">
                  <c:v>1.7669695965458185E-2</c:v>
                </c:pt>
                <c:pt idx="396">
                  <c:v>1.7694420093363181E-2</c:v>
                </c:pt>
                <c:pt idx="397">
                  <c:v>1.7715867045279037E-2</c:v>
                </c:pt>
                <c:pt idx="398">
                  <c:v>1.7724435913020489E-2</c:v>
                </c:pt>
                <c:pt idx="399">
                  <c:v>1.7732735948126518E-2</c:v>
                </c:pt>
                <c:pt idx="400">
                  <c:v>1.7743899993922358E-2</c:v>
                </c:pt>
                <c:pt idx="401">
                  <c:v>1.7767350706419761E-2</c:v>
                </c:pt>
                <c:pt idx="402">
                  <c:v>1.7790576086330293E-2</c:v>
                </c:pt>
                <c:pt idx="403">
                  <c:v>1.7810416806441683E-2</c:v>
                </c:pt>
                <c:pt idx="404">
                  <c:v>1.7833211824982015E-2</c:v>
                </c:pt>
                <c:pt idx="405">
                  <c:v>1.7855781524244625E-2</c:v>
                </c:pt>
                <c:pt idx="406">
                  <c:v>1.7881224349254977E-2</c:v>
                </c:pt>
                <c:pt idx="407">
                  <c:v>1.7903323095408898E-2</c:v>
                </c:pt>
                <c:pt idx="408">
                  <c:v>1.7925196534201111E-2</c:v>
                </c:pt>
                <c:pt idx="409">
                  <c:v>1.7945326270749944E-2</c:v>
                </c:pt>
                <c:pt idx="410">
                  <c:v>1.7966759221250052E-2</c:v>
                </c:pt>
                <c:pt idx="411">
                  <c:v>1.798796682120583E-2</c:v>
                </c:pt>
                <c:pt idx="412">
                  <c:v>1.8010436840892922E-2</c:v>
                </c:pt>
                <c:pt idx="413">
                  <c:v>1.8031183581966048E-2</c:v>
                </c:pt>
                <c:pt idx="414">
                  <c:v>1.80517049949173E-2</c:v>
                </c:pt>
                <c:pt idx="415">
                  <c:v>1.807054402484657E-2</c:v>
                </c:pt>
                <c:pt idx="416">
                  <c:v>1.8090624992087228E-2</c:v>
                </c:pt>
                <c:pt idx="417">
                  <c:v>1.8110480630732874E-2</c:v>
                </c:pt>
                <c:pt idx="418">
                  <c:v>1.8130110953126759E-2</c:v>
                </c:pt>
                <c:pt idx="419">
                  <c:v>1.815093187091572E-2</c:v>
                </c:pt>
                <c:pt idx="420">
                  <c:v>1.8170101201002493E-2</c:v>
                </c:pt>
                <c:pt idx="421">
                  <c:v>1.8189045160376956E-2</c:v>
                </c:pt>
                <c:pt idx="422">
                  <c:v>1.8207763783678284E-2</c:v>
                </c:pt>
                <c:pt idx="423">
                  <c:v>1.8226257088695047E-2</c:v>
                </c:pt>
                <c:pt idx="424">
                  <c:v>1.8244525077839666E-2</c:v>
                </c:pt>
                <c:pt idx="425">
                  <c:v>1.8261213712780538E-2</c:v>
                </c:pt>
                <c:pt idx="426">
                  <c:v>1.8279041291162462E-2</c:v>
                </c:pt>
                <c:pt idx="427">
                  <c:v>1.8296643502823656E-2</c:v>
                </c:pt>
                <c:pt idx="428">
                  <c:v>1.8315343262766258E-2</c:v>
                </c:pt>
                <c:pt idx="429">
                  <c:v>1.8332484451368595E-2</c:v>
                </c:pt>
                <c:pt idx="430">
                  <c:v>1.8349400260594589E-2</c:v>
                </c:pt>
                <c:pt idx="431">
                  <c:v>1.8364799054817783E-2</c:v>
                </c:pt>
                <c:pt idx="432">
                  <c:v>1.8381274565762641E-2</c:v>
                </c:pt>
                <c:pt idx="433">
                  <c:v>1.8397524801248271E-2</c:v>
                </c:pt>
                <c:pt idx="434">
                  <c:v>1.8426226455718533E-2</c:v>
                </c:pt>
                <c:pt idx="435">
                  <c:v>1.8458347976204978E-2</c:v>
                </c:pt>
                <c:pt idx="436">
                  <c:v>1.8490270927918915E-2</c:v>
                </c:pt>
                <c:pt idx="437">
                  <c:v>1.8512210012269804E-2</c:v>
                </c:pt>
                <c:pt idx="438">
                  <c:v>1.85274043021499E-2</c:v>
                </c:pt>
                <c:pt idx="439">
                  <c:v>1.8542371386328763E-2</c:v>
                </c:pt>
                <c:pt idx="440">
                  <c:v>1.8553497825570451E-2</c:v>
                </c:pt>
                <c:pt idx="441">
                  <c:v>1.856804223923289E-2</c:v>
                </c:pt>
                <c:pt idx="442">
                  <c:v>1.8582359440791486E-2</c:v>
                </c:pt>
                <c:pt idx="443">
                  <c:v>1.8599967262373635E-2</c:v>
                </c:pt>
                <c:pt idx="444">
                  <c:v>1.8613798193827052E-2</c:v>
                </c:pt>
                <c:pt idx="445">
                  <c:v>1.862740190467092E-2</c:v>
                </c:pt>
                <c:pt idx="446">
                  <c:v>1.863963841686038E-2</c:v>
                </c:pt>
                <c:pt idx="447">
                  <c:v>1.8652798312228082E-2</c:v>
                </c:pt>
                <c:pt idx="448">
                  <c:v>1.8665730970119344E-2</c:v>
                </c:pt>
                <c:pt idx="449">
                  <c:v>1.867954428706467E-2</c:v>
                </c:pt>
                <c:pt idx="450">
                  <c:v>1.869201182013551E-2</c:v>
                </c:pt>
                <c:pt idx="451">
                  <c:v>1.8704252163246213E-2</c:v>
                </c:pt>
                <c:pt idx="452">
                  <c:v>1.8715189558730617E-2</c:v>
                </c:pt>
                <c:pt idx="453">
                  <c:v>1.8726986124492574E-2</c:v>
                </c:pt>
                <c:pt idx="454">
                  <c:v>1.8738555428042016E-2</c:v>
                </c:pt>
                <c:pt idx="455">
                  <c:v>1.8750940952339142E-2</c:v>
                </c:pt>
                <c:pt idx="456">
                  <c:v>1.8762045086766193E-2</c:v>
                </c:pt>
                <c:pt idx="457">
                  <c:v>1.8772921984373688E-2</c:v>
                </c:pt>
                <c:pt idx="458">
                  <c:v>1.8783571622231328E-2</c:v>
                </c:pt>
                <c:pt idx="459">
                  <c:v>1.8793994017854386E-2</c:v>
                </c:pt>
                <c:pt idx="460">
                  <c:v>1.8804189193915185E-2</c:v>
                </c:pt>
                <c:pt idx="461">
                  <c:v>1.8813178590198241E-2</c:v>
                </c:pt>
                <c:pt idx="462">
                  <c:v>1.8822930126137383E-2</c:v>
                </c:pt>
                <c:pt idx="463">
                  <c:v>1.8832454410218389E-2</c:v>
                </c:pt>
                <c:pt idx="464">
                  <c:v>1.8842697423529262E-2</c:v>
                </c:pt>
                <c:pt idx="465">
                  <c:v>1.8851756389942013E-2</c:v>
                </c:pt>
                <c:pt idx="466">
                  <c:v>1.8860588120125709E-2</c:v>
                </c:pt>
                <c:pt idx="467">
                  <c:v>1.8868279338183889E-2</c:v>
                </c:pt>
                <c:pt idx="468">
                  <c:v>1.8876667480679152E-2</c:v>
                </c:pt>
                <c:pt idx="469">
                  <c:v>1.8884828400328946E-2</c:v>
                </c:pt>
                <c:pt idx="470">
                  <c:v>1.8893642557054835E-2</c:v>
                </c:pt>
                <c:pt idx="471">
                  <c:v>1.8901338060059093E-2</c:v>
                </c:pt>
                <c:pt idx="472">
                  <c:v>1.8908806296475084E-2</c:v>
                </c:pt>
                <c:pt idx="473">
                  <c:v>1.8916047268062966E-2</c:v>
                </c:pt>
                <c:pt idx="474">
                  <c:v>1.8923061012161631E-2</c:v>
                </c:pt>
                <c:pt idx="475">
                  <c:v>1.8929847545487006E-2</c:v>
                </c:pt>
                <c:pt idx="476">
                  <c:v>1.8933961150281245E-2</c:v>
                </c:pt>
                <c:pt idx="477">
                  <c:v>1.8940326260306447E-2</c:v>
                </c:pt>
                <c:pt idx="478">
                  <c:v>1.8946464111291056E-2</c:v>
                </c:pt>
                <c:pt idx="479">
                  <c:v>1.8954721104327624E-2</c:v>
                </c:pt>
                <c:pt idx="480">
                  <c:v>1.8960371381722366E-2</c:v>
                </c:pt>
                <c:pt idx="481">
                  <c:v>1.8965794416429725E-2</c:v>
                </c:pt>
                <c:pt idx="482">
                  <c:v>1.8970242008176812E-2</c:v>
                </c:pt>
                <c:pt idx="483">
                  <c:v>1.8975221633661696E-2</c:v>
                </c:pt>
                <c:pt idx="484">
                  <c:v>1.8979974014606469E-2</c:v>
                </c:pt>
                <c:pt idx="485">
                  <c:v>1.8985213984741851E-2</c:v>
                </c:pt>
                <c:pt idx="486">
                  <c:v>1.8989500749081872E-2</c:v>
                </c:pt>
                <c:pt idx="487">
                  <c:v>1.8993560284373021E-2</c:v>
                </c:pt>
                <c:pt idx="488">
                  <c:v>1.899671118670274E-2</c:v>
                </c:pt>
                <c:pt idx="489">
                  <c:v>1.9000327383162756E-2</c:v>
                </c:pt>
                <c:pt idx="490">
                  <c:v>1.9003716313157646E-2</c:v>
                </c:pt>
                <c:pt idx="491">
                  <c:v>1.9006877994821196E-2</c:v>
                </c:pt>
                <c:pt idx="492">
                  <c:v>1.9010449103874241E-2</c:v>
                </c:pt>
                <c:pt idx="493">
                  <c:v>1.9013145129795857E-2</c:v>
                </c:pt>
                <c:pt idx="494">
                  <c:v>1.9015613895560186E-2</c:v>
                </c:pt>
                <c:pt idx="495">
                  <c:v>1.9017855399105933E-2</c:v>
                </c:pt>
                <c:pt idx="496">
                  <c:v>1.901986965045745E-2</c:v>
                </c:pt>
                <c:pt idx="497">
                  <c:v>1.9021656658977575E-2</c:v>
                </c:pt>
                <c:pt idx="498">
                  <c:v>1.9022647275630349E-2</c:v>
                </c:pt>
                <c:pt idx="499">
                  <c:v>1.9023991056316667E-2</c:v>
                </c:pt>
                <c:pt idx="500">
                  <c:v>1.9025107578948756E-2</c:v>
                </c:pt>
                <c:pt idx="501">
                  <c:v>1.9026532090238864E-2</c:v>
                </c:pt>
                <c:pt idx="502">
                  <c:v>1.9027182837891149E-2</c:v>
                </c:pt>
                <c:pt idx="503">
                  <c:v>1.9027606373131185E-2</c:v>
                </c:pt>
                <c:pt idx="504">
                  <c:v>1.9027301422878871E-2</c:v>
                </c:pt>
                <c:pt idx="505">
                  <c:v>1.9027281746727902E-2</c:v>
                </c:pt>
                <c:pt idx="506">
                  <c:v>1.9027034797605012E-2</c:v>
                </c:pt>
                <c:pt idx="507">
                  <c:v>1.9027027726604754E-2</c:v>
                </c:pt>
                <c:pt idx="508">
                  <c:v>1.9026314965048776E-2</c:v>
                </c:pt>
                <c:pt idx="509">
                  <c:v>1.902537494301992E-2</c:v>
                </c:pt>
                <c:pt idx="510">
                  <c:v>1.9024207647917662E-2</c:v>
                </c:pt>
                <c:pt idx="511">
                  <c:v>1.9022813102061196E-2</c:v>
                </c:pt>
                <c:pt idx="512">
                  <c:v>1.9021191328947581E-2</c:v>
                </c:pt>
                <c:pt idx="513">
                  <c:v>1.9018144541231286E-2</c:v>
                </c:pt>
                <c:pt idx="514">
                  <c:v>1.9016102642224263E-2</c:v>
                </c:pt>
                <c:pt idx="515">
                  <c:v>1.9013833510561694E-2</c:v>
                </c:pt>
                <c:pt idx="516">
                  <c:v>1.9012431602532777E-2</c:v>
                </c:pt>
                <c:pt idx="517">
                  <c:v>1.9009673563762111E-2</c:v>
                </c:pt>
                <c:pt idx="518">
                  <c:v>1.9006688266483447E-2</c:v>
                </c:pt>
                <c:pt idx="519">
                  <c:v>1.9003146218170428E-2</c:v>
                </c:pt>
                <c:pt idx="520">
                  <c:v>1.8999717948150561E-2</c:v>
                </c:pt>
                <c:pt idx="521">
                  <c:v>1.8996062432670911E-2</c:v>
                </c:pt>
                <c:pt idx="522">
                  <c:v>1.8992474508872544E-2</c:v>
                </c:pt>
                <c:pt idx="523">
                  <c:v>1.8988352950495373E-2</c:v>
                </c:pt>
                <c:pt idx="524">
                  <c:v>1.8984004149196557E-2</c:v>
                </c:pt>
                <c:pt idx="525">
                  <c:v>1.8979168040236964E-2</c:v>
                </c:pt>
                <c:pt idx="526">
                  <c:v>1.8974376335909902E-2</c:v>
                </c:pt>
                <c:pt idx="527">
                  <c:v>1.8969357377773215E-2</c:v>
                </c:pt>
                <c:pt idx="528">
                  <c:v>1.8964336352061125E-2</c:v>
                </c:pt>
                <c:pt idx="529">
                  <c:v>1.8958851288793415E-2</c:v>
                </c:pt>
                <c:pt idx="530">
                  <c:v>1.8953139014108791E-2</c:v>
                </c:pt>
                <c:pt idx="531">
                  <c:v>1.8947199484964539E-2</c:v>
                </c:pt>
                <c:pt idx="532">
                  <c:v>1.8941032671192643E-2</c:v>
                </c:pt>
                <c:pt idx="533">
                  <c:v>1.8934638581041999E-2</c:v>
                </c:pt>
                <c:pt idx="534">
                  <c:v>1.8927862163114199E-2</c:v>
                </c:pt>
                <c:pt idx="535">
                  <c:v>1.8921025339792983E-2</c:v>
                </c:pt>
                <c:pt idx="536">
                  <c:v>1.8913961279382097E-2</c:v>
                </c:pt>
                <c:pt idx="537">
                  <c:v>1.8906789860899151E-2</c:v>
                </c:pt>
                <c:pt idx="538">
                  <c:v>1.8899259564510516E-2</c:v>
                </c:pt>
                <c:pt idx="539">
                  <c:v>1.8891502045733095E-2</c:v>
                </c:pt>
                <c:pt idx="540">
                  <c:v>1.888343270438839E-2</c:v>
                </c:pt>
                <c:pt idx="541">
                  <c:v>1.8875232474240545E-2</c:v>
                </c:pt>
                <c:pt idx="542">
                  <c:v>1.8866804977955318E-2</c:v>
                </c:pt>
                <c:pt idx="543">
                  <c:v>1.8854874943948399E-2</c:v>
                </c:pt>
                <c:pt idx="544">
                  <c:v>1.8829368630429964E-2</c:v>
                </c:pt>
                <c:pt idx="545">
                  <c:v>1.8803651886021525E-2</c:v>
                </c:pt>
                <c:pt idx="546">
                  <c:v>1.8779395491582293E-2</c:v>
                </c:pt>
                <c:pt idx="547">
                  <c:v>1.876993998790458E-2</c:v>
                </c:pt>
                <c:pt idx="548">
                  <c:v>1.8760382406831814E-2</c:v>
                </c:pt>
                <c:pt idx="549">
                  <c:v>1.8750768364869108E-2</c:v>
                </c:pt>
                <c:pt idx="550">
                  <c:v>1.8741147494355469E-2</c:v>
                </c:pt>
                <c:pt idx="551">
                  <c:v>1.8731502571122566E-2</c:v>
                </c:pt>
                <c:pt idx="552">
                  <c:v>1.8721837209805768E-2</c:v>
                </c:pt>
                <c:pt idx="553">
                  <c:v>1.8712140702951158E-2</c:v>
                </c:pt>
                <c:pt idx="554">
                  <c:v>1.8702420116837443E-2</c:v>
                </c:pt>
                <c:pt idx="555">
                  <c:v>1.869267881818968E-2</c:v>
                </c:pt>
                <c:pt idx="556">
                  <c:v>1.8682911798223546E-2</c:v>
                </c:pt>
                <c:pt idx="557">
                  <c:v>1.867312070622771E-2</c:v>
                </c:pt>
                <c:pt idx="558">
                  <c:v>1.866330554082727E-2</c:v>
                </c:pt>
                <c:pt idx="559">
                  <c:v>1.8653456093518973E-2</c:v>
                </c:pt>
                <c:pt idx="560">
                  <c:v>1.8643591065013537E-2</c:v>
                </c:pt>
                <c:pt idx="561">
                  <c:v>1.8633701962099306E-2</c:v>
                </c:pt>
                <c:pt idx="562">
                  <c:v>1.8623804138560775E-2</c:v>
                </c:pt>
                <c:pt idx="563">
                  <c:v>1.861386860519447E-2</c:v>
                </c:pt>
                <c:pt idx="564">
                  <c:v>1.8603908998441422E-2</c:v>
                </c:pt>
                <c:pt idx="565">
                  <c:v>1.8593904811352823E-2</c:v>
                </c:pt>
                <c:pt idx="566">
                  <c:v>1.8583895338772624E-2</c:v>
                </c:pt>
                <c:pt idx="567">
                  <c:v>1.8573861792314812E-2</c:v>
                </c:pt>
                <c:pt idx="568">
                  <c:v>1.8563804171875101E-2</c:v>
                </c:pt>
                <c:pt idx="569">
                  <c:v>1.8553722477376133E-2</c:v>
                </c:pt>
                <c:pt idx="570">
                  <c:v>1.8543616708849995E-2</c:v>
                </c:pt>
                <c:pt idx="571">
                  <c:v>1.8533517708599102E-2</c:v>
                </c:pt>
                <c:pt idx="572">
                  <c:v>1.8523365518796006E-2</c:v>
                </c:pt>
                <c:pt idx="573">
                  <c:v>1.8513189257988262E-2</c:v>
                </c:pt>
                <c:pt idx="574">
                  <c:v>1.8502952901764562E-2</c:v>
                </c:pt>
                <c:pt idx="575">
                  <c:v>1.8492726765658534E-2</c:v>
                </c:pt>
                <c:pt idx="576">
                  <c:v>1.8482476555138166E-2</c:v>
                </c:pt>
                <c:pt idx="577">
                  <c:v>1.8472243483471026E-2</c:v>
                </c:pt>
                <c:pt idx="578">
                  <c:v>1.8461946859578846E-2</c:v>
                </c:pt>
                <c:pt idx="579">
                  <c:v>1.8451626163133925E-2</c:v>
                </c:pt>
                <c:pt idx="580">
                  <c:v>1.845101304697544E-2</c:v>
                </c:pt>
                <c:pt idx="581">
                  <c:v>1.845692449814659E-2</c:v>
                </c:pt>
                <c:pt idx="582">
                  <c:v>1.8462793393292702E-2</c:v>
                </c:pt>
                <c:pt idx="583">
                  <c:v>1.8460470809986904E-2</c:v>
                </c:pt>
                <c:pt idx="584">
                  <c:v>1.8449970502166249E-2</c:v>
                </c:pt>
                <c:pt idx="585">
                  <c:v>1.8439445922986474E-2</c:v>
                </c:pt>
                <c:pt idx="586">
                  <c:v>1.8429068215313055E-2</c:v>
                </c:pt>
                <c:pt idx="587">
                  <c:v>1.8418500356328013E-2</c:v>
                </c:pt>
                <c:pt idx="588">
                  <c:v>1.8407908227912807E-2</c:v>
                </c:pt>
                <c:pt idx="589">
                  <c:v>1.8397104894120227E-2</c:v>
                </c:pt>
                <c:pt idx="590">
                  <c:v>1.838645896042692E-2</c:v>
                </c:pt>
                <c:pt idx="591">
                  <c:v>1.8375788757858429E-2</c:v>
                </c:pt>
                <c:pt idx="592">
                  <c:v>1.8365161988844227E-2</c:v>
                </c:pt>
                <c:pt idx="593">
                  <c:v>1.8354445001549292E-2</c:v>
                </c:pt>
                <c:pt idx="594">
                  <c:v>1.8343703742803624E-2</c:v>
                </c:pt>
                <c:pt idx="595">
                  <c:v>1.8332865228650026E-2</c:v>
                </c:pt>
                <c:pt idx="596">
                  <c:v>1.8322073671095361E-2</c:v>
                </c:pt>
                <c:pt idx="597">
                  <c:v>1.8311257843127163E-2</c:v>
                </c:pt>
                <c:pt idx="598">
                  <c:v>1.8300496020680772E-2</c:v>
                </c:pt>
                <c:pt idx="599">
                  <c:v>1.8289633415734568E-2</c:v>
                </c:pt>
                <c:pt idx="600">
                  <c:v>1.8278746542611562E-2</c:v>
                </c:pt>
                <c:pt idx="601">
                  <c:v>1.8267751825842924E-2</c:v>
                </c:pt>
                <c:pt idx="602">
                  <c:v>1.8256814645994681E-2</c:v>
                </c:pt>
                <c:pt idx="603">
                  <c:v>1.8245853194856942E-2</c:v>
                </c:pt>
                <c:pt idx="604">
                  <c:v>1.8234867473918306E-2</c:v>
                </c:pt>
                <c:pt idx="605">
                  <c:v>1.8223857484275741E-2</c:v>
                </c:pt>
                <c:pt idx="606">
                  <c:v>1.8212823225093787E-2</c:v>
                </c:pt>
                <c:pt idx="607">
                  <c:v>1.8201858891101968E-2</c:v>
                </c:pt>
                <c:pt idx="608">
                  <c:v>1.819077786468019E-2</c:v>
                </c:pt>
                <c:pt idx="609">
                  <c:v>1.8179672569729889E-2</c:v>
                </c:pt>
                <c:pt idx="610">
                  <c:v>1.8168443489073476E-2</c:v>
                </c:pt>
                <c:pt idx="611">
                  <c:v>1.8157287881273378E-2</c:v>
                </c:pt>
                <c:pt idx="612">
                  <c:v>1.8146108003699993E-2</c:v>
                </c:pt>
                <c:pt idx="613">
                  <c:v>1.813500870422783E-2</c:v>
                </c:pt>
                <c:pt idx="614">
                  <c:v>1.81237820666749E-2</c:v>
                </c:pt>
                <c:pt idx="615">
                  <c:v>1.8112531160725906E-2</c:v>
                </c:pt>
                <c:pt idx="616">
                  <c:v>1.8101145801044757E-2</c:v>
                </c:pt>
                <c:pt idx="617">
                  <c:v>1.8089844577696652E-2</c:v>
                </c:pt>
                <c:pt idx="618">
                  <c:v>1.8078519085375368E-2</c:v>
                </c:pt>
                <c:pt idx="619">
                  <c:v>1.8067169323905896E-2</c:v>
                </c:pt>
                <c:pt idx="620">
                  <c:v>1.8055795293491609E-2</c:v>
                </c:pt>
                <c:pt idx="621">
                  <c:v>1.8044396994575277E-2</c:v>
                </c:pt>
                <c:pt idx="622">
                  <c:v>1.8033216072898445E-2</c:v>
                </c:pt>
                <c:pt idx="623">
                  <c:v>1.8021895232996594E-2</c:v>
                </c:pt>
                <c:pt idx="624">
                  <c:v>1.8010429487871002E-2</c:v>
                </c:pt>
                <c:pt idx="625">
                  <c:v>1.7998561110839011E-2</c:v>
                </c:pt>
                <c:pt idx="626">
                  <c:v>1.798704146874975E-2</c:v>
                </c:pt>
                <c:pt idx="627">
                  <c:v>1.7975497559574824E-2</c:v>
                </c:pt>
                <c:pt idx="628">
                  <c:v>1.7964060996195231E-2</c:v>
                </c:pt>
                <c:pt idx="629">
                  <c:v>1.7952470340863714E-2</c:v>
                </c:pt>
                <c:pt idx="630">
                  <c:v>1.7940855417073718E-2</c:v>
                </c:pt>
                <c:pt idx="631">
                  <c:v>1.7929216225793607E-2</c:v>
                </c:pt>
                <c:pt idx="632">
                  <c:v>1.7917413985116301E-2</c:v>
                </c:pt>
                <c:pt idx="633">
                  <c:v>1.7905724466807403E-2</c:v>
                </c:pt>
                <c:pt idx="634">
                  <c:v>1.7894010680373666E-2</c:v>
                </c:pt>
                <c:pt idx="635">
                  <c:v>1.7882416795022924E-2</c:v>
                </c:pt>
                <c:pt idx="636">
                  <c:v>1.787065626951748E-2</c:v>
                </c:pt>
                <c:pt idx="637">
                  <c:v>1.7858871477920805E-2</c:v>
                </c:pt>
                <c:pt idx="638">
                  <c:v>1.7846912856809928E-2</c:v>
                </c:pt>
                <c:pt idx="639">
                  <c:v>1.7835077731754464E-2</c:v>
                </c:pt>
                <c:pt idx="640">
                  <c:v>1.7823218338409132E-2</c:v>
                </c:pt>
                <c:pt idx="641">
                  <c:v>1.7811334678092695E-2</c:v>
                </c:pt>
                <c:pt idx="642">
                  <c:v>1.7799426751563256E-2</c:v>
                </c:pt>
                <c:pt idx="643">
                  <c:v>1.7787494559232283E-2</c:v>
                </c:pt>
                <c:pt idx="644">
                  <c:v>1.77756984701232E-2</c:v>
                </c:pt>
                <c:pt idx="645">
                  <c:v>1.7763719545502963E-2</c:v>
                </c:pt>
                <c:pt idx="646">
                  <c:v>1.7751716353725685E-2</c:v>
                </c:pt>
                <c:pt idx="647">
                  <c:v>1.7739523111061053E-2</c:v>
                </c:pt>
                <c:pt idx="648">
                  <c:v>1.7727469582833909E-2</c:v>
                </c:pt>
                <c:pt idx="649">
                  <c:v>1.7715391787270971E-2</c:v>
                </c:pt>
                <c:pt idx="650">
                  <c:v>1.7703460932398305E-2</c:v>
                </c:pt>
                <c:pt idx="651">
                  <c:v>1.7691336411876642E-2</c:v>
                </c:pt>
                <c:pt idx="652">
                  <c:v>1.767918762798118E-2</c:v>
                </c:pt>
                <c:pt idx="653">
                  <c:v>1.766683794119878E-2</c:v>
                </c:pt>
                <c:pt idx="654">
                  <c:v>1.7654638812955162E-2</c:v>
                </c:pt>
                <c:pt idx="655">
                  <c:v>1.7642415416507157E-2</c:v>
                </c:pt>
                <c:pt idx="656">
                  <c:v>1.7630167754778481E-2</c:v>
                </c:pt>
                <c:pt idx="657">
                  <c:v>1.7617895828694118E-2</c:v>
                </c:pt>
                <c:pt idx="658">
                  <c:v>1.7605599636645763E-2</c:v>
                </c:pt>
                <c:pt idx="659">
                  <c:v>1.7593841345886315E-2</c:v>
                </c:pt>
                <c:pt idx="660">
                  <c:v>1.7581502067486456E-2</c:v>
                </c:pt>
                <c:pt idx="661">
                  <c:v>1.7569138526963665E-2</c:v>
                </c:pt>
                <c:pt idx="662">
                  <c:v>1.7556172207478682E-2</c:v>
                </c:pt>
                <c:pt idx="663">
                  <c:v>1.7543754685815583E-2</c:v>
                </c:pt>
                <c:pt idx="664">
                  <c:v>1.7531312897126516E-2</c:v>
                </c:pt>
                <c:pt idx="665">
                  <c:v>1.7519045266475464E-2</c:v>
                </c:pt>
                <c:pt idx="666">
                  <c:v>1.7506556768922793E-2</c:v>
                </c:pt>
                <c:pt idx="667">
                  <c:v>1.749404400652857E-2</c:v>
                </c:pt>
                <c:pt idx="668">
                  <c:v>1.7481303092504633E-2</c:v>
                </c:pt>
                <c:pt idx="669">
                  <c:v>1.7468739978153795E-2</c:v>
                </c:pt>
                <c:pt idx="670">
                  <c:v>1.7456152599881192E-2</c:v>
                </c:pt>
                <c:pt idx="671">
                  <c:v>1.7443750312940123E-2</c:v>
                </c:pt>
                <c:pt idx="672">
                  <c:v>1.7431116228332291E-2</c:v>
                </c:pt>
                <c:pt idx="673">
                  <c:v>1.7418457878421948E-2</c:v>
                </c:pt>
                <c:pt idx="674">
                  <c:v>1.740556043210734E-2</c:v>
                </c:pt>
                <c:pt idx="675">
                  <c:v>1.73928517288305E-2</c:v>
                </c:pt>
                <c:pt idx="676">
                  <c:v>1.7380118761038819E-2</c:v>
                </c:pt>
                <c:pt idx="677">
                  <c:v>1.7367361528117162E-2</c:v>
                </c:pt>
                <c:pt idx="678">
                  <c:v>1.7354580030521934E-2</c:v>
                </c:pt>
                <c:pt idx="679">
                  <c:v>1.7341774268986893E-2</c:v>
                </c:pt>
                <c:pt idx="680">
                  <c:v>1.7329170048714173E-2</c:v>
                </c:pt>
                <c:pt idx="681">
                  <c:v>1.7316317589686461E-2</c:v>
                </c:pt>
                <c:pt idx="682">
                  <c:v>1.7303440866552618E-2</c:v>
                </c:pt>
                <c:pt idx="683">
                  <c:v>1.7290308579093885E-2</c:v>
                </c:pt>
                <c:pt idx="684">
                  <c:v>1.7277381496706122E-2</c:v>
                </c:pt>
                <c:pt idx="685">
                  <c:v>1.7264430150633815E-2</c:v>
                </c:pt>
                <c:pt idx="686">
                  <c:v>1.7251691343481281E-2</c:v>
                </c:pt>
                <c:pt idx="687">
                  <c:v>1.7238693304613983E-2</c:v>
                </c:pt>
                <c:pt idx="688">
                  <c:v>1.7225671002913747E-2</c:v>
                </c:pt>
                <c:pt idx="689">
                  <c:v>1.7210865745633876E-2</c:v>
                </c:pt>
                <c:pt idx="690">
                  <c:v>1.7182641984688166E-2</c:v>
                </c:pt>
                <c:pt idx="691">
                  <c:v>1.7154417136757631E-2</c:v>
                </c:pt>
                <c:pt idx="692">
                  <c:v>1.7126191265870602E-2</c:v>
                </c:pt>
                <c:pt idx="693">
                  <c:v>1.7113117733523586E-2</c:v>
                </c:pt>
                <c:pt idx="694">
                  <c:v>1.7100020137226439E-2</c:v>
                </c:pt>
                <c:pt idx="695">
                  <c:v>1.7087150414799156E-2</c:v>
                </c:pt>
                <c:pt idx="696">
                  <c:v>1.707426014994208E-2</c:v>
                </c:pt>
                <c:pt idx="697">
                  <c:v>1.7061094012663727E-2</c:v>
                </c:pt>
                <c:pt idx="698">
                  <c:v>1.7047903811897622E-2</c:v>
                </c:pt>
                <c:pt idx="699">
                  <c:v>1.7034171184430142E-2</c:v>
                </c:pt>
                <c:pt idx="700">
                  <c:v>1.7020929201133746E-2</c:v>
                </c:pt>
                <c:pt idx="701">
                  <c:v>1.7007663153368928E-2</c:v>
                </c:pt>
                <c:pt idx="702">
                  <c:v>1.6994637777757469E-2</c:v>
                </c:pt>
                <c:pt idx="703">
                  <c:v>1.6981325432387416E-2</c:v>
                </c:pt>
                <c:pt idx="704">
                  <c:v>1.6967989023594109E-2</c:v>
                </c:pt>
                <c:pt idx="705">
                  <c:v>1.6954358320501232E-2</c:v>
                </c:pt>
                <c:pt idx="706">
                  <c:v>1.6940971952855901E-2</c:v>
                </c:pt>
                <c:pt idx="707">
                  <c:v>1.692756152164137E-2</c:v>
                </c:pt>
                <c:pt idx="708">
                  <c:v>1.6914402758358333E-2</c:v>
                </c:pt>
                <c:pt idx="709">
                  <c:v>1.6900946034156004E-2</c:v>
                </c:pt>
                <c:pt idx="710">
                  <c:v>1.6887465246802923E-2</c:v>
                </c:pt>
                <c:pt idx="711">
                  <c:v>1.6873679158953579E-2</c:v>
                </c:pt>
                <c:pt idx="712">
                  <c:v>1.6860148410288257E-2</c:v>
                </c:pt>
                <c:pt idx="713">
                  <c:v>1.6846593599148935E-2</c:v>
                </c:pt>
                <c:pt idx="714">
                  <c:v>1.6833014724341729E-2</c:v>
                </c:pt>
                <c:pt idx="715">
                  <c:v>1.6819411785757153E-2</c:v>
                </c:pt>
                <c:pt idx="716">
                  <c:v>1.6805784783819975E-2</c:v>
                </c:pt>
                <c:pt idx="717">
                  <c:v>1.6792425986315491E-2</c:v>
                </c:pt>
                <c:pt idx="718">
                  <c:v>1.6778752699849044E-2</c:v>
                </c:pt>
                <c:pt idx="719">
                  <c:v>1.6765055350706128E-2</c:v>
                </c:pt>
                <c:pt idx="720">
                  <c:v>1.6751036149852957E-2</c:v>
                </c:pt>
                <c:pt idx="721">
                  <c:v>1.6737288835011025E-2</c:v>
                </c:pt>
                <c:pt idx="722">
                  <c:v>1.6723517459556834E-2</c:v>
                </c:pt>
                <c:pt idx="723">
                  <c:v>1.6710025339560865E-2</c:v>
                </c:pt>
                <c:pt idx="724">
                  <c:v>1.6696207681892852E-2</c:v>
                </c:pt>
                <c:pt idx="725">
                  <c:v>1.6682365956958614E-2</c:v>
                </c:pt>
                <c:pt idx="726">
                  <c:v>1.6675552611099924E-2</c:v>
                </c:pt>
                <c:pt idx="727">
                  <c:v>1.6676365008577557E-2</c:v>
                </c:pt>
                <c:pt idx="728">
                  <c:v>1.6677128677728699E-2</c:v>
                </c:pt>
                <c:pt idx="729">
                  <c:v>1.6671962251138931E-2</c:v>
                </c:pt>
                <c:pt idx="730">
                  <c:v>1.6657964659785224E-2</c:v>
                </c:pt>
                <c:pt idx="731">
                  <c:v>1.6644006594114198E-2</c:v>
                </c:pt>
                <c:pt idx="732">
                  <c:v>1.6631034012105795E-2</c:v>
                </c:pt>
                <c:pt idx="733">
                  <c:v>1.6617195847166141E-2</c:v>
                </c:pt>
                <c:pt idx="734">
                  <c:v>1.6603423342855608E-2</c:v>
                </c:pt>
                <c:pt idx="735">
                  <c:v>1.6588816977400087E-2</c:v>
                </c:pt>
                <c:pt idx="736">
                  <c:v>1.657518371563086E-2</c:v>
                </c:pt>
                <c:pt idx="737">
                  <c:v>1.6561616113507784E-2</c:v>
                </c:pt>
                <c:pt idx="738">
                  <c:v>1.6548405868501939E-2</c:v>
                </c:pt>
                <c:pt idx="739">
                  <c:v>1.653496693135216E-2</c:v>
                </c:pt>
                <c:pt idx="740">
                  <c:v>1.6521593641607227E-2</c:v>
                </c:pt>
                <c:pt idx="741">
                  <c:v>1.6508002321969827E-2</c:v>
                </c:pt>
                <c:pt idx="742">
                  <c:v>1.6494763022929532E-2</c:v>
                </c:pt>
                <c:pt idx="743">
                  <c:v>1.6481589390561338E-2</c:v>
                </c:pt>
                <c:pt idx="744">
                  <c:v>1.6468757056643978E-2</c:v>
                </c:pt>
                <c:pt idx="745">
                  <c:v>1.645571204555327E-2</c:v>
                </c:pt>
                <c:pt idx="746">
                  <c:v>1.6442732689845727E-2</c:v>
                </c:pt>
                <c:pt idx="747">
                  <c:v>1.6429551421703471E-2</c:v>
                </c:pt>
                <c:pt idx="748">
                  <c:v>1.6416706074090171E-2</c:v>
                </c:pt>
                <c:pt idx="749">
                  <c:v>1.6403926378458111E-2</c:v>
                </c:pt>
                <c:pt idx="750">
                  <c:v>1.6391212338982018E-2</c:v>
                </c:pt>
                <c:pt idx="751">
                  <c:v>1.6378563962377867E-2</c:v>
                </c:pt>
                <c:pt idx="752">
                  <c:v>1.6365981247151988E-2</c:v>
                </c:pt>
                <c:pt idx="753">
                  <c:v>1.6353715524650047E-2</c:v>
                </c:pt>
                <c:pt idx="754">
                  <c:v>1.6341261399704689E-2</c:v>
                </c:pt>
                <c:pt idx="755">
                  <c:v>1.6328872927938921E-2</c:v>
                </c:pt>
                <c:pt idx="756">
                  <c:v>1.6316306936997722E-2</c:v>
                </c:pt>
                <c:pt idx="757">
                  <c:v>1.630405249881935E-2</c:v>
                </c:pt>
                <c:pt idx="758">
                  <c:v>1.6291863713702649E-2</c:v>
                </c:pt>
                <c:pt idx="759">
                  <c:v>1.6279975562920584E-2</c:v>
                </c:pt>
                <c:pt idx="760">
                  <c:v>1.6267915351521067E-2</c:v>
                </c:pt>
                <c:pt idx="761">
                  <c:v>1.6255920796689038E-2</c:v>
                </c:pt>
                <c:pt idx="762">
                  <c:v>1.624399189722615E-2</c:v>
                </c:pt>
                <c:pt idx="763">
                  <c:v>1.6231904636888745E-2</c:v>
                </c:pt>
                <c:pt idx="764">
                  <c:v>1.6220109778139698E-2</c:v>
                </c:pt>
                <c:pt idx="765">
                  <c:v>1.620838056598075E-2</c:v>
                </c:pt>
                <c:pt idx="766">
                  <c:v>1.6196717018042338E-2</c:v>
                </c:pt>
                <c:pt idx="767">
                  <c:v>1.6185119131961145E-2</c:v>
                </c:pt>
                <c:pt idx="768">
                  <c:v>1.6173797119419117E-2</c:v>
                </c:pt>
                <c:pt idx="769">
                  <c:v>1.6162743201879291E-2</c:v>
                </c:pt>
                <c:pt idx="770">
                  <c:v>1.6151333958287287E-2</c:v>
                </c:pt>
                <c:pt idx="771">
                  <c:v>1.6139990370289788E-2</c:v>
                </c:pt>
                <c:pt idx="772">
                  <c:v>1.612811450380458E-2</c:v>
                </c:pt>
                <c:pt idx="773">
                  <c:v>1.611691052184561E-2</c:v>
                </c:pt>
                <c:pt idx="774">
                  <c:v>1.6105772172353844E-2</c:v>
                </c:pt>
                <c:pt idx="775">
                  <c:v>1.6094890267447377E-2</c:v>
                </c:pt>
                <c:pt idx="776">
                  <c:v>1.6083880471583052E-2</c:v>
                </c:pt>
                <c:pt idx="777">
                  <c:v>1.6072936336552143E-2</c:v>
                </c:pt>
                <c:pt idx="778">
                  <c:v>1.6061875438446678E-2</c:v>
                </c:pt>
                <c:pt idx="779">
                  <c:v>1.6051065369147619E-2</c:v>
                </c:pt>
                <c:pt idx="780">
                  <c:v>1.6040320954476762E-2</c:v>
                </c:pt>
                <c:pt idx="781">
                  <c:v>1.6029816175771473E-2</c:v>
                </c:pt>
                <c:pt idx="782">
                  <c:v>1.601920026058189E-2</c:v>
                </c:pt>
                <c:pt idx="783">
                  <c:v>1.6008649993834341E-2</c:v>
                </c:pt>
                <c:pt idx="784">
                  <c:v>1.5997999831651198E-2</c:v>
                </c:pt>
                <c:pt idx="785">
                  <c:v>1.5987583674001243E-2</c:v>
                </c:pt>
                <c:pt idx="786">
                  <c:v>1.5977233166377981E-2</c:v>
                </c:pt>
                <c:pt idx="787">
                  <c:v>1.5966948310164847E-2</c:v>
                </c:pt>
                <c:pt idx="788">
                  <c:v>1.5956729105626774E-2</c:v>
                </c:pt>
                <c:pt idx="789">
                  <c:v>1.5946575552694804E-2</c:v>
                </c:pt>
                <c:pt idx="790">
                  <c:v>1.5936636222961809E-2</c:v>
                </c:pt>
                <c:pt idx="791">
                  <c:v>1.5926611129118744E-2</c:v>
                </c:pt>
                <c:pt idx="792">
                  <c:v>1.5916651671615382E-2</c:v>
                </c:pt>
                <c:pt idx="793">
                  <c:v>1.5906617815921266E-2</c:v>
                </c:pt>
                <c:pt idx="794">
                  <c:v>1.5896792507416404E-2</c:v>
                </c:pt>
                <c:pt idx="795">
                  <c:v>1.5887032854716841E-2</c:v>
                </c:pt>
                <c:pt idx="796">
                  <c:v>1.5877470335770253E-2</c:v>
                </c:pt>
                <c:pt idx="797">
                  <c:v>1.5867839111786578E-2</c:v>
                </c:pt>
                <c:pt idx="798">
                  <c:v>1.5858273534328452E-2</c:v>
                </c:pt>
                <c:pt idx="799">
                  <c:v>1.584865069802777E-2</c:v>
                </c:pt>
                <c:pt idx="800">
                  <c:v>1.5839219278361877E-2</c:v>
                </c:pt>
                <c:pt idx="801">
                  <c:v>1.5829853501915871E-2</c:v>
                </c:pt>
                <c:pt idx="802">
                  <c:v>1.5820553374912533E-2</c:v>
                </c:pt>
                <c:pt idx="803">
                  <c:v>1.5811318899413417E-2</c:v>
                </c:pt>
                <c:pt idx="804">
                  <c:v>1.5802150072182407E-2</c:v>
                </c:pt>
                <c:pt idx="805">
                  <c:v>1.579336442262429E-2</c:v>
                </c:pt>
                <c:pt idx="806">
                  <c:v>1.5784318228828108E-2</c:v>
                </c:pt>
                <c:pt idx="807">
                  <c:v>1.5775337679689482E-2</c:v>
                </c:pt>
                <c:pt idx="808">
                  <c:v>1.5766131237877578E-2</c:v>
                </c:pt>
                <c:pt idx="809">
                  <c:v>1.5757290640918572E-2</c:v>
                </c:pt>
                <c:pt idx="810">
                  <c:v>1.5748515677455621E-2</c:v>
                </c:pt>
                <c:pt idx="811">
                  <c:v>1.5739894655125264E-2</c:v>
                </c:pt>
                <c:pt idx="812">
                  <c:v>1.5731248095371742E-2</c:v>
                </c:pt>
                <c:pt idx="813">
                  <c:v>1.5722667189870251E-2</c:v>
                </c:pt>
                <c:pt idx="814">
                  <c:v>1.5714072352602724E-2</c:v>
                </c:pt>
                <c:pt idx="815">
                  <c:v>1.5705625629088543E-2</c:v>
                </c:pt>
                <c:pt idx="816">
                  <c:v>1.5697244549712878E-2</c:v>
                </c:pt>
                <c:pt idx="817">
                  <c:v>1.5688999940913547E-2</c:v>
                </c:pt>
                <c:pt idx="818">
                  <c:v>1.5680747238770554E-2</c:v>
                </c:pt>
                <c:pt idx="819">
                  <c:v>1.5672560172034666E-2</c:v>
                </c:pt>
                <c:pt idx="820">
                  <c:v>1.5664376700130222E-2</c:v>
                </c:pt>
                <c:pt idx="821">
                  <c:v>1.5656323849797853E-2</c:v>
                </c:pt>
                <c:pt idx="822">
                  <c:v>1.5648336651825804E-2</c:v>
                </c:pt>
                <c:pt idx="823">
                  <c:v>1.5640415099222253E-2</c:v>
                </c:pt>
                <c:pt idx="824">
                  <c:v>1.5632559182597938E-2</c:v>
                </c:pt>
                <c:pt idx="825">
                  <c:v>1.5624768907657318E-2</c:v>
                </c:pt>
                <c:pt idx="826">
                  <c:v>1.5617088683170355E-2</c:v>
                </c:pt>
                <c:pt idx="827">
                  <c:v>1.5609426752224653E-2</c:v>
                </c:pt>
                <c:pt idx="828">
                  <c:v>1.5601830461186461E-2</c:v>
                </c:pt>
                <c:pt idx="829">
                  <c:v>1.5594264262679574E-2</c:v>
                </c:pt>
                <c:pt idx="830">
                  <c:v>1.5586802209933541E-2</c:v>
                </c:pt>
                <c:pt idx="831">
                  <c:v>1.5579405802681067E-2</c:v>
                </c:pt>
                <c:pt idx="832">
                  <c:v>1.5572101698353658E-2</c:v>
                </c:pt>
                <c:pt idx="833">
                  <c:v>1.5564833608405104E-2</c:v>
                </c:pt>
                <c:pt idx="834">
                  <c:v>1.5557631158789718E-2</c:v>
                </c:pt>
                <c:pt idx="835">
                  <c:v>1.5550494350045076E-2</c:v>
                </c:pt>
                <c:pt idx="836">
                  <c:v>1.5529709351009793E-2</c:v>
                </c:pt>
                <c:pt idx="837">
                  <c:v>1.5509019920126441E-2</c:v>
                </c:pt>
                <c:pt idx="838">
                  <c:v>1.5488408140068853E-2</c:v>
                </c:pt>
                <c:pt idx="839">
                  <c:v>1.5480203474654687E-2</c:v>
                </c:pt>
                <c:pt idx="840">
                  <c:v>1.5473434488900199E-2</c:v>
                </c:pt>
                <c:pt idx="841">
                  <c:v>1.5466730605890192E-2</c:v>
                </c:pt>
                <c:pt idx="842">
                  <c:v>1.5460085848298492E-2</c:v>
                </c:pt>
                <c:pt idx="843">
                  <c:v>1.5453506235854647E-2</c:v>
                </c:pt>
                <c:pt idx="844">
                  <c:v>1.5446991724893626E-2</c:v>
                </c:pt>
                <c:pt idx="845">
                  <c:v>1.5440566145449374E-2</c:v>
                </c:pt>
                <c:pt idx="846">
                  <c:v>1.5434187787047925E-2</c:v>
                </c:pt>
                <c:pt idx="847">
                  <c:v>1.5427874532118115E-2</c:v>
                </c:pt>
                <c:pt idx="848">
                  <c:v>1.5421605413205027E-2</c:v>
                </c:pt>
                <c:pt idx="849">
                  <c:v>1.5415419385098611E-2</c:v>
                </c:pt>
                <c:pt idx="850">
                  <c:v>1.5409298462727646E-2</c:v>
                </c:pt>
                <c:pt idx="851">
                  <c:v>1.5403272592122595E-2</c:v>
                </c:pt>
                <c:pt idx="852">
                  <c:v>1.5397284861605371E-2</c:v>
                </c:pt>
                <c:pt idx="853">
                  <c:v>1.5391362224911399E-2</c:v>
                </c:pt>
                <c:pt idx="854">
                  <c:v>1.5385465740981548E-2</c:v>
                </c:pt>
                <c:pt idx="855">
                  <c:v>1.5379670322554381E-2</c:v>
                </c:pt>
                <c:pt idx="856">
                  <c:v>1.5373940013319261E-2</c:v>
                </c:pt>
                <c:pt idx="857">
                  <c:v>1.5368322784672537E-2</c:v>
                </c:pt>
                <c:pt idx="858">
                  <c:v>1.5362725675642746E-2</c:v>
                </c:pt>
                <c:pt idx="859">
                  <c:v>1.535719367188444E-2</c:v>
                </c:pt>
                <c:pt idx="860">
                  <c:v>1.5351726776635686E-2</c:v>
                </c:pt>
                <c:pt idx="861">
                  <c:v>1.5346324984603288E-2</c:v>
                </c:pt>
                <c:pt idx="862">
                  <c:v>1.534098829015372E-2</c:v>
                </c:pt>
                <c:pt idx="863">
                  <c:v>1.5335650568812928E-2</c:v>
                </c:pt>
                <c:pt idx="864">
                  <c:v>1.5330441052856299E-2</c:v>
                </c:pt>
                <c:pt idx="865">
                  <c:v>1.5325296642353377E-2</c:v>
                </c:pt>
                <c:pt idx="866">
                  <c:v>1.5320292567295026E-2</c:v>
                </c:pt>
                <c:pt idx="867">
                  <c:v>1.5315281389599656E-2</c:v>
                </c:pt>
                <c:pt idx="868">
                  <c:v>1.5310335314202665E-2</c:v>
                </c:pt>
                <c:pt idx="869">
                  <c:v>1.5305369971695843E-2</c:v>
                </c:pt>
                <c:pt idx="870">
                  <c:v>1.5300551056722117E-2</c:v>
                </c:pt>
                <c:pt idx="871">
                  <c:v>1.5295797237886885E-2</c:v>
                </c:pt>
                <c:pt idx="872">
                  <c:v>1.5296608714593441E-2</c:v>
                </c:pt>
                <c:pt idx="873">
                  <c:v>1.5305499221899273E-2</c:v>
                </c:pt>
                <c:pt idx="874">
                  <c:v>1.5314446981519594E-2</c:v>
                </c:pt>
                <c:pt idx="875">
                  <c:v>1.5319397033382195E-2</c:v>
                </c:pt>
                <c:pt idx="876">
                  <c:v>1.5314947906415364E-2</c:v>
                </c:pt>
                <c:pt idx="877">
                  <c:v>1.5310564408623519E-2</c:v>
                </c:pt>
                <c:pt idx="878">
                  <c:v>1.5305909412993946E-2</c:v>
                </c:pt>
                <c:pt idx="879">
                  <c:v>1.530164789851265E-2</c:v>
                </c:pt>
                <c:pt idx="880">
                  <c:v>1.5297452023187622E-2</c:v>
                </c:pt>
                <c:pt idx="881">
                  <c:v>1.5293686840655803E-2</c:v>
                </c:pt>
                <c:pt idx="882">
                  <c:v>1.5289631540866926E-2</c:v>
                </c:pt>
                <c:pt idx="883">
                  <c:v>1.5285641880559626E-2</c:v>
                </c:pt>
                <c:pt idx="884">
                  <c:v>1.5281586624001914E-2</c:v>
                </c:pt>
                <c:pt idx="885">
                  <c:v>1.5277725123705743E-2</c:v>
                </c:pt>
                <c:pt idx="886">
                  <c:v>1.5273929260850356E-2</c:v>
                </c:pt>
                <c:pt idx="887">
                  <c:v>1.5270339635789621E-2</c:v>
                </c:pt>
                <c:pt idx="888">
                  <c:v>1.5266678169534901E-2</c:v>
                </c:pt>
                <c:pt idx="889">
                  <c:v>1.5263082335673923E-2</c:v>
                </c:pt>
                <c:pt idx="890">
                  <c:v>1.525940215014333E-2</c:v>
                </c:pt>
                <c:pt idx="891">
                  <c:v>1.5255934461991355E-2</c:v>
                </c:pt>
                <c:pt idx="892">
                  <c:v>1.5252532415035209E-2</c:v>
                </c:pt>
                <c:pt idx="893">
                  <c:v>1.5249355404392574E-2</c:v>
                </c:pt>
                <c:pt idx="894">
                  <c:v>1.5246087763457337E-2</c:v>
                </c:pt>
                <c:pt idx="895">
                  <c:v>1.5242885757991402E-2</c:v>
                </c:pt>
                <c:pt idx="896">
                  <c:v>1.5239749392730996E-2</c:v>
                </c:pt>
                <c:pt idx="897">
                  <c:v>1.5236678667006315E-2</c:v>
                </c:pt>
                <c:pt idx="898">
                  <c:v>1.5233673578229157E-2</c:v>
                </c:pt>
                <c:pt idx="899">
                  <c:v>1.523055582041578E-2</c:v>
                </c:pt>
                <c:pt idx="900">
                  <c:v>1.5227678844742737E-2</c:v>
                </c:pt>
                <c:pt idx="901">
                  <c:v>1.5224867507515722E-2</c:v>
                </c:pt>
                <c:pt idx="902">
                  <c:v>1.5222121809089767E-2</c:v>
                </c:pt>
                <c:pt idx="903">
                  <c:v>1.5219632704668555E-2</c:v>
                </c:pt>
                <c:pt idx="904">
                  <c:v>1.5217021435080897E-2</c:v>
                </c:pt>
                <c:pt idx="905">
                  <c:v>1.5214475793605218E-2</c:v>
                </c:pt>
                <c:pt idx="906">
                  <c:v>1.5211795313108784E-2</c:v>
                </c:pt>
                <c:pt idx="907">
                  <c:v>1.5209377786840962E-2</c:v>
                </c:pt>
                <c:pt idx="908">
                  <c:v>1.5207025904021799E-2</c:v>
                </c:pt>
                <c:pt idx="909">
                  <c:v>1.5204949676894279E-2</c:v>
                </c:pt>
                <c:pt idx="910">
                  <c:v>1.5202732226815866E-2</c:v>
                </c:pt>
                <c:pt idx="911">
                  <c:v>1.5200579773031624E-2</c:v>
                </c:pt>
                <c:pt idx="912">
                  <c:v>1.5198482255374658E-2</c:v>
                </c:pt>
                <c:pt idx="913">
                  <c:v>1.5196422333319793E-2</c:v>
                </c:pt>
                <c:pt idx="914">
                  <c:v>1.519438281687761E-2</c:v>
                </c:pt>
                <c:pt idx="915">
                  <c:v>1.5191696281758479E-2</c:v>
                </c:pt>
                <c:pt idx="916">
                  <c:v>1.5189678218364248E-2</c:v>
                </c:pt>
                <c:pt idx="917">
                  <c:v>1.5187671423325532E-2</c:v>
                </c:pt>
                <c:pt idx="918">
                  <c:v>1.5186338851943464E-2</c:v>
                </c:pt>
                <c:pt idx="919">
                  <c:v>1.5184356036202816E-2</c:v>
                </c:pt>
                <c:pt idx="920">
                  <c:v>1.5182384490303374E-2</c:v>
                </c:pt>
                <c:pt idx="921">
                  <c:v>1.5180201749755996E-2</c:v>
                </c:pt>
                <c:pt idx="922">
                  <c:v>1.5178252260876983E-2</c:v>
                </c:pt>
                <c:pt idx="923">
                  <c:v>1.5176314041332122E-2</c:v>
                </c:pt>
                <c:pt idx="924">
                  <c:v>1.5174610999770815E-2</c:v>
                </c:pt>
                <c:pt idx="925">
                  <c:v>1.5172695800594164E-2</c:v>
                </c:pt>
                <c:pt idx="926">
                  <c:v>1.5170791870589543E-2</c:v>
                </c:pt>
                <c:pt idx="927">
                  <c:v>1.5168673851509988E-2</c:v>
                </c:pt>
                <c:pt idx="928">
                  <c:v>1.5166791977192277E-2</c:v>
                </c:pt>
                <c:pt idx="929">
                  <c:v>1.5164921372609046E-2</c:v>
                </c:pt>
                <c:pt idx="930">
                  <c:v>1.5163288849912526E-2</c:v>
                </c:pt>
                <c:pt idx="931">
                  <c:v>1.5161441267590553E-2</c:v>
                </c:pt>
                <c:pt idx="932">
                  <c:v>1.5159604952977926E-2</c:v>
                </c:pt>
                <c:pt idx="933">
                  <c:v>1.5157779908756996E-2</c:v>
                </c:pt>
                <c:pt idx="934">
                  <c:v>1.5155966135663364E-2</c:v>
                </c:pt>
                <c:pt idx="935">
                  <c:v>1.5154163633247651E-2</c:v>
                </c:pt>
                <c:pt idx="936">
                  <c:v>1.5152142664805128E-2</c:v>
                </c:pt>
                <c:pt idx="937">
                  <c:v>1.5150362210535777E-2</c:v>
                </c:pt>
                <c:pt idx="938">
                  <c:v>1.5148593025518624E-2</c:v>
                </c:pt>
                <c:pt idx="939">
                  <c:v>1.5147066311652704E-2</c:v>
                </c:pt>
                <c:pt idx="940">
                  <c:v>1.5145320154758788E-2</c:v>
                </c:pt>
                <c:pt idx="941">
                  <c:v>1.5143585266213707E-2</c:v>
                </c:pt>
                <c:pt idx="942">
                  <c:v>1.5141628974095094E-2</c:v>
                </c:pt>
                <c:pt idx="943">
                  <c:v>1.5139916134141909E-2</c:v>
                </c:pt>
                <c:pt idx="944">
                  <c:v>1.5138214564163657E-2</c:v>
                </c:pt>
                <c:pt idx="945">
                  <c:v>1.5136758411519251E-2</c:v>
                </c:pt>
                <c:pt idx="946">
                  <c:v>1.5135079870608449E-2</c:v>
                </c:pt>
                <c:pt idx="947">
                  <c:v>1.5133412598935468E-2</c:v>
                </c:pt>
                <c:pt idx="948">
                  <c:v>1.5131756597232626E-2</c:v>
                </c:pt>
                <c:pt idx="949">
                  <c:v>1.5130111865137592E-2</c:v>
                </c:pt>
                <c:pt idx="950">
                  <c:v>1.5128478402054087E-2</c:v>
                </c:pt>
                <c:pt idx="951">
                  <c:v>1.5126144986038405E-2</c:v>
                </c:pt>
                <c:pt idx="952">
                  <c:v>1.5124532574676141E-2</c:v>
                </c:pt>
                <c:pt idx="953">
                  <c:v>1.5122931432114749E-2</c:v>
                </c:pt>
                <c:pt idx="954">
                  <c:v>1.5122057245222031E-2</c:v>
                </c:pt>
                <c:pt idx="955">
                  <c:v>1.5120480128589239E-2</c:v>
                </c:pt>
                <c:pt idx="956">
                  <c:v>1.5118914281194266E-2</c:v>
                </c:pt>
                <c:pt idx="957">
                  <c:v>1.5117119608322863E-2</c:v>
                </c:pt>
                <c:pt idx="958">
                  <c:v>1.5115575802245866E-2</c:v>
                </c:pt>
                <c:pt idx="959">
                  <c:v>1.5114043263925618E-2</c:v>
                </c:pt>
                <c:pt idx="960">
                  <c:v>1.5112763586773388E-2</c:v>
                </c:pt>
                <c:pt idx="961">
                  <c:v>1.5111254086516359E-2</c:v>
                </c:pt>
                <c:pt idx="962">
                  <c:v>1.5109755856676814E-2</c:v>
                </c:pt>
                <c:pt idx="963">
                  <c:v>1.5108025801181528E-2</c:v>
                </c:pt>
                <c:pt idx="964">
                  <c:v>1.5106549607286406E-2</c:v>
                </c:pt>
                <c:pt idx="965">
                  <c:v>1.5105084682222485E-2</c:v>
                </c:pt>
                <c:pt idx="966">
                  <c:v>1.5103875627684053E-2</c:v>
                </c:pt>
                <c:pt idx="967">
                  <c:v>1.5102433743688626E-2</c:v>
                </c:pt>
                <c:pt idx="968">
                  <c:v>1.5101003128225115E-2</c:v>
                </c:pt>
                <c:pt idx="969">
                  <c:v>1.5099583781737655E-2</c:v>
                </c:pt>
                <c:pt idx="970">
                  <c:v>1.5098175705361533E-2</c:v>
                </c:pt>
                <c:pt idx="971">
                  <c:v>1.5096778898933592E-2</c:v>
                </c:pt>
                <c:pt idx="972">
                  <c:v>1.5095145735636743E-2</c:v>
                </c:pt>
                <c:pt idx="973">
                  <c:v>1.5093770961246415E-2</c:v>
                </c:pt>
                <c:pt idx="974">
                  <c:v>1.509240745565265E-2</c:v>
                </c:pt>
                <c:pt idx="975">
                  <c:v>1.5091055219193199E-2</c:v>
                </c:pt>
                <c:pt idx="976">
                  <c:v>1.5089963903771847E-2</c:v>
                </c:pt>
                <c:pt idx="977">
                  <c:v>1.5088634712093834E-2</c:v>
                </c:pt>
                <c:pt idx="978">
                  <c:v>1.5087316789389293E-2</c:v>
                </c:pt>
                <c:pt idx="979">
                  <c:v>1.5085758959157329E-2</c:v>
                </c:pt>
                <c:pt idx="980">
                  <c:v>1.5084463066822556E-2</c:v>
                </c:pt>
                <c:pt idx="981">
                  <c:v>1.5083178443884508E-2</c:v>
                </c:pt>
                <c:pt idx="982">
                  <c:v>1.5070187949339727E-2</c:v>
                </c:pt>
                <c:pt idx="983">
                  <c:v>1.505562864150297E-2</c:v>
                </c:pt>
                <c:pt idx="984">
                  <c:v>1.5041082780926963E-2</c:v>
                </c:pt>
                <c:pt idx="985">
                  <c:v>1.5037190251330249E-2</c:v>
                </c:pt>
                <c:pt idx="986">
                  <c:v>1.5035969100879811E-2</c:v>
                </c:pt>
                <c:pt idx="987">
                  <c:v>1.5034759128082349E-2</c:v>
                </c:pt>
                <c:pt idx="988">
                  <c:v>1.5033051627056322E-2</c:v>
                </c:pt>
                <c:pt idx="989">
                  <c:v>1.5031862988324053E-2</c:v>
                </c:pt>
                <c:pt idx="990">
                  <c:v>1.5030685526662087E-2</c:v>
                </c:pt>
                <c:pt idx="991">
                  <c:v>1.503003100377479E-2</c:v>
                </c:pt>
                <c:pt idx="992">
                  <c:v>1.5028876914421674E-2</c:v>
                </c:pt>
                <c:pt idx="993">
                  <c:v>1.5027734000332523E-2</c:v>
                </c:pt>
                <c:pt idx="994">
                  <c:v>1.5026344829203389E-2</c:v>
                </c:pt>
                <c:pt idx="995">
                  <c:v>1.5025223760224407E-2</c:v>
                </c:pt>
                <c:pt idx="996">
                  <c:v>1.5024113869226632E-2</c:v>
                </c:pt>
                <c:pt idx="997">
                  <c:v>1.5023274125978828E-2</c:v>
                </c:pt>
              </c:numCache>
            </c:numRef>
          </c:val>
          <c:smooth val="0"/>
        </c:ser>
        <c:ser>
          <c:idx val="4"/>
          <c:order val="4"/>
          <c:tx>
            <c:v>12ML</c:v>
          </c:tx>
          <c:marker>
            <c:symbol val="none"/>
          </c:marker>
          <c:val>
            <c:numRef>
              <c:f>CurveDisplay!$L$7:$L$1004</c:f>
              <c:numCache>
                <c:formatCode>0.0000%</c:formatCode>
                <c:ptCount val="998"/>
                <c:pt idx="0">
                  <c:v>-1.0114624926528914E-3</c:v>
                </c:pt>
                <c:pt idx="1">
                  <c:v>-9.8283323043334603E-4</c:v>
                </c:pt>
                <c:pt idx="2">
                  <c:v>-9.5437625899763264E-4</c:v>
                </c:pt>
                <c:pt idx="3">
                  <c:v>-9.2608948682317883E-4</c:v>
                </c:pt>
                <c:pt idx="4">
                  <c:v>-8.9794673562918197E-4</c:v>
                </c:pt>
                <c:pt idx="5">
                  <c:v>-8.6992182670559239E-4</c:v>
                </c:pt>
                <c:pt idx="6">
                  <c:v>-8.4198858074459304E-4</c:v>
                </c:pt>
                <c:pt idx="7">
                  <c:v>-8.1412081765762086E-4</c:v>
                </c:pt>
                <c:pt idx="8">
                  <c:v>-7.8629235638549237E-4</c:v>
                </c:pt>
                <c:pt idx="9">
                  <c:v>-7.5847701469363544E-4</c:v>
                </c:pt>
                <c:pt idx="10">
                  <c:v>-7.3064860895976583E-4</c:v>
                </c:pt>
                <c:pt idx="11">
                  <c:v>-7.0278095395181887E-4</c:v>
                </c:pt>
                <c:pt idx="12">
                  <c:v>-6.748478625887976E-4</c:v>
                </c:pt>
                <c:pt idx="13">
                  <c:v>-6.468231456976803E-4</c:v>
                </c:pt>
                <c:pt idx="14">
                  <c:v>-6.1868061175674805E-4</c:v>
                </c:pt>
                <c:pt idx="15">
                  <c:v>-5.9039406662708834E-4</c:v>
                </c:pt>
                <c:pt idx="16">
                  <c:v>-5.6193731327511764E-4</c:v>
                </c:pt>
                <c:pt idx="17">
                  <c:v>-5.3328415148141712E-4</c:v>
                </c:pt>
                <c:pt idx="18">
                  <c:v>-5.0440837754387477E-4</c:v>
                </c:pt>
                <c:pt idx="19">
                  <c:v>-4.7528378396418188E-4</c:v>
                </c:pt>
                <c:pt idx="20">
                  <c:v>-4.4588415912699458E-4</c:v>
                </c:pt>
                <c:pt idx="21">
                  <c:v>-4.1618328696704901E-4</c:v>
                </c:pt>
                <c:pt idx="22">
                  <c:v>-3.8615494662543639E-4</c:v>
                </c:pt>
                <c:pt idx="23">
                  <c:v>-3.5577291209646077E-4</c:v>
                </c:pt>
                <c:pt idx="24">
                  <c:v>-3.2501095185861936E-4</c:v>
                </c:pt>
                <c:pt idx="25">
                  <c:v>-2.9384282850393977E-4</c:v>
                </c:pt>
                <c:pt idx="26">
                  <c:v>-2.6224229834421315E-4</c:v>
                </c:pt>
                <c:pt idx="27">
                  <c:v>-2.3018311101755538E-4</c:v>
                </c:pt>
                <c:pt idx="28">
                  <c:v>-1.9763900907788593E-4</c:v>
                </c:pt>
                <c:pt idx="29">
                  <c:v>-1.6458372757258106E-4</c:v>
                </c:pt>
                <c:pt idx="30">
                  <c:v>-1.3099099361443253E-4</c:v>
                </c:pt>
                <c:pt idx="31">
                  <c:v>-9.6834525937509664E-5</c:v>
                </c:pt>
                <c:pt idx="32">
                  <c:v>-6.2088034443823464E-5</c:v>
                </c:pt>
                <c:pt idx="33">
                  <c:v>-2.6725219739697415E-5</c:v>
                </c:pt>
                <c:pt idx="34">
                  <c:v>9.2802273414398334E-6</c:v>
                </c:pt>
                <c:pt idx="35">
                  <c:v>4.5954626222284335E-5</c:v>
                </c:pt>
                <c:pt idx="36">
                  <c:v>8.3324307083063991E-5</c:v>
                </c:pt>
                <c:pt idx="37">
                  <c:v>1.2141560519637162E-4</c:v>
                </c:pt>
                <c:pt idx="38">
                  <c:v>1.6024667652113524E-4</c:v>
                </c:pt>
                <c:pt idx="39">
                  <c:v>1.9981134837088337E-4</c:v>
                </c:pt>
                <c:pt idx="40">
                  <c:v>2.4009895529922696E-4</c:v>
                </c:pt>
                <c:pt idx="41">
                  <c:v>2.8109883854024123E-4</c:v>
                </c:pt>
                <c:pt idx="42">
                  <c:v>3.2280034592436894E-4</c:v>
                </c:pt>
                <c:pt idx="43">
                  <c:v>3.6519283178928553E-4</c:v>
                </c:pt>
                <c:pt idx="44">
                  <c:v>4.0826565688704302E-4</c:v>
                </c:pt>
                <c:pt idx="45">
                  <c:v>4.520081882953724E-4</c:v>
                </c:pt>
                <c:pt idx="46">
                  <c:v>4.9640979932066658E-4</c:v>
                </c:pt>
                <c:pt idx="47">
                  <c:v>5.4145986940249422E-4</c:v>
                </c:pt>
                <c:pt idx="48">
                  <c:v>5.8714778401592531E-4</c:v>
                </c:pt>
                <c:pt idx="49">
                  <c:v>6.3346293457078925E-4</c:v>
                </c:pt>
                <c:pt idx="50">
                  <c:v>6.8039471830983822E-4</c:v>
                </c:pt>
                <c:pt idx="51">
                  <c:v>7.2793253820494083E-4</c:v>
                </c:pt>
                <c:pt idx="52">
                  <c:v>7.7606580285152109E-4</c:v>
                </c:pt>
                <c:pt idx="53">
                  <c:v>8.247839263586217E-4</c:v>
                </c:pt>
                <c:pt idx="54">
                  <c:v>8.7407632824356015E-4</c:v>
                </c:pt>
                <c:pt idx="55">
                  <c:v>9.2393243331629791E-4</c:v>
                </c:pt>
                <c:pt idx="56">
                  <c:v>9.7434167156643353E-4</c:v>
                </c:pt>
                <c:pt idx="57">
                  <c:v>1.0252934780495414E-3</c:v>
                </c:pt>
                <c:pt idx="58">
                  <c:v>1.0767772927686896E-3</c:v>
                </c:pt>
                <c:pt idx="59">
                  <c:v>1.1287825605542084E-3</c:v>
                </c:pt>
                <c:pt idx="60">
                  <c:v>1.1812987309421431E-3</c:v>
                </c:pt>
                <c:pt idx="61">
                  <c:v>1.2343152580535832E-3</c:v>
                </c:pt>
                <c:pt idx="62">
                  <c:v>1.2878216004669862E-3</c:v>
                </c:pt>
                <c:pt idx="63">
                  <c:v>1.3418072210904946E-3</c:v>
                </c:pt>
                <c:pt idx="64">
                  <c:v>1.3962615870342606E-3</c:v>
                </c:pt>
                <c:pt idx="65">
                  <c:v>1.4511741694794808E-3</c:v>
                </c:pt>
                <c:pt idx="66">
                  <c:v>1.5065344435430535E-3</c:v>
                </c:pt>
                <c:pt idx="67">
                  <c:v>1.5623318881448627E-3</c:v>
                </c:pt>
                <c:pt idx="68">
                  <c:v>1.618555985869147E-3</c:v>
                </c:pt>
                <c:pt idx="69">
                  <c:v>1.6751962228263124E-3</c:v>
                </c:pt>
                <c:pt idx="70">
                  <c:v>1.7322420885112341E-3</c:v>
                </c:pt>
                <c:pt idx="71">
                  <c:v>1.7896830756600332E-3</c:v>
                </c:pt>
                <c:pt idx="72">
                  <c:v>1.8473101022815357E-3</c:v>
                </c:pt>
                <c:pt idx="73">
                  <c:v>1.905279961681095E-3</c:v>
                </c:pt>
                <c:pt idx="74">
                  <c:v>1.9636040616307525E-3</c:v>
                </c:pt>
                <c:pt idx="75">
                  <c:v>2.0222783314504979E-3</c:v>
                </c:pt>
                <c:pt idx="76">
                  <c:v>2.0813034018688946E-3</c:v>
                </c:pt>
                <c:pt idx="77">
                  <c:v>2.1406800307975943E-3</c:v>
                </c:pt>
                <c:pt idx="78">
                  <c:v>2.203511096666303E-3</c:v>
                </c:pt>
                <c:pt idx="79">
                  <c:v>2.2636116878795636E-3</c:v>
                </c:pt>
                <c:pt idx="80">
                  <c:v>2.3240662413510165E-3</c:v>
                </c:pt>
                <c:pt idx="81">
                  <c:v>2.3848755407593577E-3</c:v>
                </c:pt>
                <c:pt idx="82">
                  <c:v>2.4460403764483335E-3</c:v>
                </c:pt>
                <c:pt idx="83">
                  <c:v>2.5075615454771922E-3</c:v>
                </c:pt>
                <c:pt idx="84">
                  <c:v>2.5694398516752899E-3</c:v>
                </c:pt>
                <c:pt idx="85">
                  <c:v>2.6316761056979915E-3</c:v>
                </c:pt>
                <c:pt idx="86">
                  <c:v>2.6942711250766953E-3</c:v>
                </c:pt>
                <c:pt idx="87">
                  <c:v>2.7572257342795459E-3</c:v>
                </c:pt>
                <c:pt idx="88">
                  <c:v>2.8205407647610113E-3</c:v>
                </c:pt>
                <c:pt idx="89">
                  <c:v>2.8842170550215079E-3</c:v>
                </c:pt>
                <c:pt idx="90">
                  <c:v>2.9482554506613471E-3</c:v>
                </c:pt>
                <c:pt idx="91">
                  <c:v>3.0126568044383929E-3</c:v>
                </c:pt>
                <c:pt idx="92">
                  <c:v>3.0774219763230995E-3</c:v>
                </c:pt>
                <c:pt idx="93">
                  <c:v>3.1425518335577054E-3</c:v>
                </c:pt>
                <c:pt idx="94">
                  <c:v>3.2080472507134417E-3</c:v>
                </c:pt>
                <c:pt idx="95">
                  <c:v>3.2739091097477675E-3</c:v>
                </c:pt>
                <c:pt idx="96">
                  <c:v>3.340138300064425E-3</c:v>
                </c:pt>
                <c:pt idx="97">
                  <c:v>3.4067357185710986E-3</c:v>
                </c:pt>
                <c:pt idx="98">
                  <c:v>3.4737022697392587E-3</c:v>
                </c:pt>
                <c:pt idx="99">
                  <c:v>3.5410388656648777E-3</c:v>
                </c:pt>
                <c:pt idx="100">
                  <c:v>3.6087464261274002E-3</c:v>
                </c:pt>
                <c:pt idx="101">
                  <c:v>3.6768258786517658E-3</c:v>
                </c:pt>
                <c:pt idx="102">
                  <c:v>3.7452781585695732E-3</c:v>
                </c:pt>
                <c:pt idx="103">
                  <c:v>3.8141042090799981E-3</c:v>
                </c:pt>
                <c:pt idx="104">
                  <c:v>3.8833049813129265E-3</c:v>
                </c:pt>
                <c:pt idx="105">
                  <c:v>3.9528814343918499E-3</c:v>
                </c:pt>
                <c:pt idx="106">
                  <c:v>4.0228345354963281E-3</c:v>
                </c:pt>
                <c:pt idx="107">
                  <c:v>4.0931652599262031E-3</c:v>
                </c:pt>
                <c:pt idx="108">
                  <c:v>4.1641270494349606E-3</c:v>
                </c:pt>
                <c:pt idx="109">
                  <c:v>4.2358621730667944E-3</c:v>
                </c:pt>
                <c:pt idx="110">
                  <c:v>4.3079995335204022E-3</c:v>
                </c:pt>
                <c:pt idx="111">
                  <c:v>4.3805377224967355E-3</c:v>
                </c:pt>
                <c:pt idx="112">
                  <c:v>4.4534615262813437E-3</c:v>
                </c:pt>
                <c:pt idx="113">
                  <c:v>4.5267511153960693E-3</c:v>
                </c:pt>
                <c:pt idx="114">
                  <c:v>4.5965397419367084E-3</c:v>
                </c:pt>
                <c:pt idx="115">
                  <c:v>4.6704890422574205E-3</c:v>
                </c:pt>
                <c:pt idx="116">
                  <c:v>4.7447463243368015E-3</c:v>
                </c:pt>
                <c:pt idx="117">
                  <c:v>4.8192916525826041E-3</c:v>
                </c:pt>
                <c:pt idx="118">
                  <c:v>4.8941050782650456E-3</c:v>
                </c:pt>
                <c:pt idx="119">
                  <c:v>4.9691666390533741E-3</c:v>
                </c:pt>
                <c:pt idx="120">
                  <c:v>5.0444563585586109E-3</c:v>
                </c:pt>
                <c:pt idx="121">
                  <c:v>5.1199542458784473E-3</c:v>
                </c:pt>
                <c:pt idx="122">
                  <c:v>5.1956402951443634E-3</c:v>
                </c:pt>
                <c:pt idx="123">
                  <c:v>5.271494485073097E-3</c:v>
                </c:pt>
                <c:pt idx="124">
                  <c:v>5.3474967785222937E-3</c:v>
                </c:pt>
                <c:pt idx="125">
                  <c:v>5.4236271220478938E-3</c:v>
                </c:pt>
                <c:pt idx="126">
                  <c:v>5.4998654454672278E-3</c:v>
                </c:pt>
                <c:pt idx="127">
                  <c:v>5.576191661421241E-3</c:v>
                </c:pt>
                <c:pt idx="128">
                  <c:v>5.6525856649456609E-3</c:v>
                </c:pt>
                <c:pt idx="129">
                  <c:v>5.7290273330395805E-3</c:v>
                </c:pt>
                <c:pt idx="130">
                  <c:v>5.8054965242436444E-3</c:v>
                </c:pt>
                <c:pt idx="131">
                  <c:v>5.8819730782147615E-3</c:v>
                </c:pt>
                <c:pt idx="132">
                  <c:v>5.9584368153108658E-3</c:v>
                </c:pt>
                <c:pt idx="133">
                  <c:v>6.0348675361728424E-3</c:v>
                </c:pt>
                <c:pt idx="134">
                  <c:v>6.1112450213143266E-3</c:v>
                </c:pt>
                <c:pt idx="135">
                  <c:v>6.1875490307123984E-3</c:v>
                </c:pt>
                <c:pt idx="136">
                  <c:v>6.2637593034033118E-3</c:v>
                </c:pt>
                <c:pt idx="137">
                  <c:v>6.3398555570779698E-3</c:v>
                </c:pt>
                <c:pt idx="138">
                  <c:v>6.4158174876859878E-3</c:v>
                </c:pt>
                <c:pt idx="139">
                  <c:v>6.4916247690384107E-3</c:v>
                </c:pt>
                <c:pt idx="140">
                  <c:v>6.5672570524154894E-3</c:v>
                </c:pt>
                <c:pt idx="141">
                  <c:v>6.6426939661794774E-3</c:v>
                </c:pt>
                <c:pt idx="142">
                  <c:v>6.7179151153856876E-3</c:v>
                </c:pt>
                <c:pt idx="143">
                  <c:v>6.7929000814038179E-3</c:v>
                </c:pt>
                <c:pt idx="144">
                  <c:v>6.867628421535813E-3</c:v>
                </c:pt>
                <c:pt idx="145">
                  <c:v>6.9417455521466808E-3</c:v>
                </c:pt>
                <c:pt idx="146">
                  <c:v>7.0154708498930927E-3</c:v>
                </c:pt>
                <c:pt idx="147">
                  <c:v>7.0888663365400876E-3</c:v>
                </c:pt>
                <c:pt idx="148">
                  <c:v>7.1619264100804781E-3</c:v>
                </c:pt>
                <c:pt idx="149">
                  <c:v>7.2346674778539771E-3</c:v>
                </c:pt>
                <c:pt idx="150">
                  <c:v>7.3071078005578546E-3</c:v>
                </c:pt>
                <c:pt idx="151">
                  <c:v>7.3792656549948737E-3</c:v>
                </c:pt>
                <c:pt idx="152">
                  <c:v>7.4511593344037379E-3</c:v>
                </c:pt>
                <c:pt idx="153">
                  <c:v>7.5228071487921976E-3</c:v>
                </c:pt>
                <c:pt idx="154">
                  <c:v>7.5942274252743395E-3</c:v>
                </c:pt>
                <c:pt idx="155">
                  <c:v>7.6654385084102186E-3</c:v>
                </c:pt>
                <c:pt idx="156">
                  <c:v>7.7364587605519139E-3</c:v>
                </c:pt>
                <c:pt idx="157">
                  <c:v>7.8073065621901971E-3</c:v>
                </c:pt>
                <c:pt idx="158">
                  <c:v>7.8780003123069212E-3</c:v>
                </c:pt>
                <c:pt idx="159">
                  <c:v>7.9485584287308664E-3</c:v>
                </c:pt>
                <c:pt idx="160">
                  <c:v>8.0189993484973947E-3</c:v>
                </c:pt>
                <c:pt idx="161">
                  <c:v>8.0893415282101977E-3</c:v>
                </c:pt>
                <c:pt idx="162">
                  <c:v>8.1596034444107752E-3</c:v>
                </c:pt>
                <c:pt idx="163">
                  <c:v>8.2298035939474667E-3</c:v>
                </c:pt>
                <c:pt idx="164">
                  <c:v>8.2999604943514438E-3</c:v>
                </c:pt>
                <c:pt idx="165">
                  <c:v>8.3700926842151767E-3</c:v>
                </c:pt>
                <c:pt idx="166">
                  <c:v>8.4402187235750239E-3</c:v>
                </c:pt>
                <c:pt idx="167">
                  <c:v>8.5103571942993072E-3</c:v>
                </c:pt>
                <c:pt idx="168">
                  <c:v>8.5805267004768065E-3</c:v>
                </c:pt>
                <c:pt idx="169">
                  <c:v>8.6507458688140585E-3</c:v>
                </c:pt>
                <c:pt idx="170">
                  <c:v>8.7210333490332706E-3</c:v>
                </c:pt>
                <c:pt idx="171">
                  <c:v>8.7914078142744007E-3</c:v>
                </c:pt>
                <c:pt idx="172">
                  <c:v>8.8618879615042865E-3</c:v>
                </c:pt>
                <c:pt idx="173">
                  <c:v>8.9324925119272352E-3</c:v>
                </c:pt>
                <c:pt idx="174">
                  <c:v>9.0032402114000581E-3</c:v>
                </c:pt>
                <c:pt idx="175">
                  <c:v>9.0741498308523332E-3</c:v>
                </c:pt>
                <c:pt idx="176">
                  <c:v>9.1452401667110571E-3</c:v>
                </c:pt>
                <c:pt idx="177">
                  <c:v>9.2165300413278931E-3</c:v>
                </c:pt>
                <c:pt idx="178">
                  <c:v>9.2880383034126199E-3</c:v>
                </c:pt>
                <c:pt idx="179">
                  <c:v>9.3597838284711059E-3</c:v>
                </c:pt>
                <c:pt idx="180">
                  <c:v>9.4317855192439792E-3</c:v>
                </c:pt>
                <c:pt idx="181">
                  <c:v>9.5040623061560438E-3</c:v>
                </c:pt>
                <c:pt idx="182">
                  <c:v>9.5766331477647564E-3</c:v>
                </c:pt>
                <c:pt idx="183">
                  <c:v>9.6495170312149037E-3</c:v>
                </c:pt>
                <c:pt idx="184">
                  <c:v>9.72272764896954E-3</c:v>
                </c:pt>
                <c:pt idx="185">
                  <c:v>9.7962542962156379E-3</c:v>
                </c:pt>
                <c:pt idx="186">
                  <c:v>9.8700791135883422E-3</c:v>
                </c:pt>
                <c:pt idx="187">
                  <c:v>9.9441842169871071E-3</c:v>
                </c:pt>
                <c:pt idx="188">
                  <c:v>1.0018551700175002E-2</c:v>
                </c:pt>
                <c:pt idx="189">
                  <c:v>1.009316363434333E-2</c:v>
                </c:pt>
                <c:pt idx="190">
                  <c:v>1.0168002067687028E-2</c:v>
                </c:pt>
                <c:pt idx="191">
                  <c:v>1.0243049024973389E-2</c:v>
                </c:pt>
                <c:pt idx="192">
                  <c:v>1.031828650712073E-2</c:v>
                </c:pt>
                <c:pt idx="193">
                  <c:v>1.0393696490774195E-2</c:v>
                </c:pt>
                <c:pt idx="194">
                  <c:v>1.0469260927889414E-2</c:v>
                </c:pt>
                <c:pt idx="195">
                  <c:v>1.0544961745312218E-2</c:v>
                </c:pt>
                <c:pt idx="196">
                  <c:v>1.0620780844367402E-2</c:v>
                </c:pt>
                <c:pt idx="197">
                  <c:v>1.0696700100445645E-2</c:v>
                </c:pt>
                <c:pt idx="198">
                  <c:v>1.0772701362593758E-2</c:v>
                </c:pt>
                <c:pt idx="199">
                  <c:v>1.0848766453109568E-2</c:v>
                </c:pt>
                <c:pt idx="200">
                  <c:v>1.0924877167136046E-2</c:v>
                </c:pt>
                <c:pt idx="201">
                  <c:v>1.1001015272261884E-2</c:v>
                </c:pt>
                <c:pt idx="202">
                  <c:v>1.1077162508119184E-2</c:v>
                </c:pt>
                <c:pt idx="203">
                  <c:v>1.1153300585990121E-2</c:v>
                </c:pt>
                <c:pt idx="204">
                  <c:v>1.122941118841075E-2</c:v>
                </c:pt>
                <c:pt idx="205">
                  <c:v>1.130547596878057E-2</c:v>
                </c:pt>
                <c:pt idx="206">
                  <c:v>1.1381476550972217E-2</c:v>
                </c:pt>
                <c:pt idx="207">
                  <c:v>1.145739452894691E-2</c:v>
                </c:pt>
                <c:pt idx="208">
                  <c:v>1.1533211466368591E-2</c:v>
                </c:pt>
                <c:pt idx="209">
                  <c:v>1.1608908896224129E-2</c:v>
                </c:pt>
                <c:pt idx="210">
                  <c:v>1.1684468320442939E-2</c:v>
                </c:pt>
                <c:pt idx="211">
                  <c:v>1.1759871209520954E-2</c:v>
                </c:pt>
                <c:pt idx="212">
                  <c:v>1.1835099002148327E-2</c:v>
                </c:pt>
                <c:pt idx="213">
                  <c:v>1.1910133104836643E-2</c:v>
                </c:pt>
                <c:pt idx="214">
                  <c:v>1.1984954891550185E-2</c:v>
                </c:pt>
                <c:pt idx="215">
                  <c:v>1.2059545703340594E-2</c:v>
                </c:pt>
                <c:pt idx="216">
                  <c:v>1.2133886847983543E-2</c:v>
                </c:pt>
                <c:pt idx="217">
                  <c:v>1.2207959599616548E-2</c:v>
                </c:pt>
                <c:pt idx="218">
                  <c:v>1.2280926910781623E-2</c:v>
                </c:pt>
                <c:pt idx="219">
                  <c:v>1.2353374514115299E-2</c:v>
                </c:pt>
                <c:pt idx="220">
                  <c:v>1.2425487724772576E-2</c:v>
                </c:pt>
                <c:pt idx="221">
                  <c:v>1.2497260308238533E-2</c:v>
                </c:pt>
                <c:pt idx="222">
                  <c:v>1.2568698049867374E-2</c:v>
                </c:pt>
                <c:pt idx="223">
                  <c:v>1.2639807262447646E-2</c:v>
                </c:pt>
                <c:pt idx="224">
                  <c:v>1.2714213856633103E-2</c:v>
                </c:pt>
                <c:pt idx="225">
                  <c:v>1.2784675679794412E-2</c:v>
                </c:pt>
                <c:pt idx="226">
                  <c:v>1.285482851351513E-2</c:v>
                </c:pt>
                <c:pt idx="227">
                  <c:v>1.2924678674151436E-2</c:v>
                </c:pt>
                <c:pt idx="228">
                  <c:v>1.2994232483492327E-2</c:v>
                </c:pt>
                <c:pt idx="229">
                  <c:v>1.306349626888802E-2</c:v>
                </c:pt>
                <c:pt idx="230">
                  <c:v>1.313247636338149E-2</c:v>
                </c:pt>
                <c:pt idx="231">
                  <c:v>1.3201179105837218E-2</c:v>
                </c:pt>
                <c:pt idx="232">
                  <c:v>1.3269610841071911E-2</c:v>
                </c:pt>
                <c:pt idx="233">
                  <c:v>1.3337777919982426E-2</c:v>
                </c:pt>
                <c:pt idx="234">
                  <c:v>1.3405686699675297E-2</c:v>
                </c:pt>
                <c:pt idx="235">
                  <c:v>1.3473343543596908E-2</c:v>
                </c:pt>
                <c:pt idx="236">
                  <c:v>1.3540754821660814E-2</c:v>
                </c:pt>
                <c:pt idx="237">
                  <c:v>1.3607926910377922E-2</c:v>
                </c:pt>
                <c:pt idx="238">
                  <c:v>1.3674866192983361E-2</c:v>
                </c:pt>
                <c:pt idx="239">
                  <c:v>1.374157905956672E-2</c:v>
                </c:pt>
                <c:pt idx="240">
                  <c:v>1.3808071907198592E-2</c:v>
                </c:pt>
                <c:pt idx="241">
                  <c:v>1.3874351140060002E-2</c:v>
                </c:pt>
                <c:pt idx="242">
                  <c:v>1.3940423169569449E-2</c:v>
                </c:pt>
                <c:pt idx="243">
                  <c:v>1.4006294414511128E-2</c:v>
                </c:pt>
                <c:pt idx="244">
                  <c:v>1.4071971301162906E-2</c:v>
                </c:pt>
                <c:pt idx="245">
                  <c:v>1.4137460263421697E-2</c:v>
                </c:pt>
                <c:pt idx="246">
                  <c:v>1.4202767742934936E-2</c:v>
                </c:pt>
                <c:pt idx="247">
                  <c:v>1.4267900189224181E-2</c:v>
                </c:pt>
                <c:pt idx="248">
                  <c:v>1.4332864059813606E-2</c:v>
                </c:pt>
                <c:pt idx="249">
                  <c:v>1.4397665820356099E-2</c:v>
                </c:pt>
                <c:pt idx="250">
                  <c:v>1.4462311944762048E-2</c:v>
                </c:pt>
                <c:pt idx="251">
                  <c:v>1.4526808915324185E-2</c:v>
                </c:pt>
                <c:pt idx="252">
                  <c:v>1.459116322284471E-2</c:v>
                </c:pt>
                <c:pt idx="253">
                  <c:v>1.4655381366762681E-2</c:v>
                </c:pt>
                <c:pt idx="254">
                  <c:v>1.4720135362754379E-2</c:v>
                </c:pt>
                <c:pt idx="255">
                  <c:v>1.478633196108751E-2</c:v>
                </c:pt>
                <c:pt idx="256">
                  <c:v>1.4852431703856611E-2</c:v>
                </c:pt>
                <c:pt idx="257">
                  <c:v>1.4918437251042395E-2</c:v>
                </c:pt>
                <c:pt idx="258">
                  <c:v>1.4984336141744057E-2</c:v>
                </c:pt>
                <c:pt idx="259">
                  <c:v>1.5050112104455773E-2</c:v>
                </c:pt>
                <c:pt idx="260">
                  <c:v>1.5112150461448646E-2</c:v>
                </c:pt>
                <c:pt idx="261">
                  <c:v>1.5177643183537367E-2</c:v>
                </c:pt>
                <c:pt idx="262">
                  <c:v>1.5242965392774494E-2</c:v>
                </c:pt>
                <c:pt idx="263">
                  <c:v>1.5308100631823442E-2</c:v>
                </c:pt>
                <c:pt idx="264">
                  <c:v>1.5373032406345875E-2</c:v>
                </c:pt>
                <c:pt idx="265">
                  <c:v>1.5437744184725991E-2</c:v>
                </c:pt>
                <c:pt idx="266">
                  <c:v>1.5502219397804636E-2</c:v>
                </c:pt>
                <c:pt idx="267">
                  <c:v>1.5566441438615047E-2</c:v>
                </c:pt>
                <c:pt idx="268">
                  <c:v>1.563039366212619E-2</c:v>
                </c:pt>
                <c:pt idx="269">
                  <c:v>1.5694059384991466E-2</c:v>
                </c:pt>
                <c:pt idx="270">
                  <c:v>1.5757421885303022E-2</c:v>
                </c:pt>
                <c:pt idx="271">
                  <c:v>1.5820464402352141E-2</c:v>
                </c:pt>
                <c:pt idx="272">
                  <c:v>1.5883170136394051E-2</c:v>
                </c:pt>
                <c:pt idx="273">
                  <c:v>1.5945522248421908E-2</c:v>
                </c:pt>
                <c:pt idx="274">
                  <c:v>1.6007503859940778E-2</c:v>
                </c:pt>
                <c:pt idx="275">
                  <c:v>1.6069098052755422E-2</c:v>
                </c:pt>
                <c:pt idx="276">
                  <c:v>1.6130287868755967E-2</c:v>
                </c:pt>
                <c:pt idx="277">
                  <c:v>1.6191056309716196E-2</c:v>
                </c:pt>
                <c:pt idx="278">
                  <c:v>1.6251386337093318E-2</c:v>
                </c:pt>
                <c:pt idx="279">
                  <c:v>1.6311260871836333E-2</c:v>
                </c:pt>
                <c:pt idx="280">
                  <c:v>1.6370662794200779E-2</c:v>
                </c:pt>
                <c:pt idx="281">
                  <c:v>1.6429574943565829E-2</c:v>
                </c:pt>
                <c:pt idx="282">
                  <c:v>1.6487980118264391E-2</c:v>
                </c:pt>
                <c:pt idx="283">
                  <c:v>1.6545861075412019E-2</c:v>
                </c:pt>
                <c:pt idx="284">
                  <c:v>1.6603200530748818E-2</c:v>
                </c:pt>
                <c:pt idx="285">
                  <c:v>1.6659981158482481E-2</c:v>
                </c:pt>
                <c:pt idx="286">
                  <c:v>1.6716185591141339E-2</c:v>
                </c:pt>
                <c:pt idx="287">
                  <c:v>1.677179641943128E-2</c:v>
                </c:pt>
                <c:pt idx="288">
                  <c:v>1.6826796192101718E-2</c:v>
                </c:pt>
                <c:pt idx="289">
                  <c:v>1.6881167415816193E-2</c:v>
                </c:pt>
                <c:pt idx="290">
                  <c:v>1.6934892555030737E-2</c:v>
                </c:pt>
                <c:pt idx="291">
                  <c:v>1.6987109731430774E-2</c:v>
                </c:pt>
                <c:pt idx="292">
                  <c:v>1.7038275602268258E-2</c:v>
                </c:pt>
                <c:pt idx="293">
                  <c:v>1.7088733202934935E-2</c:v>
                </c:pt>
                <c:pt idx="294">
                  <c:v>1.7138475897038725E-2</c:v>
                </c:pt>
                <c:pt idx="295">
                  <c:v>1.7187511022523371E-2</c:v>
                </c:pt>
                <c:pt idx="296">
                  <c:v>1.7235846861922758E-2</c:v>
                </c:pt>
                <c:pt idx="297">
                  <c:v>1.7283491708711074E-2</c:v>
                </c:pt>
                <c:pt idx="298">
                  <c:v>1.7330453867476045E-2</c:v>
                </c:pt>
                <c:pt idx="299">
                  <c:v>1.737674165408875E-2</c:v>
                </c:pt>
                <c:pt idx="300">
                  <c:v>1.7422363395877622E-2</c:v>
                </c:pt>
                <c:pt idx="301">
                  <c:v>1.7467327431792891E-2</c:v>
                </c:pt>
                <c:pt idx="302">
                  <c:v>1.7511642112577205E-2</c:v>
                </c:pt>
                <c:pt idx="303">
                  <c:v>1.7555315800930005E-2</c:v>
                </c:pt>
                <c:pt idx="304">
                  <c:v>1.7598356871673874E-2</c:v>
                </c:pt>
                <c:pt idx="305">
                  <c:v>1.7640773711915064E-2</c:v>
                </c:pt>
                <c:pt idx="306">
                  <c:v>1.768257472120793E-2</c:v>
                </c:pt>
                <c:pt idx="307">
                  <c:v>1.7723768311714218E-2</c:v>
                </c:pt>
                <c:pt idx="308">
                  <c:v>1.7764362908360122E-2</c:v>
                </c:pt>
                <c:pt idx="309">
                  <c:v>1.7804366948997171E-2</c:v>
                </c:pt>
                <c:pt idx="310">
                  <c:v>1.784378888455506E-2</c:v>
                </c:pt>
                <c:pt idx="311">
                  <c:v>1.7882637179197611E-2</c:v>
                </c:pt>
                <c:pt idx="312">
                  <c:v>1.7920920310475066E-2</c:v>
                </c:pt>
                <c:pt idx="313">
                  <c:v>1.7958646769475808E-2</c:v>
                </c:pt>
                <c:pt idx="314">
                  <c:v>1.7995825060975679E-2</c:v>
                </c:pt>
                <c:pt idx="315">
                  <c:v>1.8032463703588002E-2</c:v>
                </c:pt>
                <c:pt idx="316">
                  <c:v>1.8068571229908372E-2</c:v>
                </c:pt>
                <c:pt idx="317">
                  <c:v>1.8104156186659906E-2</c:v>
                </c:pt>
                <c:pt idx="318">
                  <c:v>1.8139227134840129E-2</c:v>
                </c:pt>
                <c:pt idx="319">
                  <c:v>1.8173792649859102E-2</c:v>
                </c:pt>
                <c:pt idx="320">
                  <c:v>1.8207861321681819E-2</c:v>
                </c:pt>
                <c:pt idx="321">
                  <c:v>1.8241441754968911E-2</c:v>
                </c:pt>
                <c:pt idx="322">
                  <c:v>1.827454256921103E-2</c:v>
                </c:pt>
                <c:pt idx="323">
                  <c:v>1.8307172398865926E-2</c:v>
                </c:pt>
                <c:pt idx="324">
                  <c:v>1.833933989349467E-2</c:v>
                </c:pt>
                <c:pt idx="325">
                  <c:v>1.8371053717890013E-2</c:v>
                </c:pt>
                <c:pt idx="326">
                  <c:v>1.8402322552211348E-2</c:v>
                </c:pt>
                <c:pt idx="327">
                  <c:v>1.8433155092111665E-2</c:v>
                </c:pt>
                <c:pt idx="328">
                  <c:v>1.8463560048866699E-2</c:v>
                </c:pt>
                <c:pt idx="329">
                  <c:v>1.8493546149499156E-2</c:v>
                </c:pt>
                <c:pt idx="330">
                  <c:v>1.8523121173610844E-2</c:v>
                </c:pt>
                <c:pt idx="331">
                  <c:v>1.8552288699692478E-2</c:v>
                </c:pt>
                <c:pt idx="332">
                  <c:v>1.8581051423855875E-2</c:v>
                </c:pt>
                <c:pt idx="333">
                  <c:v>1.860941206046807E-2</c:v>
                </c:pt>
                <c:pt idx="334">
                  <c:v>1.863737332784169E-2</c:v>
                </c:pt>
                <c:pt idx="335">
                  <c:v>1.8664937948288655E-2</c:v>
                </c:pt>
                <c:pt idx="336">
                  <c:v>1.8692108648174416E-2</c:v>
                </c:pt>
                <c:pt idx="337">
                  <c:v>1.8718888157971573E-2</c:v>
                </c:pt>
                <c:pt idx="338">
                  <c:v>1.8745279212312903E-2</c:v>
                </c:pt>
                <c:pt idx="339">
                  <c:v>1.8771284550044239E-2</c:v>
                </c:pt>
                <c:pt idx="340">
                  <c:v>1.8796906914277621E-2</c:v>
                </c:pt>
                <c:pt idx="341">
                  <c:v>1.8822149052444261E-2</c:v>
                </c:pt>
                <c:pt idx="342">
                  <c:v>1.8847013716344702E-2</c:v>
                </c:pt>
                <c:pt idx="343">
                  <c:v>1.8871503662202277E-2</c:v>
                </c:pt>
                <c:pt idx="344">
                  <c:v>1.8895621650715302E-2</c:v>
                </c:pt>
                <c:pt idx="345">
                  <c:v>1.8919370447104726E-2</c:v>
                </c:pt>
                <c:pt idx="346">
                  <c:v>1.894275282116949E-2</c:v>
                </c:pt>
                <c:pt idx="347">
                  <c:v>1.8965771547333893E-2</c:v>
                </c:pt>
                <c:pt idx="348">
                  <c:v>1.8988429404698685E-2</c:v>
                </c:pt>
                <c:pt idx="349">
                  <c:v>1.9010729177091394E-2</c:v>
                </c:pt>
                <c:pt idx="350">
                  <c:v>1.9032673653114899E-2</c:v>
                </c:pt>
                <c:pt idx="351">
                  <c:v>1.9054265626198032E-2</c:v>
                </c:pt>
                <c:pt idx="352">
                  <c:v>1.9075507894643788E-2</c:v>
                </c:pt>
                <c:pt idx="353">
                  <c:v>1.9096403261676675E-2</c:v>
                </c:pt>
                <c:pt idx="354">
                  <c:v>1.9116954535492368E-2</c:v>
                </c:pt>
                <c:pt idx="355">
                  <c:v>1.9137164529306475E-2</c:v>
                </c:pt>
                <c:pt idx="356">
                  <c:v>1.915703606139928E-2</c:v>
                </c:pt>
                <c:pt idx="357">
                  <c:v>1.9176571955164871E-2</c:v>
                </c:pt>
                <c:pt idx="358">
                  <c:v>1.9195775039158612E-2</c:v>
                </c:pt>
                <c:pt idx="359">
                  <c:v>1.9214648147141127E-2</c:v>
                </c:pt>
                <c:pt idx="360">
                  <c:v>1.9233194118126476E-2</c:v>
                </c:pt>
                <c:pt idx="361">
                  <c:v>1.9251415796427977E-2</c:v>
                </c:pt>
                <c:pt idx="362">
                  <c:v>1.9269316031702254E-2</c:v>
                </c:pt>
                <c:pt idx="363">
                  <c:v>1.928689767899474E-2</c:v>
                </c:pt>
                <c:pt idx="364">
                  <c:v>1.9303127672107671E-2</c:v>
                </c:pt>
                <c:pt idx="365">
                  <c:v>1.9318599361925634E-2</c:v>
                </c:pt>
                <c:pt idx="366">
                  <c:v>1.9333759416254891E-2</c:v>
                </c:pt>
                <c:pt idx="367">
                  <c:v>1.9348611882685548E-2</c:v>
                </c:pt>
                <c:pt idx="368">
                  <c:v>1.9363162102131501E-2</c:v>
                </c:pt>
                <c:pt idx="369">
                  <c:v>1.937741546511848E-2</c:v>
                </c:pt>
                <c:pt idx="370">
                  <c:v>1.9392447915660034E-2</c:v>
                </c:pt>
                <c:pt idx="371">
                  <c:v>1.9406115423623204E-2</c:v>
                </c:pt>
                <c:pt idx="372">
                  <c:v>1.9419502792380836E-2</c:v>
                </c:pt>
                <c:pt idx="373">
                  <c:v>1.9432615443273987E-2</c:v>
                </c:pt>
                <c:pt idx="374">
                  <c:v>1.9445458809217896E-2</c:v>
                </c:pt>
                <c:pt idx="375">
                  <c:v>1.9458038334737474E-2</c:v>
                </c:pt>
                <c:pt idx="376">
                  <c:v>1.9470359476008697E-2</c:v>
                </c:pt>
                <c:pt idx="377">
                  <c:v>1.948242770089453E-2</c:v>
                </c:pt>
                <c:pt idx="378">
                  <c:v>1.9494248488984754E-2</c:v>
                </c:pt>
                <c:pt idx="379">
                  <c:v>1.9505827331632756E-2</c:v>
                </c:pt>
                <c:pt idx="380">
                  <c:v>1.9517169731993297E-2</c:v>
                </c:pt>
                <c:pt idx="381">
                  <c:v>1.9528281205061317E-2</c:v>
                </c:pt>
                <c:pt idx="382">
                  <c:v>1.9539167277707666E-2</c:v>
                </c:pt>
                <c:pt idx="383">
                  <c:v>1.9549833488716112E-2</c:v>
                </c:pt>
                <c:pt idx="384">
                  <c:v>1.9560285388821482E-2</c:v>
                </c:pt>
                <c:pt idx="385">
                  <c:v>1.9570528540745116E-2</c:v>
                </c:pt>
                <c:pt idx="386">
                  <c:v>1.9580568519230828E-2</c:v>
                </c:pt>
                <c:pt idx="387">
                  <c:v>1.959041091108318E-2</c:v>
                </c:pt>
                <c:pt idx="388">
                  <c:v>1.9600061315200132E-2</c:v>
                </c:pt>
                <c:pt idx="389">
                  <c:v>1.9609525342611251E-2</c:v>
                </c:pt>
                <c:pt idx="390">
                  <c:v>1.9618808616512353E-2</c:v>
                </c:pt>
                <c:pt idx="391">
                  <c:v>1.9627916772299719E-2</c:v>
                </c:pt>
                <c:pt idx="392">
                  <c:v>1.9636855457606881E-2</c:v>
                </c:pt>
                <c:pt idx="393">
                  <c:v>1.9645630332337068E-2</c:v>
                </c:pt>
                <c:pt idx="394">
                  <c:v>1.9654247068700004E-2</c:v>
                </c:pt>
                <c:pt idx="395">
                  <c:v>1.9662711351243031E-2</c:v>
                </c:pt>
                <c:pt idx="396">
                  <c:v>1.9671028876888746E-2</c:v>
                </c:pt>
                <c:pt idx="397">
                  <c:v>1.9679205354965243E-2</c:v>
                </c:pt>
                <c:pt idx="398">
                  <c:v>1.9687246507241705E-2</c:v>
                </c:pt>
                <c:pt idx="399">
                  <c:v>1.9695158067960208E-2</c:v>
                </c:pt>
                <c:pt idx="400">
                  <c:v>1.9703541262410272E-2</c:v>
                </c:pt>
                <c:pt idx="401">
                  <c:v>1.9714189990643276E-2</c:v>
                </c:pt>
                <c:pt idx="402">
                  <c:v>1.9724729176314303E-2</c:v>
                </c:pt>
                <c:pt idx="403">
                  <c:v>1.9735163810324738E-2</c:v>
                </c:pt>
                <c:pt idx="404">
                  <c:v>1.9745494115175583E-2</c:v>
                </c:pt>
                <c:pt idx="405">
                  <c:v>1.9755718284399836E-2</c:v>
                </c:pt>
                <c:pt idx="406">
                  <c:v>1.9764774488339201E-2</c:v>
                </c:pt>
                <c:pt idx="407">
                  <c:v>1.9774790366708043E-2</c:v>
                </c:pt>
                <c:pt idx="408">
                  <c:v>1.9784694799915691E-2</c:v>
                </c:pt>
                <c:pt idx="409">
                  <c:v>1.9794485952985781E-2</c:v>
                </c:pt>
                <c:pt idx="410">
                  <c:v>1.9804161986814204E-2</c:v>
                </c:pt>
                <c:pt idx="411">
                  <c:v>1.9813721058165881E-2</c:v>
                </c:pt>
                <c:pt idx="412">
                  <c:v>1.9823161319671434E-2</c:v>
                </c:pt>
                <c:pt idx="413">
                  <c:v>1.9832480919824078E-2</c:v>
                </c:pt>
                <c:pt idx="414">
                  <c:v>1.9841678002975243E-2</c:v>
                </c:pt>
                <c:pt idx="415">
                  <c:v>1.985075070933506E-2</c:v>
                </c:pt>
                <c:pt idx="416">
                  <c:v>1.9859697174966471E-2</c:v>
                </c:pt>
                <c:pt idx="417">
                  <c:v>1.9868515531784089E-2</c:v>
                </c:pt>
                <c:pt idx="418">
                  <c:v>1.9877203907552592E-2</c:v>
                </c:pt>
                <c:pt idx="419">
                  <c:v>1.9885760425883945E-2</c:v>
                </c:pt>
                <c:pt idx="420">
                  <c:v>1.9894183206235261E-2</c:v>
                </c:pt>
                <c:pt idx="421">
                  <c:v>1.9902470363907243E-2</c:v>
                </c:pt>
                <c:pt idx="422">
                  <c:v>1.9910620010043699E-2</c:v>
                </c:pt>
                <c:pt idx="423">
                  <c:v>1.9918630251629349E-2</c:v>
                </c:pt>
                <c:pt idx="424">
                  <c:v>1.9926499191487233E-2</c:v>
                </c:pt>
                <c:pt idx="425">
                  <c:v>1.9934224928280956E-2</c:v>
                </c:pt>
                <c:pt idx="426">
                  <c:v>1.994180555651134E-2</c:v>
                </c:pt>
                <c:pt idx="427">
                  <c:v>1.9949239166516551E-2</c:v>
                </c:pt>
                <c:pt idx="428">
                  <c:v>1.9956523844472419E-2</c:v>
                </c:pt>
                <c:pt idx="429">
                  <c:v>1.9963657672391166E-2</c:v>
                </c:pt>
                <c:pt idx="430">
                  <c:v>1.9970638728121812E-2</c:v>
                </c:pt>
                <c:pt idx="431">
                  <c:v>1.9977465085351212E-2</c:v>
                </c:pt>
                <c:pt idx="432">
                  <c:v>1.9984134813602773E-2</c:v>
                </c:pt>
                <c:pt idx="433">
                  <c:v>1.9990645978238429E-2</c:v>
                </c:pt>
                <c:pt idx="434">
                  <c:v>1.9996996640459151E-2</c:v>
                </c:pt>
                <c:pt idx="435">
                  <c:v>2.0003184857305314E-2</c:v>
                </c:pt>
                <c:pt idx="436">
                  <c:v>2.0009208681658581E-2</c:v>
                </c:pt>
                <c:pt idx="437">
                  <c:v>2.0014162549726121E-2</c:v>
                </c:pt>
                <c:pt idx="438">
                  <c:v>2.0018344835271071E-2</c:v>
                </c:pt>
                <c:pt idx="439">
                  <c:v>2.0022355798849877E-2</c:v>
                </c:pt>
                <c:pt idx="440">
                  <c:v>2.0026194188581307E-2</c:v>
                </c:pt>
                <c:pt idx="441">
                  <c:v>2.0029859899707292E-2</c:v>
                </c:pt>
                <c:pt idx="442">
                  <c:v>2.0033352938897388E-2</c:v>
                </c:pt>
                <c:pt idx="443">
                  <c:v>2.0036673313076136E-2</c:v>
                </c:pt>
                <c:pt idx="444">
                  <c:v>2.0039821029435297E-2</c:v>
                </c:pt>
                <c:pt idx="445">
                  <c:v>2.0042796095438131E-2</c:v>
                </c:pt>
                <c:pt idx="446">
                  <c:v>2.0045598518830435E-2</c:v>
                </c:pt>
                <c:pt idx="447">
                  <c:v>2.0048228307648484E-2</c:v>
                </c:pt>
                <c:pt idx="448">
                  <c:v>2.0050685470225125E-2</c:v>
                </c:pt>
                <c:pt idx="449">
                  <c:v>2.0052970015201992E-2</c:v>
                </c:pt>
                <c:pt idx="450">
                  <c:v>2.0055081951534767E-2</c:v>
                </c:pt>
                <c:pt idx="451">
                  <c:v>2.0057021288502858E-2</c:v>
                </c:pt>
                <c:pt idx="452">
                  <c:v>2.0058788035717104E-2</c:v>
                </c:pt>
                <c:pt idx="453">
                  <c:v>2.0060382203130885E-2</c:v>
                </c:pt>
                <c:pt idx="454">
                  <c:v>2.0061803801044428E-2</c:v>
                </c:pt>
                <c:pt idx="455">
                  <c:v>2.006305284011671E-2</c:v>
                </c:pt>
                <c:pt idx="456">
                  <c:v>2.0064129331372735E-2</c:v>
                </c:pt>
                <c:pt idx="457">
                  <c:v>2.0065033286212047E-2</c:v>
                </c:pt>
                <c:pt idx="458">
                  <c:v>2.0065764716418091E-2</c:v>
                </c:pt>
                <c:pt idx="459">
                  <c:v>2.0066323634165027E-2</c:v>
                </c:pt>
                <c:pt idx="460">
                  <c:v>2.0066710052030437E-2</c:v>
                </c:pt>
                <c:pt idx="461">
                  <c:v>2.0066923982998031E-2</c:v>
                </c:pt>
                <c:pt idx="462">
                  <c:v>2.0066965440471794E-2</c:v>
                </c:pt>
                <c:pt idx="463">
                  <c:v>2.006683443828184E-2</c:v>
                </c:pt>
                <c:pt idx="464">
                  <c:v>2.0066530990694342E-2</c:v>
                </c:pt>
                <c:pt idx="465">
                  <c:v>2.0066055112419257E-2</c:v>
                </c:pt>
                <c:pt idx="466">
                  <c:v>2.0065406818620776E-2</c:v>
                </c:pt>
                <c:pt idx="467">
                  <c:v>2.0064586124924105E-2</c:v>
                </c:pt>
                <c:pt idx="468">
                  <c:v>2.006359304742595E-2</c:v>
                </c:pt>
                <c:pt idx="469">
                  <c:v>2.0062427602703339E-2</c:v>
                </c:pt>
                <c:pt idx="470">
                  <c:v>2.0061089807821311E-2</c:v>
                </c:pt>
                <c:pt idx="471">
                  <c:v>2.0059579680343373E-2</c:v>
                </c:pt>
                <c:pt idx="472">
                  <c:v>2.0057897238339104E-2</c:v>
                </c:pt>
                <c:pt idx="473">
                  <c:v>2.0056042500394288E-2</c:v>
                </c:pt>
                <c:pt idx="474">
                  <c:v>2.0054015485619296E-2</c:v>
                </c:pt>
                <c:pt idx="475">
                  <c:v>2.005181621365848E-2</c:v>
                </c:pt>
                <c:pt idx="476">
                  <c:v>2.0049444703809049E-2</c:v>
                </c:pt>
                <c:pt idx="477">
                  <c:v>2.0046900969340177E-2</c:v>
                </c:pt>
                <c:pt idx="478">
                  <c:v>2.0044185021113568E-2</c:v>
                </c:pt>
                <c:pt idx="479">
                  <c:v>2.004129687051814E-2</c:v>
                </c:pt>
                <c:pt idx="480">
                  <c:v>2.0038236529495164E-2</c:v>
                </c:pt>
                <c:pt idx="481">
                  <c:v>2.0035004010544536E-2</c:v>
                </c:pt>
                <c:pt idx="482">
                  <c:v>2.0031599326734914E-2</c:v>
                </c:pt>
                <c:pt idx="483">
                  <c:v>2.0028022491711678E-2</c:v>
                </c:pt>
                <c:pt idx="484">
                  <c:v>2.0024273519704761E-2</c:v>
                </c:pt>
                <c:pt idx="485">
                  <c:v>2.0020352425538471E-2</c:v>
                </c:pt>
                <c:pt idx="486">
                  <c:v>2.0016259224640027E-2</c:v>
                </c:pt>
                <c:pt idx="487">
                  <c:v>2.0011993933047045E-2</c:v>
                </c:pt>
                <c:pt idx="488">
                  <c:v>2.0007556567417442E-2</c:v>
                </c:pt>
                <c:pt idx="489">
                  <c:v>2.0002947145037472E-2</c:v>
                </c:pt>
                <c:pt idx="490">
                  <c:v>1.9998165683830848E-2</c:v>
                </c:pt>
                <c:pt idx="491">
                  <c:v>1.9993212202367591E-2</c:v>
                </c:pt>
                <c:pt idx="492">
                  <c:v>1.9988086719871522E-2</c:v>
                </c:pt>
                <c:pt idx="493">
                  <c:v>1.9982789256230728E-2</c:v>
                </c:pt>
                <c:pt idx="494">
                  <c:v>1.9977319832005205E-2</c:v>
                </c:pt>
                <c:pt idx="495">
                  <c:v>1.9971678468436699E-2</c:v>
                </c:pt>
                <c:pt idx="496">
                  <c:v>1.9965865187456414E-2</c:v>
                </c:pt>
                <c:pt idx="497">
                  <c:v>1.9959880011694908E-2</c:v>
                </c:pt>
                <c:pt idx="498">
                  <c:v>1.9953722964490592E-2</c:v>
                </c:pt>
                <c:pt idx="499">
                  <c:v>1.9947394069898153E-2</c:v>
                </c:pt>
                <c:pt idx="500">
                  <c:v>1.9940893352698108E-2</c:v>
                </c:pt>
                <c:pt idx="501">
                  <c:v>1.9934220838405122E-2</c:v>
                </c:pt>
                <c:pt idx="502">
                  <c:v>1.9927376553278964E-2</c:v>
                </c:pt>
                <c:pt idx="503">
                  <c:v>1.9920360524330574E-2</c:v>
                </c:pt>
                <c:pt idx="504">
                  <c:v>1.9913172779332806E-2</c:v>
                </c:pt>
                <c:pt idx="505">
                  <c:v>1.9905813346829216E-2</c:v>
                </c:pt>
                <c:pt idx="506">
                  <c:v>1.9898282256143748E-2</c:v>
                </c:pt>
                <c:pt idx="507">
                  <c:v>1.9890579537388129E-2</c:v>
                </c:pt>
                <c:pt idx="508">
                  <c:v>1.988270522147207E-2</c:v>
                </c:pt>
                <c:pt idx="509">
                  <c:v>1.9874659340114082E-2</c:v>
                </c:pt>
                <c:pt idx="510">
                  <c:v>1.9865548385636644E-2</c:v>
                </c:pt>
                <c:pt idx="511">
                  <c:v>1.9855671641236989E-2</c:v>
                </c:pt>
                <c:pt idx="512">
                  <c:v>1.984562523928686E-2</c:v>
                </c:pt>
                <c:pt idx="513">
                  <c:v>1.9835410732207574E-2</c:v>
                </c:pt>
                <c:pt idx="514">
                  <c:v>1.9825032149082638E-2</c:v>
                </c:pt>
                <c:pt idx="515">
                  <c:v>1.9814493767924417E-2</c:v>
                </c:pt>
                <c:pt idx="516">
                  <c:v>1.9803704852673392E-2</c:v>
                </c:pt>
                <c:pt idx="517">
                  <c:v>1.9792856705633237E-2</c:v>
                </c:pt>
                <c:pt idx="518">
                  <c:v>1.9781862020956484E-2</c:v>
                </c:pt>
                <c:pt idx="519">
                  <c:v>1.9770725104345233E-2</c:v>
                </c:pt>
                <c:pt idx="520">
                  <c:v>1.9759450271274376E-2</c:v>
                </c:pt>
                <c:pt idx="521">
                  <c:v>1.9748041846991044E-2</c:v>
                </c:pt>
                <c:pt idx="522">
                  <c:v>1.9736504166513145E-2</c:v>
                </c:pt>
                <c:pt idx="523">
                  <c:v>1.9724841574629691E-2</c:v>
                </c:pt>
                <c:pt idx="524">
                  <c:v>1.9713058425898603E-2</c:v>
                </c:pt>
                <c:pt idx="525">
                  <c:v>1.9701159084647497E-2</c:v>
                </c:pt>
                <c:pt idx="526">
                  <c:v>1.9689147924972294E-2</c:v>
                </c:pt>
                <c:pt idx="527">
                  <c:v>1.9677029330734713E-2</c:v>
                </c:pt>
                <c:pt idx="528">
                  <c:v>1.9664807695563679E-2</c:v>
                </c:pt>
                <c:pt idx="529">
                  <c:v>1.9652487422853485E-2</c:v>
                </c:pt>
                <c:pt idx="530">
                  <c:v>1.9640072925760827E-2</c:v>
                </c:pt>
                <c:pt idx="531">
                  <c:v>1.9627568627207072E-2</c:v>
                </c:pt>
                <c:pt idx="532">
                  <c:v>1.961497895987355E-2</c:v>
                </c:pt>
                <c:pt idx="533">
                  <c:v>1.9602308366203289E-2</c:v>
                </c:pt>
                <c:pt idx="534">
                  <c:v>1.9589561298397E-2</c:v>
                </c:pt>
                <c:pt idx="535">
                  <c:v>1.9576742218413656E-2</c:v>
                </c:pt>
                <c:pt idx="536">
                  <c:v>1.9563855597968412E-2</c:v>
                </c:pt>
                <c:pt idx="537">
                  <c:v>1.9550905918530759E-2</c:v>
                </c:pt>
                <c:pt idx="538">
                  <c:v>1.9537897671323738E-2</c:v>
                </c:pt>
                <c:pt idx="539">
                  <c:v>1.9524835357320584E-2</c:v>
                </c:pt>
                <c:pt idx="540">
                  <c:v>1.9511723487245683E-2</c:v>
                </c:pt>
                <c:pt idx="541">
                  <c:v>1.94985665815708E-2</c:v>
                </c:pt>
                <c:pt idx="542">
                  <c:v>1.9485369170513883E-2</c:v>
                </c:pt>
                <c:pt idx="543">
                  <c:v>1.9472135794036852E-2</c:v>
                </c:pt>
                <c:pt idx="544">
                  <c:v>1.945887100184545E-2</c:v>
                </c:pt>
                <c:pt idx="545">
                  <c:v>1.9445579353384458E-2</c:v>
                </c:pt>
                <c:pt idx="546">
                  <c:v>1.9432559180131648E-2</c:v>
                </c:pt>
                <c:pt idx="547">
                  <c:v>1.942216318982282E-2</c:v>
                </c:pt>
                <c:pt idx="548">
                  <c:v>1.94117504698188E-2</c:v>
                </c:pt>
                <c:pt idx="549">
                  <c:v>1.9401325186061431E-2</c:v>
                </c:pt>
                <c:pt idx="550">
                  <c:v>1.9390888618014714E-2</c:v>
                </c:pt>
                <c:pt idx="551">
                  <c:v>1.938044074629084E-2</c:v>
                </c:pt>
                <c:pt idx="552">
                  <c:v>1.9369941652413576E-2</c:v>
                </c:pt>
                <c:pt idx="553">
                  <c:v>1.9359476263519863E-2</c:v>
                </c:pt>
                <c:pt idx="554">
                  <c:v>1.9348999491964357E-2</c:v>
                </c:pt>
                <c:pt idx="555">
                  <c:v>1.9338511311898735E-2</c:v>
                </c:pt>
                <c:pt idx="556">
                  <c:v>1.9328011697448161E-2</c:v>
                </c:pt>
                <c:pt idx="557">
                  <c:v>1.9317500622706575E-2</c:v>
                </c:pt>
                <c:pt idx="558">
                  <c:v>1.9306978061741323E-2</c:v>
                </c:pt>
                <c:pt idx="559">
                  <c:v>1.9296443988589582E-2</c:v>
                </c:pt>
                <c:pt idx="560">
                  <c:v>1.9285898377261433E-2</c:v>
                </c:pt>
                <c:pt idx="561">
                  <c:v>1.9275341201736636E-2</c:v>
                </c:pt>
                <c:pt idx="562">
                  <c:v>1.9264772435968299E-2</c:v>
                </c:pt>
                <c:pt idx="563">
                  <c:v>1.9254192053879161E-2</c:v>
                </c:pt>
                <c:pt idx="564">
                  <c:v>1.9243600029365322E-2</c:v>
                </c:pt>
                <c:pt idx="565">
                  <c:v>1.9232996336293516E-2</c:v>
                </c:pt>
                <c:pt idx="566">
                  <c:v>1.9222380948502118E-2</c:v>
                </c:pt>
                <c:pt idx="567">
                  <c:v>1.9211753839800918E-2</c:v>
                </c:pt>
                <c:pt idx="568">
                  <c:v>1.9201114983972395E-2</c:v>
                </c:pt>
                <c:pt idx="569">
                  <c:v>1.9190464354770179E-2</c:v>
                </c:pt>
                <c:pt idx="570">
                  <c:v>1.917980192591889E-2</c:v>
                </c:pt>
                <c:pt idx="571">
                  <c:v>1.9169127671116934E-2</c:v>
                </c:pt>
                <c:pt idx="572">
                  <c:v>1.915844156403301E-2</c:v>
                </c:pt>
                <c:pt idx="573">
                  <c:v>1.9147743578308733E-2</c:v>
                </c:pt>
                <c:pt idx="574">
                  <c:v>1.913703368755636E-2</c:v>
                </c:pt>
                <c:pt idx="575">
                  <c:v>1.9126311865361754E-2</c:v>
                </c:pt>
                <c:pt idx="576">
                  <c:v>1.911557808528154E-2</c:v>
                </c:pt>
                <c:pt idx="577">
                  <c:v>1.9104832320845679E-2</c:v>
                </c:pt>
                <c:pt idx="578">
                  <c:v>1.9094074545554889E-2</c:v>
                </c:pt>
                <c:pt idx="579">
                  <c:v>1.9083304732883121E-2</c:v>
                </c:pt>
                <c:pt idx="580">
                  <c:v>1.9072522856275597E-2</c:v>
                </c:pt>
                <c:pt idx="581">
                  <c:v>1.9061728889151648E-2</c:v>
                </c:pt>
                <c:pt idx="582">
                  <c:v>1.9050922804900457E-2</c:v>
                </c:pt>
                <c:pt idx="583">
                  <c:v>1.9039376793513588E-2</c:v>
                </c:pt>
                <c:pt idx="584">
                  <c:v>1.9027092209364761E-2</c:v>
                </c:pt>
                <c:pt idx="585">
                  <c:v>1.9014797271215751E-2</c:v>
                </c:pt>
                <c:pt idx="586">
                  <c:v>1.9002491961025984E-2</c:v>
                </c:pt>
                <c:pt idx="587">
                  <c:v>1.8990176281747904E-2</c:v>
                </c:pt>
                <c:pt idx="588">
                  <c:v>1.8977850240453127E-2</c:v>
                </c:pt>
                <c:pt idx="589">
                  <c:v>1.8965513844248938E-2</c:v>
                </c:pt>
                <c:pt idx="590">
                  <c:v>1.8953167100274768E-2</c:v>
                </c:pt>
                <c:pt idx="591">
                  <c:v>1.8940810015703177E-2</c:v>
                </c:pt>
                <c:pt idx="592">
                  <c:v>1.8928442597742429E-2</c:v>
                </c:pt>
                <c:pt idx="593">
                  <c:v>1.8916064853632758E-2</c:v>
                </c:pt>
                <c:pt idx="594">
                  <c:v>1.8903676790649002E-2</c:v>
                </c:pt>
                <c:pt idx="595">
                  <c:v>1.889127841609951E-2</c:v>
                </c:pt>
                <c:pt idx="596">
                  <c:v>1.8878869737326418E-2</c:v>
                </c:pt>
                <c:pt idx="597">
                  <c:v>1.8866450761704887E-2</c:v>
                </c:pt>
                <c:pt idx="598">
                  <c:v>1.8854021496644863E-2</c:v>
                </c:pt>
                <c:pt idx="599">
                  <c:v>1.8841581949589743E-2</c:v>
                </c:pt>
                <c:pt idx="600">
                  <c:v>1.8829132128016075E-2</c:v>
                </c:pt>
                <c:pt idx="601">
                  <c:v>1.8816672039434563E-2</c:v>
                </c:pt>
                <c:pt idx="602">
                  <c:v>1.8804201691389851E-2</c:v>
                </c:pt>
                <c:pt idx="603">
                  <c:v>1.8791721091459882E-2</c:v>
                </c:pt>
                <c:pt idx="604">
                  <c:v>1.8779230247257191E-2</c:v>
                </c:pt>
                <c:pt idx="605">
                  <c:v>1.8766729166425931E-2</c:v>
                </c:pt>
                <c:pt idx="606">
                  <c:v>1.8754217856646764E-2</c:v>
                </c:pt>
                <c:pt idx="607">
                  <c:v>1.8741696325632301E-2</c:v>
                </c:pt>
                <c:pt idx="608">
                  <c:v>1.8729164581129044E-2</c:v>
                </c:pt>
                <c:pt idx="609">
                  <c:v>1.8716622630918382E-2</c:v>
                </c:pt>
                <c:pt idx="610">
                  <c:v>1.8704070482813903E-2</c:v>
                </c:pt>
                <c:pt idx="611">
                  <c:v>1.8691508144664016E-2</c:v>
                </c:pt>
                <c:pt idx="612">
                  <c:v>1.8678935624350412E-2</c:v>
                </c:pt>
                <c:pt idx="613">
                  <c:v>1.8666352929788296E-2</c:v>
                </c:pt>
                <c:pt idx="614">
                  <c:v>1.8653760068927102E-2</c:v>
                </c:pt>
                <c:pt idx="615">
                  <c:v>1.8641157049749942E-2</c:v>
                </c:pt>
                <c:pt idx="616">
                  <c:v>1.8628543880273182E-2</c:v>
                </c:pt>
                <c:pt idx="617">
                  <c:v>1.8615920568547516E-2</c:v>
                </c:pt>
                <c:pt idx="618">
                  <c:v>1.8603287122657436E-2</c:v>
                </c:pt>
                <c:pt idx="619">
                  <c:v>1.8590643550720071E-2</c:v>
                </c:pt>
                <c:pt idx="620">
                  <c:v>1.8577989860887361E-2</c:v>
                </c:pt>
                <c:pt idx="621">
                  <c:v>1.8565326061344541E-2</c:v>
                </c:pt>
                <c:pt idx="622">
                  <c:v>1.8552652159625968E-2</c:v>
                </c:pt>
                <c:pt idx="623">
                  <c:v>1.8539968156226872E-2</c:v>
                </c:pt>
                <c:pt idx="624">
                  <c:v>1.8527274047486424E-2</c:v>
                </c:pt>
                <c:pt idx="625">
                  <c:v>1.851456982970192E-2</c:v>
                </c:pt>
                <c:pt idx="626">
                  <c:v>1.8501855499178935E-2</c:v>
                </c:pt>
                <c:pt idx="627">
                  <c:v>1.8489131052235808E-2</c:v>
                </c:pt>
                <c:pt idx="628">
                  <c:v>1.8476396485200736E-2</c:v>
                </c:pt>
                <c:pt idx="629">
                  <c:v>1.8463651794411121E-2</c:v>
                </c:pt>
                <c:pt idx="630">
                  <c:v>1.8450896976217056E-2</c:v>
                </c:pt>
                <c:pt idx="631">
                  <c:v>1.8438132026977836E-2</c:v>
                </c:pt>
                <c:pt idx="632">
                  <c:v>1.8425356943063555E-2</c:v>
                </c:pt>
                <c:pt idx="633">
                  <c:v>1.8412571720855433E-2</c:v>
                </c:pt>
                <c:pt idx="634">
                  <c:v>1.839977635674428E-2</c:v>
                </c:pt>
                <c:pt idx="635">
                  <c:v>1.8386970847132901E-2</c:v>
                </c:pt>
                <c:pt idx="636">
                  <c:v>1.8374155188433602E-2</c:v>
                </c:pt>
                <c:pt idx="637">
                  <c:v>1.8361329377069399E-2</c:v>
                </c:pt>
                <c:pt idx="638">
                  <c:v>1.8348493409474708E-2</c:v>
                </c:pt>
                <c:pt idx="639">
                  <c:v>1.833564728209424E-2</c:v>
                </c:pt>
                <c:pt idx="640">
                  <c:v>1.8322790991382988E-2</c:v>
                </c:pt>
                <c:pt idx="641">
                  <c:v>1.8309924533806976E-2</c:v>
                </c:pt>
                <c:pt idx="642">
                  <c:v>1.8297047905843123E-2</c:v>
                </c:pt>
                <c:pt idx="643">
                  <c:v>1.8284161103978597E-2</c:v>
                </c:pt>
                <c:pt idx="644">
                  <c:v>1.8271264124711702E-2</c:v>
                </c:pt>
                <c:pt idx="645">
                  <c:v>1.8258356964551088E-2</c:v>
                </c:pt>
                <c:pt idx="646">
                  <c:v>1.8245439620016363E-2</c:v>
                </c:pt>
                <c:pt idx="647">
                  <c:v>1.823251208763808E-2</c:v>
                </c:pt>
                <c:pt idx="648">
                  <c:v>1.8219574363956877E-2</c:v>
                </c:pt>
                <c:pt idx="649">
                  <c:v>1.8206626445524982E-2</c:v>
                </c:pt>
                <c:pt idx="650">
                  <c:v>1.8193668328904341E-2</c:v>
                </c:pt>
                <c:pt idx="651">
                  <c:v>1.8180700010668894E-2</c:v>
                </c:pt>
                <c:pt idx="652">
                  <c:v>1.8167721487402828E-2</c:v>
                </c:pt>
                <c:pt idx="653">
                  <c:v>1.8154732755700363E-2</c:v>
                </c:pt>
                <c:pt idx="654">
                  <c:v>1.814173381216827E-2</c:v>
                </c:pt>
                <c:pt idx="655">
                  <c:v>1.8128724653422516E-2</c:v>
                </c:pt>
                <c:pt idx="656">
                  <c:v>1.8115029993003583E-2</c:v>
                </c:pt>
                <c:pt idx="657">
                  <c:v>1.8100651337323123E-2</c:v>
                </c:pt>
                <c:pt idx="658">
                  <c:v>1.8086264471245263E-2</c:v>
                </c:pt>
                <c:pt idx="659">
                  <c:v>1.807186939696688E-2</c:v>
                </c:pt>
                <c:pt idx="660">
                  <c:v>1.8057466124064125E-2</c:v>
                </c:pt>
                <c:pt idx="661">
                  <c:v>1.8043054663138679E-2</c:v>
                </c:pt>
                <c:pt idx="662">
                  <c:v>1.8028316702367177E-2</c:v>
                </c:pt>
                <c:pt idx="663">
                  <c:v>1.8013891529628463E-2</c:v>
                </c:pt>
                <c:pt idx="664">
                  <c:v>1.7999458195870288E-2</c:v>
                </c:pt>
                <c:pt idx="665">
                  <c:v>1.7985016711825452E-2</c:v>
                </c:pt>
                <c:pt idx="666">
                  <c:v>1.797056708825609E-2</c:v>
                </c:pt>
                <c:pt idx="667">
                  <c:v>1.7956109335952541E-2</c:v>
                </c:pt>
                <c:pt idx="668">
                  <c:v>1.7941643465734999E-2</c:v>
                </c:pt>
                <c:pt idx="669">
                  <c:v>1.7927169488452431E-2</c:v>
                </c:pt>
                <c:pt idx="670">
                  <c:v>1.7912687414983097E-2</c:v>
                </c:pt>
                <c:pt idx="671">
                  <c:v>1.789819725623415E-2</c:v>
                </c:pt>
                <c:pt idx="672">
                  <c:v>1.7883699023141169E-2</c:v>
                </c:pt>
                <c:pt idx="673">
                  <c:v>1.7869192726669307E-2</c:v>
                </c:pt>
                <c:pt idx="674">
                  <c:v>1.7854678377812145E-2</c:v>
                </c:pt>
                <c:pt idx="675">
                  <c:v>1.7840155987593247E-2</c:v>
                </c:pt>
                <c:pt idx="676">
                  <c:v>1.7825625567063724E-2</c:v>
                </c:pt>
                <c:pt idx="677">
                  <c:v>1.7811087127303893E-2</c:v>
                </c:pt>
                <c:pt idx="678">
                  <c:v>1.7796540679423715E-2</c:v>
                </c:pt>
                <c:pt idx="679">
                  <c:v>1.7781986234560912E-2</c:v>
                </c:pt>
                <c:pt idx="680">
                  <c:v>1.7767423803882104E-2</c:v>
                </c:pt>
                <c:pt idx="681">
                  <c:v>1.7752853398583863E-2</c:v>
                </c:pt>
                <c:pt idx="682">
                  <c:v>1.7738275029889495E-2</c:v>
                </c:pt>
                <c:pt idx="683">
                  <c:v>1.7723688709053137E-2</c:v>
                </c:pt>
                <c:pt idx="684">
                  <c:v>1.7709094447355633E-2</c:v>
                </c:pt>
                <c:pt idx="685">
                  <c:v>1.7694492256107124E-2</c:v>
                </c:pt>
                <c:pt idx="686">
                  <c:v>1.7679882146647612E-2</c:v>
                </c:pt>
                <c:pt idx="687">
                  <c:v>1.7665264130343677E-2</c:v>
                </c:pt>
                <c:pt idx="688">
                  <c:v>1.7650638218592075E-2</c:v>
                </c:pt>
                <c:pt idx="689">
                  <c:v>1.7636004422817358E-2</c:v>
                </c:pt>
                <c:pt idx="690">
                  <c:v>1.7621362754471848E-2</c:v>
                </c:pt>
                <c:pt idx="691">
                  <c:v>1.7606713225037665E-2</c:v>
                </c:pt>
                <c:pt idx="692">
                  <c:v>1.7592055846025134E-2</c:v>
                </c:pt>
                <c:pt idx="693">
                  <c:v>1.7580045581096319E-2</c:v>
                </c:pt>
                <c:pt idx="694">
                  <c:v>1.7568023422844893E-2</c:v>
                </c:pt>
                <c:pt idx="695">
                  <c:v>1.755598947245287E-2</c:v>
                </c:pt>
                <c:pt idx="696">
                  <c:v>1.7543944801691493E-2</c:v>
                </c:pt>
                <c:pt idx="697">
                  <c:v>1.7531891057087797E-2</c:v>
                </c:pt>
                <c:pt idx="698">
                  <c:v>1.7519967980154826E-2</c:v>
                </c:pt>
                <c:pt idx="699">
                  <c:v>1.7507905242579329E-2</c:v>
                </c:pt>
                <c:pt idx="700">
                  <c:v>1.7495838260687808E-2</c:v>
                </c:pt>
                <c:pt idx="701">
                  <c:v>1.7483768704904066E-2</c:v>
                </c:pt>
                <c:pt idx="702">
                  <c:v>1.7471698248747943E-2</c:v>
                </c:pt>
                <c:pt idx="703">
                  <c:v>1.7459628568833575E-2</c:v>
                </c:pt>
                <c:pt idx="704">
                  <c:v>1.7447561344864637E-2</c:v>
                </c:pt>
                <c:pt idx="705">
                  <c:v>1.7435498259633583E-2</c:v>
                </c:pt>
                <c:pt idx="706">
                  <c:v>1.7423440999018998E-2</c:v>
                </c:pt>
                <c:pt idx="707">
                  <c:v>1.7411391251982336E-2</c:v>
                </c:pt>
                <c:pt idx="708">
                  <c:v>1.7399350710566707E-2</c:v>
                </c:pt>
                <c:pt idx="709">
                  <c:v>1.7387321069894178E-2</c:v>
                </c:pt>
                <c:pt idx="710">
                  <c:v>1.737530402816272E-2</c:v>
                </c:pt>
                <c:pt idx="711">
                  <c:v>1.7363301286644879E-2</c:v>
                </c:pt>
                <c:pt idx="712">
                  <c:v>1.7351314549685373E-2</c:v>
                </c:pt>
                <c:pt idx="713">
                  <c:v>1.733934552469853E-2</c:v>
                </c:pt>
                <c:pt idx="714">
                  <c:v>1.7327395922166439E-2</c:v>
                </c:pt>
                <c:pt idx="715">
                  <c:v>1.7315467455637387E-2</c:v>
                </c:pt>
                <c:pt idx="716">
                  <c:v>1.7303561841722163E-2</c:v>
                </c:pt>
                <c:pt idx="717">
                  <c:v>1.7291680800093721E-2</c:v>
                </c:pt>
                <c:pt idx="718">
                  <c:v>1.727982605348426E-2</c:v>
                </c:pt>
                <c:pt idx="719">
                  <c:v>1.7267999327684146E-2</c:v>
                </c:pt>
                <c:pt idx="720">
                  <c:v>1.7256202351538606E-2</c:v>
                </c:pt>
                <c:pt idx="721">
                  <c:v>1.724443685694687E-2</c:v>
                </c:pt>
                <c:pt idx="722">
                  <c:v>1.723270457885959E-2</c:v>
                </c:pt>
                <c:pt idx="723">
                  <c:v>1.7221007255279423E-2</c:v>
                </c:pt>
                <c:pt idx="724">
                  <c:v>1.7209346627254839E-2</c:v>
                </c:pt>
                <c:pt idx="725">
                  <c:v>1.7197724438882157E-2</c:v>
                </c:pt>
                <c:pt idx="726">
                  <c:v>1.7186142437303206E-2</c:v>
                </c:pt>
                <c:pt idx="727">
                  <c:v>1.7174602372702415E-2</c:v>
                </c:pt>
                <c:pt idx="728">
                  <c:v>1.7163105998305957E-2</c:v>
                </c:pt>
                <c:pt idx="729">
                  <c:v>1.7151129951483667E-2</c:v>
                </c:pt>
                <c:pt idx="730">
                  <c:v>1.7138414874618514E-2</c:v>
                </c:pt>
                <c:pt idx="731">
                  <c:v>1.7125750827888933E-2</c:v>
                </c:pt>
                <c:pt idx="732">
                  <c:v>1.711313919921861E-2</c:v>
                </c:pt>
                <c:pt idx="733">
                  <c:v>1.710058021225698E-2</c:v>
                </c:pt>
                <c:pt idx="734">
                  <c:v>1.7088073861668857E-2</c:v>
                </c:pt>
                <c:pt idx="735">
                  <c:v>1.7075620141823455E-2</c:v>
                </c:pt>
                <c:pt idx="736">
                  <c:v>1.7063219046816021E-2</c:v>
                </c:pt>
                <c:pt idx="737">
                  <c:v>1.7050870570468262E-2</c:v>
                </c:pt>
                <c:pt idx="738">
                  <c:v>1.7038574706329669E-2</c:v>
                </c:pt>
                <c:pt idx="739">
                  <c:v>1.702633144767729E-2</c:v>
                </c:pt>
                <c:pt idx="740">
                  <c:v>1.7014140787515574E-2</c:v>
                </c:pt>
                <c:pt idx="741">
                  <c:v>1.7002002718577387E-2</c:v>
                </c:pt>
                <c:pt idx="742">
                  <c:v>1.6989917233325491E-2</c:v>
                </c:pt>
                <c:pt idx="743">
                  <c:v>1.6977884323951052E-2</c:v>
                </c:pt>
                <c:pt idx="744">
                  <c:v>1.6965903982374835E-2</c:v>
                </c:pt>
                <c:pt idx="745">
                  <c:v>1.6953976200247581E-2</c:v>
                </c:pt>
                <c:pt idx="746">
                  <c:v>1.6942100968951736E-2</c:v>
                </c:pt>
                <c:pt idx="747">
                  <c:v>1.6930278279599507E-2</c:v>
                </c:pt>
                <c:pt idx="748">
                  <c:v>1.6918508123034387E-2</c:v>
                </c:pt>
                <c:pt idx="749">
                  <c:v>1.6906790489832738E-2</c:v>
                </c:pt>
                <c:pt idx="750">
                  <c:v>1.6895125370302411E-2</c:v>
                </c:pt>
                <c:pt idx="751">
                  <c:v>1.6883512754484423E-2</c:v>
                </c:pt>
                <c:pt idx="752">
                  <c:v>1.6871952632152378E-2</c:v>
                </c:pt>
                <c:pt idx="753">
                  <c:v>1.6860444992814722E-2</c:v>
                </c:pt>
                <c:pt idx="754">
                  <c:v>1.6848989825712278E-2</c:v>
                </c:pt>
                <c:pt idx="755">
                  <c:v>1.6837587119821976E-2</c:v>
                </c:pt>
                <c:pt idx="756">
                  <c:v>1.6826236863854656E-2</c:v>
                </c:pt>
                <c:pt idx="757">
                  <c:v>1.6814939046257256E-2</c:v>
                </c:pt>
                <c:pt idx="758">
                  <c:v>1.6803693655212438E-2</c:v>
                </c:pt>
                <c:pt idx="759">
                  <c:v>1.6792500678638949E-2</c:v>
                </c:pt>
                <c:pt idx="760">
                  <c:v>1.6781360104192872E-2</c:v>
                </c:pt>
                <c:pt idx="761">
                  <c:v>1.6770271919267457E-2</c:v>
                </c:pt>
                <c:pt idx="762">
                  <c:v>1.6759236110993229E-2</c:v>
                </c:pt>
                <c:pt idx="763">
                  <c:v>1.6748252666240953E-2</c:v>
                </c:pt>
                <c:pt idx="764">
                  <c:v>1.6737321571616854E-2</c:v>
                </c:pt>
                <c:pt idx="765">
                  <c:v>1.6726442813469609E-2</c:v>
                </c:pt>
                <c:pt idx="766">
                  <c:v>1.6715616377885739E-2</c:v>
                </c:pt>
                <c:pt idx="767">
                  <c:v>1.6704842250692974E-2</c:v>
                </c:pt>
                <c:pt idx="768">
                  <c:v>1.6694120416495449E-2</c:v>
                </c:pt>
                <c:pt idx="769">
                  <c:v>1.6683450860128703E-2</c:v>
                </c:pt>
                <c:pt idx="770">
                  <c:v>1.6672833583259074E-2</c:v>
                </c:pt>
                <c:pt idx="771">
                  <c:v>1.6662268589758313E-2</c:v>
                </c:pt>
                <c:pt idx="772">
                  <c:v>1.6651755883279603E-2</c:v>
                </c:pt>
                <c:pt idx="773">
                  <c:v>1.6641295467260422E-2</c:v>
                </c:pt>
                <c:pt idx="774">
                  <c:v>1.663088734491857E-2</c:v>
                </c:pt>
                <c:pt idx="775">
                  <c:v>1.6620531519257239E-2</c:v>
                </c:pt>
                <c:pt idx="776">
                  <c:v>1.6610227993063081E-2</c:v>
                </c:pt>
                <c:pt idx="777">
                  <c:v>1.6599976768906576E-2</c:v>
                </c:pt>
                <c:pt idx="778">
                  <c:v>1.6589777849143273E-2</c:v>
                </c:pt>
                <c:pt idx="779">
                  <c:v>1.6579631235914747E-2</c:v>
                </c:pt>
                <c:pt idx="780">
                  <c:v>1.6569536931146905E-2</c:v>
                </c:pt>
                <c:pt idx="781">
                  <c:v>1.6559494936552573E-2</c:v>
                </c:pt>
                <c:pt idx="782">
                  <c:v>1.6549505253631039E-2</c:v>
                </c:pt>
                <c:pt idx="783">
                  <c:v>1.653956788366983E-2</c:v>
                </c:pt>
                <c:pt idx="784">
                  <c:v>1.652968282774183E-2</c:v>
                </c:pt>
                <c:pt idx="785">
                  <c:v>1.6519850086710197E-2</c:v>
                </c:pt>
                <c:pt idx="786">
                  <c:v>1.6510069661225413E-2</c:v>
                </c:pt>
                <c:pt idx="787">
                  <c:v>1.6500341551727624E-2</c:v>
                </c:pt>
                <c:pt idx="788">
                  <c:v>1.6490665758445412E-2</c:v>
                </c:pt>
                <c:pt idx="789">
                  <c:v>1.6481042281399589E-2</c:v>
                </c:pt>
                <c:pt idx="790">
                  <c:v>1.6471471120399393E-2</c:v>
                </c:pt>
                <c:pt idx="791">
                  <c:v>1.6461952275045592E-2</c:v>
                </c:pt>
                <c:pt idx="792">
                  <c:v>1.6452485744731762E-2</c:v>
                </c:pt>
                <c:pt idx="793">
                  <c:v>1.6443071528641676E-2</c:v>
                </c:pt>
                <c:pt idx="794">
                  <c:v>1.6433709625752874E-2</c:v>
                </c:pt>
                <c:pt idx="795">
                  <c:v>1.6424400034835258E-2</c:v>
                </c:pt>
                <c:pt idx="796">
                  <c:v>1.6415142754452782E-2</c:v>
                </c:pt>
                <c:pt idx="797">
                  <c:v>1.6405937782962645E-2</c:v>
                </c:pt>
                <c:pt idx="798">
                  <c:v>1.6396785118518217E-2</c:v>
                </c:pt>
                <c:pt idx="799">
                  <c:v>1.6387684759065907E-2</c:v>
                </c:pt>
                <c:pt idx="800">
                  <c:v>1.6378636702349549E-2</c:v>
                </c:pt>
                <c:pt idx="801">
                  <c:v>1.6369640945908207E-2</c:v>
                </c:pt>
                <c:pt idx="802">
                  <c:v>1.6360208268319493E-2</c:v>
                </c:pt>
                <c:pt idx="803">
                  <c:v>1.6350094903351934E-2</c:v>
                </c:pt>
                <c:pt idx="804">
                  <c:v>1.6340035028747958E-2</c:v>
                </c:pt>
                <c:pt idx="805">
                  <c:v>1.6330028624670024E-2</c:v>
                </c:pt>
                <c:pt idx="806">
                  <c:v>1.6320075678325888E-2</c:v>
                </c:pt>
                <c:pt idx="807">
                  <c:v>1.6310176183030271E-2</c:v>
                </c:pt>
                <c:pt idx="808">
                  <c:v>1.630018309467117E-2</c:v>
                </c:pt>
                <c:pt idx="809">
                  <c:v>1.6290396101348574E-2</c:v>
                </c:pt>
                <c:pt idx="810">
                  <c:v>1.6280662532535545E-2</c:v>
                </c:pt>
                <c:pt idx="811">
                  <c:v>1.6270982381000328E-2</c:v>
                </c:pt>
                <c:pt idx="812">
                  <c:v>1.6261355639302758E-2</c:v>
                </c:pt>
                <c:pt idx="813">
                  <c:v>1.6251782299792066E-2</c:v>
                </c:pt>
                <c:pt idx="814">
                  <c:v>1.624226235461023E-2</c:v>
                </c:pt>
                <c:pt idx="815">
                  <c:v>1.6232795795690959E-2</c:v>
                </c:pt>
                <c:pt idx="816">
                  <c:v>1.6223382614761146E-2</c:v>
                </c:pt>
                <c:pt idx="817">
                  <c:v>1.6214022803339435E-2</c:v>
                </c:pt>
                <c:pt idx="818">
                  <c:v>1.6204716352739172E-2</c:v>
                </c:pt>
                <c:pt idx="819">
                  <c:v>1.6195463254067632E-2</c:v>
                </c:pt>
                <c:pt idx="820">
                  <c:v>1.618626349822657E-2</c:v>
                </c:pt>
                <c:pt idx="821">
                  <c:v>1.6177117075912829E-2</c:v>
                </c:pt>
                <c:pt idx="822">
                  <c:v>1.6168023977619204E-2</c:v>
                </c:pt>
                <c:pt idx="823">
                  <c:v>1.6158984193634943E-2</c:v>
                </c:pt>
                <c:pt idx="824">
                  <c:v>1.6149997714044968E-2</c:v>
                </c:pt>
                <c:pt idx="825">
                  <c:v>1.6141064528731961E-2</c:v>
                </c:pt>
                <c:pt idx="826">
                  <c:v>1.6132184627376912E-2</c:v>
                </c:pt>
                <c:pt idx="827">
                  <c:v>1.6123357999458344E-2</c:v>
                </c:pt>
                <c:pt idx="828">
                  <c:v>1.6114584634254397E-2</c:v>
                </c:pt>
                <c:pt idx="829">
                  <c:v>1.6105864520840969E-2</c:v>
                </c:pt>
                <c:pt idx="830">
                  <c:v>1.6097197648096029E-2</c:v>
                </c:pt>
                <c:pt idx="831">
                  <c:v>1.6088584004695896E-2</c:v>
                </c:pt>
                <c:pt idx="832">
                  <c:v>1.6080023579120122E-2</c:v>
                </c:pt>
                <c:pt idx="833">
                  <c:v>1.607151635964742E-2</c:v>
                </c:pt>
                <c:pt idx="834">
                  <c:v>1.6063062334359734E-2</c:v>
                </c:pt>
                <c:pt idx="835">
                  <c:v>1.6054661491141885E-2</c:v>
                </c:pt>
                <c:pt idx="836">
                  <c:v>1.6046313817681269E-2</c:v>
                </c:pt>
                <c:pt idx="837">
                  <c:v>1.6038019301468823E-2</c:v>
                </c:pt>
                <c:pt idx="838">
                  <c:v>1.6029777929800655E-2</c:v>
                </c:pt>
                <c:pt idx="839">
                  <c:v>1.6023766863003552E-2</c:v>
                </c:pt>
                <c:pt idx="840">
                  <c:v>1.601804882362402E-2</c:v>
                </c:pt>
                <c:pt idx="841">
                  <c:v>1.6012381808427078E-2</c:v>
                </c:pt>
                <c:pt idx="842">
                  <c:v>1.600676582233845E-2</c:v>
                </c:pt>
                <c:pt idx="843">
                  <c:v>1.6001200865610229E-2</c:v>
                </c:pt>
                <c:pt idx="844">
                  <c:v>1.5995686938232098E-2</c:v>
                </c:pt>
                <c:pt idx="845">
                  <c:v>1.5990089448924879E-2</c:v>
                </c:pt>
                <c:pt idx="846">
                  <c:v>1.5984678572441791E-2</c:v>
                </c:pt>
                <c:pt idx="847">
                  <c:v>1.5979318723327991E-2</c:v>
                </c:pt>
                <c:pt idx="848">
                  <c:v>1.5974009900731834E-2</c:v>
                </c:pt>
                <c:pt idx="849">
                  <c:v>1.5968752103655153E-2</c:v>
                </c:pt>
                <c:pt idx="850">
                  <c:v>1.5963545330959963E-2</c:v>
                </c:pt>
                <c:pt idx="851">
                  <c:v>1.595838958136438E-2</c:v>
                </c:pt>
                <c:pt idx="852">
                  <c:v>1.5953284853445986E-2</c:v>
                </c:pt>
                <c:pt idx="853">
                  <c:v>1.5948231145641967E-2</c:v>
                </c:pt>
                <c:pt idx="854">
                  <c:v>1.5943228456248487E-2</c:v>
                </c:pt>
                <c:pt idx="855">
                  <c:v>1.5938276783422634E-2</c:v>
                </c:pt>
                <c:pt idx="856">
                  <c:v>1.5933376125181777E-2</c:v>
                </c:pt>
                <c:pt idx="857">
                  <c:v>1.5928526479404487E-2</c:v>
                </c:pt>
                <c:pt idx="858">
                  <c:v>1.5923727843832679E-2</c:v>
                </c:pt>
                <c:pt idx="859">
                  <c:v>1.5918980216069537E-2</c:v>
                </c:pt>
                <c:pt idx="860">
                  <c:v>1.5914283593581355E-2</c:v>
                </c:pt>
                <c:pt idx="861">
                  <c:v>1.5909637973698054E-2</c:v>
                </c:pt>
                <c:pt idx="862">
                  <c:v>1.5905043353615082E-2</c:v>
                </c:pt>
                <c:pt idx="863">
                  <c:v>1.5900499730391007E-2</c:v>
                </c:pt>
                <c:pt idx="864">
                  <c:v>1.5896007100950814E-2</c:v>
                </c:pt>
                <c:pt idx="865">
                  <c:v>1.5891565462084357E-2</c:v>
                </c:pt>
                <c:pt idx="866">
                  <c:v>1.5887174810449926E-2</c:v>
                </c:pt>
                <c:pt idx="867">
                  <c:v>1.5882835142570467E-2</c:v>
                </c:pt>
                <c:pt idx="868">
                  <c:v>1.5878546454838289E-2</c:v>
                </c:pt>
                <c:pt idx="869">
                  <c:v>1.5874308743513206E-2</c:v>
                </c:pt>
                <c:pt idx="870">
                  <c:v>1.5870122004725217E-2</c:v>
                </c:pt>
                <c:pt idx="871">
                  <c:v>1.5865986234471389E-2</c:v>
                </c:pt>
                <c:pt idx="872">
                  <c:v>1.5861901428620231E-2</c:v>
                </c:pt>
                <c:pt idx="873">
                  <c:v>1.5857867582911484E-2</c:v>
                </c:pt>
                <c:pt idx="874">
                  <c:v>1.5853884692954571E-2</c:v>
                </c:pt>
                <c:pt idx="875">
                  <c:v>1.5849591755942506E-2</c:v>
                </c:pt>
                <c:pt idx="876">
                  <c:v>1.5844508028349476E-2</c:v>
                </c:pt>
                <c:pt idx="877">
                  <c:v>1.5839476144165629E-2</c:v>
                </c:pt>
                <c:pt idx="878">
                  <c:v>1.5834495962638185E-2</c:v>
                </c:pt>
                <c:pt idx="879">
                  <c:v>1.5829566848389369E-2</c:v>
                </c:pt>
                <c:pt idx="880">
                  <c:v>1.5824688041211277E-2</c:v>
                </c:pt>
                <c:pt idx="881">
                  <c:v>1.5819858779467243E-2</c:v>
                </c:pt>
                <c:pt idx="882">
                  <c:v>1.5815078300094449E-2</c:v>
                </c:pt>
                <c:pt idx="883">
                  <c:v>1.5810345838601518E-2</c:v>
                </c:pt>
                <c:pt idx="884">
                  <c:v>1.5805660629068137E-2</c:v>
                </c:pt>
                <c:pt idx="885">
                  <c:v>1.5801021904146752E-2</c:v>
                </c:pt>
                <c:pt idx="886">
                  <c:v>1.5796428895059826E-2</c:v>
                </c:pt>
                <c:pt idx="887">
                  <c:v>1.5791880831599957E-2</c:v>
                </c:pt>
                <c:pt idx="888">
                  <c:v>1.5787376942129706E-2</c:v>
                </c:pt>
                <c:pt idx="889">
                  <c:v>1.5782916453581541E-2</c:v>
                </c:pt>
                <c:pt idx="890">
                  <c:v>1.5778498591456101E-2</c:v>
                </c:pt>
                <c:pt idx="891">
                  <c:v>1.5774122579823045E-2</c:v>
                </c:pt>
                <c:pt idx="892">
                  <c:v>1.5769787641320639E-2</c:v>
                </c:pt>
                <c:pt idx="893">
                  <c:v>1.5765492997152294E-2</c:v>
                </c:pt>
                <c:pt idx="894">
                  <c:v>1.5761237867091552E-2</c:v>
                </c:pt>
                <c:pt idx="895">
                  <c:v>1.5757021469476058E-2</c:v>
                </c:pt>
                <c:pt idx="896">
                  <c:v>1.5752843021210095E-2</c:v>
                </c:pt>
                <c:pt idx="897">
                  <c:v>1.5748701737763732E-2</c:v>
                </c:pt>
                <c:pt idx="898">
                  <c:v>1.5744596833171493E-2</c:v>
                </c:pt>
                <c:pt idx="899">
                  <c:v>1.574052752003189E-2</c:v>
                </c:pt>
                <c:pt idx="900">
                  <c:v>1.5736493009508308E-2</c:v>
                </c:pt>
                <c:pt idx="901">
                  <c:v>1.5732492511326381E-2</c:v>
                </c:pt>
                <c:pt idx="902">
                  <c:v>1.5728525233774479E-2</c:v>
                </c:pt>
                <c:pt idx="903">
                  <c:v>1.5724590383702788E-2</c:v>
                </c:pt>
                <c:pt idx="904">
                  <c:v>1.5720687166523622E-2</c:v>
                </c:pt>
                <c:pt idx="905">
                  <c:v>1.5716814786209787E-2</c:v>
                </c:pt>
                <c:pt idx="906">
                  <c:v>1.5712972445294651E-2</c:v>
                </c:pt>
                <c:pt idx="907">
                  <c:v>1.5709159344869873E-2</c:v>
                </c:pt>
                <c:pt idx="908">
                  <c:v>1.5705374684588044E-2</c:v>
                </c:pt>
                <c:pt idx="909">
                  <c:v>1.5701617662657881E-2</c:v>
                </c:pt>
                <c:pt idx="910">
                  <c:v>1.569788747584858E-2</c:v>
                </c:pt>
                <c:pt idx="911">
                  <c:v>1.5694183319483985E-2</c:v>
                </c:pt>
                <c:pt idx="912">
                  <c:v>1.5690504387444921E-2</c:v>
                </c:pt>
                <c:pt idx="913">
                  <c:v>1.5686849872168444E-2</c:v>
                </c:pt>
                <c:pt idx="914">
                  <c:v>1.5683218978684268E-2</c:v>
                </c:pt>
                <c:pt idx="915">
                  <c:v>1.5679611233614783E-2</c:v>
                </c:pt>
                <c:pt idx="916">
                  <c:v>1.5676026485870329E-2</c:v>
                </c:pt>
                <c:pt idx="917">
                  <c:v>1.5672464598110027E-2</c:v>
                </c:pt>
                <c:pt idx="918">
                  <c:v>1.566892543270983E-2</c:v>
                </c:pt>
                <c:pt idx="919">
                  <c:v>1.5665408851762298E-2</c:v>
                </c:pt>
                <c:pt idx="920">
                  <c:v>1.5661914717075998E-2</c:v>
                </c:pt>
                <c:pt idx="921">
                  <c:v>1.5658442890175452E-2</c:v>
                </c:pt>
                <c:pt idx="922">
                  <c:v>1.5654993232302343E-2</c:v>
                </c:pt>
                <c:pt idx="923">
                  <c:v>1.5651565604413425E-2</c:v>
                </c:pt>
                <c:pt idx="924">
                  <c:v>1.5648159867182782E-2</c:v>
                </c:pt>
                <c:pt idx="925">
                  <c:v>1.564477588099935E-2</c:v>
                </c:pt>
                <c:pt idx="926">
                  <c:v>1.5641413505968236E-2</c:v>
                </c:pt>
                <c:pt idx="927">
                  <c:v>1.5638072601911159E-2</c:v>
                </c:pt>
                <c:pt idx="928">
                  <c:v>1.5634753028363171E-2</c:v>
                </c:pt>
                <c:pt idx="929">
                  <c:v>1.5631454644578387E-2</c:v>
                </c:pt>
                <c:pt idx="930">
                  <c:v>1.5628177309523154E-2</c:v>
                </c:pt>
                <c:pt idx="931">
                  <c:v>1.5624920881881423E-2</c:v>
                </c:pt>
                <c:pt idx="932">
                  <c:v>1.5621685220050899E-2</c:v>
                </c:pt>
                <c:pt idx="933">
                  <c:v>1.5618470182145737E-2</c:v>
                </c:pt>
                <c:pt idx="934">
                  <c:v>1.5615275625994511E-2</c:v>
                </c:pt>
                <c:pt idx="935">
                  <c:v>1.5612101409140435E-2</c:v>
                </c:pt>
                <c:pt idx="936">
                  <c:v>1.5608947388843115E-2</c:v>
                </c:pt>
                <c:pt idx="937">
                  <c:v>1.5605813422075921E-2</c:v>
                </c:pt>
                <c:pt idx="938">
                  <c:v>1.5602699365525817E-2</c:v>
                </c:pt>
                <c:pt idx="939">
                  <c:v>1.5599605075596601E-2</c:v>
                </c:pt>
                <c:pt idx="940">
                  <c:v>1.5596530408405068E-2</c:v>
                </c:pt>
                <c:pt idx="941">
                  <c:v>1.5593475219782427E-2</c:v>
                </c:pt>
                <c:pt idx="942">
                  <c:v>1.5590439365276123E-2</c:v>
                </c:pt>
                <c:pt idx="943">
                  <c:v>1.5587422700143854E-2</c:v>
                </c:pt>
                <c:pt idx="944">
                  <c:v>1.5584425079361683E-2</c:v>
                </c:pt>
                <c:pt idx="945">
                  <c:v>1.5581446357616366E-2</c:v>
                </c:pt>
                <c:pt idx="946">
                  <c:v>1.557848638931018E-2</c:v>
                </c:pt>
                <c:pt idx="947">
                  <c:v>1.5575545028559436E-2</c:v>
                </c:pt>
                <c:pt idx="948">
                  <c:v>1.5572270821339072E-2</c:v>
                </c:pt>
                <c:pt idx="949">
                  <c:v>1.5568195466033248E-2</c:v>
                </c:pt>
                <c:pt idx="950">
                  <c:v>1.556413866844476E-2</c:v>
                </c:pt>
                <c:pt idx="951">
                  <c:v>1.5560100350328033E-2</c:v>
                </c:pt>
                <c:pt idx="952">
                  <c:v>1.5556080869752584E-2</c:v>
                </c:pt>
                <c:pt idx="953">
                  <c:v>1.5552080756856762E-2</c:v>
                </c:pt>
                <c:pt idx="954">
                  <c:v>1.5548203790831711E-2</c:v>
                </c:pt>
                <c:pt idx="955">
                  <c:v>1.5544248192945094E-2</c:v>
                </c:pt>
                <c:pt idx="956">
                  <c:v>1.5540313605143515E-2</c:v>
                </c:pt>
                <c:pt idx="957">
                  <c:v>1.5536400560412379E-2</c:v>
                </c:pt>
                <c:pt idx="958">
                  <c:v>1.553250959259651E-2</c:v>
                </c:pt>
                <c:pt idx="959">
                  <c:v>1.5528641236400048E-2</c:v>
                </c:pt>
                <c:pt idx="960">
                  <c:v>1.5524796027387648E-2</c:v>
                </c:pt>
                <c:pt idx="961">
                  <c:v>1.5520974501985894E-2</c:v>
                </c:pt>
                <c:pt idx="962">
                  <c:v>1.5517177197484069E-2</c:v>
                </c:pt>
                <c:pt idx="963">
                  <c:v>1.5513404652032957E-2</c:v>
                </c:pt>
                <c:pt idx="964">
                  <c:v>1.5509657404649092E-2</c:v>
                </c:pt>
                <c:pt idx="965">
                  <c:v>1.5505935995212527E-2</c:v>
                </c:pt>
                <c:pt idx="966">
                  <c:v>1.5502240964469456E-2</c:v>
                </c:pt>
                <c:pt idx="967">
                  <c:v>1.5498572854033133E-2</c:v>
                </c:pt>
                <c:pt idx="968">
                  <c:v>1.5494932206383333E-2</c:v>
                </c:pt>
                <c:pt idx="969">
                  <c:v>1.549131956486887E-2</c:v>
                </c:pt>
                <c:pt idx="970">
                  <c:v>1.5487735473707255E-2</c:v>
                </c:pt>
                <c:pt idx="971">
                  <c:v>1.548418047798634E-2</c:v>
                </c:pt>
                <c:pt idx="972">
                  <c:v>1.5480655123665961E-2</c:v>
                </c:pt>
                <c:pt idx="973">
                  <c:v>1.5477159957576514E-2</c:v>
                </c:pt>
                <c:pt idx="974">
                  <c:v>1.5473695527421956E-2</c:v>
                </c:pt>
                <c:pt idx="975">
                  <c:v>1.5470262381780685E-2</c:v>
                </c:pt>
                <c:pt idx="976">
                  <c:v>1.5466861070106024E-2</c:v>
                </c:pt>
                <c:pt idx="977">
                  <c:v>1.5463492142726991E-2</c:v>
                </c:pt>
                <c:pt idx="978">
                  <c:v>1.5460156150849278E-2</c:v>
                </c:pt>
                <c:pt idx="979">
                  <c:v>1.5456853646557113E-2</c:v>
                </c:pt>
                <c:pt idx="980">
                  <c:v>1.5453585182813577E-2</c:v>
                </c:pt>
                <c:pt idx="981">
                  <c:v>1.5450351313462255E-2</c:v>
                </c:pt>
                <c:pt idx="982">
                  <c:v>1.5447152593227339E-2</c:v>
                </c:pt>
                <c:pt idx="983">
                  <c:v>1.5443989577714879E-2</c:v>
                </c:pt>
                <c:pt idx="984">
                  <c:v>1.5440862823415197E-2</c:v>
                </c:pt>
                <c:pt idx="985">
                  <c:v>1.5439636913322905E-2</c:v>
                </c:pt>
                <c:pt idx="986">
                  <c:v>1.5438913874713155E-2</c:v>
                </c:pt>
                <c:pt idx="987">
                  <c:v>1.5438228169867245E-2</c:v>
                </c:pt>
                <c:pt idx="988">
                  <c:v>1.5437579146910501E-2</c:v>
                </c:pt>
                <c:pt idx="989">
                  <c:v>1.5436964852841828E-2</c:v>
                </c:pt>
                <c:pt idx="990">
                  <c:v>1.5436383259071963E-2</c:v>
                </c:pt>
                <c:pt idx="991">
                  <c:v>1.5435482542548564E-2</c:v>
                </c:pt>
                <c:pt idx="992">
                  <c:v>1.5434962505093108E-2</c:v>
                </c:pt>
                <c:pt idx="993">
                  <c:v>1.5434469235984646E-2</c:v>
                </c:pt>
                <c:pt idx="994">
                  <c:v>1.543400068728322E-2</c:v>
                </c:pt>
                <c:pt idx="995">
                  <c:v>1.5433554807529717E-2</c:v>
                </c:pt>
                <c:pt idx="996">
                  <c:v>1.5433129541741763E-2</c:v>
                </c:pt>
                <c:pt idx="997">
                  <c:v>1.5432722831410815E-2</c:v>
                </c:pt>
              </c:numCache>
            </c:numRef>
          </c:val>
          <c:smooth val="0"/>
        </c:ser>
        <c:dLbls>
          <c:showLegendKey val="0"/>
          <c:showVal val="0"/>
          <c:showCatName val="0"/>
          <c:showSerName val="0"/>
          <c:showPercent val="0"/>
          <c:showBubbleSize val="0"/>
        </c:dLbls>
        <c:marker val="1"/>
        <c:smooth val="0"/>
        <c:axId val="649240576"/>
        <c:axId val="649242112"/>
      </c:lineChart>
      <c:dateAx>
        <c:axId val="649240576"/>
        <c:scaling>
          <c:orientation val="minMax"/>
        </c:scaling>
        <c:delete val="0"/>
        <c:axPos val="b"/>
        <c:numFmt formatCode="d\-mmm\-yy" sourceLinked="1"/>
        <c:majorTickMark val="out"/>
        <c:minorTickMark val="none"/>
        <c:tickLblPos val="nextTo"/>
        <c:crossAx val="649242112"/>
        <c:crosses val="autoZero"/>
        <c:auto val="1"/>
        <c:lblOffset val="100"/>
        <c:baseTimeUnit val="days"/>
      </c:dateAx>
      <c:valAx>
        <c:axId val="649242112"/>
        <c:scaling>
          <c:orientation val="minMax"/>
        </c:scaling>
        <c:delete val="0"/>
        <c:axPos val="l"/>
        <c:majorGridlines/>
        <c:numFmt formatCode="0.0000%" sourceLinked="1"/>
        <c:majorTickMark val="out"/>
        <c:minorTickMark val="none"/>
        <c:tickLblPos val="nextTo"/>
        <c:crossAx val="649240576"/>
        <c:crosses val="autoZero"/>
        <c:crossBetween val="between"/>
      </c:valAx>
    </c:plotArea>
    <c:legend>
      <c:legendPos val="b"/>
      <c:layout>
        <c:manualLayout>
          <c:xMode val="edge"/>
          <c:yMode val="edge"/>
          <c:x val="0.87509245200852137"/>
          <c:y val="2.8909082585607031E-2"/>
          <c:w val="0.10781198874804326"/>
          <c:h val="0.14357153756943172"/>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4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4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4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4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5.png"/></Relationships>
</file>

<file path=xl/drawings/_rels/drawing4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5.png"/></Relationships>
</file>

<file path=xl/drawings/_rels/drawing4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57150</xdr:colOff>
      <xdr:row>1</xdr:row>
      <xdr:rowOff>139497</xdr:rowOff>
    </xdr:from>
    <xdr:to>
      <xdr:col>5</xdr:col>
      <xdr:colOff>276409</xdr:colOff>
      <xdr:row>3</xdr:row>
      <xdr:rowOff>0</xdr:rowOff>
    </xdr:to>
    <xdr:pic macro="[0]!ToggleStreaming">
      <xdr:nvPicPr>
        <xdr:cNvPr id="3" name="Picture 2"/>
        <xdr:cNvPicPr>
          <a:picLocks noChangeAspect="1"/>
        </xdr:cNvPicPr>
      </xdr:nvPicPr>
      <xdr:blipFill>
        <a:blip xmlns:r="http://schemas.openxmlformats.org/officeDocument/2006/relationships" r:embed="rId1"/>
        <a:stretch>
          <a:fillRect/>
        </a:stretch>
      </xdr:blipFill>
      <xdr:spPr>
        <a:xfrm>
          <a:off x="3724275" y="329997"/>
          <a:ext cx="219259" cy="241503"/>
        </a:xfrm>
        <a:prstGeom prst="rect">
          <a:avLst/>
        </a:prstGeom>
      </xdr:spPr>
    </xdr:pic>
    <xdr:clientData/>
  </xdr:twoCellAnchor>
  <xdr:twoCellAnchor editAs="oneCell">
    <xdr:from>
      <xdr:col>7</xdr:col>
      <xdr:colOff>95250</xdr:colOff>
      <xdr:row>1</xdr:row>
      <xdr:rowOff>139497</xdr:rowOff>
    </xdr:from>
    <xdr:to>
      <xdr:col>7</xdr:col>
      <xdr:colOff>314509</xdr:colOff>
      <xdr:row>3</xdr:row>
      <xdr:rowOff>0</xdr:rowOff>
    </xdr:to>
    <xdr:pic macro="[0]!ToggleEnableBloomberg">
      <xdr:nvPicPr>
        <xdr:cNvPr id="4" name="Picture 3"/>
        <xdr:cNvPicPr>
          <a:picLocks noChangeAspect="1"/>
        </xdr:cNvPicPr>
      </xdr:nvPicPr>
      <xdr:blipFill>
        <a:blip xmlns:r="http://schemas.openxmlformats.org/officeDocument/2006/relationships" r:embed="rId1"/>
        <a:stretch>
          <a:fillRect/>
        </a:stretch>
      </xdr:blipFill>
      <xdr:spPr>
        <a:xfrm>
          <a:off x="5857875" y="329997"/>
          <a:ext cx="219259" cy="241503"/>
        </a:xfrm>
        <a:prstGeom prst="rect">
          <a:avLst/>
        </a:prstGeom>
      </xdr:spPr>
    </xdr:pic>
    <xdr:clientData/>
  </xdr:twoCellAnchor>
  <xdr:twoCellAnchor editAs="oneCell">
    <xdr:from>
      <xdr:col>5</xdr:col>
      <xdr:colOff>76200</xdr:colOff>
      <xdr:row>10</xdr:row>
      <xdr:rowOff>180975</xdr:rowOff>
    </xdr:from>
    <xdr:to>
      <xdr:col>5</xdr:col>
      <xdr:colOff>295459</xdr:colOff>
      <xdr:row>12</xdr:row>
      <xdr:rowOff>41478</xdr:rowOff>
    </xdr:to>
    <xdr:pic macro="[0]!RefreshSheet">
      <xdr:nvPicPr>
        <xdr:cNvPr id="6" name="Picture 5"/>
        <xdr:cNvPicPr>
          <a:picLocks noChangeAspect="1"/>
        </xdr:cNvPicPr>
      </xdr:nvPicPr>
      <xdr:blipFill>
        <a:blip xmlns:r="http://schemas.openxmlformats.org/officeDocument/2006/relationships" r:embed="rId1"/>
        <a:stretch>
          <a:fillRect/>
        </a:stretch>
      </xdr:blipFill>
      <xdr:spPr>
        <a:xfrm>
          <a:off x="3743325" y="2085975"/>
          <a:ext cx="219259" cy="241503"/>
        </a:xfrm>
        <a:prstGeom prst="rect">
          <a:avLst/>
        </a:prstGeom>
      </xdr:spPr>
    </xdr:pic>
    <xdr:clientData/>
  </xdr:twoCellAnchor>
  <xdr:twoCellAnchor editAs="oneCell">
    <xdr:from>
      <xdr:col>10</xdr:col>
      <xdr:colOff>266700</xdr:colOff>
      <xdr:row>10</xdr:row>
      <xdr:rowOff>180975</xdr:rowOff>
    </xdr:from>
    <xdr:to>
      <xdr:col>10</xdr:col>
      <xdr:colOff>485959</xdr:colOff>
      <xdr:row>12</xdr:row>
      <xdr:rowOff>41478</xdr:rowOff>
    </xdr:to>
    <xdr:pic macro="[0]!RefreshSheet">
      <xdr:nvPicPr>
        <xdr:cNvPr id="7" name="Picture 6"/>
        <xdr:cNvPicPr>
          <a:picLocks noChangeAspect="1"/>
        </xdr:cNvPicPr>
      </xdr:nvPicPr>
      <xdr:blipFill>
        <a:blip xmlns:r="http://schemas.openxmlformats.org/officeDocument/2006/relationships" r:embed="rId1"/>
        <a:stretch>
          <a:fillRect/>
        </a:stretch>
      </xdr:blipFill>
      <xdr:spPr>
        <a:xfrm>
          <a:off x="8439150" y="2085975"/>
          <a:ext cx="219259" cy="241503"/>
        </a:xfrm>
        <a:prstGeom prst="rect">
          <a:avLst/>
        </a:prstGeom>
      </xdr:spPr>
    </xdr:pic>
    <xdr:clientData/>
  </xdr:twoCellAnchor>
  <xdr:twoCellAnchor editAs="oneCell">
    <xdr:from>
      <xdr:col>10</xdr:col>
      <xdr:colOff>95250</xdr:colOff>
      <xdr:row>1</xdr:row>
      <xdr:rowOff>168072</xdr:rowOff>
    </xdr:from>
    <xdr:to>
      <xdr:col>10</xdr:col>
      <xdr:colOff>314509</xdr:colOff>
      <xdr:row>3</xdr:row>
      <xdr:rowOff>28575</xdr:rowOff>
    </xdr:to>
    <xdr:pic macro="[0]!ToggleBuildCurvesUsingForwards">
      <xdr:nvPicPr>
        <xdr:cNvPr id="8" name="Picture 7"/>
        <xdr:cNvPicPr>
          <a:picLocks noChangeAspect="1"/>
        </xdr:cNvPicPr>
      </xdr:nvPicPr>
      <xdr:blipFill>
        <a:blip xmlns:r="http://schemas.openxmlformats.org/officeDocument/2006/relationships" r:embed="rId1"/>
        <a:stretch>
          <a:fillRect/>
        </a:stretch>
      </xdr:blipFill>
      <xdr:spPr>
        <a:xfrm>
          <a:off x="8267700" y="358572"/>
          <a:ext cx="219259" cy="241503"/>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276225</xdr:colOff>
          <xdr:row>6</xdr:row>
          <xdr:rowOff>0</xdr:rowOff>
        </xdr:from>
        <xdr:to>
          <xdr:col>5</xdr:col>
          <xdr:colOff>676275</xdr:colOff>
          <xdr:row>9</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Calibration</a:t>
              </a:r>
            </a:p>
            <a:p>
              <a:pPr algn="ctr" rtl="0">
                <a:defRPr sz="1000"/>
              </a:pPr>
              <a:r>
                <a:rPr lang="en-GB" sz="1100" b="0" i="0" u="none" strike="noStrike" baseline="0">
                  <a:solidFill>
                    <a:srgbClr val="000000"/>
                  </a:solidFill>
                  <a:latin typeface="Calibri"/>
                  <a:cs typeface="Calibri"/>
                </a:rPr>
                <a:t>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6</xdr:row>
          <xdr:rowOff>0</xdr:rowOff>
        </xdr:from>
        <xdr:to>
          <xdr:col>6</xdr:col>
          <xdr:colOff>1009650</xdr:colOff>
          <xdr:row>9</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Market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1009650</xdr:colOff>
          <xdr:row>6</xdr:row>
          <xdr:rowOff>0</xdr:rowOff>
        </xdr:from>
        <xdr:to>
          <xdr:col>9</xdr:col>
          <xdr:colOff>295275</xdr:colOff>
          <xdr:row>9</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a:t>
              </a:r>
            </a:p>
            <a:p>
              <a:pPr algn="ctr" rtl="0">
                <a:defRPr sz="1000"/>
              </a:pPr>
              <a:r>
                <a:rPr lang="en-GB" sz="1100" b="0" i="0" u="none" strike="noStrike" baseline="0">
                  <a:solidFill>
                    <a:srgbClr val="000000"/>
                  </a:solidFill>
                  <a:latin typeface="Calibri"/>
                  <a:cs typeface="Calibri"/>
                </a:rPr>
                <a:t>Configuration</a:t>
              </a:r>
            </a:p>
          </xdr:txBody>
        </xdr:sp>
        <xdr:clientData fPrintsWithSheet="0"/>
      </xdr:twoCellAnchor>
    </mc:Choice>
    <mc:Fallback/>
  </mc:AlternateContent>
  <xdr:twoCellAnchor editAs="oneCell">
    <xdr:from>
      <xdr:col>2</xdr:col>
      <xdr:colOff>76200</xdr:colOff>
      <xdr:row>1</xdr:row>
      <xdr:rowOff>161925</xdr:rowOff>
    </xdr:from>
    <xdr:to>
      <xdr:col>2</xdr:col>
      <xdr:colOff>295459</xdr:colOff>
      <xdr:row>3</xdr:row>
      <xdr:rowOff>22428</xdr:rowOff>
    </xdr:to>
    <xdr:pic macro="[0]!UpdateValuationDate">
      <xdr:nvPicPr>
        <xdr:cNvPr id="12" name="Picture 11"/>
        <xdr:cNvPicPr>
          <a:picLocks noChangeAspect="1"/>
        </xdr:cNvPicPr>
      </xdr:nvPicPr>
      <xdr:blipFill>
        <a:blip xmlns:r="http://schemas.openxmlformats.org/officeDocument/2006/relationships" r:embed="rId1"/>
        <a:stretch>
          <a:fillRect/>
        </a:stretch>
      </xdr:blipFill>
      <xdr:spPr>
        <a:xfrm>
          <a:off x="1771650" y="352425"/>
          <a:ext cx="219259" cy="241503"/>
        </a:xfrm>
        <a:prstGeom prst="rect">
          <a:avLst/>
        </a:prstGeom>
      </xdr:spPr>
    </xdr:pic>
    <xdr:clientData/>
  </xdr:twoCellAnchor>
  <xdr:oneCellAnchor>
    <xdr:from>
      <xdr:col>2</xdr:col>
      <xdr:colOff>19050</xdr:colOff>
      <xdr:row>10</xdr:row>
      <xdr:rowOff>19050</xdr:rowOff>
    </xdr:from>
    <xdr:ext cx="495300" cy="538244"/>
    <xdr:pic macro="[0]!RefreshCurves">
      <xdr:nvPicPr>
        <xdr:cNvPr id="14" name="Picture 13"/>
        <xdr:cNvPicPr>
          <a:picLocks noChangeAspect="1"/>
        </xdr:cNvPicPr>
      </xdr:nvPicPr>
      <xdr:blipFill>
        <a:blip xmlns:r="http://schemas.openxmlformats.org/officeDocument/2006/relationships" r:embed="rId2"/>
        <a:stretch>
          <a:fillRect/>
        </a:stretch>
      </xdr:blipFill>
      <xdr:spPr>
        <a:xfrm>
          <a:off x="1714500" y="1924050"/>
          <a:ext cx="495300" cy="538244"/>
        </a:xfrm>
        <a:prstGeom prst="rect">
          <a:avLst/>
        </a:prstGeom>
      </xdr:spPr>
    </xdr:pic>
    <xdr:clientData/>
  </xdr:oneCellAnchor>
  <mc:AlternateContent xmlns:mc="http://schemas.openxmlformats.org/markup-compatibility/2006">
    <mc:Choice xmlns:a14="http://schemas.microsoft.com/office/drawing/2010/main" Requires="a14">
      <xdr:twoCellAnchor editAs="absolute">
        <xdr:from>
          <xdr:col>9</xdr:col>
          <xdr:colOff>295275</xdr:colOff>
          <xdr:row>6</xdr:row>
          <xdr:rowOff>0</xdr:rowOff>
        </xdr:from>
        <xdr:to>
          <xdr:col>10</xdr:col>
          <xdr:colOff>942975</xdr:colOff>
          <xdr:row>9</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a:t>
              </a:r>
            </a:p>
            <a:p>
              <a:pPr algn="ctr" rtl="0">
                <a:defRPr sz="1000"/>
              </a:pPr>
              <a:r>
                <a:rPr lang="en-GB" sz="1100" b="0" i="0" u="none" strike="noStrike" baseline="0">
                  <a:solidFill>
                    <a:srgbClr val="000000"/>
                  </a:solidFill>
                  <a:latin typeface="Calibri"/>
                  <a:cs typeface="Calibri"/>
                </a:rPr>
                <a:t>Static Data</a:t>
              </a:r>
            </a:p>
          </xdr:txBody>
        </xdr:sp>
        <xdr:clientData fPrintsWithSheet="0"/>
      </xdr:twoCellAnchor>
    </mc:Choice>
    <mc:Fallback/>
  </mc:AlternateContent>
  <xdr:twoCellAnchor>
    <xdr:from>
      <xdr:col>2</xdr:col>
      <xdr:colOff>19050</xdr:colOff>
      <xdr:row>6</xdr:row>
      <xdr:rowOff>57150</xdr:rowOff>
    </xdr:from>
    <xdr:to>
      <xdr:col>2</xdr:col>
      <xdr:colOff>533400</xdr:colOff>
      <xdr:row>8</xdr:row>
      <xdr:rowOff>171245</xdr:rowOff>
    </xdr:to>
    <xdr:pic macro="[0]!SendAllBloombergRequests">
      <xdr:nvPicPr>
        <xdr:cNvPr id="15" name="Picture 14"/>
        <xdr:cNvPicPr>
          <a:picLocks noChangeAspect="1"/>
        </xdr:cNvPicPr>
      </xdr:nvPicPr>
      <xdr:blipFill>
        <a:blip xmlns:r="http://schemas.openxmlformats.org/officeDocument/2006/relationships" r:embed="rId3"/>
        <a:stretch>
          <a:fillRect/>
        </a:stretch>
      </xdr:blipFill>
      <xdr:spPr>
        <a:xfrm>
          <a:off x="1714500" y="1200150"/>
          <a:ext cx="514350" cy="4950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8" name="Picture 7"/>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2" name="Picture 1"/>
        <xdr:cNvPicPr>
          <a:picLocks noChangeAspect="1"/>
        </xdr:cNvPicPr>
      </xdr:nvPicPr>
      <xdr:blipFill>
        <a:blip xmlns:r="http://schemas.openxmlformats.org/officeDocument/2006/relationships" r:embed="rId2"/>
        <a:stretch>
          <a:fillRect/>
        </a:stretch>
      </xdr:blipFill>
      <xdr:spPr>
        <a:xfrm>
          <a:off x="609600"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10" name="Picture 9"/>
        <xdr:cNvPicPr>
          <a:picLocks noChangeAspect="1"/>
        </xdr:cNvPicPr>
      </xdr:nvPicPr>
      <xdr:blipFill>
        <a:blip xmlns:r="http://schemas.openxmlformats.org/officeDocument/2006/relationships" r:embed="rId2"/>
        <a:stretch>
          <a:fillRect/>
        </a:stretch>
      </xdr:blipFill>
      <xdr:spPr>
        <a:xfrm>
          <a:off x="4038600"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11" name="Picture 10"/>
        <xdr:cNvPicPr>
          <a:picLocks noChangeAspect="1"/>
        </xdr:cNvPicPr>
      </xdr:nvPicPr>
      <xdr:blipFill>
        <a:blip xmlns:r="http://schemas.openxmlformats.org/officeDocument/2006/relationships" r:embed="rId2"/>
        <a:stretch>
          <a:fillRect/>
        </a:stretch>
      </xdr:blipFill>
      <xdr:spPr>
        <a:xfrm>
          <a:off x="14725650"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12" name="Picture 11"/>
        <xdr:cNvPicPr>
          <a:picLocks noChangeAspect="1"/>
        </xdr:cNvPicPr>
      </xdr:nvPicPr>
      <xdr:blipFill>
        <a:blip xmlns:r="http://schemas.openxmlformats.org/officeDocument/2006/relationships" r:embed="rId2"/>
        <a:stretch>
          <a:fillRect/>
        </a:stretch>
      </xdr:blipFill>
      <xdr:spPr>
        <a:xfrm>
          <a:off x="23717250"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13" name="Picture 12"/>
        <xdr:cNvPicPr>
          <a:picLocks noChangeAspect="1"/>
        </xdr:cNvPicPr>
      </xdr:nvPicPr>
      <xdr:blipFill>
        <a:blip xmlns:r="http://schemas.openxmlformats.org/officeDocument/2006/relationships" r:embed="rId2"/>
        <a:stretch>
          <a:fillRect/>
        </a:stretch>
      </xdr:blipFill>
      <xdr:spPr>
        <a:xfrm>
          <a:off x="32708850"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14" name="Picture 13"/>
        <xdr:cNvPicPr>
          <a:picLocks noChangeAspect="1"/>
        </xdr:cNvPicPr>
      </xdr:nvPicPr>
      <xdr:blipFill>
        <a:blip xmlns:r="http://schemas.openxmlformats.org/officeDocument/2006/relationships" r:embed="rId2"/>
        <a:stretch>
          <a:fillRect/>
        </a:stretch>
      </xdr:blipFill>
      <xdr:spPr>
        <a:xfrm>
          <a:off x="41700450" y="1438030"/>
          <a:ext cx="274967" cy="2764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280194</xdr:colOff>
      <xdr:row>0</xdr:row>
      <xdr:rowOff>176155</xdr:rowOff>
    </xdr:from>
    <xdr:to>
      <xdr:col>3</xdr:col>
      <xdr:colOff>643996</xdr:colOff>
      <xdr:row>3</xdr:row>
      <xdr:rowOff>0</xdr:rowOff>
    </xdr:to>
    <xdr:pic macro="[0]!SendBloombergRequests">
      <xdr:nvPicPr>
        <xdr:cNvPr id="2" name="Picture 1"/>
        <xdr:cNvPicPr>
          <a:picLocks noChangeAspect="1"/>
        </xdr:cNvPicPr>
      </xdr:nvPicPr>
      <xdr:blipFill>
        <a:blip xmlns:r="http://schemas.openxmlformats.org/officeDocument/2006/relationships" r:embed="rId1"/>
        <a:stretch>
          <a:fillRect/>
        </a:stretch>
      </xdr:blipFill>
      <xdr:spPr>
        <a:xfrm>
          <a:off x="2690019" y="176155"/>
          <a:ext cx="363802" cy="395345"/>
        </a:xfrm>
        <a:prstGeom prst="rect">
          <a:avLst/>
        </a:prstGeom>
      </xdr:spPr>
    </xdr:pic>
    <xdr:clientData/>
  </xdr:twoCellAnchor>
  <xdr:twoCellAnchor editAs="oneCell">
    <xdr:from>
      <xdr:col>1</xdr:col>
      <xdr:colOff>0</xdr:colOff>
      <xdr:row>7</xdr:row>
      <xdr:rowOff>104530</xdr:rowOff>
    </xdr:from>
    <xdr:to>
      <xdr:col>1</xdr:col>
      <xdr:colOff>274967</xdr:colOff>
      <xdr:row>9</xdr:row>
      <xdr:rowOff>0</xdr:rowOff>
    </xdr:to>
    <xdr:pic macro="[0]!ShowHideOISInstruments">
      <xdr:nvPicPr>
        <xdr:cNvPr id="3" name="Picture 2"/>
        <xdr:cNvPicPr>
          <a:picLocks noChangeAspect="1"/>
        </xdr:cNvPicPr>
      </xdr:nvPicPr>
      <xdr:blipFill>
        <a:blip xmlns:r="http://schemas.openxmlformats.org/officeDocument/2006/relationships" r:embed="rId2"/>
        <a:stretch>
          <a:fillRect/>
        </a:stretch>
      </xdr:blipFill>
      <xdr:spPr>
        <a:xfrm>
          <a:off x="314325" y="1438030"/>
          <a:ext cx="274967" cy="276470"/>
        </a:xfrm>
        <a:prstGeom prst="rect">
          <a:avLst/>
        </a:prstGeom>
      </xdr:spPr>
    </xdr:pic>
    <xdr:clientData/>
  </xdr:twoCellAnchor>
  <xdr:twoCellAnchor editAs="oneCell">
    <xdr:from>
      <xdr:col>10</xdr:col>
      <xdr:colOff>0</xdr:colOff>
      <xdr:row>7</xdr:row>
      <xdr:rowOff>104530</xdr:rowOff>
    </xdr:from>
    <xdr:to>
      <xdr:col>10</xdr:col>
      <xdr:colOff>274967</xdr:colOff>
      <xdr:row>9</xdr:row>
      <xdr:rowOff>0</xdr:rowOff>
    </xdr:to>
    <xdr:pic macro="[0]!ShowHideSwapInstruments">
      <xdr:nvPicPr>
        <xdr:cNvPr id="4" name="Picture 3"/>
        <xdr:cNvPicPr>
          <a:picLocks noChangeAspect="1"/>
        </xdr:cNvPicPr>
      </xdr:nvPicPr>
      <xdr:blipFill>
        <a:blip xmlns:r="http://schemas.openxmlformats.org/officeDocument/2006/relationships" r:embed="rId2"/>
        <a:stretch>
          <a:fillRect/>
        </a:stretch>
      </xdr:blipFill>
      <xdr:spPr>
        <a:xfrm>
          <a:off x="4238625" y="1438030"/>
          <a:ext cx="274967" cy="276470"/>
        </a:xfrm>
        <a:prstGeom prst="rect">
          <a:avLst/>
        </a:prstGeom>
      </xdr:spPr>
    </xdr:pic>
    <xdr:clientData/>
  </xdr:twoCellAnchor>
  <xdr:twoCellAnchor editAs="oneCell">
    <xdr:from>
      <xdr:col>21</xdr:col>
      <xdr:colOff>0</xdr:colOff>
      <xdr:row>7</xdr:row>
      <xdr:rowOff>104530</xdr:rowOff>
    </xdr:from>
    <xdr:to>
      <xdr:col>21</xdr:col>
      <xdr:colOff>274967</xdr:colOff>
      <xdr:row>9</xdr:row>
      <xdr:rowOff>0</xdr:rowOff>
    </xdr:to>
    <xdr:pic macro="[0]!ShowHideTenorBasis1Instruments">
      <xdr:nvPicPr>
        <xdr:cNvPr id="5" name="Picture 4"/>
        <xdr:cNvPicPr>
          <a:picLocks noChangeAspect="1"/>
        </xdr:cNvPicPr>
      </xdr:nvPicPr>
      <xdr:blipFill>
        <a:blip xmlns:r="http://schemas.openxmlformats.org/officeDocument/2006/relationships" r:embed="rId2"/>
        <a:stretch>
          <a:fillRect/>
        </a:stretch>
      </xdr:blipFill>
      <xdr:spPr>
        <a:xfrm>
          <a:off x="8162925" y="1438030"/>
          <a:ext cx="274967" cy="276470"/>
        </a:xfrm>
        <a:prstGeom prst="rect">
          <a:avLst/>
        </a:prstGeom>
      </xdr:spPr>
    </xdr:pic>
    <xdr:clientData/>
  </xdr:twoCellAnchor>
  <xdr:twoCellAnchor editAs="oneCell">
    <xdr:from>
      <xdr:col>30</xdr:col>
      <xdr:colOff>0</xdr:colOff>
      <xdr:row>7</xdr:row>
      <xdr:rowOff>104530</xdr:rowOff>
    </xdr:from>
    <xdr:to>
      <xdr:col>30</xdr:col>
      <xdr:colOff>274967</xdr:colOff>
      <xdr:row>9</xdr:row>
      <xdr:rowOff>0</xdr:rowOff>
    </xdr:to>
    <xdr:pic macro="[0]!ShowHideTenorBasis2Instruments">
      <xdr:nvPicPr>
        <xdr:cNvPr id="6" name="Picture 5"/>
        <xdr:cNvPicPr>
          <a:picLocks noChangeAspect="1"/>
        </xdr:cNvPicPr>
      </xdr:nvPicPr>
      <xdr:blipFill>
        <a:blip xmlns:r="http://schemas.openxmlformats.org/officeDocument/2006/relationships" r:embed="rId2"/>
        <a:stretch>
          <a:fillRect/>
        </a:stretch>
      </xdr:blipFill>
      <xdr:spPr>
        <a:xfrm>
          <a:off x="12087225" y="1438030"/>
          <a:ext cx="274967" cy="276470"/>
        </a:xfrm>
        <a:prstGeom prst="rect">
          <a:avLst/>
        </a:prstGeom>
      </xdr:spPr>
    </xdr:pic>
    <xdr:clientData/>
  </xdr:twoCellAnchor>
  <xdr:twoCellAnchor editAs="oneCell">
    <xdr:from>
      <xdr:col>39</xdr:col>
      <xdr:colOff>0</xdr:colOff>
      <xdr:row>7</xdr:row>
      <xdr:rowOff>104530</xdr:rowOff>
    </xdr:from>
    <xdr:to>
      <xdr:col>39</xdr:col>
      <xdr:colOff>274967</xdr:colOff>
      <xdr:row>9</xdr:row>
      <xdr:rowOff>0</xdr:rowOff>
    </xdr:to>
    <xdr:pic macro="[0]!ShowHideTenorBasis3Instruments">
      <xdr:nvPicPr>
        <xdr:cNvPr id="7" name="Picture 6"/>
        <xdr:cNvPicPr>
          <a:picLocks noChangeAspect="1"/>
        </xdr:cNvPicPr>
      </xdr:nvPicPr>
      <xdr:blipFill>
        <a:blip xmlns:r="http://schemas.openxmlformats.org/officeDocument/2006/relationships" r:embed="rId2"/>
        <a:stretch>
          <a:fillRect/>
        </a:stretch>
      </xdr:blipFill>
      <xdr:spPr>
        <a:xfrm>
          <a:off x="16011525" y="1438030"/>
          <a:ext cx="274967" cy="276470"/>
        </a:xfrm>
        <a:prstGeom prst="rect">
          <a:avLst/>
        </a:prstGeom>
      </xdr:spPr>
    </xdr:pic>
    <xdr:clientData/>
  </xdr:twoCellAnchor>
  <xdr:twoCellAnchor editAs="oneCell">
    <xdr:from>
      <xdr:col>48</xdr:col>
      <xdr:colOff>0</xdr:colOff>
      <xdr:row>7</xdr:row>
      <xdr:rowOff>104530</xdr:rowOff>
    </xdr:from>
    <xdr:to>
      <xdr:col>48</xdr:col>
      <xdr:colOff>274967</xdr:colOff>
      <xdr:row>9</xdr:row>
      <xdr:rowOff>0</xdr:rowOff>
    </xdr:to>
    <xdr:pic macro="[0]!ShowHideXccyInstruments">
      <xdr:nvPicPr>
        <xdr:cNvPr id="8" name="Picture 7"/>
        <xdr:cNvPicPr>
          <a:picLocks noChangeAspect="1"/>
        </xdr:cNvPicPr>
      </xdr:nvPicPr>
      <xdr:blipFill>
        <a:blip xmlns:r="http://schemas.openxmlformats.org/officeDocument/2006/relationships" r:embed="rId2"/>
        <a:stretch>
          <a:fillRect/>
        </a:stretch>
      </xdr:blipFill>
      <xdr:spPr>
        <a:xfrm>
          <a:off x="19935825" y="1438030"/>
          <a:ext cx="274967" cy="27647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5126" name="Button 6" hidden="1">
              <a:extLst>
                <a:ext uri="{63B3BB69-23CF-44E3-9099-C40C66FF867C}">
                  <a14:compatExt spid="_x0000_s51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5127" name="Button 7" hidden="1">
              <a:extLst>
                <a:ext uri="{63B3BB69-23CF-44E3-9099-C40C66FF867C}">
                  <a14:compatExt spid="_x0000_s51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5128" name="Button 8" hidden="1">
              <a:extLst>
                <a:ext uri="{63B3BB69-23CF-44E3-9099-C40C66FF867C}">
                  <a14:compatExt spid="_x0000_s51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5129" name="Button 9" hidden="1">
              <a:extLst>
                <a:ext uri="{63B3BB69-23CF-44E3-9099-C40C66FF867C}">
                  <a14:compatExt spid="_x0000_s51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13317" name="Button 5" hidden="1">
              <a:extLst>
                <a:ext uri="{63B3BB69-23CF-44E3-9099-C40C66FF867C}">
                  <a14:compatExt spid="_x0000_s13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13318" name="Button 6" hidden="1">
              <a:extLst>
                <a:ext uri="{63B3BB69-23CF-44E3-9099-C40C66FF867C}">
                  <a14:compatExt spid="_x0000_s13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13319" name="Button 7" hidden="1">
              <a:extLst>
                <a:ext uri="{63B3BB69-23CF-44E3-9099-C40C66FF867C}">
                  <a14:compatExt spid="_x0000_s13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14341" name="Button 5" hidden="1">
              <a:extLst>
                <a:ext uri="{63B3BB69-23CF-44E3-9099-C40C66FF867C}">
                  <a14:compatExt spid="_x0000_s14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14342" name="Button 6" hidden="1">
              <a:extLst>
                <a:ext uri="{63B3BB69-23CF-44E3-9099-C40C66FF867C}">
                  <a14:compatExt spid="_x0000_s143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14343" name="Button 7" hidden="1">
              <a:extLst>
                <a:ext uri="{63B3BB69-23CF-44E3-9099-C40C66FF867C}">
                  <a14:compatExt spid="_x0000_s143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12291" name="Button 3" hidden="1">
              <a:extLst>
                <a:ext uri="{63B3BB69-23CF-44E3-9099-C40C66FF867C}">
                  <a14:compatExt spid="_x0000_s12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1746" name="Button 2" hidden="1">
              <a:extLst>
                <a:ext uri="{63B3BB69-23CF-44E3-9099-C40C66FF867C}">
                  <a14:compatExt spid="_x0000_s317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1747" name="Button 3" hidden="1">
              <a:extLst>
                <a:ext uri="{63B3BB69-23CF-44E3-9099-C40C66FF867C}">
                  <a14:compatExt spid="_x0000_s317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1748" name="Button 4" hidden="1">
              <a:extLst>
                <a:ext uri="{63B3BB69-23CF-44E3-9099-C40C66FF867C}">
                  <a14:compatExt spid="_x0000_s317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1749" name="Button 5" hidden="1">
              <a:extLst>
                <a:ext uri="{63B3BB69-23CF-44E3-9099-C40C66FF867C}">
                  <a14:compatExt spid="_x0000_s317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1750" name="Button 6" hidden="1">
              <a:extLst>
                <a:ext uri="{63B3BB69-23CF-44E3-9099-C40C66FF867C}">
                  <a14:compatExt spid="_x0000_s317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1751" name="Button 7" hidden="1">
              <a:extLst>
                <a:ext uri="{63B3BB69-23CF-44E3-9099-C40C66FF867C}">
                  <a14:compatExt spid="_x0000_s317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2770" name="Button 2" hidden="1">
              <a:extLst>
                <a:ext uri="{63B3BB69-23CF-44E3-9099-C40C66FF867C}">
                  <a14:compatExt spid="_x0000_s327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2771" name="Button 3" hidden="1">
              <a:extLst>
                <a:ext uri="{63B3BB69-23CF-44E3-9099-C40C66FF867C}">
                  <a14:compatExt spid="_x0000_s327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2772" name="Button 4" hidden="1">
              <a:extLst>
                <a:ext uri="{63B3BB69-23CF-44E3-9099-C40C66FF867C}">
                  <a14:compatExt spid="_x0000_s327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2773" name="Button 5" hidden="1">
              <a:extLst>
                <a:ext uri="{63B3BB69-23CF-44E3-9099-C40C66FF867C}">
                  <a14:compatExt spid="_x0000_s327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2774" name="Button 6" hidden="1">
              <a:extLst>
                <a:ext uri="{63B3BB69-23CF-44E3-9099-C40C66FF867C}">
                  <a14:compatExt spid="_x0000_s327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2775" name="Button 7" hidden="1">
              <a:extLst>
                <a:ext uri="{63B3BB69-23CF-44E3-9099-C40C66FF867C}">
                  <a14:compatExt spid="_x0000_s327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3794" name="Button 2" hidden="1">
              <a:extLst>
                <a:ext uri="{63B3BB69-23CF-44E3-9099-C40C66FF867C}">
                  <a14:compatExt spid="_x0000_s337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3795" name="Button 3" hidden="1">
              <a:extLst>
                <a:ext uri="{63B3BB69-23CF-44E3-9099-C40C66FF867C}">
                  <a14:compatExt spid="_x0000_s337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3796" name="Button 4" hidden="1">
              <a:extLst>
                <a:ext uri="{63B3BB69-23CF-44E3-9099-C40C66FF867C}">
                  <a14:compatExt spid="_x0000_s337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3797" name="Button 5" hidden="1">
              <a:extLst>
                <a:ext uri="{63B3BB69-23CF-44E3-9099-C40C66FF867C}">
                  <a14:compatExt spid="_x0000_s337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3798" name="Button 6" hidden="1">
              <a:extLst>
                <a:ext uri="{63B3BB69-23CF-44E3-9099-C40C66FF867C}">
                  <a14:compatExt spid="_x0000_s337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3799" name="Button 7" hidden="1">
              <a:extLst>
                <a:ext uri="{63B3BB69-23CF-44E3-9099-C40C66FF867C}">
                  <a14:compatExt spid="_x0000_s337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4818" name="Button 2" hidden="1">
              <a:extLst>
                <a:ext uri="{63B3BB69-23CF-44E3-9099-C40C66FF867C}">
                  <a14:compatExt spid="_x0000_s348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4819" name="Button 3" hidden="1">
              <a:extLst>
                <a:ext uri="{63B3BB69-23CF-44E3-9099-C40C66FF867C}">
                  <a14:compatExt spid="_x0000_s348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4820" name="Button 4" hidden="1">
              <a:extLst>
                <a:ext uri="{63B3BB69-23CF-44E3-9099-C40C66FF867C}">
                  <a14:compatExt spid="_x0000_s348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4821" name="Button 5" hidden="1">
              <a:extLst>
                <a:ext uri="{63B3BB69-23CF-44E3-9099-C40C66FF867C}">
                  <a14:compatExt spid="_x0000_s348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4822" name="Button 6" hidden="1">
              <a:extLst>
                <a:ext uri="{63B3BB69-23CF-44E3-9099-C40C66FF867C}">
                  <a14:compatExt spid="_x0000_s348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4823" name="Button 7" hidden="1">
              <a:extLst>
                <a:ext uri="{63B3BB69-23CF-44E3-9099-C40C66FF867C}">
                  <a14:compatExt spid="_x0000_s348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5842" name="Button 2" hidden="1">
              <a:extLst>
                <a:ext uri="{63B3BB69-23CF-44E3-9099-C40C66FF867C}">
                  <a14:compatExt spid="_x0000_s358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5844" name="Button 4" hidden="1">
              <a:extLst>
                <a:ext uri="{63B3BB69-23CF-44E3-9099-C40C66FF867C}">
                  <a14:compatExt spid="_x0000_s358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5845" name="Button 5" hidden="1">
              <a:extLst>
                <a:ext uri="{63B3BB69-23CF-44E3-9099-C40C66FF867C}">
                  <a14:compatExt spid="_x0000_s358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5846" name="Button 6" hidden="1">
              <a:extLst>
                <a:ext uri="{63B3BB69-23CF-44E3-9099-C40C66FF867C}">
                  <a14:compatExt spid="_x0000_s358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5847" name="Button 7" hidden="1">
              <a:extLst>
                <a:ext uri="{63B3BB69-23CF-44E3-9099-C40C66FF867C}">
                  <a14:compatExt spid="_x0000_s358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6866" name="Button 2" hidden="1">
              <a:extLst>
                <a:ext uri="{63B3BB69-23CF-44E3-9099-C40C66FF867C}">
                  <a14:compatExt spid="_x0000_s368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6867" name="Button 3" hidden="1">
              <a:extLst>
                <a:ext uri="{63B3BB69-23CF-44E3-9099-C40C66FF867C}">
                  <a14:compatExt spid="_x0000_s368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6868" name="Button 4" hidden="1">
              <a:extLst>
                <a:ext uri="{63B3BB69-23CF-44E3-9099-C40C66FF867C}">
                  <a14:compatExt spid="_x0000_s368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6869" name="Button 5" hidden="1">
              <a:extLst>
                <a:ext uri="{63B3BB69-23CF-44E3-9099-C40C66FF867C}">
                  <a14:compatExt spid="_x0000_s368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6870" name="Button 6" hidden="1">
              <a:extLst>
                <a:ext uri="{63B3BB69-23CF-44E3-9099-C40C66FF867C}">
                  <a14:compatExt spid="_x0000_s368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6871" name="Button 7" hidden="1">
              <a:extLst>
                <a:ext uri="{63B3BB69-23CF-44E3-9099-C40C66FF867C}">
                  <a14:compatExt spid="_x0000_s368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7890" name="Button 2" hidden="1">
              <a:extLst>
                <a:ext uri="{63B3BB69-23CF-44E3-9099-C40C66FF867C}">
                  <a14:compatExt spid="_x0000_s378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7891" name="Button 3" hidden="1">
              <a:extLst>
                <a:ext uri="{63B3BB69-23CF-44E3-9099-C40C66FF867C}">
                  <a14:compatExt spid="_x0000_s378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7892" name="Button 4" hidden="1">
              <a:extLst>
                <a:ext uri="{63B3BB69-23CF-44E3-9099-C40C66FF867C}">
                  <a14:compatExt spid="_x0000_s378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7893" name="Button 5" hidden="1">
              <a:extLst>
                <a:ext uri="{63B3BB69-23CF-44E3-9099-C40C66FF867C}">
                  <a14:compatExt spid="_x0000_s378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7894" name="Button 6" hidden="1">
              <a:extLst>
                <a:ext uri="{63B3BB69-23CF-44E3-9099-C40C66FF867C}">
                  <a14:compatExt spid="_x0000_s378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7895" name="Button 7" hidden="1">
              <a:extLst>
                <a:ext uri="{63B3BB69-23CF-44E3-9099-C40C66FF867C}">
                  <a14:compatExt spid="_x0000_s378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2</xdr:row>
          <xdr:rowOff>0</xdr:rowOff>
        </xdr:from>
        <xdr:to>
          <xdr:col>6</xdr:col>
          <xdr:colOff>95250</xdr:colOff>
          <xdr:row>4</xdr:row>
          <xdr:rowOff>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2</xdr:row>
          <xdr:rowOff>0</xdr:rowOff>
        </xdr:from>
        <xdr:to>
          <xdr:col>8</xdr:col>
          <xdr:colOff>723900</xdr:colOff>
          <xdr:row>4</xdr:row>
          <xdr:rowOff>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Swap Curve</a:t>
              </a:r>
            </a:p>
          </xdr:txBody>
        </xdr:sp>
        <xdr:clientData fPrintsWithSheet="0"/>
      </xdr:twoCellAnchor>
    </mc:Choice>
    <mc:Fallback/>
  </mc:AlternateContent>
  <xdr:twoCellAnchor editAs="absolute">
    <xdr:from>
      <xdr:col>3</xdr:col>
      <xdr:colOff>200025</xdr:colOff>
      <xdr:row>1</xdr:row>
      <xdr:rowOff>152400</xdr:rowOff>
    </xdr:from>
    <xdr:to>
      <xdr:col>3</xdr:col>
      <xdr:colOff>563827</xdr:colOff>
      <xdr:row>3</xdr:row>
      <xdr:rowOff>166745</xdr:rowOff>
    </xdr:to>
    <xdr:pic macro="[0]!RefreshSheet">
      <xdr:nvPicPr>
        <xdr:cNvPr id="4" name="Picture 3"/>
        <xdr:cNvPicPr>
          <a:picLocks noChangeAspect="1"/>
        </xdr:cNvPicPr>
      </xdr:nvPicPr>
      <xdr:blipFill>
        <a:blip xmlns:r="http://schemas.openxmlformats.org/officeDocument/2006/relationships" r:embed="rId1"/>
        <a:stretch>
          <a:fillRect/>
        </a:stretch>
      </xdr:blipFill>
      <xdr:spPr>
        <a:xfrm>
          <a:off x="2743200" y="3429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723900</xdr:colOff>
          <xdr:row>2</xdr:row>
          <xdr:rowOff>0</xdr:rowOff>
        </xdr:from>
        <xdr:to>
          <xdr:col>10</xdr:col>
          <xdr:colOff>285750</xdr:colOff>
          <xdr:row>4</xdr:row>
          <xdr:rowOff>0</xdr:rowOff>
        </xdr:to>
        <xdr:sp macro="" textlink="">
          <xdr:nvSpPr>
            <xdr:cNvPr id="38915" name="Button 3" hidden="1">
              <a:extLst>
                <a:ext uri="{63B3BB69-23CF-44E3-9099-C40C66FF867C}">
                  <a14:compatExt spid="_x0000_s389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8000"/>
                  </a:solidFill>
                  <a:latin typeface="Calibri"/>
                  <a:cs typeface="Calibri"/>
                </a:rPr>
                <a:t>Tenor Basis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66675</xdr:colOff>
          <xdr:row>4</xdr:row>
          <xdr:rowOff>0</xdr:rowOff>
        </xdr:to>
        <xdr:sp macro="" textlink="">
          <xdr:nvSpPr>
            <xdr:cNvPr id="38916" name="Button 4" hidden="1">
              <a:extLst>
                <a:ext uri="{63B3BB69-23CF-44E3-9099-C40C66FF867C}">
                  <a14:compatExt spid="_x0000_s389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xdr:colOff>
          <xdr:row>2</xdr:row>
          <xdr:rowOff>0</xdr:rowOff>
        </xdr:from>
        <xdr:to>
          <xdr:col>14</xdr:col>
          <xdr:colOff>1009650</xdr:colOff>
          <xdr:row>4</xdr:row>
          <xdr:rowOff>0</xdr:rowOff>
        </xdr:to>
        <xdr:sp macro="" textlink="">
          <xdr:nvSpPr>
            <xdr:cNvPr id="38917" name="Button 5" hidden="1">
              <a:extLst>
                <a:ext uri="{63B3BB69-23CF-44E3-9099-C40C66FF867C}">
                  <a14:compatExt spid="_x0000_s389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1009650</xdr:colOff>
          <xdr:row>2</xdr:row>
          <xdr:rowOff>0</xdr:rowOff>
        </xdr:from>
        <xdr:to>
          <xdr:col>16</xdr:col>
          <xdr:colOff>571500</xdr:colOff>
          <xdr:row>4</xdr:row>
          <xdr:rowOff>0</xdr:rowOff>
        </xdr:to>
        <xdr:sp macro="" textlink="">
          <xdr:nvSpPr>
            <xdr:cNvPr id="38918" name="Button 6" hidden="1">
              <a:extLst>
                <a:ext uri="{63B3BB69-23CF-44E3-9099-C40C66FF867C}">
                  <a14:compatExt spid="_x0000_s389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571500</xdr:colOff>
          <xdr:row>2</xdr:row>
          <xdr:rowOff>0</xdr:rowOff>
        </xdr:from>
        <xdr:to>
          <xdr:col>19</xdr:col>
          <xdr:colOff>352425</xdr:colOff>
          <xdr:row>4</xdr:row>
          <xdr:rowOff>0</xdr:rowOff>
        </xdr:to>
        <xdr:sp macro="" textlink="">
          <xdr:nvSpPr>
            <xdr:cNvPr id="38919" name="Button 7" hidden="1">
              <a:extLst>
                <a:ext uri="{63B3BB69-23CF-44E3-9099-C40C66FF867C}">
                  <a14:compatExt spid="_x0000_s389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334000" y="1936184"/>
          <a:ext cx="352593"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5" name="Picture 4"/>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8" name="Picture 7"/>
        <xdr:cNvPicPr>
          <a:picLocks noChangeAspect="1"/>
        </xdr:cNvPicPr>
      </xdr:nvPicPr>
      <xdr:blipFill>
        <a:blip xmlns:r="http://schemas.openxmlformats.org/officeDocument/2006/relationships" r:embed="rId1"/>
        <a:stretch>
          <a:fillRect/>
        </a:stretch>
      </xdr:blipFill>
      <xdr:spPr>
        <a:xfrm>
          <a:off x="30375057" y="1936184"/>
          <a:ext cx="352593"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9" name="Picture 8"/>
        <xdr:cNvPicPr>
          <a:picLocks noChangeAspect="1"/>
        </xdr:cNvPicPr>
      </xdr:nvPicPr>
      <xdr:blipFill>
        <a:blip xmlns:r="http://schemas.openxmlformats.org/officeDocument/2006/relationships" r:embed="rId2"/>
        <a:stretch>
          <a:fillRect/>
        </a:stretch>
      </xdr:blipFill>
      <xdr:spPr>
        <a:xfrm>
          <a:off x="1743547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10" name="Picture 9"/>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1" name="Picture 10"/>
        <xdr:cNvPicPr>
          <a:picLocks noChangeAspect="1"/>
        </xdr:cNvPicPr>
      </xdr:nvPicPr>
      <xdr:blipFill>
        <a:blip xmlns:r="http://schemas.openxmlformats.org/officeDocument/2006/relationships" r:embed="rId2"/>
        <a:stretch>
          <a:fillRect/>
        </a:stretch>
      </xdr:blipFill>
      <xdr:spPr>
        <a:xfrm>
          <a:off x="25803225" y="2019300"/>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15373" name="Button 13" hidden="1">
              <a:extLst>
                <a:ext uri="{63B3BB69-23CF-44E3-9099-C40C66FF867C}">
                  <a14:compatExt spid="_x0000_s15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3" name="Picture 12"/>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4" name="Picture 13"/>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5" name="Picture 14"/>
        <xdr:cNvPicPr>
          <a:picLocks noChangeAspect="1"/>
        </xdr:cNvPicPr>
      </xdr:nvPicPr>
      <xdr:blipFill>
        <a:blip xmlns:r="http://schemas.openxmlformats.org/officeDocument/2006/relationships" r:embed="rId2"/>
        <a:stretch>
          <a:fillRect/>
        </a:stretch>
      </xdr:blipFill>
      <xdr:spPr>
        <a:xfrm>
          <a:off x="25707975"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6" name="Picture 15"/>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7" name="Picture 16"/>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8" name="Picture 17"/>
        <xdr:cNvPicPr>
          <a:picLocks noChangeAspect="1"/>
        </xdr:cNvPicPr>
      </xdr:nvPicPr>
      <xdr:blipFill>
        <a:blip xmlns:r="http://schemas.openxmlformats.org/officeDocument/2006/relationships" r:embed="rId2"/>
        <a:stretch>
          <a:fillRect/>
        </a:stretch>
      </xdr:blipFill>
      <xdr:spPr>
        <a:xfrm>
          <a:off x="2570797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9" name="Picture 18"/>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20" name="Picture 19"/>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1" name="Picture 20"/>
        <xdr:cNvPicPr>
          <a:picLocks noChangeAspect="1"/>
        </xdr:cNvPicPr>
      </xdr:nvPicPr>
      <xdr:blipFill>
        <a:blip xmlns:r="http://schemas.openxmlformats.org/officeDocument/2006/relationships" r:embed="rId2"/>
        <a:stretch>
          <a:fillRect/>
        </a:stretch>
      </xdr:blipFill>
      <xdr:spPr>
        <a:xfrm>
          <a:off x="25707975"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2" name="Picture 21"/>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15385" name="Button 25" hidden="1">
              <a:extLst>
                <a:ext uri="{63B3BB69-23CF-44E3-9099-C40C66FF867C}">
                  <a14:compatExt spid="_x0000_s15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23</xdr:col>
          <xdr:colOff>333375</xdr:colOff>
          <xdr:row>4</xdr:row>
          <xdr:rowOff>0</xdr:rowOff>
        </xdr:to>
        <xdr:sp macro="" textlink="">
          <xdr:nvSpPr>
            <xdr:cNvPr id="15386" name="Button 26" hidden="1">
              <a:extLst>
                <a:ext uri="{63B3BB69-23CF-44E3-9099-C40C66FF867C}">
                  <a14:compatExt spid="_x0000_s153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333375</xdr:colOff>
          <xdr:row>1</xdr:row>
          <xdr:rowOff>171450</xdr:rowOff>
        </xdr:from>
        <xdr:to>
          <xdr:col>25</xdr:col>
          <xdr:colOff>1209675</xdr:colOff>
          <xdr:row>4</xdr:row>
          <xdr:rowOff>0</xdr:rowOff>
        </xdr:to>
        <xdr:sp macro="" textlink="">
          <xdr:nvSpPr>
            <xdr:cNvPr id="15387" name="Button 27" hidden="1">
              <a:extLst>
                <a:ext uri="{63B3BB69-23CF-44E3-9099-C40C66FF867C}">
                  <a14:compatExt spid="_x0000_s15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7" name="Picture 26"/>
        <xdr:cNvPicPr>
          <a:picLocks noChangeAspect="1"/>
        </xdr:cNvPicPr>
      </xdr:nvPicPr>
      <xdr:blipFill>
        <a:blip xmlns:r="http://schemas.openxmlformats.org/officeDocument/2006/relationships" r:embed="rId1"/>
        <a:stretch>
          <a:fillRect/>
        </a:stretch>
      </xdr:blipFill>
      <xdr:spPr>
        <a:xfrm>
          <a:off x="22164339"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8" name="Picture 27"/>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9" name="Picture 28"/>
        <xdr:cNvPicPr>
          <a:picLocks noChangeAspect="1"/>
        </xdr:cNvPicPr>
      </xdr:nvPicPr>
      <xdr:blipFill>
        <a:blip xmlns:r="http://schemas.openxmlformats.org/officeDocument/2006/relationships" r:embed="rId1"/>
        <a:stretch>
          <a:fillRect/>
        </a:stretch>
      </xdr:blipFill>
      <xdr:spPr>
        <a:xfrm>
          <a:off x="5553058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25</xdr:col>
          <xdr:colOff>1209675</xdr:colOff>
          <xdr:row>1</xdr:row>
          <xdr:rowOff>171450</xdr:rowOff>
        </xdr:from>
        <xdr:to>
          <xdr:col>27</xdr:col>
          <xdr:colOff>542925</xdr:colOff>
          <xdr:row>4</xdr:row>
          <xdr:rowOff>0</xdr:rowOff>
        </xdr:to>
        <xdr:sp macro="" textlink="">
          <xdr:nvSpPr>
            <xdr:cNvPr id="15393" name="Button 33" hidden="1">
              <a:extLst>
                <a:ext uri="{63B3BB69-23CF-44E3-9099-C40C66FF867C}">
                  <a14:compatExt spid="_x0000_s15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542925</xdr:colOff>
          <xdr:row>1</xdr:row>
          <xdr:rowOff>171450</xdr:rowOff>
        </xdr:from>
        <xdr:to>
          <xdr:col>28</xdr:col>
          <xdr:colOff>1257300</xdr:colOff>
          <xdr:row>4</xdr:row>
          <xdr:rowOff>0</xdr:rowOff>
        </xdr:to>
        <xdr:sp macro="" textlink="">
          <xdr:nvSpPr>
            <xdr:cNvPr id="15394" name="Button 34" hidden="1">
              <a:extLst>
                <a:ext uri="{63B3BB69-23CF-44E3-9099-C40C66FF867C}">
                  <a14:compatExt spid="_x0000_s15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47106" name="Button 2" hidden="1">
              <a:extLst>
                <a:ext uri="{63B3BB69-23CF-44E3-9099-C40C66FF867C}">
                  <a14:compatExt spid="_x0000_s47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47107" name="Button 3" hidden="1">
              <a:extLst>
                <a:ext uri="{63B3BB69-23CF-44E3-9099-C40C66FF867C}">
                  <a14:compatExt spid="_x0000_s471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47108" name="Button 4" hidden="1">
              <a:extLst>
                <a:ext uri="{63B3BB69-23CF-44E3-9099-C40C66FF867C}">
                  <a14:compatExt spid="_x0000_s471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47109" name="Button 5" hidden="1">
              <a:extLst>
                <a:ext uri="{63B3BB69-23CF-44E3-9099-C40C66FF867C}">
                  <a14:compatExt spid="_x0000_s471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47110" name="Button 6" hidden="1">
              <a:extLst>
                <a:ext uri="{63B3BB69-23CF-44E3-9099-C40C66FF867C}">
                  <a14:compatExt spid="_x0000_s471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47111" name="Button 7" hidden="1">
              <a:extLst>
                <a:ext uri="{63B3BB69-23CF-44E3-9099-C40C66FF867C}">
                  <a14:compatExt spid="_x0000_s471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47112" name="Button 8" hidden="1">
              <a:extLst>
                <a:ext uri="{63B3BB69-23CF-44E3-9099-C40C66FF867C}">
                  <a14:compatExt spid="_x0000_s471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48129" name="Button 1" hidden="1">
              <a:extLst>
                <a:ext uri="{63B3BB69-23CF-44E3-9099-C40C66FF867C}">
                  <a14:compatExt spid="_x0000_s481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48130" name="Button 2" hidden="1">
              <a:extLst>
                <a:ext uri="{63B3BB69-23CF-44E3-9099-C40C66FF867C}">
                  <a14:compatExt spid="_x0000_s481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48131" name="Button 3" hidden="1">
              <a:extLst>
                <a:ext uri="{63B3BB69-23CF-44E3-9099-C40C66FF867C}">
                  <a14:compatExt spid="_x0000_s481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48132" name="Button 4" hidden="1">
              <a:extLst>
                <a:ext uri="{63B3BB69-23CF-44E3-9099-C40C66FF867C}">
                  <a14:compatExt spid="_x0000_s481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48133" name="Button 5" hidden="1">
              <a:extLst>
                <a:ext uri="{63B3BB69-23CF-44E3-9099-C40C66FF867C}">
                  <a14:compatExt spid="_x0000_s481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48134" name="Button 6" hidden="1">
              <a:extLst>
                <a:ext uri="{63B3BB69-23CF-44E3-9099-C40C66FF867C}">
                  <a14:compatExt spid="_x0000_s481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48135" name="Button 7" hidden="1">
              <a:extLst>
                <a:ext uri="{63B3BB69-23CF-44E3-9099-C40C66FF867C}">
                  <a14:compatExt spid="_x0000_s481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48136" name="Button 8" hidden="1">
              <a:extLst>
                <a:ext uri="{63B3BB69-23CF-44E3-9099-C40C66FF867C}">
                  <a14:compatExt spid="_x0000_s481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22532" name="Button 4" hidden="1">
              <a:extLst>
                <a:ext uri="{63B3BB69-23CF-44E3-9099-C40C66FF867C}">
                  <a14:compatExt spid="_x0000_s225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22533" name="Button 5" hidden="1">
              <a:extLst>
                <a:ext uri="{63B3BB69-23CF-44E3-9099-C40C66FF867C}">
                  <a14:compatExt spid="_x0000_s225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22534" name="Button 6" hidden="1">
              <a:extLst>
                <a:ext uri="{63B3BB69-23CF-44E3-9099-C40C66FF867C}">
                  <a14:compatExt spid="_x0000_s225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22535" name="Button 7" hidden="1">
              <a:extLst>
                <a:ext uri="{63B3BB69-23CF-44E3-9099-C40C66FF867C}">
                  <a14:compatExt spid="_x0000_s225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22536" name="Button 8" hidden="1">
              <a:extLst>
                <a:ext uri="{63B3BB69-23CF-44E3-9099-C40C66FF867C}">
                  <a14:compatExt spid="_x0000_s225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2227" name="Button 3" hidden="1">
              <a:extLst>
                <a:ext uri="{63B3BB69-23CF-44E3-9099-C40C66FF867C}">
                  <a14:compatExt spid="_x0000_s522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2228" name="Button 4" hidden="1">
              <a:extLst>
                <a:ext uri="{63B3BB69-23CF-44E3-9099-C40C66FF867C}">
                  <a14:compatExt spid="_x0000_s52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2229" name="Button 5" hidden="1">
              <a:extLst>
                <a:ext uri="{63B3BB69-23CF-44E3-9099-C40C66FF867C}">
                  <a14:compatExt spid="_x0000_s52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2230" name="Button 6" hidden="1">
              <a:extLst>
                <a:ext uri="{63B3BB69-23CF-44E3-9099-C40C66FF867C}">
                  <a14:compatExt spid="_x0000_s52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2231" name="Button 7" hidden="1">
              <a:extLst>
                <a:ext uri="{63B3BB69-23CF-44E3-9099-C40C66FF867C}">
                  <a14:compatExt spid="_x0000_s522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2232" name="Button 8" hidden="1">
              <a:extLst>
                <a:ext uri="{63B3BB69-23CF-44E3-9099-C40C66FF867C}">
                  <a14:compatExt spid="_x0000_s522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3250" name="Button 2" hidden="1">
              <a:extLst>
                <a:ext uri="{63B3BB69-23CF-44E3-9099-C40C66FF867C}">
                  <a14:compatExt spid="_x0000_s532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3251" name="Button 3" hidden="1">
              <a:extLst>
                <a:ext uri="{63B3BB69-23CF-44E3-9099-C40C66FF867C}">
                  <a14:compatExt spid="_x0000_s532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3252" name="Button 4" hidden="1">
              <a:extLst>
                <a:ext uri="{63B3BB69-23CF-44E3-9099-C40C66FF867C}">
                  <a14:compatExt spid="_x0000_s532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3253" name="Button 5" hidden="1">
              <a:extLst>
                <a:ext uri="{63B3BB69-23CF-44E3-9099-C40C66FF867C}">
                  <a14:compatExt spid="_x0000_s532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3254" name="Button 6" hidden="1">
              <a:extLst>
                <a:ext uri="{63B3BB69-23CF-44E3-9099-C40C66FF867C}">
                  <a14:compatExt spid="_x0000_s532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3255" name="Button 7" hidden="1">
              <a:extLst>
                <a:ext uri="{63B3BB69-23CF-44E3-9099-C40C66FF867C}">
                  <a14:compatExt spid="_x0000_s532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3256" name="Button 8" hidden="1">
              <a:extLst>
                <a:ext uri="{63B3BB69-23CF-44E3-9099-C40C66FF867C}">
                  <a14:compatExt spid="_x0000_s532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4273" name="Button 1" hidden="1">
              <a:extLst>
                <a:ext uri="{63B3BB69-23CF-44E3-9099-C40C66FF867C}">
                  <a14:compatExt spid="_x0000_s542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4274" name="Button 2" hidden="1">
              <a:extLst>
                <a:ext uri="{63B3BB69-23CF-44E3-9099-C40C66FF867C}">
                  <a14:compatExt spid="_x0000_s542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4275" name="Button 3" hidden="1">
              <a:extLst>
                <a:ext uri="{63B3BB69-23CF-44E3-9099-C40C66FF867C}">
                  <a14:compatExt spid="_x0000_s542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4276" name="Button 4" hidden="1">
              <a:extLst>
                <a:ext uri="{63B3BB69-23CF-44E3-9099-C40C66FF867C}">
                  <a14:compatExt spid="_x0000_s542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4277" name="Button 5" hidden="1">
              <a:extLst>
                <a:ext uri="{63B3BB69-23CF-44E3-9099-C40C66FF867C}">
                  <a14:compatExt spid="_x0000_s542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4278" name="Button 6" hidden="1">
              <a:extLst>
                <a:ext uri="{63B3BB69-23CF-44E3-9099-C40C66FF867C}">
                  <a14:compatExt spid="_x0000_s542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4279" name="Button 7" hidden="1">
              <a:extLst>
                <a:ext uri="{63B3BB69-23CF-44E3-9099-C40C66FF867C}">
                  <a14:compatExt spid="_x0000_s542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4280" name="Button 8" hidden="1">
              <a:extLst>
                <a:ext uri="{63B3BB69-23CF-44E3-9099-C40C66FF867C}">
                  <a14:compatExt spid="_x0000_s542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5297" name="Button 1" hidden="1">
              <a:extLst>
                <a:ext uri="{63B3BB69-23CF-44E3-9099-C40C66FF867C}">
                  <a14:compatExt spid="_x0000_s55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5298" name="Button 2" hidden="1">
              <a:extLst>
                <a:ext uri="{63B3BB69-23CF-44E3-9099-C40C66FF867C}">
                  <a14:compatExt spid="_x0000_s55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5299" name="Button 3" hidden="1">
              <a:extLst>
                <a:ext uri="{63B3BB69-23CF-44E3-9099-C40C66FF867C}">
                  <a14:compatExt spid="_x0000_s552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5300" name="Button 4" hidden="1">
              <a:extLst>
                <a:ext uri="{63B3BB69-23CF-44E3-9099-C40C66FF867C}">
                  <a14:compatExt spid="_x0000_s553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5301" name="Button 5" hidden="1">
              <a:extLst>
                <a:ext uri="{63B3BB69-23CF-44E3-9099-C40C66FF867C}">
                  <a14:compatExt spid="_x0000_s553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5302" name="Button 6" hidden="1">
              <a:extLst>
                <a:ext uri="{63B3BB69-23CF-44E3-9099-C40C66FF867C}">
                  <a14:compatExt spid="_x0000_s553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5303" name="Button 7" hidden="1">
              <a:extLst>
                <a:ext uri="{63B3BB69-23CF-44E3-9099-C40C66FF867C}">
                  <a14:compatExt spid="_x0000_s55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5304" name="Button 8" hidden="1">
              <a:extLst>
                <a:ext uri="{63B3BB69-23CF-44E3-9099-C40C66FF867C}">
                  <a14:compatExt spid="_x0000_s55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6321" name="Button 1" hidden="1">
              <a:extLst>
                <a:ext uri="{63B3BB69-23CF-44E3-9099-C40C66FF867C}">
                  <a14:compatExt spid="_x0000_s56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6322" name="Button 2" hidden="1">
              <a:extLst>
                <a:ext uri="{63B3BB69-23CF-44E3-9099-C40C66FF867C}">
                  <a14:compatExt spid="_x0000_s56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6323" name="Button 3" hidden="1">
              <a:extLst>
                <a:ext uri="{63B3BB69-23CF-44E3-9099-C40C66FF867C}">
                  <a14:compatExt spid="_x0000_s56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6324" name="Button 4" hidden="1">
              <a:extLst>
                <a:ext uri="{63B3BB69-23CF-44E3-9099-C40C66FF867C}">
                  <a14:compatExt spid="_x0000_s56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6325" name="Button 5" hidden="1">
              <a:extLst>
                <a:ext uri="{63B3BB69-23CF-44E3-9099-C40C66FF867C}">
                  <a14:compatExt spid="_x0000_s56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6326" name="Button 6" hidden="1">
              <a:extLst>
                <a:ext uri="{63B3BB69-23CF-44E3-9099-C40C66FF867C}">
                  <a14:compatExt spid="_x0000_s56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6327" name="Button 7" hidden="1">
              <a:extLst>
                <a:ext uri="{63B3BB69-23CF-44E3-9099-C40C66FF867C}">
                  <a14:compatExt spid="_x0000_s56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6328" name="Button 8" hidden="1">
              <a:extLst>
                <a:ext uri="{63B3BB69-23CF-44E3-9099-C40C66FF867C}">
                  <a14:compatExt spid="_x0000_s56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61441" name="Button 1" hidden="1">
              <a:extLst>
                <a:ext uri="{63B3BB69-23CF-44E3-9099-C40C66FF867C}">
                  <a14:compatExt spid="_x0000_s61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61442" name="Button 2" hidden="1">
              <a:extLst>
                <a:ext uri="{63B3BB69-23CF-44E3-9099-C40C66FF867C}">
                  <a14:compatExt spid="_x0000_s61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61443" name="Button 3" hidden="1">
              <a:extLst>
                <a:ext uri="{63B3BB69-23CF-44E3-9099-C40C66FF867C}">
                  <a14:compatExt spid="_x0000_s61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61444" name="Button 4" hidden="1">
              <a:extLst>
                <a:ext uri="{63B3BB69-23CF-44E3-9099-C40C66FF867C}">
                  <a14:compatExt spid="_x0000_s61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61445" name="Button 5" hidden="1">
              <a:extLst>
                <a:ext uri="{63B3BB69-23CF-44E3-9099-C40C66FF867C}">
                  <a14:compatExt spid="_x0000_s61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61446" name="Button 6" hidden="1">
              <a:extLst>
                <a:ext uri="{63B3BB69-23CF-44E3-9099-C40C66FF867C}">
                  <a14:compatExt spid="_x0000_s61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61447" name="Button 7" hidden="1">
              <a:extLst>
                <a:ext uri="{63B3BB69-23CF-44E3-9099-C40C66FF867C}">
                  <a14:compatExt spid="_x0000_s61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61448" name="Button 8" hidden="1">
              <a:extLst>
                <a:ext uri="{63B3BB69-23CF-44E3-9099-C40C66FF867C}">
                  <a14:compatExt spid="_x0000_s61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7345" name="Button 1" hidden="1">
              <a:extLst>
                <a:ext uri="{63B3BB69-23CF-44E3-9099-C40C66FF867C}">
                  <a14:compatExt spid="_x0000_s573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7346" name="Button 2" hidden="1">
              <a:extLst>
                <a:ext uri="{63B3BB69-23CF-44E3-9099-C40C66FF867C}">
                  <a14:compatExt spid="_x0000_s573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7347" name="Button 3" hidden="1">
              <a:extLst>
                <a:ext uri="{63B3BB69-23CF-44E3-9099-C40C66FF867C}">
                  <a14:compatExt spid="_x0000_s573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7348" name="Button 4" hidden="1">
              <a:extLst>
                <a:ext uri="{63B3BB69-23CF-44E3-9099-C40C66FF867C}">
                  <a14:compatExt spid="_x0000_s573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7349" name="Button 5" hidden="1">
              <a:extLst>
                <a:ext uri="{63B3BB69-23CF-44E3-9099-C40C66FF867C}">
                  <a14:compatExt spid="_x0000_s573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7350" name="Button 6" hidden="1">
              <a:extLst>
                <a:ext uri="{63B3BB69-23CF-44E3-9099-C40C66FF867C}">
                  <a14:compatExt spid="_x0000_s573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7351" name="Button 7" hidden="1">
              <a:extLst>
                <a:ext uri="{63B3BB69-23CF-44E3-9099-C40C66FF867C}">
                  <a14:compatExt spid="_x0000_s573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7352" name="Button 8" hidden="1">
              <a:extLst>
                <a:ext uri="{63B3BB69-23CF-44E3-9099-C40C66FF867C}">
                  <a14:compatExt spid="_x0000_s573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8369" name="Button 1" hidden="1">
              <a:extLst>
                <a:ext uri="{63B3BB69-23CF-44E3-9099-C40C66FF867C}">
                  <a14:compatExt spid="_x0000_s583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8370" name="Button 2" hidden="1">
              <a:extLst>
                <a:ext uri="{63B3BB69-23CF-44E3-9099-C40C66FF867C}">
                  <a14:compatExt spid="_x0000_s583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8373" name="Button 5" hidden="1">
              <a:extLst>
                <a:ext uri="{63B3BB69-23CF-44E3-9099-C40C66FF867C}">
                  <a14:compatExt spid="_x0000_s58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8374" name="Button 6" hidden="1">
              <a:extLst>
                <a:ext uri="{63B3BB69-23CF-44E3-9099-C40C66FF867C}">
                  <a14:compatExt spid="_x0000_s58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8375" name="Button 7" hidden="1">
              <a:extLst>
                <a:ext uri="{63B3BB69-23CF-44E3-9099-C40C66FF867C}">
                  <a14:compatExt spid="_x0000_s58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8376" name="Button 8" hidden="1">
              <a:extLst>
                <a:ext uri="{63B3BB69-23CF-44E3-9099-C40C66FF867C}">
                  <a14:compatExt spid="_x0000_s58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59394" name="Button 2" hidden="1">
              <a:extLst>
                <a:ext uri="{63B3BB69-23CF-44E3-9099-C40C66FF867C}">
                  <a14:compatExt spid="_x0000_s59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59395" name="Button 3" hidden="1">
              <a:extLst>
                <a:ext uri="{63B3BB69-23CF-44E3-9099-C40C66FF867C}">
                  <a14:compatExt spid="_x0000_s59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59396" name="Button 4" hidden="1">
              <a:extLst>
                <a:ext uri="{63B3BB69-23CF-44E3-9099-C40C66FF867C}">
                  <a14:compatExt spid="_x0000_s59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59397" name="Button 5" hidden="1">
              <a:extLst>
                <a:ext uri="{63B3BB69-23CF-44E3-9099-C40C66FF867C}">
                  <a14:compatExt spid="_x0000_s59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59398" name="Button 6" hidden="1">
              <a:extLst>
                <a:ext uri="{63B3BB69-23CF-44E3-9099-C40C66FF867C}">
                  <a14:compatExt spid="_x0000_s59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59399" name="Button 7" hidden="1">
              <a:extLst>
                <a:ext uri="{63B3BB69-23CF-44E3-9099-C40C66FF867C}">
                  <a14:compatExt spid="_x0000_s59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59400" name="Button 8" hidden="1">
              <a:extLst>
                <a:ext uri="{63B3BB69-23CF-44E3-9099-C40C66FF867C}">
                  <a14:compatExt spid="_x0000_s59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4</xdr:col>
      <xdr:colOff>2362200</xdr:colOff>
      <xdr:row>10</xdr:row>
      <xdr:rowOff>31184</xdr:rowOff>
    </xdr:from>
    <xdr:to>
      <xdr:col>5</xdr:col>
      <xdr:colOff>168</xdr:colOff>
      <xdr:row>12</xdr:row>
      <xdr:rowOff>0</xdr:rowOff>
    </xdr:to>
    <xdr:pic macro="[0]!ShowHideCurveCommentsOIS">
      <xdr:nvPicPr>
        <xdr:cNvPr id="2" name="Picture 1"/>
        <xdr:cNvPicPr>
          <a:picLocks noChangeAspect="1"/>
        </xdr:cNvPicPr>
      </xdr:nvPicPr>
      <xdr:blipFill>
        <a:blip xmlns:r="http://schemas.openxmlformats.org/officeDocument/2006/relationships" r:embed="rId1"/>
        <a:stretch>
          <a:fillRect/>
        </a:stretch>
      </xdr:blipFill>
      <xdr:spPr>
        <a:xfrm>
          <a:off x="5019675" y="1936184"/>
          <a:ext cx="168" cy="349816"/>
        </a:xfrm>
        <a:prstGeom prst="rect">
          <a:avLst/>
        </a:prstGeom>
      </xdr:spPr>
    </xdr:pic>
    <xdr:clientData/>
  </xdr:twoCellAnchor>
  <xdr:twoCellAnchor>
    <xdr:from>
      <xdr:col>5</xdr:col>
      <xdr:colOff>119272</xdr:colOff>
      <xdr:row>10</xdr:row>
      <xdr:rowOff>18811</xdr:rowOff>
    </xdr:from>
    <xdr:to>
      <xdr:col>5</xdr:col>
      <xdr:colOff>495547</xdr:colOff>
      <xdr:row>12</xdr:row>
      <xdr:rowOff>0</xdr:rowOff>
    </xdr:to>
    <xdr:pic macro="[0]!ShowHideCurveDataOIS">
      <xdr:nvPicPr>
        <xdr:cNvPr id="3" name="Picture 2"/>
        <xdr:cNvPicPr>
          <a:picLocks noChangeAspect="1"/>
        </xdr:cNvPicPr>
      </xdr:nvPicPr>
      <xdr:blipFill>
        <a:blip xmlns:r="http://schemas.openxmlformats.org/officeDocument/2006/relationships" r:embed="rId2"/>
        <a:stretch>
          <a:fillRect/>
        </a:stretch>
      </xdr:blipFill>
      <xdr:spPr>
        <a:xfrm>
          <a:off x="5138947" y="1923811"/>
          <a:ext cx="376275" cy="362189"/>
        </a:xfrm>
        <a:prstGeom prst="rect">
          <a:avLst/>
        </a:prstGeom>
      </xdr:spPr>
    </xdr:pic>
    <xdr:clientData/>
  </xdr:twoCellAnchor>
  <xdr:twoCellAnchor editAs="absolute">
    <xdr:from>
      <xdr:col>1</xdr:col>
      <xdr:colOff>131498</xdr:colOff>
      <xdr:row>2</xdr:row>
      <xdr:rowOff>0</xdr:rowOff>
    </xdr:from>
    <xdr:to>
      <xdr:col>1</xdr:col>
      <xdr:colOff>495300</xdr:colOff>
      <xdr:row>4</xdr:row>
      <xdr:rowOff>14345</xdr:rowOff>
    </xdr:to>
    <xdr:pic macro="[0]!RefreshSheet">
      <xdr:nvPicPr>
        <xdr:cNvPr id="4" name="Picture 3"/>
        <xdr:cNvPicPr>
          <a:picLocks noChangeAspect="1"/>
        </xdr:cNvPicPr>
      </xdr:nvPicPr>
      <xdr:blipFill>
        <a:blip xmlns:r="http://schemas.openxmlformats.org/officeDocument/2006/relationships" r:embed="rId3"/>
        <a:stretch>
          <a:fillRect/>
        </a:stretch>
      </xdr:blipFill>
      <xdr:spPr>
        <a:xfrm>
          <a:off x="445823" y="381000"/>
          <a:ext cx="363802" cy="39534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xdr:row>
          <xdr:rowOff>171450</xdr:rowOff>
        </xdr:from>
        <xdr:to>
          <xdr:col>4</xdr:col>
          <xdr:colOff>0</xdr:colOff>
          <xdr:row>4</xdr:row>
          <xdr:rowOff>0</xdr:rowOff>
        </xdr:to>
        <xdr:sp macro="" textlink="">
          <xdr:nvSpPr>
            <xdr:cNvPr id="60417" name="Button 1" hidden="1">
              <a:extLst>
                <a:ext uri="{63B3BB69-23CF-44E3-9099-C40C66FF867C}">
                  <a14:compatExt spid="_x0000_s60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FF"/>
                  </a:solidFill>
                  <a:latin typeface="Calibri"/>
                  <a:cs typeface="Calibri"/>
                </a:rPr>
                <a:t>OIS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171450</xdr:rowOff>
        </xdr:from>
        <xdr:to>
          <xdr:col>5</xdr:col>
          <xdr:colOff>47625</xdr:colOff>
          <xdr:row>4</xdr:row>
          <xdr:rowOff>0</xdr:rowOff>
        </xdr:to>
        <xdr:sp macro="" textlink="">
          <xdr:nvSpPr>
            <xdr:cNvPr id="60418" name="Button 2" hidden="1">
              <a:extLst>
                <a:ext uri="{63B3BB69-23CF-44E3-9099-C40C66FF867C}">
                  <a14:compatExt spid="_x0000_s60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800080"/>
                  </a:solidFill>
                  <a:latin typeface="Calibri"/>
                  <a:cs typeface="Calibri"/>
                </a:rPr>
                <a:t>STD Swap Curve</a:t>
              </a:r>
            </a:p>
          </xdr:txBody>
        </xdr:sp>
        <xdr:clientData fPrintsWithSheet="0"/>
      </xdr:twoCellAnchor>
    </mc:Choice>
    <mc:Fallback/>
  </mc:AlternateContent>
  <xdr:twoCellAnchor>
    <xdr:from>
      <xdr:col>21</xdr:col>
      <xdr:colOff>2285832</xdr:colOff>
      <xdr:row>10</xdr:row>
      <xdr:rowOff>31184</xdr:rowOff>
    </xdr:from>
    <xdr:to>
      <xdr:col>21</xdr:col>
      <xdr:colOff>2638425</xdr:colOff>
      <xdr:row>12</xdr:row>
      <xdr:rowOff>0</xdr:rowOff>
    </xdr:to>
    <xdr:pic macro="[0]!ShowHideCurveCommentsSwap">
      <xdr:nvPicPr>
        <xdr:cNvPr id="7" name="Picture 6"/>
        <xdr:cNvPicPr>
          <a:picLocks noChangeAspect="1"/>
        </xdr:cNvPicPr>
      </xdr:nvPicPr>
      <xdr:blipFill>
        <a:blip xmlns:r="http://schemas.openxmlformats.org/officeDocument/2006/relationships" r:embed="rId1"/>
        <a:stretch>
          <a:fillRect/>
        </a:stretch>
      </xdr:blipFill>
      <xdr:spPr>
        <a:xfrm>
          <a:off x="10410657" y="1936184"/>
          <a:ext cx="168" cy="349816"/>
        </a:xfrm>
        <a:prstGeom prst="rect">
          <a:avLst/>
        </a:prstGeom>
      </xdr:spPr>
    </xdr:pic>
    <xdr:clientData/>
  </xdr:twoCellAnchor>
  <xdr:twoCellAnchor>
    <xdr:from>
      <xdr:col>22</xdr:col>
      <xdr:colOff>71400</xdr:colOff>
      <xdr:row>10</xdr:row>
      <xdr:rowOff>18811</xdr:rowOff>
    </xdr:from>
    <xdr:to>
      <xdr:col>22</xdr:col>
      <xdr:colOff>447675</xdr:colOff>
      <xdr:row>12</xdr:row>
      <xdr:rowOff>0</xdr:rowOff>
    </xdr:to>
    <xdr:pic macro="[0]!ShowHideCurveDataSwap">
      <xdr:nvPicPr>
        <xdr:cNvPr id="8" name="Picture 7"/>
        <xdr:cNvPicPr>
          <a:picLocks noChangeAspect="1"/>
        </xdr:cNvPicPr>
      </xdr:nvPicPr>
      <xdr:blipFill>
        <a:blip xmlns:r="http://schemas.openxmlformats.org/officeDocument/2006/relationships" r:embed="rId2"/>
        <a:stretch>
          <a:fillRect/>
        </a:stretch>
      </xdr:blipFill>
      <xdr:spPr>
        <a:xfrm>
          <a:off x="10482225" y="1923811"/>
          <a:ext cx="376275" cy="362189"/>
        </a:xfrm>
        <a:prstGeom prst="rect">
          <a:avLst/>
        </a:prstGeom>
      </xdr:spPr>
    </xdr:pic>
    <xdr:clientData/>
  </xdr:twoCellAnchor>
  <xdr:twoCellAnchor>
    <xdr:from>
      <xdr:col>36</xdr:col>
      <xdr:colOff>304800</xdr:colOff>
      <xdr:row>10</xdr:row>
      <xdr:rowOff>31184</xdr:rowOff>
    </xdr:from>
    <xdr:to>
      <xdr:col>36</xdr:col>
      <xdr:colOff>657393</xdr:colOff>
      <xdr:row>12</xdr:row>
      <xdr:rowOff>0</xdr:rowOff>
    </xdr:to>
    <xdr:pic macro="[0]!ShowHideCurveCommentsTenorBasis1">
      <xdr:nvPicPr>
        <xdr:cNvPr id="9" name="Picture 8"/>
        <xdr:cNvPicPr>
          <a:picLocks noChangeAspect="1"/>
        </xdr:cNvPicPr>
      </xdr:nvPicPr>
      <xdr:blipFill>
        <a:blip xmlns:r="http://schemas.openxmlformats.org/officeDocument/2006/relationships" r:embed="rId1"/>
        <a:stretch>
          <a:fillRect/>
        </a:stretch>
      </xdr:blipFill>
      <xdr:spPr>
        <a:xfrm>
          <a:off x="16344900" y="1936184"/>
          <a:ext cx="352593" cy="349816"/>
        </a:xfrm>
        <a:prstGeom prst="rect">
          <a:avLst/>
        </a:prstGeom>
      </xdr:spPr>
    </xdr:pic>
    <xdr:clientData/>
  </xdr:twoCellAnchor>
  <xdr:twoCellAnchor>
    <xdr:from>
      <xdr:col>36</xdr:col>
      <xdr:colOff>809625</xdr:colOff>
      <xdr:row>10</xdr:row>
      <xdr:rowOff>114300</xdr:rowOff>
    </xdr:from>
    <xdr:to>
      <xdr:col>36</xdr:col>
      <xdr:colOff>1185900</xdr:colOff>
      <xdr:row>12</xdr:row>
      <xdr:rowOff>95489</xdr:rowOff>
    </xdr:to>
    <xdr:pic macro="[0]!ShowHideCurveDataTenorBasis1">
      <xdr:nvPicPr>
        <xdr:cNvPr id="10" name="Picture 9"/>
        <xdr:cNvPicPr>
          <a:picLocks noChangeAspect="1"/>
        </xdr:cNvPicPr>
      </xdr:nvPicPr>
      <xdr:blipFill>
        <a:blip xmlns:r="http://schemas.openxmlformats.org/officeDocument/2006/relationships" r:embed="rId2"/>
        <a:stretch>
          <a:fillRect/>
        </a:stretch>
      </xdr:blipFill>
      <xdr:spPr>
        <a:xfrm>
          <a:off x="16754475" y="2019300"/>
          <a:ext cx="0"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47625</xdr:colOff>
          <xdr:row>1</xdr:row>
          <xdr:rowOff>171450</xdr:rowOff>
        </xdr:from>
        <xdr:to>
          <xdr:col>20</xdr:col>
          <xdr:colOff>609600</xdr:colOff>
          <xdr:row>4</xdr:row>
          <xdr:rowOff>0</xdr:rowOff>
        </xdr:to>
        <xdr:sp macro="" textlink="">
          <xdr:nvSpPr>
            <xdr:cNvPr id="60419" name="Button 3" hidden="1">
              <a:extLst>
                <a:ext uri="{63B3BB69-23CF-44E3-9099-C40C66FF867C}">
                  <a14:compatExt spid="_x0000_s60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8000"/>
                  </a:solidFill>
                  <a:latin typeface="Calibri"/>
                  <a:cs typeface="Calibri"/>
                </a:rPr>
                <a:t>Tenor Basis 1 Curve</a:t>
              </a:r>
            </a:p>
          </xdr:txBody>
        </xdr:sp>
        <xdr:clientData fPrintsWithSheet="0"/>
      </xdr:twoCellAnchor>
    </mc:Choice>
    <mc:Fallback/>
  </mc:AlternateContent>
  <xdr:twoCellAnchor>
    <xdr:from>
      <xdr:col>37</xdr:col>
      <xdr:colOff>80925</xdr:colOff>
      <xdr:row>10</xdr:row>
      <xdr:rowOff>18811</xdr:rowOff>
    </xdr:from>
    <xdr:to>
      <xdr:col>37</xdr:col>
      <xdr:colOff>457200</xdr:colOff>
      <xdr:row>12</xdr:row>
      <xdr:rowOff>0</xdr:rowOff>
    </xdr:to>
    <xdr:pic macro="[0]!ShowHideCurveDataTenorBasis1">
      <xdr:nvPicPr>
        <xdr:cNvPr id="12" name="Picture 11"/>
        <xdr:cNvPicPr>
          <a:picLocks noChangeAspect="1"/>
        </xdr:cNvPicPr>
      </xdr:nvPicPr>
      <xdr:blipFill>
        <a:blip xmlns:r="http://schemas.openxmlformats.org/officeDocument/2006/relationships" r:embed="rId2"/>
        <a:stretch>
          <a:fillRect/>
        </a:stretch>
      </xdr:blipFill>
      <xdr:spPr>
        <a:xfrm>
          <a:off x="16835400" y="1923811"/>
          <a:ext cx="376275" cy="362189"/>
        </a:xfrm>
        <a:prstGeom prst="rect">
          <a:avLst/>
        </a:prstGeom>
      </xdr:spPr>
    </xdr:pic>
    <xdr:clientData/>
  </xdr:twoCellAnchor>
  <xdr:twoCellAnchor>
    <xdr:from>
      <xdr:col>50</xdr:col>
      <xdr:colOff>304800</xdr:colOff>
      <xdr:row>10</xdr:row>
      <xdr:rowOff>31184</xdr:rowOff>
    </xdr:from>
    <xdr:to>
      <xdr:col>51</xdr:col>
      <xdr:colOff>168</xdr:colOff>
      <xdr:row>12</xdr:row>
      <xdr:rowOff>0</xdr:rowOff>
    </xdr:to>
    <xdr:pic macro="[0]!ShowHideCurveCommentsTenorBasis2">
      <xdr:nvPicPr>
        <xdr:cNvPr id="13" name="Picture 12"/>
        <xdr:cNvPicPr>
          <a:picLocks noChangeAspect="1"/>
        </xdr:cNvPicPr>
      </xdr:nvPicPr>
      <xdr:blipFill>
        <a:blip xmlns:r="http://schemas.openxmlformats.org/officeDocument/2006/relationships" r:embed="rId1"/>
        <a:stretch>
          <a:fillRect/>
        </a:stretch>
      </xdr:blipFill>
      <xdr:spPr>
        <a:xfrm>
          <a:off x="22688550" y="1936184"/>
          <a:ext cx="304968" cy="349816"/>
        </a:xfrm>
        <a:prstGeom prst="rect">
          <a:avLst/>
        </a:prstGeom>
      </xdr:spPr>
    </xdr:pic>
    <xdr:clientData/>
  </xdr:twoCellAnchor>
  <xdr:twoCellAnchor>
    <xdr:from>
      <xdr:col>50</xdr:col>
      <xdr:colOff>809625</xdr:colOff>
      <xdr:row>10</xdr:row>
      <xdr:rowOff>114300</xdr:rowOff>
    </xdr:from>
    <xdr:to>
      <xdr:col>50</xdr:col>
      <xdr:colOff>1185900</xdr:colOff>
      <xdr:row>12</xdr:row>
      <xdr:rowOff>95489</xdr:rowOff>
    </xdr:to>
    <xdr:pic macro="[0]!ShowHideCurveDataTenorBasis1">
      <xdr:nvPicPr>
        <xdr:cNvPr id="14" name="Picture 13"/>
        <xdr:cNvPicPr>
          <a:picLocks noChangeAspect="1"/>
        </xdr:cNvPicPr>
      </xdr:nvPicPr>
      <xdr:blipFill>
        <a:blip xmlns:r="http://schemas.openxmlformats.org/officeDocument/2006/relationships" r:embed="rId2"/>
        <a:stretch>
          <a:fillRect/>
        </a:stretch>
      </xdr:blipFill>
      <xdr:spPr>
        <a:xfrm>
          <a:off x="22993350" y="2019300"/>
          <a:ext cx="0" cy="362189"/>
        </a:xfrm>
        <a:prstGeom prst="rect">
          <a:avLst/>
        </a:prstGeom>
      </xdr:spPr>
    </xdr:pic>
    <xdr:clientData/>
  </xdr:twoCellAnchor>
  <xdr:twoCellAnchor>
    <xdr:from>
      <xdr:col>51</xdr:col>
      <xdr:colOff>80925</xdr:colOff>
      <xdr:row>10</xdr:row>
      <xdr:rowOff>18811</xdr:rowOff>
    </xdr:from>
    <xdr:to>
      <xdr:col>51</xdr:col>
      <xdr:colOff>457200</xdr:colOff>
      <xdr:row>12</xdr:row>
      <xdr:rowOff>0</xdr:rowOff>
    </xdr:to>
    <xdr:pic macro="[0]!ShowHideCurveDataTenorBasis2">
      <xdr:nvPicPr>
        <xdr:cNvPr id="15" name="Picture 14"/>
        <xdr:cNvPicPr>
          <a:picLocks noChangeAspect="1"/>
        </xdr:cNvPicPr>
      </xdr:nvPicPr>
      <xdr:blipFill>
        <a:blip xmlns:r="http://schemas.openxmlformats.org/officeDocument/2006/relationships" r:embed="rId2"/>
        <a:stretch>
          <a:fillRect/>
        </a:stretch>
      </xdr:blipFill>
      <xdr:spPr>
        <a:xfrm>
          <a:off x="23074275" y="1923811"/>
          <a:ext cx="376275" cy="362189"/>
        </a:xfrm>
        <a:prstGeom prst="rect">
          <a:avLst/>
        </a:prstGeom>
      </xdr:spPr>
    </xdr:pic>
    <xdr:clientData/>
  </xdr:twoCellAnchor>
  <xdr:twoCellAnchor>
    <xdr:from>
      <xdr:col>64</xdr:col>
      <xdr:colOff>304800</xdr:colOff>
      <xdr:row>10</xdr:row>
      <xdr:rowOff>31184</xdr:rowOff>
    </xdr:from>
    <xdr:to>
      <xdr:col>65</xdr:col>
      <xdr:colOff>168</xdr:colOff>
      <xdr:row>12</xdr:row>
      <xdr:rowOff>0</xdr:rowOff>
    </xdr:to>
    <xdr:pic macro="[0]!ShowHideCurveCommentsTenorBasis3">
      <xdr:nvPicPr>
        <xdr:cNvPr id="16" name="Picture 15"/>
        <xdr:cNvPicPr>
          <a:picLocks noChangeAspect="1"/>
        </xdr:cNvPicPr>
      </xdr:nvPicPr>
      <xdr:blipFill>
        <a:blip xmlns:r="http://schemas.openxmlformats.org/officeDocument/2006/relationships" r:embed="rId1"/>
        <a:stretch>
          <a:fillRect/>
        </a:stretch>
      </xdr:blipFill>
      <xdr:spPr>
        <a:xfrm>
          <a:off x="28927425" y="1936184"/>
          <a:ext cx="304968" cy="349816"/>
        </a:xfrm>
        <a:prstGeom prst="rect">
          <a:avLst/>
        </a:prstGeom>
      </xdr:spPr>
    </xdr:pic>
    <xdr:clientData/>
  </xdr:twoCellAnchor>
  <xdr:twoCellAnchor>
    <xdr:from>
      <xdr:col>64</xdr:col>
      <xdr:colOff>809625</xdr:colOff>
      <xdr:row>10</xdr:row>
      <xdr:rowOff>114300</xdr:rowOff>
    </xdr:from>
    <xdr:to>
      <xdr:col>64</xdr:col>
      <xdr:colOff>1185900</xdr:colOff>
      <xdr:row>12</xdr:row>
      <xdr:rowOff>95489</xdr:rowOff>
    </xdr:to>
    <xdr:pic macro="[0]!ShowHideCurveDataTenorBasis1">
      <xdr:nvPicPr>
        <xdr:cNvPr id="17" name="Picture 16"/>
        <xdr:cNvPicPr>
          <a:picLocks noChangeAspect="1"/>
        </xdr:cNvPicPr>
      </xdr:nvPicPr>
      <xdr:blipFill>
        <a:blip xmlns:r="http://schemas.openxmlformats.org/officeDocument/2006/relationships" r:embed="rId2"/>
        <a:stretch>
          <a:fillRect/>
        </a:stretch>
      </xdr:blipFill>
      <xdr:spPr>
        <a:xfrm>
          <a:off x="29232225" y="2019300"/>
          <a:ext cx="0" cy="362189"/>
        </a:xfrm>
        <a:prstGeom prst="rect">
          <a:avLst/>
        </a:prstGeom>
      </xdr:spPr>
    </xdr:pic>
    <xdr:clientData/>
  </xdr:twoCellAnchor>
  <xdr:twoCellAnchor>
    <xdr:from>
      <xdr:col>65</xdr:col>
      <xdr:colOff>80925</xdr:colOff>
      <xdr:row>10</xdr:row>
      <xdr:rowOff>18811</xdr:rowOff>
    </xdr:from>
    <xdr:to>
      <xdr:col>65</xdr:col>
      <xdr:colOff>457200</xdr:colOff>
      <xdr:row>12</xdr:row>
      <xdr:rowOff>0</xdr:rowOff>
    </xdr:to>
    <xdr:pic macro="[0]!ShowHideCurveDataTenorBasis3">
      <xdr:nvPicPr>
        <xdr:cNvPr id="18" name="Picture 17"/>
        <xdr:cNvPicPr>
          <a:picLocks noChangeAspect="1"/>
        </xdr:cNvPicPr>
      </xdr:nvPicPr>
      <xdr:blipFill>
        <a:blip xmlns:r="http://schemas.openxmlformats.org/officeDocument/2006/relationships" r:embed="rId2"/>
        <a:stretch>
          <a:fillRect/>
        </a:stretch>
      </xdr:blipFill>
      <xdr:spPr>
        <a:xfrm>
          <a:off x="29313150" y="1923811"/>
          <a:ext cx="376275" cy="362189"/>
        </a:xfrm>
        <a:prstGeom prst="rect">
          <a:avLst/>
        </a:prstGeom>
      </xdr:spPr>
    </xdr:pic>
    <xdr:clientData/>
  </xdr:twoCellAnchor>
  <xdr:twoCellAnchor>
    <xdr:from>
      <xdr:col>78</xdr:col>
      <xdr:colOff>304800</xdr:colOff>
      <xdr:row>10</xdr:row>
      <xdr:rowOff>31184</xdr:rowOff>
    </xdr:from>
    <xdr:to>
      <xdr:col>79</xdr:col>
      <xdr:colOff>168</xdr:colOff>
      <xdr:row>12</xdr:row>
      <xdr:rowOff>0</xdr:rowOff>
    </xdr:to>
    <xdr:pic macro="[0]!ShowHideCurveCommentsXccy">
      <xdr:nvPicPr>
        <xdr:cNvPr id="19" name="Picture 18"/>
        <xdr:cNvPicPr>
          <a:picLocks noChangeAspect="1"/>
        </xdr:cNvPicPr>
      </xdr:nvPicPr>
      <xdr:blipFill>
        <a:blip xmlns:r="http://schemas.openxmlformats.org/officeDocument/2006/relationships" r:embed="rId1"/>
        <a:stretch>
          <a:fillRect/>
        </a:stretch>
      </xdr:blipFill>
      <xdr:spPr>
        <a:xfrm>
          <a:off x="35166300" y="1936184"/>
          <a:ext cx="304968" cy="349816"/>
        </a:xfrm>
        <a:prstGeom prst="rect">
          <a:avLst/>
        </a:prstGeom>
      </xdr:spPr>
    </xdr:pic>
    <xdr:clientData/>
  </xdr:twoCellAnchor>
  <xdr:twoCellAnchor>
    <xdr:from>
      <xdr:col>78</xdr:col>
      <xdr:colOff>809625</xdr:colOff>
      <xdr:row>10</xdr:row>
      <xdr:rowOff>114300</xdr:rowOff>
    </xdr:from>
    <xdr:to>
      <xdr:col>78</xdr:col>
      <xdr:colOff>1185900</xdr:colOff>
      <xdr:row>12</xdr:row>
      <xdr:rowOff>95489</xdr:rowOff>
    </xdr:to>
    <xdr:pic macro="[0]!ShowHideCurveDataTenorBasis1">
      <xdr:nvPicPr>
        <xdr:cNvPr id="20" name="Picture 19"/>
        <xdr:cNvPicPr>
          <a:picLocks noChangeAspect="1"/>
        </xdr:cNvPicPr>
      </xdr:nvPicPr>
      <xdr:blipFill>
        <a:blip xmlns:r="http://schemas.openxmlformats.org/officeDocument/2006/relationships" r:embed="rId2"/>
        <a:stretch>
          <a:fillRect/>
        </a:stretch>
      </xdr:blipFill>
      <xdr:spPr>
        <a:xfrm>
          <a:off x="35471100" y="2019300"/>
          <a:ext cx="0" cy="362189"/>
        </a:xfrm>
        <a:prstGeom prst="rect">
          <a:avLst/>
        </a:prstGeom>
      </xdr:spPr>
    </xdr:pic>
    <xdr:clientData/>
  </xdr:twoCellAnchor>
  <xdr:twoCellAnchor>
    <xdr:from>
      <xdr:col>79</xdr:col>
      <xdr:colOff>80925</xdr:colOff>
      <xdr:row>10</xdr:row>
      <xdr:rowOff>18811</xdr:rowOff>
    </xdr:from>
    <xdr:to>
      <xdr:col>79</xdr:col>
      <xdr:colOff>457200</xdr:colOff>
      <xdr:row>12</xdr:row>
      <xdr:rowOff>0</xdr:rowOff>
    </xdr:to>
    <xdr:pic macro="[0]!ShowHideCurveDataXccy">
      <xdr:nvPicPr>
        <xdr:cNvPr id="21" name="Picture 20"/>
        <xdr:cNvPicPr>
          <a:picLocks noChangeAspect="1"/>
        </xdr:cNvPicPr>
      </xdr:nvPicPr>
      <xdr:blipFill>
        <a:blip xmlns:r="http://schemas.openxmlformats.org/officeDocument/2006/relationships" r:embed="rId2"/>
        <a:stretch>
          <a:fillRect/>
        </a:stretch>
      </xdr:blipFill>
      <xdr:spPr>
        <a:xfrm>
          <a:off x="35552025" y="1923811"/>
          <a:ext cx="376275" cy="362189"/>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20</xdr:col>
          <xdr:colOff>609600</xdr:colOff>
          <xdr:row>1</xdr:row>
          <xdr:rowOff>171450</xdr:rowOff>
        </xdr:from>
        <xdr:to>
          <xdr:col>21</xdr:col>
          <xdr:colOff>657225</xdr:colOff>
          <xdr:row>4</xdr:row>
          <xdr:rowOff>0</xdr:rowOff>
        </xdr:to>
        <xdr:sp macro="" textlink="">
          <xdr:nvSpPr>
            <xdr:cNvPr id="60420" name="Button 4" hidden="1">
              <a:extLst>
                <a:ext uri="{63B3BB69-23CF-44E3-9099-C40C66FF867C}">
                  <a14:compatExt spid="_x0000_s60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6600"/>
                  </a:solidFill>
                  <a:latin typeface="Calibri"/>
                  <a:cs typeface="Calibri"/>
                </a:rPr>
                <a:t>Tenor Basis 2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657225</xdr:colOff>
          <xdr:row>1</xdr:row>
          <xdr:rowOff>171450</xdr:rowOff>
        </xdr:from>
        <xdr:to>
          <xdr:col>32</xdr:col>
          <xdr:colOff>19050</xdr:colOff>
          <xdr:row>4</xdr:row>
          <xdr:rowOff>0</xdr:rowOff>
        </xdr:to>
        <xdr:sp macro="" textlink="">
          <xdr:nvSpPr>
            <xdr:cNvPr id="60421" name="Button 5" hidden="1">
              <a:extLst>
                <a:ext uri="{63B3BB69-23CF-44E3-9099-C40C66FF867C}">
                  <a14:compatExt spid="_x0000_s60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00"/>
                  </a:solidFill>
                  <a:latin typeface="Calibri"/>
                  <a:cs typeface="Calibri"/>
                </a:rPr>
                <a:t>Tenor Basis 3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1</xdr:row>
          <xdr:rowOff>171450</xdr:rowOff>
        </xdr:from>
        <xdr:to>
          <xdr:col>34</xdr:col>
          <xdr:colOff>1504950</xdr:colOff>
          <xdr:row>4</xdr:row>
          <xdr:rowOff>0</xdr:rowOff>
        </xdr:to>
        <xdr:sp macro="" textlink="">
          <xdr:nvSpPr>
            <xdr:cNvPr id="60422" name="Button 6" hidden="1">
              <a:extLst>
                <a:ext uri="{63B3BB69-23CF-44E3-9099-C40C66FF867C}">
                  <a14:compatExt spid="_x0000_s60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FF00FF"/>
                  </a:solidFill>
                  <a:latin typeface="Calibri"/>
                  <a:cs typeface="Calibri"/>
                </a:rPr>
                <a:t>Xccy Curve</a:t>
              </a:r>
            </a:p>
          </xdr:txBody>
        </xdr:sp>
        <xdr:clientData fPrintsWithSheet="0"/>
      </xdr:twoCellAnchor>
    </mc:Choice>
    <mc:Fallback/>
  </mc:AlternateContent>
  <xdr:twoCellAnchor>
    <xdr:from>
      <xdr:col>21</xdr:col>
      <xdr:colOff>1456989</xdr:colOff>
      <xdr:row>10</xdr:row>
      <xdr:rowOff>28336</xdr:rowOff>
    </xdr:from>
    <xdr:to>
      <xdr:col>21</xdr:col>
      <xdr:colOff>1809582</xdr:colOff>
      <xdr:row>11</xdr:row>
      <xdr:rowOff>187652</xdr:rowOff>
    </xdr:to>
    <xdr:pic macro="[0]!ShowHideCurveCommentsSwap">
      <xdr:nvPicPr>
        <xdr:cNvPr id="25" name="Picture 24"/>
        <xdr:cNvPicPr>
          <a:picLocks noChangeAspect="1"/>
        </xdr:cNvPicPr>
      </xdr:nvPicPr>
      <xdr:blipFill>
        <a:blip xmlns:r="http://schemas.openxmlformats.org/officeDocument/2006/relationships" r:embed="rId1"/>
        <a:stretch>
          <a:fillRect/>
        </a:stretch>
      </xdr:blipFill>
      <xdr:spPr>
        <a:xfrm>
          <a:off x="10058064" y="1933336"/>
          <a:ext cx="352593" cy="349816"/>
        </a:xfrm>
        <a:prstGeom prst="rect">
          <a:avLst/>
        </a:prstGeom>
      </xdr:spPr>
    </xdr:pic>
    <xdr:clientData/>
  </xdr:twoCellAnchor>
  <xdr:twoCellAnchor>
    <xdr:from>
      <xdr:col>4</xdr:col>
      <xdr:colOff>1695450</xdr:colOff>
      <xdr:row>10</xdr:row>
      <xdr:rowOff>9286</xdr:rowOff>
    </xdr:from>
    <xdr:to>
      <xdr:col>5</xdr:col>
      <xdr:colOff>168</xdr:colOff>
      <xdr:row>11</xdr:row>
      <xdr:rowOff>168602</xdr:rowOff>
    </xdr:to>
    <xdr:pic macro="[0]!ShowHideCurveCommentsOIS">
      <xdr:nvPicPr>
        <xdr:cNvPr id="26" name="Picture 25"/>
        <xdr:cNvPicPr>
          <a:picLocks noChangeAspect="1"/>
        </xdr:cNvPicPr>
      </xdr:nvPicPr>
      <xdr:blipFill>
        <a:blip xmlns:r="http://schemas.openxmlformats.org/officeDocument/2006/relationships" r:embed="rId1"/>
        <a:stretch>
          <a:fillRect/>
        </a:stretch>
      </xdr:blipFill>
      <xdr:spPr>
        <a:xfrm>
          <a:off x="4667250" y="1914286"/>
          <a:ext cx="352593" cy="349816"/>
        </a:xfrm>
        <a:prstGeom prst="rect">
          <a:avLst/>
        </a:prstGeom>
      </xdr:spPr>
    </xdr:pic>
    <xdr:clientData/>
  </xdr:twoCellAnchor>
  <xdr:twoCellAnchor>
    <xdr:from>
      <xdr:col>91</xdr:col>
      <xdr:colOff>1638132</xdr:colOff>
      <xdr:row>10</xdr:row>
      <xdr:rowOff>0</xdr:rowOff>
    </xdr:from>
    <xdr:to>
      <xdr:col>91</xdr:col>
      <xdr:colOff>1943100</xdr:colOff>
      <xdr:row>11</xdr:row>
      <xdr:rowOff>159316</xdr:rowOff>
    </xdr:to>
    <xdr:pic macro="[0]!ShowHideCurveCommentsFXFwd">
      <xdr:nvPicPr>
        <xdr:cNvPr id="27" name="Picture 26"/>
        <xdr:cNvPicPr>
          <a:picLocks noChangeAspect="1"/>
        </xdr:cNvPicPr>
      </xdr:nvPicPr>
      <xdr:blipFill>
        <a:blip xmlns:r="http://schemas.openxmlformats.org/officeDocument/2006/relationships" r:embed="rId1"/>
        <a:stretch>
          <a:fillRect/>
        </a:stretch>
      </xdr:blipFill>
      <xdr:spPr>
        <a:xfrm>
          <a:off x="40690632" y="1905000"/>
          <a:ext cx="304968" cy="34981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34</xdr:col>
          <xdr:colOff>1504950</xdr:colOff>
          <xdr:row>1</xdr:row>
          <xdr:rowOff>171450</xdr:rowOff>
        </xdr:from>
        <xdr:to>
          <xdr:col>35</xdr:col>
          <xdr:colOff>1552575</xdr:colOff>
          <xdr:row>4</xdr:row>
          <xdr:rowOff>0</xdr:rowOff>
        </xdr:to>
        <xdr:sp macro="" textlink="">
          <xdr:nvSpPr>
            <xdr:cNvPr id="60423" name="Button 7" hidden="1">
              <a:extLst>
                <a:ext uri="{63B3BB69-23CF-44E3-9099-C40C66FF867C}">
                  <a14:compatExt spid="_x0000_s60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FX Forward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1552575</xdr:colOff>
          <xdr:row>1</xdr:row>
          <xdr:rowOff>171450</xdr:rowOff>
        </xdr:from>
        <xdr:to>
          <xdr:col>45</xdr:col>
          <xdr:colOff>276225</xdr:colOff>
          <xdr:row>4</xdr:row>
          <xdr:rowOff>0</xdr:rowOff>
        </xdr:to>
        <xdr:sp macro="" textlink="">
          <xdr:nvSpPr>
            <xdr:cNvPr id="60424" name="Button 8" hidden="1">
              <a:extLst>
                <a:ext uri="{63B3BB69-23CF-44E3-9099-C40C66FF867C}">
                  <a14:compatExt spid="_x0000_s60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Toggle All</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1</xdr:col>
      <xdr:colOff>0</xdr:colOff>
      <xdr:row>2</xdr:row>
      <xdr:rowOff>31184</xdr:rowOff>
    </xdr:from>
    <xdr:to>
      <xdr:col>1</xdr:col>
      <xdr:colOff>352593</xdr:colOff>
      <xdr:row>4</xdr:row>
      <xdr:rowOff>0</xdr:rowOff>
    </xdr:to>
    <xdr:pic macro="[0]!ShowHideCalibrationDependencies">
      <xdr:nvPicPr>
        <xdr:cNvPr id="2" name="Picture 1"/>
        <xdr:cNvPicPr>
          <a:picLocks noChangeAspect="1"/>
        </xdr:cNvPicPr>
      </xdr:nvPicPr>
      <xdr:blipFill>
        <a:blip xmlns:r="http://schemas.openxmlformats.org/officeDocument/2006/relationships" r:embed="rId1"/>
        <a:stretch>
          <a:fillRect/>
        </a:stretch>
      </xdr:blipFill>
      <xdr:spPr>
        <a:xfrm>
          <a:off x="609600" y="488384"/>
          <a:ext cx="352593" cy="349816"/>
        </a:xfrm>
        <a:prstGeom prst="rect">
          <a:avLst/>
        </a:prstGeom>
      </xdr:spPr>
    </xdr:pic>
    <xdr:clientData/>
  </xdr:twoCellAnchor>
  <xdr:twoCellAnchor editAs="oneCell">
    <xdr:from>
      <xdr:col>2</xdr:col>
      <xdr:colOff>2038350</xdr:colOff>
      <xdr:row>3</xdr:row>
      <xdr:rowOff>180975</xdr:rowOff>
    </xdr:from>
    <xdr:to>
      <xdr:col>2</xdr:col>
      <xdr:colOff>2257609</xdr:colOff>
      <xdr:row>4</xdr:row>
      <xdr:rowOff>231978</xdr:rowOff>
    </xdr:to>
    <xdr:pic macro="[0]!ReCalibrateAUD">
      <xdr:nvPicPr>
        <xdr:cNvPr id="5" name="Picture 4"/>
        <xdr:cNvPicPr>
          <a:picLocks noChangeAspect="1"/>
        </xdr:cNvPicPr>
      </xdr:nvPicPr>
      <xdr:blipFill>
        <a:blip xmlns:r="http://schemas.openxmlformats.org/officeDocument/2006/relationships" r:embed="rId2"/>
        <a:stretch>
          <a:fillRect/>
        </a:stretch>
      </xdr:blipFill>
      <xdr:spPr>
        <a:xfrm>
          <a:off x="4029075" y="828675"/>
          <a:ext cx="219259" cy="241503"/>
        </a:xfrm>
        <a:prstGeom prst="rect">
          <a:avLst/>
        </a:prstGeom>
      </xdr:spPr>
    </xdr:pic>
    <xdr:clientData/>
  </xdr:twoCellAnchor>
  <xdr:twoCellAnchor>
    <xdr:from>
      <xdr:col>2</xdr:col>
      <xdr:colOff>1733550</xdr:colOff>
      <xdr:row>3</xdr:row>
      <xdr:rowOff>175983</xdr:rowOff>
    </xdr:from>
    <xdr:to>
      <xdr:col>2</xdr:col>
      <xdr:colOff>1976475</xdr:colOff>
      <xdr:row>4</xdr:row>
      <xdr:rowOff>219314</xdr:rowOff>
    </xdr:to>
    <xdr:pic macro="[0]!ReloadInstrumentsAUD">
      <xdr:nvPicPr>
        <xdr:cNvPr id="6" name="Picture 5"/>
        <xdr:cNvPicPr>
          <a:picLocks noChangeAspect="1"/>
        </xdr:cNvPicPr>
      </xdr:nvPicPr>
      <xdr:blipFill>
        <a:blip xmlns:r="http://schemas.openxmlformats.org/officeDocument/2006/relationships" r:embed="rId3"/>
        <a:stretch>
          <a:fillRect/>
        </a:stretch>
      </xdr:blipFill>
      <xdr:spPr>
        <a:xfrm>
          <a:off x="3724275" y="823683"/>
          <a:ext cx="242925" cy="233831"/>
        </a:xfrm>
        <a:prstGeom prst="rect">
          <a:avLst/>
        </a:prstGeom>
      </xdr:spPr>
    </xdr:pic>
    <xdr:clientData/>
  </xdr:twoCellAnchor>
  <xdr:oneCellAnchor>
    <xdr:from>
      <xdr:col>3</xdr:col>
      <xdr:colOff>2038350</xdr:colOff>
      <xdr:row>3</xdr:row>
      <xdr:rowOff>180975</xdr:rowOff>
    </xdr:from>
    <xdr:ext cx="219259" cy="241503"/>
    <xdr:pic macro="[0]!ReCalibrateCAD">
      <xdr:nvPicPr>
        <xdr:cNvPr id="7" name="Picture 6"/>
        <xdr:cNvPicPr>
          <a:picLocks noChangeAspect="1"/>
        </xdr:cNvPicPr>
      </xdr:nvPicPr>
      <xdr:blipFill>
        <a:blip xmlns:r="http://schemas.openxmlformats.org/officeDocument/2006/relationships" r:embed="rId2"/>
        <a:stretch>
          <a:fillRect/>
        </a:stretch>
      </xdr:blipFill>
      <xdr:spPr>
        <a:xfrm>
          <a:off x="4029075" y="828675"/>
          <a:ext cx="219259" cy="241503"/>
        </a:xfrm>
        <a:prstGeom prst="rect">
          <a:avLst/>
        </a:prstGeom>
      </xdr:spPr>
    </xdr:pic>
    <xdr:clientData/>
  </xdr:oneCellAnchor>
  <xdr:twoCellAnchor>
    <xdr:from>
      <xdr:col>3</xdr:col>
      <xdr:colOff>1733550</xdr:colOff>
      <xdr:row>3</xdr:row>
      <xdr:rowOff>175983</xdr:rowOff>
    </xdr:from>
    <xdr:to>
      <xdr:col>3</xdr:col>
      <xdr:colOff>1976475</xdr:colOff>
      <xdr:row>4</xdr:row>
      <xdr:rowOff>219314</xdr:rowOff>
    </xdr:to>
    <xdr:pic macro="[0]!ReloadInstrumentsCAD">
      <xdr:nvPicPr>
        <xdr:cNvPr id="8" name="Picture 7"/>
        <xdr:cNvPicPr>
          <a:picLocks noChangeAspect="1"/>
        </xdr:cNvPicPr>
      </xdr:nvPicPr>
      <xdr:blipFill>
        <a:blip xmlns:r="http://schemas.openxmlformats.org/officeDocument/2006/relationships" r:embed="rId3"/>
        <a:stretch>
          <a:fillRect/>
        </a:stretch>
      </xdr:blipFill>
      <xdr:spPr>
        <a:xfrm>
          <a:off x="3724275" y="823683"/>
          <a:ext cx="242925" cy="233831"/>
        </a:xfrm>
        <a:prstGeom prst="rect">
          <a:avLst/>
        </a:prstGeom>
      </xdr:spPr>
    </xdr:pic>
    <xdr:clientData/>
  </xdr:twoCellAnchor>
  <xdr:oneCellAnchor>
    <xdr:from>
      <xdr:col>4</xdr:col>
      <xdr:colOff>2038350</xdr:colOff>
      <xdr:row>3</xdr:row>
      <xdr:rowOff>180975</xdr:rowOff>
    </xdr:from>
    <xdr:ext cx="219259" cy="241503"/>
    <xdr:pic macro="[0]!ReCalibrateCHF">
      <xdr:nvPicPr>
        <xdr:cNvPr id="9" name="Picture 8"/>
        <xdr:cNvPicPr>
          <a:picLocks noChangeAspect="1"/>
        </xdr:cNvPicPr>
      </xdr:nvPicPr>
      <xdr:blipFill>
        <a:blip xmlns:r="http://schemas.openxmlformats.org/officeDocument/2006/relationships" r:embed="rId2"/>
        <a:stretch>
          <a:fillRect/>
        </a:stretch>
      </xdr:blipFill>
      <xdr:spPr>
        <a:xfrm>
          <a:off x="6743700" y="828675"/>
          <a:ext cx="219259" cy="241503"/>
        </a:xfrm>
        <a:prstGeom prst="rect">
          <a:avLst/>
        </a:prstGeom>
      </xdr:spPr>
    </xdr:pic>
    <xdr:clientData/>
  </xdr:oneCellAnchor>
  <xdr:twoCellAnchor>
    <xdr:from>
      <xdr:col>4</xdr:col>
      <xdr:colOff>1733550</xdr:colOff>
      <xdr:row>3</xdr:row>
      <xdr:rowOff>175983</xdr:rowOff>
    </xdr:from>
    <xdr:to>
      <xdr:col>4</xdr:col>
      <xdr:colOff>1976475</xdr:colOff>
      <xdr:row>4</xdr:row>
      <xdr:rowOff>219314</xdr:rowOff>
    </xdr:to>
    <xdr:pic macro="[0]!ReloadInstrumentsCHF">
      <xdr:nvPicPr>
        <xdr:cNvPr id="10" name="Picture 9"/>
        <xdr:cNvPicPr>
          <a:picLocks noChangeAspect="1"/>
        </xdr:cNvPicPr>
      </xdr:nvPicPr>
      <xdr:blipFill>
        <a:blip xmlns:r="http://schemas.openxmlformats.org/officeDocument/2006/relationships" r:embed="rId3"/>
        <a:stretch>
          <a:fillRect/>
        </a:stretch>
      </xdr:blipFill>
      <xdr:spPr>
        <a:xfrm>
          <a:off x="6438900" y="823683"/>
          <a:ext cx="242925" cy="233831"/>
        </a:xfrm>
        <a:prstGeom prst="rect">
          <a:avLst/>
        </a:prstGeom>
      </xdr:spPr>
    </xdr:pic>
    <xdr:clientData/>
  </xdr:twoCellAnchor>
  <xdr:oneCellAnchor>
    <xdr:from>
      <xdr:col>5</xdr:col>
      <xdr:colOff>2038350</xdr:colOff>
      <xdr:row>3</xdr:row>
      <xdr:rowOff>180975</xdr:rowOff>
    </xdr:from>
    <xdr:ext cx="219259" cy="241503"/>
    <xdr:pic macro="[0]!ReCalibrateCNH">
      <xdr:nvPicPr>
        <xdr:cNvPr id="11" name="Picture 10"/>
        <xdr:cNvPicPr>
          <a:picLocks noChangeAspect="1"/>
        </xdr:cNvPicPr>
      </xdr:nvPicPr>
      <xdr:blipFill>
        <a:blip xmlns:r="http://schemas.openxmlformats.org/officeDocument/2006/relationships" r:embed="rId2"/>
        <a:stretch>
          <a:fillRect/>
        </a:stretch>
      </xdr:blipFill>
      <xdr:spPr>
        <a:xfrm>
          <a:off x="9458325" y="828675"/>
          <a:ext cx="219259" cy="241503"/>
        </a:xfrm>
        <a:prstGeom prst="rect">
          <a:avLst/>
        </a:prstGeom>
      </xdr:spPr>
    </xdr:pic>
    <xdr:clientData/>
  </xdr:oneCellAnchor>
  <xdr:twoCellAnchor>
    <xdr:from>
      <xdr:col>5</xdr:col>
      <xdr:colOff>1733550</xdr:colOff>
      <xdr:row>3</xdr:row>
      <xdr:rowOff>175983</xdr:rowOff>
    </xdr:from>
    <xdr:to>
      <xdr:col>5</xdr:col>
      <xdr:colOff>1976475</xdr:colOff>
      <xdr:row>4</xdr:row>
      <xdr:rowOff>219314</xdr:rowOff>
    </xdr:to>
    <xdr:pic macro="[0]!ReloadInstrumentsCNH">
      <xdr:nvPicPr>
        <xdr:cNvPr id="12" name="Picture 11"/>
        <xdr:cNvPicPr>
          <a:picLocks noChangeAspect="1"/>
        </xdr:cNvPicPr>
      </xdr:nvPicPr>
      <xdr:blipFill>
        <a:blip xmlns:r="http://schemas.openxmlformats.org/officeDocument/2006/relationships" r:embed="rId3"/>
        <a:stretch>
          <a:fillRect/>
        </a:stretch>
      </xdr:blipFill>
      <xdr:spPr>
        <a:xfrm>
          <a:off x="9153525" y="823683"/>
          <a:ext cx="242925" cy="233831"/>
        </a:xfrm>
        <a:prstGeom prst="rect">
          <a:avLst/>
        </a:prstGeom>
      </xdr:spPr>
    </xdr:pic>
    <xdr:clientData/>
  </xdr:twoCellAnchor>
  <xdr:oneCellAnchor>
    <xdr:from>
      <xdr:col>6</xdr:col>
      <xdr:colOff>2038350</xdr:colOff>
      <xdr:row>3</xdr:row>
      <xdr:rowOff>180975</xdr:rowOff>
    </xdr:from>
    <xdr:ext cx="219259" cy="241503"/>
    <xdr:pic macro="[0]!ReCalibrateDKK">
      <xdr:nvPicPr>
        <xdr:cNvPr id="13" name="Picture 12"/>
        <xdr:cNvPicPr>
          <a:picLocks noChangeAspect="1"/>
        </xdr:cNvPicPr>
      </xdr:nvPicPr>
      <xdr:blipFill>
        <a:blip xmlns:r="http://schemas.openxmlformats.org/officeDocument/2006/relationships" r:embed="rId2"/>
        <a:stretch>
          <a:fillRect/>
        </a:stretch>
      </xdr:blipFill>
      <xdr:spPr>
        <a:xfrm>
          <a:off x="12172950" y="828675"/>
          <a:ext cx="219259" cy="241503"/>
        </a:xfrm>
        <a:prstGeom prst="rect">
          <a:avLst/>
        </a:prstGeom>
      </xdr:spPr>
    </xdr:pic>
    <xdr:clientData/>
  </xdr:oneCellAnchor>
  <xdr:twoCellAnchor>
    <xdr:from>
      <xdr:col>6</xdr:col>
      <xdr:colOff>1733550</xdr:colOff>
      <xdr:row>3</xdr:row>
      <xdr:rowOff>175983</xdr:rowOff>
    </xdr:from>
    <xdr:to>
      <xdr:col>6</xdr:col>
      <xdr:colOff>1976475</xdr:colOff>
      <xdr:row>4</xdr:row>
      <xdr:rowOff>219314</xdr:rowOff>
    </xdr:to>
    <xdr:pic macro="[0]!ReloadInstrumentsDKK">
      <xdr:nvPicPr>
        <xdr:cNvPr id="14" name="Picture 13"/>
        <xdr:cNvPicPr>
          <a:picLocks noChangeAspect="1"/>
        </xdr:cNvPicPr>
      </xdr:nvPicPr>
      <xdr:blipFill>
        <a:blip xmlns:r="http://schemas.openxmlformats.org/officeDocument/2006/relationships" r:embed="rId3"/>
        <a:stretch>
          <a:fillRect/>
        </a:stretch>
      </xdr:blipFill>
      <xdr:spPr>
        <a:xfrm>
          <a:off x="11868150" y="823683"/>
          <a:ext cx="242925" cy="233831"/>
        </a:xfrm>
        <a:prstGeom prst="rect">
          <a:avLst/>
        </a:prstGeom>
      </xdr:spPr>
    </xdr:pic>
    <xdr:clientData/>
  </xdr:twoCellAnchor>
  <xdr:oneCellAnchor>
    <xdr:from>
      <xdr:col>2</xdr:col>
      <xdr:colOff>2038350</xdr:colOff>
      <xdr:row>15</xdr:row>
      <xdr:rowOff>180975</xdr:rowOff>
    </xdr:from>
    <xdr:ext cx="219259" cy="241503"/>
    <xdr:pic macro="[0]!ReCalibrateEUR">
      <xdr:nvPicPr>
        <xdr:cNvPr id="15" name="Picture 14"/>
        <xdr:cNvPicPr>
          <a:picLocks noChangeAspect="1"/>
        </xdr:cNvPicPr>
      </xdr:nvPicPr>
      <xdr:blipFill>
        <a:blip xmlns:r="http://schemas.openxmlformats.org/officeDocument/2006/relationships" r:embed="rId2"/>
        <a:stretch>
          <a:fillRect/>
        </a:stretch>
      </xdr:blipFill>
      <xdr:spPr>
        <a:xfrm>
          <a:off x="14887575" y="828675"/>
          <a:ext cx="219259" cy="241503"/>
        </a:xfrm>
        <a:prstGeom prst="rect">
          <a:avLst/>
        </a:prstGeom>
      </xdr:spPr>
    </xdr:pic>
    <xdr:clientData/>
  </xdr:oneCellAnchor>
  <xdr:twoCellAnchor>
    <xdr:from>
      <xdr:col>2</xdr:col>
      <xdr:colOff>1733550</xdr:colOff>
      <xdr:row>15</xdr:row>
      <xdr:rowOff>175983</xdr:rowOff>
    </xdr:from>
    <xdr:to>
      <xdr:col>2</xdr:col>
      <xdr:colOff>1976475</xdr:colOff>
      <xdr:row>16</xdr:row>
      <xdr:rowOff>219314</xdr:rowOff>
    </xdr:to>
    <xdr:pic macro="[0]!ReloadInstrumentsEUR">
      <xdr:nvPicPr>
        <xdr:cNvPr id="16" name="Picture 15"/>
        <xdr:cNvPicPr>
          <a:picLocks noChangeAspect="1"/>
        </xdr:cNvPicPr>
      </xdr:nvPicPr>
      <xdr:blipFill>
        <a:blip xmlns:r="http://schemas.openxmlformats.org/officeDocument/2006/relationships" r:embed="rId3"/>
        <a:stretch>
          <a:fillRect/>
        </a:stretch>
      </xdr:blipFill>
      <xdr:spPr>
        <a:xfrm>
          <a:off x="14582775" y="823683"/>
          <a:ext cx="242925" cy="233831"/>
        </a:xfrm>
        <a:prstGeom prst="rect">
          <a:avLst/>
        </a:prstGeom>
      </xdr:spPr>
    </xdr:pic>
    <xdr:clientData/>
  </xdr:twoCellAnchor>
  <xdr:oneCellAnchor>
    <xdr:from>
      <xdr:col>3</xdr:col>
      <xdr:colOff>2038350</xdr:colOff>
      <xdr:row>15</xdr:row>
      <xdr:rowOff>180975</xdr:rowOff>
    </xdr:from>
    <xdr:ext cx="219259" cy="241503"/>
    <xdr:pic macro="[0]!ReCalibrateGBP">
      <xdr:nvPicPr>
        <xdr:cNvPr id="17" name="Picture 16"/>
        <xdr:cNvPicPr>
          <a:picLocks noChangeAspect="1"/>
        </xdr:cNvPicPr>
      </xdr:nvPicPr>
      <xdr:blipFill>
        <a:blip xmlns:r="http://schemas.openxmlformats.org/officeDocument/2006/relationships" r:embed="rId2"/>
        <a:stretch>
          <a:fillRect/>
        </a:stretch>
      </xdr:blipFill>
      <xdr:spPr>
        <a:xfrm>
          <a:off x="4029075" y="3190875"/>
          <a:ext cx="219259" cy="241503"/>
        </a:xfrm>
        <a:prstGeom prst="rect">
          <a:avLst/>
        </a:prstGeom>
      </xdr:spPr>
    </xdr:pic>
    <xdr:clientData/>
  </xdr:oneCellAnchor>
  <xdr:twoCellAnchor>
    <xdr:from>
      <xdr:col>3</xdr:col>
      <xdr:colOff>1733550</xdr:colOff>
      <xdr:row>15</xdr:row>
      <xdr:rowOff>175983</xdr:rowOff>
    </xdr:from>
    <xdr:to>
      <xdr:col>3</xdr:col>
      <xdr:colOff>1976475</xdr:colOff>
      <xdr:row>16</xdr:row>
      <xdr:rowOff>219314</xdr:rowOff>
    </xdr:to>
    <xdr:pic macro="[0]!ReloadInstrumentsGBP">
      <xdr:nvPicPr>
        <xdr:cNvPr id="18" name="Picture 17"/>
        <xdr:cNvPicPr>
          <a:picLocks noChangeAspect="1"/>
        </xdr:cNvPicPr>
      </xdr:nvPicPr>
      <xdr:blipFill>
        <a:blip xmlns:r="http://schemas.openxmlformats.org/officeDocument/2006/relationships" r:embed="rId3"/>
        <a:stretch>
          <a:fillRect/>
        </a:stretch>
      </xdr:blipFill>
      <xdr:spPr>
        <a:xfrm>
          <a:off x="3724275" y="3185883"/>
          <a:ext cx="242925" cy="233831"/>
        </a:xfrm>
        <a:prstGeom prst="rect">
          <a:avLst/>
        </a:prstGeom>
      </xdr:spPr>
    </xdr:pic>
    <xdr:clientData/>
  </xdr:twoCellAnchor>
  <xdr:oneCellAnchor>
    <xdr:from>
      <xdr:col>4</xdr:col>
      <xdr:colOff>2038350</xdr:colOff>
      <xdr:row>15</xdr:row>
      <xdr:rowOff>180975</xdr:rowOff>
    </xdr:from>
    <xdr:ext cx="219259" cy="241503"/>
    <xdr:pic macro="[0]!ReCalibrateHKD">
      <xdr:nvPicPr>
        <xdr:cNvPr id="19" name="Picture 18"/>
        <xdr:cNvPicPr>
          <a:picLocks noChangeAspect="1"/>
        </xdr:cNvPicPr>
      </xdr:nvPicPr>
      <xdr:blipFill>
        <a:blip xmlns:r="http://schemas.openxmlformats.org/officeDocument/2006/relationships" r:embed="rId2"/>
        <a:stretch>
          <a:fillRect/>
        </a:stretch>
      </xdr:blipFill>
      <xdr:spPr>
        <a:xfrm>
          <a:off x="6743700" y="3190875"/>
          <a:ext cx="219259" cy="241503"/>
        </a:xfrm>
        <a:prstGeom prst="rect">
          <a:avLst/>
        </a:prstGeom>
      </xdr:spPr>
    </xdr:pic>
    <xdr:clientData/>
  </xdr:oneCellAnchor>
  <xdr:twoCellAnchor>
    <xdr:from>
      <xdr:col>4</xdr:col>
      <xdr:colOff>1733550</xdr:colOff>
      <xdr:row>15</xdr:row>
      <xdr:rowOff>175983</xdr:rowOff>
    </xdr:from>
    <xdr:to>
      <xdr:col>4</xdr:col>
      <xdr:colOff>1976475</xdr:colOff>
      <xdr:row>16</xdr:row>
      <xdr:rowOff>219314</xdr:rowOff>
    </xdr:to>
    <xdr:pic macro="[0]!ReloadInstrumentsHKD">
      <xdr:nvPicPr>
        <xdr:cNvPr id="20" name="Picture 19"/>
        <xdr:cNvPicPr>
          <a:picLocks noChangeAspect="1"/>
        </xdr:cNvPicPr>
      </xdr:nvPicPr>
      <xdr:blipFill>
        <a:blip xmlns:r="http://schemas.openxmlformats.org/officeDocument/2006/relationships" r:embed="rId3"/>
        <a:stretch>
          <a:fillRect/>
        </a:stretch>
      </xdr:blipFill>
      <xdr:spPr>
        <a:xfrm>
          <a:off x="6438900" y="3185883"/>
          <a:ext cx="242925" cy="233831"/>
        </a:xfrm>
        <a:prstGeom prst="rect">
          <a:avLst/>
        </a:prstGeom>
      </xdr:spPr>
    </xdr:pic>
    <xdr:clientData/>
  </xdr:twoCellAnchor>
  <xdr:oneCellAnchor>
    <xdr:from>
      <xdr:col>5</xdr:col>
      <xdr:colOff>2038350</xdr:colOff>
      <xdr:row>15</xdr:row>
      <xdr:rowOff>180975</xdr:rowOff>
    </xdr:from>
    <xdr:ext cx="219259" cy="241503"/>
    <xdr:pic macro="[0]!ReCalibrateJPY">
      <xdr:nvPicPr>
        <xdr:cNvPr id="21" name="Picture 20"/>
        <xdr:cNvPicPr>
          <a:picLocks noChangeAspect="1"/>
        </xdr:cNvPicPr>
      </xdr:nvPicPr>
      <xdr:blipFill>
        <a:blip xmlns:r="http://schemas.openxmlformats.org/officeDocument/2006/relationships" r:embed="rId2"/>
        <a:stretch>
          <a:fillRect/>
        </a:stretch>
      </xdr:blipFill>
      <xdr:spPr>
        <a:xfrm>
          <a:off x="9458325" y="3190875"/>
          <a:ext cx="219259" cy="241503"/>
        </a:xfrm>
        <a:prstGeom prst="rect">
          <a:avLst/>
        </a:prstGeom>
      </xdr:spPr>
    </xdr:pic>
    <xdr:clientData/>
  </xdr:oneCellAnchor>
  <xdr:twoCellAnchor>
    <xdr:from>
      <xdr:col>5</xdr:col>
      <xdr:colOff>1733550</xdr:colOff>
      <xdr:row>15</xdr:row>
      <xdr:rowOff>175983</xdr:rowOff>
    </xdr:from>
    <xdr:to>
      <xdr:col>5</xdr:col>
      <xdr:colOff>1976475</xdr:colOff>
      <xdr:row>16</xdr:row>
      <xdr:rowOff>219314</xdr:rowOff>
    </xdr:to>
    <xdr:pic macro="[0]!ReloadInstrumentsJPY">
      <xdr:nvPicPr>
        <xdr:cNvPr id="22" name="Picture 21"/>
        <xdr:cNvPicPr>
          <a:picLocks noChangeAspect="1"/>
        </xdr:cNvPicPr>
      </xdr:nvPicPr>
      <xdr:blipFill>
        <a:blip xmlns:r="http://schemas.openxmlformats.org/officeDocument/2006/relationships" r:embed="rId3"/>
        <a:stretch>
          <a:fillRect/>
        </a:stretch>
      </xdr:blipFill>
      <xdr:spPr>
        <a:xfrm>
          <a:off x="9153525" y="3185883"/>
          <a:ext cx="242925" cy="233831"/>
        </a:xfrm>
        <a:prstGeom prst="rect">
          <a:avLst/>
        </a:prstGeom>
      </xdr:spPr>
    </xdr:pic>
    <xdr:clientData/>
  </xdr:twoCellAnchor>
  <xdr:oneCellAnchor>
    <xdr:from>
      <xdr:col>6</xdr:col>
      <xdr:colOff>2038350</xdr:colOff>
      <xdr:row>15</xdr:row>
      <xdr:rowOff>180975</xdr:rowOff>
    </xdr:from>
    <xdr:ext cx="219259" cy="241503"/>
    <xdr:pic macro="[0]!ReCalibrateNOK">
      <xdr:nvPicPr>
        <xdr:cNvPr id="23" name="Picture 22"/>
        <xdr:cNvPicPr>
          <a:picLocks noChangeAspect="1"/>
        </xdr:cNvPicPr>
      </xdr:nvPicPr>
      <xdr:blipFill>
        <a:blip xmlns:r="http://schemas.openxmlformats.org/officeDocument/2006/relationships" r:embed="rId2"/>
        <a:stretch>
          <a:fillRect/>
        </a:stretch>
      </xdr:blipFill>
      <xdr:spPr>
        <a:xfrm>
          <a:off x="12172950" y="3190875"/>
          <a:ext cx="219259" cy="241503"/>
        </a:xfrm>
        <a:prstGeom prst="rect">
          <a:avLst/>
        </a:prstGeom>
      </xdr:spPr>
    </xdr:pic>
    <xdr:clientData/>
  </xdr:oneCellAnchor>
  <xdr:twoCellAnchor>
    <xdr:from>
      <xdr:col>6</xdr:col>
      <xdr:colOff>1733550</xdr:colOff>
      <xdr:row>15</xdr:row>
      <xdr:rowOff>175983</xdr:rowOff>
    </xdr:from>
    <xdr:to>
      <xdr:col>6</xdr:col>
      <xdr:colOff>1976475</xdr:colOff>
      <xdr:row>16</xdr:row>
      <xdr:rowOff>219314</xdr:rowOff>
    </xdr:to>
    <xdr:pic macro="[0]!ReloadInstrumentsNOK">
      <xdr:nvPicPr>
        <xdr:cNvPr id="24" name="Picture 23"/>
        <xdr:cNvPicPr>
          <a:picLocks noChangeAspect="1"/>
        </xdr:cNvPicPr>
      </xdr:nvPicPr>
      <xdr:blipFill>
        <a:blip xmlns:r="http://schemas.openxmlformats.org/officeDocument/2006/relationships" r:embed="rId3"/>
        <a:stretch>
          <a:fillRect/>
        </a:stretch>
      </xdr:blipFill>
      <xdr:spPr>
        <a:xfrm>
          <a:off x="11868150" y="3185883"/>
          <a:ext cx="242925" cy="233831"/>
        </a:xfrm>
        <a:prstGeom prst="rect">
          <a:avLst/>
        </a:prstGeom>
      </xdr:spPr>
    </xdr:pic>
    <xdr:clientData/>
  </xdr:twoCellAnchor>
  <xdr:oneCellAnchor>
    <xdr:from>
      <xdr:col>2</xdr:col>
      <xdr:colOff>2038350</xdr:colOff>
      <xdr:row>27</xdr:row>
      <xdr:rowOff>180975</xdr:rowOff>
    </xdr:from>
    <xdr:ext cx="219259" cy="241503"/>
    <xdr:pic macro="[0]!ReCalibrateNZD">
      <xdr:nvPicPr>
        <xdr:cNvPr id="25" name="Picture 24"/>
        <xdr:cNvPicPr>
          <a:picLocks noChangeAspect="1"/>
        </xdr:cNvPicPr>
      </xdr:nvPicPr>
      <xdr:blipFill>
        <a:blip xmlns:r="http://schemas.openxmlformats.org/officeDocument/2006/relationships" r:embed="rId2"/>
        <a:stretch>
          <a:fillRect/>
        </a:stretch>
      </xdr:blipFill>
      <xdr:spPr>
        <a:xfrm>
          <a:off x="14887575" y="3190875"/>
          <a:ext cx="219259" cy="241503"/>
        </a:xfrm>
        <a:prstGeom prst="rect">
          <a:avLst/>
        </a:prstGeom>
      </xdr:spPr>
    </xdr:pic>
    <xdr:clientData/>
  </xdr:oneCellAnchor>
  <xdr:twoCellAnchor>
    <xdr:from>
      <xdr:col>2</xdr:col>
      <xdr:colOff>1733550</xdr:colOff>
      <xdr:row>27</xdr:row>
      <xdr:rowOff>175983</xdr:rowOff>
    </xdr:from>
    <xdr:to>
      <xdr:col>2</xdr:col>
      <xdr:colOff>1976475</xdr:colOff>
      <xdr:row>28</xdr:row>
      <xdr:rowOff>219314</xdr:rowOff>
    </xdr:to>
    <xdr:pic macro="[0]!ReloadInstrumentsNZD">
      <xdr:nvPicPr>
        <xdr:cNvPr id="26" name="Picture 25"/>
        <xdr:cNvPicPr>
          <a:picLocks noChangeAspect="1"/>
        </xdr:cNvPicPr>
      </xdr:nvPicPr>
      <xdr:blipFill>
        <a:blip xmlns:r="http://schemas.openxmlformats.org/officeDocument/2006/relationships" r:embed="rId3"/>
        <a:stretch>
          <a:fillRect/>
        </a:stretch>
      </xdr:blipFill>
      <xdr:spPr>
        <a:xfrm>
          <a:off x="14582775" y="3185883"/>
          <a:ext cx="242925" cy="233831"/>
        </a:xfrm>
        <a:prstGeom prst="rect">
          <a:avLst/>
        </a:prstGeom>
      </xdr:spPr>
    </xdr:pic>
    <xdr:clientData/>
  </xdr:twoCellAnchor>
  <xdr:oneCellAnchor>
    <xdr:from>
      <xdr:col>3</xdr:col>
      <xdr:colOff>2038350</xdr:colOff>
      <xdr:row>27</xdr:row>
      <xdr:rowOff>180975</xdr:rowOff>
    </xdr:from>
    <xdr:ext cx="219259" cy="241503"/>
    <xdr:pic macro="[0]!ReCalibrateSEK">
      <xdr:nvPicPr>
        <xdr:cNvPr id="27" name="Picture 26"/>
        <xdr:cNvPicPr>
          <a:picLocks noChangeAspect="1"/>
        </xdr:cNvPicPr>
      </xdr:nvPicPr>
      <xdr:blipFill>
        <a:blip xmlns:r="http://schemas.openxmlformats.org/officeDocument/2006/relationships" r:embed="rId2"/>
        <a:stretch>
          <a:fillRect/>
        </a:stretch>
      </xdr:blipFill>
      <xdr:spPr>
        <a:xfrm>
          <a:off x="4029075" y="5553075"/>
          <a:ext cx="219259" cy="241503"/>
        </a:xfrm>
        <a:prstGeom prst="rect">
          <a:avLst/>
        </a:prstGeom>
      </xdr:spPr>
    </xdr:pic>
    <xdr:clientData/>
  </xdr:oneCellAnchor>
  <xdr:twoCellAnchor>
    <xdr:from>
      <xdr:col>3</xdr:col>
      <xdr:colOff>1733550</xdr:colOff>
      <xdr:row>27</xdr:row>
      <xdr:rowOff>175983</xdr:rowOff>
    </xdr:from>
    <xdr:to>
      <xdr:col>3</xdr:col>
      <xdr:colOff>1976475</xdr:colOff>
      <xdr:row>28</xdr:row>
      <xdr:rowOff>219314</xdr:rowOff>
    </xdr:to>
    <xdr:pic macro="[0]!ReloadInstrumentsSEK">
      <xdr:nvPicPr>
        <xdr:cNvPr id="28" name="Picture 27"/>
        <xdr:cNvPicPr>
          <a:picLocks noChangeAspect="1"/>
        </xdr:cNvPicPr>
      </xdr:nvPicPr>
      <xdr:blipFill>
        <a:blip xmlns:r="http://schemas.openxmlformats.org/officeDocument/2006/relationships" r:embed="rId3"/>
        <a:stretch>
          <a:fillRect/>
        </a:stretch>
      </xdr:blipFill>
      <xdr:spPr>
        <a:xfrm>
          <a:off x="3724275" y="5548083"/>
          <a:ext cx="242925" cy="233831"/>
        </a:xfrm>
        <a:prstGeom prst="rect">
          <a:avLst/>
        </a:prstGeom>
      </xdr:spPr>
    </xdr:pic>
    <xdr:clientData/>
  </xdr:twoCellAnchor>
  <xdr:oneCellAnchor>
    <xdr:from>
      <xdr:col>4</xdr:col>
      <xdr:colOff>2038350</xdr:colOff>
      <xdr:row>27</xdr:row>
      <xdr:rowOff>180975</xdr:rowOff>
    </xdr:from>
    <xdr:ext cx="219259" cy="241503"/>
    <xdr:pic macro="[0]!ReCalibrateUSD">
      <xdr:nvPicPr>
        <xdr:cNvPr id="29" name="Picture 28"/>
        <xdr:cNvPicPr>
          <a:picLocks noChangeAspect="1"/>
        </xdr:cNvPicPr>
      </xdr:nvPicPr>
      <xdr:blipFill>
        <a:blip xmlns:r="http://schemas.openxmlformats.org/officeDocument/2006/relationships" r:embed="rId2"/>
        <a:stretch>
          <a:fillRect/>
        </a:stretch>
      </xdr:blipFill>
      <xdr:spPr>
        <a:xfrm>
          <a:off x="6743700" y="5553075"/>
          <a:ext cx="219259" cy="241503"/>
        </a:xfrm>
        <a:prstGeom prst="rect">
          <a:avLst/>
        </a:prstGeom>
      </xdr:spPr>
    </xdr:pic>
    <xdr:clientData/>
  </xdr:oneCellAnchor>
  <xdr:twoCellAnchor>
    <xdr:from>
      <xdr:col>4</xdr:col>
      <xdr:colOff>1733550</xdr:colOff>
      <xdr:row>27</xdr:row>
      <xdr:rowOff>175983</xdr:rowOff>
    </xdr:from>
    <xdr:to>
      <xdr:col>4</xdr:col>
      <xdr:colOff>1976475</xdr:colOff>
      <xdr:row>28</xdr:row>
      <xdr:rowOff>219314</xdr:rowOff>
    </xdr:to>
    <xdr:pic macro="[0]!ReloadInstrumentsUSD">
      <xdr:nvPicPr>
        <xdr:cNvPr id="30" name="Picture 29"/>
        <xdr:cNvPicPr>
          <a:picLocks noChangeAspect="1"/>
        </xdr:cNvPicPr>
      </xdr:nvPicPr>
      <xdr:blipFill>
        <a:blip xmlns:r="http://schemas.openxmlformats.org/officeDocument/2006/relationships" r:embed="rId3"/>
        <a:stretch>
          <a:fillRect/>
        </a:stretch>
      </xdr:blipFill>
      <xdr:spPr>
        <a:xfrm>
          <a:off x="6438900" y="5548083"/>
          <a:ext cx="242925" cy="233831"/>
        </a:xfrm>
        <a:prstGeom prst="rect">
          <a:avLst/>
        </a:prstGeom>
      </xdr:spPr>
    </xdr:pic>
    <xdr:clientData/>
  </xdr:twoCellAnchor>
  <xdr:oneCellAnchor>
    <xdr:from>
      <xdr:col>5</xdr:col>
      <xdr:colOff>2038350</xdr:colOff>
      <xdr:row>27</xdr:row>
      <xdr:rowOff>180975</xdr:rowOff>
    </xdr:from>
    <xdr:ext cx="219259" cy="241503"/>
    <xdr:pic macro="[0]!ReCalibrateZAR">
      <xdr:nvPicPr>
        <xdr:cNvPr id="31" name="Picture 30"/>
        <xdr:cNvPicPr>
          <a:picLocks noChangeAspect="1"/>
        </xdr:cNvPicPr>
      </xdr:nvPicPr>
      <xdr:blipFill>
        <a:blip xmlns:r="http://schemas.openxmlformats.org/officeDocument/2006/relationships" r:embed="rId2"/>
        <a:stretch>
          <a:fillRect/>
        </a:stretch>
      </xdr:blipFill>
      <xdr:spPr>
        <a:xfrm>
          <a:off x="6743700" y="5553075"/>
          <a:ext cx="219259" cy="241503"/>
        </a:xfrm>
        <a:prstGeom prst="rect">
          <a:avLst/>
        </a:prstGeom>
      </xdr:spPr>
    </xdr:pic>
    <xdr:clientData/>
  </xdr:oneCellAnchor>
  <xdr:twoCellAnchor>
    <xdr:from>
      <xdr:col>5</xdr:col>
      <xdr:colOff>1733550</xdr:colOff>
      <xdr:row>27</xdr:row>
      <xdr:rowOff>175983</xdr:rowOff>
    </xdr:from>
    <xdr:to>
      <xdr:col>5</xdr:col>
      <xdr:colOff>1976475</xdr:colOff>
      <xdr:row>28</xdr:row>
      <xdr:rowOff>219314</xdr:rowOff>
    </xdr:to>
    <xdr:pic macro="[0]!ReloadInstrumentsZAR">
      <xdr:nvPicPr>
        <xdr:cNvPr id="32" name="Picture 31"/>
        <xdr:cNvPicPr>
          <a:picLocks noChangeAspect="1"/>
        </xdr:cNvPicPr>
      </xdr:nvPicPr>
      <xdr:blipFill>
        <a:blip xmlns:r="http://schemas.openxmlformats.org/officeDocument/2006/relationships" r:embed="rId3"/>
        <a:stretch>
          <a:fillRect/>
        </a:stretch>
      </xdr:blipFill>
      <xdr:spPr>
        <a:xfrm>
          <a:off x="6438900" y="5548083"/>
          <a:ext cx="242925" cy="233831"/>
        </a:xfrm>
        <a:prstGeom prst="rect">
          <a:avLst/>
        </a:prstGeom>
      </xdr:spPr>
    </xdr:pic>
    <xdr:clientData/>
  </xdr:twoCellAnchor>
  <xdr:twoCellAnchor>
    <xdr:from>
      <xdr:col>1</xdr:col>
      <xdr:colOff>466725</xdr:colOff>
      <xdr:row>2</xdr:row>
      <xdr:rowOff>14058</xdr:rowOff>
    </xdr:from>
    <xdr:to>
      <xdr:col>1</xdr:col>
      <xdr:colOff>895350</xdr:colOff>
      <xdr:row>4</xdr:row>
      <xdr:rowOff>45637</xdr:rowOff>
    </xdr:to>
    <xdr:pic macro="[0]!SendAllBloombergRequests">
      <xdr:nvPicPr>
        <xdr:cNvPr id="33" name="Picture 32"/>
        <xdr:cNvPicPr>
          <a:picLocks noChangeAspect="1"/>
        </xdr:cNvPicPr>
      </xdr:nvPicPr>
      <xdr:blipFill>
        <a:blip xmlns:r="http://schemas.openxmlformats.org/officeDocument/2006/relationships" r:embed="rId3"/>
        <a:stretch>
          <a:fillRect/>
        </a:stretch>
      </xdr:blipFill>
      <xdr:spPr>
        <a:xfrm>
          <a:off x="1076325" y="471258"/>
          <a:ext cx="428625" cy="412579"/>
        </a:xfrm>
        <a:prstGeom prst="rect">
          <a:avLst/>
        </a:prstGeom>
      </xdr:spPr>
    </xdr:pic>
    <xdr:clientData/>
  </xdr:twoCellAnchor>
  <xdr:twoCellAnchor editAs="oneCell">
    <xdr:from>
      <xdr:col>1</xdr:col>
      <xdr:colOff>1000125</xdr:colOff>
      <xdr:row>2</xdr:row>
      <xdr:rowOff>0</xdr:rowOff>
    </xdr:from>
    <xdr:to>
      <xdr:col>2</xdr:col>
      <xdr:colOff>28575</xdr:colOff>
      <xdr:row>4</xdr:row>
      <xdr:rowOff>70127</xdr:rowOff>
    </xdr:to>
    <xdr:pic macro="[0]!RefreshCurves">
      <xdr:nvPicPr>
        <xdr:cNvPr id="34" name="Picture 33"/>
        <xdr:cNvPicPr>
          <a:picLocks noChangeAspect="1"/>
        </xdr:cNvPicPr>
      </xdr:nvPicPr>
      <xdr:blipFill>
        <a:blip xmlns:r="http://schemas.openxmlformats.org/officeDocument/2006/relationships" r:embed="rId2"/>
        <a:stretch>
          <a:fillRect/>
        </a:stretch>
      </xdr:blipFill>
      <xdr:spPr>
        <a:xfrm>
          <a:off x="1609725" y="457200"/>
          <a:ext cx="409575" cy="451127"/>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38100</xdr:colOff>
      <xdr:row>6</xdr:row>
      <xdr:rowOff>0</xdr:rowOff>
    </xdr:from>
    <xdr:to>
      <xdr:col>27</xdr:col>
      <xdr:colOff>0</xdr:colOff>
      <xdr:row>40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190500</xdr:colOff>
      <xdr:row>1</xdr:row>
      <xdr:rowOff>95250</xdr:rowOff>
    </xdr:from>
    <xdr:to>
      <xdr:col>4</xdr:col>
      <xdr:colOff>409759</xdr:colOff>
      <xdr:row>2</xdr:row>
      <xdr:rowOff>146253</xdr:rowOff>
    </xdr:to>
    <xdr:pic macro="[0]!RefreshSheet">
      <xdr:nvPicPr>
        <xdr:cNvPr id="3" name="Picture 2"/>
        <xdr:cNvPicPr>
          <a:picLocks noChangeAspect="1"/>
        </xdr:cNvPicPr>
      </xdr:nvPicPr>
      <xdr:blipFill>
        <a:blip xmlns:r="http://schemas.openxmlformats.org/officeDocument/2006/relationships" r:embed="rId2"/>
        <a:stretch>
          <a:fillRect/>
        </a:stretch>
      </xdr:blipFill>
      <xdr:spPr>
        <a:xfrm>
          <a:off x="2409825" y="285750"/>
          <a:ext cx="219259" cy="2415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14.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4.vml"/><Relationship Id="rId7" Type="http://schemas.openxmlformats.org/officeDocument/2006/relationships/ctrlProp" Target="../ctrlProps/ctrlProp22.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5.vml"/><Relationship Id="rId7" Type="http://schemas.openxmlformats.org/officeDocument/2006/relationships/ctrlProp" Target="../ctrlProps/ctrlProp29.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6.vml"/><Relationship Id="rId7" Type="http://schemas.openxmlformats.org/officeDocument/2006/relationships/ctrlProp" Target="../ctrlProps/ctrlProp36.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7.vml"/><Relationship Id="rId7" Type="http://schemas.openxmlformats.org/officeDocument/2006/relationships/ctrlProp" Target="../ctrlProps/ctrlProp43.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42.xml"/><Relationship Id="rId5" Type="http://schemas.openxmlformats.org/officeDocument/2006/relationships/ctrlProp" Target="../ctrlProps/ctrlProp4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8.vml"/><Relationship Id="rId7" Type="http://schemas.openxmlformats.org/officeDocument/2006/relationships/ctrlProp" Target="../ctrlProps/ctrlProp5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49.xml"/><Relationship Id="rId5" Type="http://schemas.openxmlformats.org/officeDocument/2006/relationships/ctrlProp" Target="../ctrlProps/ctrlProp48.xml"/><Relationship Id="rId10" Type="http://schemas.openxmlformats.org/officeDocument/2006/relationships/ctrlProp" Target="../ctrlProps/ctrlProp53.xml"/><Relationship Id="rId4" Type="http://schemas.openxmlformats.org/officeDocument/2006/relationships/ctrlProp" Target="../ctrlProps/ctrlProp47.xml"/><Relationship Id="rId9" Type="http://schemas.openxmlformats.org/officeDocument/2006/relationships/ctrlProp" Target="../ctrlProps/ctrlProp5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vmlDrawing" Target="../drawings/vmlDrawing9.vml"/><Relationship Id="rId7" Type="http://schemas.openxmlformats.org/officeDocument/2006/relationships/ctrlProp" Target="../ctrlProps/ctrlProp57.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56.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0.vml"/><Relationship Id="rId7" Type="http://schemas.openxmlformats.org/officeDocument/2006/relationships/ctrlProp" Target="../ctrlProps/ctrlProp64.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vmlDrawing" Target="../drawings/vmlDrawing11.vml"/><Relationship Id="rId7" Type="http://schemas.openxmlformats.org/officeDocument/2006/relationships/ctrlProp" Target="../ctrlProps/ctrlProp71.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0.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2.vml"/><Relationship Id="rId7" Type="http://schemas.openxmlformats.org/officeDocument/2006/relationships/ctrlProp" Target="../ctrlProps/ctrlProp78.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7.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13.vml"/><Relationship Id="rId7" Type="http://schemas.openxmlformats.org/officeDocument/2006/relationships/ctrlProp" Target="../ctrlProps/ctrlProp85.x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14.vml"/><Relationship Id="rId7" Type="http://schemas.openxmlformats.org/officeDocument/2006/relationships/ctrlProp" Target="../ctrlProps/ctrlProp9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91.xml"/><Relationship Id="rId5" Type="http://schemas.openxmlformats.org/officeDocument/2006/relationships/ctrlProp" Target="../ctrlProps/ctrlProp90.xml"/><Relationship Id="rId10" Type="http://schemas.openxmlformats.org/officeDocument/2006/relationships/ctrlProp" Target="../ctrlProps/ctrlProp95.xml"/><Relationship Id="rId4" Type="http://schemas.openxmlformats.org/officeDocument/2006/relationships/ctrlProp" Target="../ctrlProps/ctrlProp89.xml"/><Relationship Id="rId9" Type="http://schemas.openxmlformats.org/officeDocument/2006/relationships/ctrlProp" Target="../ctrlProps/ctrlProp94.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00.xml"/><Relationship Id="rId3" Type="http://schemas.openxmlformats.org/officeDocument/2006/relationships/vmlDrawing" Target="../drawings/vmlDrawing15.vml"/><Relationship Id="rId7" Type="http://schemas.openxmlformats.org/officeDocument/2006/relationships/ctrlProp" Target="../ctrlProps/ctrlProp99.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98.xml"/><Relationship Id="rId5" Type="http://schemas.openxmlformats.org/officeDocument/2006/relationships/ctrlProp" Target="../ctrlProps/ctrlProp9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6.vml"/><Relationship Id="rId7" Type="http://schemas.openxmlformats.org/officeDocument/2006/relationships/ctrlProp" Target="../ctrlProps/ctrlProp106.xml"/><Relationship Id="rId12" Type="http://schemas.openxmlformats.org/officeDocument/2006/relationships/comments" Target="../comments1.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105.xml"/><Relationship Id="rId11" Type="http://schemas.openxmlformats.org/officeDocument/2006/relationships/ctrlProp" Target="../ctrlProps/ctrlProp110.xml"/><Relationship Id="rId5" Type="http://schemas.openxmlformats.org/officeDocument/2006/relationships/ctrlProp" Target="../ctrlProps/ctrlProp104.xml"/><Relationship Id="rId10" Type="http://schemas.openxmlformats.org/officeDocument/2006/relationships/ctrlProp" Target="../ctrlProps/ctrlProp109.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15.xml"/><Relationship Id="rId3" Type="http://schemas.openxmlformats.org/officeDocument/2006/relationships/vmlDrawing" Target="../drawings/vmlDrawing17.vml"/><Relationship Id="rId7" Type="http://schemas.openxmlformats.org/officeDocument/2006/relationships/ctrlProp" Target="../ctrlProps/ctrlProp114.xml"/><Relationship Id="rId12" Type="http://schemas.openxmlformats.org/officeDocument/2006/relationships/comments" Target="../comments2.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113.xml"/><Relationship Id="rId11" Type="http://schemas.openxmlformats.org/officeDocument/2006/relationships/ctrlProp" Target="../ctrlProps/ctrlProp118.xml"/><Relationship Id="rId5" Type="http://schemas.openxmlformats.org/officeDocument/2006/relationships/ctrlProp" Target="../ctrlProps/ctrlProp112.xml"/><Relationship Id="rId10" Type="http://schemas.openxmlformats.org/officeDocument/2006/relationships/ctrlProp" Target="../ctrlProps/ctrlProp117.xml"/><Relationship Id="rId4" Type="http://schemas.openxmlformats.org/officeDocument/2006/relationships/ctrlProp" Target="../ctrlProps/ctrlProp111.xml"/><Relationship Id="rId9" Type="http://schemas.openxmlformats.org/officeDocument/2006/relationships/ctrlProp" Target="../ctrlProps/ctrlProp11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23.xml"/><Relationship Id="rId3" Type="http://schemas.openxmlformats.org/officeDocument/2006/relationships/vmlDrawing" Target="../drawings/vmlDrawing18.vml"/><Relationship Id="rId7" Type="http://schemas.openxmlformats.org/officeDocument/2006/relationships/ctrlProp" Target="../ctrlProps/ctrlProp122.xml"/><Relationship Id="rId12" Type="http://schemas.openxmlformats.org/officeDocument/2006/relationships/comments" Target="../comments3.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21.xml"/><Relationship Id="rId11" Type="http://schemas.openxmlformats.org/officeDocument/2006/relationships/ctrlProp" Target="../ctrlProps/ctrlProp126.xml"/><Relationship Id="rId5" Type="http://schemas.openxmlformats.org/officeDocument/2006/relationships/ctrlProp" Target="../ctrlProps/ctrlProp120.xml"/><Relationship Id="rId10" Type="http://schemas.openxmlformats.org/officeDocument/2006/relationships/ctrlProp" Target="../ctrlProps/ctrlProp125.xml"/><Relationship Id="rId4" Type="http://schemas.openxmlformats.org/officeDocument/2006/relationships/ctrlProp" Target="../ctrlProps/ctrlProp119.xml"/><Relationship Id="rId9" Type="http://schemas.openxmlformats.org/officeDocument/2006/relationships/ctrlProp" Target="../ctrlProps/ctrlProp124.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19.vml"/><Relationship Id="rId7" Type="http://schemas.openxmlformats.org/officeDocument/2006/relationships/ctrlProp" Target="../ctrlProps/ctrlProp130.xml"/><Relationship Id="rId12" Type="http://schemas.openxmlformats.org/officeDocument/2006/relationships/comments" Target="../comments4.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29.xml"/><Relationship Id="rId11" Type="http://schemas.openxmlformats.org/officeDocument/2006/relationships/ctrlProp" Target="../ctrlProps/ctrlProp134.xml"/><Relationship Id="rId5" Type="http://schemas.openxmlformats.org/officeDocument/2006/relationships/ctrlProp" Target="../ctrlProps/ctrlProp128.xml"/><Relationship Id="rId10" Type="http://schemas.openxmlformats.org/officeDocument/2006/relationships/ctrlProp" Target="../ctrlProps/ctrlProp133.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39.xml"/><Relationship Id="rId3" Type="http://schemas.openxmlformats.org/officeDocument/2006/relationships/vmlDrawing" Target="../drawings/vmlDrawing20.vml"/><Relationship Id="rId7" Type="http://schemas.openxmlformats.org/officeDocument/2006/relationships/ctrlProp" Target="../ctrlProps/ctrlProp138.xml"/><Relationship Id="rId12" Type="http://schemas.openxmlformats.org/officeDocument/2006/relationships/comments" Target="../comments5.x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ctrlProp" Target="../ctrlProps/ctrlProp137.xml"/><Relationship Id="rId11" Type="http://schemas.openxmlformats.org/officeDocument/2006/relationships/ctrlProp" Target="../ctrlProps/ctrlProp142.xml"/><Relationship Id="rId5" Type="http://schemas.openxmlformats.org/officeDocument/2006/relationships/ctrlProp" Target="../ctrlProps/ctrlProp136.xml"/><Relationship Id="rId10" Type="http://schemas.openxmlformats.org/officeDocument/2006/relationships/ctrlProp" Target="../ctrlProps/ctrlProp141.xml"/><Relationship Id="rId4" Type="http://schemas.openxmlformats.org/officeDocument/2006/relationships/ctrlProp" Target="../ctrlProps/ctrlProp135.xml"/><Relationship Id="rId9" Type="http://schemas.openxmlformats.org/officeDocument/2006/relationships/ctrlProp" Target="../ctrlProps/ctrlProp140.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47.xml"/><Relationship Id="rId3" Type="http://schemas.openxmlformats.org/officeDocument/2006/relationships/vmlDrawing" Target="../drawings/vmlDrawing21.vml"/><Relationship Id="rId7" Type="http://schemas.openxmlformats.org/officeDocument/2006/relationships/ctrlProp" Target="../ctrlProps/ctrlProp146.xml"/><Relationship Id="rId12" Type="http://schemas.openxmlformats.org/officeDocument/2006/relationships/comments" Target="../comments6.xml"/><Relationship Id="rId2" Type="http://schemas.openxmlformats.org/officeDocument/2006/relationships/drawing" Target="../drawings/drawing35.xml"/><Relationship Id="rId1" Type="http://schemas.openxmlformats.org/officeDocument/2006/relationships/printerSettings" Target="../printerSettings/printerSettings35.bin"/><Relationship Id="rId6" Type="http://schemas.openxmlformats.org/officeDocument/2006/relationships/ctrlProp" Target="../ctrlProps/ctrlProp145.xml"/><Relationship Id="rId11" Type="http://schemas.openxmlformats.org/officeDocument/2006/relationships/ctrlProp" Target="../ctrlProps/ctrlProp150.xml"/><Relationship Id="rId5" Type="http://schemas.openxmlformats.org/officeDocument/2006/relationships/ctrlProp" Target="../ctrlProps/ctrlProp144.xml"/><Relationship Id="rId10" Type="http://schemas.openxmlformats.org/officeDocument/2006/relationships/ctrlProp" Target="../ctrlProps/ctrlProp149.xml"/><Relationship Id="rId4" Type="http://schemas.openxmlformats.org/officeDocument/2006/relationships/ctrlProp" Target="../ctrlProps/ctrlProp143.xml"/><Relationship Id="rId9" Type="http://schemas.openxmlformats.org/officeDocument/2006/relationships/ctrlProp" Target="../ctrlProps/ctrlProp148.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vmlDrawing" Target="../drawings/vmlDrawing22.vml"/><Relationship Id="rId7" Type="http://schemas.openxmlformats.org/officeDocument/2006/relationships/ctrlProp" Target="../ctrlProps/ctrlProp154.xml"/><Relationship Id="rId12" Type="http://schemas.openxmlformats.org/officeDocument/2006/relationships/comments" Target="../comments7.xml"/><Relationship Id="rId2" Type="http://schemas.openxmlformats.org/officeDocument/2006/relationships/drawing" Target="../drawings/drawing36.xml"/><Relationship Id="rId1" Type="http://schemas.openxmlformats.org/officeDocument/2006/relationships/printerSettings" Target="../printerSettings/printerSettings36.bin"/><Relationship Id="rId6" Type="http://schemas.openxmlformats.org/officeDocument/2006/relationships/ctrlProp" Target="../ctrlProps/ctrlProp153.xml"/><Relationship Id="rId11" Type="http://schemas.openxmlformats.org/officeDocument/2006/relationships/ctrlProp" Target="../ctrlProps/ctrlProp158.xml"/><Relationship Id="rId5" Type="http://schemas.openxmlformats.org/officeDocument/2006/relationships/ctrlProp" Target="../ctrlProps/ctrlProp152.xml"/><Relationship Id="rId10" Type="http://schemas.openxmlformats.org/officeDocument/2006/relationships/ctrlProp" Target="../ctrlProps/ctrlProp157.xml"/><Relationship Id="rId4" Type="http://schemas.openxmlformats.org/officeDocument/2006/relationships/ctrlProp" Target="../ctrlProps/ctrlProp151.xml"/><Relationship Id="rId9" Type="http://schemas.openxmlformats.org/officeDocument/2006/relationships/ctrlProp" Target="../ctrlProps/ctrlProp156.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163.xml"/><Relationship Id="rId3" Type="http://schemas.openxmlformats.org/officeDocument/2006/relationships/vmlDrawing" Target="../drawings/vmlDrawing23.vml"/><Relationship Id="rId7" Type="http://schemas.openxmlformats.org/officeDocument/2006/relationships/ctrlProp" Target="../ctrlProps/ctrlProp162.xml"/><Relationship Id="rId12" Type="http://schemas.openxmlformats.org/officeDocument/2006/relationships/comments" Target="../comments8.xml"/><Relationship Id="rId2" Type="http://schemas.openxmlformats.org/officeDocument/2006/relationships/drawing" Target="../drawings/drawing37.xml"/><Relationship Id="rId1" Type="http://schemas.openxmlformats.org/officeDocument/2006/relationships/printerSettings" Target="../printerSettings/printerSettings37.bin"/><Relationship Id="rId6" Type="http://schemas.openxmlformats.org/officeDocument/2006/relationships/ctrlProp" Target="../ctrlProps/ctrlProp161.xml"/><Relationship Id="rId11" Type="http://schemas.openxmlformats.org/officeDocument/2006/relationships/ctrlProp" Target="../ctrlProps/ctrlProp166.xml"/><Relationship Id="rId5" Type="http://schemas.openxmlformats.org/officeDocument/2006/relationships/ctrlProp" Target="../ctrlProps/ctrlProp160.xml"/><Relationship Id="rId10" Type="http://schemas.openxmlformats.org/officeDocument/2006/relationships/ctrlProp" Target="../ctrlProps/ctrlProp165.xml"/><Relationship Id="rId4" Type="http://schemas.openxmlformats.org/officeDocument/2006/relationships/ctrlProp" Target="../ctrlProps/ctrlProp159.xml"/><Relationship Id="rId9" Type="http://schemas.openxmlformats.org/officeDocument/2006/relationships/ctrlProp" Target="../ctrlProps/ctrlProp164.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71.xml"/><Relationship Id="rId3" Type="http://schemas.openxmlformats.org/officeDocument/2006/relationships/vmlDrawing" Target="../drawings/vmlDrawing24.vml"/><Relationship Id="rId7" Type="http://schemas.openxmlformats.org/officeDocument/2006/relationships/ctrlProp" Target="../ctrlProps/ctrlProp170.xml"/><Relationship Id="rId12" Type="http://schemas.openxmlformats.org/officeDocument/2006/relationships/comments" Target="../comments9.xml"/><Relationship Id="rId2" Type="http://schemas.openxmlformats.org/officeDocument/2006/relationships/drawing" Target="../drawings/drawing38.xml"/><Relationship Id="rId1" Type="http://schemas.openxmlformats.org/officeDocument/2006/relationships/printerSettings" Target="../printerSettings/printerSettings38.bin"/><Relationship Id="rId6" Type="http://schemas.openxmlformats.org/officeDocument/2006/relationships/ctrlProp" Target="../ctrlProps/ctrlProp169.xml"/><Relationship Id="rId11" Type="http://schemas.openxmlformats.org/officeDocument/2006/relationships/ctrlProp" Target="../ctrlProps/ctrlProp174.xml"/><Relationship Id="rId5" Type="http://schemas.openxmlformats.org/officeDocument/2006/relationships/ctrlProp" Target="../ctrlProps/ctrlProp168.xml"/><Relationship Id="rId10" Type="http://schemas.openxmlformats.org/officeDocument/2006/relationships/ctrlProp" Target="../ctrlProps/ctrlProp173.xml"/><Relationship Id="rId4" Type="http://schemas.openxmlformats.org/officeDocument/2006/relationships/ctrlProp" Target="../ctrlProps/ctrlProp167.xml"/><Relationship Id="rId9" Type="http://schemas.openxmlformats.org/officeDocument/2006/relationships/ctrlProp" Target="../ctrlProps/ctrlProp172.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79.xml"/><Relationship Id="rId3" Type="http://schemas.openxmlformats.org/officeDocument/2006/relationships/vmlDrawing" Target="../drawings/vmlDrawing25.vml"/><Relationship Id="rId7" Type="http://schemas.openxmlformats.org/officeDocument/2006/relationships/ctrlProp" Target="../ctrlProps/ctrlProp178.xml"/><Relationship Id="rId12" Type="http://schemas.openxmlformats.org/officeDocument/2006/relationships/comments" Target="../comments10.xml"/><Relationship Id="rId2" Type="http://schemas.openxmlformats.org/officeDocument/2006/relationships/drawing" Target="../drawings/drawing39.xml"/><Relationship Id="rId1" Type="http://schemas.openxmlformats.org/officeDocument/2006/relationships/printerSettings" Target="../printerSettings/printerSettings39.bin"/><Relationship Id="rId6" Type="http://schemas.openxmlformats.org/officeDocument/2006/relationships/ctrlProp" Target="../ctrlProps/ctrlProp177.xml"/><Relationship Id="rId11" Type="http://schemas.openxmlformats.org/officeDocument/2006/relationships/ctrlProp" Target="../ctrlProps/ctrlProp182.xml"/><Relationship Id="rId5" Type="http://schemas.openxmlformats.org/officeDocument/2006/relationships/ctrlProp" Target="../ctrlProps/ctrlProp176.xml"/><Relationship Id="rId10" Type="http://schemas.openxmlformats.org/officeDocument/2006/relationships/ctrlProp" Target="../ctrlProps/ctrlProp181.xml"/><Relationship Id="rId4" Type="http://schemas.openxmlformats.org/officeDocument/2006/relationships/ctrlProp" Target="../ctrlProps/ctrlProp175.xml"/><Relationship Id="rId9" Type="http://schemas.openxmlformats.org/officeDocument/2006/relationships/ctrlProp" Target="../ctrlProps/ctrlProp180.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187.xml"/><Relationship Id="rId3" Type="http://schemas.openxmlformats.org/officeDocument/2006/relationships/vmlDrawing" Target="../drawings/vmlDrawing26.vml"/><Relationship Id="rId7" Type="http://schemas.openxmlformats.org/officeDocument/2006/relationships/ctrlProp" Target="../ctrlProps/ctrlProp186.xml"/><Relationship Id="rId12" Type="http://schemas.openxmlformats.org/officeDocument/2006/relationships/comments" Target="../comments11.xml"/><Relationship Id="rId2" Type="http://schemas.openxmlformats.org/officeDocument/2006/relationships/drawing" Target="../drawings/drawing40.xml"/><Relationship Id="rId1" Type="http://schemas.openxmlformats.org/officeDocument/2006/relationships/printerSettings" Target="../printerSettings/printerSettings40.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95.xml"/><Relationship Id="rId3" Type="http://schemas.openxmlformats.org/officeDocument/2006/relationships/vmlDrawing" Target="../drawings/vmlDrawing27.vml"/><Relationship Id="rId7" Type="http://schemas.openxmlformats.org/officeDocument/2006/relationships/ctrlProp" Target="../ctrlProps/ctrlProp194.xml"/><Relationship Id="rId12" Type="http://schemas.openxmlformats.org/officeDocument/2006/relationships/comments" Target="../comments12.xml"/><Relationship Id="rId2" Type="http://schemas.openxmlformats.org/officeDocument/2006/relationships/drawing" Target="../drawings/drawing41.xml"/><Relationship Id="rId1" Type="http://schemas.openxmlformats.org/officeDocument/2006/relationships/printerSettings" Target="../printerSettings/printerSettings41.bin"/><Relationship Id="rId6" Type="http://schemas.openxmlformats.org/officeDocument/2006/relationships/ctrlProp" Target="../ctrlProps/ctrlProp193.xml"/><Relationship Id="rId11" Type="http://schemas.openxmlformats.org/officeDocument/2006/relationships/ctrlProp" Target="../ctrlProps/ctrlProp198.xml"/><Relationship Id="rId5" Type="http://schemas.openxmlformats.org/officeDocument/2006/relationships/ctrlProp" Target="../ctrlProps/ctrlProp192.xml"/><Relationship Id="rId10" Type="http://schemas.openxmlformats.org/officeDocument/2006/relationships/ctrlProp" Target="../ctrlProps/ctrlProp197.xml"/><Relationship Id="rId4" Type="http://schemas.openxmlformats.org/officeDocument/2006/relationships/ctrlProp" Target="../ctrlProps/ctrlProp191.xml"/><Relationship Id="rId9" Type="http://schemas.openxmlformats.org/officeDocument/2006/relationships/ctrlProp" Target="../ctrlProps/ctrlProp196.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03.xml"/><Relationship Id="rId3" Type="http://schemas.openxmlformats.org/officeDocument/2006/relationships/vmlDrawing" Target="../drawings/vmlDrawing28.vml"/><Relationship Id="rId7" Type="http://schemas.openxmlformats.org/officeDocument/2006/relationships/ctrlProp" Target="../ctrlProps/ctrlProp202.xml"/><Relationship Id="rId12" Type="http://schemas.openxmlformats.org/officeDocument/2006/relationships/comments" Target="../comments13.xml"/><Relationship Id="rId2" Type="http://schemas.openxmlformats.org/officeDocument/2006/relationships/drawing" Target="../drawings/drawing42.xml"/><Relationship Id="rId1" Type="http://schemas.openxmlformats.org/officeDocument/2006/relationships/printerSettings" Target="../printerSettings/printerSettings42.bin"/><Relationship Id="rId6" Type="http://schemas.openxmlformats.org/officeDocument/2006/relationships/ctrlProp" Target="../ctrlProps/ctrlProp201.xml"/><Relationship Id="rId11" Type="http://schemas.openxmlformats.org/officeDocument/2006/relationships/ctrlProp" Target="../ctrlProps/ctrlProp206.xml"/><Relationship Id="rId5" Type="http://schemas.openxmlformats.org/officeDocument/2006/relationships/ctrlProp" Target="../ctrlProps/ctrlProp200.xml"/><Relationship Id="rId10" Type="http://schemas.openxmlformats.org/officeDocument/2006/relationships/ctrlProp" Target="../ctrlProps/ctrlProp205.xml"/><Relationship Id="rId4" Type="http://schemas.openxmlformats.org/officeDocument/2006/relationships/ctrlProp" Target="../ctrlProps/ctrlProp199.xml"/><Relationship Id="rId9" Type="http://schemas.openxmlformats.org/officeDocument/2006/relationships/ctrlProp" Target="../ctrlProps/ctrlProp204.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11.xml"/><Relationship Id="rId3" Type="http://schemas.openxmlformats.org/officeDocument/2006/relationships/vmlDrawing" Target="../drawings/vmlDrawing29.vml"/><Relationship Id="rId7" Type="http://schemas.openxmlformats.org/officeDocument/2006/relationships/ctrlProp" Target="../ctrlProps/ctrlProp210.xml"/><Relationship Id="rId12" Type="http://schemas.openxmlformats.org/officeDocument/2006/relationships/comments" Target="../comments14.xml"/><Relationship Id="rId2" Type="http://schemas.openxmlformats.org/officeDocument/2006/relationships/drawing" Target="../drawings/drawing43.xml"/><Relationship Id="rId1" Type="http://schemas.openxmlformats.org/officeDocument/2006/relationships/printerSettings" Target="../printerSettings/printerSettings43.bin"/><Relationship Id="rId6" Type="http://schemas.openxmlformats.org/officeDocument/2006/relationships/ctrlProp" Target="../ctrlProps/ctrlProp209.xml"/><Relationship Id="rId11" Type="http://schemas.openxmlformats.org/officeDocument/2006/relationships/ctrlProp" Target="../ctrlProps/ctrlProp214.xml"/><Relationship Id="rId5" Type="http://schemas.openxmlformats.org/officeDocument/2006/relationships/ctrlProp" Target="../ctrlProps/ctrlProp208.xml"/><Relationship Id="rId10" Type="http://schemas.openxmlformats.org/officeDocument/2006/relationships/ctrlProp" Target="../ctrlProps/ctrlProp213.xml"/><Relationship Id="rId4" Type="http://schemas.openxmlformats.org/officeDocument/2006/relationships/ctrlProp" Target="../ctrlProps/ctrlProp207.xml"/><Relationship Id="rId9" Type="http://schemas.openxmlformats.org/officeDocument/2006/relationships/ctrlProp" Target="../ctrlProps/ctrlProp21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S36"/>
  <sheetViews>
    <sheetView showGridLines="0" zoomScaleNormal="100" workbookViewId="0"/>
  </sheetViews>
  <sheetFormatPr defaultRowHeight="15"/>
  <cols>
    <col min="1" max="1" width="4.7109375" customWidth="1"/>
    <col min="2" max="2" width="20.7109375" customWidth="1"/>
    <col min="4" max="4" width="4.7109375" style="2" customWidth="1"/>
    <col min="5" max="8" width="15.7109375" customWidth="1"/>
    <col min="9" max="9" width="4.7109375" customWidth="1"/>
    <col min="10" max="19" width="15.7109375" customWidth="1"/>
  </cols>
  <sheetData>
    <row r="1" spans="1:19">
      <c r="A1" t="s">
        <v>321</v>
      </c>
    </row>
    <row r="2" spans="1:19" s="2" customFormat="1">
      <c r="B2" s="27" t="s">
        <v>337</v>
      </c>
      <c r="E2" s="27" t="s">
        <v>398</v>
      </c>
      <c r="G2" s="27" t="s">
        <v>962</v>
      </c>
      <c r="J2" s="152" t="s">
        <v>463</v>
      </c>
    </row>
    <row r="3" spans="1:19">
      <c r="B3" s="36">
        <v>42754.710543981484</v>
      </c>
      <c r="E3" s="71" t="b">
        <v>0</v>
      </c>
      <c r="G3" s="71" t="b">
        <v>1</v>
      </c>
      <c r="I3" s="2"/>
      <c r="J3" s="327" t="b">
        <v>0</v>
      </c>
    </row>
    <row r="4" spans="1:19">
      <c r="B4" s="2"/>
      <c r="I4" s="2"/>
      <c r="J4" s="33" t="str">
        <f ca="1">_xll.meUtilityCurveBuildUsingForwards(Settings.BuildCurvesUsingForwards)</f>
        <v>Curve has been set to build using Discount Factors</v>
      </c>
      <c r="K4" s="2"/>
    </row>
    <row r="5" spans="1:19" s="2" customFormat="1">
      <c r="J5" s="33"/>
    </row>
    <row r="6" spans="1:19" s="2" customFormat="1">
      <c r="B6" s="24" t="s">
        <v>1167</v>
      </c>
      <c r="E6" s="24" t="s">
        <v>1293</v>
      </c>
    </row>
    <row r="7" spans="1:19" s="2" customFormat="1">
      <c r="B7" s="24"/>
      <c r="E7" s="24"/>
      <c r="J7" s="331"/>
    </row>
    <row r="8" spans="1:19" s="339" customFormat="1">
      <c r="B8" s="434" t="s">
        <v>1432</v>
      </c>
      <c r="C8" s="435"/>
      <c r="E8" s="340" t="s">
        <v>1375</v>
      </c>
      <c r="F8" s="340" t="s">
        <v>1376</v>
      </c>
      <c r="G8" s="340" t="s">
        <v>1377</v>
      </c>
    </row>
    <row r="9" spans="1:19" s="339" customFormat="1">
      <c r="E9" s="327" t="b">
        <v>1</v>
      </c>
      <c r="F9" s="327" t="b">
        <v>1</v>
      </c>
      <c r="G9" s="327" t="b">
        <v>1</v>
      </c>
    </row>
    <row r="10" spans="1:19">
      <c r="E10" s="2"/>
      <c r="F10" s="2"/>
      <c r="K10" s="2"/>
    </row>
    <row r="11" spans="1:19" s="2" customFormat="1"/>
    <row r="12" spans="1:19" s="2" customFormat="1">
      <c r="B12" s="434" t="s">
        <v>1455</v>
      </c>
      <c r="C12" s="435"/>
      <c r="E12" s="324" t="s">
        <v>1281</v>
      </c>
      <c r="J12" s="324" t="s">
        <v>1280</v>
      </c>
    </row>
    <row r="13" spans="1:19" s="2" customFormat="1"/>
    <row r="14" spans="1:19" ht="18.75">
      <c r="B14" s="168"/>
      <c r="E14" s="179" t="s">
        <v>323</v>
      </c>
      <c r="F14" s="179" t="s">
        <v>325</v>
      </c>
      <c r="G14" s="179" t="s">
        <v>326</v>
      </c>
      <c r="H14" s="179" t="s">
        <v>324</v>
      </c>
      <c r="J14" s="178" t="s">
        <v>327</v>
      </c>
      <c r="K14" s="179" t="s">
        <v>333</v>
      </c>
      <c r="L14" s="179" t="s">
        <v>328</v>
      </c>
      <c r="M14" s="179" t="s">
        <v>329</v>
      </c>
      <c r="N14" s="179" t="s">
        <v>330</v>
      </c>
      <c r="O14" s="179" t="s">
        <v>334</v>
      </c>
      <c r="P14" s="179" t="s">
        <v>331</v>
      </c>
      <c r="Q14" s="179" t="s">
        <v>335</v>
      </c>
      <c r="R14" s="179" t="s">
        <v>332</v>
      </c>
      <c r="S14" s="179" t="s">
        <v>336</v>
      </c>
    </row>
    <row r="15" spans="1:19" ht="15" customHeight="1">
      <c r="B15" s="436" t="s">
        <v>1292</v>
      </c>
      <c r="C15" s="437"/>
      <c r="D15" s="297"/>
      <c r="E15" s="432" t="b">
        <v>1</v>
      </c>
      <c r="F15" s="432" t="b">
        <v>0</v>
      </c>
      <c r="G15" s="432" t="b">
        <v>0</v>
      </c>
      <c r="H15" s="432" t="b">
        <v>0</v>
      </c>
      <c r="I15" s="297"/>
      <c r="J15" s="432" t="b">
        <v>0</v>
      </c>
      <c r="K15" s="432" t="b">
        <v>0</v>
      </c>
      <c r="L15" s="432" t="b">
        <v>0</v>
      </c>
      <c r="M15" s="432" t="b">
        <v>0</v>
      </c>
      <c r="N15" s="432" t="b">
        <v>0</v>
      </c>
      <c r="O15" s="432" t="b">
        <v>0</v>
      </c>
      <c r="P15" s="432" t="b">
        <v>0</v>
      </c>
      <c r="Q15" s="432" t="b">
        <v>0</v>
      </c>
      <c r="R15" s="432" t="b">
        <v>0</v>
      </c>
      <c r="S15" s="432" t="b">
        <v>0</v>
      </c>
    </row>
    <row r="16" spans="1:19" ht="15" customHeight="1">
      <c r="B16" s="438"/>
      <c r="C16" s="439"/>
      <c r="E16" s="433"/>
      <c r="F16" s="433"/>
      <c r="G16" s="433"/>
      <c r="H16" s="433"/>
      <c r="I16" s="2"/>
      <c r="J16" s="433"/>
      <c r="K16" s="433"/>
      <c r="L16" s="433"/>
      <c r="M16" s="433"/>
      <c r="N16" s="433"/>
      <c r="O16" s="433"/>
      <c r="P16" s="433"/>
      <c r="Q16" s="433"/>
      <c r="R16" s="433"/>
      <c r="S16" s="433"/>
    </row>
    <row r="17" spans="2:19">
      <c r="B17" s="230" t="s">
        <v>959</v>
      </c>
      <c r="C17" s="231"/>
      <c r="D17" s="297"/>
      <c r="E17" s="169"/>
      <c r="F17" s="169"/>
      <c r="G17" s="169"/>
      <c r="H17" s="169"/>
      <c r="I17" s="297"/>
      <c r="J17" s="169"/>
      <c r="K17" s="169"/>
      <c r="L17" s="169"/>
      <c r="M17" s="169"/>
      <c r="N17" s="169"/>
      <c r="O17" s="169"/>
      <c r="P17" s="169"/>
      <c r="Q17" s="169"/>
      <c r="R17" s="169"/>
      <c r="S17" s="169"/>
    </row>
    <row r="18" spans="2:19">
      <c r="B18" s="232" t="s">
        <v>960</v>
      </c>
      <c r="C18" s="233"/>
      <c r="D18" s="30"/>
      <c r="E18" s="238" t="s">
        <v>963</v>
      </c>
      <c r="F18" s="238" t="s">
        <v>963</v>
      </c>
      <c r="G18" s="238" t="s">
        <v>963</v>
      </c>
      <c r="H18" s="238" t="s">
        <v>963</v>
      </c>
      <c r="I18" s="30"/>
      <c r="J18" s="170" t="s">
        <v>963</v>
      </c>
      <c r="K18" s="238" t="s">
        <v>963</v>
      </c>
      <c r="L18" s="238" t="s">
        <v>963</v>
      </c>
      <c r="M18" s="238" t="s">
        <v>963</v>
      </c>
      <c r="N18" s="238" t="s">
        <v>963</v>
      </c>
      <c r="O18" s="238" t="s">
        <v>963</v>
      </c>
      <c r="P18" s="238" t="s">
        <v>963</v>
      </c>
      <c r="Q18" s="238" t="s">
        <v>963</v>
      </c>
      <c r="R18" s="238" t="s">
        <v>963</v>
      </c>
      <c r="S18" s="238" t="s">
        <v>963</v>
      </c>
    </row>
    <row r="19" spans="2:19" s="2" customFormat="1">
      <c r="B19" s="232" t="s">
        <v>1333</v>
      </c>
      <c r="C19" s="233"/>
      <c r="D19" s="30"/>
      <c r="E19" s="330" t="b">
        <v>1</v>
      </c>
      <c r="F19" s="330" t="b">
        <v>0</v>
      </c>
      <c r="G19" s="330" t="b">
        <v>0</v>
      </c>
      <c r="H19" s="330" t="b">
        <v>1</v>
      </c>
      <c r="I19" s="30"/>
      <c r="J19" s="330" t="b">
        <v>1</v>
      </c>
      <c r="K19" s="330" t="b">
        <v>1</v>
      </c>
      <c r="L19" s="330" t="b">
        <v>1</v>
      </c>
      <c r="M19" s="330" t="b">
        <v>1</v>
      </c>
      <c r="N19" s="330" t="b">
        <v>1</v>
      </c>
      <c r="O19" s="330" t="b">
        <v>1</v>
      </c>
      <c r="P19" s="330" t="b">
        <v>1</v>
      </c>
      <c r="Q19" s="330" t="b">
        <v>1</v>
      </c>
      <c r="R19" s="330" t="b">
        <v>1</v>
      </c>
      <c r="S19" s="330" t="b">
        <v>1</v>
      </c>
    </row>
    <row r="20" spans="2:19">
      <c r="B20" s="234" t="s">
        <v>961</v>
      </c>
      <c r="C20" s="235"/>
      <c r="D20" s="322"/>
      <c r="E20" s="171" t="s">
        <v>352</v>
      </c>
      <c r="F20" s="171" t="s">
        <v>352</v>
      </c>
      <c r="G20" s="171" t="s">
        <v>352</v>
      </c>
      <c r="H20" s="171" t="s">
        <v>1326</v>
      </c>
      <c r="I20" s="322"/>
      <c r="J20" s="171" t="s">
        <v>352</v>
      </c>
      <c r="K20" s="171" t="s">
        <v>352</v>
      </c>
      <c r="L20" s="171" t="s">
        <v>352</v>
      </c>
      <c r="M20" s="171" t="s">
        <v>352</v>
      </c>
      <c r="N20" s="171" t="s">
        <v>352</v>
      </c>
      <c r="O20" s="171" t="s">
        <v>352</v>
      </c>
      <c r="P20" s="171" t="s">
        <v>352</v>
      </c>
      <c r="Q20" s="171" t="s">
        <v>352</v>
      </c>
      <c r="R20" s="171" t="s">
        <v>352</v>
      </c>
      <c r="S20" s="171" t="s">
        <v>352</v>
      </c>
    </row>
    <row r="21" spans="2:19">
      <c r="B21" s="236" t="s">
        <v>964</v>
      </c>
      <c r="C21" s="233"/>
      <c r="D21" s="30"/>
      <c r="E21" s="30"/>
      <c r="F21" s="30"/>
      <c r="G21" s="30"/>
      <c r="H21" s="30"/>
      <c r="I21" s="30"/>
      <c r="J21" s="30"/>
      <c r="K21" s="30"/>
      <c r="L21" s="30"/>
      <c r="M21" s="30"/>
      <c r="N21" s="30"/>
      <c r="O21" s="30"/>
      <c r="P21" s="30"/>
      <c r="Q21" s="30"/>
      <c r="R21" s="30"/>
      <c r="S21" s="30"/>
    </row>
    <row r="22" spans="2:19">
      <c r="B22" s="232" t="s">
        <v>968</v>
      </c>
      <c r="C22" s="233"/>
      <c r="D22" s="30"/>
      <c r="E22" s="238" t="s">
        <v>348</v>
      </c>
      <c r="F22" s="238" t="s">
        <v>348</v>
      </c>
      <c r="G22" s="238" t="s">
        <v>348</v>
      </c>
      <c r="H22" s="238" t="s">
        <v>969</v>
      </c>
      <c r="I22" s="30"/>
      <c r="J22" s="344" t="s">
        <v>348</v>
      </c>
      <c r="K22" s="344" t="s">
        <v>348</v>
      </c>
      <c r="L22" s="344" t="s">
        <v>348</v>
      </c>
      <c r="M22" s="344" t="s">
        <v>348</v>
      </c>
      <c r="N22" s="344" t="s">
        <v>348</v>
      </c>
      <c r="O22" s="344" t="s">
        <v>348</v>
      </c>
      <c r="P22" s="344" t="s">
        <v>348</v>
      </c>
      <c r="Q22" s="344" t="s">
        <v>348</v>
      </c>
      <c r="R22" s="344" t="s">
        <v>348</v>
      </c>
      <c r="S22" s="344" t="s">
        <v>348</v>
      </c>
    </row>
    <row r="23" spans="2:19">
      <c r="B23" s="232" t="s">
        <v>965</v>
      </c>
      <c r="C23" s="233"/>
      <c r="D23" s="30"/>
      <c r="E23" s="238" t="s">
        <v>967</v>
      </c>
      <c r="F23" s="238" t="s">
        <v>967</v>
      </c>
      <c r="G23" s="238" t="s">
        <v>967</v>
      </c>
      <c r="H23" s="238" t="s">
        <v>967</v>
      </c>
      <c r="I23" s="30"/>
      <c r="J23" s="238" t="s">
        <v>967</v>
      </c>
      <c r="K23" s="238" t="s">
        <v>967</v>
      </c>
      <c r="L23" s="238" t="s">
        <v>967</v>
      </c>
      <c r="M23" s="238" t="s">
        <v>967</v>
      </c>
      <c r="N23" s="238" t="s">
        <v>967</v>
      </c>
      <c r="O23" s="238" t="s">
        <v>967</v>
      </c>
      <c r="P23" s="238" t="s">
        <v>967</v>
      </c>
      <c r="Q23" s="238" t="s">
        <v>967</v>
      </c>
      <c r="R23" s="238" t="s">
        <v>967</v>
      </c>
      <c r="S23" s="238" t="s">
        <v>967</v>
      </c>
    </row>
    <row r="24" spans="2:19">
      <c r="B24" s="232" t="s">
        <v>966</v>
      </c>
      <c r="C24" s="233"/>
      <c r="D24" s="30"/>
      <c r="E24" s="238" t="s">
        <v>963</v>
      </c>
      <c r="F24" s="238" t="s">
        <v>963</v>
      </c>
      <c r="G24" s="238" t="s">
        <v>963</v>
      </c>
      <c r="H24" s="238" t="s">
        <v>963</v>
      </c>
      <c r="I24" s="30"/>
      <c r="J24" s="238" t="s">
        <v>963</v>
      </c>
      <c r="K24" s="238" t="s">
        <v>963</v>
      </c>
      <c r="L24" s="238" t="s">
        <v>963</v>
      </c>
      <c r="M24" s="238" t="s">
        <v>963</v>
      </c>
      <c r="N24" s="238" t="s">
        <v>963</v>
      </c>
      <c r="O24" s="238" t="s">
        <v>963</v>
      </c>
      <c r="P24" s="238" t="s">
        <v>963</v>
      </c>
      <c r="Q24" s="238" t="s">
        <v>963</v>
      </c>
      <c r="R24" s="238" t="s">
        <v>963</v>
      </c>
      <c r="S24" s="238" t="s">
        <v>963</v>
      </c>
    </row>
    <row r="25" spans="2:19" s="2" customFormat="1">
      <c r="B25" s="237" t="s">
        <v>1058</v>
      </c>
      <c r="C25" s="233"/>
      <c r="D25" s="30"/>
      <c r="E25" s="323"/>
      <c r="F25" s="323"/>
      <c r="G25" s="323"/>
      <c r="H25" s="323">
        <v>0.03</v>
      </c>
      <c r="I25" s="30"/>
      <c r="J25" s="325"/>
      <c r="K25" s="325"/>
      <c r="L25" s="325"/>
      <c r="M25" s="325"/>
      <c r="N25" s="325"/>
      <c r="O25" s="325"/>
      <c r="P25" s="325"/>
      <c r="Q25" s="325"/>
      <c r="R25" s="325"/>
      <c r="S25" s="325"/>
    </row>
    <row r="26" spans="2:19" s="2" customFormat="1">
      <c r="B26" s="237" t="s">
        <v>1059</v>
      </c>
      <c r="C26" s="233"/>
      <c r="D26" s="30"/>
      <c r="E26" s="323"/>
      <c r="F26" s="323"/>
      <c r="G26" s="323"/>
      <c r="H26" s="323">
        <v>8.9999999999999993E-3</v>
      </c>
      <c r="I26" s="30"/>
      <c r="J26" s="325"/>
      <c r="K26" s="325"/>
      <c r="L26" s="325"/>
      <c r="M26" s="325"/>
      <c r="N26" s="325"/>
      <c r="O26" s="325"/>
      <c r="P26" s="325"/>
      <c r="Q26" s="325"/>
      <c r="R26" s="325"/>
      <c r="S26" s="325"/>
    </row>
    <row r="27" spans="2:19">
      <c r="B27" s="232" t="s">
        <v>1056</v>
      </c>
      <c r="C27" s="233"/>
      <c r="D27" s="30"/>
      <c r="E27" s="238" t="b">
        <v>1</v>
      </c>
      <c r="F27" s="238" t="b">
        <v>1</v>
      </c>
      <c r="G27" s="238" t="b">
        <v>1</v>
      </c>
      <c r="H27" s="238" t="b">
        <v>0</v>
      </c>
      <c r="I27" s="30"/>
      <c r="J27" s="238" t="b">
        <v>1</v>
      </c>
      <c r="K27" s="238" t="b">
        <v>1</v>
      </c>
      <c r="L27" s="238" t="b">
        <v>1</v>
      </c>
      <c r="M27" s="238" t="b">
        <v>1</v>
      </c>
      <c r="N27" s="238" t="b">
        <v>1</v>
      </c>
      <c r="O27" s="238" t="b">
        <v>1</v>
      </c>
      <c r="P27" s="238" t="b">
        <v>1</v>
      </c>
      <c r="Q27" s="238" t="b">
        <v>1</v>
      </c>
      <c r="R27" s="238" t="b">
        <v>1</v>
      </c>
      <c r="S27" s="238" t="b">
        <v>1</v>
      </c>
    </row>
    <row r="28" spans="2:19">
      <c r="B28" s="234" t="s">
        <v>1057</v>
      </c>
      <c r="C28" s="235"/>
      <c r="D28" s="30"/>
      <c r="E28" s="171">
        <v>2</v>
      </c>
      <c r="F28" s="171">
        <v>2</v>
      </c>
      <c r="G28" s="171">
        <v>2</v>
      </c>
      <c r="H28" s="171">
        <v>2</v>
      </c>
      <c r="I28" s="322"/>
      <c r="J28" s="171">
        <v>2</v>
      </c>
      <c r="K28" s="171">
        <v>2</v>
      </c>
      <c r="L28" s="171">
        <v>2</v>
      </c>
      <c r="M28" s="171">
        <v>2</v>
      </c>
      <c r="N28" s="171">
        <v>2</v>
      </c>
      <c r="O28" s="171">
        <v>2</v>
      </c>
      <c r="P28" s="171">
        <v>2</v>
      </c>
      <c r="Q28" s="171">
        <v>2</v>
      </c>
      <c r="R28" s="171">
        <v>2</v>
      </c>
      <c r="S28" s="171">
        <v>2</v>
      </c>
    </row>
    <row r="29" spans="2:19">
      <c r="B29" s="295" t="s">
        <v>1170</v>
      </c>
      <c r="C29" s="296"/>
      <c r="D29" s="297"/>
      <c r="E29" s="297"/>
      <c r="F29" s="297"/>
      <c r="G29" s="297"/>
      <c r="H29" s="297"/>
      <c r="I29" s="297"/>
      <c r="J29" s="297"/>
      <c r="K29" s="297"/>
      <c r="L29" s="297"/>
      <c r="M29" s="297"/>
      <c r="N29" s="297"/>
      <c r="O29" s="297"/>
      <c r="P29" s="297"/>
      <c r="Q29" s="297"/>
      <c r="R29" s="297"/>
      <c r="S29" s="297"/>
    </row>
    <row r="30" spans="2:19">
      <c r="B30" s="234" t="s">
        <v>1124</v>
      </c>
      <c r="C30" s="235"/>
      <c r="D30" s="322"/>
      <c r="E30" s="171" t="s">
        <v>963</v>
      </c>
      <c r="F30" s="171" t="s">
        <v>963</v>
      </c>
      <c r="G30" s="171" t="s">
        <v>963</v>
      </c>
      <c r="H30" s="171" t="s">
        <v>963</v>
      </c>
      <c r="I30" s="322"/>
      <c r="J30" s="171" t="s">
        <v>963</v>
      </c>
      <c r="K30" s="171" t="s">
        <v>963</v>
      </c>
      <c r="L30" s="171" t="s">
        <v>963</v>
      </c>
      <c r="M30" s="171" t="s">
        <v>963</v>
      </c>
      <c r="N30" s="171" t="s">
        <v>963</v>
      </c>
      <c r="O30" s="171" t="s">
        <v>963</v>
      </c>
      <c r="P30" s="171" t="s">
        <v>963</v>
      </c>
      <c r="Q30" s="171" t="s">
        <v>963</v>
      </c>
      <c r="R30" s="171" t="s">
        <v>963</v>
      </c>
      <c r="S30" s="171" t="s">
        <v>963</v>
      </c>
    </row>
    <row r="31" spans="2:19">
      <c r="B31" s="295" t="s">
        <v>1238</v>
      </c>
      <c r="C31" s="296"/>
      <c r="D31" s="30"/>
      <c r="E31" s="297"/>
      <c r="F31" s="297"/>
      <c r="G31" s="297"/>
      <c r="H31" s="297"/>
      <c r="I31" s="30"/>
      <c r="J31" s="297"/>
      <c r="K31" s="297"/>
      <c r="L31" s="297"/>
      <c r="M31" s="297"/>
      <c r="N31" s="297"/>
      <c r="O31" s="297"/>
      <c r="P31" s="297"/>
      <c r="Q31" s="297"/>
      <c r="R31" s="297"/>
      <c r="S31" s="297"/>
    </row>
    <row r="32" spans="2:19">
      <c r="B32" s="307" t="s">
        <v>1239</v>
      </c>
      <c r="C32" s="308"/>
      <c r="D32" s="322"/>
      <c r="E32" s="309" t="s">
        <v>963</v>
      </c>
      <c r="F32" s="309" t="s">
        <v>963</v>
      </c>
      <c r="G32" s="309" t="s">
        <v>963</v>
      </c>
      <c r="H32" s="309" t="s">
        <v>963</v>
      </c>
      <c r="I32" s="322"/>
      <c r="J32" s="309" t="s">
        <v>963</v>
      </c>
      <c r="K32" s="309" t="s">
        <v>963</v>
      </c>
      <c r="L32" s="309" t="s">
        <v>963</v>
      </c>
      <c r="M32" s="309" t="s">
        <v>963</v>
      </c>
      <c r="N32" s="309" t="s">
        <v>963</v>
      </c>
      <c r="O32" s="309" t="s">
        <v>963</v>
      </c>
      <c r="P32" s="309" t="s">
        <v>963</v>
      </c>
      <c r="Q32" s="309" t="s">
        <v>963</v>
      </c>
      <c r="R32" s="309" t="s">
        <v>963</v>
      </c>
      <c r="S32" s="309" t="s">
        <v>963</v>
      </c>
    </row>
    <row r="35" spans="3:4">
      <c r="C35" s="153"/>
      <c r="D35" s="153"/>
    </row>
    <row r="36" spans="3:4">
      <c r="C36" s="153"/>
      <c r="D36" s="153"/>
    </row>
  </sheetData>
  <mergeCells count="17">
    <mergeCell ref="B12:C12"/>
    <mergeCell ref="B8:C8"/>
    <mergeCell ref="B15:C16"/>
    <mergeCell ref="E15:E16"/>
    <mergeCell ref="F15:F16"/>
    <mergeCell ref="S15:S16"/>
    <mergeCell ref="O15:O16"/>
    <mergeCell ref="G15:G16"/>
    <mergeCell ref="P15:P16"/>
    <mergeCell ref="Q15:Q16"/>
    <mergeCell ref="R15:R16"/>
    <mergeCell ref="N15:N16"/>
    <mergeCell ref="J15:J16"/>
    <mergeCell ref="K15:K16"/>
    <mergeCell ref="L15:L16"/>
    <mergeCell ref="M15:M16"/>
    <mergeCell ref="H15:H16"/>
  </mergeCells>
  <conditionalFormatting sqref="E17:H32 J17:S32">
    <cfRule type="expression" dxfId="1" priority="3">
      <formula>NOT(E$15)</formula>
    </cfRule>
  </conditionalFormatting>
  <conditionalFormatting sqref="E15:H16 J15:S16">
    <cfRule type="expression" dxfId="0" priority="1">
      <formula>E15</formula>
    </cfRule>
  </conditionalFormatting>
  <dataValidations count="3">
    <dataValidation type="list" allowBlank="1" showInputMessage="1" showErrorMessage="1" sqref="E3 G3 E15:H15 E27:H27 J27:S27 J3 J15:S15 E19:H19 J19:S19 E9:G9">
      <formula1>"TRUE,FALSE"</formula1>
    </dataValidation>
    <dataValidation type="list" allowBlank="1" showInputMessage="1" showErrorMessage="1" sqref="J23:S24 E18:H18 E32:H32 J32:S32 E30:H30 J30:S30 E23:H24 J18:S18">
      <formula1>"STEP,LINEAR,SPLINE,MONOTONECONVEX,CONSTRAINEDSPLINE"</formula1>
    </dataValidation>
    <dataValidation type="list" allowBlank="1" showInputMessage="1" showErrorMessage="1" sqref="E22:H22 J22:S22">
      <formula1>"3M,6M,NONE"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owHideInstrumentPages">
                <anchor>
                  <from>
                    <xdr:col>3</xdr:col>
                    <xdr:colOff>276225</xdr:colOff>
                    <xdr:row>6</xdr:row>
                    <xdr:rowOff>0</xdr:rowOff>
                  </from>
                  <to>
                    <xdr:col>5</xdr:col>
                    <xdr:colOff>676275</xdr:colOff>
                    <xdr:row>9</xdr:row>
                    <xdr:rowOff>0</xdr:rowOff>
                  </to>
                </anchor>
              </controlPr>
            </control>
          </mc:Choice>
        </mc:AlternateContent>
        <mc:AlternateContent xmlns:mc="http://schemas.openxmlformats.org/markup-compatibility/2006">
          <mc:Choice Requires="x14">
            <control shapeId="1029" r:id="rId5" name="Button 5">
              <controlPr defaultSize="0" print="0" autoFill="0" autoPict="0" macro="[0]!ShowHideMarketDataPages">
                <anchor>
                  <from>
                    <xdr:col>5</xdr:col>
                    <xdr:colOff>676275</xdr:colOff>
                    <xdr:row>6</xdr:row>
                    <xdr:rowOff>0</xdr:rowOff>
                  </from>
                  <to>
                    <xdr:col>6</xdr:col>
                    <xdr:colOff>1009650</xdr:colOff>
                    <xdr:row>9</xdr:row>
                    <xdr:rowOff>0</xdr:rowOff>
                  </to>
                </anchor>
              </controlPr>
            </control>
          </mc:Choice>
        </mc:AlternateContent>
        <mc:AlternateContent xmlns:mc="http://schemas.openxmlformats.org/markup-compatibility/2006">
          <mc:Choice Requires="x14">
            <control shapeId="1030" r:id="rId6" name="Button 6">
              <controlPr defaultSize="0" print="0" autoFill="0" autoPict="0" macro="[0]!ShowHideCurveConfigurationPages">
                <anchor>
                  <from>
                    <xdr:col>6</xdr:col>
                    <xdr:colOff>1009650</xdr:colOff>
                    <xdr:row>6</xdr:row>
                    <xdr:rowOff>0</xdr:rowOff>
                  </from>
                  <to>
                    <xdr:col>9</xdr:col>
                    <xdr:colOff>295275</xdr:colOff>
                    <xdr:row>9</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endAllBloombergRequests">
                <anchor>
                  <from>
                    <xdr:col>9</xdr:col>
                    <xdr:colOff>295275</xdr:colOff>
                    <xdr:row>6</xdr:row>
                    <xdr:rowOff>0</xdr:rowOff>
                  </from>
                  <to>
                    <xdr:col>10</xdr:col>
                    <xdr:colOff>942975</xdr:colOff>
                    <xdr:row>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323</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1736</v>
      </c>
      <c r="C7" s="38"/>
      <c r="E7" s="37" t="str">
        <f>Currency&amp;"_OIS_CURVE"</f>
        <v>EUR_OIS_CURVE</v>
      </c>
      <c r="K7" s="38" t="s">
        <v>1737</v>
      </c>
      <c r="L7" s="38"/>
      <c r="N7" s="37" t="str">
        <f>Currency&amp;"_SWAP_CURVE"</f>
        <v>EUR_SWAP_CURVE</v>
      </c>
      <c r="Q7" s="39"/>
      <c r="R7" s="39"/>
      <c r="S7" s="39"/>
      <c r="T7" s="40"/>
      <c r="V7" s="38" t="s">
        <v>1738</v>
      </c>
      <c r="W7" s="38"/>
      <c r="Y7" s="37" t="str">
        <f>Currency&amp;"_TENOR_BASIS1_CURVE"</f>
        <v>EUR_TENOR_BASIS1_CURVE</v>
      </c>
      <c r="AE7" s="38" t="s">
        <v>1739</v>
      </c>
      <c r="AF7" s="38"/>
      <c r="AH7" s="37" t="str">
        <f>Currency&amp;"_TENOR_BASIS2_CURVE"</f>
        <v>EUR_TENOR_BASIS2_CURVE</v>
      </c>
      <c r="AN7" s="38" t="s">
        <v>1740</v>
      </c>
      <c r="AO7" s="38"/>
      <c r="AQ7" s="37" t="str">
        <f>Currency&amp;"_TENOR_BASIS3_CURVE"</f>
        <v>EUR_TENOR_BASIS3_CURVE</v>
      </c>
      <c r="AW7" s="38" t="s">
        <v>1741</v>
      </c>
      <c r="AX7" s="38"/>
      <c r="AZ7" s="37" t="str">
        <f>Currency&amp;"_XCCY_BASIS_CURVE"</f>
        <v>EUR_XCCY_BASIS_CURVE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-0.35199999999999998</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-0.372</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9.25</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5.35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12.4</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-48.125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-0.35199999999999998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-0.32900000000000001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10.25</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6.85</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-45.875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-0.35399999999999998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-0.24</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11.15</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8.0500000000000007</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12.6</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-44.875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-0.35499999999999998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-0.1</v>
      </c>
      <c r="T15" s="69" t="str">
        <f ca="1">IF(AND(INDIRECT("Settings.Request"&amp;Currency),Settings.AutoCalc,Settings.EnableBloomberg),IF(K15="","",_xll.BDP(K15,$M$16)),"Disabled")</f>
        <v>Disabled</v>
      </c>
      <c r="V15" s="14" t="s">
        <v>109</v>
      </c>
      <c r="W15" s="15" t="s">
        <v>353</v>
      </c>
      <c r="X15" s="43"/>
      <c r="Y15" s="8" t="s">
        <v>109</v>
      </c>
      <c r="Z15" s="8" t="s">
        <v>75</v>
      </c>
      <c r="AA15" s="8" t="s">
        <v>110</v>
      </c>
      <c r="AB15" s="49">
        <v>11.875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9.35</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12.7</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-44.625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-0.35499999999999998</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-0.23300000000000001</v>
      </c>
      <c r="T16" s="69" t="str">
        <f ca="1">IF(AND(INDIRECT("Settings.Request"&amp;Currency),Settings.AutoCalc,Settings.EnableBloomberg),IF(K16="","",_xll.BDP(K16,$M$16)),"Disabled")</f>
        <v>Disabled</v>
      </c>
      <c r="V16" s="14" t="s">
        <v>119</v>
      </c>
      <c r="W16" s="15" t="s">
        <v>354</v>
      </c>
      <c r="X16" s="43"/>
      <c r="Y16" s="8" t="s">
        <v>119</v>
      </c>
      <c r="Z16" s="8" t="s">
        <v>75</v>
      </c>
      <c r="AA16" s="8" t="s">
        <v>120</v>
      </c>
      <c r="AB16" s="49">
        <v>12.574999999999999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10.3</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12.7</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-44.625</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-0.35</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-0.22700000000000001</v>
      </c>
      <c r="T17" s="69" t="str">
        <f ca="1">IF(AND(INDIRECT("Settings.Request"&amp;Currency),Settings.AutoCalc,Settings.EnableBloomberg),IF(K17="","",_xll.BDP(K17,$M$16)),"Disabled")</f>
        <v>Disabled</v>
      </c>
      <c r="V17" s="14" t="s">
        <v>130</v>
      </c>
      <c r="W17" s="15" t="s">
        <v>355</v>
      </c>
      <c r="X17" s="43"/>
      <c r="Y17" s="8" t="s">
        <v>130</v>
      </c>
      <c r="Z17" s="8" t="s">
        <v>75</v>
      </c>
      <c r="AA17" s="8" t="s">
        <v>131</v>
      </c>
      <c r="AB17" s="49">
        <v>12.725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10.55</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12.5</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-44.5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-0.34</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-0.22</v>
      </c>
      <c r="T18" s="69" t="str">
        <f ca="1">IF(AND(INDIRECT("Settings.Request"&amp;Currency),Settings.AutoCalc,Settings.EnableBloomberg),IF(K18="","",_xll.BDP(K18,$M$16)),"Disabled")</f>
        <v>Disabled</v>
      </c>
      <c r="V18" s="14" t="s">
        <v>140</v>
      </c>
      <c r="W18" s="15" t="s">
        <v>356</v>
      </c>
      <c r="X18" s="43"/>
      <c r="Y18" s="8" t="s">
        <v>140</v>
      </c>
      <c r="Z18" s="8" t="s">
        <v>75</v>
      </c>
      <c r="AA18" s="8" t="s">
        <v>141</v>
      </c>
      <c r="AB18" s="49">
        <v>12.574999999999999</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12.2</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-44.25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-0.32200000000000001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-0.21299999999999999</v>
      </c>
      <c r="T19" s="69" t="str">
        <f ca="1">IF(AND(INDIRECT("Settings.Request"&amp;Currency),Settings.AutoCalc,Settings.EnableBloomberg),IF(K19="","",_xll.BDP(K19,$M$16)),"Disabled")</f>
        <v>Disabled</v>
      </c>
      <c r="V19" s="14" t="s">
        <v>150</v>
      </c>
      <c r="W19" s="15" t="s">
        <v>357</v>
      </c>
      <c r="X19" s="43"/>
      <c r="Y19" s="8" t="s">
        <v>150</v>
      </c>
      <c r="Z19" s="8" t="s">
        <v>75</v>
      </c>
      <c r="AA19" s="8" t="s">
        <v>151</v>
      </c>
      <c r="AB19" s="49">
        <v>12.225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10.3</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11.8</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-44</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-0.26500000000000001</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-0.20499999999999999</v>
      </c>
      <c r="T20" s="69" t="str">
        <f ca="1">IF(AND(INDIRECT("Settings.Request"&amp;Currency),Settings.AutoCalc,Settings.EnableBloomberg),IF(K20="","",_xll.BDP(K20,$M$16)),"Disabled")</f>
        <v>Disabled</v>
      </c>
      <c r="V20" s="14" t="s">
        <v>160</v>
      </c>
      <c r="W20" s="15" t="s">
        <v>358</v>
      </c>
      <c r="X20" s="43"/>
      <c r="Y20" s="8" t="s">
        <v>160</v>
      </c>
      <c r="Z20" s="8" t="s">
        <v>75</v>
      </c>
      <c r="AA20" s="8" t="s">
        <v>161</v>
      </c>
      <c r="AB20" s="49">
        <v>11.675000000000001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10.050000000000001</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11.4</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-43.625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-0.185</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-0.19800000000000001</v>
      </c>
      <c r="T21" s="69" t="str">
        <f ca="1">IF(AND(INDIRECT("Settings.Request"&amp;Currency),Settings.AutoCalc,Settings.EnableBloomberg),IF(K21="","",_xll.BDP(K21,$M$16)),"Disabled")</f>
        <v>Disabled</v>
      </c>
      <c r="V21" s="14" t="s">
        <v>170</v>
      </c>
      <c r="W21" s="15" t="s">
        <v>359</v>
      </c>
      <c r="X21" s="43"/>
      <c r="Y21" s="8" t="s">
        <v>170</v>
      </c>
      <c r="Z21" s="8" t="s">
        <v>75</v>
      </c>
      <c r="AA21" s="8" t="s">
        <v>171</v>
      </c>
      <c r="AB21" s="49">
        <v>11.074999999999999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9.9499999999999993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-43.125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-8.7999999999999995E-2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-0.19</v>
      </c>
      <c r="T22" s="69" t="str">
        <f ca="1">IF(AND(INDIRECT("Settings.Request"&amp;Currency),Settings.AutoCalc,Settings.EnableBloomberg),IF(K22="","",_xll.BDP(K22,$M$16)),"Disabled")</f>
        <v>Disabled</v>
      </c>
      <c r="V22" s="14" t="s">
        <v>180</v>
      </c>
      <c r="W22" s="15" t="s">
        <v>360</v>
      </c>
      <c r="X22" s="43"/>
      <c r="Y22" s="8" t="s">
        <v>180</v>
      </c>
      <c r="Z22" s="8" t="s">
        <v>75</v>
      </c>
      <c r="AA22" s="8" t="s">
        <v>181</v>
      </c>
      <c r="AB22" s="49">
        <v>10.675000000000001</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10.5</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2.7E-2</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-0.18099999999999999</v>
      </c>
      <c r="T23" s="69" t="str">
        <f ca="1">IF(AND(INDIRECT("Settings.Request"&amp;Currency),Settings.AutoCalc,Settings.EnableBloomberg),IF(K23="","",_xll.BDP(K23,$M$16)),"Disabled")</f>
        <v>Disabled</v>
      </c>
      <c r="V23" s="14" t="s">
        <v>192</v>
      </c>
      <c r="W23" s="15" t="s">
        <v>361</v>
      </c>
      <c r="X23" s="43"/>
      <c r="Y23" s="8" t="s">
        <v>192</v>
      </c>
      <c r="Z23" s="8" t="s">
        <v>75</v>
      </c>
      <c r="AA23" s="8" t="s">
        <v>193</v>
      </c>
      <c r="AB23" s="49">
        <v>10.066599999999999</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-41.25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0.155</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-0.17199999999999999</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8.85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8.5</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0.28599999999999998</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-0.161</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7.8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0.41399999999999998</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-0.153</v>
      </c>
      <c r="T26" s="69" t="str">
        <f ca="1">IF(AND(INDIRECT("Settings.Request"&amp;Currency),Settings.AutoCalc,Settings.EnableBloomberg),IF(K26="","",_xll.BDP(K26,$M$16)),"Disabled")</f>
        <v>Disabled</v>
      </c>
      <c r="V26" s="14" t="s">
        <v>226</v>
      </c>
      <c r="W26" s="15" t="s">
        <v>362</v>
      </c>
      <c r="X26" s="43"/>
      <c r="Y26" s="8" t="s">
        <v>226</v>
      </c>
      <c r="Z26" s="8" t="s">
        <v>75</v>
      </c>
      <c r="AA26" s="8" t="s">
        <v>227</v>
      </c>
      <c r="AB26" s="49">
        <v>8.4499999999999993</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6.95</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6.2</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-37.625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0.53500000000000003</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-0.17230000000000001</v>
      </c>
      <c r="T27" s="69" t="str">
        <f ca="1">IF(AND(INDIRECT("Settings.Request"&amp;Currency),Settings.AutoCalc,Settings.EnableBloomberg),IF(K27="","",_xll.BDP(K27,$M$16)),"Disabled")</f>
        <v>Disabled</v>
      </c>
      <c r="V27" s="14" t="s">
        <v>237</v>
      </c>
      <c r="W27" s="15" t="s">
        <v>363</v>
      </c>
      <c r="X27" s="43"/>
      <c r="Y27" s="8" t="s">
        <v>237</v>
      </c>
      <c r="Z27" s="8" t="s">
        <v>75</v>
      </c>
      <c r="AA27" s="8" t="s">
        <v>238</v>
      </c>
      <c r="AB27" s="49">
        <v>6.5750000000000002</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6.3</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5.7</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-31.5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0.64200000000000002</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-9.2100000000000001E-2</v>
      </c>
      <c r="T28" s="69" t="str">
        <f ca="1">IF(AND(INDIRECT("Settings.Request"&amp;Currency),Settings.AutoCalc,Settings.EnableBloomberg),IF(K28="","",_xll.BDP(K28,$M$16)),"Disabled")</f>
        <v>Disabled</v>
      </c>
      <c r="V28" s="14" t="s">
        <v>248</v>
      </c>
      <c r="W28" s="15" t="s">
        <v>364</v>
      </c>
      <c r="X28" s="43"/>
      <c r="Y28" s="8" t="s">
        <v>248</v>
      </c>
      <c r="Z28" s="8" t="s">
        <v>75</v>
      </c>
      <c r="AA28" s="8" t="s">
        <v>249</v>
      </c>
      <c r="AB28" s="49">
        <v>5.5332999999999997</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-26.75</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0.73599999999999999</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7.9000000000000008E-3</v>
      </c>
      <c r="T29" s="69" t="str">
        <f ca="1">IF(AND(INDIRECT("Settings.Request"&amp;Currency),Settings.AutoCalc,Settings.EnableBloomberg),IF(K29="","",_xll.BDP(K29,$M$16)),"Disabled")</f>
        <v>Disabled</v>
      </c>
      <c r="V29" s="14" t="s">
        <v>255</v>
      </c>
      <c r="W29" s="15" t="s">
        <v>365</v>
      </c>
      <c r="X29" s="43"/>
      <c r="Y29" s="8" t="s">
        <v>255</v>
      </c>
      <c r="Z29" s="8" t="s">
        <v>75</v>
      </c>
      <c r="AA29" s="8" t="s">
        <v>256</v>
      </c>
      <c r="AB29" s="49">
        <v>4.5999999999999996</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-23.875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0.94899999999999995</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0.1232</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1.1379999999999999</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0.2452</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1.2150000000000001</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0.37280000000000002</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1.254</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0.50060000000000004</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1.2869999999999999</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0.62390000000000001</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1.262</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0.73699999999999999</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5.2</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0.83709999999999996</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6.4</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0.9254</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7.5</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1.1227</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8.4</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1.2866</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8.6999999999999993</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1.3466</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8.6999999999999993</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1.3736999999999999</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8.6</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1.3875999999999999</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8.4</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1.3495999999999999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8.1</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7.9</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7.8</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7.3</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6.4</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5.8</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5.4</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4.5</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3.9</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-0.27379999999999999</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-0.20349999999999999</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-0.11219999999999999</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-3.8E-3</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0.11609999999999999</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0.2452</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0.37709999999999999</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0.50529999999999997</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0.62439999999999996</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0.73060000000000003</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0.82489999999999997</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1.0366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1.2196</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1.2910999999999999</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1.3266</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1.3511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1.3190999999999999</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325</v>
      </c>
      <c r="C2" s="441"/>
      <c r="D2" s="55"/>
      <c r="I2" s="3"/>
      <c r="J2" s="3"/>
    </row>
    <row r="3" spans="1:56" ht="15" customHeight="1">
      <c r="B3" s="442"/>
      <c r="C3" s="443"/>
      <c r="D3" s="55"/>
      <c r="I3" s="3"/>
      <c r="J3" s="3"/>
    </row>
    <row r="4" spans="1:56">
      <c r="D4" s="3"/>
      <c r="K4" s="1"/>
      <c r="L4" s="1"/>
    </row>
    <row r="5" spans="1:56">
      <c r="D5" s="3"/>
    </row>
    <row r="6" spans="1:56">
      <c r="B6" s="5" t="s">
        <v>322</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1690</v>
      </c>
      <c r="C7" s="38"/>
      <c r="E7" s="37" t="str">
        <f>Currency&amp;"_OIS_CURVE"</f>
        <v>GBP_OIS_CURVE</v>
      </c>
      <c r="K7" s="38" t="s">
        <v>1691</v>
      </c>
      <c r="L7" s="38"/>
      <c r="N7" s="37" t="str">
        <f>Currency&amp;"_SWAP_CURVE"</f>
        <v>GBP_SWAP_CURVE</v>
      </c>
      <c r="Q7" s="39"/>
      <c r="R7" s="39"/>
      <c r="S7" s="39"/>
      <c r="T7" s="40"/>
      <c r="V7" s="38" t="s">
        <v>1692</v>
      </c>
      <c r="W7" s="38"/>
      <c r="Y7" s="37" t="str">
        <f>Currency&amp;"_TENOR_BASIS1_CURVE"</f>
        <v>GBP_TENOR_BASIS1_CURVE</v>
      </c>
      <c r="AE7" s="38" t="s">
        <v>1693</v>
      </c>
      <c r="AF7" s="38"/>
      <c r="AH7" s="37" t="str">
        <f>Currency&amp;"_TENOR_BASIS2_CURVE"</f>
        <v>GBP_TENOR_BASIS2_CURVE</v>
      </c>
      <c r="AN7" s="38" t="s">
        <v>1694</v>
      </c>
      <c r="AO7" s="38"/>
      <c r="AQ7" s="37" t="str">
        <f>Currency&amp;"_TENOR_BASIS3_CURVE"</f>
        <v>GBP_TENOR_BASIS3_CURVE</v>
      </c>
      <c r="AW7" s="38" t="s">
        <v>1695</v>
      </c>
      <c r="AX7" s="38"/>
      <c r="AZ7" s="37" t="str">
        <f>Currency&amp;"_XCCY_BASIS_CURVE"</f>
        <v>GBP_XCCY_BASIS_CURVE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631</v>
      </c>
      <c r="C12" s="13" t="s">
        <v>343</v>
      </c>
      <c r="D12" s="42" t="s">
        <v>60</v>
      </c>
      <c r="E12" s="51" t="s">
        <v>631</v>
      </c>
      <c r="F12" s="20" t="s">
        <v>69</v>
      </c>
      <c r="G12" s="20" t="s">
        <v>815</v>
      </c>
      <c r="H12" s="51">
        <v>0.21429999999999999</v>
      </c>
      <c r="I12" s="68" t="str">
        <f ca="1">IF(AND(INDIRECT("Settings.Request"&amp;Currency),Settings.AutoCalc,Settings.EnableBloomberg),IF(B12="","",_xll.BDP(B12,$D$14)),"Disabled")</f>
        <v>Disabled</v>
      </c>
      <c r="J12" s="30"/>
      <c r="K12" s="12" t="s">
        <v>1041</v>
      </c>
      <c r="L12" s="13" t="s">
        <v>746</v>
      </c>
      <c r="M12" s="42" t="s">
        <v>60</v>
      </c>
      <c r="N12" s="7" t="s">
        <v>1041</v>
      </c>
      <c r="O12" s="7" t="s">
        <v>69</v>
      </c>
      <c r="P12" s="7" t="s">
        <v>1050</v>
      </c>
      <c r="Q12" s="20" t="s">
        <v>73</v>
      </c>
      <c r="R12" s="20" t="s">
        <v>73</v>
      </c>
      <c r="S12" s="51">
        <v>0.25794</v>
      </c>
      <c r="T12" s="68" t="str">
        <f ca="1">IF(AND(INDIRECT("Settings.Request"&amp;Currency),Settings.AutoCalc,Settings.EnableBloomberg),IF(K12="","",_xll.BDP(K12,$M$16)),"Disabled")</f>
        <v>Disabled</v>
      </c>
      <c r="V12" s="12" t="s">
        <v>676</v>
      </c>
      <c r="W12" s="13" t="s">
        <v>379</v>
      </c>
      <c r="X12" s="42" t="s">
        <v>60</v>
      </c>
      <c r="Y12" s="7" t="s">
        <v>676</v>
      </c>
      <c r="Z12" s="7" t="s">
        <v>75</v>
      </c>
      <c r="AA12" s="7" t="s">
        <v>1646</v>
      </c>
      <c r="AB12" s="48">
        <v>14.7</v>
      </c>
      <c r="AC12" s="68" t="str">
        <f ca="1">IF(AND(INDIRECT("Settings.Request"&amp;Currency),Settings.AutoCalc,Settings.EnableBloomberg),IF(V12="","",_xll.BDP(V12,$X$14)),"Disabled")</f>
        <v>Disabled</v>
      </c>
      <c r="AE12" s="12" t="s">
        <v>694</v>
      </c>
      <c r="AF12" s="13" t="s">
        <v>379</v>
      </c>
      <c r="AG12" s="42" t="s">
        <v>60</v>
      </c>
      <c r="AH12" s="7" t="s">
        <v>694</v>
      </c>
      <c r="AI12" s="7" t="s">
        <v>75</v>
      </c>
      <c r="AJ12" s="7" t="s">
        <v>780</v>
      </c>
      <c r="AK12" s="48">
        <v>25.6</v>
      </c>
      <c r="AL12" s="68" t="str">
        <f ca="1">IF(AND(INDIRECT("Settings.Request"&amp;Currency),Settings.AutoCalc,Settings.EnableBloomberg),IF(AE12="","",_xll.BDP(AE12,$AG$14)),"Disabled")</f>
        <v>Disabled</v>
      </c>
      <c r="AN12" s="12" t="s">
        <v>711</v>
      </c>
      <c r="AO12" s="13" t="s">
        <v>379</v>
      </c>
      <c r="AP12" s="42" t="s">
        <v>60</v>
      </c>
      <c r="AQ12" s="7" t="s">
        <v>711</v>
      </c>
      <c r="AR12" s="7" t="s">
        <v>75</v>
      </c>
      <c r="AS12" s="7" t="s">
        <v>797</v>
      </c>
      <c r="AT12" s="48">
        <v>21.9</v>
      </c>
      <c r="AU12" s="68" t="str">
        <f ca="1">IF(AND(INDIRECT("Settings.Request"&amp;Currency),Settings.AutoCalc,Settings.EnableBloomberg),IF(AN12="","",_xll.BDP(AN12,$AP$14)),"Disabled")</f>
        <v>Disabled</v>
      </c>
      <c r="AW12" s="12" t="s">
        <v>728</v>
      </c>
      <c r="AX12" s="13" t="s">
        <v>379</v>
      </c>
      <c r="AY12" s="42" t="s">
        <v>60</v>
      </c>
      <c r="AZ12" s="45" t="s">
        <v>728</v>
      </c>
      <c r="BA12" s="7" t="s">
        <v>75</v>
      </c>
      <c r="BB12" s="7" t="s">
        <v>825</v>
      </c>
      <c r="BC12" s="48">
        <v>-22.5</v>
      </c>
      <c r="BD12" s="68" t="str">
        <f ca="1">IF(AND(INDIRECT("Settings.Request"&amp;Currency),Settings.AutoCalc,Settings.EnableBloomberg),IF(AW12="","",_xll.BDP(AW12,$AY$14)),"Disabled")</f>
        <v>Disabled</v>
      </c>
    </row>
    <row r="13" spans="1:56">
      <c r="A13" s="16">
        <v>2</v>
      </c>
      <c r="B13" s="14" t="s">
        <v>632</v>
      </c>
      <c r="C13" s="15" t="s">
        <v>746</v>
      </c>
      <c r="D13" s="43" t="s">
        <v>58</v>
      </c>
      <c r="E13" s="52" t="s">
        <v>632</v>
      </c>
      <c r="F13" s="21" t="s">
        <v>126</v>
      </c>
      <c r="G13" s="21" t="s">
        <v>816</v>
      </c>
      <c r="H13" s="52">
        <v>0.21690000000000001</v>
      </c>
      <c r="I13" s="69" t="str">
        <f ca="1">IF(AND(INDIRECT("Settings.Request"&amp;Currency),Settings.AutoCalc,Settings.EnableBloomberg),IF(B13="","",_xll.BDP(B13,$D$14)),"Disabled")</f>
        <v>Disabled</v>
      </c>
      <c r="J13" s="30"/>
      <c r="K13" s="14" t="s">
        <v>1042</v>
      </c>
      <c r="L13" s="15" t="s">
        <v>471</v>
      </c>
      <c r="M13" s="43" t="s">
        <v>58</v>
      </c>
      <c r="N13" s="8" t="s">
        <v>1042</v>
      </c>
      <c r="O13" s="8" t="s">
        <v>69</v>
      </c>
      <c r="P13" s="8" t="s">
        <v>1051</v>
      </c>
      <c r="Q13" s="161" t="s">
        <v>73</v>
      </c>
      <c r="R13" s="161" t="s">
        <v>73</v>
      </c>
      <c r="S13" s="52">
        <v>0.37287999999999999</v>
      </c>
      <c r="T13" s="69" t="str">
        <f ca="1">IF(AND(INDIRECT("Settings.Request"&amp;Currency),Settings.AutoCalc,Settings.EnableBloomberg),IF(K13="","",_xll.BDP(K13,$M$16)),"Disabled")</f>
        <v>Disabled</v>
      </c>
      <c r="V13" s="14" t="s">
        <v>677</v>
      </c>
      <c r="W13" s="15" t="s">
        <v>351</v>
      </c>
      <c r="X13" s="43" t="s">
        <v>58</v>
      </c>
      <c r="Y13" s="8" t="s">
        <v>677</v>
      </c>
      <c r="Z13" s="8" t="s">
        <v>75</v>
      </c>
      <c r="AA13" s="8" t="s">
        <v>1647</v>
      </c>
      <c r="AB13" s="49">
        <v>14</v>
      </c>
      <c r="AC13" s="69" t="str">
        <f ca="1">IF(AND(INDIRECT("Settings.Request"&amp;Currency),Settings.AutoCalc,Settings.EnableBloomberg),IF(V13="","",_xll.BDP(V13,$X$14)),"Disabled")</f>
        <v>Disabled</v>
      </c>
      <c r="AE13" s="14" t="s">
        <v>695</v>
      </c>
      <c r="AF13" s="15" t="s">
        <v>351</v>
      </c>
      <c r="AG13" s="43" t="s">
        <v>58</v>
      </c>
      <c r="AH13" s="8" t="s">
        <v>695</v>
      </c>
      <c r="AI13" s="8" t="s">
        <v>75</v>
      </c>
      <c r="AJ13" s="8" t="s">
        <v>781</v>
      </c>
      <c r="AK13" s="49">
        <v>24.3</v>
      </c>
      <c r="AL13" s="69" t="str">
        <f ca="1">IF(AND(INDIRECT("Settings.Request"&amp;Currency),Settings.AutoCalc,Settings.EnableBloomberg),IF(AE13="","",_xll.BDP(AE13,$AG$14)),"Disabled")</f>
        <v>Disabled</v>
      </c>
      <c r="AN13" s="14" t="s">
        <v>712</v>
      </c>
      <c r="AO13" s="15" t="s">
        <v>351</v>
      </c>
      <c r="AP13" s="43" t="s">
        <v>58</v>
      </c>
      <c r="AQ13" s="8" t="s">
        <v>712</v>
      </c>
      <c r="AR13" s="8" t="s">
        <v>75</v>
      </c>
      <c r="AS13" s="8" t="s">
        <v>798</v>
      </c>
      <c r="AT13" s="49">
        <v>21.3</v>
      </c>
      <c r="AU13" s="69" t="str">
        <f ca="1">IF(AND(INDIRECT("Settings.Request"&amp;Currency),Settings.AutoCalc,Settings.EnableBloomberg),IF(AN13="","",_xll.BDP(AN13,$AP$14)),"Disabled")</f>
        <v>Disabled</v>
      </c>
      <c r="AW13" s="14" t="s">
        <v>729</v>
      </c>
      <c r="AX13" s="15" t="s">
        <v>351</v>
      </c>
      <c r="AY13" s="43" t="s">
        <v>58</v>
      </c>
      <c r="AZ13" s="46" t="s">
        <v>729</v>
      </c>
      <c r="BA13" s="8" t="s">
        <v>75</v>
      </c>
      <c r="BB13" s="8" t="s">
        <v>826</v>
      </c>
      <c r="BC13" s="49">
        <v>-18.75</v>
      </c>
      <c r="BD13" s="69" t="str">
        <f ca="1">IF(AND(INDIRECT("Settings.Request"&amp;Currency),Settings.AutoCalc,Settings.EnableBloomberg),IF(AW13="","",_xll.BDP(AW13,$AY$14)),"Disabled")</f>
        <v>Disabled</v>
      </c>
    </row>
    <row r="14" spans="1:56">
      <c r="A14" s="16">
        <v>3</v>
      </c>
      <c r="B14" s="14" t="s">
        <v>633</v>
      </c>
      <c r="C14" s="15" t="s">
        <v>471</v>
      </c>
      <c r="D14" s="43" t="s">
        <v>56</v>
      </c>
      <c r="E14" s="52" t="s">
        <v>633</v>
      </c>
      <c r="F14" s="21" t="s">
        <v>126</v>
      </c>
      <c r="G14" s="21" t="s">
        <v>817</v>
      </c>
      <c r="H14" s="52">
        <v>0.22120000000000001</v>
      </c>
      <c r="I14" s="69" t="str">
        <f ca="1">IF(AND(INDIRECT("Settings.Request"&amp;Currency),Settings.AutoCalc,Settings.EnableBloomberg),IF(B14="","",_xll.BDP(B14,$D$14)),"Disabled")</f>
        <v>Disabled</v>
      </c>
      <c r="J14" s="30"/>
      <c r="K14" s="14" t="s">
        <v>651</v>
      </c>
      <c r="L14" s="15" t="s">
        <v>348</v>
      </c>
      <c r="M14" s="43" t="s">
        <v>96</v>
      </c>
      <c r="N14" s="8" t="s">
        <v>651</v>
      </c>
      <c r="O14" s="8" t="s">
        <v>69</v>
      </c>
      <c r="P14" s="8" t="s">
        <v>770</v>
      </c>
      <c r="Q14" s="161" t="s">
        <v>73</v>
      </c>
      <c r="R14" s="161" t="s">
        <v>73</v>
      </c>
      <c r="S14" s="52">
        <v>0.53549999999999998</v>
      </c>
      <c r="T14" s="69" t="str">
        <f ca="1">IF(AND(INDIRECT("Settings.Request"&amp;Currency),Settings.AutoCalc,Settings.EnableBloomberg),IF(K14="","",_xll.BDP(K14,$M$16)),"Disabled")</f>
        <v>Disabled</v>
      </c>
      <c r="V14" s="14" t="s">
        <v>678</v>
      </c>
      <c r="W14" s="15" t="s">
        <v>352</v>
      </c>
      <c r="X14" s="43" t="s">
        <v>56</v>
      </c>
      <c r="Y14" s="8" t="s">
        <v>678</v>
      </c>
      <c r="Z14" s="8" t="s">
        <v>75</v>
      </c>
      <c r="AA14" s="8" t="s">
        <v>1648</v>
      </c>
      <c r="AB14" s="49">
        <v>13.5</v>
      </c>
      <c r="AC14" s="69" t="str">
        <f ca="1">IF(AND(INDIRECT("Settings.Request"&amp;Currency),Settings.AutoCalc,Settings.EnableBloomberg),IF(V14="","",_xll.BDP(V14,$X$14)),"Disabled")</f>
        <v>Disabled</v>
      </c>
      <c r="AE14" s="14" t="s">
        <v>696</v>
      </c>
      <c r="AF14" s="15" t="s">
        <v>352</v>
      </c>
      <c r="AG14" s="43" t="s">
        <v>56</v>
      </c>
      <c r="AH14" s="8" t="s">
        <v>696</v>
      </c>
      <c r="AI14" s="8" t="s">
        <v>75</v>
      </c>
      <c r="AJ14" s="8" t="s">
        <v>782</v>
      </c>
      <c r="AK14" s="49">
        <v>23.4</v>
      </c>
      <c r="AL14" s="69" t="str">
        <f ca="1">IF(AND(INDIRECT("Settings.Request"&amp;Currency),Settings.AutoCalc,Settings.EnableBloomberg),IF(AE14="","",_xll.BDP(AE14,$AG$14)),"Disabled")</f>
        <v>Disabled</v>
      </c>
      <c r="AN14" s="14" t="s">
        <v>713</v>
      </c>
      <c r="AO14" s="15" t="s">
        <v>352</v>
      </c>
      <c r="AP14" s="43" t="s">
        <v>56</v>
      </c>
      <c r="AQ14" s="8" t="s">
        <v>713</v>
      </c>
      <c r="AR14" s="8" t="s">
        <v>75</v>
      </c>
      <c r="AS14" s="8" t="s">
        <v>799</v>
      </c>
      <c r="AT14" s="49">
        <v>19.5</v>
      </c>
      <c r="AU14" s="69" t="str">
        <f ca="1">IF(AND(INDIRECT("Settings.Request"&amp;Currency),Settings.AutoCalc,Settings.EnableBloomberg),IF(AN14="","",_xll.BDP(AN14,$AP$14)),"Disabled")</f>
        <v>Disabled</v>
      </c>
      <c r="AW14" s="14" t="s">
        <v>730</v>
      </c>
      <c r="AX14" s="15" t="s">
        <v>352</v>
      </c>
      <c r="AY14" s="43" t="s">
        <v>56</v>
      </c>
      <c r="AZ14" s="46" t="s">
        <v>730</v>
      </c>
      <c r="BA14" s="8" t="s">
        <v>75</v>
      </c>
      <c r="BB14" s="8" t="s">
        <v>827</v>
      </c>
      <c r="BC14" s="49">
        <v>-16</v>
      </c>
      <c r="BD14" s="69" t="str">
        <f ca="1">IF(AND(INDIRECT("Settings.Request"&amp;Currency),Settings.AutoCalc,Settings.EnableBloomberg),IF(AW14="","",_xll.BDP(AW14,$AY$14)),"Disabled")</f>
        <v>Disabled</v>
      </c>
    </row>
    <row r="15" spans="1:56">
      <c r="A15" s="16">
        <v>4</v>
      </c>
      <c r="B15" s="14" t="s">
        <v>634</v>
      </c>
      <c r="C15" s="15" t="s">
        <v>348</v>
      </c>
      <c r="D15" s="43"/>
      <c r="E15" s="52" t="s">
        <v>634</v>
      </c>
      <c r="F15" s="21" t="s">
        <v>126</v>
      </c>
      <c r="G15" s="21" t="s">
        <v>818</v>
      </c>
      <c r="H15" s="52">
        <v>0.22600000000000001</v>
      </c>
      <c r="I15" s="69" t="str">
        <f ca="1">IF(AND(INDIRECT("Settings.Request"&amp;Currency),Settings.AutoCalc,Settings.EnableBloomberg),IF(B15="","",_xll.BDP(B15,$D$14)),"Disabled")</f>
        <v>Disabled</v>
      </c>
      <c r="J15" s="30"/>
      <c r="K15" s="14" t="s">
        <v>1043</v>
      </c>
      <c r="L15" s="15" t="s">
        <v>349</v>
      </c>
      <c r="M15" s="43" t="s">
        <v>107</v>
      </c>
      <c r="N15" s="8" t="s">
        <v>1043</v>
      </c>
      <c r="O15" s="8" t="s">
        <v>69</v>
      </c>
      <c r="P15" s="8" t="s">
        <v>1052</v>
      </c>
      <c r="Q15" s="161" t="s">
        <v>73</v>
      </c>
      <c r="R15" s="161" t="s">
        <v>73</v>
      </c>
      <c r="S15" s="52">
        <v>0.77937999999999996</v>
      </c>
      <c r="T15" s="69" t="str">
        <f ca="1">IF(AND(INDIRECT("Settings.Request"&amp;Currency),Settings.AutoCalc,Settings.EnableBloomberg),IF(K15="","",_xll.BDP(K15,$M$16)),"Disabled")</f>
        <v>Disabled</v>
      </c>
      <c r="V15" s="14" t="s">
        <v>679</v>
      </c>
      <c r="W15" s="15" t="s">
        <v>353</v>
      </c>
      <c r="X15" s="43"/>
      <c r="Y15" s="8" t="s">
        <v>679</v>
      </c>
      <c r="Z15" s="8" t="s">
        <v>75</v>
      </c>
      <c r="AA15" s="8" t="s">
        <v>1649</v>
      </c>
      <c r="AB15" s="49">
        <v>13.1</v>
      </c>
      <c r="AC15" s="69" t="str">
        <f ca="1">IF(AND(INDIRECT("Settings.Request"&amp;Currency),Settings.AutoCalc,Settings.EnableBloomberg),IF(V15="","",_xll.BDP(V15,$X$14)),"Disabled")</f>
        <v>Disabled</v>
      </c>
      <c r="AE15" s="14" t="s">
        <v>697</v>
      </c>
      <c r="AF15" s="15" t="s">
        <v>353</v>
      </c>
      <c r="AG15" s="43"/>
      <c r="AH15" s="8" t="s">
        <v>697</v>
      </c>
      <c r="AI15" s="8" t="s">
        <v>75</v>
      </c>
      <c r="AJ15" s="8" t="s">
        <v>783</v>
      </c>
      <c r="AK15" s="49">
        <v>22.4</v>
      </c>
      <c r="AL15" s="69" t="str">
        <f ca="1">IF(AND(INDIRECT("Settings.Request"&amp;Currency),Settings.AutoCalc,Settings.EnableBloomberg),IF(AE15="","",_xll.BDP(AE15,$AG$14)),"Disabled")</f>
        <v>Disabled</v>
      </c>
      <c r="AN15" s="14" t="s">
        <v>714</v>
      </c>
      <c r="AO15" s="15" t="s">
        <v>353</v>
      </c>
      <c r="AP15" s="43"/>
      <c r="AQ15" s="8" t="s">
        <v>714</v>
      </c>
      <c r="AR15" s="8" t="s">
        <v>75</v>
      </c>
      <c r="AS15" s="8" t="s">
        <v>800</v>
      </c>
      <c r="AT15" s="49">
        <v>17.899999999999999</v>
      </c>
      <c r="AU15" s="69" t="str">
        <f ca="1">IF(AND(INDIRECT("Settings.Request"&amp;Currency),Settings.AutoCalc,Settings.EnableBloomberg),IF(AN15="","",_xll.BDP(AN15,$AP$14)),"Disabled")</f>
        <v>Disabled</v>
      </c>
      <c r="AW15" s="14" t="s">
        <v>731</v>
      </c>
      <c r="AX15" s="15" t="s">
        <v>353</v>
      </c>
      <c r="AY15" s="43"/>
      <c r="AZ15" s="46" t="s">
        <v>731</v>
      </c>
      <c r="BA15" s="8" t="s">
        <v>75</v>
      </c>
      <c r="BB15" s="8" t="s">
        <v>828</v>
      </c>
      <c r="BC15" s="49">
        <v>-13.25</v>
      </c>
      <c r="BD15" s="69" t="str">
        <f ca="1">IF(AND(INDIRECT("Settings.Request"&amp;Currency),Settings.AutoCalc,Settings.EnableBloomberg),IF(AW15="","",_xll.BDP(AW15,$AY$14)),"Disabled")</f>
        <v>Disabled</v>
      </c>
    </row>
    <row r="16" spans="1:56">
      <c r="A16" s="16">
        <v>5</v>
      </c>
      <c r="B16" s="14" t="s">
        <v>635</v>
      </c>
      <c r="C16" s="15" t="s">
        <v>379</v>
      </c>
      <c r="D16" s="43"/>
      <c r="E16" s="52" t="s">
        <v>635</v>
      </c>
      <c r="F16" s="21" t="s">
        <v>126</v>
      </c>
      <c r="G16" s="21" t="s">
        <v>819</v>
      </c>
      <c r="H16" s="52">
        <v>0.23899999999999999</v>
      </c>
      <c r="I16" s="69" t="str">
        <f ca="1">IF(AND(INDIRECT("Settings.Request"&amp;Currency),Settings.AutoCalc,Settings.EnableBloomberg),IF(B16="","",_xll.BDP(B16,$D$14)),"Disabled")</f>
        <v>Disabled</v>
      </c>
      <c r="J16" s="30"/>
      <c r="K16" s="14" t="s">
        <v>652</v>
      </c>
      <c r="L16" s="15" t="s">
        <v>747</v>
      </c>
      <c r="M16" s="43" t="s">
        <v>56</v>
      </c>
      <c r="N16" s="8" t="s">
        <v>652</v>
      </c>
      <c r="O16" s="8" t="s">
        <v>85</v>
      </c>
      <c r="P16" s="8" t="s">
        <v>771</v>
      </c>
      <c r="Q16" s="161" t="s">
        <v>73</v>
      </c>
      <c r="R16" s="161" t="s">
        <v>73</v>
      </c>
      <c r="S16" s="52">
        <v>0.54700000000000004</v>
      </c>
      <c r="T16" s="69" t="str">
        <f ca="1">IF(AND(INDIRECT("Settings.Request"&amp;Currency),Settings.AutoCalc,Settings.EnableBloomberg),IF(K16="","",_xll.BDP(K16,$M$16)),"Disabled")</f>
        <v>Disabled</v>
      </c>
      <c r="V16" s="14" t="s">
        <v>680</v>
      </c>
      <c r="W16" s="15" t="s">
        <v>354</v>
      </c>
      <c r="X16" s="43"/>
      <c r="Y16" s="8" t="s">
        <v>680</v>
      </c>
      <c r="Z16" s="8" t="s">
        <v>75</v>
      </c>
      <c r="AA16" s="8" t="s">
        <v>1650</v>
      </c>
      <c r="AB16" s="49">
        <v>12.7</v>
      </c>
      <c r="AC16" s="69" t="str">
        <f ca="1">IF(AND(INDIRECT("Settings.Request"&amp;Currency),Settings.AutoCalc,Settings.EnableBloomberg),IF(V16="","",_xll.BDP(V16,$X$14)),"Disabled")</f>
        <v>Disabled</v>
      </c>
      <c r="AE16" s="14" t="s">
        <v>698</v>
      </c>
      <c r="AF16" s="15" t="s">
        <v>354</v>
      </c>
      <c r="AG16" s="43"/>
      <c r="AH16" s="8" t="s">
        <v>698</v>
      </c>
      <c r="AI16" s="8" t="s">
        <v>75</v>
      </c>
      <c r="AJ16" s="8" t="s">
        <v>784</v>
      </c>
      <c r="AK16" s="49">
        <v>21.3</v>
      </c>
      <c r="AL16" s="69" t="str">
        <f ca="1">IF(AND(INDIRECT("Settings.Request"&amp;Currency),Settings.AutoCalc,Settings.EnableBloomberg),IF(AE16="","",_xll.BDP(AE16,$AG$14)),"Disabled")</f>
        <v>Disabled</v>
      </c>
      <c r="AN16" s="14" t="s">
        <v>715</v>
      </c>
      <c r="AO16" s="15" t="s">
        <v>354</v>
      </c>
      <c r="AP16" s="43"/>
      <c r="AQ16" s="8" t="s">
        <v>715</v>
      </c>
      <c r="AR16" s="8" t="s">
        <v>75</v>
      </c>
      <c r="AS16" s="8" t="s">
        <v>801</v>
      </c>
      <c r="AT16" s="49">
        <v>17</v>
      </c>
      <c r="AU16" s="69" t="str">
        <f ca="1">IF(AND(INDIRECT("Settings.Request"&amp;Currency),Settings.AutoCalc,Settings.EnableBloomberg),IF(AN16="","",_xll.BDP(AN16,$AP$14)),"Disabled")</f>
        <v>Disabled</v>
      </c>
      <c r="AW16" s="14" t="s">
        <v>732</v>
      </c>
      <c r="AX16" s="15" t="s">
        <v>354</v>
      </c>
      <c r="AY16" s="43"/>
      <c r="AZ16" s="46" t="s">
        <v>732</v>
      </c>
      <c r="BA16" s="8" t="s">
        <v>75</v>
      </c>
      <c r="BB16" s="8" t="s">
        <v>829</v>
      </c>
      <c r="BC16" s="49">
        <v>-11</v>
      </c>
      <c r="BD16" s="69" t="str">
        <f ca="1">IF(AND(INDIRECT("Settings.Request"&amp;Currency),Settings.AutoCalc,Settings.EnableBloomberg),IF(AW16="","",_xll.BDP(AW16,$AY$14)),"Disabled")</f>
        <v>Disabled</v>
      </c>
    </row>
    <row r="17" spans="1:56">
      <c r="A17" s="16">
        <v>6</v>
      </c>
      <c r="B17" s="14" t="s">
        <v>636</v>
      </c>
      <c r="C17" s="15" t="s">
        <v>352</v>
      </c>
      <c r="D17" s="43"/>
      <c r="E17" s="52" t="s">
        <v>636</v>
      </c>
      <c r="F17" s="21" t="s">
        <v>126</v>
      </c>
      <c r="G17" s="21" t="s">
        <v>820</v>
      </c>
      <c r="H17" s="52">
        <v>0.375</v>
      </c>
      <c r="I17" s="69" t="str">
        <f ca="1">IF(AND(INDIRECT("Settings.Request"&amp;Currency),Settings.AutoCalc,Settings.EnableBloomberg),IF(B17="","",_xll.BDP(B17,$D$14)),"Disabled")</f>
        <v>Disabled</v>
      </c>
      <c r="J17" s="30"/>
      <c r="K17" s="14" t="s">
        <v>653</v>
      </c>
      <c r="L17" s="15" t="s">
        <v>368</v>
      </c>
      <c r="M17" s="43"/>
      <c r="N17" s="8" t="s">
        <v>653</v>
      </c>
      <c r="O17" s="8" t="s">
        <v>85</v>
      </c>
      <c r="P17" s="8" t="s">
        <v>772</v>
      </c>
      <c r="Q17" s="161" t="s">
        <v>73</v>
      </c>
      <c r="R17" s="161" t="s">
        <v>73</v>
      </c>
      <c r="S17" s="52">
        <v>0.55400000000000005</v>
      </c>
      <c r="T17" s="69" t="str">
        <f ca="1">IF(AND(INDIRECT("Settings.Request"&amp;Currency),Settings.AutoCalc,Settings.EnableBloomberg),IF(K17="","",_xll.BDP(K17,$M$16)),"Disabled")</f>
        <v>Disabled</v>
      </c>
      <c r="V17" s="14" t="s">
        <v>681</v>
      </c>
      <c r="W17" s="15" t="s">
        <v>355</v>
      </c>
      <c r="X17" s="43"/>
      <c r="Y17" s="8" t="s">
        <v>681</v>
      </c>
      <c r="Z17" s="8" t="s">
        <v>75</v>
      </c>
      <c r="AA17" s="8" t="s">
        <v>1651</v>
      </c>
      <c r="AB17" s="49">
        <v>12.1</v>
      </c>
      <c r="AC17" s="69" t="str">
        <f ca="1">IF(AND(INDIRECT("Settings.Request"&amp;Currency),Settings.AutoCalc,Settings.EnableBloomberg),IF(V17="","",_xll.BDP(V17,$X$14)),"Disabled")</f>
        <v>Disabled</v>
      </c>
      <c r="AE17" s="14" t="s">
        <v>699</v>
      </c>
      <c r="AF17" s="15" t="s">
        <v>355</v>
      </c>
      <c r="AG17" s="43"/>
      <c r="AH17" s="8" t="s">
        <v>699</v>
      </c>
      <c r="AI17" s="8" t="s">
        <v>75</v>
      </c>
      <c r="AJ17" s="8" t="s">
        <v>785</v>
      </c>
      <c r="AK17" s="49">
        <v>20.2</v>
      </c>
      <c r="AL17" s="69" t="str">
        <f ca="1">IF(AND(INDIRECT("Settings.Request"&amp;Currency),Settings.AutoCalc,Settings.EnableBloomberg),IF(AE17="","",_xll.BDP(AE17,$AG$14)),"Disabled")</f>
        <v>Disabled</v>
      </c>
      <c r="AN17" s="14" t="s">
        <v>716</v>
      </c>
      <c r="AO17" s="15" t="s">
        <v>355</v>
      </c>
      <c r="AP17" s="43"/>
      <c r="AQ17" s="8" t="s">
        <v>716</v>
      </c>
      <c r="AR17" s="8" t="s">
        <v>75</v>
      </c>
      <c r="AS17" s="8" t="s">
        <v>802</v>
      </c>
      <c r="AT17" s="49">
        <v>16.3</v>
      </c>
      <c r="AU17" s="69" t="str">
        <f ca="1">IF(AND(INDIRECT("Settings.Request"&amp;Currency),Settings.AutoCalc,Settings.EnableBloomberg),IF(AN17="","",_xll.BDP(AN17,$AP$14)),"Disabled")</f>
        <v>Disabled</v>
      </c>
      <c r="AW17" s="14" t="s">
        <v>733</v>
      </c>
      <c r="AX17" s="15" t="s">
        <v>355</v>
      </c>
      <c r="AY17" s="43"/>
      <c r="AZ17" s="46" t="s">
        <v>733</v>
      </c>
      <c r="BA17" s="8" t="s">
        <v>75</v>
      </c>
      <c r="BB17" s="8" t="s">
        <v>830</v>
      </c>
      <c r="BC17" s="49">
        <v>-9.25</v>
      </c>
      <c r="BD17" s="69" t="str">
        <f ca="1">IF(AND(INDIRECT("Settings.Request"&amp;Currency),Settings.AutoCalc,Settings.EnableBloomberg),IF(AW17="","",_xll.BDP(AW17,$AY$14)),"Disabled")</f>
        <v>Disabled</v>
      </c>
    </row>
    <row r="18" spans="1:56">
      <c r="A18" s="16">
        <v>7</v>
      </c>
      <c r="B18" s="14" t="s">
        <v>637</v>
      </c>
      <c r="C18" s="15" t="s">
        <v>353</v>
      </c>
      <c r="D18" s="43"/>
      <c r="E18" s="52" t="s">
        <v>637</v>
      </c>
      <c r="F18" s="21" t="s">
        <v>126</v>
      </c>
      <c r="G18" s="21" t="s">
        <v>821</v>
      </c>
      <c r="H18" s="52">
        <v>0.47520000000000001</v>
      </c>
      <c r="I18" s="69" t="str">
        <f ca="1">IF(AND(INDIRECT("Settings.Request"&amp;Currency),Settings.AutoCalc,Settings.EnableBloomberg),IF(B18="","",_xll.BDP(B18,$D$14)),"Disabled")</f>
        <v>Disabled</v>
      </c>
      <c r="J18" s="30"/>
      <c r="K18" s="14" t="s">
        <v>654</v>
      </c>
      <c r="L18" s="15" t="s">
        <v>369</v>
      </c>
      <c r="M18" s="43"/>
      <c r="N18" s="8" t="s">
        <v>654</v>
      </c>
      <c r="O18" s="8" t="s">
        <v>85</v>
      </c>
      <c r="P18" s="8" t="s">
        <v>773</v>
      </c>
      <c r="Q18" s="161" t="s">
        <v>73</v>
      </c>
      <c r="R18" s="161" t="s">
        <v>73</v>
      </c>
      <c r="S18" s="52">
        <v>0.56000000000000005</v>
      </c>
      <c r="T18" s="69" t="str">
        <f ca="1">IF(AND(INDIRECT("Settings.Request"&amp;Currency),Settings.AutoCalc,Settings.EnableBloomberg),IF(K18="","",_xll.BDP(K18,$M$16)),"Disabled")</f>
        <v>Disabled</v>
      </c>
      <c r="V18" s="14" t="s">
        <v>682</v>
      </c>
      <c r="W18" s="15" t="s">
        <v>356</v>
      </c>
      <c r="X18" s="43"/>
      <c r="Y18" s="8" t="s">
        <v>682</v>
      </c>
      <c r="Z18" s="8" t="s">
        <v>75</v>
      </c>
      <c r="AA18" s="8" t="s">
        <v>1652</v>
      </c>
      <c r="AB18" s="49">
        <v>11.5</v>
      </c>
      <c r="AC18" s="69" t="str">
        <f ca="1">IF(AND(INDIRECT("Settings.Request"&amp;Currency),Settings.AutoCalc,Settings.EnableBloomberg),IF(V18="","",_xll.BDP(V18,$X$14)),"Disabled")</f>
        <v>Disabled</v>
      </c>
      <c r="AE18" s="14" t="s">
        <v>700</v>
      </c>
      <c r="AF18" s="15" t="s">
        <v>356</v>
      </c>
      <c r="AG18" s="43"/>
      <c r="AH18" s="8" t="s">
        <v>700</v>
      </c>
      <c r="AI18" s="8" t="s">
        <v>75</v>
      </c>
      <c r="AJ18" s="8" t="s">
        <v>786</v>
      </c>
      <c r="AK18" s="49">
        <v>19.100000000000001</v>
      </c>
      <c r="AL18" s="69" t="str">
        <f ca="1">IF(AND(INDIRECT("Settings.Request"&amp;Currency),Settings.AutoCalc,Settings.EnableBloomberg),IF(AE18="","",_xll.BDP(AE18,$AG$14)),"Disabled")</f>
        <v>Disabled</v>
      </c>
      <c r="AN18" s="14" t="s">
        <v>717</v>
      </c>
      <c r="AO18" s="15" t="s">
        <v>356</v>
      </c>
      <c r="AP18" s="43"/>
      <c r="AQ18" s="8" t="s">
        <v>717</v>
      </c>
      <c r="AR18" s="8" t="s">
        <v>75</v>
      </c>
      <c r="AS18" s="8" t="s">
        <v>803</v>
      </c>
      <c r="AT18" s="49">
        <v>15.7</v>
      </c>
      <c r="AU18" s="69" t="str">
        <f ca="1">IF(AND(INDIRECT("Settings.Request"&amp;Currency),Settings.AutoCalc,Settings.EnableBloomberg),IF(AN18="","",_xll.BDP(AN18,$AP$14)),"Disabled")</f>
        <v>Disabled</v>
      </c>
      <c r="AW18" s="14" t="s">
        <v>734</v>
      </c>
      <c r="AX18" s="15" t="s">
        <v>356</v>
      </c>
      <c r="AY18" s="43"/>
      <c r="AZ18" s="46" t="s">
        <v>734</v>
      </c>
      <c r="BA18" s="8" t="s">
        <v>75</v>
      </c>
      <c r="BB18" s="8" t="s">
        <v>831</v>
      </c>
      <c r="BC18" s="49">
        <v>-7.75</v>
      </c>
      <c r="BD18" s="69" t="str">
        <f ca="1">IF(AND(INDIRECT("Settings.Request"&amp;Currency),Settings.AutoCalc,Settings.EnableBloomberg),IF(AW18="","",_xll.BDP(AW18,$AY$14)),"Disabled")</f>
        <v>Disabled</v>
      </c>
    </row>
    <row r="19" spans="1:56">
      <c r="A19" s="16">
        <v>8</v>
      </c>
      <c r="B19" s="14" t="s">
        <v>638</v>
      </c>
      <c r="C19" s="15" t="s">
        <v>354</v>
      </c>
      <c r="D19" s="43"/>
      <c r="E19" s="52" t="s">
        <v>638</v>
      </c>
      <c r="F19" s="21" t="s">
        <v>126</v>
      </c>
      <c r="G19" s="21" t="s">
        <v>822</v>
      </c>
      <c r="H19" s="52">
        <v>0.58279999999999998</v>
      </c>
      <c r="I19" s="69" t="str">
        <f ca="1">IF(AND(INDIRECT("Settings.Request"&amp;Currency),Settings.AutoCalc,Settings.EnableBloomberg),IF(B19="","",_xll.BDP(B19,$D$14)),"Disabled")</f>
        <v>Disabled</v>
      </c>
      <c r="J19" s="30"/>
      <c r="K19" s="14" t="s">
        <v>655</v>
      </c>
      <c r="L19" s="15" t="s">
        <v>370</v>
      </c>
      <c r="M19" s="43"/>
      <c r="N19" s="8" t="s">
        <v>655</v>
      </c>
      <c r="O19" s="8" t="s">
        <v>85</v>
      </c>
      <c r="P19" s="8" t="s">
        <v>774</v>
      </c>
      <c r="Q19" s="161" t="s">
        <v>73</v>
      </c>
      <c r="R19" s="161" t="s">
        <v>73</v>
      </c>
      <c r="S19" s="52">
        <v>0.56799999999999995</v>
      </c>
      <c r="T19" s="69" t="str">
        <f ca="1">IF(AND(INDIRECT("Settings.Request"&amp;Currency),Settings.AutoCalc,Settings.EnableBloomberg),IF(K19="","",_xll.BDP(K19,$M$16)),"Disabled")</f>
        <v>Disabled</v>
      </c>
      <c r="V19" s="14" t="s">
        <v>683</v>
      </c>
      <c r="W19" s="15" t="s">
        <v>357</v>
      </c>
      <c r="X19" s="43"/>
      <c r="Y19" s="8" t="s">
        <v>683</v>
      </c>
      <c r="Z19" s="8" t="s">
        <v>75</v>
      </c>
      <c r="AA19" s="8" t="s">
        <v>1653</v>
      </c>
      <c r="AB19" s="49">
        <v>10.8</v>
      </c>
      <c r="AC19" s="69" t="str">
        <f ca="1">IF(AND(INDIRECT("Settings.Request"&amp;Currency),Settings.AutoCalc,Settings.EnableBloomberg),IF(V19="","",_xll.BDP(V19,$X$14)),"Disabled")</f>
        <v>Disabled</v>
      </c>
      <c r="AE19" s="14" t="s">
        <v>701</v>
      </c>
      <c r="AF19" s="15" t="s">
        <v>357</v>
      </c>
      <c r="AG19" s="43"/>
      <c r="AH19" s="8" t="s">
        <v>701</v>
      </c>
      <c r="AI19" s="8" t="s">
        <v>75</v>
      </c>
      <c r="AJ19" s="8" t="s">
        <v>787</v>
      </c>
      <c r="AK19" s="49">
        <v>18.2</v>
      </c>
      <c r="AL19" s="69" t="str">
        <f ca="1">IF(AND(INDIRECT("Settings.Request"&amp;Currency),Settings.AutoCalc,Settings.EnableBloomberg),IF(AE19="","",_xll.BDP(AE19,$AG$14)),"Disabled")</f>
        <v>Disabled</v>
      </c>
      <c r="AN19" s="14" t="s">
        <v>718</v>
      </c>
      <c r="AO19" s="15" t="s">
        <v>357</v>
      </c>
      <c r="AP19" s="43"/>
      <c r="AQ19" s="8" t="s">
        <v>718</v>
      </c>
      <c r="AR19" s="8" t="s">
        <v>75</v>
      </c>
      <c r="AS19" s="8" t="s">
        <v>804</v>
      </c>
      <c r="AT19" s="49">
        <v>15</v>
      </c>
      <c r="AU19" s="69" t="str">
        <f ca="1">IF(AND(INDIRECT("Settings.Request"&amp;Currency),Settings.AutoCalc,Settings.EnableBloomberg),IF(AN19="","",_xll.BDP(AN19,$AP$14)),"Disabled")</f>
        <v>Disabled</v>
      </c>
      <c r="AW19" s="14" t="s">
        <v>735</v>
      </c>
      <c r="AX19" s="15" t="s">
        <v>357</v>
      </c>
      <c r="AY19" s="43"/>
      <c r="AZ19" s="46" t="s">
        <v>735</v>
      </c>
      <c r="BA19" s="8" t="s">
        <v>75</v>
      </c>
      <c r="BB19" s="8" t="s">
        <v>832</v>
      </c>
      <c r="BC19" s="49">
        <v>-6.5</v>
      </c>
      <c r="BD19" s="69" t="str">
        <f ca="1">IF(AND(INDIRECT("Settings.Request"&amp;Currency),Settings.AutoCalc,Settings.EnableBloomberg),IF(AW19="","",_xll.BDP(AW19,$AY$14)),"Disabled")</f>
        <v>Disabled</v>
      </c>
    </row>
    <row r="20" spans="1:56">
      <c r="A20" s="16">
        <v>9</v>
      </c>
      <c r="B20" s="14" t="s">
        <v>639</v>
      </c>
      <c r="C20" s="15" t="s">
        <v>355</v>
      </c>
      <c r="D20" s="43"/>
      <c r="E20" s="52" t="s">
        <v>639</v>
      </c>
      <c r="F20" s="21" t="s">
        <v>126</v>
      </c>
      <c r="G20" s="21" t="s">
        <v>823</v>
      </c>
      <c r="H20" s="52">
        <v>0.69089999999999996</v>
      </c>
      <c r="I20" s="69" t="str">
        <f ca="1">IF(AND(INDIRECT("Settings.Request"&amp;Currency),Settings.AutoCalc,Settings.EnableBloomberg),IF(B20="","",_xll.BDP(B20,$D$14)),"Disabled")</f>
        <v>Disabled</v>
      </c>
      <c r="J20" s="30"/>
      <c r="K20" s="14" t="s">
        <v>656</v>
      </c>
      <c r="L20" s="15" t="s">
        <v>371</v>
      </c>
      <c r="M20" s="43"/>
      <c r="N20" s="8" t="s">
        <v>656</v>
      </c>
      <c r="O20" s="8" t="s">
        <v>85</v>
      </c>
      <c r="P20" s="8" t="s">
        <v>775</v>
      </c>
      <c r="Q20" s="161" t="s">
        <v>73</v>
      </c>
      <c r="R20" s="161" t="s">
        <v>73</v>
      </c>
      <c r="S20" s="52">
        <v>0.57299999999999995</v>
      </c>
      <c r="T20" s="69" t="str">
        <f ca="1">IF(AND(INDIRECT("Settings.Request"&amp;Currency),Settings.AutoCalc,Settings.EnableBloomberg),IF(K20="","",_xll.BDP(K20,$M$16)),"Disabled")</f>
        <v>Disabled</v>
      </c>
      <c r="V20" s="14" t="s">
        <v>684</v>
      </c>
      <c r="W20" s="15" t="s">
        <v>358</v>
      </c>
      <c r="X20" s="43"/>
      <c r="Y20" s="8" t="s">
        <v>684</v>
      </c>
      <c r="Z20" s="8" t="s">
        <v>75</v>
      </c>
      <c r="AA20" s="8" t="s">
        <v>1654</v>
      </c>
      <c r="AB20" s="49">
        <v>10.199999999999999</v>
      </c>
      <c r="AC20" s="69" t="str">
        <f ca="1">IF(AND(INDIRECT("Settings.Request"&amp;Currency),Settings.AutoCalc,Settings.EnableBloomberg),IF(V20="","",_xll.BDP(V20,$X$14)),"Disabled")</f>
        <v>Disabled</v>
      </c>
      <c r="AE20" s="14" t="s">
        <v>702</v>
      </c>
      <c r="AF20" s="15" t="s">
        <v>358</v>
      </c>
      <c r="AG20" s="43"/>
      <c r="AH20" s="8" t="s">
        <v>702</v>
      </c>
      <c r="AI20" s="8" t="s">
        <v>75</v>
      </c>
      <c r="AJ20" s="8" t="s">
        <v>788</v>
      </c>
      <c r="AK20" s="49">
        <v>17.3</v>
      </c>
      <c r="AL20" s="69" t="str">
        <f ca="1">IF(AND(INDIRECT("Settings.Request"&amp;Currency),Settings.AutoCalc,Settings.EnableBloomberg),IF(AE20="","",_xll.BDP(AE20,$AG$14)),"Disabled")</f>
        <v>Disabled</v>
      </c>
      <c r="AN20" s="14" t="s">
        <v>719</v>
      </c>
      <c r="AO20" s="15" t="s">
        <v>358</v>
      </c>
      <c r="AP20" s="43"/>
      <c r="AQ20" s="8" t="s">
        <v>719</v>
      </c>
      <c r="AR20" s="8" t="s">
        <v>75</v>
      </c>
      <c r="AS20" s="8" t="s">
        <v>805</v>
      </c>
      <c r="AT20" s="49">
        <v>14.4</v>
      </c>
      <c r="AU20" s="69" t="str">
        <f ca="1">IF(AND(INDIRECT("Settings.Request"&amp;Currency),Settings.AutoCalc,Settings.EnableBloomberg),IF(AN20="","",_xll.BDP(AN20,$AP$14)),"Disabled")</f>
        <v>Disabled</v>
      </c>
      <c r="AW20" s="14" t="s">
        <v>736</v>
      </c>
      <c r="AX20" s="15" t="s">
        <v>358</v>
      </c>
      <c r="AY20" s="43"/>
      <c r="AZ20" s="46" t="s">
        <v>736</v>
      </c>
      <c r="BA20" s="8" t="s">
        <v>75</v>
      </c>
      <c r="BB20" s="8" t="s">
        <v>833</v>
      </c>
      <c r="BC20" s="49">
        <v>-5.5</v>
      </c>
      <c r="BD20" s="69" t="str">
        <f ca="1">IF(AND(INDIRECT("Settings.Request"&amp;Currency),Settings.AutoCalc,Settings.EnableBloomberg),IF(AW20="","",_xll.BDP(AW20,$AY$14)),"Disabled")</f>
        <v>Disabled</v>
      </c>
    </row>
    <row r="21" spans="1:56">
      <c r="A21" s="16">
        <v>10</v>
      </c>
      <c r="B21" s="14" t="s">
        <v>640</v>
      </c>
      <c r="C21" s="15" t="s">
        <v>356</v>
      </c>
      <c r="D21" s="43"/>
      <c r="E21" s="52" t="s">
        <v>640</v>
      </c>
      <c r="F21" s="21" t="s">
        <v>126</v>
      </c>
      <c r="G21" s="21" t="s">
        <v>824</v>
      </c>
      <c r="H21" s="52">
        <v>0.79490000000000005</v>
      </c>
      <c r="I21" s="69" t="str">
        <f ca="1">IF(AND(INDIRECT("Settings.Request"&amp;Currency),Settings.AutoCalc,Settings.EnableBloomberg),IF(B21="","",_xll.BDP(B21,$D$14)),"Disabled")</f>
        <v>Disabled</v>
      </c>
      <c r="J21" s="30"/>
      <c r="K21" s="14" t="s">
        <v>657</v>
      </c>
      <c r="L21" s="15" t="s">
        <v>372</v>
      </c>
      <c r="M21" s="43"/>
      <c r="N21" s="8" t="s">
        <v>657</v>
      </c>
      <c r="O21" s="8" t="s">
        <v>85</v>
      </c>
      <c r="P21" s="8" t="s">
        <v>776</v>
      </c>
      <c r="Q21" s="161" t="s">
        <v>73</v>
      </c>
      <c r="R21" s="161" t="s">
        <v>73</v>
      </c>
      <c r="S21" s="52">
        <v>0.58299999999999996</v>
      </c>
      <c r="T21" s="69" t="str">
        <f ca="1">IF(AND(INDIRECT("Settings.Request"&amp;Currency),Settings.AutoCalc,Settings.EnableBloomberg),IF(K21="","",_xll.BDP(K21,$M$16)),"Disabled")</f>
        <v>Disabled</v>
      </c>
      <c r="V21" s="14" t="s">
        <v>685</v>
      </c>
      <c r="W21" s="15" t="s">
        <v>359</v>
      </c>
      <c r="X21" s="43"/>
      <c r="Y21" s="8" t="s">
        <v>685</v>
      </c>
      <c r="Z21" s="8" t="s">
        <v>75</v>
      </c>
      <c r="AA21" s="8" t="s">
        <v>1655</v>
      </c>
      <c r="AB21" s="49">
        <v>9.6999999999999993</v>
      </c>
      <c r="AC21" s="69" t="str">
        <f ca="1">IF(AND(INDIRECT("Settings.Request"&amp;Currency),Settings.AutoCalc,Settings.EnableBloomberg),IF(V21="","",_xll.BDP(V21,$X$14)),"Disabled")</f>
        <v>Disabled</v>
      </c>
      <c r="AE21" s="14" t="s">
        <v>703</v>
      </c>
      <c r="AF21" s="15" t="s">
        <v>359</v>
      </c>
      <c r="AG21" s="43"/>
      <c r="AH21" s="8" t="s">
        <v>703</v>
      </c>
      <c r="AI21" s="8" t="s">
        <v>75</v>
      </c>
      <c r="AJ21" s="8" t="s">
        <v>789</v>
      </c>
      <c r="AK21" s="49">
        <v>16.600000000000001</v>
      </c>
      <c r="AL21" s="69" t="str">
        <f ca="1">IF(AND(INDIRECT("Settings.Request"&amp;Currency),Settings.AutoCalc,Settings.EnableBloomberg),IF(AE21="","",_xll.BDP(AE21,$AG$14)),"Disabled")</f>
        <v>Disabled</v>
      </c>
      <c r="AN21" s="14" t="s">
        <v>720</v>
      </c>
      <c r="AO21" s="15" t="s">
        <v>359</v>
      </c>
      <c r="AP21" s="43"/>
      <c r="AQ21" s="8" t="s">
        <v>720</v>
      </c>
      <c r="AR21" s="8" t="s">
        <v>75</v>
      </c>
      <c r="AS21" s="8" t="s">
        <v>806</v>
      </c>
      <c r="AT21" s="49">
        <v>13.9</v>
      </c>
      <c r="AU21" s="69" t="str">
        <f ca="1">IF(AND(INDIRECT("Settings.Request"&amp;Currency),Settings.AutoCalc,Settings.EnableBloomberg),IF(AN21="","",_xll.BDP(AN21,$AP$14)),"Disabled")</f>
        <v>Disabled</v>
      </c>
      <c r="AW21" s="14" t="s">
        <v>737</v>
      </c>
      <c r="AX21" s="15" t="s">
        <v>359</v>
      </c>
      <c r="AY21" s="43"/>
      <c r="AZ21" s="46" t="s">
        <v>737</v>
      </c>
      <c r="BA21" s="8" t="s">
        <v>75</v>
      </c>
      <c r="BB21" s="8" t="s">
        <v>834</v>
      </c>
      <c r="BC21" s="49">
        <v>-5</v>
      </c>
      <c r="BD21" s="69" t="str">
        <f ca="1">IF(AND(INDIRECT("Settings.Request"&amp;Currency),Settings.AutoCalc,Settings.EnableBloomberg),IF(AW21="","",_xll.BDP(AW21,$AY$14)),"Disabled")</f>
        <v>Disabled</v>
      </c>
    </row>
    <row r="22" spans="1:56">
      <c r="A22" s="16">
        <v>11</v>
      </c>
      <c r="B22" s="14" t="s">
        <v>641</v>
      </c>
      <c r="C22" s="15" t="s">
        <v>357</v>
      </c>
      <c r="D22" s="43"/>
      <c r="E22" s="52" t="s">
        <v>641</v>
      </c>
      <c r="F22" s="21" t="s">
        <v>126</v>
      </c>
      <c r="G22" s="21" t="s">
        <v>1422</v>
      </c>
      <c r="H22" s="52">
        <v>0.88880000000000003</v>
      </c>
      <c r="I22" s="69" t="str">
        <f ca="1">IF(AND(INDIRECT("Settings.Request"&amp;Currency),Settings.AutoCalc,Settings.EnableBloomberg),IF(B22="","",_xll.BDP(B22,$D$14)),"Disabled")</f>
        <v>Disabled</v>
      </c>
      <c r="J22" s="30"/>
      <c r="K22" s="14" t="s">
        <v>658</v>
      </c>
      <c r="L22" s="15" t="s">
        <v>375</v>
      </c>
      <c r="M22" s="43"/>
      <c r="N22" s="8" t="s">
        <v>658</v>
      </c>
      <c r="O22" s="8" t="s">
        <v>85</v>
      </c>
      <c r="P22" s="8" t="s">
        <v>777</v>
      </c>
      <c r="Q22" s="161" t="s">
        <v>73</v>
      </c>
      <c r="R22" s="161" t="s">
        <v>73</v>
      </c>
      <c r="S22" s="52">
        <v>0.61699999999999999</v>
      </c>
      <c r="T22" s="69" t="str">
        <f ca="1">IF(AND(INDIRECT("Settings.Request"&amp;Currency),Settings.AutoCalc,Settings.EnableBloomberg),IF(K22="","",_xll.BDP(K22,$M$16)),"Disabled")</f>
        <v>Disabled</v>
      </c>
      <c r="V22" s="14" t="s">
        <v>686</v>
      </c>
      <c r="W22" s="15" t="s">
        <v>360</v>
      </c>
      <c r="X22" s="43"/>
      <c r="Y22" s="8" t="s">
        <v>686</v>
      </c>
      <c r="Z22" s="8" t="s">
        <v>75</v>
      </c>
      <c r="AA22" s="8" t="s">
        <v>755</v>
      </c>
      <c r="AB22" s="49" t="s">
        <v>184</v>
      </c>
      <c r="AC22" s="69" t="str">
        <f ca="1">IF(AND(INDIRECT("Settings.Request"&amp;Currency),Settings.AutoCalc,Settings.EnableBloomberg),IF(V22="","",_xll.BDP(V22,$X$14)),"Disabled")</f>
        <v>Disabled</v>
      </c>
      <c r="AE22" s="14" t="s">
        <v>704</v>
      </c>
      <c r="AF22" s="15" t="s">
        <v>361</v>
      </c>
      <c r="AG22" s="43"/>
      <c r="AH22" s="8" t="s">
        <v>704</v>
      </c>
      <c r="AI22" s="8" t="s">
        <v>75</v>
      </c>
      <c r="AJ22" s="8" t="s">
        <v>763</v>
      </c>
      <c r="AK22" s="49">
        <v>15</v>
      </c>
      <c r="AL22" s="69" t="str">
        <f ca="1">IF(AND(INDIRECT("Settings.Request"&amp;Currency),Settings.AutoCalc,Settings.EnableBloomberg),IF(AE22="","",_xll.BDP(AE22,$AG$14)),"Disabled")</f>
        <v>Disabled</v>
      </c>
      <c r="AN22" s="14" t="s">
        <v>721</v>
      </c>
      <c r="AO22" s="15" t="s">
        <v>361</v>
      </c>
      <c r="AP22" s="43"/>
      <c r="AQ22" s="8" t="s">
        <v>721</v>
      </c>
      <c r="AR22" s="8" t="s">
        <v>75</v>
      </c>
      <c r="AS22" s="8" t="s">
        <v>790</v>
      </c>
      <c r="AT22" s="49">
        <v>12.4</v>
      </c>
      <c r="AU22" s="69" t="str">
        <f ca="1">IF(AND(INDIRECT("Settings.Request"&amp;Currency),Settings.AutoCalc,Settings.EnableBloomberg),IF(AN22="","",_xll.BDP(AN22,$AP$14)),"Disabled")</f>
        <v>Disabled</v>
      </c>
      <c r="AW22" s="14" t="s">
        <v>738</v>
      </c>
      <c r="AX22" s="15" t="s">
        <v>360</v>
      </c>
      <c r="AY22" s="43"/>
      <c r="AZ22" s="46" t="s">
        <v>738</v>
      </c>
      <c r="BA22" s="8" t="s">
        <v>75</v>
      </c>
      <c r="BB22" s="8" t="s">
        <v>807</v>
      </c>
      <c r="BC22" s="49" t="s">
        <v>184</v>
      </c>
      <c r="BD22" s="69" t="str">
        <f ca="1">IF(AND(INDIRECT("Settings.Request"&amp;Currency),Settings.AutoCalc,Settings.EnableBloomberg),IF(AW22="","",_xll.BDP(AW22,$AY$14)),"Disabled")</f>
        <v>Disabled</v>
      </c>
    </row>
    <row r="23" spans="1:56">
      <c r="A23" s="16">
        <v>12</v>
      </c>
      <c r="B23" s="14" t="s">
        <v>642</v>
      </c>
      <c r="C23" s="15" t="s">
        <v>358</v>
      </c>
      <c r="D23" s="43"/>
      <c r="E23" s="52" t="s">
        <v>642</v>
      </c>
      <c r="F23" s="21" t="s">
        <v>126</v>
      </c>
      <c r="G23" s="21" t="s">
        <v>1423</v>
      </c>
      <c r="H23" s="52">
        <v>0.97219999999999995</v>
      </c>
      <c r="I23" s="69" t="str">
        <f ca="1">IF(AND(INDIRECT("Settings.Request"&amp;Currency),Settings.AutoCalc,Settings.EnableBloomberg),IF(B23="","",_xll.BDP(B23,$D$14)),"Disabled")</f>
        <v>Disabled</v>
      </c>
      <c r="J23" s="30"/>
      <c r="K23" s="14" t="s">
        <v>659</v>
      </c>
      <c r="L23" s="15" t="s">
        <v>378</v>
      </c>
      <c r="M23" s="43"/>
      <c r="N23" s="8" t="s">
        <v>659</v>
      </c>
      <c r="O23" s="8" t="s">
        <v>85</v>
      </c>
      <c r="P23" s="8" t="s">
        <v>778</v>
      </c>
      <c r="Q23" s="161" t="s">
        <v>73</v>
      </c>
      <c r="R23" s="161" t="s">
        <v>73</v>
      </c>
      <c r="S23" s="52">
        <v>0.65300000000000002</v>
      </c>
      <c r="T23" s="69" t="str">
        <f ca="1">IF(AND(INDIRECT("Settings.Request"&amp;Currency),Settings.AutoCalc,Settings.EnableBloomberg),IF(K23="","",_xll.BDP(K23,$M$16)),"Disabled")</f>
        <v>Disabled</v>
      </c>
      <c r="V23" s="14" t="s">
        <v>687</v>
      </c>
      <c r="W23" s="15" t="s">
        <v>361</v>
      </c>
      <c r="X23" s="43"/>
      <c r="Y23" s="8" t="s">
        <v>687</v>
      </c>
      <c r="Z23" s="8" t="s">
        <v>75</v>
      </c>
      <c r="AA23" s="8" t="s">
        <v>756</v>
      </c>
      <c r="AB23" s="49">
        <v>8.6999999999999993</v>
      </c>
      <c r="AC23" s="69" t="str">
        <f ca="1">IF(AND(INDIRECT("Settings.Request"&amp;Currency),Settings.AutoCalc,Settings.EnableBloomberg),IF(V23="","",_xll.BDP(V23,$X$14)),"Disabled")</f>
        <v>Disabled</v>
      </c>
      <c r="AE23" s="14" t="s">
        <v>705</v>
      </c>
      <c r="AF23" s="15" t="s">
        <v>362</v>
      </c>
      <c r="AG23" s="43"/>
      <c r="AH23" s="8" t="s">
        <v>705</v>
      </c>
      <c r="AI23" s="8" t="s">
        <v>75</v>
      </c>
      <c r="AJ23" s="8" t="s">
        <v>764</v>
      </c>
      <c r="AK23" s="49">
        <v>12.8</v>
      </c>
      <c r="AL23" s="69" t="str">
        <f ca="1">IF(AND(INDIRECT("Settings.Request"&amp;Currency),Settings.AutoCalc,Settings.EnableBloomberg),IF(AE23="","",_xll.BDP(AE23,$AG$14)),"Disabled")</f>
        <v>Disabled</v>
      </c>
      <c r="AN23" s="14" t="s">
        <v>722</v>
      </c>
      <c r="AO23" s="15" t="s">
        <v>362</v>
      </c>
      <c r="AP23" s="43"/>
      <c r="AQ23" s="8" t="s">
        <v>722</v>
      </c>
      <c r="AR23" s="8" t="s">
        <v>75</v>
      </c>
      <c r="AS23" s="8" t="s">
        <v>791</v>
      </c>
      <c r="AT23" s="49">
        <v>10.9</v>
      </c>
      <c r="AU23" s="69" t="str">
        <f ca="1">IF(AND(INDIRECT("Settings.Request"&amp;Currency),Settings.AutoCalc,Settings.EnableBloomberg),IF(AN23="","",_xll.BDP(AN23,$AP$14)),"Disabled")</f>
        <v>Disabled</v>
      </c>
      <c r="AW23" s="14" t="s">
        <v>739</v>
      </c>
      <c r="AX23" s="15" t="s">
        <v>361</v>
      </c>
      <c r="AY23" s="43"/>
      <c r="AZ23" s="46" t="s">
        <v>739</v>
      </c>
      <c r="BA23" s="8" t="s">
        <v>75</v>
      </c>
      <c r="BB23" s="8" t="s">
        <v>808</v>
      </c>
      <c r="BC23" s="49">
        <v>-5.75</v>
      </c>
      <c r="BD23" s="69" t="str">
        <f ca="1">IF(AND(INDIRECT("Settings.Request"&amp;Currency),Settings.AutoCalc,Settings.EnableBloomberg),IF(AW23="","",_xll.BDP(AW23,$AY$14)),"Disabled")</f>
        <v>Disabled</v>
      </c>
    </row>
    <row r="24" spans="1:56">
      <c r="A24" s="16">
        <v>13</v>
      </c>
      <c r="B24" s="14" t="s">
        <v>643</v>
      </c>
      <c r="C24" s="15" t="s">
        <v>359</v>
      </c>
      <c r="D24" s="43"/>
      <c r="E24" s="52" t="s">
        <v>643</v>
      </c>
      <c r="F24" s="21" t="s">
        <v>126</v>
      </c>
      <c r="G24" s="21" t="s">
        <v>1424</v>
      </c>
      <c r="H24" s="52">
        <v>1.0489999999999999</v>
      </c>
      <c r="I24" s="69" t="str">
        <f ca="1">IF(AND(INDIRECT("Settings.Request"&amp;Currency),Settings.AutoCalc,Settings.EnableBloomberg),IF(B24="","",_xll.BDP(B24,$D$14)),"Disabled")</f>
        <v>Disabled</v>
      </c>
      <c r="J24" s="30"/>
      <c r="K24" s="14" t="s">
        <v>660</v>
      </c>
      <c r="L24" s="15" t="s">
        <v>351</v>
      </c>
      <c r="M24" s="43"/>
      <c r="N24" s="8" t="s">
        <v>660</v>
      </c>
      <c r="O24" s="8" t="s">
        <v>202</v>
      </c>
      <c r="P24" s="8" t="s">
        <v>779</v>
      </c>
      <c r="Q24" s="161" t="s">
        <v>73</v>
      </c>
      <c r="R24" s="161" t="s">
        <v>73</v>
      </c>
      <c r="S24" s="52">
        <v>0.629</v>
      </c>
      <c r="T24" s="69" t="str">
        <f ca="1">IF(AND(INDIRECT("Settings.Request"&amp;Currency),Settings.AutoCalc,Settings.EnableBloomberg),IF(K24="","",_xll.BDP(K24,$M$16)),"Disabled")</f>
        <v>Disabled</v>
      </c>
      <c r="V24" s="14" t="s">
        <v>688</v>
      </c>
      <c r="W24" s="15" t="s">
        <v>362</v>
      </c>
      <c r="X24" s="43"/>
      <c r="Y24" s="8" t="s">
        <v>688</v>
      </c>
      <c r="Z24" s="8" t="s">
        <v>75</v>
      </c>
      <c r="AA24" s="8" t="s">
        <v>757</v>
      </c>
      <c r="AB24" s="49">
        <v>7.2</v>
      </c>
      <c r="AC24" s="69" t="str">
        <f ca="1">IF(AND(INDIRECT("Settings.Request"&amp;Currency),Settings.AutoCalc,Settings.EnableBloomberg),IF(V24="","",_xll.BDP(V24,$X$14)),"Disabled")</f>
        <v>Disabled</v>
      </c>
      <c r="AE24" s="14" t="s">
        <v>706</v>
      </c>
      <c r="AF24" s="15" t="s">
        <v>363</v>
      </c>
      <c r="AG24" s="43"/>
      <c r="AH24" s="8" t="s">
        <v>706</v>
      </c>
      <c r="AI24" s="8" t="s">
        <v>75</v>
      </c>
      <c r="AJ24" s="8" t="s">
        <v>765</v>
      </c>
      <c r="AK24" s="49">
        <v>10.4</v>
      </c>
      <c r="AL24" s="69" t="str">
        <f ca="1">IF(AND(INDIRECT("Settings.Request"&amp;Currency),Settings.AutoCalc,Settings.EnableBloomberg),IF(AE24="","",_xll.BDP(AE24,$AG$14)),"Disabled")</f>
        <v>Disabled</v>
      </c>
      <c r="AN24" s="14" t="s">
        <v>723</v>
      </c>
      <c r="AO24" s="15" t="s">
        <v>363</v>
      </c>
      <c r="AP24" s="43"/>
      <c r="AQ24" s="8" t="s">
        <v>723</v>
      </c>
      <c r="AR24" s="8" t="s">
        <v>75</v>
      </c>
      <c r="AS24" s="8" t="s">
        <v>792</v>
      </c>
      <c r="AT24" s="49">
        <v>9.4</v>
      </c>
      <c r="AU24" s="69" t="str">
        <f ca="1">IF(AND(INDIRECT("Settings.Request"&amp;Currency),Settings.AutoCalc,Settings.EnableBloomberg),IF(AN24="","",_xll.BDP(AN24,$AP$14)),"Disabled")</f>
        <v>Disabled</v>
      </c>
      <c r="AW24" s="14" t="s">
        <v>740</v>
      </c>
      <c r="AX24" s="15" t="s">
        <v>380</v>
      </c>
      <c r="AY24" s="43"/>
      <c r="AZ24" s="46" t="s">
        <v>740</v>
      </c>
      <c r="BA24" s="8" t="s">
        <v>75</v>
      </c>
      <c r="BB24" s="8" t="s">
        <v>809</v>
      </c>
      <c r="BC24" s="49" t="s">
        <v>184</v>
      </c>
      <c r="BD24" s="69" t="str">
        <f ca="1">IF(AND(INDIRECT("Settings.Request"&amp;Currency),Settings.AutoCalc,Settings.EnableBloomberg),IF(AW24="","",_xll.BDP(AW24,$AY$14)),"Disabled")</f>
        <v>Disabled</v>
      </c>
    </row>
    <row r="25" spans="1:56">
      <c r="A25" s="16">
        <v>14</v>
      </c>
      <c r="B25" s="14" t="s">
        <v>644</v>
      </c>
      <c r="C25" s="15" t="s">
        <v>361</v>
      </c>
      <c r="D25" s="43"/>
      <c r="E25" s="52" t="s">
        <v>644</v>
      </c>
      <c r="F25" s="21" t="s">
        <v>126</v>
      </c>
      <c r="G25" s="21" t="s">
        <v>1425</v>
      </c>
      <c r="H25" s="52">
        <v>1.175</v>
      </c>
      <c r="I25" s="69" t="str">
        <f ca="1">IF(AND(INDIRECT("Settings.Request"&amp;Currency),Settings.AutoCalc,Settings.EnableBloomberg),IF(B25="","",_xll.BDP(B25,$D$14)),"Disabled")</f>
        <v>Disabled</v>
      </c>
      <c r="J25" s="30"/>
      <c r="K25" s="14" t="s">
        <v>661</v>
      </c>
      <c r="L25" s="15" t="s">
        <v>352</v>
      </c>
      <c r="M25" s="43"/>
      <c r="N25" s="8" t="s">
        <v>661</v>
      </c>
      <c r="O25" s="8" t="s">
        <v>202</v>
      </c>
      <c r="P25" s="8" t="s">
        <v>748</v>
      </c>
      <c r="Q25" s="21" t="s">
        <v>73</v>
      </c>
      <c r="R25" s="21" t="s">
        <v>73</v>
      </c>
      <c r="S25" s="52">
        <v>0.72599999999999998</v>
      </c>
      <c r="T25" s="69" t="str">
        <f ca="1">IF(AND(INDIRECT("Settings.Request"&amp;Currency),Settings.AutoCalc,Settings.EnableBloomberg),IF(K25="","",_xll.BDP(K25,$M$16)),"Disabled")</f>
        <v>Disabled</v>
      </c>
      <c r="V25" s="14" t="s">
        <v>689</v>
      </c>
      <c r="W25" s="15" t="s">
        <v>363</v>
      </c>
      <c r="X25" s="43"/>
      <c r="Y25" s="8" t="s">
        <v>689</v>
      </c>
      <c r="Z25" s="8" t="s">
        <v>75</v>
      </c>
      <c r="AA25" s="8" t="s">
        <v>758</v>
      </c>
      <c r="AB25" s="49">
        <v>5.5</v>
      </c>
      <c r="AC25" s="69" t="str">
        <f ca="1">IF(AND(INDIRECT("Settings.Request"&amp;Currency),Settings.AutoCalc,Settings.EnableBloomberg),IF(V25="","",_xll.BDP(V25,$X$14)),"Disabled")</f>
        <v>Disabled</v>
      </c>
      <c r="AE25" s="14" t="s">
        <v>707</v>
      </c>
      <c r="AF25" s="15" t="s">
        <v>364</v>
      </c>
      <c r="AG25" s="43"/>
      <c r="AH25" s="8" t="s">
        <v>707</v>
      </c>
      <c r="AI25" s="8" t="s">
        <v>75</v>
      </c>
      <c r="AJ25" s="8" t="s">
        <v>766</v>
      </c>
      <c r="AK25" s="49">
        <v>8.8000000000000007</v>
      </c>
      <c r="AL25" s="69" t="str">
        <f ca="1">IF(AND(INDIRECT("Settings.Request"&amp;Currency),Settings.AutoCalc,Settings.EnableBloomberg),IF(AE25="","",_xll.BDP(AE25,$AG$14)),"Disabled")</f>
        <v>Disabled</v>
      </c>
      <c r="AN25" s="14" t="s">
        <v>724</v>
      </c>
      <c r="AO25" s="15" t="s">
        <v>364</v>
      </c>
      <c r="AP25" s="43"/>
      <c r="AQ25" s="8" t="s">
        <v>724</v>
      </c>
      <c r="AR25" s="8" t="s">
        <v>75</v>
      </c>
      <c r="AS25" s="8" t="s">
        <v>793</v>
      </c>
      <c r="AT25" s="49">
        <v>8.1999999999999993</v>
      </c>
      <c r="AU25" s="69" t="str">
        <f ca="1">IF(AND(INDIRECT("Settings.Request"&amp;Currency),Settings.AutoCalc,Settings.EnableBloomberg),IF(AN25="","",_xll.BDP(AN25,$AP$14)),"Disabled")</f>
        <v>Disabled</v>
      </c>
      <c r="AW25" s="14" t="s">
        <v>741</v>
      </c>
      <c r="AX25" s="15" t="s">
        <v>381</v>
      </c>
      <c r="AY25" s="43"/>
      <c r="AZ25" s="46" t="s">
        <v>741</v>
      </c>
      <c r="BA25" s="8" t="s">
        <v>75</v>
      </c>
      <c r="BB25" s="8" t="s">
        <v>810</v>
      </c>
      <c r="BC25" s="49" t="s">
        <v>184</v>
      </c>
      <c r="BD25" s="69" t="str">
        <f ca="1">IF(AND(INDIRECT("Settings.Request"&amp;Currency),Settings.AutoCalc,Settings.EnableBloomberg),IF(AW25="","",_xll.BDP(AW25,$AY$14)),"Disabled")</f>
        <v>Disabled</v>
      </c>
    </row>
    <row r="26" spans="1:56">
      <c r="A26" s="16">
        <v>15</v>
      </c>
      <c r="B26" s="14" t="s">
        <v>645</v>
      </c>
      <c r="C26" s="15" t="s">
        <v>362</v>
      </c>
      <c r="D26" s="43"/>
      <c r="E26" s="52" t="s">
        <v>645</v>
      </c>
      <c r="F26" s="21" t="s">
        <v>126</v>
      </c>
      <c r="G26" s="21" t="s">
        <v>1426</v>
      </c>
      <c r="H26" s="52">
        <v>1.3009999999999999</v>
      </c>
      <c r="I26" s="69" t="str">
        <f ca="1">IF(AND(INDIRECT("Settings.Request"&amp;Currency),Settings.AutoCalc,Settings.EnableBloomberg),IF(B26="","",_xll.BDP(B26,$D$14)),"Disabled")</f>
        <v>Disabled</v>
      </c>
      <c r="J26" s="30"/>
      <c r="K26" s="14" t="s">
        <v>662</v>
      </c>
      <c r="L26" s="15" t="s">
        <v>353</v>
      </c>
      <c r="M26" s="43"/>
      <c r="N26" s="8" t="s">
        <v>662</v>
      </c>
      <c r="O26" s="8" t="s">
        <v>202</v>
      </c>
      <c r="P26" s="8" t="s">
        <v>749</v>
      </c>
      <c r="Q26" s="21" t="s">
        <v>73</v>
      </c>
      <c r="R26" s="21" t="s">
        <v>73</v>
      </c>
      <c r="S26" s="52">
        <v>0.83099999999999996</v>
      </c>
      <c r="T26" s="69" t="str">
        <f ca="1">IF(AND(INDIRECT("Settings.Request"&amp;Currency),Settings.AutoCalc,Settings.EnableBloomberg),IF(K26="","",_xll.BDP(K26,$M$16)),"Disabled")</f>
        <v>Disabled</v>
      </c>
      <c r="V26" s="14" t="s">
        <v>690</v>
      </c>
      <c r="W26" s="15" t="s">
        <v>364</v>
      </c>
      <c r="X26" s="43"/>
      <c r="Y26" s="8" t="s">
        <v>690</v>
      </c>
      <c r="Z26" s="8" t="s">
        <v>75</v>
      </c>
      <c r="AA26" s="8" t="s">
        <v>759</v>
      </c>
      <c r="AB26" s="49">
        <v>4.5</v>
      </c>
      <c r="AC26" s="69" t="str">
        <f ca="1">IF(AND(INDIRECT("Settings.Request"&amp;Currency),Settings.AutoCalc,Settings.EnableBloomberg),IF(V26="","",_xll.BDP(V26,$X$14)),"Disabled")</f>
        <v>Disabled</v>
      </c>
      <c r="AE26" s="14" t="s">
        <v>708</v>
      </c>
      <c r="AF26" s="15" t="s">
        <v>365</v>
      </c>
      <c r="AG26" s="43"/>
      <c r="AH26" s="8" t="s">
        <v>708</v>
      </c>
      <c r="AI26" s="8" t="s">
        <v>75</v>
      </c>
      <c r="AJ26" s="8" t="s">
        <v>767</v>
      </c>
      <c r="AK26" s="49">
        <v>7.8</v>
      </c>
      <c r="AL26" s="69" t="str">
        <f ca="1">IF(AND(INDIRECT("Settings.Request"&amp;Currency),Settings.AutoCalc,Settings.EnableBloomberg),IF(AE26="","",_xll.BDP(AE26,$AG$14)),"Disabled")</f>
        <v>Disabled</v>
      </c>
      <c r="AN26" s="14" t="s">
        <v>725</v>
      </c>
      <c r="AO26" s="15" t="s">
        <v>365</v>
      </c>
      <c r="AP26" s="43"/>
      <c r="AQ26" s="8" t="s">
        <v>725</v>
      </c>
      <c r="AR26" s="8" t="s">
        <v>75</v>
      </c>
      <c r="AS26" s="8" t="s">
        <v>794</v>
      </c>
      <c r="AT26" s="49">
        <v>7.4</v>
      </c>
      <c r="AU26" s="69" t="str">
        <f ca="1">IF(AND(INDIRECT("Settings.Request"&amp;Currency),Settings.AutoCalc,Settings.EnableBloomberg),IF(AN26="","",_xll.BDP(AN26,$AP$14)),"Disabled")</f>
        <v>Disabled</v>
      </c>
      <c r="AW26" s="14" t="s">
        <v>742</v>
      </c>
      <c r="AX26" s="15" t="s">
        <v>362</v>
      </c>
      <c r="AY26" s="43"/>
      <c r="AZ26" s="46" t="s">
        <v>742</v>
      </c>
      <c r="BA26" s="8" t="s">
        <v>75</v>
      </c>
      <c r="BB26" s="8" t="s">
        <v>811</v>
      </c>
      <c r="BC26" s="49">
        <v>-7.25</v>
      </c>
      <c r="BD26" s="69" t="str">
        <f ca="1">IF(AND(INDIRECT("Settings.Request"&amp;Currency),Settings.AutoCalc,Settings.EnableBloomberg),IF(AW26="","",_xll.BDP(AW26,$AY$14)),"Disabled")</f>
        <v>Disabled</v>
      </c>
    </row>
    <row r="27" spans="1:56">
      <c r="A27" s="16">
        <v>16</v>
      </c>
      <c r="B27" s="14" t="s">
        <v>646</v>
      </c>
      <c r="C27" s="15" t="s">
        <v>363</v>
      </c>
      <c r="D27" s="43"/>
      <c r="E27" s="52" t="s">
        <v>646</v>
      </c>
      <c r="F27" s="21" t="s">
        <v>126</v>
      </c>
      <c r="G27" s="21" t="s">
        <v>1427</v>
      </c>
      <c r="H27" s="52">
        <v>1.389</v>
      </c>
      <c r="I27" s="69" t="str">
        <f ca="1">IF(AND(INDIRECT("Settings.Request"&amp;Currency),Settings.AutoCalc,Settings.EnableBloomberg),IF(B27="","",_xll.BDP(B27,$D$14)),"Disabled")</f>
        <v>Disabled</v>
      </c>
      <c r="J27" s="30"/>
      <c r="K27" s="14" t="s">
        <v>663</v>
      </c>
      <c r="L27" s="15" t="s">
        <v>354</v>
      </c>
      <c r="M27" s="43"/>
      <c r="N27" s="8" t="s">
        <v>663</v>
      </c>
      <c r="O27" s="8" t="s">
        <v>202</v>
      </c>
      <c r="P27" s="8" t="s">
        <v>750</v>
      </c>
      <c r="Q27" s="21" t="s">
        <v>73</v>
      </c>
      <c r="R27" s="21" t="s">
        <v>73</v>
      </c>
      <c r="S27" s="52">
        <v>0.93500000000000005</v>
      </c>
      <c r="T27" s="69" t="str">
        <f ca="1">IF(AND(INDIRECT("Settings.Request"&amp;Currency),Settings.AutoCalc,Settings.EnableBloomberg),IF(K27="","",_xll.BDP(K27,$M$16)),"Disabled")</f>
        <v>Disabled</v>
      </c>
      <c r="V27" s="14" t="s">
        <v>691</v>
      </c>
      <c r="W27" s="15" t="s">
        <v>365</v>
      </c>
      <c r="X27" s="43"/>
      <c r="Y27" s="8" t="s">
        <v>691</v>
      </c>
      <c r="Z27" s="8" t="s">
        <v>75</v>
      </c>
      <c r="AA27" s="8" t="s">
        <v>760</v>
      </c>
      <c r="AB27" s="49">
        <v>3.8</v>
      </c>
      <c r="AC27" s="69" t="str">
        <f ca="1">IF(AND(INDIRECT("Settings.Request"&amp;Currency),Settings.AutoCalc,Settings.EnableBloomberg),IF(V27="","",_xll.BDP(V27,$X$14)),"Disabled")</f>
        <v>Disabled</v>
      </c>
      <c r="AE27" s="14" t="s">
        <v>709</v>
      </c>
      <c r="AF27" s="15" t="s">
        <v>366</v>
      </c>
      <c r="AG27" s="43"/>
      <c r="AH27" s="8" t="s">
        <v>709</v>
      </c>
      <c r="AI27" s="8" t="s">
        <v>75</v>
      </c>
      <c r="AJ27" s="8" t="s">
        <v>768</v>
      </c>
      <c r="AK27" s="49">
        <v>6.3</v>
      </c>
      <c r="AL27" s="69" t="str">
        <f ca="1">IF(AND(INDIRECT("Settings.Request"&amp;Currency),Settings.AutoCalc,Settings.EnableBloomberg),IF(AE27="","",_xll.BDP(AE27,$AG$14)),"Disabled")</f>
        <v>Disabled</v>
      </c>
      <c r="AN27" s="14" t="s">
        <v>726</v>
      </c>
      <c r="AO27" s="15" t="s">
        <v>366</v>
      </c>
      <c r="AP27" s="43"/>
      <c r="AQ27" s="8" t="s">
        <v>726</v>
      </c>
      <c r="AR27" s="8" t="s">
        <v>75</v>
      </c>
      <c r="AS27" s="8" t="s">
        <v>795</v>
      </c>
      <c r="AT27" s="49">
        <v>6.4</v>
      </c>
      <c r="AU27" s="69" t="str">
        <f ca="1">IF(AND(INDIRECT("Settings.Request"&amp;Currency),Settings.AutoCalc,Settings.EnableBloomberg),IF(AN27="","",_xll.BDP(AN27,$AP$14)),"Disabled")</f>
        <v>Disabled</v>
      </c>
      <c r="AW27" s="14" t="s">
        <v>743</v>
      </c>
      <c r="AX27" s="15" t="s">
        <v>363</v>
      </c>
      <c r="AY27" s="43"/>
      <c r="AZ27" s="46" t="s">
        <v>743</v>
      </c>
      <c r="BA27" s="8" t="s">
        <v>75</v>
      </c>
      <c r="BB27" s="8" t="s">
        <v>812</v>
      </c>
      <c r="BC27" s="49">
        <v>-8.75</v>
      </c>
      <c r="BD27" s="69" t="str">
        <f ca="1">IF(AND(INDIRECT("Settings.Request"&amp;Currency),Settings.AutoCalc,Settings.EnableBloomberg),IF(AW27="","",_xll.BDP(AW27,$AY$14)),"Disabled")</f>
        <v>Disabled</v>
      </c>
    </row>
    <row r="28" spans="1:56">
      <c r="A28" s="16">
        <v>17</v>
      </c>
      <c r="B28" s="14" t="s">
        <v>647</v>
      </c>
      <c r="C28" s="15" t="s">
        <v>364</v>
      </c>
      <c r="D28" s="43"/>
      <c r="E28" s="52" t="s">
        <v>647</v>
      </c>
      <c r="F28" s="21" t="s">
        <v>126</v>
      </c>
      <c r="G28" s="21" t="s">
        <v>1428</v>
      </c>
      <c r="H28" s="52">
        <v>1.4039999999999999</v>
      </c>
      <c r="I28" s="69" t="str">
        <f ca="1">IF(AND(INDIRECT("Settings.Request"&amp;Currency),Settings.AutoCalc,Settings.EnableBloomberg),IF(B28="","",_xll.BDP(B28,$D$14)),"Disabled")</f>
        <v>Disabled</v>
      </c>
      <c r="J28" s="30"/>
      <c r="K28" s="14" t="s">
        <v>664</v>
      </c>
      <c r="L28" s="15" t="s">
        <v>355</v>
      </c>
      <c r="M28" s="43"/>
      <c r="N28" s="8" t="s">
        <v>664</v>
      </c>
      <c r="O28" s="8" t="s">
        <v>202</v>
      </c>
      <c r="P28" s="8" t="s">
        <v>751</v>
      </c>
      <c r="Q28" s="21" t="s">
        <v>73</v>
      </c>
      <c r="R28" s="21" t="s">
        <v>73</v>
      </c>
      <c r="S28" s="52">
        <v>1.034</v>
      </c>
      <c r="T28" s="69" t="str">
        <f ca="1">IF(AND(INDIRECT("Settings.Request"&amp;Currency),Settings.AutoCalc,Settings.EnableBloomberg),IF(K28="","",_xll.BDP(K28,$M$16)),"Disabled")</f>
        <v>Disabled</v>
      </c>
      <c r="V28" s="14" t="s">
        <v>692</v>
      </c>
      <c r="W28" s="15" t="s">
        <v>366</v>
      </c>
      <c r="X28" s="43"/>
      <c r="Y28" s="8" t="s">
        <v>692</v>
      </c>
      <c r="Z28" s="8" t="s">
        <v>75</v>
      </c>
      <c r="AA28" s="8" t="s">
        <v>761</v>
      </c>
      <c r="AB28" s="49">
        <v>2.9</v>
      </c>
      <c r="AC28" s="69" t="str">
        <f ca="1">IF(AND(INDIRECT("Settings.Request"&amp;Currency),Settings.AutoCalc,Settings.EnableBloomberg),IF(V28="","",_xll.BDP(V28,$X$14)),"Disabled")</f>
        <v>Disabled</v>
      </c>
      <c r="AE28" s="14" t="s">
        <v>710</v>
      </c>
      <c r="AF28" s="15" t="s">
        <v>367</v>
      </c>
      <c r="AG28" s="43"/>
      <c r="AH28" s="8" t="s">
        <v>710</v>
      </c>
      <c r="AI28" s="8" t="s">
        <v>75</v>
      </c>
      <c r="AJ28" s="8" t="s">
        <v>769</v>
      </c>
      <c r="AK28" s="49">
        <v>5.3</v>
      </c>
      <c r="AL28" s="69" t="str">
        <f ca="1">IF(AND(INDIRECT("Settings.Request"&amp;Currency),Settings.AutoCalc,Settings.EnableBloomberg),IF(AE28="","",_xll.BDP(AE28,$AG$14)),"Disabled")</f>
        <v>Disabled</v>
      </c>
      <c r="AN28" s="14" t="s">
        <v>727</v>
      </c>
      <c r="AO28" s="15" t="s">
        <v>367</v>
      </c>
      <c r="AP28" s="43"/>
      <c r="AQ28" s="8" t="s">
        <v>727</v>
      </c>
      <c r="AR28" s="8" t="s">
        <v>75</v>
      </c>
      <c r="AS28" s="8" t="s">
        <v>796</v>
      </c>
      <c r="AT28" s="49">
        <v>5.6</v>
      </c>
      <c r="AU28" s="69" t="str">
        <f ca="1">IF(AND(INDIRECT("Settings.Request"&amp;Currency),Settings.AutoCalc,Settings.EnableBloomberg),IF(AN28="","",_xll.BDP(AN28,$AP$14)),"Disabled")</f>
        <v>Disabled</v>
      </c>
      <c r="AW28" s="14" t="s">
        <v>744</v>
      </c>
      <c r="AX28" s="15" t="s">
        <v>364</v>
      </c>
      <c r="AY28" s="43"/>
      <c r="AZ28" s="46" t="s">
        <v>744</v>
      </c>
      <c r="BA28" s="8" t="s">
        <v>75</v>
      </c>
      <c r="BB28" s="8" t="s">
        <v>813</v>
      </c>
      <c r="BC28" s="49">
        <v>-8.25</v>
      </c>
      <c r="BD28" s="69" t="str">
        <f ca="1">IF(AND(INDIRECT("Settings.Request"&amp;Currency),Settings.AutoCalc,Settings.EnableBloomberg),IF(AW28="","",_xll.BDP(AW28,$AY$14)),"Disabled")</f>
        <v>Disabled</v>
      </c>
    </row>
    <row r="29" spans="1:56">
      <c r="A29" s="16">
        <v>18</v>
      </c>
      <c r="B29" s="14" t="s">
        <v>648</v>
      </c>
      <c r="C29" s="15" t="s">
        <v>365</v>
      </c>
      <c r="D29" s="43"/>
      <c r="E29" s="52" t="s">
        <v>648</v>
      </c>
      <c r="F29" s="21" t="s">
        <v>126</v>
      </c>
      <c r="G29" s="21" t="s">
        <v>1429</v>
      </c>
      <c r="H29" s="52">
        <v>1.4</v>
      </c>
      <c r="I29" s="69" t="str">
        <f ca="1">IF(AND(INDIRECT("Settings.Request"&amp;Currency),Settings.AutoCalc,Settings.EnableBloomberg),IF(B29="","",_xll.BDP(B29,$D$14)),"Disabled")</f>
        <v>Disabled</v>
      </c>
      <c r="J29" s="30"/>
      <c r="K29" s="14" t="s">
        <v>665</v>
      </c>
      <c r="L29" s="15" t="s">
        <v>356</v>
      </c>
      <c r="M29" s="43"/>
      <c r="N29" s="8" t="s">
        <v>665</v>
      </c>
      <c r="O29" s="8" t="s">
        <v>202</v>
      </c>
      <c r="P29" s="8" t="s">
        <v>752</v>
      </c>
      <c r="Q29" s="21" t="s">
        <v>73</v>
      </c>
      <c r="R29" s="21" t="s">
        <v>73</v>
      </c>
      <c r="S29" s="52">
        <v>1.1240000000000001</v>
      </c>
      <c r="T29" s="69" t="str">
        <f ca="1">IF(AND(INDIRECT("Settings.Request"&amp;Currency),Settings.AutoCalc,Settings.EnableBloomberg),IF(K29="","",_xll.BDP(K29,$M$16)),"Disabled")</f>
        <v>Disabled</v>
      </c>
      <c r="V29" s="14" t="s">
        <v>693</v>
      </c>
      <c r="W29" s="15" t="s">
        <v>367</v>
      </c>
      <c r="X29" s="43"/>
      <c r="Y29" s="8" t="s">
        <v>693</v>
      </c>
      <c r="Z29" s="8" t="s">
        <v>75</v>
      </c>
      <c r="AA29" s="8" t="s">
        <v>762</v>
      </c>
      <c r="AB29" s="49">
        <v>2.4</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745</v>
      </c>
      <c r="AX29" s="15" t="s">
        <v>365</v>
      </c>
      <c r="AY29" s="43"/>
      <c r="AZ29" s="46" t="s">
        <v>745</v>
      </c>
      <c r="BA29" s="8" t="s">
        <v>75</v>
      </c>
      <c r="BB29" s="8" t="s">
        <v>814</v>
      </c>
      <c r="BC29" s="49">
        <v>-5.25</v>
      </c>
      <c r="BD29" s="69" t="str">
        <f ca="1">IF(AND(INDIRECT("Settings.Request"&amp;Currency),Settings.AutoCalc,Settings.EnableBloomberg),IF(AW29="","",_xll.BDP(AW29,$AY$14)),"Disabled")</f>
        <v>Disabled</v>
      </c>
    </row>
    <row r="30" spans="1:56">
      <c r="A30" s="16">
        <v>19</v>
      </c>
      <c r="B30" s="14" t="s">
        <v>649</v>
      </c>
      <c r="C30" s="15" t="s">
        <v>366</v>
      </c>
      <c r="D30" s="43"/>
      <c r="E30" s="52" t="s">
        <v>649</v>
      </c>
      <c r="F30" s="21" t="s">
        <v>126</v>
      </c>
      <c r="G30" s="21" t="s">
        <v>1430</v>
      </c>
      <c r="H30" s="52">
        <v>1.341</v>
      </c>
      <c r="I30" s="69" t="str">
        <f ca="1">IF(AND(INDIRECT("Settings.Request"&amp;Currency),Settings.AutoCalc,Settings.EnableBloomberg),IF(B30="","",_xll.BDP(B30,$D$14)),"Disabled")</f>
        <v>Disabled</v>
      </c>
      <c r="J30" s="30"/>
      <c r="K30" s="14" t="s">
        <v>666</v>
      </c>
      <c r="L30" s="15" t="s">
        <v>357</v>
      </c>
      <c r="M30" s="43"/>
      <c r="N30" s="8" t="s">
        <v>666</v>
      </c>
      <c r="O30" s="8" t="s">
        <v>202</v>
      </c>
      <c r="P30" s="8" t="s">
        <v>753</v>
      </c>
      <c r="Q30" s="21" t="s">
        <v>73</v>
      </c>
      <c r="R30" s="21" t="s">
        <v>73</v>
      </c>
      <c r="S30" s="52">
        <v>1.204</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650</v>
      </c>
      <c r="C31" s="15" t="s">
        <v>367</v>
      </c>
      <c r="D31" s="43"/>
      <c r="E31" s="52" t="s">
        <v>650</v>
      </c>
      <c r="F31" s="21" t="s">
        <v>126</v>
      </c>
      <c r="G31" s="21" t="s">
        <v>1431</v>
      </c>
      <c r="H31" s="52">
        <v>1.294</v>
      </c>
      <c r="I31" s="69" t="str">
        <f ca="1">IF(AND(INDIRECT("Settings.Request"&amp;Currency),Settings.AutoCalc,Settings.EnableBloomberg),IF(B31="","",_xll.BDP(B31,$D$14)),"Disabled")</f>
        <v>Disabled</v>
      </c>
      <c r="J31" s="30"/>
      <c r="K31" s="14" t="s">
        <v>667</v>
      </c>
      <c r="L31" s="15" t="s">
        <v>358</v>
      </c>
      <c r="M31" s="43"/>
      <c r="N31" s="8" t="s">
        <v>667</v>
      </c>
      <c r="O31" s="8" t="s">
        <v>202</v>
      </c>
      <c r="P31" s="8" t="s">
        <v>754</v>
      </c>
      <c r="Q31" s="21" t="s">
        <v>73</v>
      </c>
      <c r="R31" s="21" t="s">
        <v>73</v>
      </c>
      <c r="S31" s="52">
        <v>1.2749999999999999</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c r="C32" s="15"/>
      <c r="D32" s="43"/>
      <c r="E32" s="52"/>
      <c r="F32" s="21"/>
      <c r="G32" s="21"/>
      <c r="H32" s="52"/>
      <c r="I32" s="69" t="str">
        <f ca="1">IF(AND(INDIRECT("Settings.Request"&amp;Currency),Settings.AutoCalc,Settings.EnableBloomberg),IF(B32="","",_xll.BDP(B32,$D$14)),"Disabled")</f>
        <v>Disabled</v>
      </c>
      <c r="J32" s="30"/>
      <c r="K32" s="14" t="s">
        <v>668</v>
      </c>
      <c r="L32" s="15" t="s">
        <v>359</v>
      </c>
      <c r="M32" s="43"/>
      <c r="N32" s="8" t="s">
        <v>668</v>
      </c>
      <c r="O32" s="8" t="s">
        <v>202</v>
      </c>
      <c r="P32" s="8" t="s">
        <v>1316</v>
      </c>
      <c r="Q32" s="21" t="s">
        <v>73</v>
      </c>
      <c r="R32" s="21" t="s">
        <v>73</v>
      </c>
      <c r="S32" s="52">
        <v>1.3380000000000001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c r="C33" s="15"/>
      <c r="D33" s="43"/>
      <c r="E33" s="52"/>
      <c r="F33" s="21"/>
      <c r="G33" s="21"/>
      <c r="H33" s="52"/>
      <c r="I33" s="69" t="str">
        <f ca="1">IF(AND(INDIRECT("Settings.Request"&amp;Currency),Settings.AutoCalc,Settings.EnableBloomberg),IF(B33="","",_xll.BDP(B33,$D$14)),"Disabled")</f>
        <v>Disabled</v>
      </c>
      <c r="J33" s="30"/>
      <c r="K33" s="14" t="s">
        <v>669</v>
      </c>
      <c r="L33" s="15" t="s">
        <v>361</v>
      </c>
      <c r="M33" s="43"/>
      <c r="N33" s="8" t="s">
        <v>669</v>
      </c>
      <c r="O33" s="8" t="s">
        <v>202</v>
      </c>
      <c r="P33" s="8" t="s">
        <v>1317</v>
      </c>
      <c r="Q33" s="21" t="s">
        <v>73</v>
      </c>
      <c r="R33" s="21" t="s">
        <v>73</v>
      </c>
      <c r="S33" s="52">
        <v>1.4370000000000001</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c r="C34" s="15"/>
      <c r="D34" s="43"/>
      <c r="E34" s="52"/>
      <c r="F34" s="21"/>
      <c r="G34" s="21"/>
      <c r="H34" s="52"/>
      <c r="I34" s="69" t="str">
        <f ca="1">IF(AND(INDIRECT("Settings.Request"&amp;Currency),Settings.AutoCalc,Settings.EnableBloomberg),IF(B34="","",_xll.BDP(B34,$D$14)),"Disabled")</f>
        <v>Disabled</v>
      </c>
      <c r="J34" s="30"/>
      <c r="K34" s="14" t="s">
        <v>670</v>
      </c>
      <c r="L34" s="15" t="s">
        <v>362</v>
      </c>
      <c r="M34" s="43"/>
      <c r="N34" s="8" t="s">
        <v>670</v>
      </c>
      <c r="O34" s="8" t="s">
        <v>202</v>
      </c>
      <c r="P34" s="8" t="s">
        <v>1318</v>
      </c>
      <c r="Q34" s="21" t="s">
        <v>73</v>
      </c>
      <c r="R34" s="21" t="s">
        <v>73</v>
      </c>
      <c r="S34" s="52">
        <v>1.5289999999999999</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c r="C35" s="15"/>
      <c r="D35" s="43"/>
      <c r="E35" s="52"/>
      <c r="F35" s="21"/>
      <c r="G35" s="21"/>
      <c r="H35" s="52"/>
      <c r="I35" s="69" t="str">
        <f ca="1">IF(AND(INDIRECT("Settings.Request"&amp;Currency),Settings.AutoCalc,Settings.EnableBloomberg),IF(B35="","",_xll.BDP(B35,$D$14)),"Disabled")</f>
        <v>Disabled</v>
      </c>
      <c r="J35" s="30"/>
      <c r="K35" s="14" t="s">
        <v>671</v>
      </c>
      <c r="L35" s="15" t="s">
        <v>363</v>
      </c>
      <c r="M35" s="43"/>
      <c r="N35" s="8" t="s">
        <v>671</v>
      </c>
      <c r="O35" s="8" t="s">
        <v>202</v>
      </c>
      <c r="P35" s="8" t="s">
        <v>1319</v>
      </c>
      <c r="Q35" s="21" t="s">
        <v>73</v>
      </c>
      <c r="R35" s="21" t="s">
        <v>73</v>
      </c>
      <c r="S35" s="52">
        <v>1.5780000000000001</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c r="C36" s="15"/>
      <c r="D36" s="43"/>
      <c r="E36" s="52"/>
      <c r="F36" s="21"/>
      <c r="G36" s="21"/>
      <c r="H36" s="52"/>
      <c r="I36" s="69" t="str">
        <f ca="1">IF(AND(INDIRECT("Settings.Request"&amp;Currency),Settings.AutoCalc,Settings.EnableBloomberg),IF(B36="","",_xll.BDP(B36,$D$14)),"Disabled")</f>
        <v>Disabled</v>
      </c>
      <c r="J36" s="30"/>
      <c r="K36" s="14" t="s">
        <v>672</v>
      </c>
      <c r="L36" s="15" t="s">
        <v>364</v>
      </c>
      <c r="M36" s="43"/>
      <c r="N36" s="8" t="s">
        <v>672</v>
      </c>
      <c r="O36" s="8" t="s">
        <v>202</v>
      </c>
      <c r="P36" s="8" t="s">
        <v>1320</v>
      </c>
      <c r="Q36" s="21" t="s">
        <v>73</v>
      </c>
      <c r="R36" s="21" t="s">
        <v>73</v>
      </c>
      <c r="S36" s="52">
        <v>1.5680000000000001</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c r="C37" s="15"/>
      <c r="D37" s="43"/>
      <c r="E37" s="52"/>
      <c r="F37" s="21"/>
      <c r="G37" s="21"/>
      <c r="H37" s="52"/>
      <c r="I37" s="69" t="str">
        <f ca="1">IF(AND(INDIRECT("Settings.Request"&amp;Currency),Settings.AutoCalc,Settings.EnableBloomberg),IF(B37="","",_xll.BDP(B37,$D$14)),"Disabled")</f>
        <v>Disabled</v>
      </c>
      <c r="J37" s="30"/>
      <c r="K37" s="14" t="s">
        <v>673</v>
      </c>
      <c r="L37" s="15" t="s">
        <v>365</v>
      </c>
      <c r="M37" s="43"/>
      <c r="N37" s="8" t="s">
        <v>673</v>
      </c>
      <c r="O37" s="8" t="s">
        <v>202</v>
      </c>
      <c r="P37" s="8" t="s">
        <v>1321</v>
      </c>
      <c r="Q37" s="21" t="s">
        <v>73</v>
      </c>
      <c r="R37" s="21" t="s">
        <v>73</v>
      </c>
      <c r="S37" s="52">
        <v>1.5489999999999999</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c r="C38" s="15"/>
      <c r="D38" s="43"/>
      <c r="E38" s="52"/>
      <c r="F38" s="21"/>
      <c r="G38" s="21"/>
      <c r="H38" s="52"/>
      <c r="I38" s="69" t="str">
        <f ca="1">IF(AND(INDIRECT("Settings.Request"&amp;Currency),Settings.AutoCalc,Settings.EnableBloomberg),IF(B38="","",_xll.BDP(B38,$D$14)),"Disabled")</f>
        <v>Disabled</v>
      </c>
      <c r="J38" s="30"/>
      <c r="K38" s="14" t="s">
        <v>674</v>
      </c>
      <c r="L38" s="15" t="s">
        <v>366</v>
      </c>
      <c r="M38" s="43"/>
      <c r="N38" s="8" t="s">
        <v>674</v>
      </c>
      <c r="O38" s="8" t="s">
        <v>202</v>
      </c>
      <c r="P38" s="8" t="s">
        <v>1322</v>
      </c>
      <c r="Q38" s="21" t="s">
        <v>73</v>
      </c>
      <c r="R38" s="21" t="s">
        <v>73</v>
      </c>
      <c r="S38" s="52">
        <v>1.4670000000000001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c r="C39" s="15"/>
      <c r="D39" s="43"/>
      <c r="E39" s="52"/>
      <c r="F39" s="21"/>
      <c r="G39" s="21"/>
      <c r="H39" s="52"/>
      <c r="I39" s="69" t="str">
        <f ca="1">IF(AND(INDIRECT("Settings.Request"&amp;Currency),Settings.AutoCalc,Settings.EnableBloomberg),IF(B39="","",_xll.BDP(B39,$D$14)),"Disabled")</f>
        <v>Disabled</v>
      </c>
      <c r="J39" s="30"/>
      <c r="K39" s="14" t="s">
        <v>675</v>
      </c>
      <c r="L39" s="15" t="s">
        <v>367</v>
      </c>
      <c r="M39" s="43"/>
      <c r="N39" s="8" t="s">
        <v>675</v>
      </c>
      <c r="O39" s="8" t="s">
        <v>202</v>
      </c>
      <c r="P39" s="8" t="s">
        <v>1323</v>
      </c>
      <c r="Q39" s="21" t="s">
        <v>73</v>
      </c>
      <c r="R39" s="21" t="s">
        <v>73</v>
      </c>
      <c r="S39" s="52">
        <v>1.407</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c r="C40" s="15"/>
      <c r="D40" s="43"/>
      <c r="E40" s="52"/>
      <c r="F40" s="21"/>
      <c r="G40" s="21"/>
      <c r="H40" s="52"/>
      <c r="I40" s="69" t="str">
        <f ca="1">IF(AND(INDIRECT("Settings.Request"&amp;Currency),Settings.AutoCalc,Settings.EnableBloomberg),IF(B40="","",_xll.BDP(B40,$D$14)),"Disabled")</f>
        <v>Disabled</v>
      </c>
      <c r="J40" s="30"/>
      <c r="K40" s="14"/>
      <c r="L40" s="15"/>
      <c r="M40" s="43"/>
      <c r="N40" s="8"/>
      <c r="O40" s="8"/>
      <c r="P40" s="8"/>
      <c r="Q40" s="21"/>
      <c r="R40" s="21"/>
      <c r="S40" s="52"/>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c r="C41" s="15"/>
      <c r="D41" s="43"/>
      <c r="E41" s="52"/>
      <c r="F41" s="21"/>
      <c r="G41" s="21"/>
      <c r="H41" s="52"/>
      <c r="I41" s="69" t="str">
        <f ca="1">IF(AND(INDIRECT("Settings.Request"&amp;Currency),Settings.AutoCalc,Settings.EnableBloomberg),IF(B41="","",_xll.BDP(B41,$D$14)),"Disabled")</f>
        <v>Disabled</v>
      </c>
      <c r="J41" s="30"/>
      <c r="K41" s="14" t="s">
        <v>0</v>
      </c>
      <c r="L41" s="15"/>
      <c r="M41" s="43"/>
      <c r="N41" s="8"/>
      <c r="O41" s="8"/>
      <c r="P41" s="8"/>
      <c r="Q41" s="21"/>
      <c r="R41" s="21"/>
      <c r="S41" s="52"/>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c r="C42" s="15"/>
      <c r="D42" s="43"/>
      <c r="E42" s="52"/>
      <c r="F42" s="21"/>
      <c r="G42" s="21"/>
      <c r="H42" s="52"/>
      <c r="I42" s="69" t="str">
        <f ca="1">IF(AND(INDIRECT("Settings.Request"&amp;Currency),Settings.AutoCalc,Settings.EnableBloomberg),IF(B42="","",_xll.BDP(B42,$D$14)),"Disabled")</f>
        <v>Disabled</v>
      </c>
      <c r="J42" s="30"/>
      <c r="K42" s="14" t="s">
        <v>0</v>
      </c>
      <c r="L42" s="15"/>
      <c r="M42" s="43"/>
      <c r="N42" s="8"/>
      <c r="O42" s="8"/>
      <c r="P42" s="8"/>
      <c r="Q42" s="21"/>
      <c r="R42" s="21"/>
      <c r="S42" s="52"/>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c r="C43" s="15"/>
      <c r="D43" s="43"/>
      <c r="E43" s="52"/>
      <c r="F43" s="21"/>
      <c r="G43" s="21"/>
      <c r="H43" s="52"/>
      <c r="I43" s="69" t="str">
        <f ca="1">IF(AND(INDIRECT("Settings.Request"&amp;Currency),Settings.AutoCalc,Settings.EnableBloomberg),IF(B43="","",_xll.BDP(B43,$D$14)),"Disabled")</f>
        <v>Disabled</v>
      </c>
      <c r="J43" s="30"/>
      <c r="K43" s="14" t="s">
        <v>0</v>
      </c>
      <c r="L43" s="15"/>
      <c r="M43" s="43"/>
      <c r="N43" s="8"/>
      <c r="O43" s="8"/>
      <c r="P43" s="8"/>
      <c r="Q43" s="21"/>
      <c r="R43" s="21"/>
      <c r="S43" s="52"/>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c r="C44" s="15"/>
      <c r="D44" s="43"/>
      <c r="E44" s="52"/>
      <c r="F44" s="21"/>
      <c r="G44" s="21"/>
      <c r="H44" s="52"/>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c r="C45" s="15"/>
      <c r="D45" s="43"/>
      <c r="E45" s="52"/>
      <c r="F45" s="21"/>
      <c r="G45" s="21"/>
      <c r="H45" s="52"/>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c r="C46" s="15"/>
      <c r="D46" s="43"/>
      <c r="E46" s="52"/>
      <c r="F46" s="21"/>
      <c r="G46" s="21"/>
      <c r="H46" s="52"/>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c r="C47" s="15"/>
      <c r="D47" s="43"/>
      <c r="E47" s="52"/>
      <c r="F47" s="21"/>
      <c r="G47" s="21"/>
      <c r="H47" s="52"/>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c r="C48" s="15"/>
      <c r="D48" s="43"/>
      <c r="E48" s="52"/>
      <c r="F48" s="21"/>
      <c r="G48" s="21"/>
      <c r="H48" s="52"/>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c r="C49" s="15"/>
      <c r="D49" s="43"/>
      <c r="E49" s="52"/>
      <c r="F49" s="21"/>
      <c r="G49" s="21"/>
      <c r="H49" s="52"/>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c r="C50" s="15"/>
      <c r="D50" s="43"/>
      <c r="E50" s="52"/>
      <c r="F50" s="21"/>
      <c r="G50" s="21"/>
      <c r="H50" s="52"/>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c r="C51" s="15"/>
      <c r="D51" s="43"/>
      <c r="E51" s="52"/>
      <c r="F51" s="21"/>
      <c r="G51" s="21"/>
      <c r="H51" s="52"/>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c r="C52" s="15"/>
      <c r="D52" s="43"/>
      <c r="E52" s="52"/>
      <c r="F52" s="21"/>
      <c r="G52" s="21"/>
      <c r="H52" s="52"/>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c r="C53" s="15"/>
      <c r="D53" s="43"/>
      <c r="E53" s="52"/>
      <c r="F53" s="21"/>
      <c r="G53" s="21"/>
      <c r="H53" s="52"/>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c r="C54" s="15"/>
      <c r="D54" s="43"/>
      <c r="E54" s="52"/>
      <c r="F54" s="21"/>
      <c r="G54" s="21"/>
      <c r="H54" s="52"/>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c r="C55" s="15"/>
      <c r="D55" s="43"/>
      <c r="E55" s="52"/>
      <c r="F55" s="21"/>
      <c r="G55" s="21"/>
      <c r="H55" s="52"/>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c r="C56" s="15"/>
      <c r="D56" s="43"/>
      <c r="E56" s="52"/>
      <c r="F56" s="21"/>
      <c r="G56" s="21"/>
      <c r="H56" s="52"/>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c r="C57" s="15"/>
      <c r="D57" s="43"/>
      <c r="E57" s="52"/>
      <c r="F57" s="21"/>
      <c r="G57" s="21"/>
      <c r="H57" s="52"/>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c r="C58" s="15"/>
      <c r="D58" s="43"/>
      <c r="E58" s="52"/>
      <c r="F58" s="21"/>
      <c r="G58" s="21"/>
      <c r="H58" s="52"/>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c r="C59" s="15"/>
      <c r="D59" s="43"/>
      <c r="E59" s="52"/>
      <c r="F59" s="21"/>
      <c r="G59" s="21"/>
      <c r="H59" s="52"/>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c r="C60" s="15"/>
      <c r="D60" s="43"/>
      <c r="E60" s="52"/>
      <c r="F60" s="21"/>
      <c r="G60" s="21"/>
      <c r="H60" s="52"/>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c r="C61" s="15"/>
      <c r="D61" s="43"/>
      <c r="E61" s="52"/>
      <c r="F61" s="21"/>
      <c r="G61" s="21"/>
      <c r="H61" s="52"/>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c r="C62" s="15"/>
      <c r="D62" s="43"/>
      <c r="E62" s="52"/>
      <c r="F62" s="21"/>
      <c r="G62" s="21"/>
      <c r="H62" s="52"/>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c r="C63" s="15"/>
      <c r="D63" s="43"/>
      <c r="E63" s="52"/>
      <c r="F63" s="21"/>
      <c r="G63" s="21"/>
      <c r="H63" s="52"/>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c r="C64" s="15"/>
      <c r="D64" s="43"/>
      <c r="E64" s="52"/>
      <c r="F64" s="21"/>
      <c r="G64" s="21"/>
      <c r="H64" s="52"/>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c r="C65" s="15"/>
      <c r="D65" s="43"/>
      <c r="E65" s="52"/>
      <c r="F65" s="21"/>
      <c r="G65" s="21"/>
      <c r="H65" s="52"/>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c r="C66" s="15"/>
      <c r="D66" s="43"/>
      <c r="E66" s="52"/>
      <c r="F66" s="21"/>
      <c r="G66" s="21"/>
      <c r="H66" s="52"/>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c r="C67" s="15"/>
      <c r="D67" s="43"/>
      <c r="E67" s="52"/>
      <c r="F67" s="21"/>
      <c r="G67" s="21"/>
      <c r="H67" s="52"/>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c r="C68" s="15"/>
      <c r="D68" s="43"/>
      <c r="E68" s="52"/>
      <c r="F68" s="21"/>
      <c r="G68" s="21"/>
      <c r="H68" s="52"/>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c r="C69" s="15"/>
      <c r="D69" s="43"/>
      <c r="E69" s="52"/>
      <c r="F69" s="21"/>
      <c r="G69" s="21"/>
      <c r="H69" s="52"/>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326</v>
      </c>
      <c r="C2" s="441"/>
      <c r="D2" s="55"/>
      <c r="I2" s="3"/>
      <c r="J2" s="3"/>
    </row>
    <row r="3" spans="1:56" ht="15" customHeight="1">
      <c r="B3" s="442"/>
      <c r="C3" s="443"/>
      <c r="D3" s="55"/>
      <c r="I3" s="3"/>
      <c r="J3" s="3"/>
    </row>
    <row r="4" spans="1:56">
      <c r="D4" s="3"/>
      <c r="K4" s="1"/>
      <c r="L4" s="1"/>
    </row>
    <row r="5" spans="1:56">
      <c r="D5" s="3"/>
    </row>
    <row r="6" spans="1:56">
      <c r="B6" s="5" t="s">
        <v>322</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1702</v>
      </c>
      <c r="C7" s="38"/>
      <c r="E7" s="37" t="str">
        <f>Currency&amp;"_OIS_CURVE"</f>
        <v>JPY_OIS_CURVE</v>
      </c>
      <c r="K7" s="38" t="s">
        <v>1703</v>
      </c>
      <c r="L7" s="38"/>
      <c r="N7" s="37" t="str">
        <f>Currency&amp;"_SWAP_CURVE"</f>
        <v>JPY_SWAP_CURVE</v>
      </c>
      <c r="Q7" s="39"/>
      <c r="R7" s="39"/>
      <c r="S7" s="39"/>
      <c r="T7" s="40"/>
      <c r="V7" s="38" t="s">
        <v>1704</v>
      </c>
      <c r="W7" s="38"/>
      <c r="Y7" s="37" t="str">
        <f>Currency&amp;"_TENOR_BASIS1_CURVE"</f>
        <v>JPY_TENOR_BASIS1_CURVE</v>
      </c>
      <c r="AE7" s="38" t="s">
        <v>1705</v>
      </c>
      <c r="AF7" s="38"/>
      <c r="AH7" s="37" t="str">
        <f>Currency&amp;"_TENOR_BASIS2_CURVE"</f>
        <v>JPY_TENOR_BASIS2_CURVE</v>
      </c>
      <c r="AN7" s="38" t="s">
        <v>552</v>
      </c>
      <c r="AO7" s="38"/>
      <c r="AQ7" s="37" t="str">
        <f>Currency&amp;"_TENOR_BASIS3_CURVE"</f>
        <v>JPY_TENOR_BASIS3_CURVE</v>
      </c>
      <c r="AW7" s="38" t="s">
        <v>1706</v>
      </c>
      <c r="AX7" s="38"/>
      <c r="AZ7" s="37" t="str">
        <f>Currency&amp;"_XCCY_BASIS_CURVE"</f>
        <v>JPY_XCCY_BASIS_CURVE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835</v>
      </c>
      <c r="C12" s="13" t="s">
        <v>343</v>
      </c>
      <c r="D12" s="42" t="s">
        <v>60</v>
      </c>
      <c r="E12" s="51" t="s">
        <v>835</v>
      </c>
      <c r="F12" s="20" t="s">
        <v>69</v>
      </c>
      <c r="G12" s="20" t="s">
        <v>1378</v>
      </c>
      <c r="H12" s="51">
        <v>-4.7E-2</v>
      </c>
      <c r="I12" s="68" t="str">
        <f ca="1">IF(AND(INDIRECT("Settings.Request"&amp;Currency),Settings.AutoCalc,Settings.EnableBloomberg),IF(B12="","",_xll.BDP(B12,$D$14)),"Disabled")</f>
        <v>Disabled</v>
      </c>
      <c r="J12" s="30"/>
      <c r="K12" s="12" t="s">
        <v>1044</v>
      </c>
      <c r="L12" s="13" t="s">
        <v>746</v>
      </c>
      <c r="M12" s="42" t="s">
        <v>60</v>
      </c>
      <c r="N12" s="7" t="s">
        <v>1044</v>
      </c>
      <c r="O12" s="7" t="s">
        <v>69</v>
      </c>
      <c r="P12" s="7" t="s">
        <v>1047</v>
      </c>
      <c r="Q12" s="20" t="s">
        <v>73</v>
      </c>
      <c r="R12" s="20" t="s">
        <v>73</v>
      </c>
      <c r="S12" s="51">
        <v>-4.2999999999999997E-2</v>
      </c>
      <c r="T12" s="68" t="str">
        <f ca="1">IF(AND(INDIRECT("Settings.Request"&amp;Currency),Settings.AutoCalc,Settings.EnableBloomberg),IF(K12="","",_xll.BDP(K12,$M$16)),"Disabled")</f>
        <v>Disabled</v>
      </c>
      <c r="V12" s="12" t="s">
        <v>877</v>
      </c>
      <c r="W12" s="13" t="s">
        <v>379</v>
      </c>
      <c r="X12" s="42" t="s">
        <v>60</v>
      </c>
      <c r="Y12" s="7" t="s">
        <v>877</v>
      </c>
      <c r="Z12" s="7" t="s">
        <v>75</v>
      </c>
      <c r="AA12" s="7" t="s">
        <v>1398</v>
      </c>
      <c r="AB12" s="48">
        <v>3</v>
      </c>
      <c r="AC12" s="68" t="str">
        <f ca="1">IF(AND(INDIRECT("Settings.Request"&amp;Currency),Settings.AutoCalc,Settings.EnableBloomberg),IF(V12="","",_xll.BDP(V12,$X$14)),"Disabled")</f>
        <v>Disabled</v>
      </c>
      <c r="AE12" s="12" t="s">
        <v>894</v>
      </c>
      <c r="AF12" s="13" t="s">
        <v>379</v>
      </c>
      <c r="AG12" s="42" t="s">
        <v>60</v>
      </c>
      <c r="AH12" s="7" t="s">
        <v>894</v>
      </c>
      <c r="AI12" s="7" t="s">
        <v>75</v>
      </c>
      <c r="AJ12" s="7" t="s">
        <v>946</v>
      </c>
      <c r="AK12" s="48">
        <v>6</v>
      </c>
      <c r="AL12" s="68" t="str">
        <f ca="1">IF(AND(INDIRECT("Settings.Request"&amp;Currency),Settings.AutoCalc,Settings.EnableBloomberg),IF(AE12="","",_xll.BDP(AE12,$AG$14)),"Disabled")</f>
        <v>Disabled</v>
      </c>
      <c r="AN12" s="12"/>
      <c r="AO12" s="13"/>
      <c r="AP12" s="42" t="s">
        <v>60</v>
      </c>
      <c r="AQ12" s="7"/>
      <c r="AR12" s="7"/>
      <c r="AS12" s="7"/>
      <c r="AT12" s="48"/>
      <c r="AU12" s="68" t="str">
        <f ca="1">IF(AND(INDIRECT("Settings.Request"&amp;Currency),Settings.AutoCalc,Settings.EnableBloomberg),IF(AN12="","",_xll.BDP(AN12,$AP$14)),"Disabled")</f>
        <v>Disabled</v>
      </c>
      <c r="AW12" s="12" t="s">
        <v>910</v>
      </c>
      <c r="AX12" s="13" t="s">
        <v>379</v>
      </c>
      <c r="AY12" s="42" t="s">
        <v>60</v>
      </c>
      <c r="AZ12" s="45" t="s">
        <v>910</v>
      </c>
      <c r="BA12" s="7" t="s">
        <v>75</v>
      </c>
      <c r="BB12" s="7" t="s">
        <v>936</v>
      </c>
      <c r="BC12" s="48">
        <v>-74.5</v>
      </c>
      <c r="BD12" s="68" t="str">
        <f ca="1">IF(AND(INDIRECT("Settings.Request"&amp;Currency),Settings.AutoCalc,Settings.EnableBloomberg),IF(AW12="","",_xll.BDP(AW12,$AY$14)),"Disabled")</f>
        <v>Disabled</v>
      </c>
    </row>
    <row r="13" spans="1:56">
      <c r="A13" s="16">
        <v>2</v>
      </c>
      <c r="B13" s="14" t="s">
        <v>836</v>
      </c>
      <c r="C13" s="15" t="s">
        <v>746</v>
      </c>
      <c r="D13" s="43" t="s">
        <v>58</v>
      </c>
      <c r="E13" s="52" t="s">
        <v>836</v>
      </c>
      <c r="F13" s="21" t="s">
        <v>126</v>
      </c>
      <c r="G13" s="21" t="s">
        <v>1379</v>
      </c>
      <c r="H13" s="52">
        <v>-4.3099999999999999E-2</v>
      </c>
      <c r="I13" s="69" t="str">
        <f ca="1">IF(AND(INDIRECT("Settings.Request"&amp;Currency),Settings.AutoCalc,Settings.EnableBloomberg),IF(B13="","",_xll.BDP(B13,$D$14)),"Disabled")</f>
        <v>Disabled</v>
      </c>
      <c r="J13" s="30"/>
      <c r="K13" s="14" t="s">
        <v>1045</v>
      </c>
      <c r="L13" s="15" t="s">
        <v>471</v>
      </c>
      <c r="M13" s="43" t="s">
        <v>58</v>
      </c>
      <c r="N13" s="8" t="s">
        <v>1045</v>
      </c>
      <c r="O13" s="8" t="s">
        <v>69</v>
      </c>
      <c r="P13" s="8" t="s">
        <v>1048</v>
      </c>
      <c r="Q13" s="161" t="s">
        <v>73</v>
      </c>
      <c r="R13" s="161" t="s">
        <v>73</v>
      </c>
      <c r="S13" s="52">
        <v>-2.5860000000000001E-2</v>
      </c>
      <c r="T13" s="69" t="str">
        <f ca="1">IF(AND(INDIRECT("Settings.Request"&amp;Currency),Settings.AutoCalc,Settings.EnableBloomberg),IF(K13="","",_xll.BDP(K13,$M$16)),"Disabled")</f>
        <v>Disabled</v>
      </c>
      <c r="V13" s="14" t="s">
        <v>878</v>
      </c>
      <c r="W13" s="15" t="s">
        <v>351</v>
      </c>
      <c r="X13" s="43" t="s">
        <v>58</v>
      </c>
      <c r="Y13" s="8" t="s">
        <v>878</v>
      </c>
      <c r="Z13" s="8" t="s">
        <v>75</v>
      </c>
      <c r="AA13" s="8" t="s">
        <v>1399</v>
      </c>
      <c r="AB13" s="49">
        <v>2.85121</v>
      </c>
      <c r="AC13" s="69" t="str">
        <f ca="1">IF(AND(INDIRECT("Settings.Request"&amp;Currency),Settings.AutoCalc,Settings.EnableBloomberg),IF(V13="","",_xll.BDP(V13,$X$14)),"Disabled")</f>
        <v>Disabled</v>
      </c>
      <c r="AE13" s="14" t="s">
        <v>895</v>
      </c>
      <c r="AF13" s="15" t="s">
        <v>351</v>
      </c>
      <c r="AG13" s="43" t="s">
        <v>58</v>
      </c>
      <c r="AH13" s="8" t="s">
        <v>895</v>
      </c>
      <c r="AI13" s="8" t="s">
        <v>75</v>
      </c>
      <c r="AJ13" s="8" t="s">
        <v>947</v>
      </c>
      <c r="AK13" s="49">
        <v>5.75</v>
      </c>
      <c r="AL13" s="69" t="str">
        <f ca="1">IF(AND(INDIRECT("Settings.Request"&amp;Currency),Settings.AutoCalc,Settings.EnableBloomberg),IF(AE13="","",_xll.BDP(AE13,$AG$14)),"Disabled")</f>
        <v>Disabled</v>
      </c>
      <c r="AN13" s="14"/>
      <c r="AO13" s="15"/>
      <c r="AP13" s="43" t="s">
        <v>58</v>
      </c>
      <c r="AQ13" s="8"/>
      <c r="AR13" s="8"/>
      <c r="AS13" s="8"/>
      <c r="AT13" s="49"/>
      <c r="AU13" s="69" t="str">
        <f ca="1">IF(AND(INDIRECT("Settings.Request"&amp;Currency),Settings.AutoCalc,Settings.EnableBloomberg),IF(AN13="","",_xll.BDP(AN13,$AP$14)),"Disabled")</f>
        <v>Disabled</v>
      </c>
      <c r="AW13" s="14" t="s">
        <v>911</v>
      </c>
      <c r="AX13" s="15" t="s">
        <v>351</v>
      </c>
      <c r="AY13" s="43" t="s">
        <v>58</v>
      </c>
      <c r="AZ13" s="46" t="s">
        <v>911</v>
      </c>
      <c r="BA13" s="8" t="s">
        <v>75</v>
      </c>
      <c r="BB13" s="8" t="s">
        <v>937</v>
      </c>
      <c r="BC13" s="49">
        <v>-79.25</v>
      </c>
      <c r="BD13" s="69" t="str">
        <f ca="1">IF(AND(INDIRECT("Settings.Request"&amp;Currency),Settings.AutoCalc,Settings.EnableBloomberg),IF(AW13="","",_xll.BDP(AW13,$AY$14)),"Disabled")</f>
        <v>Disabled</v>
      </c>
    </row>
    <row r="14" spans="1:56">
      <c r="A14" s="16">
        <v>3</v>
      </c>
      <c r="B14" s="14" t="s">
        <v>837</v>
      </c>
      <c r="C14" s="15" t="s">
        <v>471</v>
      </c>
      <c r="D14" s="43" t="s">
        <v>56</v>
      </c>
      <c r="E14" s="52" t="s">
        <v>837</v>
      </c>
      <c r="F14" s="21" t="s">
        <v>126</v>
      </c>
      <c r="G14" s="21" t="s">
        <v>1380</v>
      </c>
      <c r="H14" s="52">
        <v>-4.4240000000000002E-2</v>
      </c>
      <c r="I14" s="69" t="str">
        <f ca="1">IF(AND(INDIRECT("Settings.Request"&amp;Currency),Settings.AutoCalc,Settings.EnableBloomberg),IF(B14="","",_xll.BDP(B14,$D$14)),"Disabled")</f>
        <v>Disabled</v>
      </c>
      <c r="J14" s="30"/>
      <c r="K14" s="14" t="s">
        <v>855</v>
      </c>
      <c r="L14" s="15" t="s">
        <v>348</v>
      </c>
      <c r="M14" s="43" t="s">
        <v>96</v>
      </c>
      <c r="N14" s="8" t="s">
        <v>855</v>
      </c>
      <c r="O14" s="8" t="s">
        <v>69</v>
      </c>
      <c r="P14" s="8" t="s">
        <v>929</v>
      </c>
      <c r="Q14" s="161" t="s">
        <v>73</v>
      </c>
      <c r="R14" s="161" t="s">
        <v>73</v>
      </c>
      <c r="S14" s="52">
        <v>1.779E-2</v>
      </c>
      <c r="T14" s="69" t="str">
        <f ca="1">IF(AND(INDIRECT("Settings.Request"&amp;Currency),Settings.AutoCalc,Settings.EnableBloomberg),IF(K14="","",_xll.BDP(K14,$M$16)),"Disabled")</f>
        <v>Disabled</v>
      </c>
      <c r="V14" s="14" t="s">
        <v>879</v>
      </c>
      <c r="W14" s="15" t="s">
        <v>352</v>
      </c>
      <c r="X14" s="43" t="s">
        <v>56</v>
      </c>
      <c r="Y14" s="8" t="s">
        <v>879</v>
      </c>
      <c r="Z14" s="8" t="s">
        <v>75</v>
      </c>
      <c r="AA14" s="8" t="s">
        <v>1400</v>
      </c>
      <c r="AB14" s="49">
        <v>2.8757199999999998</v>
      </c>
      <c r="AC14" s="69" t="str">
        <f ca="1">IF(AND(INDIRECT("Settings.Request"&amp;Currency),Settings.AutoCalc,Settings.EnableBloomberg),IF(V14="","",_xll.BDP(V14,$X$14)),"Disabled")</f>
        <v>Disabled</v>
      </c>
      <c r="AE14" s="14" t="s">
        <v>896</v>
      </c>
      <c r="AF14" s="15" t="s">
        <v>352</v>
      </c>
      <c r="AG14" s="43" t="s">
        <v>56</v>
      </c>
      <c r="AH14" s="8" t="s">
        <v>896</v>
      </c>
      <c r="AI14" s="8" t="s">
        <v>75</v>
      </c>
      <c r="AJ14" s="8" t="s">
        <v>948</v>
      </c>
      <c r="AK14" s="49">
        <v>5.75</v>
      </c>
      <c r="AL14" s="69" t="str">
        <f ca="1">IF(AND(INDIRECT("Settings.Request"&amp;Currency),Settings.AutoCalc,Settings.EnableBloomberg),IF(AE14="","",_xll.BDP(AE14,$AG$14)),"Disabled")</f>
        <v>Disabled</v>
      </c>
      <c r="AN14" s="14"/>
      <c r="AO14" s="15"/>
      <c r="AP14" s="43" t="s">
        <v>56</v>
      </c>
      <c r="AQ14" s="8"/>
      <c r="AR14" s="8"/>
      <c r="AS14" s="8"/>
      <c r="AT14" s="49"/>
      <c r="AU14" s="69" t="str">
        <f ca="1">IF(AND(INDIRECT("Settings.Request"&amp;Currency),Settings.AutoCalc,Settings.EnableBloomberg),IF(AN14="","",_xll.BDP(AN14,$AP$14)),"Disabled")</f>
        <v>Disabled</v>
      </c>
      <c r="AW14" s="14" t="s">
        <v>912</v>
      </c>
      <c r="AX14" s="15" t="s">
        <v>352</v>
      </c>
      <c r="AY14" s="43" t="s">
        <v>56</v>
      </c>
      <c r="AZ14" s="46" t="s">
        <v>912</v>
      </c>
      <c r="BA14" s="8" t="s">
        <v>75</v>
      </c>
      <c r="BB14" s="8" t="s">
        <v>938</v>
      </c>
      <c r="BC14" s="49">
        <v>-82</v>
      </c>
      <c r="BD14" s="69" t="str">
        <f ca="1">IF(AND(INDIRECT("Settings.Request"&amp;Currency),Settings.AutoCalc,Settings.EnableBloomberg),IF(AW14="","",_xll.BDP(AW14,$AY$14)),"Disabled")</f>
        <v>Disabled</v>
      </c>
    </row>
    <row r="15" spans="1:56">
      <c r="A15" s="16">
        <v>4</v>
      </c>
      <c r="B15" s="14" t="s">
        <v>838</v>
      </c>
      <c r="C15" s="15" t="s">
        <v>348</v>
      </c>
      <c r="D15" s="43"/>
      <c r="E15" s="52" t="s">
        <v>838</v>
      </c>
      <c r="F15" s="21" t="s">
        <v>126</v>
      </c>
      <c r="G15" s="21" t="s">
        <v>1381</v>
      </c>
      <c r="H15" s="52">
        <v>-4.4350000000000001E-2</v>
      </c>
      <c r="I15" s="69" t="str">
        <f ca="1">IF(AND(INDIRECT("Settings.Request"&amp;Currency),Settings.AutoCalc,Settings.EnableBloomberg),IF(B15="","",_xll.BDP(B15,$D$14)),"Disabled")</f>
        <v>Disabled</v>
      </c>
      <c r="J15" s="30"/>
      <c r="K15" s="14" t="s">
        <v>1046</v>
      </c>
      <c r="L15" s="15" t="s">
        <v>349</v>
      </c>
      <c r="M15" s="43" t="s">
        <v>107</v>
      </c>
      <c r="N15" s="8" t="s">
        <v>1046</v>
      </c>
      <c r="O15" s="8" t="s">
        <v>69</v>
      </c>
      <c r="P15" s="8" t="s">
        <v>1049</v>
      </c>
      <c r="Q15" s="161" t="s">
        <v>73</v>
      </c>
      <c r="R15" s="161" t="s">
        <v>73</v>
      </c>
      <c r="S15" s="52">
        <v>0.12842999999999999</v>
      </c>
      <c r="T15" s="69" t="str">
        <f ca="1">IF(AND(INDIRECT("Settings.Request"&amp;Currency),Settings.AutoCalc,Settings.EnableBloomberg),IF(K15="","",_xll.BDP(K15,$M$16)),"Disabled")</f>
        <v>Disabled</v>
      </c>
      <c r="V15" s="14" t="s">
        <v>880</v>
      </c>
      <c r="W15" s="15" t="s">
        <v>353</v>
      </c>
      <c r="X15" s="43"/>
      <c r="Y15" s="8" t="s">
        <v>880</v>
      </c>
      <c r="Z15" s="8" t="s">
        <v>75</v>
      </c>
      <c r="AA15" s="8" t="s">
        <v>1401</v>
      </c>
      <c r="AB15" s="49">
        <v>3.25</v>
      </c>
      <c r="AC15" s="69" t="str">
        <f ca="1">IF(AND(INDIRECT("Settings.Request"&amp;Currency),Settings.AutoCalc,Settings.EnableBloomberg),IF(V15="","",_xll.BDP(V15,$X$14)),"Disabled")</f>
        <v>Disabled</v>
      </c>
      <c r="AE15" s="14" t="s">
        <v>897</v>
      </c>
      <c r="AF15" s="15" t="s">
        <v>353</v>
      </c>
      <c r="AG15" s="43"/>
      <c r="AH15" s="8" t="s">
        <v>897</v>
      </c>
      <c r="AI15" s="8" t="s">
        <v>75</v>
      </c>
      <c r="AJ15" s="8" t="s">
        <v>949</v>
      </c>
      <c r="AK15" s="49">
        <v>5.75</v>
      </c>
      <c r="AL15" s="69" t="str">
        <f ca="1">IF(AND(INDIRECT("Settings.Request"&amp;Currency),Settings.AutoCalc,Settings.EnableBloomberg),IF(AE15="","",_xll.BDP(AE15,$AG$14)),"Disabled")</f>
        <v>Disabled</v>
      </c>
      <c r="AN15" s="14"/>
      <c r="AO15" s="15"/>
      <c r="AP15" s="43"/>
      <c r="AQ15" s="8"/>
      <c r="AR15" s="8"/>
      <c r="AS15" s="8"/>
      <c r="AT15" s="49"/>
      <c r="AU15" s="69" t="str">
        <f ca="1">IF(AND(INDIRECT("Settings.Request"&amp;Currency),Settings.AutoCalc,Settings.EnableBloomberg),IF(AN15="","",_xll.BDP(AN15,$AP$14)),"Disabled")</f>
        <v>Disabled</v>
      </c>
      <c r="AW15" s="14" t="s">
        <v>913</v>
      </c>
      <c r="AX15" s="15" t="s">
        <v>353</v>
      </c>
      <c r="AY15" s="43"/>
      <c r="AZ15" s="46" t="s">
        <v>913</v>
      </c>
      <c r="BA15" s="8" t="s">
        <v>75</v>
      </c>
      <c r="BB15" s="8" t="s">
        <v>939</v>
      </c>
      <c r="BC15" s="49">
        <v>-83.75</v>
      </c>
      <c r="BD15" s="69" t="str">
        <f ca="1">IF(AND(INDIRECT("Settings.Request"&amp;Currency),Settings.AutoCalc,Settings.EnableBloomberg),IF(AW15="","",_xll.BDP(AW15,$AY$14)),"Disabled")</f>
        <v>Disabled</v>
      </c>
    </row>
    <row r="16" spans="1:56">
      <c r="A16" s="16">
        <v>5</v>
      </c>
      <c r="B16" s="14" t="s">
        <v>839</v>
      </c>
      <c r="C16" s="15" t="s">
        <v>349</v>
      </c>
      <c r="D16" s="43"/>
      <c r="E16" s="52" t="s">
        <v>839</v>
      </c>
      <c r="F16" s="21" t="s">
        <v>126</v>
      </c>
      <c r="G16" s="21" t="s">
        <v>1382</v>
      </c>
      <c r="H16" s="52">
        <v>-4.4999999999999998E-2</v>
      </c>
      <c r="I16" s="69" t="str">
        <f ca="1">IF(AND(INDIRECT("Settings.Request"&amp;Currency),Settings.AutoCalc,Settings.EnableBloomberg),IF(B16="","",_xll.BDP(B16,$D$14)),"Disabled")</f>
        <v>Disabled</v>
      </c>
      <c r="J16" s="30"/>
      <c r="K16" s="14" t="s">
        <v>856</v>
      </c>
      <c r="L16" s="15" t="s">
        <v>368</v>
      </c>
      <c r="M16" s="43" t="s">
        <v>56</v>
      </c>
      <c r="N16" s="8" t="s">
        <v>856</v>
      </c>
      <c r="O16" s="8" t="s">
        <v>85</v>
      </c>
      <c r="P16" s="8" t="s">
        <v>930</v>
      </c>
      <c r="Q16" s="161" t="s">
        <v>73</v>
      </c>
      <c r="R16" s="161" t="s">
        <v>73</v>
      </c>
      <c r="S16" s="52">
        <v>2.2499999999999999E-2</v>
      </c>
      <c r="T16" s="69" t="str">
        <f ca="1">IF(AND(INDIRECT("Settings.Request"&amp;Currency),Settings.AutoCalc,Settings.EnableBloomberg),IF(K16="","",_xll.BDP(K16,$M$16)),"Disabled")</f>
        <v>Disabled</v>
      </c>
      <c r="V16" s="14" t="s">
        <v>881</v>
      </c>
      <c r="W16" s="15" t="s">
        <v>354</v>
      </c>
      <c r="X16" s="43"/>
      <c r="Y16" s="8" t="s">
        <v>881</v>
      </c>
      <c r="Z16" s="8" t="s">
        <v>75</v>
      </c>
      <c r="AA16" s="8" t="s">
        <v>1402</v>
      </c>
      <c r="AB16" s="49">
        <v>3.5</v>
      </c>
      <c r="AC16" s="69" t="str">
        <f ca="1">IF(AND(INDIRECT("Settings.Request"&amp;Currency),Settings.AutoCalc,Settings.EnableBloomberg),IF(V16="","",_xll.BDP(V16,$X$14)),"Disabled")</f>
        <v>Disabled</v>
      </c>
      <c r="AE16" s="14" t="s">
        <v>898</v>
      </c>
      <c r="AF16" s="15" t="s">
        <v>354</v>
      </c>
      <c r="AG16" s="43"/>
      <c r="AH16" s="8" t="s">
        <v>898</v>
      </c>
      <c r="AI16" s="8" t="s">
        <v>75</v>
      </c>
      <c r="AJ16" s="8" t="s">
        <v>950</v>
      </c>
      <c r="AK16" s="49">
        <v>5.75</v>
      </c>
      <c r="AL16" s="69" t="str">
        <f ca="1">IF(AND(INDIRECT("Settings.Request"&amp;Currency),Settings.AutoCalc,Settings.EnableBloomberg),IF(AE16="","",_xll.BDP(AE16,$AG$14)),"Disabled")</f>
        <v>Disabled</v>
      </c>
      <c r="AN16" s="14"/>
      <c r="AO16" s="15"/>
      <c r="AP16" s="43"/>
      <c r="AQ16" s="8"/>
      <c r="AR16" s="8"/>
      <c r="AS16" s="8"/>
      <c r="AT16" s="49"/>
      <c r="AU16" s="69" t="str">
        <f ca="1">IF(AND(INDIRECT("Settings.Request"&amp;Currency),Settings.AutoCalc,Settings.EnableBloomberg),IF(AN16="","",_xll.BDP(AN16,$AP$14)),"Disabled")</f>
        <v>Disabled</v>
      </c>
      <c r="AW16" s="14" t="s">
        <v>914</v>
      </c>
      <c r="AX16" s="15" t="s">
        <v>354</v>
      </c>
      <c r="AY16" s="43"/>
      <c r="AZ16" s="46" t="s">
        <v>914</v>
      </c>
      <c r="BA16" s="8" t="s">
        <v>75</v>
      </c>
      <c r="BB16" s="8" t="s">
        <v>940</v>
      </c>
      <c r="BC16" s="49">
        <v>-83.313000000000002</v>
      </c>
      <c r="BD16" s="69" t="str">
        <f ca="1">IF(AND(INDIRECT("Settings.Request"&amp;Currency),Settings.AutoCalc,Settings.EnableBloomberg),IF(AW16="","",_xll.BDP(AW16,$AY$14)),"Disabled")</f>
        <v>Disabled</v>
      </c>
    </row>
    <row r="17" spans="1:56">
      <c r="A17" s="16">
        <v>6</v>
      </c>
      <c r="B17" s="14" t="s">
        <v>840</v>
      </c>
      <c r="C17" s="15" t="s">
        <v>351</v>
      </c>
      <c r="D17" s="43"/>
      <c r="E17" s="52" t="s">
        <v>840</v>
      </c>
      <c r="F17" s="21" t="s">
        <v>126</v>
      </c>
      <c r="G17" s="21" t="s">
        <v>1383</v>
      </c>
      <c r="H17" s="52">
        <v>-0.06</v>
      </c>
      <c r="I17" s="69" t="str">
        <f ca="1">IF(AND(INDIRECT("Settings.Request"&amp;Currency),Settings.AutoCalc,Settings.EnableBloomberg),IF(B17="","",_xll.BDP(B17,$D$14)),"Disabled")</f>
        <v>Disabled</v>
      </c>
      <c r="J17" s="30"/>
      <c r="K17" s="14" t="s">
        <v>857</v>
      </c>
      <c r="L17" s="15" t="s">
        <v>369</v>
      </c>
      <c r="M17" s="43"/>
      <c r="N17" s="8" t="s">
        <v>857</v>
      </c>
      <c r="O17" s="8" t="s">
        <v>85</v>
      </c>
      <c r="P17" s="8" t="s">
        <v>931</v>
      </c>
      <c r="Q17" s="161" t="s">
        <v>73</v>
      </c>
      <c r="R17" s="161" t="s">
        <v>73</v>
      </c>
      <c r="S17" s="52">
        <v>2.375E-2</v>
      </c>
      <c r="T17" s="69" t="str">
        <f ca="1">IF(AND(INDIRECT("Settings.Request"&amp;Currency),Settings.AutoCalc,Settings.EnableBloomberg),IF(K17="","",_xll.BDP(K17,$M$16)),"Disabled")</f>
        <v>Disabled</v>
      </c>
      <c r="V17" s="14" t="s">
        <v>882</v>
      </c>
      <c r="W17" s="15" t="s">
        <v>355</v>
      </c>
      <c r="X17" s="43"/>
      <c r="Y17" s="8" t="s">
        <v>882</v>
      </c>
      <c r="Z17" s="8" t="s">
        <v>75</v>
      </c>
      <c r="AA17" s="8" t="s">
        <v>1403</v>
      </c>
      <c r="AB17" s="49">
        <v>4</v>
      </c>
      <c r="AC17" s="69" t="str">
        <f ca="1">IF(AND(INDIRECT("Settings.Request"&amp;Currency),Settings.AutoCalc,Settings.EnableBloomberg),IF(V17="","",_xll.BDP(V17,$X$14)),"Disabled")</f>
        <v>Disabled</v>
      </c>
      <c r="AE17" s="14" t="s">
        <v>899</v>
      </c>
      <c r="AF17" s="15" t="s">
        <v>355</v>
      </c>
      <c r="AG17" s="43"/>
      <c r="AH17" s="8" t="s">
        <v>899</v>
      </c>
      <c r="AI17" s="8" t="s">
        <v>75</v>
      </c>
      <c r="AJ17" s="8" t="s">
        <v>951</v>
      </c>
      <c r="AK17" s="49">
        <v>5.875</v>
      </c>
      <c r="AL17" s="69" t="str">
        <f ca="1">IF(AND(INDIRECT("Settings.Request"&amp;Currency),Settings.AutoCalc,Settings.EnableBloomberg),IF(AE17="","",_xll.BDP(AE17,$AG$14)),"Disabled")</f>
        <v>Disabled</v>
      </c>
      <c r="AN17" s="14"/>
      <c r="AO17" s="15"/>
      <c r="AP17" s="43"/>
      <c r="AQ17" s="8"/>
      <c r="AR17" s="8"/>
      <c r="AS17" s="8"/>
      <c r="AT17" s="49"/>
      <c r="AU17" s="69" t="str">
        <f ca="1">IF(AND(INDIRECT("Settings.Request"&amp;Currency),Settings.AutoCalc,Settings.EnableBloomberg),IF(AN17="","",_xll.BDP(AN17,$AP$14)),"Disabled")</f>
        <v>Disabled</v>
      </c>
      <c r="AW17" s="14" t="s">
        <v>915</v>
      </c>
      <c r="AX17" s="15" t="s">
        <v>355</v>
      </c>
      <c r="AY17" s="43"/>
      <c r="AZ17" s="46" t="s">
        <v>915</v>
      </c>
      <c r="BA17" s="8" t="s">
        <v>75</v>
      </c>
      <c r="BB17" s="8" t="s">
        <v>941</v>
      </c>
      <c r="BC17" s="49">
        <v>-84.5</v>
      </c>
      <c r="BD17" s="69" t="str">
        <f ca="1">IF(AND(INDIRECT("Settings.Request"&amp;Currency),Settings.AutoCalc,Settings.EnableBloomberg),IF(AW17="","",_xll.BDP(AW17,$AY$14)),"Disabled")</f>
        <v>Disabled</v>
      </c>
    </row>
    <row r="18" spans="1:56">
      <c r="A18" s="16">
        <v>7</v>
      </c>
      <c r="B18" s="14" t="s">
        <v>841</v>
      </c>
      <c r="C18" s="15" t="s">
        <v>352</v>
      </c>
      <c r="D18" s="43"/>
      <c r="E18" s="52" t="s">
        <v>841</v>
      </c>
      <c r="F18" s="21" t="s">
        <v>126</v>
      </c>
      <c r="G18" s="21" t="s">
        <v>1384</v>
      </c>
      <c r="H18" s="52">
        <v>-6.5000000000000002E-2</v>
      </c>
      <c r="I18" s="69" t="str">
        <f ca="1">IF(AND(INDIRECT("Settings.Request"&amp;Currency),Settings.AutoCalc,Settings.EnableBloomberg),IF(B18="","",_xll.BDP(B18,$D$14)),"Disabled")</f>
        <v>Disabled</v>
      </c>
      <c r="J18" s="30"/>
      <c r="K18" s="14" t="s">
        <v>858</v>
      </c>
      <c r="L18" s="15" t="s">
        <v>370</v>
      </c>
      <c r="M18" s="43"/>
      <c r="N18" s="8" t="s">
        <v>858</v>
      </c>
      <c r="O18" s="8" t="s">
        <v>85</v>
      </c>
      <c r="P18" s="8" t="s">
        <v>932</v>
      </c>
      <c r="Q18" s="161" t="s">
        <v>73</v>
      </c>
      <c r="R18" s="161" t="s">
        <v>73</v>
      </c>
      <c r="S18" s="52">
        <v>2.5000000000000001E-2</v>
      </c>
      <c r="T18" s="69" t="str">
        <f ca="1">IF(AND(INDIRECT("Settings.Request"&amp;Currency),Settings.AutoCalc,Settings.EnableBloomberg),IF(K18="","",_xll.BDP(K18,$M$16)),"Disabled")</f>
        <v>Disabled</v>
      </c>
      <c r="V18" s="14" t="s">
        <v>883</v>
      </c>
      <c r="W18" s="15" t="s">
        <v>356</v>
      </c>
      <c r="X18" s="43"/>
      <c r="Y18" s="8" t="s">
        <v>883</v>
      </c>
      <c r="Z18" s="8" t="s">
        <v>75</v>
      </c>
      <c r="AA18" s="8" t="s">
        <v>1404</v>
      </c>
      <c r="AB18" s="49">
        <v>3.8722500000000002</v>
      </c>
      <c r="AC18" s="69" t="str">
        <f ca="1">IF(AND(INDIRECT("Settings.Request"&amp;Currency),Settings.AutoCalc,Settings.EnableBloomberg),IF(V18="","",_xll.BDP(V18,$X$14)),"Disabled")</f>
        <v>Disabled</v>
      </c>
      <c r="AE18" s="14" t="s">
        <v>900</v>
      </c>
      <c r="AF18" s="15" t="s">
        <v>356</v>
      </c>
      <c r="AG18" s="43"/>
      <c r="AH18" s="8" t="s">
        <v>900</v>
      </c>
      <c r="AI18" s="8" t="s">
        <v>75</v>
      </c>
      <c r="AJ18" s="8" t="s">
        <v>952</v>
      </c>
      <c r="AK18" s="49">
        <v>6.25</v>
      </c>
      <c r="AL18" s="69" t="str">
        <f ca="1">IF(AND(INDIRECT("Settings.Request"&amp;Currency),Settings.AutoCalc,Settings.EnableBloomberg),IF(AE18="","",_xll.BDP(AE18,$AG$14)),"Disabled")</f>
        <v>Disabled</v>
      </c>
      <c r="AN18" s="14"/>
      <c r="AO18" s="15"/>
      <c r="AP18" s="43"/>
      <c r="AQ18" s="8"/>
      <c r="AR18" s="8"/>
      <c r="AS18" s="8"/>
      <c r="AT18" s="49"/>
      <c r="AU18" s="69" t="str">
        <f ca="1">IF(AND(INDIRECT("Settings.Request"&amp;Currency),Settings.AutoCalc,Settings.EnableBloomberg),IF(AN18="","",_xll.BDP(AN18,$AP$14)),"Disabled")</f>
        <v>Disabled</v>
      </c>
      <c r="AW18" s="14" t="s">
        <v>916</v>
      </c>
      <c r="AX18" s="15" t="s">
        <v>356</v>
      </c>
      <c r="AY18" s="43"/>
      <c r="AZ18" s="46" t="s">
        <v>916</v>
      </c>
      <c r="BA18" s="8" t="s">
        <v>75</v>
      </c>
      <c r="BB18" s="8" t="s">
        <v>942</v>
      </c>
      <c r="BC18" s="49">
        <v>-84</v>
      </c>
      <c r="BD18" s="69" t="str">
        <f ca="1">IF(AND(INDIRECT("Settings.Request"&amp;Currency),Settings.AutoCalc,Settings.EnableBloomberg),IF(AW18="","",_xll.BDP(AW18,$AY$14)),"Disabled")</f>
        <v>Disabled</v>
      </c>
    </row>
    <row r="19" spans="1:56">
      <c r="A19" s="16">
        <v>8</v>
      </c>
      <c r="B19" s="14" t="s">
        <v>842</v>
      </c>
      <c r="C19" s="15" t="s">
        <v>353</v>
      </c>
      <c r="D19" s="43"/>
      <c r="E19" s="52" t="s">
        <v>842</v>
      </c>
      <c r="F19" s="21" t="s">
        <v>126</v>
      </c>
      <c r="G19" s="21" t="s">
        <v>1385</v>
      </c>
      <c r="H19" s="52">
        <v>-6.5000000000000002E-2</v>
      </c>
      <c r="I19" s="69" t="str">
        <f ca="1">IF(AND(INDIRECT("Settings.Request"&amp;Currency),Settings.AutoCalc,Settings.EnableBloomberg),IF(B19="","",_xll.BDP(B19,$D$14)),"Disabled")</f>
        <v>Disabled</v>
      </c>
      <c r="J19" s="30"/>
      <c r="K19" s="14" t="s">
        <v>859</v>
      </c>
      <c r="L19" s="15" t="s">
        <v>371</v>
      </c>
      <c r="M19" s="43"/>
      <c r="N19" s="8" t="s">
        <v>859</v>
      </c>
      <c r="O19" s="8" t="s">
        <v>85</v>
      </c>
      <c r="P19" s="8" t="s">
        <v>933</v>
      </c>
      <c r="Q19" s="161" t="s">
        <v>73</v>
      </c>
      <c r="R19" s="161" t="s">
        <v>73</v>
      </c>
      <c r="S19" s="52">
        <v>2.6249999999999999E-2</v>
      </c>
      <c r="T19" s="69" t="str">
        <f ca="1">IF(AND(INDIRECT("Settings.Request"&amp;Currency),Settings.AutoCalc,Settings.EnableBloomberg),IF(K19="","",_xll.BDP(K19,$M$16)),"Disabled")</f>
        <v>Disabled</v>
      </c>
      <c r="V19" s="14" t="s">
        <v>884</v>
      </c>
      <c r="W19" s="15" t="s">
        <v>357</v>
      </c>
      <c r="X19" s="43"/>
      <c r="Y19" s="8" t="s">
        <v>884</v>
      </c>
      <c r="Z19" s="8" t="s">
        <v>75</v>
      </c>
      <c r="AA19" s="8" t="s">
        <v>1405</v>
      </c>
      <c r="AB19" s="49">
        <v>4.375</v>
      </c>
      <c r="AC19" s="69" t="str">
        <f ca="1">IF(AND(INDIRECT("Settings.Request"&amp;Currency),Settings.AutoCalc,Settings.EnableBloomberg),IF(V19="","",_xll.BDP(V19,$X$14)),"Disabled")</f>
        <v>Disabled</v>
      </c>
      <c r="AE19" s="14" t="s">
        <v>901</v>
      </c>
      <c r="AF19" s="15" t="s">
        <v>357</v>
      </c>
      <c r="AG19" s="43"/>
      <c r="AH19" s="8" t="s">
        <v>901</v>
      </c>
      <c r="AI19" s="8" t="s">
        <v>75</v>
      </c>
      <c r="AJ19" s="8" t="s">
        <v>953</v>
      </c>
      <c r="AK19" s="49">
        <v>6.625</v>
      </c>
      <c r="AL19" s="69" t="str">
        <f ca="1">IF(AND(INDIRECT("Settings.Request"&amp;Currency),Settings.AutoCalc,Settings.EnableBloomberg),IF(AE19="","",_xll.BDP(AE19,$AG$14)),"Disabled")</f>
        <v>Disabled</v>
      </c>
      <c r="AN19" s="14"/>
      <c r="AO19" s="15"/>
      <c r="AP19" s="43"/>
      <c r="AQ19" s="8"/>
      <c r="AR19" s="8"/>
      <c r="AS19" s="8"/>
      <c r="AT19" s="49"/>
      <c r="AU19" s="69" t="str">
        <f ca="1">IF(AND(INDIRECT("Settings.Request"&amp;Currency),Settings.AutoCalc,Settings.EnableBloomberg),IF(AN19="","",_xll.BDP(AN19,$AP$14)),"Disabled")</f>
        <v>Disabled</v>
      </c>
      <c r="AW19" s="14" t="s">
        <v>917</v>
      </c>
      <c r="AX19" s="15" t="s">
        <v>357</v>
      </c>
      <c r="AY19" s="43"/>
      <c r="AZ19" s="46" t="s">
        <v>917</v>
      </c>
      <c r="BA19" s="8" t="s">
        <v>75</v>
      </c>
      <c r="BB19" s="8" t="s">
        <v>943</v>
      </c>
      <c r="BC19" s="49">
        <v>-82.75</v>
      </c>
      <c r="BD19" s="69" t="str">
        <f ca="1">IF(AND(INDIRECT("Settings.Request"&amp;Currency),Settings.AutoCalc,Settings.EnableBloomberg),IF(AW19="","",_xll.BDP(AW19,$AY$14)),"Disabled")</f>
        <v>Disabled</v>
      </c>
    </row>
    <row r="20" spans="1:56">
      <c r="A20" s="16">
        <v>9</v>
      </c>
      <c r="B20" s="14" t="s">
        <v>843</v>
      </c>
      <c r="C20" s="15" t="s">
        <v>354</v>
      </c>
      <c r="D20" s="43"/>
      <c r="E20" s="52" t="s">
        <v>843</v>
      </c>
      <c r="F20" s="21" t="s">
        <v>126</v>
      </c>
      <c r="G20" s="21" t="s">
        <v>1386</v>
      </c>
      <c r="H20" s="52">
        <v>-5.7000000000000002E-2</v>
      </c>
      <c r="I20" s="69" t="str">
        <f ca="1">IF(AND(INDIRECT("Settings.Request"&amp;Currency),Settings.AutoCalc,Settings.EnableBloomberg),IF(B20="","",_xll.BDP(B20,$D$14)),"Disabled")</f>
        <v>Disabled</v>
      </c>
      <c r="J20" s="30"/>
      <c r="K20" s="14" t="s">
        <v>860</v>
      </c>
      <c r="L20" s="15" t="s">
        <v>372</v>
      </c>
      <c r="M20" s="43"/>
      <c r="N20" s="8" t="s">
        <v>860</v>
      </c>
      <c r="O20" s="8" t="s">
        <v>85</v>
      </c>
      <c r="P20" s="8" t="s">
        <v>934</v>
      </c>
      <c r="Q20" s="161" t="s">
        <v>73</v>
      </c>
      <c r="R20" s="161" t="s">
        <v>73</v>
      </c>
      <c r="S20" s="52">
        <v>2.8500000000000001E-2</v>
      </c>
      <c r="T20" s="69" t="str">
        <f ca="1">IF(AND(INDIRECT("Settings.Request"&amp;Currency),Settings.AutoCalc,Settings.EnableBloomberg),IF(K20="","",_xll.BDP(K20,$M$16)),"Disabled")</f>
        <v>Disabled</v>
      </c>
      <c r="V20" s="14" t="s">
        <v>885</v>
      </c>
      <c r="W20" s="15" t="s">
        <v>358</v>
      </c>
      <c r="X20" s="43"/>
      <c r="Y20" s="8" t="s">
        <v>885</v>
      </c>
      <c r="Z20" s="8" t="s">
        <v>75</v>
      </c>
      <c r="AA20" s="8" t="s">
        <v>1406</v>
      </c>
      <c r="AB20" s="49">
        <v>5</v>
      </c>
      <c r="AC20" s="69" t="str">
        <f ca="1">IF(AND(INDIRECT("Settings.Request"&amp;Currency),Settings.AutoCalc,Settings.EnableBloomberg),IF(V20="","",_xll.BDP(V20,$X$14)),"Disabled")</f>
        <v>Disabled</v>
      </c>
      <c r="AE20" s="14" t="s">
        <v>902</v>
      </c>
      <c r="AF20" s="15" t="s">
        <v>358</v>
      </c>
      <c r="AG20" s="43"/>
      <c r="AH20" s="8" t="s">
        <v>902</v>
      </c>
      <c r="AI20" s="8" t="s">
        <v>75</v>
      </c>
      <c r="AJ20" s="8" t="s">
        <v>954</v>
      </c>
      <c r="AK20" s="49">
        <v>7.25</v>
      </c>
      <c r="AL20" s="69" t="str">
        <f ca="1">IF(AND(INDIRECT("Settings.Request"&amp;Currency),Settings.AutoCalc,Settings.EnableBloomberg),IF(AE20="","",_xll.BDP(AE20,$AG$14)),"Disabled")</f>
        <v>Disabled</v>
      </c>
      <c r="AN20" s="14"/>
      <c r="AO20" s="15"/>
      <c r="AP20" s="43"/>
      <c r="AQ20" s="8"/>
      <c r="AR20" s="8"/>
      <c r="AS20" s="8"/>
      <c r="AT20" s="49"/>
      <c r="AU20" s="69" t="str">
        <f ca="1">IF(AND(INDIRECT("Settings.Request"&amp;Currency),Settings.AutoCalc,Settings.EnableBloomberg),IF(AN20="","",_xll.BDP(AN20,$AP$14)),"Disabled")</f>
        <v>Disabled</v>
      </c>
      <c r="AW20" s="14" t="s">
        <v>918</v>
      </c>
      <c r="AX20" s="15" t="s">
        <v>358</v>
      </c>
      <c r="AY20" s="43"/>
      <c r="AZ20" s="46" t="s">
        <v>918</v>
      </c>
      <c r="BA20" s="8" t="s">
        <v>75</v>
      </c>
      <c r="BB20" s="8" t="s">
        <v>944</v>
      </c>
      <c r="BC20" s="49">
        <v>-81.25</v>
      </c>
      <c r="BD20" s="69" t="str">
        <f ca="1">IF(AND(INDIRECT("Settings.Request"&amp;Currency),Settings.AutoCalc,Settings.EnableBloomberg),IF(AW20="","",_xll.BDP(AW20,$AY$14)),"Disabled")</f>
        <v>Disabled</v>
      </c>
    </row>
    <row r="21" spans="1:56">
      <c r="A21" s="16">
        <v>10</v>
      </c>
      <c r="B21" s="14" t="s">
        <v>844</v>
      </c>
      <c r="C21" s="15" t="s">
        <v>355</v>
      </c>
      <c r="D21" s="43"/>
      <c r="E21" s="52" t="s">
        <v>844</v>
      </c>
      <c r="F21" s="21" t="s">
        <v>126</v>
      </c>
      <c r="G21" s="21" t="s">
        <v>1387</v>
      </c>
      <c r="H21" s="52">
        <v>-4.8750000000000002E-2</v>
      </c>
      <c r="I21" s="69" t="str">
        <f ca="1">IF(AND(INDIRECT("Settings.Request"&amp;Currency),Settings.AutoCalc,Settings.EnableBloomberg),IF(B21="","",_xll.BDP(B21,$D$14)),"Disabled")</f>
        <v>Disabled</v>
      </c>
      <c r="J21" s="30"/>
      <c r="K21" s="14" t="s">
        <v>861</v>
      </c>
      <c r="L21" s="15" t="s">
        <v>351</v>
      </c>
      <c r="M21" s="43"/>
      <c r="N21" s="8" t="s">
        <v>861</v>
      </c>
      <c r="O21" s="8" t="s">
        <v>202</v>
      </c>
      <c r="P21" s="8" t="s">
        <v>935</v>
      </c>
      <c r="Q21" s="161" t="s">
        <v>73</v>
      </c>
      <c r="R21" s="161" t="s">
        <v>73</v>
      </c>
      <c r="S21" s="52">
        <v>2.6249999999999999E-2</v>
      </c>
      <c r="T21" s="69" t="str">
        <f ca="1">IF(AND(INDIRECT("Settings.Request"&amp;Currency),Settings.AutoCalc,Settings.EnableBloomberg),IF(K21="","",_xll.BDP(K21,$M$16)),"Disabled")</f>
        <v>Disabled</v>
      </c>
      <c r="V21" s="14" t="s">
        <v>886</v>
      </c>
      <c r="W21" s="15" t="s">
        <v>359</v>
      </c>
      <c r="X21" s="43"/>
      <c r="Y21" s="8" t="s">
        <v>886</v>
      </c>
      <c r="Z21" s="8" t="s">
        <v>75</v>
      </c>
      <c r="AA21" s="8" t="s">
        <v>1407</v>
      </c>
      <c r="AB21" s="49">
        <v>5.6259800000000002</v>
      </c>
      <c r="AC21" s="69" t="str">
        <f ca="1">IF(AND(INDIRECT("Settings.Request"&amp;Currency),Settings.AutoCalc,Settings.EnableBloomberg),IF(V21="","",_xll.BDP(V21,$X$14)),"Disabled")</f>
        <v>Disabled</v>
      </c>
      <c r="AE21" s="14" t="s">
        <v>903</v>
      </c>
      <c r="AF21" s="15" t="s">
        <v>359</v>
      </c>
      <c r="AG21" s="43"/>
      <c r="AH21" s="8" t="s">
        <v>903</v>
      </c>
      <c r="AI21" s="8" t="s">
        <v>75</v>
      </c>
      <c r="AJ21" s="8" t="s">
        <v>955</v>
      </c>
      <c r="AK21" s="49">
        <v>7.625</v>
      </c>
      <c r="AL21" s="69" t="str">
        <f ca="1">IF(AND(INDIRECT("Settings.Request"&amp;Currency),Settings.AutoCalc,Settings.EnableBloomberg),IF(AE21="","",_xll.BDP(AE21,$AG$14)),"Disabled")</f>
        <v>Disabled</v>
      </c>
      <c r="AN21" s="14"/>
      <c r="AO21" s="15"/>
      <c r="AP21" s="43"/>
      <c r="AQ21" s="8"/>
      <c r="AR21" s="8"/>
      <c r="AS21" s="8"/>
      <c r="AT21" s="49"/>
      <c r="AU21" s="69" t="str">
        <f ca="1">IF(AND(INDIRECT("Settings.Request"&amp;Currency),Settings.AutoCalc,Settings.EnableBloomberg),IF(AN21="","",_xll.BDP(AN21,$AP$14)),"Disabled")</f>
        <v>Disabled</v>
      </c>
      <c r="AW21" s="14" t="s">
        <v>919</v>
      </c>
      <c r="AX21" s="15" t="s">
        <v>359</v>
      </c>
      <c r="AY21" s="43"/>
      <c r="AZ21" s="46" t="s">
        <v>919</v>
      </c>
      <c r="BA21" s="8" t="s">
        <v>75</v>
      </c>
      <c r="BB21" s="8" t="s">
        <v>945</v>
      </c>
      <c r="BC21" s="49">
        <v>-79.25</v>
      </c>
      <c r="BD21" s="69" t="str">
        <f ca="1">IF(AND(INDIRECT("Settings.Request"&amp;Currency),Settings.AutoCalc,Settings.EnableBloomberg),IF(AW21="","",_xll.BDP(AW21,$AY$14)),"Disabled")</f>
        <v>Disabled</v>
      </c>
    </row>
    <row r="22" spans="1:56">
      <c r="A22" s="16">
        <v>11</v>
      </c>
      <c r="B22" s="14" t="s">
        <v>845</v>
      </c>
      <c r="C22" s="15" t="s">
        <v>356</v>
      </c>
      <c r="D22" s="43"/>
      <c r="E22" s="52" t="s">
        <v>845</v>
      </c>
      <c r="F22" s="21" t="s">
        <v>126</v>
      </c>
      <c r="G22" s="21" t="s">
        <v>1438</v>
      </c>
      <c r="H22" s="52">
        <v>-3.2500000000000001E-2</v>
      </c>
      <c r="I22" s="69" t="str">
        <f ca="1">IF(AND(INDIRECT("Settings.Request"&amp;Currency),Settings.AutoCalc,Settings.EnableBloomberg),IF(B22="","",_xll.BDP(B22,$D$14)),"Disabled")</f>
        <v>Disabled</v>
      </c>
      <c r="J22" s="30"/>
      <c r="K22" s="14" t="s">
        <v>862</v>
      </c>
      <c r="L22" s="15" t="s">
        <v>352</v>
      </c>
      <c r="M22" s="43"/>
      <c r="N22" s="8" t="s">
        <v>862</v>
      </c>
      <c r="O22" s="8" t="s">
        <v>202</v>
      </c>
      <c r="P22" s="8" t="s">
        <v>1388</v>
      </c>
      <c r="Q22" s="161" t="s">
        <v>73</v>
      </c>
      <c r="R22" s="161" t="s">
        <v>73</v>
      </c>
      <c r="S22" s="52">
        <v>3.4380000000000001E-2</v>
      </c>
      <c r="T22" s="69" t="str">
        <f ca="1">IF(AND(INDIRECT("Settings.Request"&amp;Currency),Settings.AutoCalc,Settings.EnableBloomberg),IF(K22="","",_xll.BDP(K22,$M$16)),"Disabled")</f>
        <v>Disabled</v>
      </c>
      <c r="V22" s="14" t="s">
        <v>887</v>
      </c>
      <c r="W22" s="15" t="s">
        <v>360</v>
      </c>
      <c r="X22" s="43"/>
      <c r="Y22" s="8" t="s">
        <v>887</v>
      </c>
      <c r="Z22" s="8" t="s">
        <v>75</v>
      </c>
      <c r="AA22" s="8" t="s">
        <v>1448</v>
      </c>
      <c r="AB22" s="49">
        <v>6.375</v>
      </c>
      <c r="AC22" s="69" t="str">
        <f ca="1">IF(AND(INDIRECT("Settings.Request"&amp;Currency),Settings.AutoCalc,Settings.EnableBloomberg),IF(V22="","",_xll.BDP(V22,$X$14)),"Disabled")</f>
        <v>Disabled</v>
      </c>
      <c r="AE22" s="14" t="s">
        <v>904</v>
      </c>
      <c r="AF22" s="15" t="s">
        <v>361</v>
      </c>
      <c r="AG22" s="43"/>
      <c r="AH22" s="8" t="s">
        <v>904</v>
      </c>
      <c r="AI22" s="8" t="s">
        <v>75</v>
      </c>
      <c r="AJ22" s="8" t="s">
        <v>1408</v>
      </c>
      <c r="AK22" s="49">
        <v>8.875</v>
      </c>
      <c r="AL22" s="69" t="str">
        <f ca="1">IF(AND(INDIRECT("Settings.Request"&amp;Currency),Settings.AutoCalc,Settings.EnableBloomberg),IF(AE22="","",_xll.BDP(AE22,$AG$14)),"Disabled")</f>
        <v>Disabled</v>
      </c>
      <c r="AN22" s="14"/>
      <c r="AO22" s="15"/>
      <c r="AP22" s="43"/>
      <c r="AQ22" s="8"/>
      <c r="AR22" s="8"/>
      <c r="AS22" s="8"/>
      <c r="AT22" s="49"/>
      <c r="AU22" s="69" t="str">
        <f ca="1">IF(AND(INDIRECT("Settings.Request"&amp;Currency),Settings.AutoCalc,Settings.EnableBloomberg),IF(AN22="","",_xll.BDP(AN22,$AP$14)),"Disabled")</f>
        <v>Disabled</v>
      </c>
      <c r="AW22" s="14" t="s">
        <v>920</v>
      </c>
      <c r="AX22" s="15" t="s">
        <v>360</v>
      </c>
      <c r="AY22" s="43"/>
      <c r="AZ22" s="46" t="s">
        <v>920</v>
      </c>
      <c r="BA22" s="8" t="s">
        <v>75</v>
      </c>
      <c r="BB22" s="8" t="s">
        <v>1414</v>
      </c>
      <c r="BC22" s="49">
        <v>-77.25</v>
      </c>
      <c r="BD22" s="69" t="str">
        <f ca="1">IF(AND(INDIRECT("Settings.Request"&amp;Currency),Settings.AutoCalc,Settings.EnableBloomberg),IF(AW22="","",_xll.BDP(AW22,$AY$14)),"Disabled")</f>
        <v>Disabled</v>
      </c>
    </row>
    <row r="23" spans="1:56">
      <c r="A23" s="16">
        <v>12</v>
      </c>
      <c r="B23" s="14" t="s">
        <v>846</v>
      </c>
      <c r="C23" s="15" t="s">
        <v>357</v>
      </c>
      <c r="D23" s="43"/>
      <c r="E23" s="52" t="s">
        <v>846</v>
      </c>
      <c r="F23" s="21" t="s">
        <v>126</v>
      </c>
      <c r="G23" s="21" t="s">
        <v>1439</v>
      </c>
      <c r="H23" s="52">
        <v>-1.4999999999999999E-2</v>
      </c>
      <c r="I23" s="69" t="str">
        <f ca="1">IF(AND(INDIRECT("Settings.Request"&amp;Currency),Settings.AutoCalc,Settings.EnableBloomberg),IF(B23="","",_xll.BDP(B23,$D$14)),"Disabled")</f>
        <v>Disabled</v>
      </c>
      <c r="J23" s="30"/>
      <c r="K23" s="14" t="s">
        <v>863</v>
      </c>
      <c r="L23" s="15" t="s">
        <v>353</v>
      </c>
      <c r="M23" s="43"/>
      <c r="N23" s="8" t="s">
        <v>863</v>
      </c>
      <c r="O23" s="8" t="s">
        <v>202</v>
      </c>
      <c r="P23" s="8" t="s">
        <v>1389</v>
      </c>
      <c r="Q23" s="161" t="s">
        <v>73</v>
      </c>
      <c r="R23" s="161" t="s">
        <v>73</v>
      </c>
      <c r="S23" s="52">
        <v>5.1249999999999997E-2</v>
      </c>
      <c r="T23" s="69" t="str">
        <f ca="1">IF(AND(INDIRECT("Settings.Request"&amp;Currency),Settings.AutoCalc,Settings.EnableBloomberg),IF(K23="","",_xll.BDP(K23,$M$16)),"Disabled")</f>
        <v>Disabled</v>
      </c>
      <c r="V23" s="14" t="s">
        <v>888</v>
      </c>
      <c r="W23" s="15" t="s">
        <v>361</v>
      </c>
      <c r="X23" s="43"/>
      <c r="Y23" s="8" t="s">
        <v>888</v>
      </c>
      <c r="Z23" s="8" t="s">
        <v>75</v>
      </c>
      <c r="AA23" s="8" t="s">
        <v>1449</v>
      </c>
      <c r="AB23" s="49">
        <v>6.9876300000000002</v>
      </c>
      <c r="AC23" s="69" t="str">
        <f ca="1">IF(AND(INDIRECT("Settings.Request"&amp;Currency),Settings.AutoCalc,Settings.EnableBloomberg),IF(V23="","",_xll.BDP(V23,$X$14)),"Disabled")</f>
        <v>Disabled</v>
      </c>
      <c r="AE23" s="14" t="s">
        <v>905</v>
      </c>
      <c r="AF23" s="15" t="s">
        <v>362</v>
      </c>
      <c r="AG23" s="43"/>
      <c r="AH23" s="8" t="s">
        <v>905</v>
      </c>
      <c r="AI23" s="8" t="s">
        <v>75</v>
      </c>
      <c r="AJ23" s="8" t="s">
        <v>1409</v>
      </c>
      <c r="AK23" s="49">
        <v>10.125</v>
      </c>
      <c r="AL23" s="69" t="str">
        <f ca="1">IF(AND(INDIRECT("Settings.Request"&amp;Currency),Settings.AutoCalc,Settings.EnableBloomberg),IF(AE23="","",_xll.BDP(AE23,$AG$14)),"Disabled")</f>
        <v>Disabled</v>
      </c>
      <c r="AN23" s="14"/>
      <c r="AO23" s="15"/>
      <c r="AP23" s="43"/>
      <c r="AQ23" s="8"/>
      <c r="AR23" s="8"/>
      <c r="AS23" s="8"/>
      <c r="AT23" s="49"/>
      <c r="AU23" s="69" t="str">
        <f ca="1">IF(AND(INDIRECT("Settings.Request"&amp;Currency),Settings.AutoCalc,Settings.EnableBloomberg),IF(AN23="","",_xll.BDP(AN23,$AP$14)),"Disabled")</f>
        <v>Disabled</v>
      </c>
      <c r="AW23" s="14" t="s">
        <v>921</v>
      </c>
      <c r="AX23" s="15" t="s">
        <v>361</v>
      </c>
      <c r="AY23" s="43"/>
      <c r="AZ23" s="46" t="s">
        <v>921</v>
      </c>
      <c r="BA23" s="8" t="s">
        <v>75</v>
      </c>
      <c r="BB23" s="8" t="s">
        <v>1415</v>
      </c>
      <c r="BC23" s="49">
        <v>-75.375</v>
      </c>
      <c r="BD23" s="69" t="str">
        <f ca="1">IF(AND(INDIRECT("Settings.Request"&amp;Currency),Settings.AutoCalc,Settings.EnableBloomberg),IF(AW23="","",_xll.BDP(AW23,$AY$14)),"Disabled")</f>
        <v>Disabled</v>
      </c>
    </row>
    <row r="24" spans="1:56">
      <c r="A24" s="16">
        <v>13</v>
      </c>
      <c r="B24" s="14" t="s">
        <v>847</v>
      </c>
      <c r="C24" s="15" t="s">
        <v>358</v>
      </c>
      <c r="D24" s="43"/>
      <c r="E24" s="52" t="s">
        <v>847</v>
      </c>
      <c r="F24" s="21" t="s">
        <v>126</v>
      </c>
      <c r="G24" s="21" t="s">
        <v>1440</v>
      </c>
      <c r="H24" s="52">
        <v>2.5000000000000001E-3</v>
      </c>
      <c r="I24" s="69" t="str">
        <f ca="1">IF(AND(INDIRECT("Settings.Request"&amp;Currency),Settings.AutoCalc,Settings.EnableBloomberg),IF(B24="","",_xll.BDP(B24,$D$14)),"Disabled")</f>
        <v>Disabled</v>
      </c>
      <c r="J24" s="30"/>
      <c r="K24" s="14" t="s">
        <v>864</v>
      </c>
      <c r="L24" s="15" t="s">
        <v>354</v>
      </c>
      <c r="M24" s="43"/>
      <c r="N24" s="8" t="s">
        <v>864</v>
      </c>
      <c r="O24" s="8" t="s">
        <v>202</v>
      </c>
      <c r="P24" s="8" t="s">
        <v>1390</v>
      </c>
      <c r="Q24" s="161" t="s">
        <v>73</v>
      </c>
      <c r="R24" s="161" t="s">
        <v>73</v>
      </c>
      <c r="S24" s="52">
        <v>7.3749999999999996E-2</v>
      </c>
      <c r="T24" s="69" t="str">
        <f ca="1">IF(AND(INDIRECT("Settings.Request"&amp;Currency),Settings.AutoCalc,Settings.EnableBloomberg),IF(K24="","",_xll.BDP(K24,$M$16)),"Disabled")</f>
        <v>Disabled</v>
      </c>
      <c r="V24" s="14" t="s">
        <v>889</v>
      </c>
      <c r="W24" s="15" t="s">
        <v>362</v>
      </c>
      <c r="X24" s="43"/>
      <c r="Y24" s="8" t="s">
        <v>889</v>
      </c>
      <c r="Z24" s="8" t="s">
        <v>75</v>
      </c>
      <c r="AA24" s="8" t="s">
        <v>1450</v>
      </c>
      <c r="AB24" s="49">
        <v>8.2467000000000006</v>
      </c>
      <c r="AC24" s="69" t="str">
        <f ca="1">IF(AND(INDIRECT("Settings.Request"&amp;Currency),Settings.AutoCalc,Settings.EnableBloomberg),IF(V24="","",_xll.BDP(V24,$X$14)),"Disabled")</f>
        <v>Disabled</v>
      </c>
      <c r="AE24" s="14" t="s">
        <v>906</v>
      </c>
      <c r="AF24" s="15" t="s">
        <v>363</v>
      </c>
      <c r="AG24" s="43"/>
      <c r="AH24" s="8" t="s">
        <v>906</v>
      </c>
      <c r="AI24" s="8" t="s">
        <v>75</v>
      </c>
      <c r="AJ24" s="8" t="s">
        <v>1410</v>
      </c>
      <c r="AK24" s="49">
        <v>10.875</v>
      </c>
      <c r="AL24" s="69" t="str">
        <f ca="1">IF(AND(INDIRECT("Settings.Request"&amp;Currency),Settings.AutoCalc,Settings.EnableBloomberg),IF(AE24="","",_xll.BDP(AE24,$AG$14)),"Disabled")</f>
        <v>Disabled</v>
      </c>
      <c r="AN24" s="14"/>
      <c r="AO24" s="15"/>
      <c r="AP24" s="43"/>
      <c r="AQ24" s="8"/>
      <c r="AR24" s="8"/>
      <c r="AS24" s="8"/>
      <c r="AT24" s="49"/>
      <c r="AU24" s="69" t="str">
        <f ca="1">IF(AND(INDIRECT("Settings.Request"&amp;Currency),Settings.AutoCalc,Settings.EnableBloomberg),IF(AN24="","",_xll.BDP(AN24,$AP$14)),"Disabled")</f>
        <v>Disabled</v>
      </c>
      <c r="AW24" s="14" t="s">
        <v>922</v>
      </c>
      <c r="AX24" s="15" t="s">
        <v>380</v>
      </c>
      <c r="AY24" s="43"/>
      <c r="AZ24" s="46" t="s">
        <v>922</v>
      </c>
      <c r="BA24" s="8" t="s">
        <v>75</v>
      </c>
      <c r="BB24" s="8" t="s">
        <v>1416</v>
      </c>
      <c r="BC24" s="49" t="s">
        <v>184</v>
      </c>
      <c r="BD24" s="69" t="str">
        <f ca="1">IF(AND(INDIRECT("Settings.Request"&amp;Currency),Settings.AutoCalc,Settings.EnableBloomberg),IF(AW24="","",_xll.BDP(AW24,$AY$14)),"Disabled")</f>
        <v>Disabled</v>
      </c>
    </row>
    <row r="25" spans="1:56">
      <c r="A25" s="16">
        <v>14</v>
      </c>
      <c r="B25" s="14" t="s">
        <v>848</v>
      </c>
      <c r="C25" s="15" t="s">
        <v>359</v>
      </c>
      <c r="D25" s="43"/>
      <c r="E25" s="52" t="s">
        <v>848</v>
      </c>
      <c r="F25" s="21" t="s">
        <v>126</v>
      </c>
      <c r="G25" s="21" t="s">
        <v>1441</v>
      </c>
      <c r="H25" s="52">
        <v>2.2499999999999999E-2</v>
      </c>
      <c r="I25" s="69" t="str">
        <f ca="1">IF(AND(INDIRECT("Settings.Request"&amp;Currency),Settings.AutoCalc,Settings.EnableBloomberg),IF(B25="","",_xll.BDP(B25,$D$14)),"Disabled")</f>
        <v>Disabled</v>
      </c>
      <c r="J25" s="30"/>
      <c r="K25" s="14" t="s">
        <v>865</v>
      </c>
      <c r="L25" s="15" t="s">
        <v>355</v>
      </c>
      <c r="M25" s="43"/>
      <c r="N25" s="8" t="s">
        <v>865</v>
      </c>
      <c r="O25" s="8" t="s">
        <v>202</v>
      </c>
      <c r="P25" s="8" t="s">
        <v>1391</v>
      </c>
      <c r="Q25" s="21" t="s">
        <v>73</v>
      </c>
      <c r="R25" s="21" t="s">
        <v>73</v>
      </c>
      <c r="S25" s="52">
        <v>0.1</v>
      </c>
      <c r="T25" s="69" t="str">
        <f ca="1">IF(AND(INDIRECT("Settings.Request"&amp;Currency),Settings.AutoCalc,Settings.EnableBloomberg),IF(K25="","",_xll.BDP(K25,$M$16)),"Disabled")</f>
        <v>Disabled</v>
      </c>
      <c r="V25" s="14" t="s">
        <v>890</v>
      </c>
      <c r="W25" s="15" t="s">
        <v>363</v>
      </c>
      <c r="X25" s="43"/>
      <c r="Y25" s="8" t="s">
        <v>890</v>
      </c>
      <c r="Z25" s="8" t="s">
        <v>75</v>
      </c>
      <c r="AA25" s="8" t="s">
        <v>1451</v>
      </c>
      <c r="AB25" s="49">
        <v>9.0032899999999998</v>
      </c>
      <c r="AC25" s="69" t="str">
        <f ca="1">IF(AND(INDIRECT("Settings.Request"&amp;Currency),Settings.AutoCalc,Settings.EnableBloomberg),IF(V25="","",_xll.BDP(V25,$X$14)),"Disabled")</f>
        <v>Disabled</v>
      </c>
      <c r="AE25" s="14" t="s">
        <v>907</v>
      </c>
      <c r="AF25" s="15" t="s">
        <v>364</v>
      </c>
      <c r="AG25" s="43"/>
      <c r="AH25" s="8" t="s">
        <v>907</v>
      </c>
      <c r="AI25" s="8" t="s">
        <v>75</v>
      </c>
      <c r="AJ25" s="8" t="s">
        <v>1411</v>
      </c>
      <c r="AK25" s="49">
        <v>11.5</v>
      </c>
      <c r="AL25" s="69" t="str">
        <f ca="1">IF(AND(INDIRECT("Settings.Request"&amp;Currency),Settings.AutoCalc,Settings.EnableBloomberg),IF(AE25="","",_xll.BDP(AE25,$AG$14)),"Disabled")</f>
        <v>Disabled</v>
      </c>
      <c r="AN25" s="14"/>
      <c r="AO25" s="15"/>
      <c r="AP25" s="43"/>
      <c r="AQ25" s="8"/>
      <c r="AR25" s="8"/>
      <c r="AS25" s="8"/>
      <c r="AT25" s="49"/>
      <c r="AU25" s="69" t="str">
        <f ca="1">IF(AND(INDIRECT("Settings.Request"&amp;Currency),Settings.AutoCalc,Settings.EnableBloomberg),IF(AN25="","",_xll.BDP(AN25,$AP$14)),"Disabled")</f>
        <v>Disabled</v>
      </c>
      <c r="AW25" s="14" t="s">
        <v>923</v>
      </c>
      <c r="AX25" s="15" t="s">
        <v>381</v>
      </c>
      <c r="AY25" s="43"/>
      <c r="AZ25" s="46" t="s">
        <v>923</v>
      </c>
      <c r="BA25" s="8" t="s">
        <v>75</v>
      </c>
      <c r="BB25" s="8" t="s">
        <v>1417</v>
      </c>
      <c r="BC25" s="49" t="s">
        <v>184</v>
      </c>
      <c r="BD25" s="69" t="str">
        <f ca="1">IF(AND(INDIRECT("Settings.Request"&amp;Currency),Settings.AutoCalc,Settings.EnableBloomberg),IF(AW25="","",_xll.BDP(AW25,$AY$14)),"Disabled")</f>
        <v>Disabled</v>
      </c>
    </row>
    <row r="26" spans="1:56">
      <c r="A26" s="16">
        <v>15</v>
      </c>
      <c r="B26" s="14" t="s">
        <v>849</v>
      </c>
      <c r="C26" s="15" t="s">
        <v>360</v>
      </c>
      <c r="D26" s="43"/>
      <c r="E26" s="52" t="s">
        <v>849</v>
      </c>
      <c r="F26" s="21" t="s">
        <v>126</v>
      </c>
      <c r="G26" s="21" t="s">
        <v>1442</v>
      </c>
      <c r="H26" s="52">
        <v>5.0599999999999999E-2</v>
      </c>
      <c r="I26" s="69" t="str">
        <f ca="1">IF(AND(INDIRECT("Settings.Request"&amp;Currency),Settings.AutoCalc,Settings.EnableBloomberg),IF(B26="","",_xll.BDP(B26,$D$14)),"Disabled")</f>
        <v>Disabled</v>
      </c>
      <c r="J26" s="30"/>
      <c r="K26" s="14" t="s">
        <v>866</v>
      </c>
      <c r="L26" s="15" t="s">
        <v>356</v>
      </c>
      <c r="M26" s="43"/>
      <c r="N26" s="8" t="s">
        <v>866</v>
      </c>
      <c r="O26" s="8" t="s">
        <v>202</v>
      </c>
      <c r="P26" s="8" t="s">
        <v>1392</v>
      </c>
      <c r="Q26" s="21" t="s">
        <v>73</v>
      </c>
      <c r="R26" s="21" t="s">
        <v>73</v>
      </c>
      <c r="S26" s="52">
        <v>0.12875</v>
      </c>
      <c r="T26" s="69" t="str">
        <f ca="1">IF(AND(INDIRECT("Settings.Request"&amp;Currency),Settings.AutoCalc,Settings.EnableBloomberg),IF(K26="","",_xll.BDP(K26,$M$16)),"Disabled")</f>
        <v>Disabled</v>
      </c>
      <c r="V26" s="14" t="s">
        <v>891</v>
      </c>
      <c r="W26" s="15" t="s">
        <v>364</v>
      </c>
      <c r="X26" s="43"/>
      <c r="Y26" s="8" t="s">
        <v>891</v>
      </c>
      <c r="Z26" s="8" t="s">
        <v>75</v>
      </c>
      <c r="AA26" s="8" t="s">
        <v>1452</v>
      </c>
      <c r="AB26" s="49">
        <v>9.625</v>
      </c>
      <c r="AC26" s="69" t="str">
        <f ca="1">IF(AND(INDIRECT("Settings.Request"&amp;Currency),Settings.AutoCalc,Settings.EnableBloomberg),IF(V26="","",_xll.BDP(V26,$X$14)),"Disabled")</f>
        <v>Disabled</v>
      </c>
      <c r="AE26" s="14" t="s">
        <v>908</v>
      </c>
      <c r="AF26" s="15" t="s">
        <v>365</v>
      </c>
      <c r="AG26" s="43"/>
      <c r="AH26" s="8" t="s">
        <v>908</v>
      </c>
      <c r="AI26" s="8" t="s">
        <v>75</v>
      </c>
      <c r="AJ26" s="8" t="s">
        <v>1412</v>
      </c>
      <c r="AK26" s="49">
        <v>12</v>
      </c>
      <c r="AL26" s="69" t="str">
        <f ca="1">IF(AND(INDIRECT("Settings.Request"&amp;Currency),Settings.AutoCalc,Settings.EnableBloomberg),IF(AE26="","",_xll.BDP(AE26,$AG$14)),"Disabled")</f>
        <v>Disabled</v>
      </c>
      <c r="AN26" s="14"/>
      <c r="AO26" s="15"/>
      <c r="AP26" s="43"/>
      <c r="AQ26" s="8"/>
      <c r="AR26" s="8"/>
      <c r="AS26" s="8"/>
      <c r="AT26" s="49"/>
      <c r="AU26" s="69" t="str">
        <f ca="1">IF(AND(INDIRECT("Settings.Request"&amp;Currency),Settings.AutoCalc,Settings.EnableBloomberg),IF(AN26="","",_xll.BDP(AN26,$AP$14)),"Disabled")</f>
        <v>Disabled</v>
      </c>
      <c r="AW26" s="14" t="s">
        <v>924</v>
      </c>
      <c r="AX26" s="15" t="s">
        <v>362</v>
      </c>
      <c r="AY26" s="43"/>
      <c r="AZ26" s="46" t="s">
        <v>924</v>
      </c>
      <c r="BA26" s="8" t="s">
        <v>75</v>
      </c>
      <c r="BB26" s="8" t="s">
        <v>1418</v>
      </c>
      <c r="BC26" s="49">
        <v>-71.25</v>
      </c>
      <c r="BD26" s="69" t="str">
        <f ca="1">IF(AND(INDIRECT("Settings.Request"&amp;Currency),Settings.AutoCalc,Settings.EnableBloomberg),IF(AW26="","",_xll.BDP(AW26,$AY$14)),"Disabled")</f>
        <v>Disabled</v>
      </c>
    </row>
    <row r="27" spans="1:56">
      <c r="A27" s="16">
        <v>16</v>
      </c>
      <c r="B27" s="14" t="s">
        <v>850</v>
      </c>
      <c r="C27" s="15" t="s">
        <v>361</v>
      </c>
      <c r="D27" s="43"/>
      <c r="E27" s="52" t="s">
        <v>850</v>
      </c>
      <c r="F27" s="21" t="s">
        <v>126</v>
      </c>
      <c r="G27" s="21" t="s">
        <v>1443</v>
      </c>
      <c r="H27" s="52">
        <v>8.5000000000000006E-2</v>
      </c>
      <c r="I27" s="69" t="str">
        <f ca="1">IF(AND(INDIRECT("Settings.Request"&amp;Currency),Settings.AutoCalc,Settings.EnableBloomberg),IF(B27="","",_xll.BDP(B27,$D$14)),"Disabled")</f>
        <v>Disabled</v>
      </c>
      <c r="J27" s="30"/>
      <c r="K27" s="14" t="s">
        <v>867</v>
      </c>
      <c r="L27" s="15" t="s">
        <v>357</v>
      </c>
      <c r="M27" s="43"/>
      <c r="N27" s="8" t="s">
        <v>867</v>
      </c>
      <c r="O27" s="8" t="s">
        <v>202</v>
      </c>
      <c r="P27" s="8" t="s">
        <v>1393</v>
      </c>
      <c r="Q27" s="21" t="s">
        <v>73</v>
      </c>
      <c r="R27" s="21" t="s">
        <v>73</v>
      </c>
      <c r="S27" s="52">
        <v>0.16188</v>
      </c>
      <c r="T27" s="69" t="str">
        <f ca="1">IF(AND(INDIRECT("Settings.Request"&amp;Currency),Settings.AutoCalc,Settings.EnableBloomberg),IF(K27="","",_xll.BDP(K27,$M$16)),"Disabled")</f>
        <v>Disabled</v>
      </c>
      <c r="V27" s="14" t="s">
        <v>892</v>
      </c>
      <c r="W27" s="15" t="s">
        <v>365</v>
      </c>
      <c r="X27" s="43"/>
      <c r="Y27" s="8" t="s">
        <v>892</v>
      </c>
      <c r="Z27" s="8" t="s">
        <v>75</v>
      </c>
      <c r="AA27" s="8" t="s">
        <v>1453</v>
      </c>
      <c r="AB27" s="49">
        <v>11.75</v>
      </c>
      <c r="AC27" s="69" t="str">
        <f ca="1">IF(AND(INDIRECT("Settings.Request"&amp;Currency),Settings.AutoCalc,Settings.EnableBloomberg),IF(V27="","",_xll.BDP(V27,$X$14)),"Disabled")</f>
        <v>Disabled</v>
      </c>
      <c r="AE27" s="14" t="s">
        <v>909</v>
      </c>
      <c r="AF27" s="15" t="s">
        <v>366</v>
      </c>
      <c r="AG27" s="43"/>
      <c r="AH27" s="8" t="s">
        <v>909</v>
      </c>
      <c r="AI27" s="8" t="s">
        <v>75</v>
      </c>
      <c r="AJ27" s="8" t="s">
        <v>1413</v>
      </c>
      <c r="AK27" s="49">
        <v>11.625</v>
      </c>
      <c r="AL27" s="69" t="str">
        <f ca="1">IF(AND(INDIRECT("Settings.Request"&amp;Currency),Settings.AutoCalc,Settings.EnableBloomberg),IF(AE27="","",_xll.BDP(AE27,$AG$14)),"Disabled")</f>
        <v>Disabled</v>
      </c>
      <c r="AN27" s="14"/>
      <c r="AO27" s="15"/>
      <c r="AP27" s="43"/>
      <c r="AQ27" s="8"/>
      <c r="AR27" s="8"/>
      <c r="AS27" s="8"/>
      <c r="AT27" s="49"/>
      <c r="AU27" s="69" t="str">
        <f ca="1">IF(AND(INDIRECT("Settings.Request"&amp;Currency),Settings.AutoCalc,Settings.EnableBloomberg),IF(AN27="","",_xll.BDP(AN27,$AP$14)),"Disabled")</f>
        <v>Disabled</v>
      </c>
      <c r="AW27" s="14" t="s">
        <v>925</v>
      </c>
      <c r="AX27" s="15" t="s">
        <v>363</v>
      </c>
      <c r="AY27" s="43"/>
      <c r="AZ27" s="46" t="s">
        <v>925</v>
      </c>
      <c r="BA27" s="8" t="s">
        <v>75</v>
      </c>
      <c r="BB27" s="8" t="s">
        <v>1419</v>
      </c>
      <c r="BC27" s="49">
        <v>-66.25</v>
      </c>
      <c r="BD27" s="69" t="str">
        <f ca="1">IF(AND(INDIRECT("Settings.Request"&amp;Currency),Settings.AutoCalc,Settings.EnableBloomberg),IF(AW27="","",_xll.BDP(AW27,$AY$14)),"Disabled")</f>
        <v>Disabled</v>
      </c>
    </row>
    <row r="28" spans="1:56">
      <c r="A28" s="16">
        <v>17</v>
      </c>
      <c r="B28" s="14" t="s">
        <v>851</v>
      </c>
      <c r="C28" s="15" t="s">
        <v>362</v>
      </c>
      <c r="D28" s="43"/>
      <c r="E28" s="52" t="s">
        <v>851</v>
      </c>
      <c r="F28" s="21" t="s">
        <v>126</v>
      </c>
      <c r="G28" s="21" t="s">
        <v>1444</v>
      </c>
      <c r="H28" s="52">
        <v>0.21375</v>
      </c>
      <c r="I28" s="69" t="str">
        <f ca="1">IF(AND(INDIRECT("Settings.Request"&amp;Currency),Settings.AutoCalc,Settings.EnableBloomberg),IF(B28="","",_xll.BDP(B28,$D$14)),"Disabled")</f>
        <v>Disabled</v>
      </c>
      <c r="J28" s="30"/>
      <c r="K28" s="14" t="s">
        <v>868</v>
      </c>
      <c r="L28" s="15" t="s">
        <v>358</v>
      </c>
      <c r="M28" s="43"/>
      <c r="N28" s="8" t="s">
        <v>868</v>
      </c>
      <c r="O28" s="8" t="s">
        <v>202</v>
      </c>
      <c r="P28" s="8" t="s">
        <v>1394</v>
      </c>
      <c r="Q28" s="21" t="s">
        <v>73</v>
      </c>
      <c r="R28" s="21" t="s">
        <v>73</v>
      </c>
      <c r="S28" s="52">
        <v>0.19500000000000001</v>
      </c>
      <c r="T28" s="69" t="str">
        <f ca="1">IF(AND(INDIRECT("Settings.Request"&amp;Currency),Settings.AutoCalc,Settings.EnableBloomberg),IF(K28="","",_xll.BDP(K28,$M$16)),"Disabled")</f>
        <v>Disabled</v>
      </c>
      <c r="V28" s="14" t="s">
        <v>893</v>
      </c>
      <c r="W28" s="15" t="s">
        <v>366</v>
      </c>
      <c r="X28" s="43"/>
      <c r="Y28" s="8" t="s">
        <v>893</v>
      </c>
      <c r="Z28" s="8" t="s">
        <v>75</v>
      </c>
      <c r="AA28" s="8" t="s">
        <v>1454</v>
      </c>
      <c r="AB28" s="49">
        <v>10.13496</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926</v>
      </c>
      <c r="AX28" s="15" t="s">
        <v>364</v>
      </c>
      <c r="AY28" s="43"/>
      <c r="AZ28" s="46" t="s">
        <v>926</v>
      </c>
      <c r="BA28" s="8" t="s">
        <v>75</v>
      </c>
      <c r="BB28" s="8" t="s">
        <v>1420</v>
      </c>
      <c r="BC28" s="49">
        <v>-60.75</v>
      </c>
      <c r="BD28" s="69" t="str">
        <f ca="1">IF(AND(INDIRECT("Settings.Request"&amp;Currency),Settings.AutoCalc,Settings.EnableBloomberg),IF(AW28="","",_xll.BDP(AW28,$AY$14)),"Disabled")</f>
        <v>Disabled</v>
      </c>
    </row>
    <row r="29" spans="1:56">
      <c r="A29" s="16">
        <v>18</v>
      </c>
      <c r="B29" s="14" t="s">
        <v>852</v>
      </c>
      <c r="C29" s="15" t="s">
        <v>363</v>
      </c>
      <c r="D29" s="43"/>
      <c r="E29" s="52" t="s">
        <v>852</v>
      </c>
      <c r="F29" s="21" t="s">
        <v>126</v>
      </c>
      <c r="G29" s="21" t="s">
        <v>1445</v>
      </c>
      <c r="H29" s="52">
        <v>0.39939999999999998</v>
      </c>
      <c r="I29" s="69" t="str">
        <f ca="1">IF(AND(INDIRECT("Settings.Request"&amp;Currency),Settings.AutoCalc,Settings.EnableBloomberg),IF(B29="","",_xll.BDP(B29,$D$14)),"Disabled")</f>
        <v>Disabled</v>
      </c>
      <c r="J29" s="30"/>
      <c r="K29" s="14" t="s">
        <v>869</v>
      </c>
      <c r="L29" s="15" t="s">
        <v>359</v>
      </c>
      <c r="M29" s="43"/>
      <c r="N29" s="8" t="s">
        <v>869</v>
      </c>
      <c r="O29" s="8" t="s">
        <v>202</v>
      </c>
      <c r="P29" s="8" t="s">
        <v>1395</v>
      </c>
      <c r="Q29" s="21" t="s">
        <v>73</v>
      </c>
      <c r="R29" s="21" t="s">
        <v>73</v>
      </c>
      <c r="S29" s="52">
        <v>0.23063</v>
      </c>
      <c r="T29" s="69" t="str">
        <f ca="1">IF(AND(INDIRECT("Settings.Request"&amp;Currency),Settings.AutoCalc,Settings.EnableBloomberg),IF(K29="","",_xll.BDP(K29,$M$16)),"Disabled")</f>
        <v>Disabled</v>
      </c>
      <c r="V29" s="14"/>
      <c r="W29" s="15"/>
      <c r="X29" s="43"/>
      <c r="Y29" s="8"/>
      <c r="Z29" s="8"/>
      <c r="AA29" s="8"/>
      <c r="AB29" s="49"/>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927</v>
      </c>
      <c r="AX29" s="15" t="s">
        <v>365</v>
      </c>
      <c r="AY29" s="43"/>
      <c r="AZ29" s="46" t="s">
        <v>927</v>
      </c>
      <c r="BA29" s="8" t="s">
        <v>75</v>
      </c>
      <c r="BB29" s="8" t="s">
        <v>1421</v>
      </c>
      <c r="BC29" s="49">
        <v>-55.25</v>
      </c>
      <c r="BD29" s="69" t="str">
        <f ca="1">IF(AND(INDIRECT("Settings.Request"&amp;Currency),Settings.AutoCalc,Settings.EnableBloomberg),IF(AW29="","",_xll.BDP(AW29,$AY$14)),"Disabled")</f>
        <v>Disabled</v>
      </c>
    </row>
    <row r="30" spans="1:56">
      <c r="A30" s="16">
        <v>19</v>
      </c>
      <c r="B30" s="14" t="s">
        <v>853</v>
      </c>
      <c r="C30" s="15" t="s">
        <v>364</v>
      </c>
      <c r="D30" s="43"/>
      <c r="E30" s="52" t="s">
        <v>853</v>
      </c>
      <c r="F30" s="21" t="s">
        <v>126</v>
      </c>
      <c r="G30" s="21" t="s">
        <v>1446</v>
      </c>
      <c r="H30" s="52">
        <v>0.495</v>
      </c>
      <c r="I30" s="69" t="str">
        <f ca="1">IF(AND(INDIRECT("Settings.Request"&amp;Currency),Settings.AutoCalc,Settings.EnableBloomberg),IF(B30="","",_xll.BDP(B30,$D$14)),"Disabled")</f>
        <v>Disabled</v>
      </c>
      <c r="J30" s="30"/>
      <c r="K30" s="14" t="s">
        <v>870</v>
      </c>
      <c r="L30" s="15" t="s">
        <v>361</v>
      </c>
      <c r="M30" s="43"/>
      <c r="N30" s="8" t="s">
        <v>870</v>
      </c>
      <c r="O30" s="8" t="s">
        <v>202</v>
      </c>
      <c r="P30" s="8" t="s">
        <v>1396</v>
      </c>
      <c r="Q30" s="21" t="s">
        <v>73</v>
      </c>
      <c r="R30" s="21" t="s">
        <v>73</v>
      </c>
      <c r="S30" s="52">
        <v>0.31374999999999997</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854</v>
      </c>
      <c r="C31" s="15" t="s">
        <v>365</v>
      </c>
      <c r="D31" s="43"/>
      <c r="E31" s="52" t="s">
        <v>854</v>
      </c>
      <c r="F31" s="21" t="s">
        <v>126</v>
      </c>
      <c r="G31" s="21" t="s">
        <v>1447</v>
      </c>
      <c r="H31" s="52">
        <v>0.55249999999999999</v>
      </c>
      <c r="I31" s="69" t="str">
        <f ca="1">IF(AND(INDIRECT("Settings.Request"&amp;Currency),Settings.AutoCalc,Settings.EnableBloomberg),IF(B31="","",_xll.BDP(B31,$D$14)),"Disabled")</f>
        <v>Disabled</v>
      </c>
      <c r="J31" s="30"/>
      <c r="K31" s="14" t="s">
        <v>871</v>
      </c>
      <c r="L31" s="15" t="s">
        <v>362</v>
      </c>
      <c r="M31" s="43"/>
      <c r="N31" s="8" t="s">
        <v>871</v>
      </c>
      <c r="O31" s="8" t="s">
        <v>202</v>
      </c>
      <c r="P31" s="8" t="s">
        <v>1397</v>
      </c>
      <c r="Q31" s="21" t="s">
        <v>73</v>
      </c>
      <c r="R31" s="21" t="s">
        <v>73</v>
      </c>
      <c r="S31" s="52">
        <v>0.46188000000000001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c r="C32" s="15"/>
      <c r="D32" s="43"/>
      <c r="E32" s="52"/>
      <c r="F32" s="21"/>
      <c r="G32" s="21"/>
      <c r="H32" s="52"/>
      <c r="I32" s="69" t="str">
        <f ca="1">IF(AND(INDIRECT("Settings.Request"&amp;Currency),Settings.AutoCalc,Settings.EnableBloomberg),IF(B32="","",_xll.BDP(B32,$D$14)),"Disabled")</f>
        <v>Disabled</v>
      </c>
      <c r="J32" s="30"/>
      <c r="K32" s="14" t="s">
        <v>872</v>
      </c>
      <c r="L32" s="15" t="s">
        <v>363</v>
      </c>
      <c r="M32" s="43"/>
      <c r="N32" s="8" t="s">
        <v>872</v>
      </c>
      <c r="O32" s="8" t="s">
        <v>202</v>
      </c>
      <c r="P32" s="8" t="s">
        <v>1433</v>
      </c>
      <c r="Q32" s="21" t="s">
        <v>73</v>
      </c>
      <c r="R32" s="21" t="s">
        <v>73</v>
      </c>
      <c r="S32" s="52">
        <v>0.66874999999999996</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c r="C33" s="15"/>
      <c r="D33" s="43"/>
      <c r="E33" s="52"/>
      <c r="F33" s="21"/>
      <c r="G33" s="21"/>
      <c r="H33" s="52"/>
      <c r="I33" s="69" t="str">
        <f ca="1">IF(AND(INDIRECT("Settings.Request"&amp;Currency),Settings.AutoCalc,Settings.EnableBloomberg),IF(B33="","",_xll.BDP(B33,$D$14)),"Disabled")</f>
        <v>Disabled</v>
      </c>
      <c r="J33" s="30"/>
      <c r="K33" s="14" t="s">
        <v>873</v>
      </c>
      <c r="L33" s="15" t="s">
        <v>364</v>
      </c>
      <c r="M33" s="43"/>
      <c r="N33" s="8" t="s">
        <v>873</v>
      </c>
      <c r="O33" s="8" t="s">
        <v>202</v>
      </c>
      <c r="P33" s="8" t="s">
        <v>1434</v>
      </c>
      <c r="Q33" s="21" t="s">
        <v>73</v>
      </c>
      <c r="R33" s="21" t="s">
        <v>73</v>
      </c>
      <c r="S33" s="52">
        <v>0.78125</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c r="C34" s="15"/>
      <c r="D34" s="43"/>
      <c r="E34" s="52"/>
      <c r="F34" s="21"/>
      <c r="G34" s="21"/>
      <c r="H34" s="52"/>
      <c r="I34" s="69" t="str">
        <f ca="1">IF(AND(INDIRECT("Settings.Request"&amp;Currency),Settings.AutoCalc,Settings.EnableBloomberg),IF(B34="","",_xll.BDP(B34,$D$14)),"Disabled")</f>
        <v>Disabled</v>
      </c>
      <c r="J34" s="30"/>
      <c r="K34" s="14" t="s">
        <v>874</v>
      </c>
      <c r="L34" s="15" t="s">
        <v>365</v>
      </c>
      <c r="M34" s="43"/>
      <c r="N34" s="8" t="s">
        <v>874</v>
      </c>
      <c r="O34" s="8" t="s">
        <v>202</v>
      </c>
      <c r="P34" s="8" t="s">
        <v>1435</v>
      </c>
      <c r="Q34" s="21" t="s">
        <v>73</v>
      </c>
      <c r="R34" s="21" t="s">
        <v>73</v>
      </c>
      <c r="S34" s="52">
        <v>0.83875</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c r="C35" s="15"/>
      <c r="D35" s="43"/>
      <c r="E35" s="52"/>
      <c r="F35" s="21"/>
      <c r="G35" s="21"/>
      <c r="H35" s="52"/>
      <c r="I35" s="69" t="str">
        <f ca="1">IF(AND(INDIRECT("Settings.Request"&amp;Currency),Settings.AutoCalc,Settings.EnableBloomberg),IF(B35="","",_xll.BDP(B35,$D$14)),"Disabled")</f>
        <v>Disabled</v>
      </c>
      <c r="J35" s="30"/>
      <c r="K35" s="14" t="s">
        <v>875</v>
      </c>
      <c r="L35" s="15" t="s">
        <v>928</v>
      </c>
      <c r="M35" s="43"/>
      <c r="N35" s="8" t="s">
        <v>875</v>
      </c>
      <c r="O35" s="8" t="s">
        <v>202</v>
      </c>
      <c r="P35" s="8" t="s">
        <v>1436</v>
      </c>
      <c r="Q35" s="21" t="s">
        <v>73</v>
      </c>
      <c r="R35" s="21" t="s">
        <v>73</v>
      </c>
      <c r="S35" s="52">
        <v>0.88500000000000001</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c r="C36" s="15"/>
      <c r="D36" s="43"/>
      <c r="E36" s="52"/>
      <c r="F36" s="21"/>
      <c r="G36" s="21"/>
      <c r="H36" s="52"/>
      <c r="I36" s="69" t="str">
        <f ca="1">IF(AND(INDIRECT("Settings.Request"&amp;Currency),Settings.AutoCalc,Settings.EnableBloomberg),IF(B36="","",_xll.BDP(B36,$D$14)),"Disabled")</f>
        <v>Disabled</v>
      </c>
      <c r="J36" s="30"/>
      <c r="K36" s="14" t="s">
        <v>876</v>
      </c>
      <c r="L36" s="15" t="s">
        <v>366</v>
      </c>
      <c r="M36" s="43"/>
      <c r="N36" s="8" t="s">
        <v>876</v>
      </c>
      <c r="O36" s="8" t="s">
        <v>202</v>
      </c>
      <c r="P36" s="8" t="s">
        <v>1437</v>
      </c>
      <c r="Q36" s="21" t="s">
        <v>73</v>
      </c>
      <c r="R36" s="21" t="s">
        <v>73</v>
      </c>
      <c r="S36" s="52">
        <v>0.91813</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c r="C37" s="15"/>
      <c r="D37" s="43"/>
      <c r="E37" s="52"/>
      <c r="F37" s="21"/>
      <c r="G37" s="21"/>
      <c r="H37" s="52"/>
      <c r="I37" s="69" t="str">
        <f ca="1">IF(AND(INDIRECT("Settings.Request"&amp;Currency),Settings.AutoCalc,Settings.EnableBloomberg),IF(B37="","",_xll.BDP(B37,$D$14)),"Disabled")</f>
        <v>Disabled</v>
      </c>
      <c r="J37" s="30"/>
      <c r="K37" s="14"/>
      <c r="L37" s="15"/>
      <c r="M37" s="43"/>
      <c r="N37" s="8"/>
      <c r="O37" s="8"/>
      <c r="P37" s="8"/>
      <c r="Q37" s="21"/>
      <c r="R37" s="21"/>
      <c r="S37" s="52"/>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c r="C38" s="15"/>
      <c r="D38" s="43"/>
      <c r="E38" s="52"/>
      <c r="F38" s="21"/>
      <c r="G38" s="21"/>
      <c r="H38" s="52"/>
      <c r="I38" s="69" t="str">
        <f ca="1">IF(AND(INDIRECT("Settings.Request"&amp;Currency),Settings.AutoCalc,Settings.EnableBloomberg),IF(B38="","",_xll.BDP(B38,$D$14)),"Disabled")</f>
        <v>Disabled</v>
      </c>
      <c r="J38" s="30"/>
      <c r="K38" s="14"/>
      <c r="L38" s="15"/>
      <c r="M38" s="43"/>
      <c r="N38" s="8"/>
      <c r="O38" s="8"/>
      <c r="P38" s="8"/>
      <c r="Q38" s="21"/>
      <c r="R38" s="21"/>
      <c r="S38" s="52"/>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c r="C39" s="15"/>
      <c r="D39" s="43"/>
      <c r="E39" s="52"/>
      <c r="F39" s="21"/>
      <c r="G39" s="21"/>
      <c r="H39" s="52"/>
      <c r="I39" s="69" t="str">
        <f ca="1">IF(AND(INDIRECT("Settings.Request"&amp;Currency),Settings.AutoCalc,Settings.EnableBloomberg),IF(B39="","",_xll.BDP(B39,$D$14)),"Disabled")</f>
        <v>Disabled</v>
      </c>
      <c r="J39" s="30"/>
      <c r="K39" s="14"/>
      <c r="L39" s="15"/>
      <c r="M39" s="43"/>
      <c r="N39" s="8"/>
      <c r="O39" s="8"/>
      <c r="P39" s="8"/>
      <c r="Q39" s="21"/>
      <c r="R39" s="21"/>
      <c r="S39" s="52"/>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c r="C40" s="15"/>
      <c r="D40" s="43"/>
      <c r="E40" s="52"/>
      <c r="F40" s="21"/>
      <c r="G40" s="21"/>
      <c r="H40" s="52"/>
      <c r="I40" s="69" t="str">
        <f ca="1">IF(AND(INDIRECT("Settings.Request"&amp;Currency),Settings.AutoCalc,Settings.EnableBloomberg),IF(B40="","",_xll.BDP(B40,$D$14)),"Disabled")</f>
        <v>Disabled</v>
      </c>
      <c r="J40" s="30"/>
      <c r="K40" s="14"/>
      <c r="L40" s="15"/>
      <c r="M40" s="43"/>
      <c r="N40" s="8"/>
      <c r="O40" s="8"/>
      <c r="P40" s="8"/>
      <c r="Q40" s="21"/>
      <c r="R40" s="21"/>
      <c r="S40" s="52"/>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c r="C41" s="15"/>
      <c r="D41" s="43"/>
      <c r="E41" s="52"/>
      <c r="F41" s="21"/>
      <c r="G41" s="21"/>
      <c r="H41" s="52"/>
      <c r="I41" s="69" t="str">
        <f ca="1">IF(AND(INDIRECT("Settings.Request"&amp;Currency),Settings.AutoCalc,Settings.EnableBloomberg),IF(B41="","",_xll.BDP(B41,$D$14)),"Disabled")</f>
        <v>Disabled</v>
      </c>
      <c r="J41" s="30"/>
      <c r="K41" s="14" t="s">
        <v>0</v>
      </c>
      <c r="L41" s="15"/>
      <c r="M41" s="43"/>
      <c r="N41" s="8"/>
      <c r="O41" s="8"/>
      <c r="P41" s="8"/>
      <c r="Q41" s="21"/>
      <c r="R41" s="21"/>
      <c r="S41" s="52"/>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c r="C42" s="15"/>
      <c r="D42" s="43"/>
      <c r="E42" s="52"/>
      <c r="F42" s="21"/>
      <c r="G42" s="21"/>
      <c r="H42" s="52"/>
      <c r="I42" s="69" t="str">
        <f ca="1">IF(AND(INDIRECT("Settings.Request"&amp;Currency),Settings.AutoCalc,Settings.EnableBloomberg),IF(B42="","",_xll.BDP(B42,$D$14)),"Disabled")</f>
        <v>Disabled</v>
      </c>
      <c r="J42" s="30"/>
      <c r="K42" s="14" t="s">
        <v>0</v>
      </c>
      <c r="L42" s="15"/>
      <c r="M42" s="43"/>
      <c r="N42" s="8"/>
      <c r="O42" s="8"/>
      <c r="P42" s="8"/>
      <c r="Q42" s="21"/>
      <c r="R42" s="21"/>
      <c r="S42" s="52"/>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c r="C43" s="15"/>
      <c r="D43" s="43"/>
      <c r="E43" s="52"/>
      <c r="F43" s="21"/>
      <c r="G43" s="21"/>
      <c r="H43" s="52"/>
      <c r="I43" s="69" t="str">
        <f ca="1">IF(AND(INDIRECT("Settings.Request"&amp;Currency),Settings.AutoCalc,Settings.EnableBloomberg),IF(B43="","",_xll.BDP(B43,$D$14)),"Disabled")</f>
        <v>Disabled</v>
      </c>
      <c r="J43" s="30"/>
      <c r="K43" s="14" t="s">
        <v>0</v>
      </c>
      <c r="L43" s="15"/>
      <c r="M43" s="43"/>
      <c r="N43" s="8"/>
      <c r="O43" s="8"/>
      <c r="P43" s="8"/>
      <c r="Q43" s="21"/>
      <c r="R43" s="21"/>
      <c r="S43" s="52"/>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c r="C44" s="15"/>
      <c r="D44" s="43"/>
      <c r="E44" s="52"/>
      <c r="F44" s="21"/>
      <c r="G44" s="21"/>
      <c r="H44" s="52"/>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c r="C45" s="15"/>
      <c r="D45" s="43"/>
      <c r="E45" s="52"/>
      <c r="F45" s="21"/>
      <c r="G45" s="21"/>
      <c r="H45" s="52"/>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c r="C46" s="15"/>
      <c r="D46" s="43"/>
      <c r="E46" s="52"/>
      <c r="F46" s="21"/>
      <c r="G46" s="21"/>
      <c r="H46" s="52"/>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c r="C47" s="15"/>
      <c r="D47" s="43"/>
      <c r="E47" s="52"/>
      <c r="F47" s="21"/>
      <c r="G47" s="21"/>
      <c r="H47" s="52"/>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c r="C48" s="15"/>
      <c r="D48" s="43"/>
      <c r="E48" s="52"/>
      <c r="F48" s="21"/>
      <c r="G48" s="21"/>
      <c r="H48" s="52"/>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c r="C49" s="15"/>
      <c r="D49" s="43"/>
      <c r="E49" s="52"/>
      <c r="F49" s="21"/>
      <c r="G49" s="21"/>
      <c r="H49" s="52"/>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c r="C50" s="15"/>
      <c r="D50" s="43"/>
      <c r="E50" s="52"/>
      <c r="F50" s="21"/>
      <c r="G50" s="21"/>
      <c r="H50" s="52"/>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c r="C51" s="15"/>
      <c r="D51" s="43"/>
      <c r="E51" s="52"/>
      <c r="F51" s="21"/>
      <c r="G51" s="21"/>
      <c r="H51" s="52"/>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c r="C52" s="15"/>
      <c r="D52" s="43"/>
      <c r="E52" s="52"/>
      <c r="F52" s="21"/>
      <c r="G52" s="21"/>
      <c r="H52" s="52"/>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c r="C53" s="15"/>
      <c r="D53" s="43"/>
      <c r="E53" s="52"/>
      <c r="F53" s="21"/>
      <c r="G53" s="21"/>
      <c r="H53" s="52"/>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c r="C54" s="15"/>
      <c r="D54" s="43"/>
      <c r="E54" s="52"/>
      <c r="F54" s="21"/>
      <c r="G54" s="21"/>
      <c r="H54" s="52"/>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c r="C55" s="15"/>
      <c r="D55" s="43"/>
      <c r="E55" s="52"/>
      <c r="F55" s="21"/>
      <c r="G55" s="21"/>
      <c r="H55" s="52"/>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c r="C56" s="15"/>
      <c r="D56" s="43"/>
      <c r="E56" s="52"/>
      <c r="F56" s="21"/>
      <c r="G56" s="21"/>
      <c r="H56" s="52"/>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c r="C57" s="15"/>
      <c r="D57" s="43"/>
      <c r="E57" s="52"/>
      <c r="F57" s="21"/>
      <c r="G57" s="21"/>
      <c r="H57" s="52"/>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c r="C58" s="15"/>
      <c r="D58" s="43"/>
      <c r="E58" s="52"/>
      <c r="F58" s="21"/>
      <c r="G58" s="21"/>
      <c r="H58" s="52"/>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c r="C59" s="15"/>
      <c r="D59" s="43"/>
      <c r="E59" s="52"/>
      <c r="F59" s="21"/>
      <c r="G59" s="21"/>
      <c r="H59" s="52"/>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c r="C60" s="15"/>
      <c r="D60" s="43"/>
      <c r="E60" s="52"/>
      <c r="F60" s="21"/>
      <c r="G60" s="21"/>
      <c r="H60" s="52"/>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c r="C61" s="15"/>
      <c r="D61" s="43"/>
      <c r="E61" s="52"/>
      <c r="F61" s="21"/>
      <c r="G61" s="21"/>
      <c r="H61" s="52"/>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c r="C62" s="15"/>
      <c r="D62" s="43"/>
      <c r="E62" s="52"/>
      <c r="F62" s="21"/>
      <c r="G62" s="21"/>
      <c r="H62" s="52"/>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c r="C63" s="15"/>
      <c r="D63" s="43"/>
      <c r="E63" s="52"/>
      <c r="F63" s="21"/>
      <c r="G63" s="21"/>
      <c r="H63" s="52"/>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c r="C64" s="15"/>
      <c r="D64" s="43"/>
      <c r="E64" s="52"/>
      <c r="F64" s="21"/>
      <c r="G64" s="21"/>
      <c r="H64" s="52"/>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c r="C65" s="15"/>
      <c r="D65" s="43"/>
      <c r="E65" s="52"/>
      <c r="F65" s="21"/>
      <c r="G65" s="21"/>
      <c r="H65" s="52"/>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c r="C66" s="15"/>
      <c r="D66" s="43"/>
      <c r="E66" s="52"/>
      <c r="F66" s="21"/>
      <c r="G66" s="21"/>
      <c r="H66" s="52"/>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c r="C67" s="15"/>
      <c r="D67" s="43"/>
      <c r="E67" s="52"/>
      <c r="F67" s="21"/>
      <c r="G67" s="21"/>
      <c r="H67" s="52"/>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c r="C68" s="15"/>
      <c r="D68" s="43"/>
      <c r="E68" s="52"/>
      <c r="F68" s="21"/>
      <c r="G68" s="21"/>
      <c r="H68" s="52"/>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c r="C69" s="15"/>
      <c r="D69" s="43"/>
      <c r="E69" s="52"/>
      <c r="F69" s="21"/>
      <c r="G69" s="21"/>
      <c r="H69" s="52"/>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324</v>
      </c>
      <c r="C2" s="441"/>
      <c r="D2" s="55"/>
      <c r="I2" s="3"/>
      <c r="J2" s="3"/>
    </row>
    <row r="3" spans="1:56" ht="15" customHeight="1">
      <c r="B3" s="442"/>
      <c r="C3" s="443"/>
      <c r="D3" s="55"/>
      <c r="I3" s="3"/>
      <c r="J3" s="3"/>
    </row>
    <row r="4" spans="1:56">
      <c r="D4" s="3"/>
    </row>
    <row r="5" spans="1:56">
      <c r="D5" s="3"/>
    </row>
    <row r="6" spans="1:56">
      <c r="B6" s="5" t="s">
        <v>322</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1725</v>
      </c>
      <c r="C7" s="38"/>
      <c r="E7" s="37" t="str">
        <f>Currency&amp;"_OIS_CURVE"</f>
        <v>USD_OIS_CURVE</v>
      </c>
      <c r="K7" s="38" t="s">
        <v>1726</v>
      </c>
      <c r="L7" s="38"/>
      <c r="N7" s="37" t="str">
        <f>Currency&amp;"_SWAP_CURVE"</f>
        <v>USD_SWAP_CURVE</v>
      </c>
      <c r="Q7" s="39"/>
      <c r="R7" s="39"/>
      <c r="S7" s="39"/>
      <c r="T7" s="40"/>
      <c r="V7" s="38" t="s">
        <v>1727</v>
      </c>
      <c r="W7" s="38"/>
      <c r="Y7" s="37" t="str">
        <f>Currency&amp;"_TENOR_BASIS1_CURVE"</f>
        <v>USD_TENOR_BASIS1_CURVE</v>
      </c>
      <c r="AE7" s="38" t="s">
        <v>1728</v>
      </c>
      <c r="AF7" s="38"/>
      <c r="AH7" s="37" t="str">
        <f>Currency&amp;"_TENOR_BASIS2_CURVE"</f>
        <v>USD_TENOR_BASIS2_CURVE</v>
      </c>
      <c r="AN7" s="38" t="s">
        <v>1729</v>
      </c>
      <c r="AO7" s="38"/>
      <c r="AQ7" s="37" t="str">
        <f>Currency&amp;"_TENOR_BASIS3_CURVE"</f>
        <v>USD_TENOR_BASIS3_CURVE</v>
      </c>
      <c r="AW7" s="38" t="s">
        <v>552</v>
      </c>
      <c r="AX7" s="38"/>
      <c r="AZ7" s="37" t="str">
        <f>Currency&amp;"_XCCY_BASIS_CURVE"</f>
        <v>USD_XCCY_BASIS_CURVE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472</v>
      </c>
      <c r="C12" s="13" t="s">
        <v>343</v>
      </c>
      <c r="D12" s="42" t="s">
        <v>60</v>
      </c>
      <c r="E12" s="51" t="s">
        <v>472</v>
      </c>
      <c r="F12" s="20" t="s">
        <v>69</v>
      </c>
      <c r="G12" s="20" t="s">
        <v>616</v>
      </c>
      <c r="H12" s="51">
        <v>0.66</v>
      </c>
      <c r="I12" s="68" t="str">
        <f ca="1">IF(AND(INDIRECT("Settings.Request"&amp;Currency),Settings.AutoCalc,Settings.EnableBloomberg),IF(B12="","",_xll.BDP(B12,$D$14)),"Disabled")</f>
        <v>Disabled</v>
      </c>
      <c r="K12" s="12" t="s">
        <v>1462</v>
      </c>
      <c r="L12" s="13" t="s">
        <v>471</v>
      </c>
      <c r="M12" s="42" t="s">
        <v>60</v>
      </c>
      <c r="N12" s="7" t="s">
        <v>1462</v>
      </c>
      <c r="O12" s="7" t="s">
        <v>69</v>
      </c>
      <c r="P12" s="7" t="s">
        <v>626</v>
      </c>
      <c r="Q12" s="20" t="s">
        <v>73</v>
      </c>
      <c r="R12" s="20" t="s">
        <v>73</v>
      </c>
      <c r="S12" s="51">
        <v>1.00928</v>
      </c>
      <c r="T12" s="68" t="str">
        <f ca="1">IF(AND(INDIRECT("Settings.Request"&amp;Currency),Settings.AutoCalc,Settings.EnableBloomberg),IF(K12="","",_xll.BDP(K12,$M$16)),"Disabled")</f>
        <v>Disabled</v>
      </c>
      <c r="V12" s="12" t="s">
        <v>510</v>
      </c>
      <c r="W12" s="13" t="s">
        <v>379</v>
      </c>
      <c r="X12" s="42" t="s">
        <v>60</v>
      </c>
      <c r="Y12" s="7" t="s">
        <v>510</v>
      </c>
      <c r="Z12" s="7" t="s">
        <v>75</v>
      </c>
      <c r="AA12" s="7" t="s">
        <v>587</v>
      </c>
      <c r="AB12" s="48">
        <v>24.7</v>
      </c>
      <c r="AC12" s="68" t="str">
        <f ca="1">IF(AND(INDIRECT("Settings.Request"&amp;Currency),Settings.AutoCalc,Settings.EnableBloomberg),IF(V12="","",_xll.BDP(V12,$X$14)),"Disabled")</f>
        <v>Disabled</v>
      </c>
      <c r="AE12" s="12" t="s">
        <v>525</v>
      </c>
      <c r="AF12" s="13" t="s">
        <v>379</v>
      </c>
      <c r="AG12" s="42" t="s">
        <v>60</v>
      </c>
      <c r="AH12" s="7" t="s">
        <v>525</v>
      </c>
      <c r="AI12" s="7" t="s">
        <v>75</v>
      </c>
      <c r="AJ12" s="7" t="s">
        <v>1270</v>
      </c>
      <c r="AK12" s="48">
        <v>19.893000000000001</v>
      </c>
      <c r="AL12" s="68" t="str">
        <f ca="1">IF(AND(INDIRECT("Settings.Request"&amp;Currency),Settings.AutoCalc,Settings.EnableBloomberg),IF(AE12="","",_xll.BDP(AE12,$AG$14)),"Disabled")</f>
        <v>Disabled</v>
      </c>
      <c r="AN12" s="12" t="s">
        <v>540</v>
      </c>
      <c r="AO12" s="13" t="s">
        <v>379</v>
      </c>
      <c r="AP12" s="42" t="s">
        <v>60</v>
      </c>
      <c r="AQ12" s="7" t="s">
        <v>540</v>
      </c>
      <c r="AR12" s="7" t="s">
        <v>75</v>
      </c>
      <c r="AS12" s="7" t="s">
        <v>568</v>
      </c>
      <c r="AT12" s="48">
        <v>50.375</v>
      </c>
      <c r="AU12" s="68" t="str">
        <f ca="1">IF(AND(INDIRECT("Settings.Request"&amp;Currency),Settings.AutoCalc,Settings.EnableBloomberg),IF(AN12="","",_xll.BDP(AN12,$AP$14)),"Disabled")</f>
        <v>Disabled</v>
      </c>
      <c r="AW12" s="12"/>
      <c r="AX12" s="13"/>
      <c r="AY12" s="42" t="s">
        <v>60</v>
      </c>
      <c r="AZ12" s="45"/>
      <c r="BA12" s="7"/>
      <c r="BB12" s="7"/>
      <c r="BC12" s="48"/>
      <c r="BD12" s="68" t="str">
        <f ca="1">IF(AND(INDIRECT("Settings.Request"&amp;Currency),Settings.AutoCalc,Settings.EnableBloomberg),IF(AW12="","",_xll.BDP(AW12,$AY$14)),"Disabled")</f>
        <v>Disabled</v>
      </c>
    </row>
    <row r="13" spans="1:56">
      <c r="A13" s="16">
        <v>2</v>
      </c>
      <c r="B13" s="14" t="s">
        <v>473</v>
      </c>
      <c r="C13" s="15" t="s">
        <v>349</v>
      </c>
      <c r="D13" s="43" t="s">
        <v>58</v>
      </c>
      <c r="E13" s="52" t="s">
        <v>473</v>
      </c>
      <c r="F13" s="21" t="s">
        <v>126</v>
      </c>
      <c r="G13" s="21" t="s">
        <v>617</v>
      </c>
      <c r="H13" s="52">
        <v>0.8609</v>
      </c>
      <c r="I13" s="69" t="str">
        <f ca="1">IF(AND(INDIRECT("Settings.Request"&amp;Currency),Settings.AutoCalc,Settings.EnableBloomberg),IF(B13="","",_xll.BDP(B13,$D$14)),"Disabled")</f>
        <v>Disabled</v>
      </c>
      <c r="K13" s="14" t="s">
        <v>1362</v>
      </c>
      <c r="L13" s="15" t="s">
        <v>470</v>
      </c>
      <c r="M13" s="43" t="s">
        <v>58</v>
      </c>
      <c r="N13" s="8" t="s">
        <v>1362</v>
      </c>
      <c r="O13" s="8" t="s">
        <v>584</v>
      </c>
      <c r="P13" s="8" t="s">
        <v>627</v>
      </c>
      <c r="Q13" s="161">
        <v>42998</v>
      </c>
      <c r="R13" s="161">
        <v>43089</v>
      </c>
      <c r="S13" s="52">
        <v>98.635000000000005</v>
      </c>
      <c r="T13" s="69" t="str">
        <f ca="1">IF(AND(INDIRECT("Settings.Request"&amp;Currency),Settings.AutoCalc,Settings.EnableBloomberg),IF(K13="","",_xll.BDP(K13,$M$16)),"Disabled")</f>
        <v>Disabled</v>
      </c>
      <c r="V13" s="14" t="s">
        <v>511</v>
      </c>
      <c r="W13" s="15" t="s">
        <v>351</v>
      </c>
      <c r="X13" s="43" t="s">
        <v>58</v>
      </c>
      <c r="Y13" s="8" t="s">
        <v>511</v>
      </c>
      <c r="Z13" s="8" t="s">
        <v>75</v>
      </c>
      <c r="AA13" s="8" t="s">
        <v>588</v>
      </c>
      <c r="AB13" s="49">
        <v>22.7</v>
      </c>
      <c r="AC13" s="69" t="str">
        <f ca="1">IF(AND(INDIRECT("Settings.Request"&amp;Currency),Settings.AutoCalc,Settings.EnableBloomberg),IF(V13="","",_xll.BDP(V13,$X$14)),"Disabled")</f>
        <v>Disabled</v>
      </c>
      <c r="AE13" s="14" t="s">
        <v>526</v>
      </c>
      <c r="AF13" s="15" t="s">
        <v>351</v>
      </c>
      <c r="AG13" s="43" t="s">
        <v>58</v>
      </c>
      <c r="AH13" s="8" t="s">
        <v>526</v>
      </c>
      <c r="AI13" s="8" t="s">
        <v>75</v>
      </c>
      <c r="AJ13" s="8" t="s">
        <v>1271</v>
      </c>
      <c r="AK13" s="49">
        <v>17.75</v>
      </c>
      <c r="AL13" s="69" t="str">
        <f ca="1">IF(AND(INDIRECT("Settings.Request"&amp;Currency),Settings.AutoCalc,Settings.EnableBloomberg),IF(AE13="","",_xll.BDP(AE13,$AG$14)),"Disabled")</f>
        <v>Disabled</v>
      </c>
      <c r="AN13" s="14" t="s">
        <v>541</v>
      </c>
      <c r="AO13" s="15" t="s">
        <v>351</v>
      </c>
      <c r="AP13" s="43" t="s">
        <v>58</v>
      </c>
      <c r="AQ13" s="8" t="s">
        <v>541</v>
      </c>
      <c r="AR13" s="8" t="s">
        <v>75</v>
      </c>
      <c r="AS13" s="8" t="s">
        <v>569</v>
      </c>
      <c r="AT13" s="49">
        <v>46.625</v>
      </c>
      <c r="AU13" s="69" t="str">
        <f ca="1">IF(AND(INDIRECT("Settings.Request"&amp;Currency),Settings.AutoCalc,Settings.EnableBloomberg),IF(AN13="","",_xll.BDP(AN13,$AP$14)),"Disabled")</f>
        <v>Disabled</v>
      </c>
      <c r="AW13" s="14"/>
      <c r="AX13" s="15"/>
      <c r="AY13" s="43" t="s">
        <v>58</v>
      </c>
      <c r="AZ13" s="46"/>
      <c r="BA13" s="8"/>
      <c r="BB13" s="8"/>
      <c r="BC13" s="49"/>
      <c r="BD13" s="69" t="str">
        <f ca="1">IF(AND(INDIRECT("Settings.Request"&amp;Currency),Settings.AutoCalc,Settings.EnableBloomberg),IF(AW13="","",_xll.BDP(AW13,$AY$14)),"Disabled")</f>
        <v>Disabled</v>
      </c>
    </row>
    <row r="14" spans="1:56">
      <c r="A14" s="16">
        <v>3</v>
      </c>
      <c r="B14" s="14" t="s">
        <v>474</v>
      </c>
      <c r="C14" s="15" t="s">
        <v>351</v>
      </c>
      <c r="D14" s="43" t="s">
        <v>56</v>
      </c>
      <c r="E14" s="52" t="s">
        <v>474</v>
      </c>
      <c r="F14" s="21" t="s">
        <v>126</v>
      </c>
      <c r="G14" s="21" t="s">
        <v>618</v>
      </c>
      <c r="H14" s="52">
        <v>1.1174999999999999</v>
      </c>
      <c r="I14" s="69" t="str">
        <f ca="1">IF(AND(INDIRECT("Settings.Request"&amp;Currency),Settings.AutoCalc,Settings.EnableBloomberg),IF(B14="","",_xll.BDP(B14,$D$14)),"Disabled")</f>
        <v>Disabled</v>
      </c>
      <c r="K14" s="14" t="s">
        <v>1363</v>
      </c>
      <c r="L14" s="15" t="s">
        <v>1457</v>
      </c>
      <c r="M14" s="43" t="s">
        <v>96</v>
      </c>
      <c r="N14" s="8" t="s">
        <v>1363</v>
      </c>
      <c r="O14" s="8" t="s">
        <v>584</v>
      </c>
      <c r="P14" s="8" t="s">
        <v>628</v>
      </c>
      <c r="Q14" s="161">
        <v>43089</v>
      </c>
      <c r="R14" s="161">
        <v>43180</v>
      </c>
      <c r="S14" s="52">
        <v>98.475000000000009</v>
      </c>
      <c r="T14" s="69" t="str">
        <f ca="1">IF(AND(INDIRECT("Settings.Request"&amp;Currency),Settings.AutoCalc,Settings.EnableBloomberg),IF(K14="","",_xll.BDP(K14,$M$16)),"Disabled")</f>
        <v>Disabled</v>
      </c>
      <c r="V14" s="14" t="s">
        <v>512</v>
      </c>
      <c r="W14" s="15" t="s">
        <v>352</v>
      </c>
      <c r="X14" s="43" t="s">
        <v>56</v>
      </c>
      <c r="Y14" s="8" t="s">
        <v>512</v>
      </c>
      <c r="Z14" s="8" t="s">
        <v>75</v>
      </c>
      <c r="AA14" s="8" t="s">
        <v>589</v>
      </c>
      <c r="AB14" s="49">
        <v>20.7</v>
      </c>
      <c r="AC14" s="69" t="str">
        <f ca="1">IF(AND(INDIRECT("Settings.Request"&amp;Currency),Settings.AutoCalc,Settings.EnableBloomberg),IF(V14="","",_xll.BDP(V14,$X$14)),"Disabled")</f>
        <v>Disabled</v>
      </c>
      <c r="AE14" s="14" t="s">
        <v>527</v>
      </c>
      <c r="AF14" s="15" t="s">
        <v>352</v>
      </c>
      <c r="AG14" s="43" t="s">
        <v>56</v>
      </c>
      <c r="AH14" s="8" t="s">
        <v>527</v>
      </c>
      <c r="AI14" s="8" t="s">
        <v>75</v>
      </c>
      <c r="AJ14" s="8" t="s">
        <v>1272</v>
      </c>
      <c r="AK14" s="49">
        <v>16.4375</v>
      </c>
      <c r="AL14" s="69" t="str">
        <f ca="1">IF(AND(INDIRECT("Settings.Request"&amp;Currency),Settings.AutoCalc,Settings.EnableBloomberg),IF(AE14="","",_xll.BDP(AE14,$AG$14)),"Disabled")</f>
        <v>Disabled</v>
      </c>
      <c r="AN14" s="14" t="s">
        <v>542</v>
      </c>
      <c r="AO14" s="15" t="s">
        <v>352</v>
      </c>
      <c r="AP14" s="43" t="s">
        <v>56</v>
      </c>
      <c r="AQ14" s="8" t="s">
        <v>542</v>
      </c>
      <c r="AR14" s="8" t="s">
        <v>75</v>
      </c>
      <c r="AS14" s="8" t="s">
        <v>570</v>
      </c>
      <c r="AT14" s="49">
        <v>45.62</v>
      </c>
      <c r="AU14" s="69" t="str">
        <f ca="1">IF(AND(INDIRECT("Settings.Request"&amp;Currency),Settings.AutoCalc,Settings.EnableBloomberg),IF(AN14="","",_xll.BDP(AN14,$AP$14)),"Disabled")</f>
        <v>Disabled</v>
      </c>
      <c r="AW14" s="14"/>
      <c r="AX14" s="15"/>
      <c r="AY14" s="43" t="s">
        <v>56</v>
      </c>
      <c r="AZ14" s="46"/>
      <c r="BA14" s="8"/>
      <c r="BB14" s="8"/>
      <c r="BC14" s="49"/>
      <c r="BD14" s="69" t="str">
        <f ca="1">IF(AND(INDIRECT("Settings.Request"&amp;Currency),Settings.AutoCalc,Settings.EnableBloomberg),IF(AW14="","",_xll.BDP(AW14,$AY$14)),"Disabled")</f>
        <v>Disabled</v>
      </c>
    </row>
    <row r="15" spans="1:56">
      <c r="A15" s="16">
        <v>4</v>
      </c>
      <c r="B15" s="14" t="s">
        <v>475</v>
      </c>
      <c r="C15" s="15" t="s">
        <v>352</v>
      </c>
      <c r="D15" s="43"/>
      <c r="E15" s="52" t="s">
        <v>475</v>
      </c>
      <c r="F15" s="21" t="s">
        <v>126</v>
      </c>
      <c r="G15" s="21" t="s">
        <v>619</v>
      </c>
      <c r="H15" s="52">
        <v>1.3220000000000001</v>
      </c>
      <c r="I15" s="69" t="str">
        <f ca="1">IF(AND(INDIRECT("Settings.Request"&amp;Currency),Settings.AutoCalc,Settings.EnableBloomberg),IF(B15="","",_xll.BDP(B15,$D$14)),"Disabled")</f>
        <v>Disabled</v>
      </c>
      <c r="K15" s="14" t="s">
        <v>1364</v>
      </c>
      <c r="L15" s="15" t="s">
        <v>1366</v>
      </c>
      <c r="M15" s="43" t="s">
        <v>107</v>
      </c>
      <c r="N15" s="8" t="s">
        <v>1364</v>
      </c>
      <c r="O15" s="8" t="s">
        <v>584</v>
      </c>
      <c r="P15" s="8" t="s">
        <v>629</v>
      </c>
      <c r="Q15" s="161">
        <v>43180</v>
      </c>
      <c r="R15" s="161">
        <v>43271</v>
      </c>
      <c r="S15" s="52">
        <v>98.36</v>
      </c>
      <c r="T15" s="69" t="str">
        <f ca="1">IF(AND(INDIRECT("Settings.Request"&amp;Currency),Settings.AutoCalc,Settings.EnableBloomberg),IF(K15="","",_xll.BDP(K15,$M$16)),"Disabled")</f>
        <v>Disabled</v>
      </c>
      <c r="V15" s="14" t="s">
        <v>513</v>
      </c>
      <c r="W15" s="15" t="s">
        <v>353</v>
      </c>
      <c r="X15" s="43"/>
      <c r="Y15" s="8" t="s">
        <v>513</v>
      </c>
      <c r="Z15" s="8" t="s">
        <v>75</v>
      </c>
      <c r="AA15" s="8" t="s">
        <v>590</v>
      </c>
      <c r="AB15" s="49">
        <v>19.399999999999999</v>
      </c>
      <c r="AC15" s="69" t="str">
        <f ca="1">IF(AND(INDIRECT("Settings.Request"&amp;Currency),Settings.AutoCalc,Settings.EnableBloomberg),IF(V15="","",_xll.BDP(V15,$X$14)),"Disabled")</f>
        <v>Disabled</v>
      </c>
      <c r="AE15" s="14" t="s">
        <v>528</v>
      </c>
      <c r="AF15" s="15" t="s">
        <v>353</v>
      </c>
      <c r="AG15" s="43"/>
      <c r="AH15" s="8" t="s">
        <v>528</v>
      </c>
      <c r="AI15" s="8" t="s">
        <v>75</v>
      </c>
      <c r="AJ15" s="8" t="s">
        <v>1273</v>
      </c>
      <c r="AK15" s="49">
        <v>15.8375</v>
      </c>
      <c r="AL15" s="69" t="str">
        <f ca="1">IF(AND(INDIRECT("Settings.Request"&amp;Currency),Settings.AutoCalc,Settings.EnableBloomberg),IF(AE15="","",_xll.BDP(AE15,$AG$14)),"Disabled")</f>
        <v>Disabled</v>
      </c>
      <c r="AN15" s="14" t="s">
        <v>543</v>
      </c>
      <c r="AO15" s="15" t="s">
        <v>353</v>
      </c>
      <c r="AP15" s="43"/>
      <c r="AQ15" s="8" t="s">
        <v>543</v>
      </c>
      <c r="AR15" s="8" t="s">
        <v>75</v>
      </c>
      <c r="AS15" s="8" t="s">
        <v>571</v>
      </c>
      <c r="AT15" s="49">
        <v>44.875</v>
      </c>
      <c r="AU15" s="69" t="str">
        <f ca="1">IF(AND(INDIRECT("Settings.Request"&amp;Currency),Settings.AutoCalc,Settings.EnableBloomberg),IF(AN15="","",_xll.BDP(AN15,$AP$14)),"Disabled")</f>
        <v>Disabled</v>
      </c>
      <c r="AW15" s="14"/>
      <c r="AX15" s="15"/>
      <c r="AY15" s="43"/>
      <c r="AZ15" s="46"/>
      <c r="BA15" s="8"/>
      <c r="BB15" s="8"/>
      <c r="BC15" s="49"/>
      <c r="BD15" s="69" t="str">
        <f ca="1">IF(AND(INDIRECT("Settings.Request"&amp;Currency),Settings.AutoCalc,Settings.EnableBloomberg),IF(AW15="","",_xll.BDP(AW15,$AY$14)),"Disabled")</f>
        <v>Disabled</v>
      </c>
    </row>
    <row r="16" spans="1:56">
      <c r="A16" s="16">
        <v>5</v>
      </c>
      <c r="B16" s="14" t="s">
        <v>476</v>
      </c>
      <c r="C16" s="15" t="s">
        <v>353</v>
      </c>
      <c r="D16" s="43"/>
      <c r="E16" s="52" t="s">
        <v>476</v>
      </c>
      <c r="F16" s="21" t="s">
        <v>126</v>
      </c>
      <c r="G16" s="21" t="s">
        <v>620</v>
      </c>
      <c r="H16" s="52">
        <v>1.4655</v>
      </c>
      <c r="I16" s="69" t="str">
        <f ca="1">IF(AND(INDIRECT("Settings.Request"&amp;Currency),Settings.AutoCalc,Settings.EnableBloomberg),IF(B16="","",_xll.BDP(B16,$D$14)),"Disabled")</f>
        <v>Disabled</v>
      </c>
      <c r="K16" s="14" t="s">
        <v>1365</v>
      </c>
      <c r="L16" s="15" t="s">
        <v>1458</v>
      </c>
      <c r="M16" s="43" t="s">
        <v>56</v>
      </c>
      <c r="N16" s="8" t="s">
        <v>1365</v>
      </c>
      <c r="O16" s="8" t="s">
        <v>584</v>
      </c>
      <c r="P16" s="8" t="s">
        <v>630</v>
      </c>
      <c r="Q16" s="161">
        <v>43271</v>
      </c>
      <c r="R16" s="161">
        <v>43362</v>
      </c>
      <c r="S16" s="52">
        <v>98.240000000000009</v>
      </c>
      <c r="T16" s="69" t="str">
        <f ca="1">IF(AND(INDIRECT("Settings.Request"&amp;Currency),Settings.AutoCalc,Settings.EnableBloomberg),IF(K16="","",_xll.BDP(K16,$M$16)),"Disabled")</f>
        <v>Disabled</v>
      </c>
      <c r="V16" s="14" t="s">
        <v>514</v>
      </c>
      <c r="W16" s="15" t="s">
        <v>354</v>
      </c>
      <c r="X16" s="43"/>
      <c r="Y16" s="8" t="s">
        <v>514</v>
      </c>
      <c r="Z16" s="8" t="s">
        <v>75</v>
      </c>
      <c r="AA16" s="8" t="s">
        <v>591</v>
      </c>
      <c r="AB16" s="49">
        <v>18.7</v>
      </c>
      <c r="AC16" s="69" t="str">
        <f ca="1">IF(AND(INDIRECT("Settings.Request"&amp;Currency),Settings.AutoCalc,Settings.EnableBloomberg),IF(V16="","",_xll.BDP(V16,$X$14)),"Disabled")</f>
        <v>Disabled</v>
      </c>
      <c r="AE16" s="14" t="s">
        <v>529</v>
      </c>
      <c r="AF16" s="15" t="s">
        <v>354</v>
      </c>
      <c r="AG16" s="43"/>
      <c r="AH16" s="8" t="s">
        <v>529</v>
      </c>
      <c r="AI16" s="8" t="s">
        <v>75</v>
      </c>
      <c r="AJ16" s="8" t="s">
        <v>1274</v>
      </c>
      <c r="AK16" s="49">
        <v>14.4375</v>
      </c>
      <c r="AL16" s="69" t="str">
        <f ca="1">IF(AND(INDIRECT("Settings.Request"&amp;Currency),Settings.AutoCalc,Settings.EnableBloomberg),IF(AE16="","",_xll.BDP(AE16,$AG$14)),"Disabled")</f>
        <v>Disabled</v>
      </c>
      <c r="AN16" s="14" t="s">
        <v>544</v>
      </c>
      <c r="AO16" s="15" t="s">
        <v>354</v>
      </c>
      <c r="AP16" s="43"/>
      <c r="AQ16" s="8" t="s">
        <v>544</v>
      </c>
      <c r="AR16" s="8" t="s">
        <v>75</v>
      </c>
      <c r="AS16" s="8" t="s">
        <v>572</v>
      </c>
      <c r="AT16" s="49">
        <v>44.63</v>
      </c>
      <c r="AU16" s="69" t="str">
        <f ca="1">IF(AND(INDIRECT("Settings.Request"&amp;Currency),Settings.AutoCalc,Settings.EnableBloomberg),IF(AN16="","",_xll.BDP(AN16,$AP$14)),"Disabled")</f>
        <v>Disabled</v>
      </c>
      <c r="AW16" s="14"/>
      <c r="AX16" s="15"/>
      <c r="AY16" s="43"/>
      <c r="AZ16" s="46"/>
      <c r="BA16" s="8"/>
      <c r="BB16" s="8"/>
      <c r="BC16" s="49"/>
      <c r="BD16" s="69" t="str">
        <f ca="1">IF(AND(INDIRECT("Settings.Request"&amp;Currency),Settings.AutoCalc,Settings.EnableBloomberg),IF(AW16="","",_xll.BDP(AW16,$AY$14)),"Disabled")</f>
        <v>Disabled</v>
      </c>
    </row>
    <row r="17" spans="1:56">
      <c r="A17" s="16">
        <v>6</v>
      </c>
      <c r="B17" s="14" t="s">
        <v>477</v>
      </c>
      <c r="C17" s="15" t="s">
        <v>354</v>
      </c>
      <c r="D17" s="43"/>
      <c r="E17" s="52" t="s">
        <v>477</v>
      </c>
      <c r="F17" s="21" t="s">
        <v>126</v>
      </c>
      <c r="G17" s="21" t="s">
        <v>621</v>
      </c>
      <c r="H17" s="52">
        <v>1.5740000000000001</v>
      </c>
      <c r="I17" s="69" t="str">
        <f ca="1">IF(AND(INDIRECT("Settings.Request"&amp;Currency),Settings.AutoCalc,Settings.EnableBloomberg),IF(B17="","",_xll.BDP(B17,$D$14)),"Disabled")</f>
        <v>Disabled</v>
      </c>
      <c r="J17" s="30"/>
      <c r="K17" s="14" t="s">
        <v>1367</v>
      </c>
      <c r="L17" s="15" t="s">
        <v>1459</v>
      </c>
      <c r="M17" s="43"/>
      <c r="N17" s="8" t="s">
        <v>1367</v>
      </c>
      <c r="O17" s="8" t="s">
        <v>584</v>
      </c>
      <c r="P17" s="8" t="s">
        <v>1371</v>
      </c>
      <c r="Q17" s="161">
        <v>43362</v>
      </c>
      <c r="R17" s="161">
        <v>43453</v>
      </c>
      <c r="S17" s="52">
        <v>98.13</v>
      </c>
      <c r="T17" s="69" t="str">
        <f ca="1">IF(AND(INDIRECT("Settings.Request"&amp;Currency),Settings.AutoCalc,Settings.EnableBloomberg),IF(K17="","",_xll.BDP(K17,$M$16)),"Disabled")</f>
        <v>Disabled</v>
      </c>
      <c r="V17" s="14" t="s">
        <v>515</v>
      </c>
      <c r="W17" s="15" t="s">
        <v>355</v>
      </c>
      <c r="X17" s="43"/>
      <c r="Y17" s="8" t="s">
        <v>515</v>
      </c>
      <c r="Z17" s="8" t="s">
        <v>75</v>
      </c>
      <c r="AA17" s="8" t="s">
        <v>592</v>
      </c>
      <c r="AB17" s="49">
        <v>18.3</v>
      </c>
      <c r="AC17" s="69" t="str">
        <f ca="1">IF(AND(INDIRECT("Settings.Request"&amp;Currency),Settings.AutoCalc,Settings.EnableBloomberg),IF(V17="","",_xll.BDP(V17,$X$14)),"Disabled")</f>
        <v>Disabled</v>
      </c>
      <c r="AE17" s="14" t="s">
        <v>530</v>
      </c>
      <c r="AF17" s="15" t="s">
        <v>355</v>
      </c>
      <c r="AG17" s="43"/>
      <c r="AH17" s="8" t="s">
        <v>530</v>
      </c>
      <c r="AI17" s="8" t="s">
        <v>75</v>
      </c>
      <c r="AJ17" s="8" t="s">
        <v>1275</v>
      </c>
      <c r="AK17" s="49">
        <v>13.4125</v>
      </c>
      <c r="AL17" s="69" t="str">
        <f ca="1">IF(AND(INDIRECT("Settings.Request"&amp;Currency),Settings.AutoCalc,Settings.EnableBloomberg),IF(AE17="","",_xll.BDP(AE17,$AG$14)),"Disabled")</f>
        <v>Disabled</v>
      </c>
      <c r="AN17" s="14" t="s">
        <v>545</v>
      </c>
      <c r="AO17" s="15" t="s">
        <v>356</v>
      </c>
      <c r="AP17" s="43"/>
      <c r="AQ17" s="8" t="s">
        <v>545</v>
      </c>
      <c r="AR17" s="8" t="s">
        <v>75</v>
      </c>
      <c r="AS17" s="8" t="s">
        <v>573</v>
      </c>
      <c r="AT17" s="49">
        <v>43.38</v>
      </c>
      <c r="AU17" s="69" t="str">
        <f ca="1">IF(AND(INDIRECT("Settings.Request"&amp;Currency),Settings.AutoCalc,Settings.EnableBloomberg),IF(AN17="","",_xll.BDP(AN17,$AP$14)),"Disabled")</f>
        <v>Disabled</v>
      </c>
      <c r="AW17" s="14"/>
      <c r="AX17" s="15"/>
      <c r="AY17" s="43"/>
      <c r="AZ17" s="46"/>
      <c r="BA17" s="8"/>
      <c r="BB17" s="8"/>
      <c r="BC17" s="49"/>
      <c r="BD17" s="69" t="str">
        <f ca="1">IF(AND(INDIRECT("Settings.Request"&amp;Currency),Settings.AutoCalc,Settings.EnableBloomberg),IF(AW17="","",_xll.BDP(AW17,$AY$14)),"Disabled")</f>
        <v>Disabled</v>
      </c>
    </row>
    <row r="18" spans="1:56">
      <c r="A18" s="16">
        <v>7</v>
      </c>
      <c r="B18" s="14" t="s">
        <v>478</v>
      </c>
      <c r="C18" s="15" t="s">
        <v>355</v>
      </c>
      <c r="D18" s="43"/>
      <c r="E18" s="52" t="s">
        <v>478</v>
      </c>
      <c r="F18" s="21" t="s">
        <v>126</v>
      </c>
      <c r="G18" s="21" t="s">
        <v>622</v>
      </c>
      <c r="H18" s="52">
        <v>1.673</v>
      </c>
      <c r="I18" s="69" t="str">
        <f ca="1">IF(AND(INDIRECT("Settings.Request"&amp;Currency),Settings.AutoCalc,Settings.EnableBloomberg),IF(B18="","",_xll.BDP(B18,$D$14)),"Disabled")</f>
        <v>Disabled</v>
      </c>
      <c r="J18" s="30"/>
      <c r="K18" s="14" t="s">
        <v>1368</v>
      </c>
      <c r="L18" s="15" t="s">
        <v>1460</v>
      </c>
      <c r="M18" s="43"/>
      <c r="N18" s="8" t="s">
        <v>1368</v>
      </c>
      <c r="O18" s="8" t="s">
        <v>584</v>
      </c>
      <c r="P18" s="8" t="s">
        <v>1372</v>
      </c>
      <c r="Q18" s="161">
        <v>43453</v>
      </c>
      <c r="R18" s="161">
        <v>43544</v>
      </c>
      <c r="S18" s="52">
        <v>98.004999999999995</v>
      </c>
      <c r="T18" s="69" t="str">
        <f ca="1">IF(AND(INDIRECT("Settings.Request"&amp;Currency),Settings.AutoCalc,Settings.EnableBloomberg),IF(K18="","",_xll.BDP(K18,$M$16)),"Disabled")</f>
        <v>Disabled</v>
      </c>
      <c r="V18" s="14" t="s">
        <v>516</v>
      </c>
      <c r="W18" s="15" t="s">
        <v>356</v>
      </c>
      <c r="X18" s="43"/>
      <c r="Y18" s="8" t="s">
        <v>516</v>
      </c>
      <c r="Z18" s="8" t="s">
        <v>75</v>
      </c>
      <c r="AA18" s="8" t="s">
        <v>593</v>
      </c>
      <c r="AB18" s="49">
        <v>18</v>
      </c>
      <c r="AC18" s="69" t="str">
        <f ca="1">IF(AND(INDIRECT("Settings.Request"&amp;Currency),Settings.AutoCalc,Settings.EnableBloomberg),IF(V18="","",_xll.BDP(V18,$X$14)),"Disabled")</f>
        <v>Disabled</v>
      </c>
      <c r="AE18" s="14" t="s">
        <v>531</v>
      </c>
      <c r="AF18" s="15" t="s">
        <v>356</v>
      </c>
      <c r="AG18" s="43"/>
      <c r="AH18" s="8" t="s">
        <v>531</v>
      </c>
      <c r="AI18" s="8" t="s">
        <v>75</v>
      </c>
      <c r="AJ18" s="8" t="s">
        <v>1276</v>
      </c>
      <c r="AK18" s="49">
        <v>12.625</v>
      </c>
      <c r="AL18" s="69" t="str">
        <f ca="1">IF(AND(INDIRECT("Settings.Request"&amp;Currency),Settings.AutoCalc,Settings.EnableBloomberg),IF(AE18="","",_xll.BDP(AE18,$AG$14)),"Disabled")</f>
        <v>Disabled</v>
      </c>
      <c r="AN18" s="14" t="s">
        <v>546</v>
      </c>
      <c r="AO18" s="15" t="s">
        <v>359</v>
      </c>
      <c r="AP18" s="43"/>
      <c r="AQ18" s="8" t="s">
        <v>546</v>
      </c>
      <c r="AR18" s="8" t="s">
        <v>75</v>
      </c>
      <c r="AS18" s="8" t="s">
        <v>574</v>
      </c>
      <c r="AT18" s="49">
        <v>41.5</v>
      </c>
      <c r="AU18" s="69" t="str">
        <f ca="1">IF(AND(INDIRECT("Settings.Request"&amp;Currency),Settings.AutoCalc,Settings.EnableBloomberg),IF(AN18="","",_xll.BDP(AN18,$AP$14)),"Disabled")</f>
        <v>Disabled</v>
      </c>
      <c r="AW18" s="14"/>
      <c r="AX18" s="15"/>
      <c r="AY18" s="43"/>
      <c r="AZ18" s="46"/>
      <c r="BA18" s="8"/>
      <c r="BB18" s="8"/>
      <c r="BC18" s="49"/>
      <c r="BD18" s="69" t="str">
        <f ca="1">IF(AND(INDIRECT("Settings.Request"&amp;Currency),Settings.AutoCalc,Settings.EnableBloomberg),IF(AW18="","",_xll.BDP(AW18,$AY$14)),"Disabled")</f>
        <v>Disabled</v>
      </c>
    </row>
    <row r="19" spans="1:56">
      <c r="A19" s="16">
        <v>8</v>
      </c>
      <c r="B19" s="14" t="s">
        <v>479</v>
      </c>
      <c r="C19" s="15" t="s">
        <v>356</v>
      </c>
      <c r="D19" s="43"/>
      <c r="E19" s="52" t="s">
        <v>479</v>
      </c>
      <c r="F19" s="21" t="s">
        <v>126</v>
      </c>
      <c r="G19" s="21" t="s">
        <v>623</v>
      </c>
      <c r="H19" s="52">
        <v>1.7529999999999999</v>
      </c>
      <c r="I19" s="69" t="str">
        <f ca="1">IF(AND(INDIRECT("Settings.Request"&amp;Currency),Settings.AutoCalc,Settings.EnableBloomberg),IF(B19="","",_xll.BDP(B19,$D$14)),"Disabled")</f>
        <v>Disabled</v>
      </c>
      <c r="J19" s="30"/>
      <c r="K19" s="14" t="s">
        <v>1369</v>
      </c>
      <c r="L19" s="15" t="s">
        <v>1461</v>
      </c>
      <c r="M19" s="43"/>
      <c r="N19" s="8" t="s">
        <v>1369</v>
      </c>
      <c r="O19" s="8" t="s">
        <v>584</v>
      </c>
      <c r="P19" s="8" t="s">
        <v>1373</v>
      </c>
      <c r="Q19" s="161">
        <v>43544</v>
      </c>
      <c r="R19" s="161">
        <v>43635</v>
      </c>
      <c r="S19" s="52">
        <v>97.924999999999997</v>
      </c>
      <c r="T19" s="69" t="str">
        <f ca="1">IF(AND(INDIRECT("Settings.Request"&amp;Currency),Settings.AutoCalc,Settings.EnableBloomberg),IF(K19="","",_xll.BDP(K19,$M$16)),"Disabled")</f>
        <v>Disabled</v>
      </c>
      <c r="V19" s="14" t="s">
        <v>517</v>
      </c>
      <c r="W19" s="15" t="s">
        <v>357</v>
      </c>
      <c r="X19" s="43"/>
      <c r="Y19" s="8" t="s">
        <v>517</v>
      </c>
      <c r="Z19" s="8" t="s">
        <v>75</v>
      </c>
      <c r="AA19" s="8" t="s">
        <v>594</v>
      </c>
      <c r="AB19" s="49">
        <v>17.8</v>
      </c>
      <c r="AC19" s="69" t="str">
        <f ca="1">IF(AND(INDIRECT("Settings.Request"&amp;Currency),Settings.AutoCalc,Settings.EnableBloomberg),IF(V19="","",_xll.BDP(V19,$X$14)),"Disabled")</f>
        <v>Disabled</v>
      </c>
      <c r="AE19" s="14" t="s">
        <v>532</v>
      </c>
      <c r="AF19" s="15" t="s">
        <v>357</v>
      </c>
      <c r="AG19" s="43"/>
      <c r="AH19" s="8" t="s">
        <v>532</v>
      </c>
      <c r="AI19" s="8" t="s">
        <v>75</v>
      </c>
      <c r="AJ19" s="8" t="s">
        <v>1277</v>
      </c>
      <c r="AK19" s="49">
        <v>11.875</v>
      </c>
      <c r="AL19" s="69" t="str">
        <f ca="1">IF(AND(INDIRECT("Settings.Request"&amp;Currency),Settings.AutoCalc,Settings.EnableBloomberg),IF(AE19="","",_xll.BDP(AE19,$AG$14)),"Disabled")</f>
        <v>Disabled</v>
      </c>
      <c r="AN19" s="14" t="s">
        <v>547</v>
      </c>
      <c r="AO19" s="15" t="s">
        <v>361</v>
      </c>
      <c r="AP19" s="43"/>
      <c r="AQ19" s="8" t="s">
        <v>547</v>
      </c>
      <c r="AR19" s="8" t="s">
        <v>75</v>
      </c>
      <c r="AS19" s="8" t="s">
        <v>575</v>
      </c>
      <c r="AT19" s="49">
        <v>39.375</v>
      </c>
      <c r="AU19" s="69" t="str">
        <f ca="1">IF(AND(INDIRECT("Settings.Request"&amp;Currency),Settings.AutoCalc,Settings.EnableBloomberg),IF(AN19="","",_xll.BDP(AN19,$AP$14)),"Disabled")</f>
        <v>Disabled</v>
      </c>
      <c r="AW19" s="14"/>
      <c r="AX19" s="15"/>
      <c r="AY19" s="43"/>
      <c r="AZ19" s="46"/>
      <c r="BA19" s="8"/>
      <c r="BB19" s="8"/>
      <c r="BC19" s="49"/>
      <c r="BD19" s="69" t="str">
        <f ca="1">IF(AND(INDIRECT("Settings.Request"&amp;Currency),Settings.AutoCalc,Settings.EnableBloomberg),IF(AW19="","",_xll.BDP(AW19,$AY$14)),"Disabled")</f>
        <v>Disabled</v>
      </c>
    </row>
    <row r="20" spans="1:56">
      <c r="A20" s="16">
        <v>9</v>
      </c>
      <c r="B20" s="14" t="s">
        <v>480</v>
      </c>
      <c r="C20" s="15" t="s">
        <v>359</v>
      </c>
      <c r="D20" s="43"/>
      <c r="E20" s="52" t="s">
        <v>480</v>
      </c>
      <c r="F20" s="21" t="s">
        <v>126</v>
      </c>
      <c r="G20" s="21" t="s">
        <v>624</v>
      </c>
      <c r="H20" s="52">
        <v>1.911</v>
      </c>
      <c r="I20" s="69" t="str">
        <f ca="1">IF(AND(INDIRECT("Settings.Request"&amp;Currency),Settings.AutoCalc,Settings.EnableBloomberg),IF(B20="","",_xll.BDP(B20,$D$14)),"Disabled")</f>
        <v>Disabled</v>
      </c>
      <c r="J20" s="30"/>
      <c r="K20" s="14" t="s">
        <v>1370</v>
      </c>
      <c r="L20" s="15" t="s">
        <v>1456</v>
      </c>
      <c r="M20" s="43"/>
      <c r="N20" s="8" t="s">
        <v>1370</v>
      </c>
      <c r="O20" s="8" t="s">
        <v>584</v>
      </c>
      <c r="P20" s="8" t="s">
        <v>1374</v>
      </c>
      <c r="Q20" s="161">
        <v>43635</v>
      </c>
      <c r="R20" s="161">
        <v>43726</v>
      </c>
      <c r="S20" s="52">
        <v>97.850000000000009</v>
      </c>
      <c r="T20" s="69" t="str">
        <f ca="1">IF(AND(INDIRECT("Settings.Request"&amp;Currency),Settings.AutoCalc,Settings.EnableBloomberg),IF(K20="","",_xll.BDP(K20,$M$16)),"Disabled")</f>
        <v>Disabled</v>
      </c>
      <c r="V20" s="14" t="s">
        <v>518</v>
      </c>
      <c r="W20" s="15" t="s">
        <v>358</v>
      </c>
      <c r="X20" s="43"/>
      <c r="Y20" s="8" t="s">
        <v>518</v>
      </c>
      <c r="Z20" s="8" t="s">
        <v>75</v>
      </c>
      <c r="AA20" s="8" t="s">
        <v>595</v>
      </c>
      <c r="AB20" s="49">
        <v>17.7</v>
      </c>
      <c r="AC20" s="69" t="str">
        <f ca="1">IF(AND(INDIRECT("Settings.Request"&amp;Currency),Settings.AutoCalc,Settings.EnableBloomberg),IF(V20="","",_xll.BDP(V20,$X$14)),"Disabled")</f>
        <v>Disabled</v>
      </c>
      <c r="AE20" s="14" t="s">
        <v>533</v>
      </c>
      <c r="AF20" s="15" t="s">
        <v>358</v>
      </c>
      <c r="AG20" s="43"/>
      <c r="AH20" s="8" t="s">
        <v>533</v>
      </c>
      <c r="AI20" s="8" t="s">
        <v>75</v>
      </c>
      <c r="AJ20" s="8" t="s">
        <v>1278</v>
      </c>
      <c r="AK20" s="49">
        <v>11.25</v>
      </c>
      <c r="AL20" s="69" t="str">
        <f ca="1">IF(AND(INDIRECT("Settings.Request"&amp;Currency),Settings.AutoCalc,Settings.EnableBloomberg),IF(AE20="","",_xll.BDP(AE20,$AG$14)),"Disabled")</f>
        <v>Disabled</v>
      </c>
      <c r="AN20" s="14" t="s">
        <v>548</v>
      </c>
      <c r="AO20" s="15" t="s">
        <v>362</v>
      </c>
      <c r="AP20" s="43"/>
      <c r="AQ20" s="8" t="s">
        <v>548</v>
      </c>
      <c r="AR20" s="8" t="s">
        <v>75</v>
      </c>
      <c r="AS20" s="8" t="s">
        <v>576</v>
      </c>
      <c r="AT20" s="49">
        <v>38.625</v>
      </c>
      <c r="AU20" s="69" t="str">
        <f ca="1">IF(AND(INDIRECT("Settings.Request"&amp;Currency),Settings.AutoCalc,Settings.EnableBloomberg),IF(AN20="","",_xll.BDP(AN20,$AP$14)),"Disabled")</f>
        <v>Disabled</v>
      </c>
      <c r="AW20" s="14"/>
      <c r="AX20" s="15"/>
      <c r="AY20" s="43"/>
      <c r="AZ20" s="46"/>
      <c r="BA20" s="8"/>
      <c r="BB20" s="8"/>
      <c r="BC20" s="49"/>
      <c r="BD20" s="69" t="str">
        <f ca="1">IF(AND(INDIRECT("Settings.Request"&amp;Currency),Settings.AutoCalc,Settings.EnableBloomberg),IF(AW20="","",_xll.BDP(AW20,$AY$14)),"Disabled")</f>
        <v>Disabled</v>
      </c>
    </row>
    <row r="21" spans="1:56">
      <c r="A21" s="16">
        <v>10</v>
      </c>
      <c r="B21" s="14" t="s">
        <v>481</v>
      </c>
      <c r="C21" s="15" t="s">
        <v>361</v>
      </c>
      <c r="D21" s="43"/>
      <c r="E21" s="52" t="s">
        <v>481</v>
      </c>
      <c r="F21" s="21" t="s">
        <v>126</v>
      </c>
      <c r="G21" s="21" t="s">
        <v>625</v>
      </c>
      <c r="H21" s="52">
        <v>1.9844999999999999</v>
      </c>
      <c r="I21" s="69" t="str">
        <f ca="1">IF(AND(INDIRECT("Settings.Request"&amp;Currency),Settings.AutoCalc,Settings.EnableBloomberg),IF(B21="","",_xll.BDP(B21,$D$14)),"Disabled")</f>
        <v>Disabled</v>
      </c>
      <c r="J21" s="30"/>
      <c r="K21" s="14" t="s">
        <v>1304</v>
      </c>
      <c r="L21" s="15" t="s">
        <v>354</v>
      </c>
      <c r="M21" s="43"/>
      <c r="N21" s="8" t="s">
        <v>1304</v>
      </c>
      <c r="O21" s="8" t="s">
        <v>202</v>
      </c>
      <c r="P21" s="8" t="s">
        <v>585</v>
      </c>
      <c r="Q21" s="161" t="s">
        <v>73</v>
      </c>
      <c r="R21" s="161" t="s">
        <v>73</v>
      </c>
      <c r="S21" s="52">
        <v>1.9275</v>
      </c>
      <c r="T21" s="69" t="str">
        <f ca="1">IF(AND(INDIRECT("Settings.Request"&amp;Currency),Settings.AutoCalc,Settings.EnableBloomberg),IF(K21="","",_xll.BDP(K21,$M$16)),"Disabled")</f>
        <v>Disabled</v>
      </c>
      <c r="V21" s="14" t="s">
        <v>519</v>
      </c>
      <c r="W21" s="15" t="s">
        <v>359</v>
      </c>
      <c r="X21" s="43"/>
      <c r="Y21" s="8" t="s">
        <v>519</v>
      </c>
      <c r="Z21" s="8" t="s">
        <v>75</v>
      </c>
      <c r="AA21" s="8" t="s">
        <v>596</v>
      </c>
      <c r="AB21" s="49">
        <v>17.7</v>
      </c>
      <c r="AC21" s="69" t="str">
        <f ca="1">IF(AND(INDIRECT("Settings.Request"&amp;Currency),Settings.AutoCalc,Settings.EnableBloomberg),IF(V21="","",_xll.BDP(V21,$X$14)),"Disabled")</f>
        <v>Disabled</v>
      </c>
      <c r="AE21" s="14" t="s">
        <v>534</v>
      </c>
      <c r="AF21" s="15" t="s">
        <v>359</v>
      </c>
      <c r="AG21" s="43"/>
      <c r="AH21" s="8" t="s">
        <v>534</v>
      </c>
      <c r="AI21" s="8" t="s">
        <v>75</v>
      </c>
      <c r="AJ21" s="8" t="s">
        <v>1279</v>
      </c>
      <c r="AK21" s="49">
        <v>10.5875</v>
      </c>
      <c r="AL21" s="69" t="str">
        <f ca="1">IF(AND(INDIRECT("Settings.Request"&amp;Currency),Settings.AutoCalc,Settings.EnableBloomberg),IF(AE21="","",_xll.BDP(AE21,$AG$14)),"Disabled")</f>
        <v>Disabled</v>
      </c>
      <c r="AN21" s="14" t="s">
        <v>549</v>
      </c>
      <c r="AO21" s="15" t="s">
        <v>363</v>
      </c>
      <c r="AP21" s="43"/>
      <c r="AQ21" s="8" t="s">
        <v>549</v>
      </c>
      <c r="AR21" s="8" t="s">
        <v>75</v>
      </c>
      <c r="AS21" s="8" t="s">
        <v>577</v>
      </c>
      <c r="AT21" s="49">
        <v>38.375</v>
      </c>
      <c r="AU21" s="69" t="str">
        <f ca="1">IF(AND(INDIRECT("Settings.Request"&amp;Currency),Settings.AutoCalc,Settings.EnableBloomberg),IF(AN21="","",_xll.BDP(AN21,$AP$14)),"Disabled")</f>
        <v>Disabled</v>
      </c>
      <c r="AW21" s="14"/>
      <c r="AX21" s="15"/>
      <c r="AY21" s="43"/>
      <c r="AZ21" s="46"/>
      <c r="BA21" s="8"/>
      <c r="BB21" s="8"/>
      <c r="BC21" s="49"/>
      <c r="BD21" s="69" t="str">
        <f ca="1">IF(AND(INDIRECT("Settings.Request"&amp;Currency),Settings.AutoCalc,Settings.EnableBloomberg),IF(AW21="","",_xll.BDP(AW21,$AY$14)),"Disabled")</f>
        <v>Disabled</v>
      </c>
    </row>
    <row r="22" spans="1:56">
      <c r="A22" s="16">
        <v>11</v>
      </c>
      <c r="B22" s="14" t="s">
        <v>482</v>
      </c>
      <c r="C22" s="15" t="s">
        <v>362</v>
      </c>
      <c r="D22" s="43"/>
      <c r="E22" s="52" t="s">
        <v>482</v>
      </c>
      <c r="F22" s="21" t="s">
        <v>126</v>
      </c>
      <c r="G22" s="21" t="s">
        <v>597</v>
      </c>
      <c r="H22" s="52">
        <v>2.0539999999999998</v>
      </c>
      <c r="I22" s="69" t="str">
        <f ca="1">IF(AND(INDIRECT("Settings.Request"&amp;Currency),Settings.AutoCalc,Settings.EnableBloomberg),IF(B22="","",_xll.BDP(B22,$D$14)),"Disabled")</f>
        <v>Disabled</v>
      </c>
      <c r="J22" s="30"/>
      <c r="K22" s="14" t="s">
        <v>1305</v>
      </c>
      <c r="L22" s="15" t="s">
        <v>356</v>
      </c>
      <c r="M22" s="43"/>
      <c r="N22" s="8" t="s">
        <v>1305</v>
      </c>
      <c r="O22" s="8" t="s">
        <v>202</v>
      </c>
      <c r="P22" s="8" t="s">
        <v>579</v>
      </c>
      <c r="Q22" s="161" t="s">
        <v>73</v>
      </c>
      <c r="R22" s="161" t="s">
        <v>73</v>
      </c>
      <c r="S22" s="52">
        <v>2.1114999999999999</v>
      </c>
      <c r="T22" s="69" t="str">
        <f ca="1">IF(AND(INDIRECT("Settings.Request"&amp;Currency),Settings.AutoCalc,Settings.EnableBloomberg),IF(#REF!="","",_xll.BDP(#REF!,$M$16)),"Disabled")</f>
        <v>Disabled</v>
      </c>
      <c r="V22" s="14" t="s">
        <v>520</v>
      </c>
      <c r="W22" s="15" t="s">
        <v>361</v>
      </c>
      <c r="X22" s="43"/>
      <c r="Y22" s="8" t="s">
        <v>520</v>
      </c>
      <c r="Z22" s="8" t="s">
        <v>75</v>
      </c>
      <c r="AA22" s="8" t="s">
        <v>553</v>
      </c>
      <c r="AB22" s="49">
        <v>17.7</v>
      </c>
      <c r="AC22" s="69" t="str">
        <f ca="1">IF(AND(INDIRECT("Settings.Request"&amp;Currency),Settings.AutoCalc,Settings.EnableBloomberg),IF(V22="","",_xll.BDP(V22,$X$14)),"Disabled")</f>
        <v>Disabled</v>
      </c>
      <c r="AE22" s="14" t="s">
        <v>535</v>
      </c>
      <c r="AF22" s="15" t="s">
        <v>361</v>
      </c>
      <c r="AG22" s="43"/>
      <c r="AH22" s="8" t="s">
        <v>535</v>
      </c>
      <c r="AI22" s="8" t="s">
        <v>75</v>
      </c>
      <c r="AJ22" s="8" t="s">
        <v>563</v>
      </c>
      <c r="AK22" s="49">
        <v>9.9375</v>
      </c>
      <c r="AL22" s="69" t="str">
        <f ca="1">IF(AND(INDIRECT("Settings.Request"&amp;Currency),Settings.AutoCalc,Settings.EnableBloomberg),IF(AE22="","",_xll.BDP(AE22,$AG$14)),"Disabled")</f>
        <v>Disabled</v>
      </c>
      <c r="AN22" s="14" t="s">
        <v>550</v>
      </c>
      <c r="AO22" s="15" t="s">
        <v>364</v>
      </c>
      <c r="AP22" s="43"/>
      <c r="AQ22" s="8" t="s">
        <v>550</v>
      </c>
      <c r="AR22" s="8" t="s">
        <v>75</v>
      </c>
      <c r="AS22" s="8" t="s">
        <v>561</v>
      </c>
      <c r="AT22" s="49">
        <v>37.375</v>
      </c>
      <c r="AU22" s="69" t="str">
        <f ca="1">IF(AND(INDIRECT("Settings.Request"&amp;Currency),Settings.AutoCalc,Settings.EnableBloomberg),IF(AN22="","",_xll.BDP(AN22,$AP$14)),"Disabled")</f>
        <v>Disabled</v>
      </c>
      <c r="AW22" s="14"/>
      <c r="AX22" s="15"/>
      <c r="AY22" s="43"/>
      <c r="AZ22" s="46"/>
      <c r="BA22" s="8"/>
      <c r="BB22" s="8"/>
      <c r="BC22" s="49"/>
      <c r="BD22" s="69" t="str">
        <f ca="1">IF(AND(INDIRECT("Settings.Request"&amp;Currency),Settings.AutoCalc,Settings.EnableBloomberg),IF(AW22="","",_xll.BDP(AW22,$AY$14)),"Disabled")</f>
        <v>Disabled</v>
      </c>
    </row>
    <row r="23" spans="1:56">
      <c r="A23" s="16">
        <v>12</v>
      </c>
      <c r="B23" s="14" t="s">
        <v>483</v>
      </c>
      <c r="C23" s="15" t="s">
        <v>363</v>
      </c>
      <c r="D23" s="43"/>
      <c r="E23" s="52" t="s">
        <v>483</v>
      </c>
      <c r="F23" s="21" t="s">
        <v>126</v>
      </c>
      <c r="G23" s="21" t="s">
        <v>598</v>
      </c>
      <c r="H23" s="52">
        <v>2.11</v>
      </c>
      <c r="I23" s="69" t="str">
        <f ca="1">IF(AND(INDIRECT("Settings.Request"&amp;Currency),Settings.AutoCalc,Settings.EnableBloomberg),IF(B23="","",_xll.BDP(B23,$D$14)),"Disabled")</f>
        <v>Disabled</v>
      </c>
      <c r="J23" s="30"/>
      <c r="K23" s="14" t="s">
        <v>1306</v>
      </c>
      <c r="L23" s="15" t="s">
        <v>359</v>
      </c>
      <c r="M23" s="43"/>
      <c r="N23" s="8" t="s">
        <v>1306</v>
      </c>
      <c r="O23" s="8" t="s">
        <v>202</v>
      </c>
      <c r="P23" s="8" t="s">
        <v>580</v>
      </c>
      <c r="Q23" s="161" t="s">
        <v>73</v>
      </c>
      <c r="R23" s="161" t="s">
        <v>73</v>
      </c>
      <c r="S23" s="52">
        <v>2.2814999999999999</v>
      </c>
      <c r="T23" s="69" t="str">
        <f ca="1">IF(AND(INDIRECT("Settings.Request"&amp;Currency),Settings.AutoCalc,Settings.EnableBloomberg),IF(K22="","",_xll.BDP(K22,$M$16)),"Disabled")</f>
        <v>Disabled</v>
      </c>
      <c r="V23" s="14" t="s">
        <v>521</v>
      </c>
      <c r="W23" s="15" t="s">
        <v>362</v>
      </c>
      <c r="X23" s="43"/>
      <c r="Y23" s="8" t="s">
        <v>521</v>
      </c>
      <c r="Z23" s="8" t="s">
        <v>75</v>
      </c>
      <c r="AA23" s="8" t="s">
        <v>554</v>
      </c>
      <c r="AB23" s="49">
        <v>17.7</v>
      </c>
      <c r="AC23" s="69" t="str">
        <f ca="1">IF(AND(INDIRECT("Settings.Request"&amp;Currency),Settings.AutoCalc,Settings.EnableBloomberg),IF(V23="","",_xll.BDP(V23,$X$14)),"Disabled")</f>
        <v>Disabled</v>
      </c>
      <c r="AE23" s="14" t="s">
        <v>536</v>
      </c>
      <c r="AF23" s="15" t="s">
        <v>362</v>
      </c>
      <c r="AG23" s="43"/>
      <c r="AH23" s="8" t="s">
        <v>536</v>
      </c>
      <c r="AI23" s="8" t="s">
        <v>75</v>
      </c>
      <c r="AJ23" s="8" t="s">
        <v>564</v>
      </c>
      <c r="AK23" s="49">
        <v>9.375</v>
      </c>
      <c r="AL23" s="69" t="str">
        <f ca="1">IF(AND(INDIRECT("Settings.Request"&amp;Currency),Settings.AutoCalc,Settings.EnableBloomberg),IF(AE23="","",_xll.BDP(AE23,$AG$14)),"Disabled")</f>
        <v>Disabled</v>
      </c>
      <c r="AN23" s="14" t="s">
        <v>551</v>
      </c>
      <c r="AO23" s="15" t="s">
        <v>365</v>
      </c>
      <c r="AP23" s="43"/>
      <c r="AQ23" s="8" t="s">
        <v>551</v>
      </c>
      <c r="AR23" s="8" t="s">
        <v>75</v>
      </c>
      <c r="AS23" s="8" t="s">
        <v>562</v>
      </c>
      <c r="AT23" s="49">
        <v>35.875</v>
      </c>
      <c r="AU23" s="69" t="str">
        <f ca="1">IF(AND(INDIRECT("Settings.Request"&amp;Currency),Settings.AutoCalc,Settings.EnableBloomberg),IF(AN23="","",_xll.BDP(AN23,$AP$14)),"Disabled")</f>
        <v>Disabled</v>
      </c>
      <c r="AW23" s="14"/>
      <c r="AX23" s="15"/>
      <c r="AY23" s="43"/>
      <c r="AZ23" s="46"/>
      <c r="BA23" s="8"/>
      <c r="BB23" s="8"/>
      <c r="BC23" s="49"/>
      <c r="BD23" s="69" t="str">
        <f ca="1">IF(AND(INDIRECT("Settings.Request"&amp;Currency),Settings.AutoCalc,Settings.EnableBloomberg),IF(AW23="","",_xll.BDP(AW23,$AY$14)),"Disabled")</f>
        <v>Disabled</v>
      </c>
    </row>
    <row r="24" spans="1:56">
      <c r="A24" s="16">
        <v>13</v>
      </c>
      <c r="B24" s="14" t="s">
        <v>484</v>
      </c>
      <c r="C24" s="15" t="s">
        <v>364</v>
      </c>
      <c r="D24" s="43"/>
      <c r="E24" s="52" t="s">
        <v>484</v>
      </c>
      <c r="F24" s="21" t="s">
        <v>126</v>
      </c>
      <c r="G24" s="21" t="s">
        <v>599</v>
      </c>
      <c r="H24" s="52">
        <v>2.13</v>
      </c>
      <c r="I24" s="69" t="str">
        <f ca="1">IF(AND(INDIRECT("Settings.Request"&amp;Currency),Settings.AutoCalc,Settings.EnableBloomberg),IF(B24="","",_xll.BDP(B24,$D$14)),"Disabled")</f>
        <v>Disabled</v>
      </c>
      <c r="J24" s="30"/>
      <c r="K24" s="14" t="s">
        <v>1307</v>
      </c>
      <c r="L24" s="15" t="s">
        <v>360</v>
      </c>
      <c r="M24" s="43"/>
      <c r="N24" s="8" t="s">
        <v>1307</v>
      </c>
      <c r="O24" s="8" t="s">
        <v>202</v>
      </c>
      <c r="P24" s="8" t="s">
        <v>586</v>
      </c>
      <c r="Q24" s="161" t="s">
        <v>73</v>
      </c>
      <c r="R24" s="161" t="s">
        <v>73</v>
      </c>
      <c r="S24" s="52">
        <v>2.3252000000000002</v>
      </c>
      <c r="T24" s="69" t="str">
        <f ca="1">IF(AND(INDIRECT("Settings.Request"&amp;Currency),Settings.AutoCalc,Settings.EnableBloomberg),IF(K23="","",_xll.BDP(K23,$M$16)),"Disabled")</f>
        <v>Disabled</v>
      </c>
      <c r="V24" s="14" t="s">
        <v>522</v>
      </c>
      <c r="W24" s="15" t="s">
        <v>363</v>
      </c>
      <c r="X24" s="43"/>
      <c r="Y24" s="8" t="s">
        <v>522</v>
      </c>
      <c r="Z24" s="8" t="s">
        <v>75</v>
      </c>
      <c r="AA24" s="8" t="s">
        <v>555</v>
      </c>
      <c r="AB24" s="49">
        <v>17.5</v>
      </c>
      <c r="AC24" s="69" t="str">
        <f ca="1">IF(AND(INDIRECT("Settings.Request"&amp;Currency),Settings.AutoCalc,Settings.EnableBloomberg),IF(V24="","",_xll.BDP(V24,$X$14)),"Disabled")</f>
        <v>Disabled</v>
      </c>
      <c r="AE24" s="14" t="s">
        <v>537</v>
      </c>
      <c r="AF24" s="15" t="s">
        <v>363</v>
      </c>
      <c r="AG24" s="43"/>
      <c r="AH24" s="8" t="s">
        <v>537</v>
      </c>
      <c r="AI24" s="8" t="s">
        <v>75</v>
      </c>
      <c r="AJ24" s="8" t="s">
        <v>565</v>
      </c>
      <c r="AK24" s="49">
        <v>9.75</v>
      </c>
      <c r="AL24" s="69" t="str">
        <f ca="1">IF(AND(INDIRECT("Settings.Request"&amp;Currency),Settings.AutoCalc,Settings.EnableBloomberg),IF(AE24="","",_xll.BDP(AE24,$AG$14)),"Disabled")</f>
        <v>Disabled</v>
      </c>
      <c r="AN24" s="14"/>
      <c r="AO24" s="15"/>
      <c r="AP24" s="43"/>
      <c r="AQ24" s="8"/>
      <c r="AR24" s="8"/>
      <c r="AS24" s="8"/>
      <c r="AT24" s="49"/>
      <c r="AU24" s="69" t="str">
        <f ca="1">IF(AND(INDIRECT("Settings.Request"&amp;Currency),Settings.AutoCalc,Settings.EnableBloomberg),IF(AN24="","",_xll.BDP(AN24,$AP$14)),"Disabled")</f>
        <v>Disabled</v>
      </c>
      <c r="AW24" s="14"/>
      <c r="AX24" s="15"/>
      <c r="AY24" s="43"/>
      <c r="AZ24" s="46"/>
      <c r="BA24" s="8"/>
      <c r="BB24" s="8"/>
      <c r="BC24" s="49"/>
      <c r="BD24" s="69" t="str">
        <f ca="1">IF(AND(INDIRECT("Settings.Request"&amp;Currency),Settings.AutoCalc,Settings.EnableBloomberg),IF(AW24="","",_xll.BDP(AW24,$AY$14)),"Disabled")</f>
        <v>Disabled</v>
      </c>
    </row>
    <row r="25" spans="1:56">
      <c r="A25" s="16">
        <v>14</v>
      </c>
      <c r="B25" s="14" t="s">
        <v>485</v>
      </c>
      <c r="C25" s="15" t="s">
        <v>365</v>
      </c>
      <c r="D25" s="43"/>
      <c r="E25" s="52" t="s">
        <v>485</v>
      </c>
      <c r="F25" s="21" t="s">
        <v>126</v>
      </c>
      <c r="G25" s="21" t="s">
        <v>600</v>
      </c>
      <c r="H25" s="52">
        <v>2.1219999999999999</v>
      </c>
      <c r="I25" s="69" t="str">
        <f ca="1">IF(AND(INDIRECT("Settings.Request"&amp;Currency),Settings.AutoCalc,Settings.EnableBloomberg),IF(B25="","",_xll.BDP(B25,$D$14)),"Disabled")</f>
        <v>Disabled</v>
      </c>
      <c r="J25" s="30"/>
      <c r="K25" s="14" t="s">
        <v>1308</v>
      </c>
      <c r="L25" s="15" t="s">
        <v>361</v>
      </c>
      <c r="M25" s="43"/>
      <c r="N25" s="8" t="s">
        <v>1308</v>
      </c>
      <c r="O25" s="8" t="s">
        <v>202</v>
      </c>
      <c r="P25" s="8" t="s">
        <v>581</v>
      </c>
      <c r="Q25" s="161" t="s">
        <v>73</v>
      </c>
      <c r="R25" s="161" t="s">
        <v>73</v>
      </c>
      <c r="S25" s="52">
        <v>2.359</v>
      </c>
      <c r="T25" s="69" t="str">
        <f ca="1">IF(AND(INDIRECT("Settings.Request"&amp;Currency),Settings.AutoCalc,Settings.EnableBloomberg),IF(K24="","",_xll.BDP(K24,$M$16)),"Disabled")</f>
        <v>Disabled</v>
      </c>
      <c r="V25" s="14" t="s">
        <v>523</v>
      </c>
      <c r="W25" s="15" t="s">
        <v>364</v>
      </c>
      <c r="X25" s="43"/>
      <c r="Y25" s="8" t="s">
        <v>523</v>
      </c>
      <c r="Z25" s="8" t="s">
        <v>75</v>
      </c>
      <c r="AA25" s="8" t="s">
        <v>556</v>
      </c>
      <c r="AB25" s="49">
        <v>17.3</v>
      </c>
      <c r="AC25" s="69" t="str">
        <f ca="1">IF(AND(INDIRECT("Settings.Request"&amp;Currency),Settings.AutoCalc,Settings.EnableBloomberg),IF(V25="","",_xll.BDP(V25,$X$14)),"Disabled")</f>
        <v>Disabled</v>
      </c>
      <c r="AE25" s="14" t="s">
        <v>538</v>
      </c>
      <c r="AF25" s="15" t="s">
        <v>364</v>
      </c>
      <c r="AG25" s="43"/>
      <c r="AH25" s="8" t="s">
        <v>538</v>
      </c>
      <c r="AI25" s="8" t="s">
        <v>75</v>
      </c>
      <c r="AJ25" s="8" t="s">
        <v>566</v>
      </c>
      <c r="AK25" s="49">
        <v>10.7</v>
      </c>
      <c r="AL25" s="69" t="str">
        <f ca="1">IF(AND(INDIRECT("Settings.Request"&amp;Currency),Settings.AutoCalc,Settings.EnableBloomberg),IF(AE25="","",_xll.BDP(AE25,$AG$14)),"Disabled")</f>
        <v>Disabled</v>
      </c>
      <c r="AN25" s="14"/>
      <c r="AO25" s="15"/>
      <c r="AP25" s="43"/>
      <c r="AQ25" s="8"/>
      <c r="AR25" s="8"/>
      <c r="AS25" s="8"/>
      <c r="AT25" s="49"/>
      <c r="AU25" s="69" t="str">
        <f ca="1">IF(AND(INDIRECT("Settings.Request"&amp;Currency),Settings.AutoCalc,Settings.EnableBloomberg),IF(AN25="","",_xll.BDP(AN25,$AP$14)),"Disabled")</f>
        <v>Disabled</v>
      </c>
      <c r="AW25" s="14"/>
      <c r="AX25" s="15"/>
      <c r="AY25" s="43"/>
      <c r="AZ25" s="46"/>
      <c r="BA25" s="8"/>
      <c r="BB25" s="8"/>
      <c r="BC25" s="49"/>
      <c r="BD25" s="69" t="str">
        <f ca="1">IF(AND(INDIRECT("Settings.Request"&amp;Currency),Settings.AutoCalc,Settings.EnableBloomberg),IF(AW25="","",_xll.BDP(AW25,$AY$14)),"Disabled")</f>
        <v>Disabled</v>
      </c>
    </row>
    <row r="26" spans="1:56">
      <c r="A26" s="16">
        <v>15</v>
      </c>
      <c r="B26" s="14" t="s">
        <v>486</v>
      </c>
      <c r="C26" s="15" t="s">
        <v>351</v>
      </c>
      <c r="D26" s="43"/>
      <c r="E26" s="52" t="s">
        <v>486</v>
      </c>
      <c r="F26" s="21" t="s">
        <v>75</v>
      </c>
      <c r="G26" s="21" t="s">
        <v>601</v>
      </c>
      <c r="H26" s="52">
        <v>32.5</v>
      </c>
      <c r="I26" s="69" t="str">
        <f ca="1">IF(AND(INDIRECT("Settings.Request"&amp;Currency),Settings.AutoCalc,Settings.EnableBloomberg),IF(B26="","",_xll.BDP(B26,$D$14)),"Disabled")</f>
        <v>Disabled</v>
      </c>
      <c r="J26" s="30"/>
      <c r="K26" s="14" t="s">
        <v>1309</v>
      </c>
      <c r="L26" s="15" t="s">
        <v>362</v>
      </c>
      <c r="M26" s="43"/>
      <c r="N26" s="8" t="s">
        <v>1309</v>
      </c>
      <c r="O26" s="8" t="s">
        <v>202</v>
      </c>
      <c r="P26" s="8" t="s">
        <v>582</v>
      </c>
      <c r="Q26" s="161" t="s">
        <v>73</v>
      </c>
      <c r="R26" s="161" t="s">
        <v>73</v>
      </c>
      <c r="S26" s="52">
        <v>2.4315000000000002</v>
      </c>
      <c r="T26" s="69" t="str">
        <f ca="1">IF(AND(INDIRECT("Settings.Request"&amp;Currency),Settings.AutoCalc,Settings.EnableBloomberg),IF(K25="","",_xll.BDP(K25,$M$16)),"Disabled")</f>
        <v>Disabled</v>
      </c>
      <c r="V26" s="14" t="s">
        <v>524</v>
      </c>
      <c r="W26" s="15" t="s">
        <v>365</v>
      </c>
      <c r="X26" s="43"/>
      <c r="Y26" s="8" t="s">
        <v>524</v>
      </c>
      <c r="Z26" s="8" t="s">
        <v>75</v>
      </c>
      <c r="AA26" s="8" t="s">
        <v>557</v>
      </c>
      <c r="AB26" s="49">
        <v>17.100000000000001</v>
      </c>
      <c r="AC26" s="69" t="str">
        <f ca="1">IF(AND(INDIRECT("Settings.Request"&amp;Currency),Settings.AutoCalc,Settings.EnableBloomberg),IF(V26="","",_xll.BDP(V26,$X$14)),"Disabled")</f>
        <v>Disabled</v>
      </c>
      <c r="AE26" s="14" t="s">
        <v>539</v>
      </c>
      <c r="AF26" s="15" t="s">
        <v>365</v>
      </c>
      <c r="AG26" s="43"/>
      <c r="AH26" s="8" t="s">
        <v>539</v>
      </c>
      <c r="AI26" s="8" t="s">
        <v>75</v>
      </c>
      <c r="AJ26" s="8" t="s">
        <v>567</v>
      </c>
      <c r="AK26" s="49">
        <v>12.3</v>
      </c>
      <c r="AL26" s="69" t="str">
        <f ca="1">IF(AND(INDIRECT("Settings.Request"&amp;Currency),Settings.AutoCalc,Settings.EnableBloomberg),IF(AE26="","",_xll.BDP(AE26,$AG$14)),"Disabled")</f>
        <v>Disabled</v>
      </c>
      <c r="AN26" s="14"/>
      <c r="AO26" s="15"/>
      <c r="AP26" s="43"/>
      <c r="AQ26" s="8"/>
      <c r="AR26" s="8"/>
      <c r="AS26" s="8"/>
      <c r="AT26" s="49"/>
      <c r="AU26" s="69" t="str">
        <f ca="1">IF(AND(INDIRECT("Settings.Request"&amp;Currency),Settings.AutoCalc,Settings.EnableBloomberg),IF(AN26="","",_xll.BDP(AN26,$AP$14)),"Disabled")</f>
        <v>Disabled</v>
      </c>
      <c r="AW26" s="14"/>
      <c r="AX26" s="15"/>
      <c r="AY26" s="43"/>
      <c r="AZ26" s="46"/>
      <c r="BA26" s="8"/>
      <c r="BB26" s="8"/>
      <c r="BC26" s="49"/>
      <c r="BD26" s="69" t="str">
        <f ca="1">IF(AND(INDIRECT("Settings.Request"&amp;Currency),Settings.AutoCalc,Settings.EnableBloomberg),IF(AW26="","",_xll.BDP(AW26,$AY$14)),"Disabled")</f>
        <v>Disabled</v>
      </c>
    </row>
    <row r="27" spans="1:56">
      <c r="A27" s="16">
        <v>16</v>
      </c>
      <c r="B27" s="14" t="s">
        <v>487</v>
      </c>
      <c r="C27" s="15" t="s">
        <v>352</v>
      </c>
      <c r="D27" s="43"/>
      <c r="E27" s="52" t="s">
        <v>487</v>
      </c>
      <c r="F27" s="21" t="s">
        <v>75</v>
      </c>
      <c r="G27" s="21" t="s">
        <v>602</v>
      </c>
      <c r="H27" s="52">
        <v>32.375</v>
      </c>
      <c r="I27" s="69" t="str">
        <f ca="1">IF(AND(INDIRECT("Settings.Request"&amp;Currency),Settings.AutoCalc,Settings.EnableBloomberg),IF(B27="","",_xll.BDP(B27,$D$14)),"Disabled")</f>
        <v>Disabled</v>
      </c>
      <c r="J27" s="30"/>
      <c r="K27" s="14" t="s">
        <v>1310</v>
      </c>
      <c r="L27" s="15" t="s">
        <v>363</v>
      </c>
      <c r="M27" s="43"/>
      <c r="N27" s="8" t="s">
        <v>1310</v>
      </c>
      <c r="O27" s="8" t="s">
        <v>202</v>
      </c>
      <c r="P27" s="8" t="s">
        <v>583</v>
      </c>
      <c r="Q27" s="161" t="s">
        <v>73</v>
      </c>
      <c r="R27" s="161" t="s">
        <v>73</v>
      </c>
      <c r="S27" s="52">
        <v>2.4944999999999999</v>
      </c>
      <c r="T27" s="69" t="str">
        <f ca="1">IF(AND(INDIRECT("Settings.Request"&amp;Currency),Settings.AutoCalc,Settings.EnableBloomberg),IF(K26="","",_xll.BDP(K26,$M$16)),"Disabled")</f>
        <v>Disabled</v>
      </c>
      <c r="V27" s="14"/>
      <c r="W27" s="15"/>
      <c r="X27" s="43"/>
      <c r="Y27" s="8"/>
      <c r="Z27" s="8"/>
      <c r="AA27" s="8"/>
      <c r="AB27" s="49"/>
      <c r="AC27" s="69" t="str">
        <f ca="1">IF(AND(INDIRECT("Settings.Request"&amp;Currency),Settings.AutoCalc,Settings.EnableBloomberg),IF(V27="","",_xll.BDP(V27,$X$14)),"Disabled")</f>
        <v>Disabled</v>
      </c>
      <c r="AE27" s="14"/>
      <c r="AF27" s="15"/>
      <c r="AG27" s="43"/>
      <c r="AH27" s="8"/>
      <c r="AI27" s="8"/>
      <c r="AJ27" s="8"/>
      <c r="AK27" s="49"/>
      <c r="AL27" s="69" t="str">
        <f ca="1">IF(AND(INDIRECT("Settings.Request"&amp;Currency),Settings.AutoCalc,Settings.EnableBloomberg),IF(AE27="","",_xll.BDP(AE27,$AG$14)),"Disabled")</f>
        <v>Disabled</v>
      </c>
      <c r="AN27" s="14"/>
      <c r="AO27" s="15"/>
      <c r="AP27" s="43"/>
      <c r="AQ27" s="8"/>
      <c r="AR27" s="8"/>
      <c r="AS27" s="8"/>
      <c r="AT27" s="49"/>
      <c r="AU27" s="69" t="str">
        <f ca="1">IF(AND(INDIRECT("Settings.Request"&amp;Currency),Settings.AutoCalc,Settings.EnableBloomberg),IF(AN27="","",_xll.BDP(AN27,$AP$14)),"Disabled")</f>
        <v>Disabled</v>
      </c>
      <c r="AW27" s="14"/>
      <c r="AX27" s="15"/>
      <c r="AY27" s="43"/>
      <c r="AZ27" s="46"/>
      <c r="BA27" s="8"/>
      <c r="BB27" s="8"/>
      <c r="BC27" s="49"/>
      <c r="BD27" s="69" t="str">
        <f ca="1">IF(AND(INDIRECT("Settings.Request"&amp;Currency),Settings.AutoCalc,Settings.EnableBloomberg),IF(AW27="","",_xll.BDP(AW27,$AY$14)),"Disabled")</f>
        <v>Disabled</v>
      </c>
    </row>
    <row r="28" spans="1:56">
      <c r="A28" s="16">
        <v>17</v>
      </c>
      <c r="B28" s="14" t="s">
        <v>488</v>
      </c>
      <c r="C28" s="15" t="s">
        <v>353</v>
      </c>
      <c r="D28" s="43"/>
      <c r="E28" s="52" t="s">
        <v>488</v>
      </c>
      <c r="F28" s="21" t="s">
        <v>75</v>
      </c>
      <c r="G28" s="21" t="s">
        <v>603</v>
      </c>
      <c r="H28" s="52">
        <v>33</v>
      </c>
      <c r="I28" s="69" t="str">
        <f ca="1">IF(AND(INDIRECT("Settings.Request"&amp;Currency),Settings.AutoCalc,Settings.EnableBloomberg),IF(B28="","",_xll.BDP(B28,$D$14)),"Disabled")</f>
        <v>Disabled</v>
      </c>
      <c r="J28" s="30"/>
      <c r="K28" s="14" t="s">
        <v>1311</v>
      </c>
      <c r="L28" s="15" t="s">
        <v>364</v>
      </c>
      <c r="M28" s="43"/>
      <c r="N28" s="8" t="s">
        <v>1311</v>
      </c>
      <c r="O28" s="8" t="s">
        <v>202</v>
      </c>
      <c r="P28" s="8" t="s">
        <v>558</v>
      </c>
      <c r="Q28" s="21" t="s">
        <v>73</v>
      </c>
      <c r="R28" s="21" t="s">
        <v>73</v>
      </c>
      <c r="S28" s="52">
        <v>2.5099999999999998</v>
      </c>
      <c r="T28" s="69" t="str">
        <f ca="1">IF(AND(INDIRECT("Settings.Request"&amp;Currency),Settings.AutoCalc,Settings.EnableBloomberg),IF(K27="","",_xll.BDP(K27,$M$16)),"Disabled")</f>
        <v>Disabled</v>
      </c>
      <c r="V28" s="14"/>
      <c r="W28" s="15"/>
      <c r="X28" s="43"/>
      <c r="Y28" s="8"/>
      <c r="Z28" s="8"/>
      <c r="AA28" s="8"/>
      <c r="AB28" s="49"/>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c r="AX28" s="15"/>
      <c r="AY28" s="43"/>
      <c r="AZ28" s="46"/>
      <c r="BA28" s="8"/>
      <c r="BB28" s="8"/>
      <c r="BC28" s="49"/>
      <c r="BD28" s="69" t="str">
        <f ca="1">IF(AND(INDIRECT("Settings.Request"&amp;Currency),Settings.AutoCalc,Settings.EnableBloomberg),IF(AW28="","",_xll.BDP(AW28,$AY$14)),"Disabled")</f>
        <v>Disabled</v>
      </c>
    </row>
    <row r="29" spans="1:56">
      <c r="A29" s="16">
        <v>18</v>
      </c>
      <c r="B29" s="14" t="s">
        <v>489</v>
      </c>
      <c r="C29" s="15" t="s">
        <v>354</v>
      </c>
      <c r="D29" s="43"/>
      <c r="E29" s="52" t="s">
        <v>489</v>
      </c>
      <c r="F29" s="21" t="s">
        <v>75</v>
      </c>
      <c r="G29" s="21" t="s">
        <v>604</v>
      </c>
      <c r="H29" s="52">
        <v>33.4</v>
      </c>
      <c r="I29" s="69" t="str">
        <f ca="1">IF(AND(INDIRECT("Settings.Request"&amp;Currency),Settings.AutoCalc,Settings.EnableBloomberg),IF(B29="","",_xll.BDP(B29,$D$14)),"Disabled")</f>
        <v>Disabled</v>
      </c>
      <c r="J29" s="30"/>
      <c r="K29" s="14" t="s">
        <v>1312</v>
      </c>
      <c r="L29" s="15" t="s">
        <v>365</v>
      </c>
      <c r="M29" s="43"/>
      <c r="N29" s="8" t="s">
        <v>1312</v>
      </c>
      <c r="O29" s="8" t="s">
        <v>202</v>
      </c>
      <c r="P29" s="8" t="s">
        <v>559</v>
      </c>
      <c r="Q29" s="21" t="s">
        <v>73</v>
      </c>
      <c r="R29" s="21" t="s">
        <v>73</v>
      </c>
      <c r="S29" s="52">
        <v>2.5209999999999999</v>
      </c>
      <c r="T29" s="69" t="str">
        <f ca="1">IF(AND(INDIRECT("Settings.Request"&amp;Currency),Settings.AutoCalc,Settings.EnableBloomberg),IF(K28="","",_xll.BDP(K28,$M$16)),"Disabled")</f>
        <v>Disabled</v>
      </c>
      <c r="V29" s="14"/>
      <c r="W29" s="15"/>
      <c r="X29" s="43"/>
      <c r="Y29" s="8"/>
      <c r="Z29" s="8"/>
      <c r="AA29" s="8"/>
      <c r="AB29" s="49"/>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c r="AX29" s="15"/>
      <c r="AY29" s="43"/>
      <c r="AZ29" s="46"/>
      <c r="BA29" s="8"/>
      <c r="BB29" s="8"/>
      <c r="BC29" s="49"/>
      <c r="BD29" s="69" t="str">
        <f ca="1">IF(AND(INDIRECT("Settings.Request"&amp;Currency),Settings.AutoCalc,Settings.EnableBloomberg),IF(AW29="","",_xll.BDP(AW29,$AY$14)),"Disabled")</f>
        <v>Disabled</v>
      </c>
    </row>
    <row r="30" spans="1:56">
      <c r="A30" s="16">
        <v>19</v>
      </c>
      <c r="B30" s="14" t="s">
        <v>490</v>
      </c>
      <c r="C30" s="15" t="s">
        <v>355</v>
      </c>
      <c r="D30" s="43"/>
      <c r="E30" s="52" t="s">
        <v>490</v>
      </c>
      <c r="F30" s="21" t="s">
        <v>75</v>
      </c>
      <c r="G30" s="21" t="s">
        <v>605</v>
      </c>
      <c r="H30" s="52">
        <v>33.75</v>
      </c>
      <c r="I30" s="69" t="str">
        <f ca="1">IF(AND(INDIRECT("Settings.Request"&amp;Currency),Settings.AutoCalc,Settings.EnableBloomberg),IF(B30="","",_xll.BDP(B30,$D$14)),"Disabled")</f>
        <v>Disabled</v>
      </c>
      <c r="J30" s="30"/>
      <c r="K30" s="14" t="s">
        <v>1313</v>
      </c>
      <c r="L30" s="15" t="s">
        <v>366</v>
      </c>
      <c r="M30" s="43"/>
      <c r="N30" s="8" t="s">
        <v>1313</v>
      </c>
      <c r="O30" s="8" t="s">
        <v>202</v>
      </c>
      <c r="P30" s="8" t="s">
        <v>560</v>
      </c>
      <c r="Q30" s="21" t="s">
        <v>73</v>
      </c>
      <c r="R30" s="21" t="s">
        <v>73</v>
      </c>
      <c r="S30" s="52" t="s">
        <v>184</v>
      </c>
      <c r="T30" s="69" t="str">
        <f ca="1">IF(AND(INDIRECT("Settings.Request"&amp;Currency),Settings.AutoCalc,Settings.EnableBloomberg),IF(K29="","",_xll.BDP(K29,$M$16)),"Disabled")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491</v>
      </c>
      <c r="C31" s="15" t="s">
        <v>356</v>
      </c>
      <c r="D31" s="43"/>
      <c r="E31" s="52" t="s">
        <v>491</v>
      </c>
      <c r="F31" s="21" t="s">
        <v>75</v>
      </c>
      <c r="G31" s="21" t="s">
        <v>606</v>
      </c>
      <c r="H31" s="52">
        <v>34.200000000000003</v>
      </c>
      <c r="I31" s="69" t="str">
        <f ca="1">IF(AND(INDIRECT("Settings.Request"&amp;Currency),Settings.AutoCalc,Settings.EnableBloomberg),IF(B31="","",_xll.BDP(B31,$D$14)),"Disabled")</f>
        <v>Disabled</v>
      </c>
      <c r="J31" s="30"/>
      <c r="K31" s="14"/>
      <c r="L31" s="15"/>
      <c r="M31" s="43"/>
      <c r="N31" s="8"/>
      <c r="O31" s="8"/>
      <c r="P31" s="8"/>
      <c r="Q31" s="21"/>
      <c r="R31" s="21"/>
      <c r="S31" s="52"/>
      <c r="T31" s="69" t="str">
        <f ca="1">IF(AND(INDIRECT("Settings.Request"&amp;Currency),Settings.AutoCalc,Settings.EnableBloomberg),IF(K30="","",_xll.BDP(K30,$M$16)),"Disabled")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492</v>
      </c>
      <c r="C32" s="15" t="s">
        <v>359</v>
      </c>
      <c r="D32" s="43"/>
      <c r="E32" s="52" t="s">
        <v>492</v>
      </c>
      <c r="F32" s="21" t="s">
        <v>75</v>
      </c>
      <c r="G32" s="21" t="s">
        <v>607</v>
      </c>
      <c r="H32" s="52">
        <v>35.25</v>
      </c>
      <c r="I32" s="69" t="str">
        <f ca="1">IF(AND(INDIRECT("Settings.Request"&amp;Currency),Settings.AutoCalc,Settings.EnableBloomberg),IF(B32="","",_xll.BDP(B32,$D$14)),"Disabled")</f>
        <v>Disabled</v>
      </c>
      <c r="J32" s="30"/>
      <c r="K32" s="14"/>
      <c r="L32" s="15"/>
      <c r="M32" s="43"/>
      <c r="N32" s="8"/>
      <c r="O32" s="8"/>
      <c r="P32" s="8"/>
      <c r="Q32" s="21"/>
      <c r="R32" s="21"/>
      <c r="S32" s="52"/>
      <c r="T32" s="69" t="str">
        <f ca="1">IF(AND(INDIRECT("Settings.Request"&amp;Currency),Settings.AutoCalc,Settings.EnableBloomberg),IF(K31="","",_xll.BDP(K31,$M$16)),"Disabled")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493</v>
      </c>
      <c r="C33" s="15" t="s">
        <v>361</v>
      </c>
      <c r="D33" s="43"/>
      <c r="E33" s="52" t="s">
        <v>493</v>
      </c>
      <c r="F33" s="21" t="s">
        <v>75</v>
      </c>
      <c r="G33" s="21" t="s">
        <v>608</v>
      </c>
      <c r="H33" s="52">
        <v>35.625</v>
      </c>
      <c r="I33" s="69" t="str">
        <f ca="1">IF(AND(INDIRECT("Settings.Request"&amp;Currency),Settings.AutoCalc,Settings.EnableBloomberg),IF(B33="","",_xll.BDP(B33,$D$14)),"Disabled")</f>
        <v>Disabled</v>
      </c>
      <c r="J33" s="30"/>
      <c r="K33" s="14"/>
      <c r="L33" s="15"/>
      <c r="M33" s="43"/>
      <c r="N33" s="8"/>
      <c r="O33" s="8"/>
      <c r="P33" s="8"/>
      <c r="Q33" s="21"/>
      <c r="R33" s="21"/>
      <c r="S33" s="52"/>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494</v>
      </c>
      <c r="C34" s="15" t="s">
        <v>362</v>
      </c>
      <c r="D34" s="43"/>
      <c r="E34" s="52" t="s">
        <v>494</v>
      </c>
      <c r="F34" s="21" t="s">
        <v>75</v>
      </c>
      <c r="G34" s="21" t="s">
        <v>609</v>
      </c>
      <c r="H34" s="52">
        <v>36.5</v>
      </c>
      <c r="I34" s="69" t="str">
        <f ca="1">IF(AND(INDIRECT("Settings.Request"&amp;Currency),Settings.AutoCalc,Settings.EnableBloomberg),IF(B34="","",_xll.BDP(B34,$D$14)),"Disabled")</f>
        <v>Disabled</v>
      </c>
      <c r="J34" s="30"/>
      <c r="K34" s="14"/>
      <c r="L34" s="15"/>
      <c r="M34" s="43"/>
      <c r="N34" s="8"/>
      <c r="O34" s="8"/>
      <c r="P34" s="8"/>
      <c r="Q34" s="21"/>
      <c r="R34" s="21"/>
      <c r="S34" s="52"/>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495</v>
      </c>
      <c r="C35" s="15" t="s">
        <v>363</v>
      </c>
      <c r="D35" s="43"/>
      <c r="E35" s="52" t="s">
        <v>495</v>
      </c>
      <c r="F35" s="21" t="s">
        <v>75</v>
      </c>
      <c r="G35" s="21" t="s">
        <v>610</v>
      </c>
      <c r="H35" s="52">
        <v>37</v>
      </c>
      <c r="I35" s="69" t="str">
        <f ca="1">IF(AND(INDIRECT("Settings.Request"&amp;Currency),Settings.AutoCalc,Settings.EnableBloomberg),IF(B35="","",_xll.BDP(B35,$D$14)),"Disabled")</f>
        <v>Disabled</v>
      </c>
      <c r="J35" s="30"/>
      <c r="K35" s="14"/>
      <c r="L35" s="15"/>
      <c r="M35" s="43"/>
      <c r="N35" s="8"/>
      <c r="O35" s="8"/>
      <c r="P35" s="8"/>
      <c r="Q35" s="21"/>
      <c r="R35" s="21"/>
      <c r="S35" s="52"/>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496</v>
      </c>
      <c r="C36" s="15" t="s">
        <v>364</v>
      </c>
      <c r="D36" s="43"/>
      <c r="E36" s="52" t="s">
        <v>496</v>
      </c>
      <c r="F36" s="21" t="s">
        <v>75</v>
      </c>
      <c r="G36" s="21" t="s">
        <v>611</v>
      </c>
      <c r="H36" s="52">
        <v>37.6</v>
      </c>
      <c r="I36" s="69" t="str">
        <f ca="1">IF(AND(INDIRECT("Settings.Request"&amp;Currency),Settings.AutoCalc,Settings.EnableBloomberg),IF(B36="","",_xll.BDP(B36,$D$14)),"Disabled")</f>
        <v>Disabled</v>
      </c>
      <c r="J36" s="30"/>
      <c r="K36" s="14"/>
      <c r="L36" s="15"/>
      <c r="M36" s="43"/>
      <c r="N36" s="8"/>
      <c r="O36" s="8"/>
      <c r="P36" s="8"/>
      <c r="Q36" s="21"/>
      <c r="R36" s="21"/>
      <c r="S36" s="52"/>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497</v>
      </c>
      <c r="C37" s="15" t="s">
        <v>365</v>
      </c>
      <c r="D37" s="43"/>
      <c r="E37" s="52" t="s">
        <v>497</v>
      </c>
      <c r="F37" s="21" t="s">
        <v>75</v>
      </c>
      <c r="G37" s="21" t="s">
        <v>612</v>
      </c>
      <c r="H37" s="52">
        <v>37.875</v>
      </c>
      <c r="I37" s="69" t="str">
        <f ca="1">IF(AND(INDIRECT("Settings.Request"&amp;Currency),Settings.AutoCalc,Settings.EnableBloomberg),IF(B37="","",_xll.BDP(B37,$D$14)),"Disabled")</f>
        <v>Disabled</v>
      </c>
      <c r="J37" s="30"/>
      <c r="K37" s="14"/>
      <c r="L37" s="15"/>
      <c r="M37" s="43"/>
      <c r="N37" s="8"/>
      <c r="O37" s="8"/>
      <c r="P37" s="8"/>
      <c r="Q37" s="21"/>
      <c r="R37" s="21"/>
      <c r="S37" s="52"/>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498</v>
      </c>
      <c r="C38" s="15" t="s">
        <v>351</v>
      </c>
      <c r="D38" s="43"/>
      <c r="E38" s="52" t="s">
        <v>498</v>
      </c>
      <c r="F38" s="21" t="s">
        <v>202</v>
      </c>
      <c r="G38" s="21" t="s">
        <v>613</v>
      </c>
      <c r="H38" s="52">
        <v>1.4553</v>
      </c>
      <c r="I38" s="69" t="str">
        <f ca="1">IF(AND(INDIRECT("Settings.Request"&amp;Currency),Settings.AutoCalc,Settings.EnableBloomberg),IF(B38="","",_xll.BDP(B38,$D$14)),"Disabled")</f>
        <v>Disabled</v>
      </c>
      <c r="J38" s="30"/>
      <c r="K38" s="14"/>
      <c r="L38" s="15"/>
      <c r="M38" s="43"/>
      <c r="N38" s="8"/>
      <c r="O38" s="8"/>
      <c r="P38" s="8"/>
      <c r="Q38" s="21"/>
      <c r="R38" s="21"/>
      <c r="S38" s="52"/>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499</v>
      </c>
      <c r="C39" s="15" t="s">
        <v>352</v>
      </c>
      <c r="D39" s="43"/>
      <c r="E39" s="52" t="s">
        <v>499</v>
      </c>
      <c r="F39" s="21" t="s">
        <v>202</v>
      </c>
      <c r="G39" s="21" t="s">
        <v>614</v>
      </c>
      <c r="H39" s="52">
        <v>1.6625000000000001</v>
      </c>
      <c r="I39" s="69" t="str">
        <f ca="1">IF(AND(INDIRECT("Settings.Request"&amp;Currency),Settings.AutoCalc,Settings.EnableBloomberg),IF(B39="","",_xll.BDP(B39,$D$14)),"Disabled")</f>
        <v>Disabled</v>
      </c>
      <c r="J39" s="30"/>
      <c r="K39" s="14"/>
      <c r="L39" s="15"/>
      <c r="M39" s="43"/>
      <c r="N39" s="8"/>
      <c r="O39" s="8"/>
      <c r="P39" s="8"/>
      <c r="Q39" s="21"/>
      <c r="R39" s="21"/>
      <c r="S39" s="52"/>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500</v>
      </c>
      <c r="C40" s="15" t="s">
        <v>353</v>
      </c>
      <c r="D40" s="43"/>
      <c r="E40" s="52" t="s">
        <v>500</v>
      </c>
      <c r="F40" s="21" t="s">
        <v>202</v>
      </c>
      <c r="G40" s="21" t="s">
        <v>615</v>
      </c>
      <c r="H40" s="52">
        <v>1.8141</v>
      </c>
      <c r="I40" s="69" t="str">
        <f ca="1">IF(AND(INDIRECT("Settings.Request"&amp;Currency),Settings.AutoCalc,Settings.EnableBloomberg),IF(B40="","",_xll.BDP(B40,$D$14)),"Disabled")</f>
        <v>Disabled</v>
      </c>
      <c r="J40" s="30"/>
      <c r="K40" s="14"/>
      <c r="L40" s="15"/>
      <c r="M40" s="43"/>
      <c r="N40" s="8"/>
      <c r="O40" s="8"/>
      <c r="P40" s="8"/>
      <c r="Q40" s="21"/>
      <c r="R40" s="21"/>
      <c r="S40" s="52"/>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501</v>
      </c>
      <c r="C41" s="15" t="s">
        <v>354</v>
      </c>
      <c r="D41" s="43"/>
      <c r="E41" s="52" t="s">
        <v>501</v>
      </c>
      <c r="F41" s="21" t="s">
        <v>202</v>
      </c>
      <c r="G41" s="21" t="s">
        <v>585</v>
      </c>
      <c r="H41" s="52">
        <v>1.9289000000000001</v>
      </c>
      <c r="I41" s="69" t="str">
        <f ca="1">IF(AND(INDIRECT("Settings.Request"&amp;Currency),Settings.AutoCalc,Settings.EnableBloomberg),IF(B41="","",_xll.BDP(B41,$D$14)),"Disabled")</f>
        <v>Disabled</v>
      </c>
      <c r="J41" s="30"/>
      <c r="K41" s="14" t="s">
        <v>0</v>
      </c>
      <c r="L41" s="15"/>
      <c r="M41" s="43"/>
      <c r="N41" s="8"/>
      <c r="O41" s="8"/>
      <c r="P41" s="8"/>
      <c r="Q41" s="21"/>
      <c r="R41" s="21"/>
      <c r="S41" s="52"/>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502</v>
      </c>
      <c r="C42" s="15" t="s">
        <v>355</v>
      </c>
      <c r="D42" s="43"/>
      <c r="E42" s="52" t="s">
        <v>502</v>
      </c>
      <c r="F42" s="21" t="s">
        <v>202</v>
      </c>
      <c r="G42" s="21" t="s">
        <v>578</v>
      </c>
      <c r="H42" s="52">
        <v>2.0284</v>
      </c>
      <c r="I42" s="69" t="str">
        <f ca="1">IF(AND(INDIRECT("Settings.Request"&amp;Currency),Settings.AutoCalc,Settings.EnableBloomberg),IF(B42="","",_xll.BDP(B42,$D$14)),"Disabled")</f>
        <v>Disabled</v>
      </c>
      <c r="J42" s="30"/>
      <c r="K42" s="14" t="s">
        <v>0</v>
      </c>
      <c r="L42" s="15"/>
      <c r="M42" s="43"/>
      <c r="N42" s="8"/>
      <c r="O42" s="8"/>
      <c r="P42" s="8"/>
      <c r="Q42" s="21"/>
      <c r="R42" s="21"/>
      <c r="S42" s="52"/>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503</v>
      </c>
      <c r="C43" s="15" t="s">
        <v>356</v>
      </c>
      <c r="D43" s="43"/>
      <c r="E43" s="52" t="s">
        <v>503</v>
      </c>
      <c r="F43" s="21" t="s">
        <v>202</v>
      </c>
      <c r="G43" s="21" t="s">
        <v>579</v>
      </c>
      <c r="H43" s="52">
        <v>2.1103000000000001</v>
      </c>
      <c r="I43" s="69" t="str">
        <f ca="1">IF(AND(INDIRECT("Settings.Request"&amp;Currency),Settings.AutoCalc,Settings.EnableBloomberg),IF(B43="","",_xll.BDP(B43,$D$14)),"Disabled")</f>
        <v>Disabled</v>
      </c>
      <c r="J43" s="30"/>
      <c r="K43" s="14" t="s">
        <v>0</v>
      </c>
      <c r="L43" s="15"/>
      <c r="M43" s="43"/>
      <c r="N43" s="8"/>
      <c r="O43" s="8"/>
      <c r="P43" s="8"/>
      <c r="Q43" s="21"/>
      <c r="R43" s="21"/>
      <c r="S43" s="52"/>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504</v>
      </c>
      <c r="C44" s="15" t="s">
        <v>359</v>
      </c>
      <c r="D44" s="43"/>
      <c r="E44" s="52" t="s">
        <v>504</v>
      </c>
      <c r="F44" s="21" t="s">
        <v>202</v>
      </c>
      <c r="G44" s="21" t="s">
        <v>580</v>
      </c>
      <c r="H44" s="52">
        <v>2.2827000000000002</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505</v>
      </c>
      <c r="C45" s="15" t="s">
        <v>361</v>
      </c>
      <c r="D45" s="43"/>
      <c r="E45" s="52" t="s">
        <v>505</v>
      </c>
      <c r="F45" s="21" t="s">
        <v>202</v>
      </c>
      <c r="G45" s="21" t="s">
        <v>581</v>
      </c>
      <c r="H45" s="52">
        <v>2.3628</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506</v>
      </c>
      <c r="C46" s="15" t="s">
        <v>362</v>
      </c>
      <c r="D46" s="43"/>
      <c r="E46" s="52" t="s">
        <v>506</v>
      </c>
      <c r="F46" s="21" t="s">
        <v>202</v>
      </c>
      <c r="G46" s="21" t="s">
        <v>582</v>
      </c>
      <c r="H46" s="52">
        <v>2.4369999999999998</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507</v>
      </c>
      <c r="C47" s="15" t="s">
        <v>363</v>
      </c>
      <c r="D47" s="43"/>
      <c r="E47" s="52" t="s">
        <v>507</v>
      </c>
      <c r="F47" s="21" t="s">
        <v>202</v>
      </c>
      <c r="G47" s="21" t="s">
        <v>583</v>
      </c>
      <c r="H47" s="52">
        <v>2.4977</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508</v>
      </c>
      <c r="C48" s="15" t="s">
        <v>364</v>
      </c>
      <c r="D48" s="43"/>
      <c r="E48" s="52" t="s">
        <v>508</v>
      </c>
      <c r="F48" s="21" t="s">
        <v>202</v>
      </c>
      <c r="G48" s="21" t="s">
        <v>558</v>
      </c>
      <c r="H48" s="52">
        <v>2.5171000000000001</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509</v>
      </c>
      <c r="C49" s="15" t="s">
        <v>365</v>
      </c>
      <c r="D49" s="43"/>
      <c r="E49" s="52" t="s">
        <v>509</v>
      </c>
      <c r="F49" s="21" t="s">
        <v>202</v>
      </c>
      <c r="G49" s="21" t="s">
        <v>559</v>
      </c>
      <c r="H49" s="52">
        <v>2.5215000000000001</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c r="C50" s="15"/>
      <c r="D50" s="43"/>
      <c r="E50" s="52"/>
      <c r="F50" s="21"/>
      <c r="G50" s="21"/>
      <c r="H50" s="52"/>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c r="C51" s="15"/>
      <c r="D51" s="43"/>
      <c r="E51" s="52"/>
      <c r="F51" s="21"/>
      <c r="G51" s="21"/>
      <c r="H51" s="52"/>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c r="C52" s="15"/>
      <c r="D52" s="43"/>
      <c r="E52" s="52"/>
      <c r="F52" s="21"/>
      <c r="G52" s="21"/>
      <c r="H52" s="52"/>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c r="C53" s="15"/>
      <c r="D53" s="43"/>
      <c r="E53" s="52"/>
      <c r="F53" s="21"/>
      <c r="G53" s="21"/>
      <c r="H53" s="52"/>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c r="C54" s="15"/>
      <c r="D54" s="43"/>
      <c r="E54" s="52"/>
      <c r="F54" s="21"/>
      <c r="G54" s="21"/>
      <c r="H54" s="52"/>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c r="C55" s="15"/>
      <c r="D55" s="43"/>
      <c r="E55" s="52"/>
      <c r="F55" s="21"/>
      <c r="G55" s="21"/>
      <c r="H55" s="52"/>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c r="C56" s="15"/>
      <c r="D56" s="43"/>
      <c r="E56" s="52"/>
      <c r="F56" s="21"/>
      <c r="G56" s="21"/>
      <c r="H56" s="52"/>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c r="C57" s="15"/>
      <c r="D57" s="43"/>
      <c r="E57" s="52"/>
      <c r="F57" s="21"/>
      <c r="G57" s="21"/>
      <c r="H57" s="52"/>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c r="C58" s="15"/>
      <c r="D58" s="43"/>
      <c r="E58" s="52"/>
      <c r="F58" s="21"/>
      <c r="G58" s="21"/>
      <c r="H58" s="52"/>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c r="C59" s="15"/>
      <c r="D59" s="43"/>
      <c r="E59" s="52"/>
      <c r="F59" s="21"/>
      <c r="G59" s="21"/>
      <c r="H59" s="52"/>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c r="C60" s="15"/>
      <c r="D60" s="43"/>
      <c r="E60" s="52"/>
      <c r="F60" s="21"/>
      <c r="G60" s="21"/>
      <c r="H60" s="52"/>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c r="C61" s="15"/>
      <c r="D61" s="43"/>
      <c r="E61" s="52"/>
      <c r="F61" s="21"/>
      <c r="G61" s="21"/>
      <c r="H61" s="52"/>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c r="C62" s="15"/>
      <c r="D62" s="43"/>
      <c r="E62" s="52"/>
      <c r="F62" s="21"/>
      <c r="G62" s="21"/>
      <c r="H62" s="52"/>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c r="C63" s="15"/>
      <c r="D63" s="43"/>
      <c r="E63" s="52"/>
      <c r="F63" s="21"/>
      <c r="G63" s="21"/>
      <c r="H63" s="52"/>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c r="C64" s="15"/>
      <c r="D64" s="43"/>
      <c r="E64" s="52"/>
      <c r="F64" s="21"/>
      <c r="G64" s="21"/>
      <c r="H64" s="52"/>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c r="C65" s="15"/>
      <c r="D65" s="43"/>
      <c r="E65" s="52"/>
      <c r="F65" s="21"/>
      <c r="G65" s="21"/>
      <c r="H65" s="52"/>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c r="C66" s="15"/>
      <c r="D66" s="43"/>
      <c r="E66" s="52"/>
      <c r="F66" s="21"/>
      <c r="G66" s="21"/>
      <c r="H66" s="52"/>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c r="C67" s="15"/>
      <c r="D67" s="43"/>
      <c r="E67" s="52"/>
      <c r="F67" s="21"/>
      <c r="G67" s="21"/>
      <c r="H67" s="52"/>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c r="C68" s="15"/>
      <c r="D68" s="43"/>
      <c r="E68" s="52"/>
      <c r="F68" s="21"/>
      <c r="G68" s="21"/>
      <c r="H68" s="52"/>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c r="C69" s="15"/>
      <c r="D69" s="43"/>
      <c r="E69" s="52"/>
      <c r="F69" s="21"/>
      <c r="G69" s="21"/>
      <c r="H69" s="52"/>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327</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1660</v>
      </c>
      <c r="C7" s="38"/>
      <c r="E7" s="37" t="str">
        <f>Currency&amp;"_OIS_CURVE"</f>
        <v>AUD_OIS_CURVE</v>
      </c>
      <c r="K7" s="38" t="s">
        <v>1661</v>
      </c>
      <c r="L7" s="38"/>
      <c r="N7" s="37" t="str">
        <f>Currency&amp;"_SWAP_CURVE"</f>
        <v>AUD_SWAP_CURVE</v>
      </c>
      <c r="Q7" s="39"/>
      <c r="R7" s="39"/>
      <c r="S7" s="39"/>
      <c r="T7" s="40"/>
      <c r="V7" s="38" t="s">
        <v>1662</v>
      </c>
      <c r="W7" s="38"/>
      <c r="Y7" s="37" t="str">
        <f>Currency&amp;"_TENOR_BASIS1_CURVE"</f>
        <v>AUD_TENOR_BASIS1_CURVE</v>
      </c>
      <c r="AE7" s="38" t="s">
        <v>1663</v>
      </c>
      <c r="AF7" s="38"/>
      <c r="AH7" s="37" t="str">
        <f>Currency&amp;"_TENOR_BASIS2_CURVE"</f>
        <v>AUD_TENOR_BASIS2_CURVE</v>
      </c>
      <c r="AN7" s="38" t="s">
        <v>1664</v>
      </c>
      <c r="AO7" s="38"/>
      <c r="AQ7" s="37" t="str">
        <f>Currency&amp;"_TENOR_BASIS3_CURVE"</f>
        <v>AUD_TENOR_BASIS3_CURVE</v>
      </c>
      <c r="AW7" s="38" t="s">
        <v>1665</v>
      </c>
      <c r="AX7" s="38"/>
      <c r="AZ7" s="37" t="str">
        <f>Currency&amp;"_XCCY_BASIS_CURVE"</f>
        <v>AUD_XCCY_BASIS_CURVE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c r="Z12" s="7"/>
      <c r="AA12" s="7"/>
      <c r="AB12" s="48"/>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c r="Z13" s="8"/>
      <c r="AA13" s="8"/>
      <c r="AB13" s="49"/>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c r="Z14" s="8"/>
      <c r="AA14" s="8"/>
      <c r="AB14" s="49"/>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c r="Z15" s="8"/>
      <c r="AA15" s="8"/>
      <c r="AB15" s="49"/>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c r="Z16" s="8"/>
      <c r="AA16" s="8"/>
      <c r="AB16" s="49"/>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c r="Z17" s="8"/>
      <c r="AA17" s="8"/>
      <c r="AB17" s="49"/>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c r="Z18" s="8"/>
      <c r="AA18" s="8"/>
      <c r="AB18" s="49"/>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c r="Z19" s="8"/>
      <c r="AA19" s="8"/>
      <c r="AB19" s="49"/>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c r="Z20" s="8"/>
      <c r="AA20" s="8"/>
      <c r="AB20" s="49"/>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c r="Z21" s="8"/>
      <c r="AA21" s="8"/>
      <c r="AB21" s="49"/>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0.36430000000000001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0.49009999999999998</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0.60980000000000001</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0.71950000000000003</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0.81620000000000004</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0.90210000000000001</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1.093</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1.2430000000000001</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1.288</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1.306</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0.2298</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0.79549999999999998</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333</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1666</v>
      </c>
      <c r="C7" s="38"/>
      <c r="E7" s="37" t="str">
        <f>Currency&amp;"_OIS_CURVE"</f>
        <v>CAD_OIS_CURVE</v>
      </c>
      <c r="K7" s="38" t="s">
        <v>1667</v>
      </c>
      <c r="L7" s="38"/>
      <c r="N7" s="37" t="str">
        <f>Currency&amp;"_SWAP_CURVE"</f>
        <v>CAD_SWAP_CURVE</v>
      </c>
      <c r="Q7" s="39"/>
      <c r="R7" s="39"/>
      <c r="S7" s="39"/>
      <c r="T7" s="40"/>
      <c r="V7" s="38" t="s">
        <v>1668</v>
      </c>
      <c r="W7" s="38"/>
      <c r="Y7" s="37" t="str">
        <f>Currency&amp;"_TENOR_BASIS1_CURVE"</f>
        <v>CAD_TENOR_BASIS1_CURVE</v>
      </c>
      <c r="AE7" s="38" t="s">
        <v>1669</v>
      </c>
      <c r="AF7" s="38"/>
      <c r="AH7" s="37" t="str">
        <f>Currency&amp;"_TENOR_BASIS2_CURVE"</f>
        <v>CAD_TENOR_BASIS2_CURVE</v>
      </c>
      <c r="AN7" s="38" t="s">
        <v>1670</v>
      </c>
      <c r="AO7" s="38"/>
      <c r="AQ7" s="37" t="str">
        <f>Currency&amp;"_TENOR_BASIS3_CURVE"</f>
        <v>CAD_TENOR_BASIS3_CURVE</v>
      </c>
      <c r="AW7" s="38" t="s">
        <v>1671</v>
      </c>
      <c r="AX7" s="38"/>
      <c r="AZ7" s="37" t="str">
        <f>Currency&amp;"_XCCY_BASIS_CURVE"</f>
        <v>CAD_XCCY_BASIS_CURVE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0.48949999999999999</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0.60909999999999997</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0.81559999999999999</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1.2425999999999999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1.2876000000000001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0.2298</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0.79549999999999998</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328</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1672</v>
      </c>
      <c r="C7" s="38"/>
      <c r="E7" s="37" t="str">
        <f>Currency&amp;"_OIS_CURVE"</f>
        <v>CHF_OIS_CURVE</v>
      </c>
      <c r="K7" s="38" t="s">
        <v>1673</v>
      </c>
      <c r="L7" s="38"/>
      <c r="N7" s="37" t="str">
        <f>Currency&amp;"_SWAP_CURVE"</f>
        <v>CHF_SWAP_CURVE</v>
      </c>
      <c r="Q7" s="39"/>
      <c r="R7" s="39"/>
      <c r="S7" s="39"/>
      <c r="T7" s="40"/>
      <c r="V7" s="38" t="s">
        <v>1674</v>
      </c>
      <c r="W7" s="38"/>
      <c r="Y7" s="37" t="str">
        <f>Currency&amp;"_TENOR_BASIS1_CURVE"</f>
        <v>CHF_TENOR_BASIS1_CURVE</v>
      </c>
      <c r="AE7" s="38" t="s">
        <v>1675</v>
      </c>
      <c r="AF7" s="38"/>
      <c r="AH7" s="37" t="str">
        <f>Currency&amp;"_TENOR_BASIS2_CURVE"</f>
        <v>CHF_TENOR_BASIS2_CURVE</v>
      </c>
      <c r="AN7" s="38" t="s">
        <v>1676</v>
      </c>
      <c r="AO7" s="38"/>
      <c r="AQ7" s="37" t="str">
        <f>Currency&amp;"_TENOR_BASIS3_CURVE"</f>
        <v>CHF_TENOR_BASIS3_CURVE</v>
      </c>
      <c r="AW7" s="38" t="s">
        <v>1677</v>
      </c>
      <c r="AX7" s="38"/>
      <c r="AZ7" s="37" t="str">
        <f>Currency&amp;"_XCCY_BASIS_CURVE"</f>
        <v>CHF_XCCY_BASIS_CURVE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0.48949999999999999</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0.60909999999999997</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0.81559999999999999</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1.2425999999999999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1.2876000000000001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0.2298</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0.79549999999999998</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329</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1678</v>
      </c>
      <c r="C7" s="38"/>
      <c r="E7" s="37" t="str">
        <f>Currency&amp;"_OIS_CURVE"</f>
        <v>CNH_OIS_CURVE</v>
      </c>
      <c r="K7" s="38" t="s">
        <v>1679</v>
      </c>
      <c r="L7" s="38"/>
      <c r="N7" s="37" t="str">
        <f>Currency&amp;"_SWAP_CURVE"</f>
        <v>CNH_SWAP_CURVE</v>
      </c>
      <c r="Q7" s="39"/>
      <c r="R7" s="39"/>
      <c r="S7" s="39"/>
      <c r="T7" s="40"/>
      <c r="V7" s="38" t="s">
        <v>1680</v>
      </c>
      <c r="W7" s="38"/>
      <c r="Y7" s="37" t="str">
        <f>Currency&amp;"_TENOR_BASIS1_CURVE"</f>
        <v>CNH_TENOR_BASIS1_CURVE</v>
      </c>
      <c r="AE7" s="38" t="s">
        <v>1681</v>
      </c>
      <c r="AF7" s="38"/>
      <c r="AH7" s="37" t="str">
        <f>Currency&amp;"_TENOR_BASIS2_CURVE"</f>
        <v>CNH_TENOR_BASIS2_CURVE</v>
      </c>
      <c r="AN7" s="38" t="s">
        <v>1682</v>
      </c>
      <c r="AO7" s="38"/>
      <c r="AQ7" s="37" t="str">
        <f>Currency&amp;"_TENOR_BASIS3_CURVE"</f>
        <v>CNH_TENOR_BASIS3_CURVE</v>
      </c>
      <c r="AW7" s="38" t="s">
        <v>1683</v>
      </c>
      <c r="AX7" s="38"/>
      <c r="AZ7" s="37" t="str">
        <f>Currency&amp;"_XCCY_BASIS_CURVE"</f>
        <v>CNH_XCCY_BASIS_CURVE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0.48949999999999999</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0.60909999999999997</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0.81559999999999999</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1.2425999999999999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1.2876000000000001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0.2298</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0.79549999999999998</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330</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1684</v>
      </c>
      <c r="C7" s="38"/>
      <c r="E7" s="37" t="str">
        <f>Currency&amp;"_OIS_CURVE"</f>
        <v>DKK_OIS_CURVE</v>
      </c>
      <c r="K7" s="38" t="s">
        <v>1685</v>
      </c>
      <c r="L7" s="38"/>
      <c r="N7" s="37" t="str">
        <f>Currency&amp;"_SWAP_CURVE"</f>
        <v>DKK_SWAP_CURVE</v>
      </c>
      <c r="Q7" s="39"/>
      <c r="R7" s="39"/>
      <c r="S7" s="39"/>
      <c r="T7" s="40"/>
      <c r="V7" s="38" t="s">
        <v>1686</v>
      </c>
      <c r="W7" s="38"/>
      <c r="Y7" s="37" t="str">
        <f>Currency&amp;"_TENOR_BASIS1_CURVE"</f>
        <v>DKK_TENOR_BASIS1_CURVE</v>
      </c>
      <c r="AE7" s="38" t="s">
        <v>1687</v>
      </c>
      <c r="AF7" s="38"/>
      <c r="AH7" s="37" t="str">
        <f>Currency&amp;"_TENOR_BASIS2_CURVE"</f>
        <v>DKK_TENOR_BASIS2_CURVE</v>
      </c>
      <c r="AN7" s="38" t="s">
        <v>1688</v>
      </c>
      <c r="AO7" s="38"/>
      <c r="AQ7" s="37" t="str">
        <f>Currency&amp;"_TENOR_BASIS3_CURVE"</f>
        <v>DKK_TENOR_BASIS3_CURVE</v>
      </c>
      <c r="AW7" s="38" t="s">
        <v>1689</v>
      </c>
      <c r="AX7" s="38"/>
      <c r="AZ7" s="37" t="str">
        <f>Currency&amp;"_XCCY_BASIS_CURVE"</f>
        <v>DKK_XCCY_BASIS_CURVE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-8.5500000000000007E-2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8.8999999999999999E-3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0.121</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0.24</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0.36409999999999998</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0.48980000000000001</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0.60970000000000002</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0.71930000000000005</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0.81640000000000001</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0.90210000000000001</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1.093</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1.2430000000000001</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1.288</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1.3063</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0.1045</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0.23</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0.35980000000000001</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0.4854</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0.6018</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0.70479999999999998</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0.7964</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1.0027999999999999</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1.1728000000000001</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1.2298</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1.2558</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1.2643</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1.2162999999999999</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334</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1696</v>
      </c>
      <c r="C7" s="38"/>
      <c r="E7" s="37" t="str">
        <f>Currency&amp;"_OIS_CURVE"</f>
        <v>HKD_OIS_CURVE</v>
      </c>
      <c r="K7" s="38" t="s">
        <v>1697</v>
      </c>
      <c r="L7" s="38"/>
      <c r="N7" s="37" t="str">
        <f>Currency&amp;"_SWAP_CURVE"</f>
        <v>HKD_SWAP_CURVE</v>
      </c>
      <c r="Q7" s="39"/>
      <c r="R7" s="39"/>
      <c r="S7" s="39"/>
      <c r="T7" s="40"/>
      <c r="V7" s="38" t="s">
        <v>1698</v>
      </c>
      <c r="W7" s="38"/>
      <c r="Y7" s="37" t="str">
        <f>Currency&amp;"_TENOR_BASIS1_CURVE"</f>
        <v>HKD_TENOR_BASIS1_CURVE</v>
      </c>
      <c r="AE7" s="38" t="s">
        <v>1699</v>
      </c>
      <c r="AF7" s="38"/>
      <c r="AH7" s="37" t="str">
        <f>Currency&amp;"_TENOR_BASIS2_CURVE"</f>
        <v>HKD_TENOR_BASIS2_CURVE</v>
      </c>
      <c r="AN7" s="38" t="s">
        <v>1700</v>
      </c>
      <c r="AO7" s="38"/>
      <c r="AQ7" s="37" t="str">
        <f>Currency&amp;"_TENOR_BASIS3_CURVE"</f>
        <v>HKD_TENOR_BASIS3_CURVE</v>
      </c>
      <c r="AW7" s="38" t="s">
        <v>1701</v>
      </c>
      <c r="AX7" s="38"/>
      <c r="AZ7" s="37" t="str">
        <f>Currency&amp;"_XCCY_BASIS_CURVE"</f>
        <v>HKD_XCCY_BASIS_CURVE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0.60899999999999999</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1.2425999999999999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1.2876000000000001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0.22969999999999999</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0.79549999999999998</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331</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1707</v>
      </c>
      <c r="C7" s="38"/>
      <c r="E7" s="37" t="str">
        <f>Currency&amp;"_OIS_CURVE"</f>
        <v>NOK_OIS_CURVE</v>
      </c>
      <c r="K7" s="38" t="s">
        <v>1708</v>
      </c>
      <c r="L7" s="38"/>
      <c r="N7" s="37" t="str">
        <f>Currency&amp;"_SWAP_CURVE"</f>
        <v>NOK_SWAP_CURVE</v>
      </c>
      <c r="Q7" s="39"/>
      <c r="R7" s="39"/>
      <c r="S7" s="39"/>
      <c r="T7" s="40"/>
      <c r="V7" s="38" t="s">
        <v>1709</v>
      </c>
      <c r="W7" s="38"/>
      <c r="Y7" s="37" t="str">
        <f>Currency&amp;"_TENOR_BASIS1_CURVE"</f>
        <v>NOK_TENOR_BASIS1_CURVE</v>
      </c>
      <c r="AE7" s="38" t="s">
        <v>1710</v>
      </c>
      <c r="AF7" s="38"/>
      <c r="AH7" s="37" t="str">
        <f>Currency&amp;"_TENOR_BASIS2_CURVE"</f>
        <v>NOK_TENOR_BASIS2_CURVE</v>
      </c>
      <c r="AN7" s="38" t="s">
        <v>1711</v>
      </c>
      <c r="AO7" s="38"/>
      <c r="AQ7" s="37" t="str">
        <f>Currency&amp;"_TENOR_BASIS3_CURVE"</f>
        <v>NOK_TENOR_BASIS3_CURVE</v>
      </c>
      <c r="AW7" s="38" t="s">
        <v>1712</v>
      </c>
      <c r="AX7" s="38"/>
      <c r="AZ7" s="37" t="str">
        <f>Currency&amp;"_XCCY_BASIS_CURVE"</f>
        <v>NOK_XCCY_BASIS_CURVE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10.583299999999999</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-8.5500000000000007E-2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8.8999999999999999E-3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0.1211</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0.24</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0.36420000000000002</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0.48970000000000002</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0.60929999999999995</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0.71899999999999997</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0.81599999999999995</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0.90200000000000002</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1.0933999999999999</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1.2433000000000001</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1.2879</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1.306</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0.1045</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0.23</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0.35970000000000002</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0.4854</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0.60140000000000005</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0.70469999999999999</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0.79610000000000003</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1.0024</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1.1724000000000001</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1.2294</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1.2554000000000001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1.2639</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1.2159</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335</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1713</v>
      </c>
      <c r="C7" s="38"/>
      <c r="E7" s="37" t="str">
        <f>Currency&amp;"_OIS_CURVE"</f>
        <v>NZD_OIS_CURVE</v>
      </c>
      <c r="K7" s="38" t="s">
        <v>1714</v>
      </c>
      <c r="L7" s="38"/>
      <c r="N7" s="37" t="str">
        <f>Currency&amp;"_SWAP_CURVE"</f>
        <v>NZD_SWAP_CURVE</v>
      </c>
      <c r="Q7" s="39"/>
      <c r="R7" s="39"/>
      <c r="S7" s="39"/>
      <c r="T7" s="40"/>
      <c r="V7" s="38" t="s">
        <v>1715</v>
      </c>
      <c r="W7" s="38"/>
      <c r="Y7" s="37" t="str">
        <f>Currency&amp;"_TENOR_BASIS1_CURVE"</f>
        <v>NZD_TENOR_BASIS1_CURVE</v>
      </c>
      <c r="AE7" s="38" t="s">
        <v>1716</v>
      </c>
      <c r="AF7" s="38"/>
      <c r="AH7" s="37" t="str">
        <f>Currency&amp;"_TENOR_BASIS2_CURVE"</f>
        <v>NZD_TENOR_BASIS2_CURVE</v>
      </c>
      <c r="AN7" s="38" t="s">
        <v>1717</v>
      </c>
      <c r="AO7" s="38"/>
      <c r="AQ7" s="37" t="str">
        <f>Currency&amp;"_TENOR_BASIS3_CURVE"</f>
        <v>NZD_TENOR_BASIS3_CURVE</v>
      </c>
      <c r="AW7" s="38" t="s">
        <v>1718</v>
      </c>
      <c r="AX7" s="38"/>
      <c r="AZ7" s="37" t="str">
        <f>Currency&amp;"_XCCY_BASIS_CURVE"</f>
        <v>NZD_XCCY_BASIS_CURVE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0.60899999999999999</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1.2425999999999999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1.2876000000000001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0.22969999999999999</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332</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1719</v>
      </c>
      <c r="C7" s="38"/>
      <c r="E7" s="37" t="str">
        <f>Currency&amp;"_OIS_CURVE"</f>
        <v>SEK_OIS_CURVE</v>
      </c>
      <c r="K7" s="38" t="s">
        <v>1720</v>
      </c>
      <c r="L7" s="38"/>
      <c r="N7" s="37" t="str">
        <f>Currency&amp;"_SWAP_CURVE"</f>
        <v>SEK_SWAP_CURVE</v>
      </c>
      <c r="Q7" s="39"/>
      <c r="R7" s="39"/>
      <c r="S7" s="39"/>
      <c r="T7" s="40"/>
      <c r="V7" s="38" t="s">
        <v>1721</v>
      </c>
      <c r="W7" s="38"/>
      <c r="Y7" s="37" t="str">
        <f>Currency&amp;"_TENOR_BASIS1_CURVE"</f>
        <v>SEK_TENOR_BASIS1_CURVE</v>
      </c>
      <c r="AE7" s="38" t="s">
        <v>1722</v>
      </c>
      <c r="AF7" s="38"/>
      <c r="AH7" s="37" t="str">
        <f>Currency&amp;"_TENOR_BASIS2_CURVE"</f>
        <v>SEK_TENOR_BASIS2_CURVE</v>
      </c>
      <c r="AN7" s="38" t="s">
        <v>1723</v>
      </c>
      <c r="AO7" s="38"/>
      <c r="AQ7" s="37" t="str">
        <f>Currency&amp;"_TENOR_BASIS3_CURVE"</f>
        <v>SEK_TENOR_BASIS3_CURVE</v>
      </c>
      <c r="AW7" s="38" t="s">
        <v>1724</v>
      </c>
      <c r="AX7" s="38"/>
      <c r="AZ7" s="37" t="str">
        <f>Currency&amp;"_XCCY_BASIS_CURVE"</f>
        <v>SEK_XCCY_BASIS_CURVE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0.60899999999999999</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1.2425999999999999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1.2876000000000001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0.22969999999999999</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1.0016</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1.2551000000000001</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1.2636000000000001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1.2156</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EECF2"/>
    <pageSetUpPr autoPageBreaks="0"/>
  </sheetPr>
  <dimension ref="A1:BD112"/>
  <sheetViews>
    <sheetView showGridLines="0" zoomScaleNormal="100" workbookViewId="0"/>
  </sheetViews>
  <sheetFormatPr defaultRowHeight="15"/>
  <cols>
    <col min="1" max="1" width="4.7109375" style="2" customWidth="1"/>
    <col min="2" max="2" width="20.7109375" style="2" customWidth="1"/>
    <col min="3" max="3" width="10.7109375" style="2" customWidth="1"/>
    <col min="4" max="4" width="22.7109375" style="2" customWidth="1"/>
    <col min="5" max="5" width="20.7109375" style="2" hidden="1" customWidth="1"/>
    <col min="6" max="9" width="12.7109375" style="2" hidden="1" customWidth="1"/>
    <col min="10" max="10" width="4.7109375" style="2" customWidth="1"/>
    <col min="11" max="11" width="20.7109375" style="2" customWidth="1"/>
    <col min="12" max="12" width="10.7109375" style="2" customWidth="1"/>
    <col min="13" max="13" width="22.7109375" style="2" customWidth="1"/>
    <col min="14" max="14" width="20.7109375" style="2" hidden="1" customWidth="1"/>
    <col min="15" max="20" width="12.7109375" style="2" hidden="1" customWidth="1"/>
    <col min="21" max="21" width="4.7109375" style="2" customWidth="1"/>
    <col min="22" max="22" width="20.7109375" style="2" customWidth="1"/>
    <col min="23" max="23" width="10.7109375" style="2" customWidth="1"/>
    <col min="24" max="24" width="22.7109375" style="2" customWidth="1"/>
    <col min="25" max="25" width="20.7109375" style="2" hidden="1" customWidth="1"/>
    <col min="26" max="29" width="12.7109375" style="2" hidden="1" customWidth="1"/>
    <col min="30" max="30" width="4.7109375" style="2" customWidth="1"/>
    <col min="31" max="31" width="20.7109375" style="2" customWidth="1"/>
    <col min="32" max="32" width="10.7109375" style="2" customWidth="1"/>
    <col min="33" max="33" width="22.7109375" style="2" customWidth="1"/>
    <col min="34" max="34" width="20.7109375" style="2" hidden="1" customWidth="1"/>
    <col min="35" max="38" width="12.7109375" style="2" hidden="1" customWidth="1"/>
    <col min="39" max="39" width="4.7109375" style="2" customWidth="1"/>
    <col min="40" max="40" width="20.7109375" style="2" customWidth="1"/>
    <col min="41" max="41" width="10.7109375" style="2" customWidth="1"/>
    <col min="42" max="42" width="22.7109375" style="2" customWidth="1"/>
    <col min="43" max="43" width="20.7109375" style="2" hidden="1" customWidth="1"/>
    <col min="44" max="47" width="12.7109375" style="2" hidden="1" customWidth="1"/>
    <col min="48" max="48" width="4.7109375" style="2" customWidth="1"/>
    <col min="49" max="49" width="20.7109375" style="2" customWidth="1"/>
    <col min="50" max="50" width="10.7109375" style="2" customWidth="1"/>
    <col min="51" max="51" width="22.7109375" style="2" customWidth="1"/>
    <col min="52" max="52" width="20.7109375" style="2" hidden="1" customWidth="1"/>
    <col min="53" max="56" width="12.7109375" style="2" hidden="1" customWidth="1"/>
    <col min="57" max="57" width="4.7109375" style="2" customWidth="1"/>
    <col min="58" max="16384" width="9.140625" style="2"/>
  </cols>
  <sheetData>
    <row r="1" spans="1:56">
      <c r="D1" s="3"/>
    </row>
    <row r="2" spans="1:56" ht="15" customHeight="1">
      <c r="B2" s="440" t="s">
        <v>336</v>
      </c>
      <c r="C2" s="441"/>
      <c r="D2" s="55"/>
      <c r="I2" s="3"/>
      <c r="J2" s="3"/>
    </row>
    <row r="3" spans="1:56" ht="15" customHeight="1">
      <c r="B3" s="442"/>
      <c r="C3" s="443"/>
      <c r="D3" s="55"/>
      <c r="I3" s="3"/>
      <c r="J3" s="3"/>
    </row>
    <row r="4" spans="1:56">
      <c r="D4" s="3"/>
      <c r="K4" s="1"/>
      <c r="L4" s="1"/>
    </row>
    <row r="5" spans="1:56">
      <c r="D5" s="3"/>
    </row>
    <row r="6" spans="1:56">
      <c r="B6" s="5" t="s">
        <v>395</v>
      </c>
      <c r="C6" s="5"/>
      <c r="E6" s="24" t="s">
        <v>338</v>
      </c>
      <c r="K6" s="5" t="s">
        <v>322</v>
      </c>
      <c r="L6" s="5"/>
      <c r="N6" s="24" t="s">
        <v>338</v>
      </c>
      <c r="Q6" s="23"/>
      <c r="R6" s="23"/>
      <c r="S6" s="23"/>
      <c r="T6" s="9"/>
      <c r="V6" s="5" t="s">
        <v>322</v>
      </c>
      <c r="W6" s="5"/>
      <c r="Y6" s="24" t="s">
        <v>338</v>
      </c>
      <c r="AE6" s="5" t="s">
        <v>322</v>
      </c>
      <c r="AF6" s="5"/>
      <c r="AH6" s="24" t="s">
        <v>338</v>
      </c>
      <c r="AN6" s="5" t="s">
        <v>322</v>
      </c>
      <c r="AO6" s="5"/>
      <c r="AQ6" s="24" t="s">
        <v>338</v>
      </c>
      <c r="AW6" s="5" t="s">
        <v>322</v>
      </c>
      <c r="AX6" s="5"/>
      <c r="AZ6" s="24" t="s">
        <v>338</v>
      </c>
    </row>
    <row r="7" spans="1:56" s="33" customFormat="1">
      <c r="B7" s="38" t="s">
        <v>1730</v>
      </c>
      <c r="C7" s="38"/>
      <c r="E7" s="37" t="str">
        <f>Currency&amp;"_OIS_CURVE"</f>
        <v>ZAR_OIS_CURVE</v>
      </c>
      <c r="K7" s="38" t="s">
        <v>1731</v>
      </c>
      <c r="L7" s="38"/>
      <c r="N7" s="37" t="str">
        <f>Currency&amp;"_SWAP_CURVE"</f>
        <v>ZAR_SWAP_CURVE</v>
      </c>
      <c r="Q7" s="39"/>
      <c r="R7" s="39"/>
      <c r="S7" s="39"/>
      <c r="T7" s="40"/>
      <c r="V7" s="38" t="s">
        <v>1732</v>
      </c>
      <c r="W7" s="38"/>
      <c r="Y7" s="37" t="str">
        <f>Currency&amp;"_TENOR_BASIS1_CURVE"</f>
        <v>ZAR_TENOR_BASIS1_CURVE</v>
      </c>
      <c r="AE7" s="38" t="s">
        <v>1733</v>
      </c>
      <c r="AF7" s="38"/>
      <c r="AH7" s="37" t="str">
        <f>Currency&amp;"_TENOR_BASIS2_CURVE"</f>
        <v>ZAR_TENOR_BASIS2_CURVE</v>
      </c>
      <c r="AN7" s="38" t="s">
        <v>1734</v>
      </c>
      <c r="AO7" s="38"/>
      <c r="AQ7" s="37" t="str">
        <f>Currency&amp;"_TENOR_BASIS3_CURVE"</f>
        <v>ZAR_TENOR_BASIS3_CURVE</v>
      </c>
      <c r="AW7" s="38" t="s">
        <v>1735</v>
      </c>
      <c r="AX7" s="38"/>
      <c r="AZ7" s="37" t="str">
        <f>Currency&amp;"_XCCY_BASIS_CURVE"</f>
        <v>ZAR_XCCY_BASIS_CURVE</v>
      </c>
    </row>
    <row r="8" spans="1:56" s="33" customFormat="1">
      <c r="B8" s="38"/>
      <c r="C8" s="38"/>
      <c r="E8" s="37"/>
      <c r="K8" s="38"/>
      <c r="L8" s="38"/>
      <c r="N8" s="37"/>
      <c r="Q8" s="39"/>
      <c r="R8" s="39"/>
      <c r="S8" s="39"/>
      <c r="T8" s="40"/>
      <c r="V8" s="38"/>
      <c r="W8" s="38"/>
      <c r="Y8" s="37"/>
      <c r="AE8" s="38"/>
      <c r="AF8" s="38"/>
      <c r="AH8" s="37"/>
      <c r="AN8" s="38"/>
      <c r="AO8" s="38"/>
      <c r="AQ8" s="37"/>
      <c r="AW8" s="38"/>
      <c r="AX8" s="38"/>
      <c r="AZ8" s="37"/>
    </row>
    <row r="9" spans="1:56" s="33" customFormat="1">
      <c r="B9" s="38"/>
      <c r="C9" s="38"/>
      <c r="E9" s="37"/>
      <c r="K9" s="38"/>
      <c r="L9" s="38"/>
      <c r="N9" s="37"/>
      <c r="Q9" s="39"/>
      <c r="R9" s="39"/>
      <c r="S9" s="39"/>
      <c r="T9" s="40"/>
      <c r="V9" s="38"/>
      <c r="W9" s="38"/>
      <c r="Y9" s="37"/>
      <c r="AE9" s="38"/>
      <c r="AF9" s="38"/>
      <c r="AH9" s="37"/>
      <c r="AN9" s="38"/>
      <c r="AO9" s="38"/>
      <c r="AQ9" s="37"/>
      <c r="AW9" s="38"/>
      <c r="AX9" s="38"/>
      <c r="AZ9" s="37"/>
    </row>
    <row r="10" spans="1:56" s="33" customFormat="1">
      <c r="B10" s="38"/>
      <c r="C10" s="38"/>
      <c r="E10" s="37"/>
      <c r="K10" s="38"/>
      <c r="L10" s="38"/>
      <c r="N10" s="37"/>
      <c r="Q10" s="39"/>
      <c r="R10" s="39"/>
      <c r="S10" s="39"/>
      <c r="T10" s="40"/>
      <c r="V10" s="38"/>
      <c r="W10" s="38"/>
      <c r="Y10" s="37"/>
      <c r="AE10" s="38"/>
      <c r="AF10" s="38"/>
      <c r="AH10" s="37"/>
      <c r="AN10" s="38"/>
      <c r="AO10" s="38"/>
      <c r="AQ10" s="37"/>
      <c r="AW10" s="38"/>
      <c r="AX10" s="38"/>
      <c r="AZ10" s="37"/>
    </row>
    <row r="11" spans="1:56">
      <c r="B11" s="6" t="s">
        <v>63</v>
      </c>
      <c r="C11" s="6" t="s">
        <v>342</v>
      </c>
      <c r="D11" s="6" t="s">
        <v>62</v>
      </c>
      <c r="E11" s="6" t="s">
        <v>64</v>
      </c>
      <c r="F11" s="11" t="s">
        <v>339</v>
      </c>
      <c r="G11" s="11" t="s">
        <v>58</v>
      </c>
      <c r="H11" s="6" t="s">
        <v>56</v>
      </c>
      <c r="I11" s="6" t="s">
        <v>397</v>
      </c>
      <c r="K11" s="6" t="s">
        <v>63</v>
      </c>
      <c r="L11" s="6" t="s">
        <v>342</v>
      </c>
      <c r="M11" s="6" t="s">
        <v>62</v>
      </c>
      <c r="N11" s="6" t="s">
        <v>64</v>
      </c>
      <c r="O11" s="6" t="s">
        <v>65</v>
      </c>
      <c r="P11" s="6" t="s">
        <v>66</v>
      </c>
      <c r="Q11" s="19" t="s">
        <v>67</v>
      </c>
      <c r="R11" s="19" t="s">
        <v>68</v>
      </c>
      <c r="S11" s="18" t="s">
        <v>56</v>
      </c>
      <c r="T11" s="6" t="s">
        <v>397</v>
      </c>
      <c r="V11" s="6" t="s">
        <v>63</v>
      </c>
      <c r="W11" s="6" t="s">
        <v>342</v>
      </c>
      <c r="X11" s="6" t="s">
        <v>62</v>
      </c>
      <c r="Y11" s="6" t="s">
        <v>64</v>
      </c>
      <c r="Z11" s="6" t="s">
        <v>65</v>
      </c>
      <c r="AA11" s="6" t="s">
        <v>66</v>
      </c>
      <c r="AB11" s="6" t="s">
        <v>56</v>
      </c>
      <c r="AC11" s="6" t="s">
        <v>397</v>
      </c>
      <c r="AE11" s="6" t="s">
        <v>63</v>
      </c>
      <c r="AF11" s="6" t="s">
        <v>342</v>
      </c>
      <c r="AG11" s="6" t="s">
        <v>62</v>
      </c>
      <c r="AH11" s="6" t="s">
        <v>64</v>
      </c>
      <c r="AI11" s="6" t="s">
        <v>65</v>
      </c>
      <c r="AJ11" s="6" t="s">
        <v>66</v>
      </c>
      <c r="AK11" s="6" t="s">
        <v>56</v>
      </c>
      <c r="AL11" s="6" t="s">
        <v>397</v>
      </c>
      <c r="AN11" s="6" t="s">
        <v>63</v>
      </c>
      <c r="AO11" s="6" t="s">
        <v>342</v>
      </c>
      <c r="AP11" s="6" t="s">
        <v>62</v>
      </c>
      <c r="AQ11" s="6" t="s">
        <v>64</v>
      </c>
      <c r="AR11" s="6" t="s">
        <v>65</v>
      </c>
      <c r="AS11" s="6" t="s">
        <v>66</v>
      </c>
      <c r="AT11" s="6" t="s">
        <v>56</v>
      </c>
      <c r="AU11" s="6" t="s">
        <v>397</v>
      </c>
      <c r="AW11" s="6" t="s">
        <v>63</v>
      </c>
      <c r="AX11" s="6" t="s">
        <v>342</v>
      </c>
      <c r="AY11" s="6" t="s">
        <v>62</v>
      </c>
      <c r="AZ11" s="11" t="s">
        <v>64</v>
      </c>
      <c r="BA11" s="6" t="s">
        <v>65</v>
      </c>
      <c r="BB11" s="6" t="s">
        <v>66</v>
      </c>
      <c r="BC11" s="6" t="s">
        <v>56</v>
      </c>
      <c r="BD11" s="6" t="s">
        <v>397</v>
      </c>
    </row>
    <row r="12" spans="1:56">
      <c r="A12" s="16">
        <v>1</v>
      </c>
      <c r="B12" s="12" t="s">
        <v>61</v>
      </c>
      <c r="C12" s="13" t="s">
        <v>343</v>
      </c>
      <c r="D12" s="42" t="s">
        <v>60</v>
      </c>
      <c r="E12" s="51" t="s">
        <v>61</v>
      </c>
      <c r="F12" s="20" t="s">
        <v>69</v>
      </c>
      <c r="G12" s="20" t="s">
        <v>70</v>
      </c>
      <c r="H12" s="51">
        <v>-0.34499999999999997</v>
      </c>
      <c r="I12" s="68" t="str">
        <f ca="1">IF(AND(INDIRECT("Settings.Request"&amp;Currency),Settings.AutoCalc,Settings.EnableBloomberg),IF(B12="","",_xll.BDP(B12,$D$14)),"Disabled")</f>
        <v>Disabled</v>
      </c>
      <c r="J12" s="30"/>
      <c r="K12" s="12" t="s">
        <v>1035</v>
      </c>
      <c r="L12" s="13" t="s">
        <v>746</v>
      </c>
      <c r="M12" s="42" t="s">
        <v>60</v>
      </c>
      <c r="N12" s="7" t="s">
        <v>1035</v>
      </c>
      <c r="O12" s="7" t="s">
        <v>69</v>
      </c>
      <c r="P12" s="7" t="s">
        <v>1038</v>
      </c>
      <c r="Q12" s="20" t="s">
        <v>73</v>
      </c>
      <c r="R12" s="20" t="s">
        <v>73</v>
      </c>
      <c r="S12" s="51">
        <v>-0.36899999999999999</v>
      </c>
      <c r="T12" s="68" t="str">
        <f ca="1">IF(AND(INDIRECT("Settings.Request"&amp;Currency),Settings.AutoCalc,Settings.EnableBloomberg),IF(K12="","",_xll.BDP(K12,$M$16)),"Disabled")</f>
        <v>Disabled</v>
      </c>
      <c r="V12" s="12" t="s">
        <v>74</v>
      </c>
      <c r="W12" s="13" t="s">
        <v>379</v>
      </c>
      <c r="X12" s="42" t="s">
        <v>60</v>
      </c>
      <c r="Y12" s="7" t="s">
        <v>74</v>
      </c>
      <c r="Z12" s="7" t="s">
        <v>75</v>
      </c>
      <c r="AA12" s="7" t="s">
        <v>76</v>
      </c>
      <c r="AB12" s="48">
        <v>9.6999999999999993</v>
      </c>
      <c r="AC12" s="68" t="str">
        <f ca="1">IF(AND(INDIRECT("Settings.Request"&amp;Currency),Settings.AutoCalc,Settings.EnableBloomberg),IF(V12="","",_xll.BDP(V12,$X$14)),"Disabled")</f>
        <v>Disabled</v>
      </c>
      <c r="AE12" s="12" t="s">
        <v>77</v>
      </c>
      <c r="AF12" s="13" t="s">
        <v>379</v>
      </c>
      <c r="AG12" s="42" t="s">
        <v>60</v>
      </c>
      <c r="AH12" s="7" t="s">
        <v>77</v>
      </c>
      <c r="AI12" s="7" t="s">
        <v>75</v>
      </c>
      <c r="AJ12" s="7" t="s">
        <v>78</v>
      </c>
      <c r="AK12" s="48">
        <v>6.5</v>
      </c>
      <c r="AL12" s="68" t="str">
        <f ca="1">IF(AND(INDIRECT("Settings.Request"&amp;Currency),Settings.AutoCalc,Settings.EnableBloomberg),IF(AE12="","",_xll.BDP(AE12,$AG$14)),"Disabled")</f>
        <v>Disabled</v>
      </c>
      <c r="AN12" s="12" t="s">
        <v>79</v>
      </c>
      <c r="AO12" s="13" t="s">
        <v>379</v>
      </c>
      <c r="AP12" s="42" t="s">
        <v>60</v>
      </c>
      <c r="AQ12" s="7" t="s">
        <v>79</v>
      </c>
      <c r="AR12" s="7" t="s">
        <v>75</v>
      </c>
      <c r="AS12" s="7" t="s">
        <v>1282</v>
      </c>
      <c r="AT12" s="48">
        <v>12.1</v>
      </c>
      <c r="AU12" s="68" t="str">
        <f ca="1">IF(AND(INDIRECT("Settings.Request"&amp;Currency),Settings.AutoCalc,Settings.EnableBloomberg),IF(AN12="","",_xll.BDP(AN12,$AP$14)),"Disabled")</f>
        <v>Disabled</v>
      </c>
      <c r="AW12" s="12" t="s">
        <v>80</v>
      </c>
      <c r="AX12" s="13" t="s">
        <v>379</v>
      </c>
      <c r="AY12" s="42" t="s">
        <v>60</v>
      </c>
      <c r="AZ12" s="45" t="s">
        <v>80</v>
      </c>
      <c r="BA12" s="7" t="s">
        <v>75</v>
      </c>
      <c r="BB12" s="7" t="s">
        <v>81</v>
      </c>
      <c r="BC12" s="48">
        <v>-48.5</v>
      </c>
      <c r="BD12" s="68" t="str">
        <f ca="1">IF(AND(INDIRECT("Settings.Request"&amp;Currency),Settings.AutoCalc,Settings.EnableBloomberg),IF(AW12="","",_xll.BDP(AW12,$AY$14)),"Disabled")</f>
        <v>Disabled</v>
      </c>
    </row>
    <row r="13" spans="1:56">
      <c r="A13" s="16">
        <v>2</v>
      </c>
      <c r="B13" s="14" t="s">
        <v>59</v>
      </c>
      <c r="C13" s="15" t="s">
        <v>344</v>
      </c>
      <c r="D13" s="43" t="s">
        <v>58</v>
      </c>
      <c r="E13" s="52" t="s">
        <v>59</v>
      </c>
      <c r="F13" s="21" t="s">
        <v>82</v>
      </c>
      <c r="G13" s="21" t="s">
        <v>83</v>
      </c>
      <c r="H13" s="52">
        <v>-0.34699999999999998</v>
      </c>
      <c r="I13" s="69" t="str">
        <f ca="1">IF(AND(INDIRECT("Settings.Request"&amp;Currency),Settings.AutoCalc,Settings.EnableBloomberg),IF(B13="","",_xll.BDP(B13,$D$14)),"Disabled")</f>
        <v>Disabled</v>
      </c>
      <c r="J13" s="30"/>
      <c r="K13" s="14" t="s">
        <v>1036</v>
      </c>
      <c r="L13" s="15" t="s">
        <v>471</v>
      </c>
      <c r="M13" s="43" t="s">
        <v>58</v>
      </c>
      <c r="N13" s="8" t="s">
        <v>1036</v>
      </c>
      <c r="O13" s="8" t="s">
        <v>69</v>
      </c>
      <c r="P13" s="8" t="s">
        <v>1039</v>
      </c>
      <c r="Q13" s="21" t="s">
        <v>73</v>
      </c>
      <c r="R13" s="21" t="s">
        <v>73</v>
      </c>
      <c r="S13" s="52">
        <v>-0.32100000000000001</v>
      </c>
      <c r="T13" s="69" t="str">
        <f ca="1">IF(AND(INDIRECT("Settings.Request"&amp;Currency),Settings.AutoCalc,Settings.EnableBloomberg),IF(K13="","",_xll.BDP(K13,$M$16)),"Disabled")</f>
        <v>Disabled</v>
      </c>
      <c r="V13" s="14" t="s">
        <v>87</v>
      </c>
      <c r="W13" s="15" t="s">
        <v>351</v>
      </c>
      <c r="X13" s="43" t="s">
        <v>58</v>
      </c>
      <c r="Y13" s="8" t="s">
        <v>87</v>
      </c>
      <c r="Z13" s="8" t="s">
        <v>75</v>
      </c>
      <c r="AA13" s="8" t="s">
        <v>88</v>
      </c>
      <c r="AB13" s="49">
        <v>10.7</v>
      </c>
      <c r="AC13" s="69" t="str">
        <f ca="1">IF(AND(INDIRECT("Settings.Request"&amp;Currency),Settings.AutoCalc,Settings.EnableBloomberg),IF(V13="","",_xll.BDP(V13,$X$14)),"Disabled")</f>
        <v>Disabled</v>
      </c>
      <c r="AE13" s="14" t="s">
        <v>89</v>
      </c>
      <c r="AF13" s="15" t="s">
        <v>351</v>
      </c>
      <c r="AG13" s="43" t="s">
        <v>58</v>
      </c>
      <c r="AH13" s="8" t="s">
        <v>89</v>
      </c>
      <c r="AI13" s="8" t="s">
        <v>75</v>
      </c>
      <c r="AJ13" s="8" t="s">
        <v>90</v>
      </c>
      <c r="AK13" s="49">
        <v>8.3000000000000007</v>
      </c>
      <c r="AL13" s="69" t="str">
        <f ca="1">IF(AND(INDIRECT("Settings.Request"&amp;Currency),Settings.AutoCalc,Settings.EnableBloomberg),IF(AE13="","",_xll.BDP(AE13,$AG$14)),"Disabled")</f>
        <v>Disabled</v>
      </c>
      <c r="AN13" s="14" t="s">
        <v>91</v>
      </c>
      <c r="AO13" s="15" t="s">
        <v>351</v>
      </c>
      <c r="AP13" s="43" t="s">
        <v>58</v>
      </c>
      <c r="AQ13" s="8" t="s">
        <v>91</v>
      </c>
      <c r="AR13" s="8" t="s">
        <v>75</v>
      </c>
      <c r="AS13" s="8" t="s">
        <v>1283</v>
      </c>
      <c r="AT13" s="49">
        <v>12.6</v>
      </c>
      <c r="AU13" s="69" t="str">
        <f ca="1">IF(AND(INDIRECT("Settings.Request"&amp;Currency),Settings.AutoCalc,Settings.EnableBloomberg),IF(AN13="","",_xll.BDP(AN13,$AP$14)),"Disabled")</f>
        <v>Disabled</v>
      </c>
      <c r="AW13" s="14" t="s">
        <v>92</v>
      </c>
      <c r="AX13" s="15" t="s">
        <v>351</v>
      </c>
      <c r="AY13" s="43" t="s">
        <v>58</v>
      </c>
      <c r="AZ13" s="46" t="s">
        <v>92</v>
      </c>
      <c r="BA13" s="8" t="s">
        <v>75</v>
      </c>
      <c r="BB13" s="8" t="s">
        <v>93</v>
      </c>
      <c r="BC13" s="49">
        <v>-45.5</v>
      </c>
      <c r="BD13" s="69" t="str">
        <f ca="1">IF(AND(INDIRECT("Settings.Request"&amp;Currency),Settings.AutoCalc,Settings.EnableBloomberg),IF(AW13="","",_xll.BDP(AW13,$AY$14)),"Disabled")</f>
        <v>Disabled</v>
      </c>
    </row>
    <row r="14" spans="1:56">
      <c r="A14" s="16">
        <v>3</v>
      </c>
      <c r="B14" s="14" t="s">
        <v>57</v>
      </c>
      <c r="C14" s="15" t="s">
        <v>345</v>
      </c>
      <c r="D14" s="43" t="s">
        <v>56</v>
      </c>
      <c r="E14" s="52" t="s">
        <v>57</v>
      </c>
      <c r="F14" s="21" t="s">
        <v>82</v>
      </c>
      <c r="G14" s="21" t="s">
        <v>94</v>
      </c>
      <c r="H14" s="52">
        <v>-0.35099999999999998</v>
      </c>
      <c r="I14" s="69" t="str">
        <f ca="1">IF(AND(INDIRECT("Settings.Request"&amp;Currency),Settings.AutoCalc,Settings.EnableBloomberg),IF(B14="","",_xll.BDP(B14,$D$14)),"Disabled")</f>
        <v>Disabled</v>
      </c>
      <c r="J14" s="30"/>
      <c r="K14" s="14" t="s">
        <v>71</v>
      </c>
      <c r="L14" s="15" t="s">
        <v>348</v>
      </c>
      <c r="M14" s="43" t="s">
        <v>96</v>
      </c>
      <c r="N14" s="8" t="s">
        <v>71</v>
      </c>
      <c r="O14" s="8" t="s">
        <v>69</v>
      </c>
      <c r="P14" s="8" t="s">
        <v>72</v>
      </c>
      <c r="Q14" s="21" t="s">
        <v>73</v>
      </c>
      <c r="R14" s="21" t="s">
        <v>73</v>
      </c>
      <c r="S14" s="52">
        <v>-0.22600000000000001</v>
      </c>
      <c r="T14" s="69" t="str">
        <f ca="1">IF(AND(INDIRECT("Settings.Request"&amp;Currency),Settings.AutoCalc,Settings.EnableBloomberg),IF(K14="","",_xll.BDP(K14,$M$16)),"Disabled")</f>
        <v>Disabled</v>
      </c>
      <c r="V14" s="14" t="s">
        <v>98</v>
      </c>
      <c r="W14" s="15" t="s">
        <v>352</v>
      </c>
      <c r="X14" s="43" t="s">
        <v>56</v>
      </c>
      <c r="Y14" s="8" t="s">
        <v>98</v>
      </c>
      <c r="Z14" s="8" t="s">
        <v>75</v>
      </c>
      <c r="AA14" s="8" t="s">
        <v>99</v>
      </c>
      <c r="AB14" s="49">
        <v>11.7</v>
      </c>
      <c r="AC14" s="69" t="str">
        <f ca="1">IF(AND(INDIRECT("Settings.Request"&amp;Currency),Settings.AutoCalc,Settings.EnableBloomberg),IF(V14="","",_xll.BDP(V14,$X$14)),"Disabled")</f>
        <v>Disabled</v>
      </c>
      <c r="AE14" s="14" t="s">
        <v>100</v>
      </c>
      <c r="AF14" s="15" t="s">
        <v>352</v>
      </c>
      <c r="AG14" s="43" t="s">
        <v>56</v>
      </c>
      <c r="AH14" s="8" t="s">
        <v>100</v>
      </c>
      <c r="AI14" s="8" t="s">
        <v>75</v>
      </c>
      <c r="AJ14" s="8" t="s">
        <v>101</v>
      </c>
      <c r="AK14" s="49">
        <v>9.4499999999999993</v>
      </c>
      <c r="AL14" s="69" t="str">
        <f ca="1">IF(AND(INDIRECT("Settings.Request"&amp;Currency),Settings.AutoCalc,Settings.EnableBloomberg),IF(AE14="","",_xll.BDP(AE14,$AG$14)),"Disabled")</f>
        <v>Disabled</v>
      </c>
      <c r="AN14" s="14" t="s">
        <v>102</v>
      </c>
      <c r="AO14" s="15" t="s">
        <v>352</v>
      </c>
      <c r="AP14" s="43" t="s">
        <v>56</v>
      </c>
      <c r="AQ14" s="8" t="s">
        <v>102</v>
      </c>
      <c r="AR14" s="8" t="s">
        <v>75</v>
      </c>
      <c r="AS14" s="8" t="s">
        <v>1284</v>
      </c>
      <c r="AT14" s="49">
        <v>12.8</v>
      </c>
      <c r="AU14" s="69" t="str">
        <f ca="1">IF(AND(INDIRECT("Settings.Request"&amp;Currency),Settings.AutoCalc,Settings.EnableBloomberg),IF(AN14="","",_xll.BDP(AN14,$AP$14)),"Disabled")</f>
        <v>Disabled</v>
      </c>
      <c r="AW14" s="14" t="s">
        <v>103</v>
      </c>
      <c r="AX14" s="15" t="s">
        <v>352</v>
      </c>
      <c r="AY14" s="43" t="s">
        <v>56</v>
      </c>
      <c r="AZ14" s="46" t="s">
        <v>103</v>
      </c>
      <c r="BA14" s="8" t="s">
        <v>75</v>
      </c>
      <c r="BB14" s="8" t="s">
        <v>104</v>
      </c>
      <c r="BC14" s="49">
        <v>-43.625</v>
      </c>
      <c r="BD14" s="69" t="str">
        <f ca="1">IF(AND(INDIRECT("Settings.Request"&amp;Currency),Settings.AutoCalc,Settings.EnableBloomberg),IF(AW14="","",_xll.BDP(AW14,$AY$14)),"Disabled")</f>
        <v>Disabled</v>
      </c>
    </row>
    <row r="15" spans="1:56">
      <c r="A15" s="16">
        <v>4</v>
      </c>
      <c r="B15" s="14" t="s">
        <v>55</v>
      </c>
      <c r="C15" s="15" t="s">
        <v>346</v>
      </c>
      <c r="D15" s="43"/>
      <c r="E15" s="52" t="s">
        <v>55</v>
      </c>
      <c r="F15" s="21" t="s">
        <v>82</v>
      </c>
      <c r="G15" s="21" t="s">
        <v>105</v>
      </c>
      <c r="H15" s="52">
        <v>-0.35099999999999998</v>
      </c>
      <c r="I15" s="69" t="str">
        <f ca="1">IF(AND(INDIRECT("Settings.Request"&amp;Currency),Settings.AutoCalc,Settings.EnableBloomberg),IF(B15="","",_xll.BDP(B15,$D$14)),"Disabled")</f>
        <v>Disabled</v>
      </c>
      <c r="J15" s="30"/>
      <c r="K15" s="14" t="s">
        <v>1037</v>
      </c>
      <c r="L15" s="15" t="s">
        <v>349</v>
      </c>
      <c r="M15" s="43" t="s">
        <v>107</v>
      </c>
      <c r="N15" s="8" t="s">
        <v>1037</v>
      </c>
      <c r="O15" s="8" t="s">
        <v>69</v>
      </c>
      <c r="P15" s="8" t="s">
        <v>1040</v>
      </c>
      <c r="Q15" s="21" t="s">
        <v>73</v>
      </c>
      <c r="R15" s="21" t="s">
        <v>73</v>
      </c>
      <c r="S15" s="52">
        <v>-8.5000000000000006E-2</v>
      </c>
      <c r="T15" s="69" t="str">
        <f ca="1">IF(AND(INDIRECT("Settings.Request"&amp;Currency),Settings.AutoCalc,Settings.EnableBloomberg),IF(K15="","",_xll.BDP(K15,$M$16)),"Disabled")</f>
        <v>Disabled</v>
      </c>
      <c r="V15" s="14" t="s">
        <v>109</v>
      </c>
      <c r="W15" s="15" t="s">
        <v>353</v>
      </c>
      <c r="X15" s="43"/>
      <c r="Y15" s="8" t="s">
        <v>109</v>
      </c>
      <c r="Z15" s="8" t="s">
        <v>75</v>
      </c>
      <c r="AA15" s="8" t="s">
        <v>110</v>
      </c>
      <c r="AB15" s="49">
        <v>12.625</v>
      </c>
      <c r="AC15" s="69" t="str">
        <f ca="1">IF(AND(INDIRECT("Settings.Request"&amp;Currency),Settings.AutoCalc,Settings.EnableBloomberg),IF(V15="","",_xll.BDP(V15,$X$14)),"Disabled")</f>
        <v>Disabled</v>
      </c>
      <c r="AE15" s="14" t="s">
        <v>111</v>
      </c>
      <c r="AF15" s="15" t="s">
        <v>353</v>
      </c>
      <c r="AG15" s="43"/>
      <c r="AH15" s="8" t="s">
        <v>111</v>
      </c>
      <c r="AI15" s="8" t="s">
        <v>75</v>
      </c>
      <c r="AJ15" s="8" t="s">
        <v>112</v>
      </c>
      <c r="AK15" s="49">
        <v>10.4</v>
      </c>
      <c r="AL15" s="69" t="str">
        <f ca="1">IF(AND(INDIRECT("Settings.Request"&amp;Currency),Settings.AutoCalc,Settings.EnableBloomberg),IF(AE15="","",_xll.BDP(AE15,$AG$14)),"Disabled")</f>
        <v>Disabled</v>
      </c>
      <c r="AN15" s="14" t="s">
        <v>113</v>
      </c>
      <c r="AO15" s="15" t="s">
        <v>353</v>
      </c>
      <c r="AP15" s="43"/>
      <c r="AQ15" s="8" t="s">
        <v>113</v>
      </c>
      <c r="AR15" s="8" t="s">
        <v>75</v>
      </c>
      <c r="AS15" s="8" t="s">
        <v>1285</v>
      </c>
      <c r="AT15" s="49">
        <v>12.9</v>
      </c>
      <c r="AU15" s="69" t="str">
        <f ca="1">IF(AND(INDIRECT("Settings.Request"&amp;Currency),Settings.AutoCalc,Settings.EnableBloomberg),IF(AN15="","",_xll.BDP(AN15,$AP$14)),"Disabled")</f>
        <v>Disabled</v>
      </c>
      <c r="AW15" s="14" t="s">
        <v>114</v>
      </c>
      <c r="AX15" s="15" t="s">
        <v>353</v>
      </c>
      <c r="AY15" s="43"/>
      <c r="AZ15" s="46" t="s">
        <v>114</v>
      </c>
      <c r="BA15" s="8" t="s">
        <v>75</v>
      </c>
      <c r="BB15" s="8" t="s">
        <v>115</v>
      </c>
      <c r="BC15" s="49">
        <v>-42.875</v>
      </c>
      <c r="BD15" s="69" t="str">
        <f ca="1">IF(AND(INDIRECT("Settings.Request"&amp;Currency),Settings.AutoCalc,Settings.EnableBloomberg),IF(AW15="","",_xll.BDP(AW15,$AY$14)),"Disabled")</f>
        <v>Disabled</v>
      </c>
    </row>
    <row r="16" spans="1:56">
      <c r="A16" s="16">
        <v>5</v>
      </c>
      <c r="B16" s="14" t="s">
        <v>54</v>
      </c>
      <c r="C16" s="15" t="s">
        <v>347</v>
      </c>
      <c r="D16" s="43"/>
      <c r="E16" s="52" t="s">
        <v>54</v>
      </c>
      <c r="F16" s="21" t="s">
        <v>82</v>
      </c>
      <c r="G16" s="21" t="s">
        <v>116</v>
      </c>
      <c r="H16" s="52">
        <v>-0.34599999999999997</v>
      </c>
      <c r="I16" s="69" t="str">
        <f ca="1">IF(AND(INDIRECT("Settings.Request"&amp;Currency),Settings.AutoCalc,Settings.EnableBloomberg),IF(B16="","",_xll.BDP(B16,$D$14)),"Disabled")</f>
        <v>Disabled</v>
      </c>
      <c r="J16" s="30"/>
      <c r="K16" s="14" t="s">
        <v>84</v>
      </c>
      <c r="L16" s="15" t="s">
        <v>368</v>
      </c>
      <c r="M16" s="43" t="s">
        <v>56</v>
      </c>
      <c r="N16" s="8" t="s">
        <v>84</v>
      </c>
      <c r="O16" s="8" t="s">
        <v>85</v>
      </c>
      <c r="P16" s="8" t="s">
        <v>86</v>
      </c>
      <c r="Q16" s="21" t="s">
        <v>73</v>
      </c>
      <c r="R16" s="21" t="s">
        <v>73</v>
      </c>
      <c r="S16" s="52">
        <v>-0.21299999999999999</v>
      </c>
      <c r="T16" s="69" t="str">
        <f ca="1">IF(AND(INDIRECT("Settings.Request"&amp;Currency),Settings.AutoCalc,Settings.EnableBloomberg),IF(K16="","",_xll.BDP(K16,$M$16)),"Disabled")</f>
        <v>Disabled</v>
      </c>
      <c r="V16" s="14" t="s">
        <v>119</v>
      </c>
      <c r="W16" s="15" t="s">
        <v>354</v>
      </c>
      <c r="X16" s="43"/>
      <c r="Y16" s="8" t="s">
        <v>119</v>
      </c>
      <c r="Z16" s="8" t="s">
        <v>75</v>
      </c>
      <c r="AA16" s="8" t="s">
        <v>120</v>
      </c>
      <c r="AB16" s="49">
        <v>13.324999999999999</v>
      </c>
      <c r="AC16" s="69" t="str">
        <f ca="1">IF(AND(INDIRECT("Settings.Request"&amp;Currency),Settings.AutoCalc,Settings.EnableBloomberg),IF(V16="","",_xll.BDP(V16,$X$14)),"Disabled")</f>
        <v>Disabled</v>
      </c>
      <c r="AE16" s="14" t="s">
        <v>121</v>
      </c>
      <c r="AF16" s="15" t="s">
        <v>354</v>
      </c>
      <c r="AG16" s="43"/>
      <c r="AH16" s="8" t="s">
        <v>121</v>
      </c>
      <c r="AI16" s="8" t="s">
        <v>75</v>
      </c>
      <c r="AJ16" s="8" t="s">
        <v>122</v>
      </c>
      <c r="AK16" s="49">
        <v>11.05</v>
      </c>
      <c r="AL16" s="69" t="str">
        <f ca="1">IF(AND(INDIRECT("Settings.Request"&amp;Currency),Settings.AutoCalc,Settings.EnableBloomberg),IF(AE16="","",_xll.BDP(AE16,$AG$14)),"Disabled")</f>
        <v>Disabled</v>
      </c>
      <c r="AN16" s="14" t="s">
        <v>123</v>
      </c>
      <c r="AO16" s="15" t="s">
        <v>354</v>
      </c>
      <c r="AP16" s="43"/>
      <c r="AQ16" s="8" t="s">
        <v>123</v>
      </c>
      <c r="AR16" s="8" t="s">
        <v>75</v>
      </c>
      <c r="AS16" s="8" t="s">
        <v>1286</v>
      </c>
      <c r="AT16" s="49">
        <v>12.9</v>
      </c>
      <c r="AU16" s="69" t="str">
        <f ca="1">IF(AND(INDIRECT("Settings.Request"&amp;Currency),Settings.AutoCalc,Settings.EnableBloomberg),IF(AN16="","",_xll.BDP(AN16,$AP$14)),"Disabled")</f>
        <v>Disabled</v>
      </c>
      <c r="AW16" s="14" t="s">
        <v>124</v>
      </c>
      <c r="AX16" s="15" t="s">
        <v>354</v>
      </c>
      <c r="AY16" s="43"/>
      <c r="AZ16" s="46" t="s">
        <v>124</v>
      </c>
      <c r="BA16" s="8" t="s">
        <v>75</v>
      </c>
      <c r="BB16" s="8" t="s">
        <v>125</v>
      </c>
      <c r="BC16" s="49">
        <v>-43</v>
      </c>
      <c r="BD16" s="69" t="str">
        <f ca="1">IF(AND(INDIRECT("Settings.Request"&amp;Currency),Settings.AutoCalc,Settings.EnableBloomberg),IF(AW16="","",_xll.BDP(AW16,$AY$14)),"Disabled")</f>
        <v>Disabled</v>
      </c>
    </row>
    <row r="17" spans="1:56">
      <c r="A17" s="16">
        <v>6</v>
      </c>
      <c r="B17" s="14" t="s">
        <v>53</v>
      </c>
      <c r="C17" s="15" t="s">
        <v>349</v>
      </c>
      <c r="D17" s="43"/>
      <c r="E17" s="52" t="s">
        <v>53</v>
      </c>
      <c r="F17" s="21" t="s">
        <v>126</v>
      </c>
      <c r="G17" s="21" t="s">
        <v>127</v>
      </c>
      <c r="H17" s="52">
        <v>-0.34300000000000003</v>
      </c>
      <c r="I17" s="69" t="str">
        <f ca="1">IF(AND(INDIRECT("Settings.Request"&amp;Currency),Settings.AutoCalc,Settings.EnableBloomberg),IF(B17="","",_xll.BDP(B17,$D$14)),"Disabled")</f>
        <v>Disabled</v>
      </c>
      <c r="J17" s="30"/>
      <c r="K17" s="14" t="s">
        <v>95</v>
      </c>
      <c r="L17" s="15" t="s">
        <v>369</v>
      </c>
      <c r="M17" s="43"/>
      <c r="N17" s="8" t="s">
        <v>95</v>
      </c>
      <c r="O17" s="8" t="s">
        <v>85</v>
      </c>
      <c r="P17" s="8" t="s">
        <v>97</v>
      </c>
      <c r="Q17" s="21" t="s">
        <v>73</v>
      </c>
      <c r="R17" s="21" t="s">
        <v>73</v>
      </c>
      <c r="S17" s="52">
        <v>-0.20499999999999999</v>
      </c>
      <c r="T17" s="69" t="str">
        <f ca="1">IF(AND(INDIRECT("Settings.Request"&amp;Currency),Settings.AutoCalc,Settings.EnableBloomberg),IF(K17="","",_xll.BDP(K17,$M$16)),"Disabled")</f>
        <v>Disabled</v>
      </c>
      <c r="V17" s="14" t="s">
        <v>130</v>
      </c>
      <c r="W17" s="15" t="s">
        <v>355</v>
      </c>
      <c r="X17" s="43"/>
      <c r="Y17" s="8" t="s">
        <v>130</v>
      </c>
      <c r="Z17" s="8" t="s">
        <v>75</v>
      </c>
      <c r="AA17" s="8" t="s">
        <v>131</v>
      </c>
      <c r="AB17" s="49">
        <v>13.375</v>
      </c>
      <c r="AC17" s="69" t="str">
        <f ca="1">IF(AND(INDIRECT("Settings.Request"&amp;Currency),Settings.AutoCalc,Settings.EnableBloomberg),IF(V17="","",_xll.BDP(V17,$X$14)),"Disabled")</f>
        <v>Disabled</v>
      </c>
      <c r="AE17" s="14" t="s">
        <v>132</v>
      </c>
      <c r="AF17" s="15" t="s">
        <v>355</v>
      </c>
      <c r="AG17" s="43"/>
      <c r="AH17" s="8" t="s">
        <v>132</v>
      </c>
      <c r="AI17" s="8" t="s">
        <v>75</v>
      </c>
      <c r="AJ17" s="8" t="s">
        <v>133</v>
      </c>
      <c r="AK17" s="49">
        <v>11.2</v>
      </c>
      <c r="AL17" s="69" t="str">
        <f ca="1">IF(AND(INDIRECT("Settings.Request"&amp;Currency),Settings.AutoCalc,Settings.EnableBloomberg),IF(AE17="","",_xll.BDP(AE17,$AG$14)),"Disabled")</f>
        <v>Disabled</v>
      </c>
      <c r="AN17" s="14" t="s">
        <v>134</v>
      </c>
      <c r="AO17" s="15" t="s">
        <v>355</v>
      </c>
      <c r="AP17" s="43"/>
      <c r="AQ17" s="8" t="s">
        <v>134</v>
      </c>
      <c r="AR17" s="8" t="s">
        <v>75</v>
      </c>
      <c r="AS17" s="8" t="s">
        <v>1287</v>
      </c>
      <c r="AT17" s="49">
        <v>12.8</v>
      </c>
      <c r="AU17" s="69" t="str">
        <f ca="1">IF(AND(INDIRECT("Settings.Request"&amp;Currency),Settings.AutoCalc,Settings.EnableBloomberg),IF(AN17="","",_xll.BDP(AN17,$AP$14)),"Disabled")</f>
        <v>Disabled</v>
      </c>
      <c r="AW17" s="14" t="s">
        <v>135</v>
      </c>
      <c r="AX17" s="15" t="s">
        <v>355</v>
      </c>
      <c r="AY17" s="43"/>
      <c r="AZ17" s="46" t="s">
        <v>135</v>
      </c>
      <c r="BA17" s="8" t="s">
        <v>75</v>
      </c>
      <c r="BB17" s="8" t="s">
        <v>136</v>
      </c>
      <c r="BC17" s="49">
        <v>-42.75</v>
      </c>
      <c r="BD17" s="69" t="str">
        <f ca="1">IF(AND(INDIRECT("Settings.Request"&amp;Currency),Settings.AutoCalc,Settings.EnableBloomberg),IF(AW17="","",_xll.BDP(AW17,$AY$14)),"Disabled")</f>
        <v>Disabled</v>
      </c>
    </row>
    <row r="18" spans="1:56">
      <c r="A18" s="16">
        <v>7</v>
      </c>
      <c r="B18" s="14" t="s">
        <v>52</v>
      </c>
      <c r="C18" s="15" t="s">
        <v>350</v>
      </c>
      <c r="D18" s="43"/>
      <c r="E18" s="52" t="s">
        <v>52</v>
      </c>
      <c r="F18" s="21" t="s">
        <v>126</v>
      </c>
      <c r="G18" s="21" t="s">
        <v>137</v>
      </c>
      <c r="H18" s="52">
        <v>-0.33500000000000002</v>
      </c>
      <c r="I18" s="69" t="str">
        <f ca="1">IF(AND(INDIRECT("Settings.Request"&amp;Currency),Settings.AutoCalc,Settings.EnableBloomberg),IF(B18="","",_xll.BDP(B18,$D$14)),"Disabled")</f>
        <v>Disabled</v>
      </c>
      <c r="J18" s="30"/>
      <c r="K18" s="14" t="s">
        <v>106</v>
      </c>
      <c r="L18" s="15" t="s">
        <v>370</v>
      </c>
      <c r="M18" s="43"/>
      <c r="N18" s="8" t="s">
        <v>106</v>
      </c>
      <c r="O18" s="8" t="s">
        <v>85</v>
      </c>
      <c r="P18" s="8" t="s">
        <v>108</v>
      </c>
      <c r="Q18" s="21" t="s">
        <v>73</v>
      </c>
      <c r="R18" s="21" t="s">
        <v>73</v>
      </c>
      <c r="S18" s="52">
        <v>-0.19800000000000001</v>
      </c>
      <c r="T18" s="69" t="str">
        <f ca="1">IF(AND(INDIRECT("Settings.Request"&amp;Currency),Settings.AutoCalc,Settings.EnableBloomberg),IF(K18="","",_xll.BDP(K18,$M$16)),"Disabled")</f>
        <v>Disabled</v>
      </c>
      <c r="V18" s="14" t="s">
        <v>140</v>
      </c>
      <c r="W18" s="15" t="s">
        <v>356</v>
      </c>
      <c r="X18" s="43"/>
      <c r="Y18" s="8" t="s">
        <v>140</v>
      </c>
      <c r="Z18" s="8" t="s">
        <v>75</v>
      </c>
      <c r="AA18" s="8" t="s">
        <v>141</v>
      </c>
      <c r="AB18" s="49">
        <v>13.225</v>
      </c>
      <c r="AC18" s="69" t="str">
        <f ca="1">IF(AND(INDIRECT("Settings.Request"&amp;Currency),Settings.AutoCalc,Settings.EnableBloomberg),IF(V18="","",_xll.BDP(V18,$X$14)),"Disabled")</f>
        <v>Disabled</v>
      </c>
      <c r="AE18" s="14" t="s">
        <v>142</v>
      </c>
      <c r="AF18" s="15" t="s">
        <v>356</v>
      </c>
      <c r="AG18" s="43"/>
      <c r="AH18" s="8" t="s">
        <v>142</v>
      </c>
      <c r="AI18" s="8" t="s">
        <v>75</v>
      </c>
      <c r="AJ18" s="8" t="s">
        <v>143</v>
      </c>
      <c r="AK18" s="49">
        <v>11.05</v>
      </c>
      <c r="AL18" s="69" t="str">
        <f ca="1">IF(AND(INDIRECT("Settings.Request"&amp;Currency),Settings.AutoCalc,Settings.EnableBloomberg),IF(AE18="","",_xll.BDP(AE18,$AG$14)),"Disabled")</f>
        <v>Disabled</v>
      </c>
      <c r="AN18" s="14" t="s">
        <v>144</v>
      </c>
      <c r="AO18" s="15" t="s">
        <v>356</v>
      </c>
      <c r="AP18" s="43"/>
      <c r="AQ18" s="8" t="s">
        <v>144</v>
      </c>
      <c r="AR18" s="8" t="s">
        <v>75</v>
      </c>
      <c r="AS18" s="8" t="s">
        <v>1288</v>
      </c>
      <c r="AT18" s="49">
        <v>12.5</v>
      </c>
      <c r="AU18" s="69" t="str">
        <f ca="1">IF(AND(INDIRECT("Settings.Request"&amp;Currency),Settings.AutoCalc,Settings.EnableBloomberg),IF(AN18="","",_xll.BDP(AN18,$AP$14)),"Disabled")</f>
        <v>Disabled</v>
      </c>
      <c r="AW18" s="14" t="s">
        <v>145</v>
      </c>
      <c r="AX18" s="15" t="s">
        <v>356</v>
      </c>
      <c r="AY18" s="43"/>
      <c r="AZ18" s="46" t="s">
        <v>145</v>
      </c>
      <c r="BA18" s="8" t="s">
        <v>75</v>
      </c>
      <c r="BB18" s="8" t="s">
        <v>146</v>
      </c>
      <c r="BC18" s="49">
        <v>-42.375</v>
      </c>
      <c r="BD18" s="69" t="str">
        <f ca="1">IF(AND(INDIRECT("Settings.Request"&amp;Currency),Settings.AutoCalc,Settings.EnableBloomberg),IF(AW18="","",_xll.BDP(AW18,$AY$14)),"Disabled")</f>
        <v>Disabled</v>
      </c>
    </row>
    <row r="19" spans="1:56">
      <c r="A19" s="16">
        <v>8</v>
      </c>
      <c r="B19" s="14" t="s">
        <v>51</v>
      </c>
      <c r="C19" s="15" t="s">
        <v>351</v>
      </c>
      <c r="D19" s="43"/>
      <c r="E19" s="52" t="s">
        <v>51</v>
      </c>
      <c r="F19" s="21" t="s">
        <v>126</v>
      </c>
      <c r="G19" s="21" t="s">
        <v>147</v>
      </c>
      <c r="H19" s="52">
        <v>-0.32300000000000001</v>
      </c>
      <c r="I19" s="69" t="str">
        <f ca="1">IF(AND(INDIRECT("Settings.Request"&amp;Currency),Settings.AutoCalc,Settings.EnableBloomberg),IF(B19="","",_xll.BDP(B19,$D$14)),"Disabled")</f>
        <v>Disabled</v>
      </c>
      <c r="J19" s="30"/>
      <c r="K19" s="14" t="s">
        <v>117</v>
      </c>
      <c r="L19" s="15" t="s">
        <v>371</v>
      </c>
      <c r="M19" s="43"/>
      <c r="N19" s="8" t="s">
        <v>117</v>
      </c>
      <c r="O19" s="8" t="s">
        <v>85</v>
      </c>
      <c r="P19" s="8" t="s">
        <v>118</v>
      </c>
      <c r="Q19" s="21" t="s">
        <v>73</v>
      </c>
      <c r="R19" s="21" t="s">
        <v>73</v>
      </c>
      <c r="S19" s="52">
        <v>-0.19</v>
      </c>
      <c r="T19" s="69" t="str">
        <f ca="1">IF(AND(INDIRECT("Settings.Request"&amp;Currency),Settings.AutoCalc,Settings.EnableBloomberg),IF(K19="","",_xll.BDP(K19,$M$16)),"Disabled")</f>
        <v>Disabled</v>
      </c>
      <c r="V19" s="14" t="s">
        <v>150</v>
      </c>
      <c r="W19" s="15" t="s">
        <v>357</v>
      </c>
      <c r="X19" s="43"/>
      <c r="Y19" s="8" t="s">
        <v>150</v>
      </c>
      <c r="Z19" s="8" t="s">
        <v>75</v>
      </c>
      <c r="AA19" s="8" t="s">
        <v>151</v>
      </c>
      <c r="AB19" s="49">
        <v>12.75</v>
      </c>
      <c r="AC19" s="69" t="str">
        <f ca="1">IF(AND(INDIRECT("Settings.Request"&amp;Currency),Settings.AutoCalc,Settings.EnableBloomberg),IF(V19="","",_xll.BDP(V19,$X$14)),"Disabled")</f>
        <v>Disabled</v>
      </c>
      <c r="AE19" s="14" t="s">
        <v>152</v>
      </c>
      <c r="AF19" s="15" t="s">
        <v>357</v>
      </c>
      <c r="AG19" s="43"/>
      <c r="AH19" s="8" t="s">
        <v>152</v>
      </c>
      <c r="AI19" s="8" t="s">
        <v>75</v>
      </c>
      <c r="AJ19" s="8" t="s">
        <v>153</v>
      </c>
      <c r="AK19" s="49">
        <v>10.8</v>
      </c>
      <c r="AL19" s="69" t="str">
        <f ca="1">IF(AND(INDIRECT("Settings.Request"&amp;Currency),Settings.AutoCalc,Settings.EnableBloomberg),IF(AE19="","",_xll.BDP(AE19,$AG$14)),"Disabled")</f>
        <v>Disabled</v>
      </c>
      <c r="AN19" s="14" t="s">
        <v>154</v>
      </c>
      <c r="AO19" s="15" t="s">
        <v>357</v>
      </c>
      <c r="AP19" s="43"/>
      <c r="AQ19" s="8" t="s">
        <v>154</v>
      </c>
      <c r="AR19" s="8" t="s">
        <v>75</v>
      </c>
      <c r="AS19" s="8" t="s">
        <v>1289</v>
      </c>
      <c r="AT19" s="49">
        <v>12.2</v>
      </c>
      <c r="AU19" s="69" t="str">
        <f ca="1">IF(AND(INDIRECT("Settings.Request"&amp;Currency),Settings.AutoCalc,Settings.EnableBloomberg),IF(AN19="","",_xll.BDP(AN19,$AP$14)),"Disabled")</f>
        <v>Disabled</v>
      </c>
      <c r="AW19" s="14" t="s">
        <v>155</v>
      </c>
      <c r="AX19" s="15" t="s">
        <v>357</v>
      </c>
      <c r="AY19" s="43"/>
      <c r="AZ19" s="46" t="s">
        <v>155</v>
      </c>
      <c r="BA19" s="8" t="s">
        <v>75</v>
      </c>
      <c r="BB19" s="8" t="s">
        <v>156</v>
      </c>
      <c r="BC19" s="49">
        <v>-41.875</v>
      </c>
      <c r="BD19" s="69" t="str">
        <f ca="1">IF(AND(INDIRECT("Settings.Request"&amp;Currency),Settings.AutoCalc,Settings.EnableBloomberg),IF(AW19="","",_xll.BDP(AW19,$AY$14)),"Disabled")</f>
        <v>Disabled</v>
      </c>
    </row>
    <row r="20" spans="1:56">
      <c r="A20" s="16">
        <v>9</v>
      </c>
      <c r="B20" s="14" t="s">
        <v>50</v>
      </c>
      <c r="C20" s="15" t="s">
        <v>352</v>
      </c>
      <c r="D20" s="43"/>
      <c r="E20" s="52" t="s">
        <v>50</v>
      </c>
      <c r="F20" s="21" t="s">
        <v>126</v>
      </c>
      <c r="G20" s="21" t="s">
        <v>157</v>
      </c>
      <c r="H20" s="52">
        <v>-0.27500000000000002</v>
      </c>
      <c r="I20" s="69" t="str">
        <f ca="1">IF(AND(INDIRECT("Settings.Request"&amp;Currency),Settings.AutoCalc,Settings.EnableBloomberg),IF(B20="","",_xll.BDP(B20,$D$14)),"Disabled")</f>
        <v>Disabled</v>
      </c>
      <c r="J20" s="30"/>
      <c r="K20" s="14" t="s">
        <v>128</v>
      </c>
      <c r="L20" s="15" t="s">
        <v>372</v>
      </c>
      <c r="M20" s="43"/>
      <c r="N20" s="8" t="s">
        <v>128</v>
      </c>
      <c r="O20" s="8" t="s">
        <v>85</v>
      </c>
      <c r="P20" s="8" t="s">
        <v>129</v>
      </c>
      <c r="Q20" s="21" t="s">
        <v>73</v>
      </c>
      <c r="R20" s="21" t="s">
        <v>73</v>
      </c>
      <c r="S20" s="52">
        <v>-0.182</v>
      </c>
      <c r="T20" s="69" t="str">
        <f ca="1">IF(AND(INDIRECT("Settings.Request"&amp;Currency),Settings.AutoCalc,Settings.EnableBloomberg),IF(K20="","",_xll.BDP(K20,$M$16)),"Disabled")</f>
        <v>Disabled</v>
      </c>
      <c r="V20" s="14" t="s">
        <v>160</v>
      </c>
      <c r="W20" s="15" t="s">
        <v>358</v>
      </c>
      <c r="X20" s="43"/>
      <c r="Y20" s="8" t="s">
        <v>160</v>
      </c>
      <c r="Z20" s="8" t="s">
        <v>75</v>
      </c>
      <c r="AA20" s="8" t="s">
        <v>161</v>
      </c>
      <c r="AB20" s="49">
        <v>12.175000000000001</v>
      </c>
      <c r="AC20" s="69" t="str">
        <f ca="1">IF(AND(INDIRECT("Settings.Request"&amp;Currency),Settings.AutoCalc,Settings.EnableBloomberg),IF(V20="","",_xll.BDP(V20,$X$14)),"Disabled")</f>
        <v>Disabled</v>
      </c>
      <c r="AE20" s="14" t="s">
        <v>162</v>
      </c>
      <c r="AF20" s="15" t="s">
        <v>358</v>
      </c>
      <c r="AG20" s="43"/>
      <c r="AH20" s="8" t="s">
        <v>162</v>
      </c>
      <c r="AI20" s="8" t="s">
        <v>75</v>
      </c>
      <c r="AJ20" s="8" t="s">
        <v>163</v>
      </c>
      <c r="AK20" s="49">
        <v>10.5</v>
      </c>
      <c r="AL20" s="69" t="str">
        <f ca="1">IF(AND(INDIRECT("Settings.Request"&amp;Currency),Settings.AutoCalc,Settings.EnableBloomberg),IF(AE20="","",_xll.BDP(AE20,$AG$14)),"Disabled")</f>
        <v>Disabled</v>
      </c>
      <c r="AN20" s="14" t="s">
        <v>164</v>
      </c>
      <c r="AO20" s="15" t="s">
        <v>358</v>
      </c>
      <c r="AP20" s="43"/>
      <c r="AQ20" s="8" t="s">
        <v>164</v>
      </c>
      <c r="AR20" s="8" t="s">
        <v>75</v>
      </c>
      <c r="AS20" s="8" t="s">
        <v>1290</v>
      </c>
      <c r="AT20" s="49">
        <v>11.8</v>
      </c>
      <c r="AU20" s="69" t="str">
        <f ca="1">IF(AND(INDIRECT("Settings.Request"&amp;Currency),Settings.AutoCalc,Settings.EnableBloomberg),IF(AN20="","",_xll.BDP(AN20,$AP$14)),"Disabled")</f>
        <v>Disabled</v>
      </c>
      <c r="AW20" s="14" t="s">
        <v>165</v>
      </c>
      <c r="AX20" s="15" t="s">
        <v>358</v>
      </c>
      <c r="AY20" s="43"/>
      <c r="AZ20" s="46" t="s">
        <v>165</v>
      </c>
      <c r="BA20" s="8" t="s">
        <v>75</v>
      </c>
      <c r="BB20" s="8" t="s">
        <v>166</v>
      </c>
      <c r="BC20" s="49">
        <v>-41.25</v>
      </c>
      <c r="BD20" s="69" t="str">
        <f ca="1">IF(AND(INDIRECT("Settings.Request"&amp;Currency),Settings.AutoCalc,Settings.EnableBloomberg),IF(AW20="","",_xll.BDP(AW20,$AY$14)),"Disabled")</f>
        <v>Disabled</v>
      </c>
    </row>
    <row r="21" spans="1:56">
      <c r="A21" s="16">
        <v>10</v>
      </c>
      <c r="B21" s="14" t="s">
        <v>49</v>
      </c>
      <c r="C21" s="15" t="s">
        <v>353</v>
      </c>
      <c r="D21" s="43"/>
      <c r="E21" s="52" t="s">
        <v>49</v>
      </c>
      <c r="F21" s="21" t="s">
        <v>126</v>
      </c>
      <c r="G21" s="21" t="s">
        <v>167</v>
      </c>
      <c r="H21" s="52">
        <v>-0.20699999999999999</v>
      </c>
      <c r="I21" s="69" t="str">
        <f ca="1">IF(AND(INDIRECT("Settings.Request"&amp;Currency),Settings.AutoCalc,Settings.EnableBloomberg),IF(B21="","",_xll.BDP(B21,$D$14)),"Disabled")</f>
        <v>Disabled</v>
      </c>
      <c r="J21" s="30"/>
      <c r="K21" s="14" t="s">
        <v>138</v>
      </c>
      <c r="L21" s="15" t="s">
        <v>373</v>
      </c>
      <c r="M21" s="43"/>
      <c r="N21" s="8" t="s">
        <v>138</v>
      </c>
      <c r="O21" s="8" t="s">
        <v>85</v>
      </c>
      <c r="P21" s="8" t="s">
        <v>139</v>
      </c>
      <c r="Q21" s="21" t="s">
        <v>73</v>
      </c>
      <c r="R21" s="21" t="s">
        <v>73</v>
      </c>
      <c r="S21" s="52">
        <v>-0.17499999999999999</v>
      </c>
      <c r="T21" s="69" t="str">
        <f ca="1">IF(AND(INDIRECT("Settings.Request"&amp;Currency),Settings.AutoCalc,Settings.EnableBloomberg),IF(K21="","",_xll.BDP(K21,$M$16)),"Disabled")</f>
        <v>Disabled</v>
      </c>
      <c r="V21" s="14" t="s">
        <v>170</v>
      </c>
      <c r="W21" s="15" t="s">
        <v>359</v>
      </c>
      <c r="X21" s="43"/>
      <c r="Y21" s="8" t="s">
        <v>170</v>
      </c>
      <c r="Z21" s="8" t="s">
        <v>75</v>
      </c>
      <c r="AA21" s="8" t="s">
        <v>171</v>
      </c>
      <c r="AB21" s="49">
        <v>11.574999999999999</v>
      </c>
      <c r="AC21" s="69" t="str">
        <f ca="1">IF(AND(INDIRECT("Settings.Request"&amp;Currency),Settings.AutoCalc,Settings.EnableBloomberg),IF(V21="","",_xll.BDP(V21,$X$14)),"Disabled")</f>
        <v>Disabled</v>
      </c>
      <c r="AE21" s="14" t="s">
        <v>172</v>
      </c>
      <c r="AF21" s="15" t="s">
        <v>359</v>
      </c>
      <c r="AG21" s="43"/>
      <c r="AH21" s="8" t="s">
        <v>172</v>
      </c>
      <c r="AI21" s="8" t="s">
        <v>75</v>
      </c>
      <c r="AJ21" s="8" t="s">
        <v>173</v>
      </c>
      <c r="AK21" s="49">
        <v>10.3</v>
      </c>
      <c r="AL21" s="69" t="str">
        <f ca="1">IF(AND(INDIRECT("Settings.Request"&amp;Currency),Settings.AutoCalc,Settings.EnableBloomberg),IF(AE21="","",_xll.BDP(AE21,$AG$14)),"Disabled")</f>
        <v>Disabled</v>
      </c>
      <c r="AN21" s="14" t="s">
        <v>174</v>
      </c>
      <c r="AO21" s="15" t="s">
        <v>359</v>
      </c>
      <c r="AP21" s="43"/>
      <c r="AQ21" s="8" t="s">
        <v>174</v>
      </c>
      <c r="AR21" s="8" t="s">
        <v>75</v>
      </c>
      <c r="AS21" s="8" t="s">
        <v>1291</v>
      </c>
      <c r="AT21" s="49">
        <v>11.4</v>
      </c>
      <c r="AU21" s="69" t="str">
        <f ca="1">IF(AND(INDIRECT("Settings.Request"&amp;Currency),Settings.AutoCalc,Settings.EnableBloomberg),IF(AN21="","",_xll.BDP(AN21,$AP$14)),"Disabled")</f>
        <v>Disabled</v>
      </c>
      <c r="AW21" s="14" t="s">
        <v>175</v>
      </c>
      <c r="AX21" s="15" t="s">
        <v>359</v>
      </c>
      <c r="AY21" s="43"/>
      <c r="AZ21" s="46" t="s">
        <v>175</v>
      </c>
      <c r="BA21" s="8" t="s">
        <v>75</v>
      </c>
      <c r="BB21" s="8" t="s">
        <v>176</v>
      </c>
      <c r="BC21" s="49">
        <v>-40.625</v>
      </c>
      <c r="BD21" s="69" t="str">
        <f ca="1">IF(AND(INDIRECT("Settings.Request"&amp;Currency),Settings.AutoCalc,Settings.EnableBloomberg),IF(AW21="","",_xll.BDP(AW21,$AY$14)),"Disabled")</f>
        <v>Disabled</v>
      </c>
    </row>
    <row r="22" spans="1:56">
      <c r="A22" s="16">
        <v>11</v>
      </c>
      <c r="B22" s="14" t="s">
        <v>48</v>
      </c>
      <c r="C22" s="15" t="s">
        <v>354</v>
      </c>
      <c r="D22" s="43"/>
      <c r="E22" s="52" t="s">
        <v>48</v>
      </c>
      <c r="F22" s="21" t="s">
        <v>126</v>
      </c>
      <c r="G22" s="21" t="s">
        <v>177</v>
      </c>
      <c r="H22" s="52">
        <v>-0.112</v>
      </c>
      <c r="I22" s="69" t="str">
        <f ca="1">IF(AND(INDIRECT("Settings.Request"&amp;Currency),Settings.AutoCalc,Settings.EnableBloomberg),IF(B22="","",_xll.BDP(B22,$D$14)),"Disabled")</f>
        <v>Disabled</v>
      </c>
      <c r="J22" s="30"/>
      <c r="K22" s="14" t="s">
        <v>148</v>
      </c>
      <c r="L22" s="15" t="s">
        <v>374</v>
      </c>
      <c r="M22" s="43"/>
      <c r="N22" s="8" t="s">
        <v>148</v>
      </c>
      <c r="O22" s="8" t="s">
        <v>85</v>
      </c>
      <c r="P22" s="8" t="s">
        <v>149</v>
      </c>
      <c r="Q22" s="21" t="s">
        <v>73</v>
      </c>
      <c r="R22" s="21" t="s">
        <v>73</v>
      </c>
      <c r="S22" s="52">
        <v>-0.16700000000000001</v>
      </c>
      <c r="T22" s="69" t="str">
        <f ca="1">IF(AND(INDIRECT("Settings.Request"&amp;Currency),Settings.AutoCalc,Settings.EnableBloomberg),IF(K22="","",_xll.BDP(K22,$M$16)),"Disabled")</f>
        <v>Disabled</v>
      </c>
      <c r="V22" s="14" t="s">
        <v>180</v>
      </c>
      <c r="W22" s="15" t="s">
        <v>360</v>
      </c>
      <c r="X22" s="43"/>
      <c r="Y22" s="8" t="s">
        <v>180</v>
      </c>
      <c r="Z22" s="8" t="s">
        <v>75</v>
      </c>
      <c r="AA22" s="8" t="s">
        <v>181</v>
      </c>
      <c r="AB22" s="49">
        <v>11.15</v>
      </c>
      <c r="AC22" s="69" t="str">
        <f ca="1">IF(AND(INDIRECT("Settings.Request"&amp;Currency),Settings.AutoCalc,Settings.EnableBloomberg),IF(V22="","",_xll.BDP(V22,$X$14)),"Disabled")</f>
        <v>Disabled</v>
      </c>
      <c r="AE22" s="14" t="s">
        <v>182</v>
      </c>
      <c r="AF22" s="15" t="s">
        <v>360</v>
      </c>
      <c r="AG22" s="43"/>
      <c r="AH22" s="8" t="s">
        <v>182</v>
      </c>
      <c r="AI22" s="8" t="s">
        <v>75</v>
      </c>
      <c r="AJ22" s="8" t="s">
        <v>183</v>
      </c>
      <c r="AK22" s="49" t="s">
        <v>184</v>
      </c>
      <c r="AL22" s="69" t="str">
        <f ca="1">IF(AND(INDIRECT("Settings.Request"&amp;Currency),Settings.AutoCalc,Settings.EnableBloomberg),IF(AE22="","",_xll.BDP(AE22,$AG$14)),"Disabled")</f>
        <v>Disabled</v>
      </c>
      <c r="AN22" s="14" t="s">
        <v>185</v>
      </c>
      <c r="AO22" s="15" t="s">
        <v>360</v>
      </c>
      <c r="AP22" s="43"/>
      <c r="AQ22" s="8" t="s">
        <v>185</v>
      </c>
      <c r="AR22" s="8" t="s">
        <v>75</v>
      </c>
      <c r="AS22" s="8" t="s">
        <v>186</v>
      </c>
      <c r="AT22" s="49">
        <v>10.8</v>
      </c>
      <c r="AU22" s="69" t="str">
        <f ca="1">IF(AND(INDIRECT("Settings.Request"&amp;Currency),Settings.AutoCalc,Settings.EnableBloomberg),IF(AN22="","",_xll.BDP(AN22,$AP$14)),"Disabled")</f>
        <v>Disabled</v>
      </c>
      <c r="AW22" s="14" t="s">
        <v>187</v>
      </c>
      <c r="AX22" s="15" t="s">
        <v>360</v>
      </c>
      <c r="AY22" s="43"/>
      <c r="AZ22" s="46" t="s">
        <v>187</v>
      </c>
      <c r="BA22" s="8" t="s">
        <v>75</v>
      </c>
      <c r="BB22" s="8" t="s">
        <v>188</v>
      </c>
      <c r="BC22" s="49" t="s">
        <v>184</v>
      </c>
      <c r="BD22" s="69" t="str">
        <f ca="1">IF(AND(INDIRECT("Settings.Request"&amp;Currency),Settings.AutoCalc,Settings.EnableBloomberg),IF(AW22="","",_xll.BDP(AW22,$AY$14)),"Disabled")</f>
        <v>Disabled</v>
      </c>
    </row>
    <row r="23" spans="1:56">
      <c r="A23" s="16">
        <v>12</v>
      </c>
      <c r="B23" s="14" t="s">
        <v>47</v>
      </c>
      <c r="C23" s="15" t="s">
        <v>355</v>
      </c>
      <c r="D23" s="43"/>
      <c r="E23" s="52" t="s">
        <v>47</v>
      </c>
      <c r="F23" s="21" t="s">
        <v>126</v>
      </c>
      <c r="G23" s="21" t="s">
        <v>189</v>
      </c>
      <c r="H23" s="52">
        <v>2E-3</v>
      </c>
      <c r="I23" s="69" t="str">
        <f ca="1">IF(AND(INDIRECT("Settings.Request"&amp;Currency),Settings.AutoCalc,Settings.EnableBloomberg),IF(B23="","",_xll.BDP(B23,$D$14)),"Disabled")</f>
        <v>Disabled</v>
      </c>
      <c r="J23" s="30"/>
      <c r="K23" s="14" t="s">
        <v>158</v>
      </c>
      <c r="L23" s="15" t="s">
        <v>375</v>
      </c>
      <c r="M23" s="43"/>
      <c r="N23" s="8" t="s">
        <v>158</v>
      </c>
      <c r="O23" s="8" t="s">
        <v>85</v>
      </c>
      <c r="P23" s="8" t="s">
        <v>159</v>
      </c>
      <c r="Q23" s="21" t="s">
        <v>73</v>
      </c>
      <c r="R23" s="21" t="s">
        <v>73</v>
      </c>
      <c r="S23" s="52">
        <v>-0.16</v>
      </c>
      <c r="T23" s="69" t="str">
        <f ca="1">IF(AND(INDIRECT("Settings.Request"&amp;Currency),Settings.AutoCalc,Settings.EnableBloomberg),IF(K23="","",_xll.BDP(K23,$M$16)),"Disabled")</f>
        <v>Disabled</v>
      </c>
      <c r="V23" s="14" t="s">
        <v>192</v>
      </c>
      <c r="W23" s="15" t="s">
        <v>361</v>
      </c>
      <c r="X23" s="43"/>
      <c r="Y23" s="8" t="s">
        <v>192</v>
      </c>
      <c r="Z23" s="8" t="s">
        <v>75</v>
      </c>
      <c r="AA23" s="8" t="s">
        <v>193</v>
      </c>
      <c r="AB23" s="49">
        <v>10.5916</v>
      </c>
      <c r="AC23" s="69" t="str">
        <f ca="1">IF(AND(INDIRECT("Settings.Request"&amp;Currency),Settings.AutoCalc,Settings.EnableBloomberg),IF(V23="","",_xll.BDP(V23,$X$14)),"Disabled")</f>
        <v>Disabled</v>
      </c>
      <c r="AE23" s="14" t="s">
        <v>194</v>
      </c>
      <c r="AF23" s="15" t="s">
        <v>361</v>
      </c>
      <c r="AG23" s="43"/>
      <c r="AH23" s="8" t="s">
        <v>194</v>
      </c>
      <c r="AI23" s="8" t="s">
        <v>75</v>
      </c>
      <c r="AJ23" s="8" t="s">
        <v>195</v>
      </c>
      <c r="AK23" s="49" t="s">
        <v>184</v>
      </c>
      <c r="AL23" s="69" t="str">
        <f ca="1">IF(AND(INDIRECT("Settings.Request"&amp;Currency),Settings.AutoCalc,Settings.EnableBloomberg),IF(AE23="","",_xll.BDP(AE23,$AG$14)),"Disabled")</f>
        <v>Disabled</v>
      </c>
      <c r="AN23" s="14" t="s">
        <v>196</v>
      </c>
      <c r="AO23" s="15" t="s">
        <v>361</v>
      </c>
      <c r="AP23" s="43"/>
      <c r="AQ23" s="8" t="s">
        <v>196</v>
      </c>
      <c r="AR23" s="8" t="s">
        <v>75</v>
      </c>
      <c r="AS23" s="8" t="s">
        <v>197</v>
      </c>
      <c r="AT23" s="49">
        <v>10.199999999999999</v>
      </c>
      <c r="AU23" s="69" t="str">
        <f ca="1">IF(AND(INDIRECT("Settings.Request"&amp;Currency),Settings.AutoCalc,Settings.EnableBloomberg),IF(AN23="","",_xll.BDP(AN23,$AP$14)),"Disabled")</f>
        <v>Disabled</v>
      </c>
      <c r="AW23" s="14" t="s">
        <v>198</v>
      </c>
      <c r="AX23" s="15" t="s">
        <v>361</v>
      </c>
      <c r="AY23" s="43"/>
      <c r="AZ23" s="46" t="s">
        <v>198</v>
      </c>
      <c r="BA23" s="8" t="s">
        <v>75</v>
      </c>
      <c r="BB23" s="8" t="s">
        <v>199</v>
      </c>
      <c r="BC23" s="49">
        <v>-38.5</v>
      </c>
      <c r="BD23" s="69" t="str">
        <f ca="1">IF(AND(INDIRECT("Settings.Request"&amp;Currency),Settings.AutoCalc,Settings.EnableBloomberg),IF(AW23="","",_xll.BDP(AW23,$AY$14)),"Disabled")</f>
        <v>Disabled</v>
      </c>
    </row>
    <row r="24" spans="1:56">
      <c r="A24" s="16">
        <v>13</v>
      </c>
      <c r="B24" s="14" t="s">
        <v>46</v>
      </c>
      <c r="C24" s="15" t="s">
        <v>356</v>
      </c>
      <c r="D24" s="43"/>
      <c r="E24" s="52" t="s">
        <v>46</v>
      </c>
      <c r="F24" s="21" t="s">
        <v>126</v>
      </c>
      <c r="G24" s="21" t="s">
        <v>200</v>
      </c>
      <c r="H24" s="52">
        <v>0.127</v>
      </c>
      <c r="I24" s="69" t="str">
        <f ca="1">IF(AND(INDIRECT("Settings.Request"&amp;Currency),Settings.AutoCalc,Settings.EnableBloomberg),IF(B24="","",_xll.BDP(B24,$D$14)),"Disabled")</f>
        <v>Disabled</v>
      </c>
      <c r="J24" s="30"/>
      <c r="K24" s="14" t="s">
        <v>168</v>
      </c>
      <c r="L24" s="15" t="s">
        <v>376</v>
      </c>
      <c r="M24" s="43"/>
      <c r="N24" s="8" t="s">
        <v>168</v>
      </c>
      <c r="O24" s="8" t="s">
        <v>85</v>
      </c>
      <c r="P24" s="8" t="s">
        <v>169</v>
      </c>
      <c r="Q24" s="21" t="s">
        <v>73</v>
      </c>
      <c r="R24" s="21" t="s">
        <v>73</v>
      </c>
      <c r="S24" s="52">
        <v>-0.152</v>
      </c>
      <c r="T24" s="69" t="str">
        <f ca="1">IF(AND(INDIRECT("Settings.Request"&amp;Currency),Settings.AutoCalc,Settings.EnableBloomberg),IF(K24="","",_xll.BDP(K24,$M$16)),"Disabled")</f>
        <v>Disabled</v>
      </c>
      <c r="V24" s="14" t="s">
        <v>204</v>
      </c>
      <c r="W24" s="15" t="s">
        <v>380</v>
      </c>
      <c r="X24" s="43"/>
      <c r="Y24" s="8" t="s">
        <v>204</v>
      </c>
      <c r="Z24" s="8" t="s">
        <v>75</v>
      </c>
      <c r="AA24" s="8" t="s">
        <v>205</v>
      </c>
      <c r="AB24" s="49" t="s">
        <v>184</v>
      </c>
      <c r="AC24" s="69" t="str">
        <f ca="1">IF(AND(INDIRECT("Settings.Request"&amp;Currency),Settings.AutoCalc,Settings.EnableBloomberg),IF(V24="","",_xll.BDP(V24,$X$14)),"Disabled")</f>
        <v>Disabled</v>
      </c>
      <c r="AE24" s="14" t="s">
        <v>206</v>
      </c>
      <c r="AF24" s="15" t="s">
        <v>362</v>
      </c>
      <c r="AG24" s="43"/>
      <c r="AH24" s="8" t="s">
        <v>206</v>
      </c>
      <c r="AI24" s="8" t="s">
        <v>75</v>
      </c>
      <c r="AJ24" s="8" t="s">
        <v>207</v>
      </c>
      <c r="AK24" s="49">
        <v>9.15</v>
      </c>
      <c r="AL24" s="69" t="str">
        <f ca="1">IF(AND(INDIRECT("Settings.Request"&amp;Currency),Settings.AutoCalc,Settings.EnableBloomberg),IF(AE24="","",_xll.BDP(AE24,$AG$14)),"Disabled")</f>
        <v>Disabled</v>
      </c>
      <c r="AN24" s="14" t="s">
        <v>208</v>
      </c>
      <c r="AO24" s="15" t="s">
        <v>362</v>
      </c>
      <c r="AP24" s="43"/>
      <c r="AQ24" s="8" t="s">
        <v>208</v>
      </c>
      <c r="AR24" s="8" t="s">
        <v>75</v>
      </c>
      <c r="AS24" s="8" t="s">
        <v>209</v>
      </c>
      <c r="AT24" s="49">
        <v>8.6</v>
      </c>
      <c r="AU24" s="69" t="str">
        <f ca="1">IF(AND(INDIRECT("Settings.Request"&amp;Currency),Settings.AutoCalc,Settings.EnableBloomberg),IF(AN24="","",_xll.BDP(AN24,$AP$14)),"Disabled")</f>
        <v>Disabled</v>
      </c>
      <c r="AW24" s="14" t="s">
        <v>210</v>
      </c>
      <c r="AX24" s="15" t="s">
        <v>380</v>
      </c>
      <c r="AY24" s="43"/>
      <c r="AZ24" s="46" t="s">
        <v>210</v>
      </c>
      <c r="BA24" s="8" t="s">
        <v>75</v>
      </c>
      <c r="BB24" s="8" t="s">
        <v>211</v>
      </c>
      <c r="BC24" s="49" t="s">
        <v>184</v>
      </c>
      <c r="BD24" s="69" t="str">
        <f ca="1">IF(AND(INDIRECT("Settings.Request"&amp;Currency),Settings.AutoCalc,Settings.EnableBloomberg),IF(AW24="","",_xll.BDP(AW24,$AY$14)),"Disabled")</f>
        <v>Disabled</v>
      </c>
    </row>
    <row r="25" spans="1:56">
      <c r="A25" s="16">
        <v>14</v>
      </c>
      <c r="B25" s="14" t="s">
        <v>45</v>
      </c>
      <c r="C25" s="15" t="s">
        <v>357</v>
      </c>
      <c r="D25" s="43"/>
      <c r="E25" s="52" t="s">
        <v>45</v>
      </c>
      <c r="F25" s="21" t="s">
        <v>126</v>
      </c>
      <c r="G25" s="21" t="s">
        <v>212</v>
      </c>
      <c r="H25" s="52">
        <v>0.25600000000000001</v>
      </c>
      <c r="I25" s="69" t="str">
        <f ca="1">IF(AND(INDIRECT("Settings.Request"&amp;Currency),Settings.AutoCalc,Settings.EnableBloomberg),IF(B25="","",_xll.BDP(B25,$D$14)),"Disabled")</f>
        <v>Disabled</v>
      </c>
      <c r="J25" s="30"/>
      <c r="K25" s="14" t="s">
        <v>178</v>
      </c>
      <c r="L25" s="15" t="s">
        <v>377</v>
      </c>
      <c r="M25" s="43"/>
      <c r="N25" s="8" t="s">
        <v>178</v>
      </c>
      <c r="O25" s="8" t="s">
        <v>85</v>
      </c>
      <c r="P25" s="8" t="s">
        <v>179</v>
      </c>
      <c r="Q25" s="21" t="s">
        <v>73</v>
      </c>
      <c r="R25" s="21" t="s">
        <v>73</v>
      </c>
      <c r="S25" s="52">
        <v>-0.14399999999999999</v>
      </c>
      <c r="T25" s="69" t="str">
        <f ca="1">IF(AND(INDIRECT("Settings.Request"&amp;Currency),Settings.AutoCalc,Settings.EnableBloomberg),IF(K25="","",_xll.BDP(K25,$M$16)),"Disabled")</f>
        <v>Disabled</v>
      </c>
      <c r="V25" s="14" t="s">
        <v>215</v>
      </c>
      <c r="W25" s="15" t="s">
        <v>381</v>
      </c>
      <c r="X25" s="43"/>
      <c r="Y25" s="8" t="s">
        <v>215</v>
      </c>
      <c r="Z25" s="8" t="s">
        <v>75</v>
      </c>
      <c r="AA25" s="8" t="s">
        <v>216</v>
      </c>
      <c r="AB25" s="49" t="s">
        <v>184</v>
      </c>
      <c r="AC25" s="69" t="str">
        <f ca="1">IF(AND(INDIRECT("Settings.Request"&amp;Currency),Settings.AutoCalc,Settings.EnableBloomberg),IF(V25="","",_xll.BDP(V25,$X$14)),"Disabled")</f>
        <v>Disabled</v>
      </c>
      <c r="AE25" s="14" t="s">
        <v>217</v>
      </c>
      <c r="AF25" s="15" t="s">
        <v>363</v>
      </c>
      <c r="AG25" s="43"/>
      <c r="AH25" s="8" t="s">
        <v>217</v>
      </c>
      <c r="AI25" s="8" t="s">
        <v>75</v>
      </c>
      <c r="AJ25" s="8" t="s">
        <v>218</v>
      </c>
      <c r="AK25" s="49">
        <v>8</v>
      </c>
      <c r="AL25" s="69" t="str">
        <f ca="1">IF(AND(INDIRECT("Settings.Request"&amp;Currency),Settings.AutoCalc,Settings.EnableBloomberg),IF(AE25="","",_xll.BDP(AE25,$AG$14)),"Disabled")</f>
        <v>Disabled</v>
      </c>
      <c r="AN25" s="14" t="s">
        <v>219</v>
      </c>
      <c r="AO25" s="15" t="s">
        <v>363</v>
      </c>
      <c r="AP25" s="43"/>
      <c r="AQ25" s="8" t="s">
        <v>219</v>
      </c>
      <c r="AR25" s="8" t="s">
        <v>75</v>
      </c>
      <c r="AS25" s="8" t="s">
        <v>220</v>
      </c>
      <c r="AT25" s="49">
        <v>7.2</v>
      </c>
      <c r="AU25" s="69" t="str">
        <f ca="1">IF(AND(INDIRECT("Settings.Request"&amp;Currency),Settings.AutoCalc,Settings.EnableBloomberg),IF(AN25="","",_xll.BDP(AN25,$AP$14)),"Disabled")</f>
        <v>Disabled</v>
      </c>
      <c r="AW25" s="14" t="s">
        <v>221</v>
      </c>
      <c r="AX25" s="15" t="s">
        <v>381</v>
      </c>
      <c r="AY25" s="43"/>
      <c r="AZ25" s="46" t="s">
        <v>221</v>
      </c>
      <c r="BA25" s="8" t="s">
        <v>75</v>
      </c>
      <c r="BB25" s="8" t="s">
        <v>222</v>
      </c>
      <c r="BC25" s="49" t="s">
        <v>184</v>
      </c>
      <c r="BD25" s="69" t="str">
        <f ca="1">IF(AND(INDIRECT("Settings.Request"&amp;Currency),Settings.AutoCalc,Settings.EnableBloomberg),IF(AW25="","",_xll.BDP(AW25,$AY$14)),"Disabled")</f>
        <v>Disabled</v>
      </c>
    </row>
    <row r="26" spans="1:56">
      <c r="A26" s="16">
        <v>15</v>
      </c>
      <c r="B26" s="14" t="s">
        <v>44</v>
      </c>
      <c r="C26" s="15" t="s">
        <v>358</v>
      </c>
      <c r="D26" s="43"/>
      <c r="E26" s="52" t="s">
        <v>44</v>
      </c>
      <c r="F26" s="21" t="s">
        <v>126</v>
      </c>
      <c r="G26" s="21" t="s">
        <v>223</v>
      </c>
      <c r="H26" s="52">
        <v>0.38300000000000001</v>
      </c>
      <c r="I26" s="69" t="str">
        <f ca="1">IF(AND(INDIRECT("Settings.Request"&amp;Currency),Settings.AutoCalc,Settings.EnableBloomberg),IF(B26="","",_xll.BDP(B26,$D$14)),"Disabled")</f>
        <v>Disabled</v>
      </c>
      <c r="J26" s="30"/>
      <c r="K26" s="14" t="s">
        <v>190</v>
      </c>
      <c r="L26" s="15" t="s">
        <v>378</v>
      </c>
      <c r="M26" s="43"/>
      <c r="N26" s="8" t="s">
        <v>190</v>
      </c>
      <c r="O26" s="8" t="s">
        <v>85</v>
      </c>
      <c r="P26" s="8" t="s">
        <v>191</v>
      </c>
      <c r="Q26" s="21" t="s">
        <v>73</v>
      </c>
      <c r="R26" s="21" t="s">
        <v>73</v>
      </c>
      <c r="S26" s="52">
        <v>-0.13700000000000001</v>
      </c>
      <c r="T26" s="69" t="str">
        <f ca="1">IF(AND(INDIRECT("Settings.Request"&amp;Currency),Settings.AutoCalc,Settings.EnableBloomberg),IF(K26="","",_xll.BDP(K26,$M$16)),"Disabled")</f>
        <v>Disabled</v>
      </c>
      <c r="V26" s="14" t="s">
        <v>226</v>
      </c>
      <c r="W26" s="15" t="s">
        <v>362</v>
      </c>
      <c r="X26" s="43"/>
      <c r="Y26" s="8" t="s">
        <v>226</v>
      </c>
      <c r="Z26" s="8" t="s">
        <v>75</v>
      </c>
      <c r="AA26" s="8" t="s">
        <v>227</v>
      </c>
      <c r="AB26" s="49">
        <v>8.9</v>
      </c>
      <c r="AC26" s="69" t="str">
        <f ca="1">IF(AND(INDIRECT("Settings.Request"&amp;Currency),Settings.AutoCalc,Settings.EnableBloomberg),IF(V26="","",_xll.BDP(V26,$X$14)),"Disabled")</f>
        <v>Disabled</v>
      </c>
      <c r="AE26" s="14" t="s">
        <v>228</v>
      </c>
      <c r="AF26" s="15" t="s">
        <v>364</v>
      </c>
      <c r="AG26" s="43"/>
      <c r="AH26" s="8" t="s">
        <v>228</v>
      </c>
      <c r="AI26" s="8" t="s">
        <v>75</v>
      </c>
      <c r="AJ26" s="8" t="s">
        <v>229</v>
      </c>
      <c r="AK26" s="49">
        <v>7.1</v>
      </c>
      <c r="AL26" s="69" t="str">
        <f ca="1">IF(AND(INDIRECT("Settings.Request"&amp;Currency),Settings.AutoCalc,Settings.EnableBloomberg),IF(AE26="","",_xll.BDP(AE26,$AG$14)),"Disabled")</f>
        <v>Disabled</v>
      </c>
      <c r="AN26" s="14" t="s">
        <v>230</v>
      </c>
      <c r="AO26" s="15" t="s">
        <v>364</v>
      </c>
      <c r="AP26" s="43"/>
      <c r="AQ26" s="8" t="s">
        <v>230</v>
      </c>
      <c r="AR26" s="8" t="s">
        <v>75</v>
      </c>
      <c r="AS26" s="8" t="s">
        <v>231</v>
      </c>
      <c r="AT26" s="49">
        <v>6.4</v>
      </c>
      <c r="AU26" s="69" t="str">
        <f ca="1">IF(AND(INDIRECT("Settings.Request"&amp;Currency),Settings.AutoCalc,Settings.EnableBloomberg),IF(AN26="","",_xll.BDP(AN26,$AP$14)),"Disabled")</f>
        <v>Disabled</v>
      </c>
      <c r="AW26" s="14" t="s">
        <v>232</v>
      </c>
      <c r="AX26" s="15" t="s">
        <v>362</v>
      </c>
      <c r="AY26" s="43"/>
      <c r="AZ26" s="46" t="s">
        <v>232</v>
      </c>
      <c r="BA26" s="8" t="s">
        <v>75</v>
      </c>
      <c r="BB26" s="8" t="s">
        <v>233</v>
      </c>
      <c r="BC26" s="49">
        <v>-35</v>
      </c>
      <c r="BD26" s="69" t="str">
        <f ca="1">IF(AND(INDIRECT("Settings.Request"&amp;Currency),Settings.AutoCalc,Settings.EnableBloomberg),IF(AW26="","",_xll.BDP(AW26,$AY$14)),"Disabled")</f>
        <v>Disabled</v>
      </c>
    </row>
    <row r="27" spans="1:56">
      <c r="A27" s="16">
        <v>16</v>
      </c>
      <c r="B27" s="14" t="s">
        <v>43</v>
      </c>
      <c r="C27" s="15" t="s">
        <v>359</v>
      </c>
      <c r="D27" s="43"/>
      <c r="E27" s="52" t="s">
        <v>43</v>
      </c>
      <c r="F27" s="21" t="s">
        <v>126</v>
      </c>
      <c r="G27" s="21" t="s">
        <v>234</v>
      </c>
      <c r="H27" s="52">
        <v>0.499</v>
      </c>
      <c r="I27" s="69" t="str">
        <f ca="1">IF(AND(INDIRECT("Settings.Request"&amp;Currency),Settings.AutoCalc,Settings.EnableBloomberg),IF(B27="","",_xll.BDP(B27,$D$14)),"Disabled")</f>
        <v>Disabled</v>
      </c>
      <c r="J27" s="30"/>
      <c r="K27" s="14" t="s">
        <v>201</v>
      </c>
      <c r="L27" s="15" t="s">
        <v>351</v>
      </c>
      <c r="M27" s="43"/>
      <c r="N27" s="8" t="s">
        <v>201</v>
      </c>
      <c r="O27" s="8" t="s">
        <v>202</v>
      </c>
      <c r="P27" s="8" t="s">
        <v>203</v>
      </c>
      <c r="Q27" s="21" t="s">
        <v>73</v>
      </c>
      <c r="R27" s="21" t="s">
        <v>73</v>
      </c>
      <c r="S27" s="52">
        <v>-0.1578</v>
      </c>
      <c r="T27" s="69" t="str">
        <f ca="1">IF(AND(INDIRECT("Settings.Request"&amp;Currency),Settings.AutoCalc,Settings.EnableBloomberg),IF(K27="","",_xll.BDP(K27,$M$16)),"Disabled")</f>
        <v>Disabled</v>
      </c>
      <c r="V27" s="14" t="s">
        <v>237</v>
      </c>
      <c r="W27" s="15" t="s">
        <v>363</v>
      </c>
      <c r="X27" s="43"/>
      <c r="Y27" s="8" t="s">
        <v>237</v>
      </c>
      <c r="Z27" s="8" t="s">
        <v>75</v>
      </c>
      <c r="AA27" s="8" t="s">
        <v>238</v>
      </c>
      <c r="AB27" s="49">
        <v>6.9</v>
      </c>
      <c r="AC27" s="69" t="str">
        <f ca="1">IF(AND(INDIRECT("Settings.Request"&amp;Currency),Settings.AutoCalc,Settings.EnableBloomberg),IF(V27="","",_xll.BDP(V27,$X$14)),"Disabled")</f>
        <v>Disabled</v>
      </c>
      <c r="AE27" s="14" t="s">
        <v>239</v>
      </c>
      <c r="AF27" s="15" t="s">
        <v>365</v>
      </c>
      <c r="AG27" s="43"/>
      <c r="AH27" s="8" t="s">
        <v>239</v>
      </c>
      <c r="AI27" s="8" t="s">
        <v>75</v>
      </c>
      <c r="AJ27" s="8" t="s">
        <v>240</v>
      </c>
      <c r="AK27" s="49">
        <v>6.4</v>
      </c>
      <c r="AL27" s="69" t="str">
        <f ca="1">IF(AND(INDIRECT("Settings.Request"&amp;Currency),Settings.AutoCalc,Settings.EnableBloomberg),IF(AE27="","",_xll.BDP(AE27,$AG$14)),"Disabled")</f>
        <v>Disabled</v>
      </c>
      <c r="AN27" s="14" t="s">
        <v>241</v>
      </c>
      <c r="AO27" s="15" t="s">
        <v>365</v>
      </c>
      <c r="AP27" s="43"/>
      <c r="AQ27" s="8" t="s">
        <v>241</v>
      </c>
      <c r="AR27" s="8" t="s">
        <v>75</v>
      </c>
      <c r="AS27" s="8" t="s">
        <v>242</v>
      </c>
      <c r="AT27" s="49">
        <v>5.8</v>
      </c>
      <c r="AU27" s="69" t="str">
        <f ca="1">IF(AND(INDIRECT("Settings.Request"&amp;Currency),Settings.AutoCalc,Settings.EnableBloomberg),IF(AN27="","",_xll.BDP(AN27,$AP$14)),"Disabled")</f>
        <v>Disabled</v>
      </c>
      <c r="AW27" s="14" t="s">
        <v>243</v>
      </c>
      <c r="AX27" s="15" t="s">
        <v>363</v>
      </c>
      <c r="AY27" s="43"/>
      <c r="AZ27" s="46" t="s">
        <v>243</v>
      </c>
      <c r="BA27" s="8" t="s">
        <v>75</v>
      </c>
      <c r="BB27" s="8" t="s">
        <v>244</v>
      </c>
      <c r="BC27" s="49">
        <v>-28.875</v>
      </c>
      <c r="BD27" s="69" t="str">
        <f ca="1">IF(AND(INDIRECT("Settings.Request"&amp;Currency),Settings.AutoCalc,Settings.EnableBloomberg),IF(AW27="","",_xll.BDP(AW27,$AY$14)),"Disabled")</f>
        <v>Disabled</v>
      </c>
    </row>
    <row r="28" spans="1:56">
      <c r="A28" s="16">
        <v>17</v>
      </c>
      <c r="B28" s="14" t="s">
        <v>42</v>
      </c>
      <c r="C28" s="15" t="s">
        <v>360</v>
      </c>
      <c r="D28" s="43"/>
      <c r="E28" s="52" t="s">
        <v>42</v>
      </c>
      <c r="F28" s="21" t="s">
        <v>126</v>
      </c>
      <c r="G28" s="21" t="s">
        <v>245</v>
      </c>
      <c r="H28" s="52">
        <v>0.60299999999999998</v>
      </c>
      <c r="I28" s="69" t="str">
        <f ca="1">IF(AND(INDIRECT("Settings.Request"&amp;Currency),Settings.AutoCalc,Settings.EnableBloomberg),IF(B28="","",_xll.BDP(B28,$D$14)),"Disabled")</f>
        <v>Disabled</v>
      </c>
      <c r="J28" s="30"/>
      <c r="K28" s="14" t="s">
        <v>213</v>
      </c>
      <c r="L28" s="15" t="s">
        <v>352</v>
      </c>
      <c r="M28" s="43"/>
      <c r="N28" s="8" t="s">
        <v>213</v>
      </c>
      <c r="O28" s="8" t="s">
        <v>202</v>
      </c>
      <c r="P28" s="8" t="s">
        <v>214</v>
      </c>
      <c r="Q28" s="21" t="s">
        <v>73</v>
      </c>
      <c r="R28" s="21" t="s">
        <v>73</v>
      </c>
      <c r="S28" s="52">
        <v>-8.5599999999999996E-2</v>
      </c>
      <c r="T28" s="69" t="str">
        <f ca="1">IF(AND(INDIRECT("Settings.Request"&amp;Currency),Settings.AutoCalc,Settings.EnableBloomberg),IF(K28="","",_xll.BDP(K28,$M$16)),"Disabled")</f>
        <v>Disabled</v>
      </c>
      <c r="V28" s="14" t="s">
        <v>248</v>
      </c>
      <c r="W28" s="15" t="s">
        <v>364</v>
      </c>
      <c r="X28" s="43"/>
      <c r="Y28" s="8" t="s">
        <v>248</v>
      </c>
      <c r="Z28" s="8" t="s">
        <v>75</v>
      </c>
      <c r="AA28" s="8" t="s">
        <v>249</v>
      </c>
      <c r="AB28" s="49">
        <v>5.85</v>
      </c>
      <c r="AC28" s="69" t="str">
        <f ca="1">IF(AND(INDIRECT("Settings.Request"&amp;Currency),Settings.AutoCalc,Settings.EnableBloomberg),IF(V28="","",_xll.BDP(V28,$X$14)),"Disabled")</f>
        <v>Disabled</v>
      </c>
      <c r="AE28" s="14" t="s">
        <v>0</v>
      </c>
      <c r="AF28" s="15"/>
      <c r="AG28" s="43"/>
      <c r="AH28" s="8"/>
      <c r="AI28" s="8"/>
      <c r="AJ28" s="8"/>
      <c r="AK28" s="49"/>
      <c r="AL28" s="69" t="str">
        <f ca="1">IF(AND(INDIRECT("Settings.Request"&amp;Currency),Settings.AutoCalc,Settings.EnableBloomberg),IF(AE28="","",_xll.BDP(AE28,$AG$14)),"Disabled")</f>
        <v>Disabled</v>
      </c>
      <c r="AN28" s="14" t="s">
        <v>0</v>
      </c>
      <c r="AO28" s="15"/>
      <c r="AP28" s="43"/>
      <c r="AQ28" s="8"/>
      <c r="AR28" s="8"/>
      <c r="AS28" s="8"/>
      <c r="AT28" s="49"/>
      <c r="AU28" s="69" t="str">
        <f ca="1">IF(AND(INDIRECT("Settings.Request"&amp;Currency),Settings.AutoCalc,Settings.EnableBloomberg),IF(AN28="","",_xll.BDP(AN28,$AP$14)),"Disabled")</f>
        <v>Disabled</v>
      </c>
      <c r="AW28" s="14" t="s">
        <v>250</v>
      </c>
      <c r="AX28" s="15" t="s">
        <v>364</v>
      </c>
      <c r="AY28" s="43"/>
      <c r="AZ28" s="46" t="s">
        <v>250</v>
      </c>
      <c r="BA28" s="8" t="s">
        <v>75</v>
      </c>
      <c r="BB28" s="8" t="s">
        <v>251</v>
      </c>
      <c r="BC28" s="49">
        <v>-24</v>
      </c>
      <c r="BD28" s="69" t="str">
        <f ca="1">IF(AND(INDIRECT("Settings.Request"&amp;Currency),Settings.AutoCalc,Settings.EnableBloomberg),IF(AW28="","",_xll.BDP(AW28,$AY$14)),"Disabled")</f>
        <v>Disabled</v>
      </c>
    </row>
    <row r="29" spans="1:56">
      <c r="A29" s="16">
        <v>18</v>
      </c>
      <c r="B29" s="14" t="s">
        <v>41</v>
      </c>
      <c r="C29" s="15" t="s">
        <v>361</v>
      </c>
      <c r="D29" s="43"/>
      <c r="E29" s="52" t="s">
        <v>41</v>
      </c>
      <c r="F29" s="21" t="s">
        <v>126</v>
      </c>
      <c r="G29" s="21" t="s">
        <v>252</v>
      </c>
      <c r="H29" s="52">
        <v>0.69599999999999995</v>
      </c>
      <c r="I29" s="69" t="str">
        <f ca="1">IF(AND(INDIRECT("Settings.Request"&amp;Currency),Settings.AutoCalc,Settings.EnableBloomberg),IF(B29="","",_xll.BDP(B29,$D$14)),"Disabled")</f>
        <v>Disabled</v>
      </c>
      <c r="J29" s="30"/>
      <c r="K29" s="14" t="s">
        <v>224</v>
      </c>
      <c r="L29" s="15" t="s">
        <v>353</v>
      </c>
      <c r="M29" s="43"/>
      <c r="N29" s="8" t="s">
        <v>224</v>
      </c>
      <c r="O29" s="8" t="s">
        <v>202</v>
      </c>
      <c r="P29" s="8" t="s">
        <v>225</v>
      </c>
      <c r="Q29" s="21" t="s">
        <v>73</v>
      </c>
      <c r="R29" s="21" t="s">
        <v>73</v>
      </c>
      <c r="S29" s="52">
        <v>8.8000000000000005E-3</v>
      </c>
      <c r="T29" s="69" t="str">
        <f ca="1">IF(AND(INDIRECT("Settings.Request"&amp;Currency),Settings.AutoCalc,Settings.EnableBloomberg),IF(K29="","",_xll.BDP(K29,$M$16)),"Disabled")</f>
        <v>Disabled</v>
      </c>
      <c r="V29" s="14" t="s">
        <v>255</v>
      </c>
      <c r="W29" s="15" t="s">
        <v>365</v>
      </c>
      <c r="X29" s="43"/>
      <c r="Y29" s="8" t="s">
        <v>255</v>
      </c>
      <c r="Z29" s="8" t="s">
        <v>75</v>
      </c>
      <c r="AA29" s="8" t="s">
        <v>256</v>
      </c>
      <c r="AB29" s="49">
        <v>4.95</v>
      </c>
      <c r="AC29" s="69" t="str">
        <f ca="1">IF(AND(INDIRECT("Settings.Request"&amp;Currency),Settings.AutoCalc,Settings.EnableBloomberg),IF(V29="","",_xll.BDP(V29,$X$14)),"Disabled")</f>
        <v>Disabled</v>
      </c>
      <c r="AE29" s="14" t="s">
        <v>0</v>
      </c>
      <c r="AF29" s="15"/>
      <c r="AG29" s="43"/>
      <c r="AH29" s="8"/>
      <c r="AI29" s="8"/>
      <c r="AJ29" s="8"/>
      <c r="AK29" s="49"/>
      <c r="AL29" s="69" t="str">
        <f ca="1">IF(AND(INDIRECT("Settings.Request"&amp;Currency),Settings.AutoCalc,Settings.EnableBloomberg),IF(AE29="","",_xll.BDP(AE29,$AG$14)),"Disabled")</f>
        <v>Disabled</v>
      </c>
      <c r="AN29" s="14" t="s">
        <v>0</v>
      </c>
      <c r="AO29" s="15"/>
      <c r="AP29" s="43"/>
      <c r="AQ29" s="8"/>
      <c r="AR29" s="8"/>
      <c r="AS29" s="8"/>
      <c r="AT29" s="49"/>
      <c r="AU29" s="69" t="str">
        <f ca="1">IF(AND(INDIRECT("Settings.Request"&amp;Currency),Settings.AutoCalc,Settings.EnableBloomberg),IF(AN29="","",_xll.BDP(AN29,$AP$14)),"Disabled")</f>
        <v>Disabled</v>
      </c>
      <c r="AW29" s="14" t="s">
        <v>257</v>
      </c>
      <c r="AX29" s="15" t="s">
        <v>365</v>
      </c>
      <c r="AY29" s="43"/>
      <c r="AZ29" s="46" t="s">
        <v>257</v>
      </c>
      <c r="BA29" s="8" t="s">
        <v>75</v>
      </c>
      <c r="BB29" s="8" t="s">
        <v>258</v>
      </c>
      <c r="BC29" s="49">
        <v>-21.625</v>
      </c>
      <c r="BD29" s="69" t="str">
        <f ca="1">IF(AND(INDIRECT("Settings.Request"&amp;Currency),Settings.AutoCalc,Settings.EnableBloomberg),IF(AW29="","",_xll.BDP(AW29,$AY$14)),"Disabled")</f>
        <v>Disabled</v>
      </c>
    </row>
    <row r="30" spans="1:56">
      <c r="A30" s="16">
        <v>19</v>
      </c>
      <c r="B30" s="14" t="s">
        <v>40</v>
      </c>
      <c r="C30" s="15" t="s">
        <v>362</v>
      </c>
      <c r="D30" s="43"/>
      <c r="E30" s="52" t="s">
        <v>40</v>
      </c>
      <c r="F30" s="21" t="s">
        <v>126</v>
      </c>
      <c r="G30" s="21" t="s">
        <v>259</v>
      </c>
      <c r="H30" s="52">
        <v>0.90300000000000002</v>
      </c>
      <c r="I30" s="69" t="str">
        <f ca="1">IF(AND(INDIRECT("Settings.Request"&amp;Currency),Settings.AutoCalc,Settings.EnableBloomberg),IF(B30="","",_xll.BDP(B30,$D$14)),"Disabled")</f>
        <v>Disabled</v>
      </c>
      <c r="J30" s="30"/>
      <c r="K30" s="14" t="s">
        <v>235</v>
      </c>
      <c r="L30" s="15" t="s">
        <v>354</v>
      </c>
      <c r="M30" s="43"/>
      <c r="N30" s="8" t="s">
        <v>235</v>
      </c>
      <c r="O30" s="8" t="s">
        <v>202</v>
      </c>
      <c r="P30" s="8" t="s">
        <v>236</v>
      </c>
      <c r="Q30" s="21" t="s">
        <v>73</v>
      </c>
      <c r="R30" s="21" t="s">
        <v>73</v>
      </c>
      <c r="S30" s="52">
        <v>0.12089999999999999</v>
      </c>
      <c r="T30" s="69" t="str">
        <f ca="1">IF(AND(INDIRECT("Settings.Request"&amp;Currency),Settings.AutoCalc,Settings.EnableBloomberg),IF(K30="","",_xll.BDP(K30,$M$16)),"Disabled")</f>
        <v>Disabled</v>
      </c>
      <c r="V30" s="14" t="s">
        <v>0</v>
      </c>
      <c r="W30" s="15"/>
      <c r="X30" s="43"/>
      <c r="Y30" s="8"/>
      <c r="Z30" s="8"/>
      <c r="AA30" s="8"/>
      <c r="AB30" s="49"/>
      <c r="AC30" s="69" t="str">
        <f ca="1">IF(AND(INDIRECT("Settings.Request"&amp;Currency),Settings.AutoCalc,Settings.EnableBloomberg),IF(V30="","",_xll.BDP(V30,$X$14)),"Disabled")</f>
        <v>Disabled</v>
      </c>
      <c r="AE30" s="14" t="s">
        <v>0</v>
      </c>
      <c r="AF30" s="15"/>
      <c r="AG30" s="43"/>
      <c r="AH30" s="8"/>
      <c r="AI30" s="8"/>
      <c r="AJ30" s="8"/>
      <c r="AK30" s="49"/>
      <c r="AL30" s="69" t="str">
        <f ca="1">IF(AND(INDIRECT("Settings.Request"&amp;Currency),Settings.AutoCalc,Settings.EnableBloomberg),IF(AE30="","",_xll.BDP(AE30,$AG$14)),"Disabled")</f>
        <v>Disabled</v>
      </c>
      <c r="AN30" s="14" t="s">
        <v>0</v>
      </c>
      <c r="AO30" s="15"/>
      <c r="AP30" s="43"/>
      <c r="AQ30" s="8"/>
      <c r="AR30" s="8"/>
      <c r="AS30" s="8"/>
      <c r="AT30" s="49"/>
      <c r="AU30" s="69" t="str">
        <f ca="1">IF(AND(INDIRECT("Settings.Request"&amp;Currency),Settings.AutoCalc,Settings.EnableBloomberg),IF(AN30="","",_xll.BDP(AN30,$AP$14)),"Disabled")</f>
        <v>Disabled</v>
      </c>
      <c r="AW30" s="14" t="s">
        <v>0</v>
      </c>
      <c r="AX30" s="15"/>
      <c r="AY30" s="43"/>
      <c r="AZ30" s="46"/>
      <c r="BA30" s="8"/>
      <c r="BB30" s="8"/>
      <c r="BC30" s="49"/>
      <c r="BD30" s="69" t="str">
        <f ca="1">IF(AND(INDIRECT("Settings.Request"&amp;Currency),Settings.AutoCalc,Settings.EnableBloomberg),IF(AW30="","",_xll.BDP(AW30,$AY$14)),"Disabled")</f>
        <v>Disabled</v>
      </c>
    </row>
    <row r="31" spans="1:56">
      <c r="A31" s="16">
        <v>20</v>
      </c>
      <c r="B31" s="14" t="s">
        <v>39</v>
      </c>
      <c r="C31" s="15" t="s">
        <v>363</v>
      </c>
      <c r="D31" s="43"/>
      <c r="E31" s="52" t="s">
        <v>39</v>
      </c>
      <c r="F31" s="21" t="s">
        <v>126</v>
      </c>
      <c r="G31" s="21" t="s">
        <v>262</v>
      </c>
      <c r="H31" s="52">
        <v>1.081</v>
      </c>
      <c r="I31" s="69" t="str">
        <f ca="1">IF(AND(INDIRECT("Settings.Request"&amp;Currency),Settings.AutoCalc,Settings.EnableBloomberg),IF(B31="","",_xll.BDP(B31,$D$14)),"Disabled")</f>
        <v>Disabled</v>
      </c>
      <c r="J31" s="30"/>
      <c r="K31" s="14" t="s">
        <v>246</v>
      </c>
      <c r="L31" s="15" t="s">
        <v>355</v>
      </c>
      <c r="M31" s="43"/>
      <c r="N31" s="8" t="s">
        <v>246</v>
      </c>
      <c r="O31" s="8" t="s">
        <v>202</v>
      </c>
      <c r="P31" s="8" t="s">
        <v>247</v>
      </c>
      <c r="Q31" s="21" t="s">
        <v>73</v>
      </c>
      <c r="R31" s="21" t="s">
        <v>73</v>
      </c>
      <c r="S31" s="52">
        <v>0.23980000000000001</v>
      </c>
      <c r="T31" s="69" t="str">
        <f ca="1">IF(AND(INDIRECT("Settings.Request"&amp;Currency),Settings.AutoCalc,Settings.EnableBloomberg),IF(K31="","",_xll.BDP(K31,$M$16)),"Disabled")</f>
        <v>Disabled</v>
      </c>
      <c r="V31" s="14" t="s">
        <v>0</v>
      </c>
      <c r="W31" s="15"/>
      <c r="X31" s="43"/>
      <c r="Y31" s="8"/>
      <c r="Z31" s="8"/>
      <c r="AA31" s="8"/>
      <c r="AB31" s="49"/>
      <c r="AC31" s="69" t="str">
        <f ca="1">IF(AND(INDIRECT("Settings.Request"&amp;Currency),Settings.AutoCalc,Settings.EnableBloomberg),IF(V31="","",_xll.BDP(V31,$X$14)),"Disabled")</f>
        <v>Disabled</v>
      </c>
      <c r="AE31" s="14" t="s">
        <v>0</v>
      </c>
      <c r="AF31" s="15"/>
      <c r="AG31" s="43"/>
      <c r="AH31" s="8"/>
      <c r="AI31" s="8"/>
      <c r="AJ31" s="8"/>
      <c r="AK31" s="49"/>
      <c r="AL31" s="69" t="str">
        <f ca="1">IF(AND(INDIRECT("Settings.Request"&amp;Currency),Settings.AutoCalc,Settings.EnableBloomberg),IF(AE31="","",_xll.BDP(AE31,$AG$14)),"Disabled")</f>
        <v>Disabled</v>
      </c>
      <c r="AN31" s="14" t="s">
        <v>0</v>
      </c>
      <c r="AO31" s="15"/>
      <c r="AP31" s="43"/>
      <c r="AQ31" s="8"/>
      <c r="AR31" s="8"/>
      <c r="AS31" s="8"/>
      <c r="AT31" s="49"/>
      <c r="AU31" s="69" t="str">
        <f ca="1">IF(AND(INDIRECT("Settings.Request"&amp;Currency),Settings.AutoCalc,Settings.EnableBloomberg),IF(AN31="","",_xll.BDP(AN31,$AP$14)),"Disabled")</f>
        <v>Disabled</v>
      </c>
      <c r="AW31" s="14" t="s">
        <v>0</v>
      </c>
      <c r="AX31" s="15"/>
      <c r="AY31" s="43"/>
      <c r="AZ31" s="46"/>
      <c r="BA31" s="8"/>
      <c r="BB31" s="8"/>
      <c r="BC31" s="49"/>
      <c r="BD31" s="69" t="str">
        <f ca="1">IF(AND(INDIRECT("Settings.Request"&amp;Currency),Settings.AutoCalc,Settings.EnableBloomberg),IF(AW31="","",_xll.BDP(AW31,$AY$14)),"Disabled")</f>
        <v>Disabled</v>
      </c>
    </row>
    <row r="32" spans="1:56">
      <c r="A32" s="16">
        <v>21</v>
      </c>
      <c r="B32" s="14" t="s">
        <v>38</v>
      </c>
      <c r="C32" s="15" t="s">
        <v>364</v>
      </c>
      <c r="D32" s="43"/>
      <c r="E32" s="52" t="s">
        <v>38</v>
      </c>
      <c r="F32" s="21" t="s">
        <v>126</v>
      </c>
      <c r="G32" s="21" t="s">
        <v>265</v>
      </c>
      <c r="H32" s="52">
        <v>1.145</v>
      </c>
      <c r="I32" s="69" t="str">
        <f ca="1">IF(AND(INDIRECT("Settings.Request"&amp;Currency),Settings.AutoCalc,Settings.EnableBloomberg),IF(B32="","",_xll.BDP(B32,$D$14)),"Disabled")</f>
        <v>Disabled</v>
      </c>
      <c r="J32" s="30"/>
      <c r="K32" s="14" t="s">
        <v>253</v>
      </c>
      <c r="L32" s="15" t="s">
        <v>356</v>
      </c>
      <c r="M32" s="43"/>
      <c r="N32" s="8" t="s">
        <v>253</v>
      </c>
      <c r="O32" s="8" t="s">
        <v>202</v>
      </c>
      <c r="P32" s="8" t="s">
        <v>254</v>
      </c>
      <c r="Q32" s="21" t="s">
        <v>73</v>
      </c>
      <c r="R32" s="21" t="s">
        <v>73</v>
      </c>
      <c r="S32" s="52">
        <v>0.36380000000000001</v>
      </c>
      <c r="T32" s="69" t="str">
        <f ca="1">IF(AND(INDIRECT("Settings.Request"&amp;Currency),Settings.AutoCalc,Settings.EnableBloomberg),IF(K32="","",_xll.BDP(K32,$M$16)),"Disabled")</f>
        <v>Disabled</v>
      </c>
      <c r="V32" s="14" t="s">
        <v>0</v>
      </c>
      <c r="W32" s="15"/>
      <c r="X32" s="43"/>
      <c r="Y32" s="8"/>
      <c r="Z32" s="8"/>
      <c r="AA32" s="8"/>
      <c r="AB32" s="49"/>
      <c r="AC32" s="69" t="str">
        <f ca="1">IF(AND(INDIRECT("Settings.Request"&amp;Currency),Settings.AutoCalc,Settings.EnableBloomberg),IF(V32="","",_xll.BDP(V32,$X$14)),"Disabled")</f>
        <v>Disabled</v>
      </c>
      <c r="AE32" s="14" t="s">
        <v>0</v>
      </c>
      <c r="AF32" s="15"/>
      <c r="AG32" s="43"/>
      <c r="AH32" s="8"/>
      <c r="AI32" s="8"/>
      <c r="AJ32" s="8"/>
      <c r="AK32" s="49"/>
      <c r="AL32" s="69" t="str">
        <f ca="1">IF(AND(INDIRECT("Settings.Request"&amp;Currency),Settings.AutoCalc,Settings.EnableBloomberg),IF(AE32="","",_xll.BDP(AE32,$AG$14)),"Disabled")</f>
        <v>Disabled</v>
      </c>
      <c r="AN32" s="14" t="s">
        <v>0</v>
      </c>
      <c r="AO32" s="15"/>
      <c r="AP32" s="43"/>
      <c r="AQ32" s="8"/>
      <c r="AR32" s="8"/>
      <c r="AS32" s="8"/>
      <c r="AT32" s="49"/>
      <c r="AU32" s="69" t="str">
        <f ca="1">IF(AND(INDIRECT("Settings.Request"&amp;Currency),Settings.AutoCalc,Settings.EnableBloomberg),IF(AN32="","",_xll.BDP(AN32,$AP$14)),"Disabled")</f>
        <v>Disabled</v>
      </c>
      <c r="AW32" s="14" t="s">
        <v>0</v>
      </c>
      <c r="AX32" s="15"/>
      <c r="AY32" s="43"/>
      <c r="AZ32" s="46"/>
      <c r="BA32" s="8"/>
      <c r="BB32" s="8"/>
      <c r="BC32" s="49"/>
      <c r="BD32" s="69" t="str">
        <f ca="1">IF(AND(INDIRECT("Settings.Request"&amp;Currency),Settings.AutoCalc,Settings.EnableBloomberg),IF(AW32="","",_xll.BDP(AW32,$AY$14)),"Disabled")</f>
        <v>Disabled</v>
      </c>
    </row>
    <row r="33" spans="1:56">
      <c r="A33" s="16">
        <v>22</v>
      </c>
      <c r="B33" s="14" t="s">
        <v>37</v>
      </c>
      <c r="C33" s="15" t="s">
        <v>365</v>
      </c>
      <c r="D33" s="43"/>
      <c r="E33" s="52" t="s">
        <v>37</v>
      </c>
      <c r="F33" s="21" t="s">
        <v>126</v>
      </c>
      <c r="G33" s="21" t="s">
        <v>268</v>
      </c>
      <c r="H33" s="52">
        <v>1.1779999999999999</v>
      </c>
      <c r="I33" s="69" t="str">
        <f ca="1">IF(AND(INDIRECT("Settings.Request"&amp;Currency),Settings.AutoCalc,Settings.EnableBloomberg),IF(B33="","",_xll.BDP(B33,$D$14)),"Disabled")</f>
        <v>Disabled</v>
      </c>
      <c r="J33" s="30"/>
      <c r="K33" s="14" t="s">
        <v>260</v>
      </c>
      <c r="L33" s="15" t="s">
        <v>357</v>
      </c>
      <c r="M33" s="43"/>
      <c r="N33" s="8" t="s">
        <v>260</v>
      </c>
      <c r="O33" s="8" t="s">
        <v>202</v>
      </c>
      <c r="P33" s="8" t="s">
        <v>261</v>
      </c>
      <c r="Q33" s="21" t="s">
        <v>73</v>
      </c>
      <c r="R33" s="21" t="s">
        <v>73</v>
      </c>
      <c r="S33" s="52">
        <v>0.4894</v>
      </c>
      <c r="T33" s="69" t="str">
        <f ca="1">IF(AND(INDIRECT("Settings.Request"&amp;Currency),Settings.AutoCalc,Settings.EnableBloomberg),IF(K33="","",_xll.BDP(K33,$M$16)),"Disabled")</f>
        <v>Disabled</v>
      </c>
      <c r="V33" s="14" t="s">
        <v>0</v>
      </c>
      <c r="W33" s="15"/>
      <c r="X33" s="43"/>
      <c r="Y33" s="8"/>
      <c r="Z33" s="8"/>
      <c r="AA33" s="8"/>
      <c r="AB33" s="49"/>
      <c r="AC33" s="69" t="str">
        <f ca="1">IF(AND(INDIRECT("Settings.Request"&amp;Currency),Settings.AutoCalc,Settings.EnableBloomberg),IF(V33="","",_xll.BDP(V33,$X$14)),"Disabled")</f>
        <v>Disabled</v>
      </c>
      <c r="AE33" s="14" t="s">
        <v>0</v>
      </c>
      <c r="AF33" s="15"/>
      <c r="AG33" s="43"/>
      <c r="AH33" s="8"/>
      <c r="AI33" s="8"/>
      <c r="AJ33" s="8"/>
      <c r="AK33" s="49"/>
      <c r="AL33" s="69" t="str">
        <f ca="1">IF(AND(INDIRECT("Settings.Request"&amp;Currency),Settings.AutoCalc,Settings.EnableBloomberg),IF(AE33="","",_xll.BDP(AE33,$AG$14)),"Disabled")</f>
        <v>Disabled</v>
      </c>
      <c r="AN33" s="14" t="s">
        <v>0</v>
      </c>
      <c r="AO33" s="15"/>
      <c r="AP33" s="43"/>
      <c r="AQ33" s="8"/>
      <c r="AR33" s="8"/>
      <c r="AS33" s="8"/>
      <c r="AT33" s="49"/>
      <c r="AU33" s="69" t="str">
        <f ca="1">IF(AND(INDIRECT("Settings.Request"&amp;Currency),Settings.AutoCalc,Settings.EnableBloomberg),IF(AN33="","",_xll.BDP(AN33,$AP$14)),"Disabled")</f>
        <v>Disabled</v>
      </c>
      <c r="AW33" s="14" t="s">
        <v>0</v>
      </c>
      <c r="AX33" s="15"/>
      <c r="AY33" s="43"/>
      <c r="AZ33" s="46"/>
      <c r="BA33" s="8"/>
      <c r="BB33" s="8"/>
      <c r="BC33" s="49"/>
      <c r="BD33" s="69" t="str">
        <f ca="1">IF(AND(INDIRECT("Settings.Request"&amp;Currency),Settings.AutoCalc,Settings.EnableBloomberg),IF(AW33="","",_xll.BDP(AW33,$AY$14)),"Disabled")</f>
        <v>Disabled</v>
      </c>
    </row>
    <row r="34" spans="1:56">
      <c r="A34" s="16">
        <v>23</v>
      </c>
      <c r="B34" s="14" t="s">
        <v>36</v>
      </c>
      <c r="C34" s="15" t="s">
        <v>366</v>
      </c>
      <c r="D34" s="43"/>
      <c r="E34" s="52" t="s">
        <v>36</v>
      </c>
      <c r="F34" s="21" t="s">
        <v>126</v>
      </c>
      <c r="G34" s="21" t="s">
        <v>273</v>
      </c>
      <c r="H34" s="52">
        <v>1.1970000000000001</v>
      </c>
      <c r="I34" s="69" t="str">
        <f ca="1">IF(AND(INDIRECT("Settings.Request"&amp;Currency),Settings.AutoCalc,Settings.EnableBloomberg),IF(B34="","",_xll.BDP(B34,$D$14)),"Disabled")</f>
        <v>Disabled</v>
      </c>
      <c r="J34" s="30"/>
      <c r="K34" s="14" t="s">
        <v>263</v>
      </c>
      <c r="L34" s="15" t="s">
        <v>358</v>
      </c>
      <c r="M34" s="43"/>
      <c r="N34" s="8" t="s">
        <v>263</v>
      </c>
      <c r="O34" s="8" t="s">
        <v>202</v>
      </c>
      <c r="P34" s="8" t="s">
        <v>264</v>
      </c>
      <c r="Q34" s="21" t="s">
        <v>73</v>
      </c>
      <c r="R34" s="21" t="s">
        <v>73</v>
      </c>
      <c r="S34" s="52">
        <v>0.60899999999999999</v>
      </c>
      <c r="T34" s="69" t="str">
        <f ca="1">IF(AND(INDIRECT("Settings.Request"&amp;Currency),Settings.AutoCalc,Settings.EnableBloomberg),IF(K34="","",_xll.BDP(K34,$M$16)),"Disabled")</f>
        <v>Disabled</v>
      </c>
      <c r="V34" s="14" t="s">
        <v>0</v>
      </c>
      <c r="W34" s="15"/>
      <c r="X34" s="43"/>
      <c r="Y34" s="8"/>
      <c r="Z34" s="8"/>
      <c r="AA34" s="8"/>
      <c r="AB34" s="49"/>
      <c r="AC34" s="69" t="str">
        <f ca="1">IF(AND(INDIRECT("Settings.Request"&amp;Currency),Settings.AutoCalc,Settings.EnableBloomberg),IF(V34="","",_xll.BDP(V34,$X$14)),"Disabled")</f>
        <v>Disabled</v>
      </c>
      <c r="AE34" s="14" t="s">
        <v>0</v>
      </c>
      <c r="AF34" s="15"/>
      <c r="AG34" s="43"/>
      <c r="AH34" s="8"/>
      <c r="AI34" s="8"/>
      <c r="AJ34" s="8"/>
      <c r="AK34" s="49"/>
      <c r="AL34" s="69" t="str">
        <f ca="1">IF(AND(INDIRECT("Settings.Request"&amp;Currency),Settings.AutoCalc,Settings.EnableBloomberg),IF(AE34="","",_xll.BDP(AE34,$AG$14)),"Disabled")</f>
        <v>Disabled</v>
      </c>
      <c r="AN34" s="14" t="s">
        <v>0</v>
      </c>
      <c r="AO34" s="15"/>
      <c r="AP34" s="43"/>
      <c r="AQ34" s="8"/>
      <c r="AR34" s="8"/>
      <c r="AS34" s="8"/>
      <c r="AT34" s="49"/>
      <c r="AU34" s="69" t="str">
        <f ca="1">IF(AND(INDIRECT("Settings.Request"&amp;Currency),Settings.AutoCalc,Settings.EnableBloomberg),IF(AN34="","",_xll.BDP(AN34,$AP$14)),"Disabled")</f>
        <v>Disabled</v>
      </c>
      <c r="AW34" s="14" t="s">
        <v>0</v>
      </c>
      <c r="AX34" s="15"/>
      <c r="AY34" s="43"/>
      <c r="AZ34" s="46"/>
      <c r="BA34" s="8"/>
      <c r="BB34" s="8"/>
      <c r="BC34" s="49"/>
      <c r="BD34" s="69" t="str">
        <f ca="1">IF(AND(INDIRECT("Settings.Request"&amp;Currency),Settings.AutoCalc,Settings.EnableBloomberg),IF(AW34="","",_xll.BDP(AW34,$AY$14)),"Disabled")</f>
        <v>Disabled</v>
      </c>
    </row>
    <row r="35" spans="1:56">
      <c r="A35" s="16">
        <v>24</v>
      </c>
      <c r="B35" s="14" t="s">
        <v>35</v>
      </c>
      <c r="C35" s="15" t="s">
        <v>367</v>
      </c>
      <c r="D35" s="43"/>
      <c r="E35" s="52" t="s">
        <v>35</v>
      </c>
      <c r="F35" s="21" t="s">
        <v>126</v>
      </c>
      <c r="G35" s="21" t="s">
        <v>276</v>
      </c>
      <c r="H35" s="52">
        <v>1.1559999999999999</v>
      </c>
      <c r="I35" s="69" t="str">
        <f ca="1">IF(AND(INDIRECT("Settings.Request"&amp;Currency),Settings.AutoCalc,Settings.EnableBloomberg),IF(B35="","",_xll.BDP(B35,$D$14)),"Disabled")</f>
        <v>Disabled</v>
      </c>
      <c r="J35" s="30"/>
      <c r="K35" s="14" t="s">
        <v>266</v>
      </c>
      <c r="L35" s="15" t="s">
        <v>359</v>
      </c>
      <c r="M35" s="43"/>
      <c r="N35" s="8" t="s">
        <v>266</v>
      </c>
      <c r="O35" s="8" t="s">
        <v>202</v>
      </c>
      <c r="P35" s="8" t="s">
        <v>267</v>
      </c>
      <c r="Q35" s="21" t="s">
        <v>73</v>
      </c>
      <c r="R35" s="21" t="s">
        <v>73</v>
      </c>
      <c r="S35" s="52">
        <v>0.71860000000000002</v>
      </c>
      <c r="T35" s="69" t="str">
        <f ca="1">IF(AND(INDIRECT("Settings.Request"&amp;Currency),Settings.AutoCalc,Settings.EnableBloomberg),IF(K35="","",_xll.BDP(K35,$M$16)),"Disabled")</f>
        <v>Disabled</v>
      </c>
      <c r="V35" s="14" t="s">
        <v>0</v>
      </c>
      <c r="W35" s="15"/>
      <c r="X35" s="43"/>
      <c r="Y35" s="8"/>
      <c r="Z35" s="8"/>
      <c r="AA35" s="8"/>
      <c r="AB35" s="49"/>
      <c r="AC35" s="69" t="str">
        <f ca="1">IF(AND(INDIRECT("Settings.Request"&amp;Currency),Settings.AutoCalc,Settings.EnableBloomberg),IF(V35="","",_xll.BDP(V35,$X$14)),"Disabled")</f>
        <v>Disabled</v>
      </c>
      <c r="AE35" s="14" t="s">
        <v>0</v>
      </c>
      <c r="AF35" s="15"/>
      <c r="AG35" s="43"/>
      <c r="AH35" s="8"/>
      <c r="AI35" s="8"/>
      <c r="AJ35" s="8"/>
      <c r="AK35" s="49"/>
      <c r="AL35" s="69" t="str">
        <f ca="1">IF(AND(INDIRECT("Settings.Request"&amp;Currency),Settings.AutoCalc,Settings.EnableBloomberg),IF(AE35="","",_xll.BDP(AE35,$AG$14)),"Disabled")</f>
        <v>Disabled</v>
      </c>
      <c r="AN35" s="14" t="s">
        <v>0</v>
      </c>
      <c r="AO35" s="15"/>
      <c r="AP35" s="43"/>
      <c r="AQ35" s="8"/>
      <c r="AR35" s="8"/>
      <c r="AS35" s="8"/>
      <c r="AT35" s="49"/>
      <c r="AU35" s="69" t="str">
        <f ca="1">IF(AND(INDIRECT("Settings.Request"&amp;Currency),Settings.AutoCalc,Settings.EnableBloomberg),IF(AN35="","",_xll.BDP(AN35,$AP$14)),"Disabled")</f>
        <v>Disabled</v>
      </c>
      <c r="AW35" s="14" t="s">
        <v>0</v>
      </c>
      <c r="AX35" s="15"/>
      <c r="AY35" s="43"/>
      <c r="AZ35" s="46"/>
      <c r="BA35" s="8"/>
      <c r="BB35" s="8"/>
      <c r="BC35" s="49"/>
      <c r="BD35" s="69" t="str">
        <f ca="1">IF(AND(INDIRECT("Settings.Request"&amp;Currency),Settings.AutoCalc,Settings.EnableBloomberg),IF(AW35="","",_xll.BDP(AW35,$AY$14)),"Disabled")</f>
        <v>Disabled</v>
      </c>
    </row>
    <row r="36" spans="1:56">
      <c r="A36" s="16">
        <v>25</v>
      </c>
      <c r="B36" s="14" t="s">
        <v>34</v>
      </c>
      <c r="C36" s="15" t="s">
        <v>351</v>
      </c>
      <c r="D36" s="43"/>
      <c r="E36" s="52" t="s">
        <v>34</v>
      </c>
      <c r="F36" s="21" t="s">
        <v>75</v>
      </c>
      <c r="G36" s="21" t="s">
        <v>279</v>
      </c>
      <c r="H36" s="52">
        <v>6.1</v>
      </c>
      <c r="I36" s="69" t="str">
        <f ca="1">IF(AND(INDIRECT("Settings.Request"&amp;Currency),Settings.AutoCalc,Settings.EnableBloomberg),IF(B36="","",_xll.BDP(B36,$D$14)),"Disabled")</f>
        <v>Disabled</v>
      </c>
      <c r="J36" s="30"/>
      <c r="K36" s="14" t="s">
        <v>269</v>
      </c>
      <c r="L36" s="15" t="s">
        <v>360</v>
      </c>
      <c r="M36" s="43"/>
      <c r="N36" s="8" t="s">
        <v>269</v>
      </c>
      <c r="O36" s="8" t="s">
        <v>202</v>
      </c>
      <c r="P36" s="8" t="s">
        <v>270</v>
      </c>
      <c r="Q36" s="21" t="s">
        <v>73</v>
      </c>
      <c r="R36" s="21" t="s">
        <v>73</v>
      </c>
      <c r="S36" s="52">
        <v>0.8155</v>
      </c>
      <c r="T36" s="69" t="str">
        <f ca="1">IF(AND(INDIRECT("Settings.Request"&amp;Currency),Settings.AutoCalc,Settings.EnableBloomberg),IF(K36="","",_xll.BDP(K36,$M$16)),"Disabled")</f>
        <v>Disabled</v>
      </c>
      <c r="V36" s="14" t="s">
        <v>0</v>
      </c>
      <c r="W36" s="15"/>
      <c r="X36" s="43"/>
      <c r="Y36" s="8"/>
      <c r="Z36" s="8"/>
      <c r="AA36" s="8"/>
      <c r="AB36" s="49"/>
      <c r="AC36" s="69" t="str">
        <f ca="1">IF(AND(INDIRECT("Settings.Request"&amp;Currency),Settings.AutoCalc,Settings.EnableBloomberg),IF(V36="","",_xll.BDP(V36,$X$14)),"Disabled")</f>
        <v>Disabled</v>
      </c>
      <c r="AE36" s="14" t="s">
        <v>0</v>
      </c>
      <c r="AF36" s="15"/>
      <c r="AG36" s="43"/>
      <c r="AH36" s="8"/>
      <c r="AI36" s="8"/>
      <c r="AJ36" s="8"/>
      <c r="AK36" s="49"/>
      <c r="AL36" s="69" t="str">
        <f ca="1">IF(AND(INDIRECT("Settings.Request"&amp;Currency),Settings.AutoCalc,Settings.EnableBloomberg),IF(AE36="","",_xll.BDP(AE36,$AG$14)),"Disabled")</f>
        <v>Disabled</v>
      </c>
      <c r="AN36" s="14" t="s">
        <v>0</v>
      </c>
      <c r="AO36" s="15"/>
      <c r="AP36" s="43"/>
      <c r="AQ36" s="8"/>
      <c r="AR36" s="8"/>
      <c r="AS36" s="8"/>
      <c r="AT36" s="49"/>
      <c r="AU36" s="69" t="str">
        <f ca="1">IF(AND(INDIRECT("Settings.Request"&amp;Currency),Settings.AutoCalc,Settings.EnableBloomberg),IF(AN36="","",_xll.BDP(AN36,$AP$14)),"Disabled")</f>
        <v>Disabled</v>
      </c>
      <c r="AW36" s="14" t="s">
        <v>0</v>
      </c>
      <c r="AX36" s="15"/>
      <c r="AY36" s="43"/>
      <c r="AZ36" s="46"/>
      <c r="BA36" s="8"/>
      <c r="BB36" s="8"/>
      <c r="BC36" s="49"/>
      <c r="BD36" s="69" t="str">
        <f ca="1">IF(AND(INDIRECT("Settings.Request"&amp;Currency),Settings.AutoCalc,Settings.EnableBloomberg),IF(AW36="","",_xll.BDP(AW36,$AY$14)),"Disabled")</f>
        <v>Disabled</v>
      </c>
    </row>
    <row r="37" spans="1:56">
      <c r="A37" s="16">
        <v>26</v>
      </c>
      <c r="B37" s="14" t="s">
        <v>33</v>
      </c>
      <c r="C37" s="15" t="s">
        <v>352</v>
      </c>
      <c r="D37" s="43"/>
      <c r="E37" s="52" t="s">
        <v>33</v>
      </c>
      <c r="F37" s="21" t="s">
        <v>75</v>
      </c>
      <c r="G37" s="21" t="s">
        <v>282</v>
      </c>
      <c r="H37" s="52">
        <v>7.6</v>
      </c>
      <c r="I37" s="69" t="str">
        <f ca="1">IF(AND(INDIRECT("Settings.Request"&amp;Currency),Settings.AutoCalc,Settings.EnableBloomberg),IF(B37="","",_xll.BDP(B37,$D$14)),"Disabled")</f>
        <v>Disabled</v>
      </c>
      <c r="J37" s="30"/>
      <c r="K37" s="14" t="s">
        <v>271</v>
      </c>
      <c r="L37" s="15" t="s">
        <v>361</v>
      </c>
      <c r="M37" s="43"/>
      <c r="N37" s="8" t="s">
        <v>271</v>
      </c>
      <c r="O37" s="8" t="s">
        <v>202</v>
      </c>
      <c r="P37" s="8" t="s">
        <v>272</v>
      </c>
      <c r="Q37" s="21" t="s">
        <v>73</v>
      </c>
      <c r="R37" s="21" t="s">
        <v>73</v>
      </c>
      <c r="S37" s="52">
        <v>0.90139999999999998</v>
      </c>
      <c r="T37" s="69" t="str">
        <f ca="1">IF(AND(INDIRECT("Settings.Request"&amp;Currency),Settings.AutoCalc,Settings.EnableBloomberg),IF(K37="","",_xll.BDP(K37,$M$16)),"Disabled")</f>
        <v>Disabled</v>
      </c>
      <c r="V37" s="14" t="s">
        <v>0</v>
      </c>
      <c r="W37" s="15"/>
      <c r="X37" s="43"/>
      <c r="Y37" s="8"/>
      <c r="Z37" s="8"/>
      <c r="AA37" s="8"/>
      <c r="AB37" s="49"/>
      <c r="AC37" s="69" t="str">
        <f ca="1">IF(AND(INDIRECT("Settings.Request"&amp;Currency),Settings.AutoCalc,Settings.EnableBloomberg),IF(V37="","",_xll.BDP(V37,$X$14)),"Disabled")</f>
        <v>Disabled</v>
      </c>
      <c r="AE37" s="14" t="s">
        <v>0</v>
      </c>
      <c r="AF37" s="15"/>
      <c r="AG37" s="43"/>
      <c r="AH37" s="8"/>
      <c r="AI37" s="8"/>
      <c r="AJ37" s="8"/>
      <c r="AK37" s="49"/>
      <c r="AL37" s="69" t="str">
        <f ca="1">IF(AND(INDIRECT("Settings.Request"&amp;Currency),Settings.AutoCalc,Settings.EnableBloomberg),IF(AE37="","",_xll.BDP(AE37,$AG$14)),"Disabled")</f>
        <v>Disabled</v>
      </c>
      <c r="AN37" s="14" t="s">
        <v>0</v>
      </c>
      <c r="AO37" s="15"/>
      <c r="AP37" s="43"/>
      <c r="AQ37" s="8"/>
      <c r="AR37" s="8"/>
      <c r="AS37" s="8"/>
      <c r="AT37" s="49"/>
      <c r="AU37" s="69" t="str">
        <f ca="1">IF(AND(INDIRECT("Settings.Request"&amp;Currency),Settings.AutoCalc,Settings.EnableBloomberg),IF(AN37="","",_xll.BDP(AN37,$AP$14)),"Disabled")</f>
        <v>Disabled</v>
      </c>
      <c r="AW37" s="14" t="s">
        <v>0</v>
      </c>
      <c r="AX37" s="15"/>
      <c r="AY37" s="43"/>
      <c r="AZ37" s="46"/>
      <c r="BA37" s="8"/>
      <c r="BB37" s="8"/>
      <c r="BC37" s="49"/>
      <c r="BD37" s="69" t="str">
        <f ca="1">IF(AND(INDIRECT("Settings.Request"&amp;Currency),Settings.AutoCalc,Settings.EnableBloomberg),IF(AW37="","",_xll.BDP(AW37,$AY$14)),"Disabled")</f>
        <v>Disabled</v>
      </c>
    </row>
    <row r="38" spans="1:56">
      <c r="A38" s="16">
        <v>27</v>
      </c>
      <c r="B38" s="14" t="s">
        <v>32</v>
      </c>
      <c r="C38" s="15" t="s">
        <v>353</v>
      </c>
      <c r="D38" s="43"/>
      <c r="E38" s="52" t="s">
        <v>32</v>
      </c>
      <c r="F38" s="21" t="s">
        <v>75</v>
      </c>
      <c r="G38" s="21" t="s">
        <v>285</v>
      </c>
      <c r="H38" s="52">
        <v>9</v>
      </c>
      <c r="I38" s="69" t="str">
        <f ca="1">IF(AND(INDIRECT("Settings.Request"&amp;Currency),Settings.AutoCalc,Settings.EnableBloomberg),IF(B38="","",_xll.BDP(B38,$D$14)),"Disabled")</f>
        <v>Disabled</v>
      </c>
      <c r="J38" s="30"/>
      <c r="K38" s="14" t="s">
        <v>274</v>
      </c>
      <c r="L38" s="15" t="s">
        <v>362</v>
      </c>
      <c r="M38" s="43"/>
      <c r="N38" s="8" t="s">
        <v>274</v>
      </c>
      <c r="O38" s="8" t="s">
        <v>202</v>
      </c>
      <c r="P38" s="8" t="s">
        <v>275</v>
      </c>
      <c r="Q38" s="21" t="s">
        <v>73</v>
      </c>
      <c r="R38" s="21" t="s">
        <v>73</v>
      </c>
      <c r="S38" s="52">
        <v>1.0921000000000001</v>
      </c>
      <c r="T38" s="69" t="str">
        <f ca="1">IF(AND(INDIRECT("Settings.Request"&amp;Currency),Settings.AutoCalc,Settings.EnableBloomberg),IF(K38="","",_xll.BDP(K38,$M$16)),"Disabled")</f>
        <v>Disabled</v>
      </c>
      <c r="V38" s="14" t="s">
        <v>0</v>
      </c>
      <c r="W38" s="15"/>
      <c r="X38" s="43"/>
      <c r="Y38" s="8"/>
      <c r="Z38" s="8"/>
      <c r="AA38" s="8"/>
      <c r="AB38" s="49"/>
      <c r="AC38" s="69" t="str">
        <f ca="1">IF(AND(INDIRECT("Settings.Request"&amp;Currency),Settings.AutoCalc,Settings.EnableBloomberg),IF(V38="","",_xll.BDP(V38,$X$14)),"Disabled")</f>
        <v>Disabled</v>
      </c>
      <c r="AE38" s="14" t="s">
        <v>0</v>
      </c>
      <c r="AF38" s="15"/>
      <c r="AG38" s="43"/>
      <c r="AH38" s="8"/>
      <c r="AI38" s="8"/>
      <c r="AJ38" s="8"/>
      <c r="AK38" s="49"/>
      <c r="AL38" s="69" t="str">
        <f ca="1">IF(AND(INDIRECT("Settings.Request"&amp;Currency),Settings.AutoCalc,Settings.EnableBloomberg),IF(AE38="","",_xll.BDP(AE38,$AG$14)),"Disabled")</f>
        <v>Disabled</v>
      </c>
      <c r="AN38" s="14" t="s">
        <v>0</v>
      </c>
      <c r="AO38" s="15"/>
      <c r="AP38" s="43"/>
      <c r="AQ38" s="8"/>
      <c r="AR38" s="8"/>
      <c r="AS38" s="8"/>
      <c r="AT38" s="49"/>
      <c r="AU38" s="69" t="str">
        <f ca="1">IF(AND(INDIRECT("Settings.Request"&amp;Currency),Settings.AutoCalc,Settings.EnableBloomberg),IF(AN38="","",_xll.BDP(AN38,$AP$14)),"Disabled")</f>
        <v>Disabled</v>
      </c>
      <c r="AW38" s="14" t="s">
        <v>0</v>
      </c>
      <c r="AX38" s="15"/>
      <c r="AY38" s="43"/>
      <c r="AZ38" s="46"/>
      <c r="BA38" s="8"/>
      <c r="BB38" s="8"/>
      <c r="BC38" s="49"/>
      <c r="BD38" s="69" t="str">
        <f ca="1">IF(AND(INDIRECT("Settings.Request"&amp;Currency),Settings.AutoCalc,Settings.EnableBloomberg),IF(AW38="","",_xll.BDP(AW38,$AY$14)),"Disabled")</f>
        <v>Disabled</v>
      </c>
    </row>
    <row r="39" spans="1:56">
      <c r="A39" s="16">
        <v>28</v>
      </c>
      <c r="B39" s="14" t="s">
        <v>31</v>
      </c>
      <c r="C39" s="15" t="s">
        <v>354</v>
      </c>
      <c r="D39" s="43"/>
      <c r="E39" s="52" t="s">
        <v>31</v>
      </c>
      <c r="F39" s="21" t="s">
        <v>75</v>
      </c>
      <c r="G39" s="21" t="s">
        <v>288</v>
      </c>
      <c r="H39" s="52">
        <v>9.9</v>
      </c>
      <c r="I39" s="69" t="str">
        <f ca="1">IF(AND(INDIRECT("Settings.Request"&amp;Currency),Settings.AutoCalc,Settings.EnableBloomberg),IF(B39="","",_xll.BDP(B39,$D$14)),"Disabled")</f>
        <v>Disabled</v>
      </c>
      <c r="J39" s="30"/>
      <c r="K39" s="14" t="s">
        <v>277</v>
      </c>
      <c r="L39" s="15" t="s">
        <v>363</v>
      </c>
      <c r="M39" s="43"/>
      <c r="N39" s="8" t="s">
        <v>277</v>
      </c>
      <c r="O39" s="8" t="s">
        <v>202</v>
      </c>
      <c r="P39" s="8" t="s">
        <v>278</v>
      </c>
      <c r="Q39" s="21" t="s">
        <v>73</v>
      </c>
      <c r="R39" s="21" t="s">
        <v>73</v>
      </c>
      <c r="S39" s="52">
        <v>1.2424999999999999</v>
      </c>
      <c r="T39" s="69" t="str">
        <f ca="1">IF(AND(INDIRECT("Settings.Request"&amp;Currency),Settings.AutoCalc,Settings.EnableBloomberg),IF(K39="","",_xll.BDP(K39,$M$16)),"Disabled")</f>
        <v>Disabled</v>
      </c>
      <c r="V39" s="14" t="s">
        <v>0</v>
      </c>
      <c r="W39" s="15"/>
      <c r="X39" s="43"/>
      <c r="Y39" s="8"/>
      <c r="Z39" s="8"/>
      <c r="AA39" s="8"/>
      <c r="AB39" s="49"/>
      <c r="AC39" s="69" t="str">
        <f ca="1">IF(AND(INDIRECT("Settings.Request"&amp;Currency),Settings.AutoCalc,Settings.EnableBloomberg),IF(V39="","",_xll.BDP(V39,$X$14)),"Disabled")</f>
        <v>Disabled</v>
      </c>
      <c r="AE39" s="14" t="s">
        <v>0</v>
      </c>
      <c r="AF39" s="15"/>
      <c r="AG39" s="43"/>
      <c r="AH39" s="8"/>
      <c r="AI39" s="8"/>
      <c r="AJ39" s="8"/>
      <c r="AK39" s="49"/>
      <c r="AL39" s="69" t="str">
        <f ca="1">IF(AND(INDIRECT("Settings.Request"&amp;Currency),Settings.AutoCalc,Settings.EnableBloomberg),IF(AE39="","",_xll.BDP(AE39,$AG$14)),"Disabled")</f>
        <v>Disabled</v>
      </c>
      <c r="AN39" s="14" t="s">
        <v>0</v>
      </c>
      <c r="AO39" s="15"/>
      <c r="AP39" s="43"/>
      <c r="AQ39" s="8"/>
      <c r="AR39" s="8"/>
      <c r="AS39" s="8"/>
      <c r="AT39" s="49"/>
      <c r="AU39" s="69" t="str">
        <f ca="1">IF(AND(INDIRECT("Settings.Request"&amp;Currency),Settings.AutoCalc,Settings.EnableBloomberg),IF(AN39="","",_xll.BDP(AN39,$AP$14)),"Disabled")</f>
        <v>Disabled</v>
      </c>
      <c r="AW39" s="14" t="s">
        <v>0</v>
      </c>
      <c r="AX39" s="15"/>
      <c r="AY39" s="43"/>
      <c r="AZ39" s="46"/>
      <c r="BA39" s="8"/>
      <c r="BB39" s="8"/>
      <c r="BC39" s="49"/>
      <c r="BD39" s="69" t="str">
        <f ca="1">IF(AND(INDIRECT("Settings.Request"&amp;Currency),Settings.AutoCalc,Settings.EnableBloomberg),IF(AW39="","",_xll.BDP(AW39,$AY$14)),"Disabled")</f>
        <v>Disabled</v>
      </c>
    </row>
    <row r="40" spans="1:56">
      <c r="A40" s="16">
        <v>29</v>
      </c>
      <c r="B40" s="14" t="s">
        <v>30</v>
      </c>
      <c r="C40" s="15" t="s">
        <v>355</v>
      </c>
      <c r="D40" s="43"/>
      <c r="E40" s="52" t="s">
        <v>30</v>
      </c>
      <c r="F40" s="21" t="s">
        <v>75</v>
      </c>
      <c r="G40" s="21" t="s">
        <v>291</v>
      </c>
      <c r="H40" s="52">
        <v>10.1</v>
      </c>
      <c r="I40" s="69" t="str">
        <f ca="1">IF(AND(INDIRECT("Settings.Request"&amp;Currency),Settings.AutoCalc,Settings.EnableBloomberg),IF(B40="","",_xll.BDP(B40,$D$14)),"Disabled")</f>
        <v>Disabled</v>
      </c>
      <c r="J40" s="30"/>
      <c r="K40" s="14" t="s">
        <v>280</v>
      </c>
      <c r="L40" s="15" t="s">
        <v>364</v>
      </c>
      <c r="M40" s="43"/>
      <c r="N40" s="8" t="s">
        <v>280</v>
      </c>
      <c r="O40" s="8" t="s">
        <v>202</v>
      </c>
      <c r="P40" s="8" t="s">
        <v>281</v>
      </c>
      <c r="Q40" s="21" t="s">
        <v>73</v>
      </c>
      <c r="R40" s="21" t="s">
        <v>73</v>
      </c>
      <c r="S40" s="52">
        <v>1.2875000000000001</v>
      </c>
      <c r="T40" s="69" t="str">
        <f ca="1">IF(AND(INDIRECT("Settings.Request"&amp;Currency),Settings.AutoCalc,Settings.EnableBloomberg),IF(K40="","",_xll.BDP(K40,$M$16)),"Disabled")</f>
        <v>Disabled</v>
      </c>
      <c r="V40" s="14" t="s">
        <v>0</v>
      </c>
      <c r="W40" s="15"/>
      <c r="X40" s="43"/>
      <c r="Y40" s="8"/>
      <c r="Z40" s="8"/>
      <c r="AA40" s="8"/>
      <c r="AB40" s="49"/>
      <c r="AC40" s="69" t="str">
        <f ca="1">IF(AND(INDIRECT("Settings.Request"&amp;Currency),Settings.AutoCalc,Settings.EnableBloomberg),IF(V40="","",_xll.BDP(V40,$X$14)),"Disabled")</f>
        <v>Disabled</v>
      </c>
      <c r="AE40" s="14" t="s">
        <v>0</v>
      </c>
      <c r="AF40" s="15"/>
      <c r="AG40" s="43"/>
      <c r="AH40" s="8"/>
      <c r="AI40" s="8"/>
      <c r="AJ40" s="8"/>
      <c r="AK40" s="49"/>
      <c r="AL40" s="69" t="str">
        <f ca="1">IF(AND(INDIRECT("Settings.Request"&amp;Currency),Settings.AutoCalc,Settings.EnableBloomberg),IF(AE40="","",_xll.BDP(AE40,$AG$14)),"Disabled")</f>
        <v>Disabled</v>
      </c>
      <c r="AN40" s="14" t="s">
        <v>0</v>
      </c>
      <c r="AO40" s="15"/>
      <c r="AP40" s="43"/>
      <c r="AQ40" s="8"/>
      <c r="AR40" s="8"/>
      <c r="AS40" s="8"/>
      <c r="AT40" s="49"/>
      <c r="AU40" s="69" t="str">
        <f ca="1">IF(AND(INDIRECT("Settings.Request"&amp;Currency),Settings.AutoCalc,Settings.EnableBloomberg),IF(AN40="","",_xll.BDP(AN40,$AP$14)),"Disabled")</f>
        <v>Disabled</v>
      </c>
      <c r="AW40" s="14" t="s">
        <v>0</v>
      </c>
      <c r="AX40" s="15"/>
      <c r="AY40" s="43"/>
      <c r="AZ40" s="46"/>
      <c r="BA40" s="8"/>
      <c r="BB40" s="8"/>
      <c r="BC40" s="49"/>
      <c r="BD40" s="69" t="str">
        <f ca="1">IF(AND(INDIRECT("Settings.Request"&amp;Currency),Settings.AutoCalc,Settings.EnableBloomberg),IF(AW40="","",_xll.BDP(AW40,$AY$14)),"Disabled")</f>
        <v>Disabled</v>
      </c>
    </row>
    <row r="41" spans="1:56">
      <c r="A41" s="16">
        <v>30</v>
      </c>
      <c r="B41" s="14" t="s">
        <v>29</v>
      </c>
      <c r="C41" s="15" t="s">
        <v>356</v>
      </c>
      <c r="D41" s="43"/>
      <c r="E41" s="52" t="s">
        <v>29</v>
      </c>
      <c r="F41" s="21" t="s">
        <v>75</v>
      </c>
      <c r="G41" s="21" t="s">
        <v>292</v>
      </c>
      <c r="H41" s="52">
        <v>10.1</v>
      </c>
      <c r="I41" s="69" t="str">
        <f ca="1">IF(AND(INDIRECT("Settings.Request"&amp;Currency),Settings.AutoCalc,Settings.EnableBloomberg),IF(B41="","",_xll.BDP(B41,$D$14)),"Disabled")</f>
        <v>Disabled</v>
      </c>
      <c r="J41" s="30"/>
      <c r="K41" s="14" t="s">
        <v>283</v>
      </c>
      <c r="L41" s="15" t="s">
        <v>365</v>
      </c>
      <c r="M41" s="43"/>
      <c r="N41" s="8" t="s">
        <v>283</v>
      </c>
      <c r="O41" s="8" t="s">
        <v>202</v>
      </c>
      <c r="P41" s="8" t="s">
        <v>284</v>
      </c>
      <c r="Q41" s="21" t="s">
        <v>73</v>
      </c>
      <c r="R41" s="21" t="s">
        <v>73</v>
      </c>
      <c r="S41" s="52">
        <v>1.3056000000000001</v>
      </c>
      <c r="T41" s="69" t="str">
        <f ca="1">IF(AND(INDIRECT("Settings.Request"&amp;Currency),Settings.AutoCalc,Settings.EnableBloomberg),IF(K41="","",_xll.BDP(K41,$M$16)),"Disabled")</f>
        <v>Disabled</v>
      </c>
      <c r="V41" s="14" t="s">
        <v>0</v>
      </c>
      <c r="W41" s="15"/>
      <c r="X41" s="43"/>
      <c r="Y41" s="8"/>
      <c r="Z41" s="8"/>
      <c r="AA41" s="8"/>
      <c r="AB41" s="49"/>
      <c r="AC41" s="69" t="str">
        <f ca="1">IF(AND(INDIRECT("Settings.Request"&amp;Currency),Settings.AutoCalc,Settings.EnableBloomberg),IF(V41="","",_xll.BDP(V41,$X$14)),"Disabled")</f>
        <v>Disabled</v>
      </c>
      <c r="AE41" s="14" t="s">
        <v>0</v>
      </c>
      <c r="AF41" s="15"/>
      <c r="AG41" s="43"/>
      <c r="AH41" s="8"/>
      <c r="AI41" s="8"/>
      <c r="AJ41" s="8"/>
      <c r="AK41" s="49"/>
      <c r="AL41" s="69" t="str">
        <f ca="1">IF(AND(INDIRECT("Settings.Request"&amp;Currency),Settings.AutoCalc,Settings.EnableBloomberg),IF(AE41="","",_xll.BDP(AE41,$AG$14)),"Disabled")</f>
        <v>Disabled</v>
      </c>
      <c r="AN41" s="14" t="s">
        <v>0</v>
      </c>
      <c r="AO41" s="15"/>
      <c r="AP41" s="43"/>
      <c r="AQ41" s="8"/>
      <c r="AR41" s="8"/>
      <c r="AS41" s="8"/>
      <c r="AT41" s="49"/>
      <c r="AU41" s="69" t="str">
        <f ca="1">IF(AND(INDIRECT("Settings.Request"&amp;Currency),Settings.AutoCalc,Settings.EnableBloomberg),IF(AN41="","",_xll.BDP(AN41,$AP$14)),"Disabled")</f>
        <v>Disabled</v>
      </c>
      <c r="AW41" s="14" t="s">
        <v>0</v>
      </c>
      <c r="AX41" s="15"/>
      <c r="AY41" s="43"/>
      <c r="AZ41" s="46"/>
      <c r="BA41" s="8"/>
      <c r="BB41" s="8"/>
      <c r="BC41" s="49"/>
      <c r="BD41" s="69" t="str">
        <f ca="1">IF(AND(INDIRECT("Settings.Request"&amp;Currency),Settings.AutoCalc,Settings.EnableBloomberg),IF(AW41="","",_xll.BDP(AW41,$AY$14)),"Disabled")</f>
        <v>Disabled</v>
      </c>
    </row>
    <row r="42" spans="1:56">
      <c r="A42" s="16">
        <v>31</v>
      </c>
      <c r="B42" s="14" t="s">
        <v>28</v>
      </c>
      <c r="C42" s="15" t="s">
        <v>357</v>
      </c>
      <c r="D42" s="43"/>
      <c r="E42" s="52" t="s">
        <v>28</v>
      </c>
      <c r="F42" s="21" t="s">
        <v>75</v>
      </c>
      <c r="G42" s="21" t="s">
        <v>293</v>
      </c>
      <c r="H42" s="52">
        <v>9.9</v>
      </c>
      <c r="I42" s="69" t="str">
        <f ca="1">IF(AND(INDIRECT("Settings.Request"&amp;Currency),Settings.AutoCalc,Settings.EnableBloomberg),IF(B42="","",_xll.BDP(B42,$D$14)),"Disabled")</f>
        <v>Disabled</v>
      </c>
      <c r="J42" s="30"/>
      <c r="K42" s="14" t="s">
        <v>286</v>
      </c>
      <c r="L42" s="15" t="s">
        <v>366</v>
      </c>
      <c r="M42" s="43"/>
      <c r="N42" s="8" t="s">
        <v>286</v>
      </c>
      <c r="O42" s="8" t="s">
        <v>202</v>
      </c>
      <c r="P42" s="8" t="s">
        <v>287</v>
      </c>
      <c r="Q42" s="21" t="s">
        <v>73</v>
      </c>
      <c r="R42" s="21" t="s">
        <v>73</v>
      </c>
      <c r="S42" s="52">
        <v>1.3036000000000001</v>
      </c>
      <c r="T42" s="69" t="str">
        <f ca="1">IF(AND(INDIRECT("Settings.Request"&amp;Currency),Settings.AutoCalc,Settings.EnableBloomberg),IF(K42="","",_xll.BDP(K42,$M$16)),"Disabled")</f>
        <v>Disabled</v>
      </c>
      <c r="V42" s="14" t="s">
        <v>0</v>
      </c>
      <c r="W42" s="15"/>
      <c r="X42" s="43"/>
      <c r="Y42" s="8"/>
      <c r="Z42" s="8"/>
      <c r="AA42" s="8"/>
      <c r="AB42" s="49"/>
      <c r="AC42" s="69" t="str">
        <f ca="1">IF(AND(INDIRECT("Settings.Request"&amp;Currency),Settings.AutoCalc,Settings.EnableBloomberg),IF(V42="","",_xll.BDP(V42,$X$14)),"Disabled")</f>
        <v>Disabled</v>
      </c>
      <c r="AE42" s="14" t="s">
        <v>0</v>
      </c>
      <c r="AF42" s="15"/>
      <c r="AG42" s="43"/>
      <c r="AH42" s="8"/>
      <c r="AI42" s="8"/>
      <c r="AJ42" s="8"/>
      <c r="AK42" s="49"/>
      <c r="AL42" s="69" t="str">
        <f ca="1">IF(AND(INDIRECT("Settings.Request"&amp;Currency),Settings.AutoCalc,Settings.EnableBloomberg),IF(AE42="","",_xll.BDP(AE42,$AG$14)),"Disabled")</f>
        <v>Disabled</v>
      </c>
      <c r="AN42" s="14" t="s">
        <v>0</v>
      </c>
      <c r="AO42" s="15"/>
      <c r="AP42" s="43"/>
      <c r="AQ42" s="8"/>
      <c r="AR42" s="8"/>
      <c r="AS42" s="8"/>
      <c r="AT42" s="49"/>
      <c r="AU42" s="69" t="str">
        <f ca="1">IF(AND(INDIRECT("Settings.Request"&amp;Currency),Settings.AutoCalc,Settings.EnableBloomberg),IF(AN42="","",_xll.BDP(AN42,$AP$14)),"Disabled")</f>
        <v>Disabled</v>
      </c>
      <c r="AW42" s="14" t="s">
        <v>0</v>
      </c>
      <c r="AX42" s="15"/>
      <c r="AY42" s="43"/>
      <c r="AZ42" s="46"/>
      <c r="BA42" s="8"/>
      <c r="BB42" s="8"/>
      <c r="BC42" s="49"/>
      <c r="BD42" s="69" t="str">
        <f ca="1">IF(AND(INDIRECT("Settings.Request"&amp;Currency),Settings.AutoCalc,Settings.EnableBloomberg),IF(AW42="","",_xll.BDP(AW42,$AY$14)),"Disabled")</f>
        <v>Disabled</v>
      </c>
    </row>
    <row r="43" spans="1:56">
      <c r="A43" s="16">
        <v>32</v>
      </c>
      <c r="B43" s="14" t="s">
        <v>27</v>
      </c>
      <c r="C43" s="15" t="s">
        <v>358</v>
      </c>
      <c r="D43" s="43"/>
      <c r="E43" s="52" t="s">
        <v>27</v>
      </c>
      <c r="F43" s="21" t="s">
        <v>75</v>
      </c>
      <c r="G43" s="21" t="s">
        <v>294</v>
      </c>
      <c r="H43" s="52">
        <v>9.6</v>
      </c>
      <c r="I43" s="69" t="str">
        <f ca="1">IF(AND(INDIRECT("Settings.Request"&amp;Currency),Settings.AutoCalc,Settings.EnableBloomberg),IF(B43="","",_xll.BDP(B43,$D$14)),"Disabled")</f>
        <v>Disabled</v>
      </c>
      <c r="J43" s="30"/>
      <c r="K43" s="14" t="s">
        <v>289</v>
      </c>
      <c r="L43" s="15" t="s">
        <v>367</v>
      </c>
      <c r="M43" s="43"/>
      <c r="N43" s="8" t="s">
        <v>289</v>
      </c>
      <c r="O43" s="8" t="s">
        <v>202</v>
      </c>
      <c r="P43" s="8" t="s">
        <v>290</v>
      </c>
      <c r="Q43" s="21" t="s">
        <v>73</v>
      </c>
      <c r="R43" s="21" t="s">
        <v>73</v>
      </c>
      <c r="S43" s="52">
        <v>1.2485999999999999</v>
      </c>
      <c r="T43" s="69" t="str">
        <f ca="1">IF(AND(INDIRECT("Settings.Request"&amp;Currency),Settings.AutoCalc,Settings.EnableBloomberg),IF(K43="","",_xll.BDP(K43,$M$16)),"Disabled")</f>
        <v>Disabled</v>
      </c>
      <c r="V43" s="14" t="s">
        <v>0</v>
      </c>
      <c r="W43" s="15"/>
      <c r="X43" s="43"/>
      <c r="Y43" s="8"/>
      <c r="Z43" s="8"/>
      <c r="AA43" s="8"/>
      <c r="AB43" s="49"/>
      <c r="AC43" s="69" t="str">
        <f ca="1">IF(AND(INDIRECT("Settings.Request"&amp;Currency),Settings.AutoCalc,Settings.EnableBloomberg),IF(V43="","",_xll.BDP(V43,$X$14)),"Disabled")</f>
        <v>Disabled</v>
      </c>
      <c r="AE43" s="14" t="s">
        <v>0</v>
      </c>
      <c r="AF43" s="15"/>
      <c r="AG43" s="43"/>
      <c r="AH43" s="8"/>
      <c r="AI43" s="8"/>
      <c r="AJ43" s="8"/>
      <c r="AK43" s="49"/>
      <c r="AL43" s="69" t="str">
        <f ca="1">IF(AND(INDIRECT("Settings.Request"&amp;Currency),Settings.AutoCalc,Settings.EnableBloomberg),IF(AE43="","",_xll.BDP(AE43,$AG$14)),"Disabled")</f>
        <v>Disabled</v>
      </c>
      <c r="AN43" s="14" t="s">
        <v>0</v>
      </c>
      <c r="AO43" s="15"/>
      <c r="AP43" s="43"/>
      <c r="AQ43" s="8"/>
      <c r="AR43" s="8"/>
      <c r="AS43" s="8"/>
      <c r="AT43" s="49"/>
      <c r="AU43" s="69" t="str">
        <f ca="1">IF(AND(INDIRECT("Settings.Request"&amp;Currency),Settings.AutoCalc,Settings.EnableBloomberg),IF(AN43="","",_xll.BDP(AN43,$AP$14)),"Disabled")</f>
        <v>Disabled</v>
      </c>
      <c r="AW43" s="14" t="s">
        <v>0</v>
      </c>
      <c r="AX43" s="15"/>
      <c r="AY43" s="43"/>
      <c r="AZ43" s="46"/>
      <c r="BA43" s="8"/>
      <c r="BB43" s="8"/>
      <c r="BC43" s="49"/>
      <c r="BD43" s="69" t="str">
        <f ca="1">IF(AND(INDIRECT("Settings.Request"&amp;Currency),Settings.AutoCalc,Settings.EnableBloomberg),IF(AW43="","",_xll.BDP(AW43,$AY$14)),"Disabled")</f>
        <v>Disabled</v>
      </c>
    </row>
    <row r="44" spans="1:56">
      <c r="A44" s="16">
        <v>33</v>
      </c>
      <c r="B44" s="14" t="s">
        <v>26</v>
      </c>
      <c r="C44" s="15" t="s">
        <v>359</v>
      </c>
      <c r="D44" s="43"/>
      <c r="E44" s="52" t="s">
        <v>26</v>
      </c>
      <c r="F44" s="21" t="s">
        <v>75</v>
      </c>
      <c r="G44" s="21" t="s">
        <v>295</v>
      </c>
      <c r="H44" s="52">
        <v>9.4</v>
      </c>
      <c r="I44" s="69" t="str">
        <f ca="1">IF(AND(INDIRECT("Settings.Request"&amp;Currency),Settings.AutoCalc,Settings.EnableBloomberg),IF(B44="","",_xll.BDP(B44,$D$14)),"Disabled")</f>
        <v>Disabled</v>
      </c>
      <c r="J44" s="30"/>
      <c r="K44" s="14" t="s">
        <v>0</v>
      </c>
      <c r="L44" s="15"/>
      <c r="M44" s="43"/>
      <c r="N44" s="8"/>
      <c r="O44" s="8"/>
      <c r="P44" s="8"/>
      <c r="Q44" s="21"/>
      <c r="R44" s="21"/>
      <c r="S44" s="52"/>
      <c r="T44" s="69" t="str">
        <f ca="1">IF(AND(INDIRECT("Settings.Request"&amp;Currency),Settings.AutoCalc,Settings.EnableBloomberg),IF(K44="","",_xll.BDP(K44,$M$16)),"Disabled")</f>
        <v>Disabled</v>
      </c>
      <c r="V44" s="14" t="s">
        <v>0</v>
      </c>
      <c r="W44" s="15"/>
      <c r="X44" s="43"/>
      <c r="Y44" s="8"/>
      <c r="Z44" s="8"/>
      <c r="AA44" s="8"/>
      <c r="AB44" s="49"/>
      <c r="AC44" s="69" t="str">
        <f ca="1">IF(AND(INDIRECT("Settings.Request"&amp;Currency),Settings.AutoCalc,Settings.EnableBloomberg),IF(V44="","",_xll.BDP(V44,$X$14)),"Disabled")</f>
        <v>Disabled</v>
      </c>
      <c r="AE44" s="14" t="s">
        <v>0</v>
      </c>
      <c r="AF44" s="15"/>
      <c r="AG44" s="43"/>
      <c r="AH44" s="8"/>
      <c r="AI44" s="8"/>
      <c r="AJ44" s="8"/>
      <c r="AK44" s="49"/>
      <c r="AL44" s="69" t="str">
        <f ca="1">IF(AND(INDIRECT("Settings.Request"&amp;Currency),Settings.AutoCalc,Settings.EnableBloomberg),IF(AE44="","",_xll.BDP(AE44,$AG$14)),"Disabled")</f>
        <v>Disabled</v>
      </c>
      <c r="AN44" s="14" t="s">
        <v>0</v>
      </c>
      <c r="AO44" s="15"/>
      <c r="AP44" s="43"/>
      <c r="AQ44" s="8"/>
      <c r="AR44" s="8"/>
      <c r="AS44" s="8"/>
      <c r="AT44" s="49"/>
      <c r="AU44" s="69" t="str">
        <f ca="1">IF(AND(INDIRECT("Settings.Request"&amp;Currency),Settings.AutoCalc,Settings.EnableBloomberg),IF(AN44="","",_xll.BDP(AN44,$AP$14)),"Disabled")</f>
        <v>Disabled</v>
      </c>
      <c r="AW44" s="14" t="s">
        <v>0</v>
      </c>
      <c r="AX44" s="15"/>
      <c r="AY44" s="43"/>
      <c r="AZ44" s="46"/>
      <c r="BA44" s="8"/>
      <c r="BB44" s="8"/>
      <c r="BC44" s="49"/>
      <c r="BD44" s="69" t="str">
        <f ca="1">IF(AND(INDIRECT("Settings.Request"&amp;Currency),Settings.AutoCalc,Settings.EnableBloomberg),IF(AW44="","",_xll.BDP(AW44,$AY$14)),"Disabled")</f>
        <v>Disabled</v>
      </c>
    </row>
    <row r="45" spans="1:56">
      <c r="A45" s="16">
        <v>34</v>
      </c>
      <c r="B45" s="14" t="s">
        <v>25</v>
      </c>
      <c r="C45" s="15" t="s">
        <v>360</v>
      </c>
      <c r="D45" s="43"/>
      <c r="E45" s="52" t="s">
        <v>25</v>
      </c>
      <c r="F45" s="21" t="s">
        <v>75</v>
      </c>
      <c r="G45" s="21" t="s">
        <v>296</v>
      </c>
      <c r="H45" s="52">
        <v>9.1999999999999993</v>
      </c>
      <c r="I45" s="69" t="str">
        <f ca="1">IF(AND(INDIRECT("Settings.Request"&amp;Currency),Settings.AutoCalc,Settings.EnableBloomberg),IF(B45="","",_xll.BDP(B45,$D$14)),"Disabled")</f>
        <v>Disabled</v>
      </c>
      <c r="J45" s="30"/>
      <c r="K45" s="14" t="s">
        <v>0</v>
      </c>
      <c r="L45" s="15"/>
      <c r="M45" s="43"/>
      <c r="N45" s="8"/>
      <c r="O45" s="8"/>
      <c r="P45" s="8"/>
      <c r="Q45" s="21"/>
      <c r="R45" s="21"/>
      <c r="S45" s="52"/>
      <c r="T45" s="69" t="str">
        <f ca="1">IF(AND(INDIRECT("Settings.Request"&amp;Currency),Settings.AutoCalc,Settings.EnableBloomberg),IF(K45="","",_xll.BDP(K45,$M$16)),"Disabled")</f>
        <v>Disabled</v>
      </c>
      <c r="V45" s="14" t="s">
        <v>0</v>
      </c>
      <c r="W45" s="15"/>
      <c r="X45" s="43"/>
      <c r="Y45" s="8"/>
      <c r="Z45" s="8"/>
      <c r="AA45" s="8"/>
      <c r="AB45" s="49"/>
      <c r="AC45" s="69" t="str">
        <f ca="1">IF(AND(INDIRECT("Settings.Request"&amp;Currency),Settings.AutoCalc,Settings.EnableBloomberg),IF(V45="","",_xll.BDP(V45,$X$14)),"Disabled")</f>
        <v>Disabled</v>
      </c>
      <c r="AE45" s="14" t="s">
        <v>0</v>
      </c>
      <c r="AF45" s="15"/>
      <c r="AG45" s="43"/>
      <c r="AH45" s="8"/>
      <c r="AI45" s="8"/>
      <c r="AJ45" s="8"/>
      <c r="AK45" s="49"/>
      <c r="AL45" s="69" t="str">
        <f ca="1">IF(AND(INDIRECT("Settings.Request"&amp;Currency),Settings.AutoCalc,Settings.EnableBloomberg),IF(AE45="","",_xll.BDP(AE45,$AG$14)),"Disabled")</f>
        <v>Disabled</v>
      </c>
      <c r="AN45" s="14" t="s">
        <v>0</v>
      </c>
      <c r="AO45" s="15"/>
      <c r="AP45" s="43"/>
      <c r="AQ45" s="8"/>
      <c r="AR45" s="8"/>
      <c r="AS45" s="8"/>
      <c r="AT45" s="49"/>
      <c r="AU45" s="69" t="str">
        <f ca="1">IF(AND(INDIRECT("Settings.Request"&amp;Currency),Settings.AutoCalc,Settings.EnableBloomberg),IF(AN45="","",_xll.BDP(AN45,$AP$14)),"Disabled")</f>
        <v>Disabled</v>
      </c>
      <c r="AW45" s="14" t="s">
        <v>0</v>
      </c>
      <c r="AX45" s="15"/>
      <c r="AY45" s="43"/>
      <c r="AZ45" s="46"/>
      <c r="BA45" s="8"/>
      <c r="BB45" s="8"/>
      <c r="BC45" s="49"/>
      <c r="BD45" s="69" t="str">
        <f ca="1">IF(AND(INDIRECT("Settings.Request"&amp;Currency),Settings.AutoCalc,Settings.EnableBloomberg),IF(AW45="","",_xll.BDP(AW45,$AY$14)),"Disabled")</f>
        <v>Disabled</v>
      </c>
    </row>
    <row r="46" spans="1:56">
      <c r="A46" s="16">
        <v>35</v>
      </c>
      <c r="B46" s="14" t="s">
        <v>24</v>
      </c>
      <c r="C46" s="15" t="s">
        <v>361</v>
      </c>
      <c r="D46" s="43"/>
      <c r="E46" s="52" t="s">
        <v>24</v>
      </c>
      <c r="F46" s="21" t="s">
        <v>75</v>
      </c>
      <c r="G46" s="21" t="s">
        <v>297</v>
      </c>
      <c r="H46" s="52">
        <v>9</v>
      </c>
      <c r="I46" s="69" t="str">
        <f ca="1">IF(AND(INDIRECT("Settings.Request"&amp;Currency),Settings.AutoCalc,Settings.EnableBloomberg),IF(B46="","",_xll.BDP(B46,$D$14)),"Disabled")</f>
        <v>Disabled</v>
      </c>
      <c r="J46" s="30"/>
      <c r="K46" s="14" t="s">
        <v>0</v>
      </c>
      <c r="L46" s="15"/>
      <c r="M46" s="43"/>
      <c r="N46" s="8"/>
      <c r="O46" s="8"/>
      <c r="P46" s="8"/>
      <c r="Q46" s="21"/>
      <c r="R46" s="21"/>
      <c r="S46" s="52"/>
      <c r="T46" s="69" t="str">
        <f ca="1">IF(AND(INDIRECT("Settings.Request"&amp;Currency),Settings.AutoCalc,Settings.EnableBloomberg),IF(K46="","",_xll.BDP(K46,$M$16)),"Disabled")</f>
        <v>Disabled</v>
      </c>
      <c r="V46" s="14" t="s">
        <v>0</v>
      </c>
      <c r="W46" s="15"/>
      <c r="X46" s="43"/>
      <c r="Y46" s="8"/>
      <c r="Z46" s="8"/>
      <c r="AA46" s="8"/>
      <c r="AB46" s="49"/>
      <c r="AC46" s="69" t="str">
        <f ca="1">IF(AND(INDIRECT("Settings.Request"&amp;Currency),Settings.AutoCalc,Settings.EnableBloomberg),IF(V46="","",_xll.BDP(V46,$X$14)),"Disabled")</f>
        <v>Disabled</v>
      </c>
      <c r="AE46" s="14" t="s">
        <v>0</v>
      </c>
      <c r="AF46" s="15"/>
      <c r="AG46" s="43"/>
      <c r="AH46" s="8"/>
      <c r="AI46" s="8"/>
      <c r="AJ46" s="8"/>
      <c r="AK46" s="49"/>
      <c r="AL46" s="69" t="str">
        <f ca="1">IF(AND(INDIRECT("Settings.Request"&amp;Currency),Settings.AutoCalc,Settings.EnableBloomberg),IF(AE46="","",_xll.BDP(AE46,$AG$14)),"Disabled")</f>
        <v>Disabled</v>
      </c>
      <c r="AN46" s="14" t="s">
        <v>0</v>
      </c>
      <c r="AO46" s="15"/>
      <c r="AP46" s="43"/>
      <c r="AQ46" s="8"/>
      <c r="AR46" s="8"/>
      <c r="AS46" s="8"/>
      <c r="AT46" s="49"/>
      <c r="AU46" s="69" t="str">
        <f ca="1">IF(AND(INDIRECT("Settings.Request"&amp;Currency),Settings.AutoCalc,Settings.EnableBloomberg),IF(AN46="","",_xll.BDP(AN46,$AP$14)),"Disabled")</f>
        <v>Disabled</v>
      </c>
      <c r="AW46" s="14" t="s">
        <v>0</v>
      </c>
      <c r="AX46" s="15"/>
      <c r="AY46" s="43"/>
      <c r="AZ46" s="46"/>
      <c r="BA46" s="8"/>
      <c r="BB46" s="8"/>
      <c r="BC46" s="49"/>
      <c r="BD46" s="69" t="str">
        <f ca="1">IF(AND(INDIRECT("Settings.Request"&amp;Currency),Settings.AutoCalc,Settings.EnableBloomberg),IF(AW46="","",_xll.BDP(AW46,$AY$14)),"Disabled")</f>
        <v>Disabled</v>
      </c>
    </row>
    <row r="47" spans="1:56">
      <c r="A47" s="16">
        <v>36</v>
      </c>
      <c r="B47" s="14" t="s">
        <v>23</v>
      </c>
      <c r="C47" s="15" t="s">
        <v>362</v>
      </c>
      <c r="D47" s="43"/>
      <c r="E47" s="52" t="s">
        <v>23</v>
      </c>
      <c r="F47" s="21" t="s">
        <v>75</v>
      </c>
      <c r="G47" s="21" t="s">
        <v>298</v>
      </c>
      <c r="H47" s="52">
        <v>8.5</v>
      </c>
      <c r="I47" s="69" t="str">
        <f ca="1">IF(AND(INDIRECT("Settings.Request"&amp;Currency),Settings.AutoCalc,Settings.EnableBloomberg),IF(B47="","",_xll.BDP(B47,$D$14)),"Disabled")</f>
        <v>Disabled</v>
      </c>
      <c r="J47" s="30"/>
      <c r="K47" s="14" t="s">
        <v>0</v>
      </c>
      <c r="L47" s="15"/>
      <c r="M47" s="43"/>
      <c r="N47" s="8"/>
      <c r="O47" s="8"/>
      <c r="P47" s="8"/>
      <c r="Q47" s="21"/>
      <c r="R47" s="21"/>
      <c r="S47" s="52"/>
      <c r="T47" s="69" t="str">
        <f ca="1">IF(AND(INDIRECT("Settings.Request"&amp;Currency),Settings.AutoCalc,Settings.EnableBloomberg),IF(K47="","",_xll.BDP(K47,$M$16)),"Disabled")</f>
        <v>Disabled</v>
      </c>
      <c r="V47" s="14" t="s">
        <v>0</v>
      </c>
      <c r="W47" s="15"/>
      <c r="X47" s="43"/>
      <c r="Y47" s="8"/>
      <c r="Z47" s="8"/>
      <c r="AA47" s="8"/>
      <c r="AB47" s="49"/>
      <c r="AC47" s="69" t="str">
        <f ca="1">IF(AND(INDIRECT("Settings.Request"&amp;Currency),Settings.AutoCalc,Settings.EnableBloomberg),IF(V47="","",_xll.BDP(V47,$X$14)),"Disabled")</f>
        <v>Disabled</v>
      </c>
      <c r="AE47" s="14" t="s">
        <v>0</v>
      </c>
      <c r="AF47" s="15"/>
      <c r="AG47" s="43"/>
      <c r="AH47" s="8"/>
      <c r="AI47" s="8"/>
      <c r="AJ47" s="8"/>
      <c r="AK47" s="49"/>
      <c r="AL47" s="69" t="str">
        <f ca="1">IF(AND(INDIRECT("Settings.Request"&amp;Currency),Settings.AutoCalc,Settings.EnableBloomberg),IF(AE47="","",_xll.BDP(AE47,$AG$14)),"Disabled")</f>
        <v>Disabled</v>
      </c>
      <c r="AN47" s="14" t="s">
        <v>0</v>
      </c>
      <c r="AO47" s="15"/>
      <c r="AP47" s="43"/>
      <c r="AQ47" s="8"/>
      <c r="AR47" s="8"/>
      <c r="AS47" s="8"/>
      <c r="AT47" s="49"/>
      <c r="AU47" s="69" t="str">
        <f ca="1">IF(AND(INDIRECT("Settings.Request"&amp;Currency),Settings.AutoCalc,Settings.EnableBloomberg),IF(AN47="","",_xll.BDP(AN47,$AP$14)),"Disabled")</f>
        <v>Disabled</v>
      </c>
      <c r="AW47" s="14" t="s">
        <v>0</v>
      </c>
      <c r="AX47" s="15"/>
      <c r="AY47" s="43"/>
      <c r="AZ47" s="46"/>
      <c r="BA47" s="8"/>
      <c r="BB47" s="8"/>
      <c r="BC47" s="49"/>
      <c r="BD47" s="69" t="str">
        <f ca="1">IF(AND(INDIRECT("Settings.Request"&amp;Currency),Settings.AutoCalc,Settings.EnableBloomberg),IF(AW47="","",_xll.BDP(AW47,$AY$14)),"Disabled")</f>
        <v>Disabled</v>
      </c>
    </row>
    <row r="48" spans="1:56">
      <c r="A48" s="16">
        <v>37</v>
      </c>
      <c r="B48" s="14" t="s">
        <v>22</v>
      </c>
      <c r="C48" s="15" t="s">
        <v>363</v>
      </c>
      <c r="D48" s="43"/>
      <c r="E48" s="52" t="s">
        <v>22</v>
      </c>
      <c r="F48" s="21" t="s">
        <v>75</v>
      </c>
      <c r="G48" s="21" t="s">
        <v>299</v>
      </c>
      <c r="H48" s="52">
        <v>7.5</v>
      </c>
      <c r="I48" s="69" t="str">
        <f ca="1">IF(AND(INDIRECT("Settings.Request"&amp;Currency),Settings.AutoCalc,Settings.EnableBloomberg),IF(B48="","",_xll.BDP(B48,$D$14)),"Disabled")</f>
        <v>Disabled</v>
      </c>
      <c r="J48" s="30"/>
      <c r="K48" s="14" t="s">
        <v>0</v>
      </c>
      <c r="L48" s="15"/>
      <c r="M48" s="43"/>
      <c r="N48" s="8"/>
      <c r="O48" s="8"/>
      <c r="P48" s="8"/>
      <c r="Q48" s="21"/>
      <c r="R48" s="21"/>
      <c r="S48" s="52"/>
      <c r="T48" s="69" t="str">
        <f ca="1">IF(AND(INDIRECT("Settings.Request"&amp;Currency),Settings.AutoCalc,Settings.EnableBloomberg),IF(K48="","",_xll.BDP(K48,$M$16)),"Disabled")</f>
        <v>Disabled</v>
      </c>
      <c r="V48" s="14" t="s">
        <v>0</v>
      </c>
      <c r="W48" s="15"/>
      <c r="X48" s="43"/>
      <c r="Y48" s="8"/>
      <c r="Z48" s="8"/>
      <c r="AA48" s="8"/>
      <c r="AB48" s="49"/>
      <c r="AC48" s="69" t="str">
        <f ca="1">IF(AND(INDIRECT("Settings.Request"&amp;Currency),Settings.AutoCalc,Settings.EnableBloomberg),IF(V48="","",_xll.BDP(V48,$X$14)),"Disabled")</f>
        <v>Disabled</v>
      </c>
      <c r="AE48" s="14" t="s">
        <v>0</v>
      </c>
      <c r="AF48" s="15"/>
      <c r="AG48" s="43"/>
      <c r="AH48" s="8"/>
      <c r="AI48" s="8"/>
      <c r="AJ48" s="8"/>
      <c r="AK48" s="49"/>
      <c r="AL48" s="69" t="str">
        <f ca="1">IF(AND(INDIRECT("Settings.Request"&amp;Currency),Settings.AutoCalc,Settings.EnableBloomberg),IF(AE48="","",_xll.BDP(AE48,$AG$14)),"Disabled")</f>
        <v>Disabled</v>
      </c>
      <c r="AN48" s="14" t="s">
        <v>0</v>
      </c>
      <c r="AO48" s="15"/>
      <c r="AP48" s="43"/>
      <c r="AQ48" s="8"/>
      <c r="AR48" s="8"/>
      <c r="AS48" s="8"/>
      <c r="AT48" s="49"/>
      <c r="AU48" s="69" t="str">
        <f ca="1">IF(AND(INDIRECT("Settings.Request"&amp;Currency),Settings.AutoCalc,Settings.EnableBloomberg),IF(AN48="","",_xll.BDP(AN48,$AP$14)),"Disabled")</f>
        <v>Disabled</v>
      </c>
      <c r="AW48" s="14" t="s">
        <v>0</v>
      </c>
      <c r="AX48" s="15"/>
      <c r="AY48" s="43"/>
      <c r="AZ48" s="46"/>
      <c r="BA48" s="8"/>
      <c r="BB48" s="8"/>
      <c r="BC48" s="49"/>
      <c r="BD48" s="69" t="str">
        <f ca="1">IF(AND(INDIRECT("Settings.Request"&amp;Currency),Settings.AutoCalc,Settings.EnableBloomberg),IF(AW48="","",_xll.BDP(AW48,$AY$14)),"Disabled")</f>
        <v>Disabled</v>
      </c>
    </row>
    <row r="49" spans="1:56">
      <c r="A49" s="16">
        <v>38</v>
      </c>
      <c r="B49" s="14" t="s">
        <v>21</v>
      </c>
      <c r="C49" s="15" t="s">
        <v>364</v>
      </c>
      <c r="D49" s="43"/>
      <c r="E49" s="52" t="s">
        <v>21</v>
      </c>
      <c r="F49" s="21" t="s">
        <v>75</v>
      </c>
      <c r="G49" s="21" t="s">
        <v>300</v>
      </c>
      <c r="H49" s="52">
        <v>6.7</v>
      </c>
      <c r="I49" s="69" t="str">
        <f ca="1">IF(AND(INDIRECT("Settings.Request"&amp;Currency),Settings.AutoCalc,Settings.EnableBloomberg),IF(B49="","",_xll.BDP(B49,$D$14)),"Disabled")</f>
        <v>Disabled</v>
      </c>
      <c r="J49" s="30"/>
      <c r="K49" s="14" t="s">
        <v>0</v>
      </c>
      <c r="L49" s="15"/>
      <c r="M49" s="43"/>
      <c r="N49" s="8"/>
      <c r="O49" s="8"/>
      <c r="P49" s="8"/>
      <c r="Q49" s="21"/>
      <c r="R49" s="21"/>
      <c r="S49" s="52"/>
      <c r="T49" s="69" t="str">
        <f ca="1">IF(AND(INDIRECT("Settings.Request"&amp;Currency),Settings.AutoCalc,Settings.EnableBloomberg),IF(K49="","",_xll.BDP(K49,$M$16)),"Disabled")</f>
        <v>Disabled</v>
      </c>
      <c r="V49" s="14" t="s">
        <v>0</v>
      </c>
      <c r="W49" s="15"/>
      <c r="X49" s="43"/>
      <c r="Y49" s="8"/>
      <c r="Z49" s="8"/>
      <c r="AA49" s="8"/>
      <c r="AB49" s="49"/>
      <c r="AC49" s="69" t="str">
        <f ca="1">IF(AND(INDIRECT("Settings.Request"&amp;Currency),Settings.AutoCalc,Settings.EnableBloomberg),IF(V49="","",_xll.BDP(V49,$X$14)),"Disabled")</f>
        <v>Disabled</v>
      </c>
      <c r="AE49" s="14" t="s">
        <v>0</v>
      </c>
      <c r="AF49" s="15"/>
      <c r="AG49" s="43"/>
      <c r="AH49" s="8"/>
      <c r="AI49" s="8"/>
      <c r="AJ49" s="8"/>
      <c r="AK49" s="49"/>
      <c r="AL49" s="69" t="str">
        <f ca="1">IF(AND(INDIRECT("Settings.Request"&amp;Currency),Settings.AutoCalc,Settings.EnableBloomberg),IF(AE49="","",_xll.BDP(AE49,$AG$14)),"Disabled")</f>
        <v>Disabled</v>
      </c>
      <c r="AN49" s="14" t="s">
        <v>0</v>
      </c>
      <c r="AO49" s="15"/>
      <c r="AP49" s="43"/>
      <c r="AQ49" s="8"/>
      <c r="AR49" s="8"/>
      <c r="AS49" s="8"/>
      <c r="AT49" s="49"/>
      <c r="AU49" s="69" t="str">
        <f ca="1">IF(AND(INDIRECT("Settings.Request"&amp;Currency),Settings.AutoCalc,Settings.EnableBloomberg),IF(AN49="","",_xll.BDP(AN49,$AP$14)),"Disabled")</f>
        <v>Disabled</v>
      </c>
      <c r="AW49" s="14" t="s">
        <v>0</v>
      </c>
      <c r="AX49" s="15"/>
      <c r="AY49" s="43"/>
      <c r="AZ49" s="46"/>
      <c r="BA49" s="8"/>
      <c r="BB49" s="8"/>
      <c r="BC49" s="49"/>
      <c r="BD49" s="69" t="str">
        <f ca="1">IF(AND(INDIRECT("Settings.Request"&amp;Currency),Settings.AutoCalc,Settings.EnableBloomberg),IF(AW49="","",_xll.BDP(AW49,$AY$14)),"Disabled")</f>
        <v>Disabled</v>
      </c>
    </row>
    <row r="50" spans="1:56">
      <c r="A50" s="16">
        <v>39</v>
      </c>
      <c r="B50" s="14" t="s">
        <v>20</v>
      </c>
      <c r="C50" s="15" t="s">
        <v>365</v>
      </c>
      <c r="D50" s="43"/>
      <c r="E50" s="52" t="s">
        <v>20</v>
      </c>
      <c r="F50" s="21" t="s">
        <v>75</v>
      </c>
      <c r="G50" s="21" t="s">
        <v>301</v>
      </c>
      <c r="H50" s="52">
        <v>6</v>
      </c>
      <c r="I50" s="69" t="str">
        <f ca="1">IF(AND(INDIRECT("Settings.Request"&amp;Currency),Settings.AutoCalc,Settings.EnableBloomberg),IF(B50="","",_xll.BDP(B50,$D$14)),"Disabled")</f>
        <v>Disabled</v>
      </c>
      <c r="J50" s="30"/>
      <c r="K50" s="14" t="s">
        <v>0</v>
      </c>
      <c r="L50" s="15"/>
      <c r="M50" s="43"/>
      <c r="N50" s="8"/>
      <c r="O50" s="8"/>
      <c r="P50" s="8"/>
      <c r="Q50" s="21"/>
      <c r="R50" s="21"/>
      <c r="S50" s="52"/>
      <c r="T50" s="69" t="str">
        <f ca="1">IF(AND(INDIRECT("Settings.Request"&amp;Currency),Settings.AutoCalc,Settings.EnableBloomberg),IF(K50="","",_xll.BDP(K50,$M$16)),"Disabled")</f>
        <v>Disabled</v>
      </c>
      <c r="V50" s="14" t="s">
        <v>0</v>
      </c>
      <c r="W50" s="15"/>
      <c r="X50" s="43"/>
      <c r="Y50" s="8"/>
      <c r="Z50" s="8"/>
      <c r="AA50" s="8"/>
      <c r="AB50" s="49"/>
      <c r="AC50" s="69" t="str">
        <f ca="1">IF(AND(INDIRECT("Settings.Request"&amp;Currency),Settings.AutoCalc,Settings.EnableBloomberg),IF(V50="","",_xll.BDP(V50,$X$14)),"Disabled")</f>
        <v>Disabled</v>
      </c>
      <c r="AE50" s="14" t="s">
        <v>0</v>
      </c>
      <c r="AF50" s="15"/>
      <c r="AG50" s="43"/>
      <c r="AH50" s="8"/>
      <c r="AI50" s="8"/>
      <c r="AJ50" s="8"/>
      <c r="AK50" s="49"/>
      <c r="AL50" s="69" t="str">
        <f ca="1">IF(AND(INDIRECT("Settings.Request"&amp;Currency),Settings.AutoCalc,Settings.EnableBloomberg),IF(AE50="","",_xll.BDP(AE50,$AG$14)),"Disabled")</f>
        <v>Disabled</v>
      </c>
      <c r="AN50" s="14" t="s">
        <v>0</v>
      </c>
      <c r="AO50" s="15"/>
      <c r="AP50" s="43"/>
      <c r="AQ50" s="8"/>
      <c r="AR50" s="8"/>
      <c r="AS50" s="8"/>
      <c r="AT50" s="49"/>
      <c r="AU50" s="69" t="str">
        <f ca="1">IF(AND(INDIRECT("Settings.Request"&amp;Currency),Settings.AutoCalc,Settings.EnableBloomberg),IF(AN50="","",_xll.BDP(AN50,$AP$14)),"Disabled")</f>
        <v>Disabled</v>
      </c>
      <c r="AW50" s="14" t="s">
        <v>0</v>
      </c>
      <c r="AX50" s="15"/>
      <c r="AY50" s="43"/>
      <c r="AZ50" s="46"/>
      <c r="BA50" s="8"/>
      <c r="BB50" s="8"/>
      <c r="BC50" s="49"/>
      <c r="BD50" s="69" t="str">
        <f ca="1">IF(AND(INDIRECT("Settings.Request"&amp;Currency),Settings.AutoCalc,Settings.EnableBloomberg),IF(AW50="","",_xll.BDP(AW50,$AY$14)),"Disabled")</f>
        <v>Disabled</v>
      </c>
    </row>
    <row r="51" spans="1:56">
      <c r="A51" s="16">
        <v>40</v>
      </c>
      <c r="B51" s="14" t="s">
        <v>19</v>
      </c>
      <c r="C51" s="15" t="s">
        <v>366</v>
      </c>
      <c r="D51" s="43"/>
      <c r="E51" s="52" t="s">
        <v>19</v>
      </c>
      <c r="F51" s="21" t="s">
        <v>75</v>
      </c>
      <c r="G51" s="21" t="s">
        <v>302</v>
      </c>
      <c r="H51" s="52">
        <v>4.9000000000000004</v>
      </c>
      <c r="I51" s="69" t="str">
        <f ca="1">IF(AND(INDIRECT("Settings.Request"&amp;Currency),Settings.AutoCalc,Settings.EnableBloomberg),IF(B51="","",_xll.BDP(B51,$D$14)),"Disabled")</f>
        <v>Disabled</v>
      </c>
      <c r="J51" s="30"/>
      <c r="K51" s="14" t="s">
        <v>0</v>
      </c>
      <c r="L51" s="15"/>
      <c r="M51" s="43"/>
      <c r="N51" s="8"/>
      <c r="O51" s="8"/>
      <c r="P51" s="8"/>
      <c r="Q51" s="21"/>
      <c r="R51" s="21"/>
      <c r="S51" s="52"/>
      <c r="T51" s="69" t="str">
        <f ca="1">IF(AND(INDIRECT("Settings.Request"&amp;Currency),Settings.AutoCalc,Settings.EnableBloomberg),IF(K51="","",_xll.BDP(K51,$M$16)),"Disabled")</f>
        <v>Disabled</v>
      </c>
      <c r="V51" s="14" t="s">
        <v>0</v>
      </c>
      <c r="W51" s="15"/>
      <c r="X51" s="43"/>
      <c r="Y51" s="8"/>
      <c r="Z51" s="8"/>
      <c r="AA51" s="8"/>
      <c r="AB51" s="49"/>
      <c r="AC51" s="69" t="str">
        <f ca="1">IF(AND(INDIRECT("Settings.Request"&amp;Currency),Settings.AutoCalc,Settings.EnableBloomberg),IF(V51="","",_xll.BDP(V51,$X$14)),"Disabled")</f>
        <v>Disabled</v>
      </c>
      <c r="AE51" s="14" t="s">
        <v>0</v>
      </c>
      <c r="AF51" s="15"/>
      <c r="AG51" s="43"/>
      <c r="AH51" s="8"/>
      <c r="AI51" s="8"/>
      <c r="AJ51" s="8"/>
      <c r="AK51" s="49"/>
      <c r="AL51" s="69" t="str">
        <f ca="1">IF(AND(INDIRECT("Settings.Request"&amp;Currency),Settings.AutoCalc,Settings.EnableBloomberg),IF(AE51="","",_xll.BDP(AE51,$AG$14)),"Disabled")</f>
        <v>Disabled</v>
      </c>
      <c r="AN51" s="14" t="s">
        <v>0</v>
      </c>
      <c r="AO51" s="15"/>
      <c r="AP51" s="43"/>
      <c r="AQ51" s="8"/>
      <c r="AR51" s="8"/>
      <c r="AS51" s="8"/>
      <c r="AT51" s="49"/>
      <c r="AU51" s="69" t="str">
        <f ca="1">IF(AND(INDIRECT("Settings.Request"&amp;Currency),Settings.AutoCalc,Settings.EnableBloomberg),IF(AN51="","",_xll.BDP(AN51,$AP$14)),"Disabled")</f>
        <v>Disabled</v>
      </c>
      <c r="AW51" s="14" t="s">
        <v>0</v>
      </c>
      <c r="AX51" s="15"/>
      <c r="AY51" s="43"/>
      <c r="AZ51" s="46"/>
      <c r="BA51" s="8"/>
      <c r="BB51" s="8"/>
      <c r="BC51" s="49"/>
      <c r="BD51" s="69" t="str">
        <f ca="1">IF(AND(INDIRECT("Settings.Request"&amp;Currency),Settings.AutoCalc,Settings.EnableBloomberg),IF(AW51="","",_xll.BDP(AW51,$AY$14)),"Disabled")</f>
        <v>Disabled</v>
      </c>
    </row>
    <row r="52" spans="1:56">
      <c r="A52" s="16">
        <v>41</v>
      </c>
      <c r="B52" s="14" t="s">
        <v>18</v>
      </c>
      <c r="C52" s="15" t="s">
        <v>367</v>
      </c>
      <c r="D52" s="43"/>
      <c r="E52" s="52" t="s">
        <v>18</v>
      </c>
      <c r="F52" s="21" t="s">
        <v>75</v>
      </c>
      <c r="G52" s="21" t="s">
        <v>303</v>
      </c>
      <c r="H52" s="52">
        <v>4.3</v>
      </c>
      <c r="I52" s="69" t="str">
        <f ca="1">IF(AND(INDIRECT("Settings.Request"&amp;Currency),Settings.AutoCalc,Settings.EnableBloomberg),IF(B52="","",_xll.BDP(B52,$D$14)),"Disabled")</f>
        <v>Disabled</v>
      </c>
      <c r="J52" s="30"/>
      <c r="K52" s="14" t="s">
        <v>0</v>
      </c>
      <c r="L52" s="15"/>
      <c r="M52" s="43"/>
      <c r="N52" s="8"/>
      <c r="O52" s="8"/>
      <c r="P52" s="8"/>
      <c r="Q52" s="21"/>
      <c r="R52" s="21"/>
      <c r="S52" s="52"/>
      <c r="T52" s="69" t="str">
        <f ca="1">IF(AND(INDIRECT("Settings.Request"&amp;Currency),Settings.AutoCalc,Settings.EnableBloomberg),IF(K52="","",_xll.BDP(K52,$M$16)),"Disabled")</f>
        <v>Disabled</v>
      </c>
      <c r="V52" s="14" t="s">
        <v>0</v>
      </c>
      <c r="W52" s="15"/>
      <c r="X52" s="43"/>
      <c r="Y52" s="8"/>
      <c r="Z52" s="8"/>
      <c r="AA52" s="8"/>
      <c r="AB52" s="49"/>
      <c r="AC52" s="69" t="str">
        <f ca="1">IF(AND(INDIRECT("Settings.Request"&amp;Currency),Settings.AutoCalc,Settings.EnableBloomberg),IF(V52="","",_xll.BDP(V52,$X$14)),"Disabled")</f>
        <v>Disabled</v>
      </c>
      <c r="AE52" s="14" t="s">
        <v>0</v>
      </c>
      <c r="AF52" s="15"/>
      <c r="AG52" s="43"/>
      <c r="AH52" s="8"/>
      <c r="AI52" s="8"/>
      <c r="AJ52" s="8"/>
      <c r="AK52" s="49"/>
      <c r="AL52" s="69" t="str">
        <f ca="1">IF(AND(INDIRECT("Settings.Request"&amp;Currency),Settings.AutoCalc,Settings.EnableBloomberg),IF(AE52="","",_xll.BDP(AE52,$AG$14)),"Disabled")</f>
        <v>Disabled</v>
      </c>
      <c r="AN52" s="14" t="s">
        <v>0</v>
      </c>
      <c r="AO52" s="15"/>
      <c r="AP52" s="43"/>
      <c r="AQ52" s="8"/>
      <c r="AR52" s="8"/>
      <c r="AS52" s="8"/>
      <c r="AT52" s="49"/>
      <c r="AU52" s="69" t="str">
        <f ca="1">IF(AND(INDIRECT("Settings.Request"&amp;Currency),Settings.AutoCalc,Settings.EnableBloomberg),IF(AN52="","",_xll.BDP(AN52,$AP$14)),"Disabled")</f>
        <v>Disabled</v>
      </c>
      <c r="AW52" s="14" t="s">
        <v>0</v>
      </c>
      <c r="AX52" s="15"/>
      <c r="AY52" s="43"/>
      <c r="AZ52" s="46"/>
      <c r="BA52" s="8"/>
      <c r="BB52" s="8"/>
      <c r="BC52" s="49"/>
      <c r="BD52" s="69" t="str">
        <f ca="1">IF(AND(INDIRECT("Settings.Request"&amp;Currency),Settings.AutoCalc,Settings.EnableBloomberg),IF(AW52="","",_xll.BDP(AW52,$AY$14)),"Disabled")</f>
        <v>Disabled</v>
      </c>
    </row>
    <row r="53" spans="1:56">
      <c r="A53" s="16">
        <v>42</v>
      </c>
      <c r="B53" s="14" t="s">
        <v>17</v>
      </c>
      <c r="C53" s="15" t="s">
        <v>351</v>
      </c>
      <c r="D53" s="43"/>
      <c r="E53" s="52" t="s">
        <v>17</v>
      </c>
      <c r="F53" s="21" t="s">
        <v>202</v>
      </c>
      <c r="G53" s="21" t="s">
        <v>304</v>
      </c>
      <c r="H53" s="52">
        <v>-0.26529999999999998</v>
      </c>
      <c r="I53" s="69" t="str">
        <f ca="1">IF(AND(INDIRECT("Settings.Request"&amp;Currency),Settings.AutoCalc,Settings.EnableBloomberg),IF(B53="","",_xll.BDP(B53,$D$14)),"Disabled")</f>
        <v>Disabled</v>
      </c>
      <c r="J53" s="30"/>
      <c r="K53" s="14" t="s">
        <v>0</v>
      </c>
      <c r="L53" s="15"/>
      <c r="M53" s="43"/>
      <c r="N53" s="8"/>
      <c r="O53" s="8"/>
      <c r="P53" s="8"/>
      <c r="Q53" s="21"/>
      <c r="R53" s="21"/>
      <c r="S53" s="52"/>
      <c r="T53" s="69" t="str">
        <f ca="1">IF(AND(INDIRECT("Settings.Request"&amp;Currency),Settings.AutoCalc,Settings.EnableBloomberg),IF(K53="","",_xll.BDP(K53,$M$16)),"Disabled")</f>
        <v>Disabled</v>
      </c>
      <c r="V53" s="14" t="s">
        <v>0</v>
      </c>
      <c r="W53" s="15"/>
      <c r="X53" s="43"/>
      <c r="Y53" s="8"/>
      <c r="Z53" s="8"/>
      <c r="AA53" s="8"/>
      <c r="AB53" s="49"/>
      <c r="AC53" s="69" t="str">
        <f ca="1">IF(AND(INDIRECT("Settings.Request"&amp;Currency),Settings.AutoCalc,Settings.EnableBloomberg),IF(V53="","",_xll.BDP(V53,$X$14)),"Disabled")</f>
        <v>Disabled</v>
      </c>
      <c r="AE53" s="14" t="s">
        <v>0</v>
      </c>
      <c r="AF53" s="15"/>
      <c r="AG53" s="43"/>
      <c r="AH53" s="8"/>
      <c r="AI53" s="8"/>
      <c r="AJ53" s="8"/>
      <c r="AK53" s="49"/>
      <c r="AL53" s="69" t="str">
        <f ca="1">IF(AND(INDIRECT("Settings.Request"&amp;Currency),Settings.AutoCalc,Settings.EnableBloomberg),IF(AE53="","",_xll.BDP(AE53,$AG$14)),"Disabled")</f>
        <v>Disabled</v>
      </c>
      <c r="AN53" s="14" t="s">
        <v>0</v>
      </c>
      <c r="AO53" s="15"/>
      <c r="AP53" s="43"/>
      <c r="AQ53" s="8"/>
      <c r="AR53" s="8"/>
      <c r="AS53" s="8"/>
      <c r="AT53" s="49"/>
      <c r="AU53" s="69" t="str">
        <f ca="1">IF(AND(INDIRECT("Settings.Request"&amp;Currency),Settings.AutoCalc,Settings.EnableBloomberg),IF(AN53="","",_xll.BDP(AN53,$AP$14)),"Disabled")</f>
        <v>Disabled</v>
      </c>
      <c r="AW53" s="14" t="s">
        <v>0</v>
      </c>
      <c r="AX53" s="15"/>
      <c r="AY53" s="43"/>
      <c r="AZ53" s="46"/>
      <c r="BA53" s="8"/>
      <c r="BB53" s="8"/>
      <c r="BC53" s="49"/>
      <c r="BD53" s="69" t="str">
        <f ca="1">IF(AND(INDIRECT("Settings.Request"&amp;Currency),Settings.AutoCalc,Settings.EnableBloomberg),IF(AW53="","",_xll.BDP(AW53,$AY$14)),"Disabled")</f>
        <v>Disabled</v>
      </c>
    </row>
    <row r="54" spans="1:56">
      <c r="A54" s="16">
        <v>43</v>
      </c>
      <c r="B54" s="14" t="s">
        <v>16</v>
      </c>
      <c r="C54" s="15" t="s">
        <v>352</v>
      </c>
      <c r="D54" s="43"/>
      <c r="E54" s="52" t="s">
        <v>16</v>
      </c>
      <c r="F54" s="21" t="s">
        <v>202</v>
      </c>
      <c r="G54" s="21" t="s">
        <v>305</v>
      </c>
      <c r="H54" s="52">
        <v>-0.20300000000000001</v>
      </c>
      <c r="I54" s="69" t="str">
        <f ca="1">IF(AND(INDIRECT("Settings.Request"&amp;Currency),Settings.AutoCalc,Settings.EnableBloomberg),IF(B54="","",_xll.BDP(B54,$D$14)),"Disabled")</f>
        <v>Disabled</v>
      </c>
      <c r="J54" s="30"/>
      <c r="K54" s="14" t="s">
        <v>0</v>
      </c>
      <c r="L54" s="15"/>
      <c r="M54" s="43"/>
      <c r="N54" s="8"/>
      <c r="O54" s="8"/>
      <c r="P54" s="8"/>
      <c r="Q54" s="21"/>
      <c r="R54" s="21"/>
      <c r="S54" s="52"/>
      <c r="T54" s="69" t="str">
        <f ca="1">IF(AND(INDIRECT("Settings.Request"&amp;Currency),Settings.AutoCalc,Settings.EnableBloomberg),IF(K54="","",_xll.BDP(K54,$M$16)),"Disabled")</f>
        <v>Disabled</v>
      </c>
      <c r="V54" s="14" t="s">
        <v>0</v>
      </c>
      <c r="W54" s="15"/>
      <c r="X54" s="43"/>
      <c r="Y54" s="8"/>
      <c r="Z54" s="8"/>
      <c r="AA54" s="8"/>
      <c r="AB54" s="49"/>
      <c r="AC54" s="69" t="str">
        <f ca="1">IF(AND(INDIRECT("Settings.Request"&amp;Currency),Settings.AutoCalc,Settings.EnableBloomberg),IF(V54="","",_xll.BDP(V54,$X$14)),"Disabled")</f>
        <v>Disabled</v>
      </c>
      <c r="AE54" s="14" t="s">
        <v>0</v>
      </c>
      <c r="AF54" s="15"/>
      <c r="AG54" s="43"/>
      <c r="AH54" s="8"/>
      <c r="AI54" s="8"/>
      <c r="AJ54" s="8"/>
      <c r="AK54" s="49"/>
      <c r="AL54" s="69" t="str">
        <f ca="1">IF(AND(INDIRECT("Settings.Request"&amp;Currency),Settings.AutoCalc,Settings.EnableBloomberg),IF(AE54="","",_xll.BDP(AE54,$AG$14)),"Disabled")</f>
        <v>Disabled</v>
      </c>
      <c r="AN54" s="14" t="s">
        <v>0</v>
      </c>
      <c r="AO54" s="15"/>
      <c r="AP54" s="43"/>
      <c r="AQ54" s="8"/>
      <c r="AR54" s="8"/>
      <c r="AS54" s="8"/>
      <c r="AT54" s="49"/>
      <c r="AU54" s="69" t="str">
        <f ca="1">IF(AND(INDIRECT("Settings.Request"&amp;Currency),Settings.AutoCalc,Settings.EnableBloomberg),IF(AN54="","",_xll.BDP(AN54,$AP$14)),"Disabled")</f>
        <v>Disabled</v>
      </c>
      <c r="AW54" s="14" t="s">
        <v>0</v>
      </c>
      <c r="AX54" s="15"/>
      <c r="AY54" s="43"/>
      <c r="AZ54" s="46"/>
      <c r="BA54" s="8"/>
      <c r="BB54" s="8"/>
      <c r="BC54" s="49"/>
      <c r="BD54" s="69" t="str">
        <f ca="1">IF(AND(INDIRECT("Settings.Request"&amp;Currency),Settings.AutoCalc,Settings.EnableBloomberg),IF(AW54="","",_xll.BDP(AW54,$AY$14)),"Disabled")</f>
        <v>Disabled</v>
      </c>
    </row>
    <row r="55" spans="1:56">
      <c r="A55" s="16">
        <v>44</v>
      </c>
      <c r="B55" s="14" t="s">
        <v>15</v>
      </c>
      <c r="C55" s="15" t="s">
        <v>353</v>
      </c>
      <c r="D55" s="43"/>
      <c r="E55" s="52" t="s">
        <v>15</v>
      </c>
      <c r="F55" s="21" t="s">
        <v>202</v>
      </c>
      <c r="G55" s="21" t="s">
        <v>306</v>
      </c>
      <c r="H55" s="52">
        <v>-0.1187</v>
      </c>
      <c r="I55" s="69" t="str">
        <f ca="1">IF(AND(INDIRECT("Settings.Request"&amp;Currency),Settings.AutoCalc,Settings.EnableBloomberg),IF(B55="","",_xll.BDP(B55,$D$14)),"Disabled")</f>
        <v>Disabled</v>
      </c>
      <c r="J55" s="30"/>
      <c r="K55" s="14" t="s">
        <v>0</v>
      </c>
      <c r="L55" s="15"/>
      <c r="M55" s="43"/>
      <c r="N55" s="8"/>
      <c r="O55" s="8"/>
      <c r="P55" s="8"/>
      <c r="Q55" s="21"/>
      <c r="R55" s="21"/>
      <c r="S55" s="52"/>
      <c r="T55" s="69" t="str">
        <f ca="1">IF(AND(INDIRECT("Settings.Request"&amp;Currency),Settings.AutoCalc,Settings.EnableBloomberg),IF(K55="","",_xll.BDP(K55,$M$16)),"Disabled")</f>
        <v>Disabled</v>
      </c>
      <c r="V55" s="14" t="s">
        <v>0</v>
      </c>
      <c r="W55" s="15"/>
      <c r="X55" s="43"/>
      <c r="Y55" s="8"/>
      <c r="Z55" s="8"/>
      <c r="AA55" s="8"/>
      <c r="AB55" s="49"/>
      <c r="AC55" s="69" t="str">
        <f ca="1">IF(AND(INDIRECT("Settings.Request"&amp;Currency),Settings.AutoCalc,Settings.EnableBloomberg),IF(V55="","",_xll.BDP(V55,$X$14)),"Disabled")</f>
        <v>Disabled</v>
      </c>
      <c r="AE55" s="14" t="s">
        <v>0</v>
      </c>
      <c r="AF55" s="15"/>
      <c r="AG55" s="43"/>
      <c r="AH55" s="8"/>
      <c r="AI55" s="8"/>
      <c r="AJ55" s="8"/>
      <c r="AK55" s="49"/>
      <c r="AL55" s="69" t="str">
        <f ca="1">IF(AND(INDIRECT("Settings.Request"&amp;Currency),Settings.AutoCalc,Settings.EnableBloomberg),IF(AE55="","",_xll.BDP(AE55,$AG$14)),"Disabled")</f>
        <v>Disabled</v>
      </c>
      <c r="AN55" s="14" t="s">
        <v>0</v>
      </c>
      <c r="AO55" s="15"/>
      <c r="AP55" s="43"/>
      <c r="AQ55" s="8"/>
      <c r="AR55" s="8"/>
      <c r="AS55" s="8"/>
      <c r="AT55" s="49"/>
      <c r="AU55" s="69" t="str">
        <f ca="1">IF(AND(INDIRECT("Settings.Request"&amp;Currency),Settings.AutoCalc,Settings.EnableBloomberg),IF(AN55="","",_xll.BDP(AN55,$AP$14)),"Disabled")</f>
        <v>Disabled</v>
      </c>
      <c r="AW55" s="14" t="s">
        <v>0</v>
      </c>
      <c r="AX55" s="15"/>
      <c r="AY55" s="43"/>
      <c r="AZ55" s="46"/>
      <c r="BA55" s="8"/>
      <c r="BB55" s="8"/>
      <c r="BC55" s="49"/>
      <c r="BD55" s="69" t="str">
        <f ca="1">IF(AND(INDIRECT("Settings.Request"&amp;Currency),Settings.AutoCalc,Settings.EnableBloomberg),IF(AW55="","",_xll.BDP(AW55,$AY$14)),"Disabled")</f>
        <v>Disabled</v>
      </c>
    </row>
    <row r="56" spans="1:56">
      <c r="A56" s="16">
        <v>45</v>
      </c>
      <c r="B56" s="14" t="s">
        <v>14</v>
      </c>
      <c r="C56" s="15" t="s">
        <v>354</v>
      </c>
      <c r="D56" s="43"/>
      <c r="E56" s="52" t="s">
        <v>14</v>
      </c>
      <c r="F56" s="21" t="s">
        <v>202</v>
      </c>
      <c r="G56" s="21" t="s">
        <v>307</v>
      </c>
      <c r="H56" s="52">
        <v>-1.3599999999999999E-2</v>
      </c>
      <c r="I56" s="69" t="str">
        <f ca="1">IF(AND(INDIRECT("Settings.Request"&amp;Currency),Settings.AutoCalc,Settings.EnableBloomberg),IF(B56="","",_xll.BDP(B56,$D$14)),"Disabled")</f>
        <v>Disabled</v>
      </c>
      <c r="J56" s="30"/>
      <c r="K56" s="14" t="s">
        <v>0</v>
      </c>
      <c r="L56" s="15"/>
      <c r="M56" s="43"/>
      <c r="N56" s="8"/>
      <c r="O56" s="8"/>
      <c r="P56" s="8"/>
      <c r="Q56" s="21"/>
      <c r="R56" s="21"/>
      <c r="S56" s="52"/>
      <c r="T56" s="69" t="str">
        <f ca="1">IF(AND(INDIRECT("Settings.Request"&amp;Currency),Settings.AutoCalc,Settings.EnableBloomberg),IF(K56="","",_xll.BDP(K56,$M$16)),"Disabled")</f>
        <v>Disabled</v>
      </c>
      <c r="V56" s="14" t="s">
        <v>0</v>
      </c>
      <c r="W56" s="15"/>
      <c r="X56" s="43"/>
      <c r="Y56" s="8"/>
      <c r="Z56" s="8"/>
      <c r="AA56" s="8"/>
      <c r="AB56" s="49"/>
      <c r="AC56" s="69" t="str">
        <f ca="1">IF(AND(INDIRECT("Settings.Request"&amp;Currency),Settings.AutoCalc,Settings.EnableBloomberg),IF(V56="","",_xll.BDP(V56,$X$14)),"Disabled")</f>
        <v>Disabled</v>
      </c>
      <c r="AE56" s="14" t="s">
        <v>0</v>
      </c>
      <c r="AF56" s="15"/>
      <c r="AG56" s="43"/>
      <c r="AH56" s="8"/>
      <c r="AI56" s="8"/>
      <c r="AJ56" s="8"/>
      <c r="AK56" s="49"/>
      <c r="AL56" s="69" t="str">
        <f ca="1">IF(AND(INDIRECT("Settings.Request"&amp;Currency),Settings.AutoCalc,Settings.EnableBloomberg),IF(AE56="","",_xll.BDP(AE56,$AG$14)),"Disabled")</f>
        <v>Disabled</v>
      </c>
      <c r="AN56" s="14" t="s">
        <v>0</v>
      </c>
      <c r="AO56" s="15"/>
      <c r="AP56" s="43"/>
      <c r="AQ56" s="8"/>
      <c r="AR56" s="8"/>
      <c r="AS56" s="8"/>
      <c r="AT56" s="49"/>
      <c r="AU56" s="69" t="str">
        <f ca="1">IF(AND(INDIRECT("Settings.Request"&amp;Currency),Settings.AutoCalc,Settings.EnableBloomberg),IF(AN56="","",_xll.BDP(AN56,$AP$14)),"Disabled")</f>
        <v>Disabled</v>
      </c>
      <c r="AW56" s="14" t="s">
        <v>0</v>
      </c>
      <c r="AX56" s="15"/>
      <c r="AY56" s="43"/>
      <c r="AZ56" s="46"/>
      <c r="BA56" s="8"/>
      <c r="BB56" s="8"/>
      <c r="BC56" s="49"/>
      <c r="BD56" s="69" t="str">
        <f ca="1">IF(AND(INDIRECT("Settings.Request"&amp;Currency),Settings.AutoCalc,Settings.EnableBloomberg),IF(AW56="","",_xll.BDP(AW56,$AY$14)),"Disabled")</f>
        <v>Disabled</v>
      </c>
    </row>
    <row r="57" spans="1:56">
      <c r="A57" s="16">
        <v>46</v>
      </c>
      <c r="B57" s="14" t="s">
        <v>13</v>
      </c>
      <c r="C57" s="15" t="s">
        <v>355</v>
      </c>
      <c r="D57" s="43"/>
      <c r="E57" s="52" t="s">
        <v>13</v>
      </c>
      <c r="F57" s="21" t="s">
        <v>202</v>
      </c>
      <c r="G57" s="21" t="s">
        <v>308</v>
      </c>
      <c r="H57" s="52">
        <v>0.1043</v>
      </c>
      <c r="I57" s="69" t="str">
        <f ca="1">IF(AND(INDIRECT("Settings.Request"&amp;Currency),Settings.AutoCalc,Settings.EnableBloomberg),IF(B57="","",_xll.BDP(B57,$D$14)),"Disabled")</f>
        <v>Disabled</v>
      </c>
      <c r="J57" s="30"/>
      <c r="K57" s="14" t="s">
        <v>0</v>
      </c>
      <c r="L57" s="15"/>
      <c r="M57" s="43"/>
      <c r="N57" s="8"/>
      <c r="O57" s="8"/>
      <c r="P57" s="8"/>
      <c r="Q57" s="21"/>
      <c r="R57" s="21"/>
      <c r="S57" s="52"/>
      <c r="T57" s="69" t="str">
        <f ca="1">IF(AND(INDIRECT("Settings.Request"&amp;Currency),Settings.AutoCalc,Settings.EnableBloomberg),IF(K57="","",_xll.BDP(K57,$M$16)),"Disabled")</f>
        <v>Disabled</v>
      </c>
      <c r="V57" s="14" t="s">
        <v>0</v>
      </c>
      <c r="W57" s="15"/>
      <c r="X57" s="43"/>
      <c r="Y57" s="8"/>
      <c r="Z57" s="8"/>
      <c r="AA57" s="8"/>
      <c r="AB57" s="49"/>
      <c r="AC57" s="69" t="str">
        <f ca="1">IF(AND(INDIRECT("Settings.Request"&amp;Currency),Settings.AutoCalc,Settings.EnableBloomberg),IF(V57="","",_xll.BDP(V57,$X$14)),"Disabled")</f>
        <v>Disabled</v>
      </c>
      <c r="AE57" s="14" t="s">
        <v>0</v>
      </c>
      <c r="AF57" s="15"/>
      <c r="AG57" s="43"/>
      <c r="AH57" s="8"/>
      <c r="AI57" s="8"/>
      <c r="AJ57" s="8"/>
      <c r="AK57" s="49"/>
      <c r="AL57" s="69" t="str">
        <f ca="1">IF(AND(INDIRECT("Settings.Request"&amp;Currency),Settings.AutoCalc,Settings.EnableBloomberg),IF(AE57="","",_xll.BDP(AE57,$AG$14)),"Disabled")</f>
        <v>Disabled</v>
      </c>
      <c r="AN57" s="14" t="s">
        <v>0</v>
      </c>
      <c r="AO57" s="15"/>
      <c r="AP57" s="43"/>
      <c r="AQ57" s="8"/>
      <c r="AR57" s="8"/>
      <c r="AS57" s="8"/>
      <c r="AT57" s="49"/>
      <c r="AU57" s="69" t="str">
        <f ca="1">IF(AND(INDIRECT("Settings.Request"&amp;Currency),Settings.AutoCalc,Settings.EnableBloomberg),IF(AN57="","",_xll.BDP(AN57,$AP$14)),"Disabled")</f>
        <v>Disabled</v>
      </c>
      <c r="AW57" s="14" t="s">
        <v>0</v>
      </c>
      <c r="AX57" s="15"/>
      <c r="AY57" s="43"/>
      <c r="AZ57" s="46"/>
      <c r="BA57" s="8"/>
      <c r="BB57" s="8"/>
      <c r="BC57" s="49"/>
      <c r="BD57" s="69" t="str">
        <f ca="1">IF(AND(INDIRECT("Settings.Request"&amp;Currency),Settings.AutoCalc,Settings.EnableBloomberg),IF(AW57="","",_xll.BDP(AW57,$AY$14)),"Disabled")</f>
        <v>Disabled</v>
      </c>
    </row>
    <row r="58" spans="1:56">
      <c r="A58" s="16">
        <v>47</v>
      </c>
      <c r="B58" s="14" t="s">
        <v>12</v>
      </c>
      <c r="C58" s="15" t="s">
        <v>356</v>
      </c>
      <c r="D58" s="43"/>
      <c r="E58" s="52" t="s">
        <v>12</v>
      </c>
      <c r="F58" s="21" t="s">
        <v>202</v>
      </c>
      <c r="G58" s="21" t="s">
        <v>309</v>
      </c>
      <c r="H58" s="52">
        <v>0.22969999999999999</v>
      </c>
      <c r="I58" s="69" t="str">
        <f ca="1">IF(AND(INDIRECT("Settings.Request"&amp;Currency),Settings.AutoCalc,Settings.EnableBloomberg),IF(B58="","",_xll.BDP(B58,$D$14)),"Disabled")</f>
        <v>Disabled</v>
      </c>
      <c r="J58" s="30"/>
      <c r="K58" s="14" t="s">
        <v>0</v>
      </c>
      <c r="L58" s="15"/>
      <c r="M58" s="43"/>
      <c r="N58" s="8"/>
      <c r="O58" s="8"/>
      <c r="P58" s="8"/>
      <c r="Q58" s="21"/>
      <c r="R58" s="21"/>
      <c r="S58" s="52"/>
      <c r="T58" s="69" t="str">
        <f ca="1">IF(AND(INDIRECT("Settings.Request"&amp;Currency),Settings.AutoCalc,Settings.EnableBloomberg),IF(K58="","",_xll.BDP(K58,$M$16)),"Disabled")</f>
        <v>Disabled</v>
      </c>
      <c r="V58" s="14" t="s">
        <v>0</v>
      </c>
      <c r="W58" s="15"/>
      <c r="X58" s="43"/>
      <c r="Y58" s="8"/>
      <c r="Z58" s="8"/>
      <c r="AA58" s="8"/>
      <c r="AB58" s="49"/>
      <c r="AC58" s="69" t="str">
        <f ca="1">IF(AND(INDIRECT("Settings.Request"&amp;Currency),Settings.AutoCalc,Settings.EnableBloomberg),IF(V58="","",_xll.BDP(V58,$X$14)),"Disabled")</f>
        <v>Disabled</v>
      </c>
      <c r="AE58" s="14" t="s">
        <v>0</v>
      </c>
      <c r="AF58" s="15"/>
      <c r="AG58" s="43"/>
      <c r="AH58" s="8"/>
      <c r="AI58" s="8"/>
      <c r="AJ58" s="8"/>
      <c r="AK58" s="49"/>
      <c r="AL58" s="69" t="str">
        <f ca="1">IF(AND(INDIRECT("Settings.Request"&amp;Currency),Settings.AutoCalc,Settings.EnableBloomberg),IF(AE58="","",_xll.BDP(AE58,$AG$14)),"Disabled")</f>
        <v>Disabled</v>
      </c>
      <c r="AN58" s="14" t="s">
        <v>0</v>
      </c>
      <c r="AO58" s="15"/>
      <c r="AP58" s="43"/>
      <c r="AQ58" s="8"/>
      <c r="AR58" s="8"/>
      <c r="AS58" s="8"/>
      <c r="AT58" s="49"/>
      <c r="AU58" s="69" t="str">
        <f ca="1">IF(AND(INDIRECT("Settings.Request"&amp;Currency),Settings.AutoCalc,Settings.EnableBloomberg),IF(AN58="","",_xll.BDP(AN58,$AP$14)),"Disabled")</f>
        <v>Disabled</v>
      </c>
      <c r="AW58" s="14" t="s">
        <v>0</v>
      </c>
      <c r="AX58" s="15"/>
      <c r="AY58" s="43"/>
      <c r="AZ58" s="46"/>
      <c r="BA58" s="8"/>
      <c r="BB58" s="8"/>
      <c r="BC58" s="49"/>
      <c r="BD58" s="69" t="str">
        <f ca="1">IF(AND(INDIRECT("Settings.Request"&amp;Currency),Settings.AutoCalc,Settings.EnableBloomberg),IF(AW58="","",_xll.BDP(AW58,$AY$14)),"Disabled")</f>
        <v>Disabled</v>
      </c>
    </row>
    <row r="59" spans="1:56">
      <c r="A59" s="16">
        <v>48</v>
      </c>
      <c r="B59" s="14" t="s">
        <v>11</v>
      </c>
      <c r="C59" s="15" t="s">
        <v>357</v>
      </c>
      <c r="D59" s="43"/>
      <c r="E59" s="52" t="s">
        <v>11</v>
      </c>
      <c r="F59" s="21" t="s">
        <v>202</v>
      </c>
      <c r="G59" s="21" t="s">
        <v>310</v>
      </c>
      <c r="H59" s="52">
        <v>0.3594</v>
      </c>
      <c r="I59" s="69" t="str">
        <f ca="1">IF(AND(INDIRECT("Settings.Request"&amp;Currency),Settings.AutoCalc,Settings.EnableBloomberg),IF(B59="","",_xll.BDP(B59,$D$14)),"Disabled")</f>
        <v>Disabled</v>
      </c>
      <c r="J59" s="30"/>
      <c r="K59" s="14" t="s">
        <v>0</v>
      </c>
      <c r="L59" s="15"/>
      <c r="M59" s="43"/>
      <c r="N59" s="8"/>
      <c r="O59" s="8"/>
      <c r="P59" s="8"/>
      <c r="Q59" s="21"/>
      <c r="R59" s="21"/>
      <c r="S59" s="52"/>
      <c r="T59" s="69" t="str">
        <f ca="1">IF(AND(INDIRECT("Settings.Request"&amp;Currency),Settings.AutoCalc,Settings.EnableBloomberg),IF(K59="","",_xll.BDP(K59,$M$16)),"Disabled")</f>
        <v>Disabled</v>
      </c>
      <c r="V59" s="14" t="s">
        <v>0</v>
      </c>
      <c r="W59" s="15"/>
      <c r="X59" s="43"/>
      <c r="Y59" s="8"/>
      <c r="Z59" s="8"/>
      <c r="AA59" s="8"/>
      <c r="AB59" s="49"/>
      <c r="AC59" s="69" t="str">
        <f ca="1">IF(AND(INDIRECT("Settings.Request"&amp;Currency),Settings.AutoCalc,Settings.EnableBloomberg),IF(V59="","",_xll.BDP(V59,$X$14)),"Disabled")</f>
        <v>Disabled</v>
      </c>
      <c r="AE59" s="14" t="s">
        <v>0</v>
      </c>
      <c r="AF59" s="15"/>
      <c r="AG59" s="43"/>
      <c r="AH59" s="8"/>
      <c r="AI59" s="8"/>
      <c r="AJ59" s="8"/>
      <c r="AK59" s="49"/>
      <c r="AL59" s="69" t="str">
        <f ca="1">IF(AND(INDIRECT("Settings.Request"&amp;Currency),Settings.AutoCalc,Settings.EnableBloomberg),IF(AE59="","",_xll.BDP(AE59,$AG$14)),"Disabled")</f>
        <v>Disabled</v>
      </c>
      <c r="AN59" s="14" t="s">
        <v>0</v>
      </c>
      <c r="AO59" s="15"/>
      <c r="AP59" s="43"/>
      <c r="AQ59" s="8"/>
      <c r="AR59" s="8"/>
      <c r="AS59" s="8"/>
      <c r="AT59" s="49"/>
      <c r="AU59" s="69" t="str">
        <f ca="1">IF(AND(INDIRECT("Settings.Request"&amp;Currency),Settings.AutoCalc,Settings.EnableBloomberg),IF(AN59="","",_xll.BDP(AN59,$AP$14)),"Disabled")</f>
        <v>Disabled</v>
      </c>
      <c r="AW59" s="14" t="s">
        <v>0</v>
      </c>
      <c r="AX59" s="15"/>
      <c r="AY59" s="43"/>
      <c r="AZ59" s="46"/>
      <c r="BA59" s="8"/>
      <c r="BB59" s="8"/>
      <c r="BC59" s="49"/>
      <c r="BD59" s="69" t="str">
        <f ca="1">IF(AND(INDIRECT("Settings.Request"&amp;Currency),Settings.AutoCalc,Settings.EnableBloomberg),IF(AW59="","",_xll.BDP(AW59,$AY$14)),"Disabled")</f>
        <v>Disabled</v>
      </c>
    </row>
    <row r="60" spans="1:56">
      <c r="A60" s="16">
        <v>49</v>
      </c>
      <c r="B60" s="14" t="s">
        <v>10</v>
      </c>
      <c r="C60" s="15" t="s">
        <v>358</v>
      </c>
      <c r="D60" s="43"/>
      <c r="E60" s="52" t="s">
        <v>10</v>
      </c>
      <c r="F60" s="21" t="s">
        <v>202</v>
      </c>
      <c r="G60" s="21" t="s">
        <v>311</v>
      </c>
      <c r="H60" s="52">
        <v>0.48499999999999999</v>
      </c>
      <c r="I60" s="69" t="str">
        <f ca="1">IF(AND(INDIRECT("Settings.Request"&amp;Currency),Settings.AutoCalc,Settings.EnableBloomberg),IF(B60="","",_xll.BDP(B60,$D$14)),"Disabled")</f>
        <v>Disabled</v>
      </c>
      <c r="J60" s="30"/>
      <c r="K60" s="14" t="s">
        <v>0</v>
      </c>
      <c r="L60" s="15"/>
      <c r="M60" s="43"/>
      <c r="N60" s="8"/>
      <c r="O60" s="8"/>
      <c r="P60" s="8"/>
      <c r="Q60" s="21"/>
      <c r="R60" s="21"/>
      <c r="S60" s="52"/>
      <c r="T60" s="69" t="str">
        <f ca="1">IF(AND(INDIRECT("Settings.Request"&amp;Currency),Settings.AutoCalc,Settings.EnableBloomberg),IF(K60="","",_xll.BDP(K60,$M$16)),"Disabled")</f>
        <v>Disabled</v>
      </c>
      <c r="V60" s="14" t="s">
        <v>0</v>
      </c>
      <c r="W60" s="15"/>
      <c r="X60" s="43"/>
      <c r="Y60" s="8"/>
      <c r="Z60" s="8"/>
      <c r="AA60" s="8"/>
      <c r="AB60" s="49"/>
      <c r="AC60" s="69" t="str">
        <f ca="1">IF(AND(INDIRECT("Settings.Request"&amp;Currency),Settings.AutoCalc,Settings.EnableBloomberg),IF(V60="","",_xll.BDP(V60,$X$14)),"Disabled")</f>
        <v>Disabled</v>
      </c>
      <c r="AE60" s="14" t="s">
        <v>0</v>
      </c>
      <c r="AF60" s="15"/>
      <c r="AG60" s="43"/>
      <c r="AH60" s="8"/>
      <c r="AI60" s="8"/>
      <c r="AJ60" s="8"/>
      <c r="AK60" s="49"/>
      <c r="AL60" s="69" t="str">
        <f ca="1">IF(AND(INDIRECT("Settings.Request"&amp;Currency),Settings.AutoCalc,Settings.EnableBloomberg),IF(AE60="","",_xll.BDP(AE60,$AG$14)),"Disabled")</f>
        <v>Disabled</v>
      </c>
      <c r="AN60" s="14" t="s">
        <v>0</v>
      </c>
      <c r="AO60" s="15"/>
      <c r="AP60" s="43"/>
      <c r="AQ60" s="8"/>
      <c r="AR60" s="8"/>
      <c r="AS60" s="8"/>
      <c r="AT60" s="49"/>
      <c r="AU60" s="69" t="str">
        <f ca="1">IF(AND(INDIRECT("Settings.Request"&amp;Currency),Settings.AutoCalc,Settings.EnableBloomberg),IF(AN60="","",_xll.BDP(AN60,$AP$14)),"Disabled")</f>
        <v>Disabled</v>
      </c>
      <c r="AW60" s="14" t="s">
        <v>0</v>
      </c>
      <c r="AX60" s="15"/>
      <c r="AY60" s="43"/>
      <c r="AZ60" s="46"/>
      <c r="BA60" s="8"/>
      <c r="BB60" s="8"/>
      <c r="BC60" s="49"/>
      <c r="BD60" s="69" t="str">
        <f ca="1">IF(AND(INDIRECT("Settings.Request"&amp;Currency),Settings.AutoCalc,Settings.EnableBloomberg),IF(AW60="","",_xll.BDP(AW60,$AY$14)),"Disabled")</f>
        <v>Disabled</v>
      </c>
    </row>
    <row r="61" spans="1:56">
      <c r="A61" s="16">
        <v>50</v>
      </c>
      <c r="B61" s="14" t="s">
        <v>9</v>
      </c>
      <c r="C61" s="15" t="s">
        <v>359</v>
      </c>
      <c r="D61" s="43"/>
      <c r="E61" s="52" t="s">
        <v>9</v>
      </c>
      <c r="F61" s="21" t="s">
        <v>202</v>
      </c>
      <c r="G61" s="21" t="s">
        <v>312</v>
      </c>
      <c r="H61" s="52">
        <v>0.60109999999999997</v>
      </c>
      <c r="I61" s="69" t="str">
        <f ca="1">IF(AND(INDIRECT("Settings.Request"&amp;Currency),Settings.AutoCalc,Settings.EnableBloomberg),IF(B61="","",_xll.BDP(B61,$D$14)),"Disabled")</f>
        <v>Disabled</v>
      </c>
      <c r="J61" s="30"/>
      <c r="K61" s="14" t="s">
        <v>0</v>
      </c>
      <c r="L61" s="15"/>
      <c r="M61" s="43"/>
      <c r="N61" s="8"/>
      <c r="O61" s="8"/>
      <c r="P61" s="8"/>
      <c r="Q61" s="21"/>
      <c r="R61" s="21"/>
      <c r="S61" s="52"/>
      <c r="T61" s="69" t="str">
        <f ca="1">IF(AND(INDIRECT("Settings.Request"&amp;Currency),Settings.AutoCalc,Settings.EnableBloomberg),IF(K61="","",_xll.BDP(K61,$M$16)),"Disabled")</f>
        <v>Disabled</v>
      </c>
      <c r="V61" s="14" t="s">
        <v>0</v>
      </c>
      <c r="W61" s="15"/>
      <c r="X61" s="43"/>
      <c r="Y61" s="8"/>
      <c r="Z61" s="8"/>
      <c r="AA61" s="8"/>
      <c r="AB61" s="49"/>
      <c r="AC61" s="69" t="str">
        <f ca="1">IF(AND(INDIRECT("Settings.Request"&amp;Currency),Settings.AutoCalc,Settings.EnableBloomberg),IF(V61="","",_xll.BDP(V61,$X$14)),"Disabled")</f>
        <v>Disabled</v>
      </c>
      <c r="AE61" s="14" t="s">
        <v>0</v>
      </c>
      <c r="AF61" s="15"/>
      <c r="AG61" s="43"/>
      <c r="AH61" s="8"/>
      <c r="AI61" s="8"/>
      <c r="AJ61" s="8"/>
      <c r="AK61" s="49"/>
      <c r="AL61" s="69" t="str">
        <f ca="1">IF(AND(INDIRECT("Settings.Request"&amp;Currency),Settings.AutoCalc,Settings.EnableBloomberg),IF(AE61="","",_xll.BDP(AE61,$AG$14)),"Disabled")</f>
        <v>Disabled</v>
      </c>
      <c r="AN61" s="14" t="s">
        <v>0</v>
      </c>
      <c r="AO61" s="15"/>
      <c r="AP61" s="43"/>
      <c r="AQ61" s="8"/>
      <c r="AR61" s="8"/>
      <c r="AS61" s="8"/>
      <c r="AT61" s="49"/>
      <c r="AU61" s="69" t="str">
        <f ca="1">IF(AND(INDIRECT("Settings.Request"&amp;Currency),Settings.AutoCalc,Settings.EnableBloomberg),IF(AN61="","",_xll.BDP(AN61,$AP$14)),"Disabled")</f>
        <v>Disabled</v>
      </c>
      <c r="AW61" s="14" t="s">
        <v>0</v>
      </c>
      <c r="AX61" s="15"/>
      <c r="AY61" s="43"/>
      <c r="AZ61" s="46"/>
      <c r="BA61" s="8"/>
      <c r="BB61" s="8"/>
      <c r="BC61" s="49"/>
      <c r="BD61" s="69" t="str">
        <f ca="1">IF(AND(INDIRECT("Settings.Request"&amp;Currency),Settings.AutoCalc,Settings.EnableBloomberg),IF(AW61="","",_xll.BDP(AW61,$AY$14)),"Disabled")</f>
        <v>Disabled</v>
      </c>
    </row>
    <row r="62" spans="1:56">
      <c r="A62" s="16">
        <v>51</v>
      </c>
      <c r="B62" s="14" t="s">
        <v>8</v>
      </c>
      <c r="C62" s="15" t="s">
        <v>360</v>
      </c>
      <c r="D62" s="43"/>
      <c r="E62" s="52" t="s">
        <v>8</v>
      </c>
      <c r="F62" s="21" t="s">
        <v>202</v>
      </c>
      <c r="G62" s="21" t="s">
        <v>313</v>
      </c>
      <c r="H62" s="52">
        <v>0.70420000000000005</v>
      </c>
      <c r="I62" s="69" t="str">
        <f ca="1">IF(AND(INDIRECT("Settings.Request"&amp;Currency),Settings.AutoCalc,Settings.EnableBloomberg),IF(B62="","",_xll.BDP(B62,$D$14)),"Disabled")</f>
        <v>Disabled</v>
      </c>
      <c r="J62" s="30"/>
      <c r="K62" s="14" t="s">
        <v>0</v>
      </c>
      <c r="L62" s="15"/>
      <c r="M62" s="43"/>
      <c r="N62" s="8"/>
      <c r="O62" s="8"/>
      <c r="P62" s="8"/>
      <c r="Q62" s="21"/>
      <c r="R62" s="21"/>
      <c r="S62" s="52"/>
      <c r="T62" s="69" t="str">
        <f ca="1">IF(AND(INDIRECT("Settings.Request"&amp;Currency),Settings.AutoCalc,Settings.EnableBloomberg),IF(K62="","",_xll.BDP(K62,$M$16)),"Disabled")</f>
        <v>Disabled</v>
      </c>
      <c r="V62" s="14" t="s">
        <v>0</v>
      </c>
      <c r="W62" s="15"/>
      <c r="X62" s="43"/>
      <c r="Y62" s="8"/>
      <c r="Z62" s="8"/>
      <c r="AA62" s="8"/>
      <c r="AB62" s="49"/>
      <c r="AC62" s="69" t="str">
        <f ca="1">IF(AND(INDIRECT("Settings.Request"&amp;Currency),Settings.AutoCalc,Settings.EnableBloomberg),IF(V62="","",_xll.BDP(V62,$X$14)),"Disabled")</f>
        <v>Disabled</v>
      </c>
      <c r="AE62" s="14" t="s">
        <v>0</v>
      </c>
      <c r="AF62" s="15"/>
      <c r="AG62" s="43"/>
      <c r="AH62" s="8"/>
      <c r="AI62" s="8"/>
      <c r="AJ62" s="8"/>
      <c r="AK62" s="49"/>
      <c r="AL62" s="69" t="str">
        <f ca="1">IF(AND(INDIRECT("Settings.Request"&amp;Currency),Settings.AutoCalc,Settings.EnableBloomberg),IF(AE62="","",_xll.BDP(AE62,$AG$14)),"Disabled")</f>
        <v>Disabled</v>
      </c>
      <c r="AN62" s="14" t="s">
        <v>0</v>
      </c>
      <c r="AO62" s="15"/>
      <c r="AP62" s="43"/>
      <c r="AQ62" s="8"/>
      <c r="AR62" s="8"/>
      <c r="AS62" s="8"/>
      <c r="AT62" s="49"/>
      <c r="AU62" s="69" t="str">
        <f ca="1">IF(AND(INDIRECT("Settings.Request"&amp;Currency),Settings.AutoCalc,Settings.EnableBloomberg),IF(AN62="","",_xll.BDP(AN62,$AP$14)),"Disabled")</f>
        <v>Disabled</v>
      </c>
      <c r="AW62" s="14" t="s">
        <v>0</v>
      </c>
      <c r="AX62" s="15"/>
      <c r="AY62" s="43"/>
      <c r="AZ62" s="46"/>
      <c r="BA62" s="8"/>
      <c r="BB62" s="8"/>
      <c r="BC62" s="49"/>
      <c r="BD62" s="69" t="str">
        <f ca="1">IF(AND(INDIRECT("Settings.Request"&amp;Currency),Settings.AutoCalc,Settings.EnableBloomberg),IF(AW62="","",_xll.BDP(AW62,$AY$14)),"Disabled")</f>
        <v>Disabled</v>
      </c>
    </row>
    <row r="63" spans="1:56">
      <c r="A63" s="16">
        <v>52</v>
      </c>
      <c r="B63" s="14" t="s">
        <v>7</v>
      </c>
      <c r="C63" s="15" t="s">
        <v>361</v>
      </c>
      <c r="D63" s="43"/>
      <c r="E63" s="52" t="s">
        <v>7</v>
      </c>
      <c r="F63" s="21" t="s">
        <v>202</v>
      </c>
      <c r="G63" s="21" t="s">
        <v>314</v>
      </c>
      <c r="H63" s="52">
        <v>0.7954</v>
      </c>
      <c r="I63" s="69" t="str">
        <f ca="1">IF(AND(INDIRECT("Settings.Request"&amp;Currency),Settings.AutoCalc,Settings.EnableBloomberg),IF(B63="","",_xll.BDP(B63,$D$14)),"Disabled")</f>
        <v>Disabled</v>
      </c>
      <c r="J63" s="30"/>
      <c r="K63" s="14" t="s">
        <v>0</v>
      </c>
      <c r="L63" s="15"/>
      <c r="M63" s="43"/>
      <c r="N63" s="8"/>
      <c r="O63" s="8"/>
      <c r="P63" s="8"/>
      <c r="Q63" s="21"/>
      <c r="R63" s="21"/>
      <c r="S63" s="52"/>
      <c r="T63" s="69" t="str">
        <f ca="1">IF(AND(INDIRECT("Settings.Request"&amp;Currency),Settings.AutoCalc,Settings.EnableBloomberg),IF(K63="","",_xll.BDP(K63,$M$16)),"Disabled")</f>
        <v>Disabled</v>
      </c>
      <c r="V63" s="14" t="s">
        <v>0</v>
      </c>
      <c r="W63" s="15"/>
      <c r="X63" s="43"/>
      <c r="Y63" s="8"/>
      <c r="Z63" s="8"/>
      <c r="AA63" s="8"/>
      <c r="AB63" s="49"/>
      <c r="AC63" s="69" t="str">
        <f ca="1">IF(AND(INDIRECT("Settings.Request"&amp;Currency),Settings.AutoCalc,Settings.EnableBloomberg),IF(V63="","",_xll.BDP(V63,$X$14)),"Disabled")</f>
        <v>Disabled</v>
      </c>
      <c r="AE63" s="14" t="s">
        <v>0</v>
      </c>
      <c r="AF63" s="15"/>
      <c r="AG63" s="43"/>
      <c r="AH63" s="8"/>
      <c r="AI63" s="8"/>
      <c r="AJ63" s="8"/>
      <c r="AK63" s="49"/>
      <c r="AL63" s="69" t="str">
        <f ca="1">IF(AND(INDIRECT("Settings.Request"&amp;Currency),Settings.AutoCalc,Settings.EnableBloomberg),IF(AE63="","",_xll.BDP(AE63,$AG$14)),"Disabled")</f>
        <v>Disabled</v>
      </c>
      <c r="AN63" s="14" t="s">
        <v>0</v>
      </c>
      <c r="AO63" s="15"/>
      <c r="AP63" s="43"/>
      <c r="AQ63" s="8"/>
      <c r="AR63" s="8"/>
      <c r="AS63" s="8"/>
      <c r="AT63" s="49"/>
      <c r="AU63" s="69" t="str">
        <f ca="1">IF(AND(INDIRECT("Settings.Request"&amp;Currency),Settings.AutoCalc,Settings.EnableBloomberg),IF(AN63="","",_xll.BDP(AN63,$AP$14)),"Disabled")</f>
        <v>Disabled</v>
      </c>
      <c r="AW63" s="14" t="s">
        <v>0</v>
      </c>
      <c r="AX63" s="15"/>
      <c r="AY63" s="43"/>
      <c r="AZ63" s="46"/>
      <c r="BA63" s="8"/>
      <c r="BB63" s="8"/>
      <c r="BC63" s="49"/>
      <c r="BD63" s="69" t="str">
        <f ca="1">IF(AND(INDIRECT("Settings.Request"&amp;Currency),Settings.AutoCalc,Settings.EnableBloomberg),IF(AW63="","",_xll.BDP(AW63,$AY$14)),"Disabled")</f>
        <v>Disabled</v>
      </c>
    </row>
    <row r="64" spans="1:56">
      <c r="A64" s="16">
        <v>53</v>
      </c>
      <c r="B64" s="14" t="s">
        <v>6</v>
      </c>
      <c r="C64" s="15" t="s">
        <v>362</v>
      </c>
      <c r="D64" s="43"/>
      <c r="E64" s="52" t="s">
        <v>6</v>
      </c>
      <c r="F64" s="21" t="s">
        <v>202</v>
      </c>
      <c r="G64" s="21" t="s">
        <v>315</v>
      </c>
      <c r="H64" s="52">
        <v>1.0015000000000001</v>
      </c>
      <c r="I64" s="69" t="str">
        <f ca="1">IF(AND(INDIRECT("Settings.Request"&amp;Currency),Settings.AutoCalc,Settings.EnableBloomberg),IF(B64="","",_xll.BDP(B64,$D$14)),"Disabled")</f>
        <v>Disabled</v>
      </c>
      <c r="J64" s="30"/>
      <c r="K64" s="14" t="s">
        <v>0</v>
      </c>
      <c r="L64" s="15"/>
      <c r="M64" s="43"/>
      <c r="N64" s="8"/>
      <c r="O64" s="8"/>
      <c r="P64" s="8"/>
      <c r="Q64" s="21"/>
      <c r="R64" s="21"/>
      <c r="S64" s="52"/>
      <c r="T64" s="69" t="str">
        <f ca="1">IF(AND(INDIRECT("Settings.Request"&amp;Currency),Settings.AutoCalc,Settings.EnableBloomberg),IF(K64="","",_xll.BDP(K64,$M$16)),"Disabled")</f>
        <v>Disabled</v>
      </c>
      <c r="V64" s="14" t="s">
        <v>0</v>
      </c>
      <c r="W64" s="15"/>
      <c r="X64" s="43"/>
      <c r="Y64" s="8"/>
      <c r="Z64" s="8"/>
      <c r="AA64" s="8"/>
      <c r="AB64" s="49"/>
      <c r="AC64" s="69" t="str">
        <f ca="1">IF(AND(INDIRECT("Settings.Request"&amp;Currency),Settings.AutoCalc,Settings.EnableBloomberg),IF(V64="","",_xll.BDP(V64,$X$14)),"Disabled")</f>
        <v>Disabled</v>
      </c>
      <c r="AE64" s="14" t="s">
        <v>0</v>
      </c>
      <c r="AF64" s="15"/>
      <c r="AG64" s="43"/>
      <c r="AH64" s="8"/>
      <c r="AI64" s="8"/>
      <c r="AJ64" s="8"/>
      <c r="AK64" s="49"/>
      <c r="AL64" s="69" t="str">
        <f ca="1">IF(AND(INDIRECT("Settings.Request"&amp;Currency),Settings.AutoCalc,Settings.EnableBloomberg),IF(AE64="","",_xll.BDP(AE64,$AG$14)),"Disabled")</f>
        <v>Disabled</v>
      </c>
      <c r="AN64" s="14" t="s">
        <v>0</v>
      </c>
      <c r="AO64" s="15"/>
      <c r="AP64" s="43"/>
      <c r="AQ64" s="8"/>
      <c r="AR64" s="8"/>
      <c r="AS64" s="8"/>
      <c r="AT64" s="49"/>
      <c r="AU64" s="69" t="str">
        <f ca="1">IF(AND(INDIRECT("Settings.Request"&amp;Currency),Settings.AutoCalc,Settings.EnableBloomberg),IF(AN64="","",_xll.BDP(AN64,$AP$14)),"Disabled")</f>
        <v>Disabled</v>
      </c>
      <c r="AW64" s="14" t="s">
        <v>0</v>
      </c>
      <c r="AX64" s="15"/>
      <c r="AY64" s="43"/>
      <c r="AZ64" s="46"/>
      <c r="BA64" s="8"/>
      <c r="BB64" s="8"/>
      <c r="BC64" s="49"/>
      <c r="BD64" s="69" t="str">
        <f ca="1">IF(AND(INDIRECT("Settings.Request"&amp;Currency),Settings.AutoCalc,Settings.EnableBloomberg),IF(AW64="","",_xll.BDP(AW64,$AY$14)),"Disabled")</f>
        <v>Disabled</v>
      </c>
    </row>
    <row r="65" spans="1:56">
      <c r="A65" s="16">
        <v>54</v>
      </c>
      <c r="B65" s="14" t="s">
        <v>5</v>
      </c>
      <c r="C65" s="15" t="s">
        <v>363</v>
      </c>
      <c r="D65" s="43"/>
      <c r="E65" s="52" t="s">
        <v>5</v>
      </c>
      <c r="F65" s="21" t="s">
        <v>202</v>
      </c>
      <c r="G65" s="21" t="s">
        <v>316</v>
      </c>
      <c r="H65" s="52">
        <v>1.1720999999999999</v>
      </c>
      <c r="I65" s="69" t="str">
        <f ca="1">IF(AND(INDIRECT("Settings.Request"&amp;Currency),Settings.AutoCalc,Settings.EnableBloomberg),IF(B65="","",_xll.BDP(B65,$D$14)),"Disabled")</f>
        <v>Disabled</v>
      </c>
      <c r="J65" s="30"/>
      <c r="K65" s="14" t="s">
        <v>0</v>
      </c>
      <c r="L65" s="15"/>
      <c r="M65" s="43"/>
      <c r="N65" s="8"/>
      <c r="O65" s="8"/>
      <c r="P65" s="8"/>
      <c r="Q65" s="21"/>
      <c r="R65" s="21"/>
      <c r="S65" s="52"/>
      <c r="T65" s="69" t="str">
        <f ca="1">IF(AND(INDIRECT("Settings.Request"&amp;Currency),Settings.AutoCalc,Settings.EnableBloomberg),IF(K65="","",_xll.BDP(K65,$M$16)),"Disabled")</f>
        <v>Disabled</v>
      </c>
      <c r="V65" s="14" t="s">
        <v>0</v>
      </c>
      <c r="W65" s="15"/>
      <c r="X65" s="43"/>
      <c r="Y65" s="8"/>
      <c r="Z65" s="8"/>
      <c r="AA65" s="8"/>
      <c r="AB65" s="49"/>
      <c r="AC65" s="69" t="str">
        <f ca="1">IF(AND(INDIRECT("Settings.Request"&amp;Currency),Settings.AutoCalc,Settings.EnableBloomberg),IF(V65="","",_xll.BDP(V65,$X$14)),"Disabled")</f>
        <v>Disabled</v>
      </c>
      <c r="AE65" s="14" t="s">
        <v>0</v>
      </c>
      <c r="AF65" s="15"/>
      <c r="AG65" s="43"/>
      <c r="AH65" s="8"/>
      <c r="AI65" s="8"/>
      <c r="AJ65" s="8"/>
      <c r="AK65" s="49"/>
      <c r="AL65" s="69" t="str">
        <f ca="1">IF(AND(INDIRECT("Settings.Request"&amp;Currency),Settings.AutoCalc,Settings.EnableBloomberg),IF(AE65="","",_xll.BDP(AE65,$AG$14)),"Disabled")</f>
        <v>Disabled</v>
      </c>
      <c r="AN65" s="14" t="s">
        <v>0</v>
      </c>
      <c r="AO65" s="15"/>
      <c r="AP65" s="43"/>
      <c r="AQ65" s="8"/>
      <c r="AR65" s="8"/>
      <c r="AS65" s="8"/>
      <c r="AT65" s="49"/>
      <c r="AU65" s="69" t="str">
        <f ca="1">IF(AND(INDIRECT("Settings.Request"&amp;Currency),Settings.AutoCalc,Settings.EnableBloomberg),IF(AN65="","",_xll.BDP(AN65,$AP$14)),"Disabled")</f>
        <v>Disabled</v>
      </c>
      <c r="AW65" s="14" t="s">
        <v>0</v>
      </c>
      <c r="AX65" s="15"/>
      <c r="AY65" s="43"/>
      <c r="AZ65" s="46"/>
      <c r="BA65" s="8"/>
      <c r="BB65" s="8"/>
      <c r="BC65" s="49"/>
      <c r="BD65" s="69" t="str">
        <f ca="1">IF(AND(INDIRECT("Settings.Request"&amp;Currency),Settings.AutoCalc,Settings.EnableBloomberg),IF(AW65="","",_xll.BDP(AW65,$AY$14)),"Disabled")</f>
        <v>Disabled</v>
      </c>
    </row>
    <row r="66" spans="1:56">
      <c r="A66" s="16">
        <v>55</v>
      </c>
      <c r="B66" s="14" t="s">
        <v>4</v>
      </c>
      <c r="C66" s="15" t="s">
        <v>364</v>
      </c>
      <c r="D66" s="43"/>
      <c r="E66" s="52" t="s">
        <v>4</v>
      </c>
      <c r="F66" s="21" t="s">
        <v>202</v>
      </c>
      <c r="G66" s="21" t="s">
        <v>317</v>
      </c>
      <c r="H66" s="52">
        <v>1.2291000000000001</v>
      </c>
      <c r="I66" s="69" t="str">
        <f ca="1">IF(AND(INDIRECT("Settings.Request"&amp;Currency),Settings.AutoCalc,Settings.EnableBloomberg),IF(B66="","",_xll.BDP(B66,$D$14)),"Disabled")</f>
        <v>Disabled</v>
      </c>
      <c r="J66" s="30"/>
      <c r="K66" s="14" t="s">
        <v>0</v>
      </c>
      <c r="L66" s="15"/>
      <c r="M66" s="43"/>
      <c r="N66" s="8"/>
      <c r="O66" s="8"/>
      <c r="P66" s="8"/>
      <c r="Q66" s="21"/>
      <c r="R66" s="21"/>
      <c r="S66" s="52"/>
      <c r="T66" s="69" t="str">
        <f ca="1">IF(AND(INDIRECT("Settings.Request"&amp;Currency),Settings.AutoCalc,Settings.EnableBloomberg),IF(K66="","",_xll.BDP(K66,$M$16)),"Disabled")</f>
        <v>Disabled</v>
      </c>
      <c r="V66" s="14" t="s">
        <v>0</v>
      </c>
      <c r="W66" s="15"/>
      <c r="X66" s="43"/>
      <c r="Y66" s="8"/>
      <c r="Z66" s="8"/>
      <c r="AA66" s="8"/>
      <c r="AB66" s="49"/>
      <c r="AC66" s="69" t="str">
        <f ca="1">IF(AND(INDIRECT("Settings.Request"&amp;Currency),Settings.AutoCalc,Settings.EnableBloomberg),IF(V66="","",_xll.BDP(V66,$X$14)),"Disabled")</f>
        <v>Disabled</v>
      </c>
      <c r="AE66" s="14" t="s">
        <v>0</v>
      </c>
      <c r="AF66" s="15"/>
      <c r="AG66" s="43"/>
      <c r="AH66" s="8"/>
      <c r="AI66" s="8"/>
      <c r="AJ66" s="8"/>
      <c r="AK66" s="49"/>
      <c r="AL66" s="69" t="str">
        <f ca="1">IF(AND(INDIRECT("Settings.Request"&amp;Currency),Settings.AutoCalc,Settings.EnableBloomberg),IF(AE66="","",_xll.BDP(AE66,$AG$14)),"Disabled")</f>
        <v>Disabled</v>
      </c>
      <c r="AN66" s="14" t="s">
        <v>0</v>
      </c>
      <c r="AO66" s="15"/>
      <c r="AP66" s="43"/>
      <c r="AQ66" s="8"/>
      <c r="AR66" s="8"/>
      <c r="AS66" s="8"/>
      <c r="AT66" s="49"/>
      <c r="AU66" s="69" t="str">
        <f ca="1">IF(AND(INDIRECT("Settings.Request"&amp;Currency),Settings.AutoCalc,Settings.EnableBloomberg),IF(AN66="","",_xll.BDP(AN66,$AP$14)),"Disabled")</f>
        <v>Disabled</v>
      </c>
      <c r="AW66" s="14" t="s">
        <v>0</v>
      </c>
      <c r="AX66" s="15"/>
      <c r="AY66" s="43"/>
      <c r="AZ66" s="46"/>
      <c r="BA66" s="8"/>
      <c r="BB66" s="8"/>
      <c r="BC66" s="49"/>
      <c r="BD66" s="69" t="str">
        <f ca="1">IF(AND(INDIRECT("Settings.Request"&amp;Currency),Settings.AutoCalc,Settings.EnableBloomberg),IF(AW66="","",_xll.BDP(AW66,$AY$14)),"Disabled")</f>
        <v>Disabled</v>
      </c>
    </row>
    <row r="67" spans="1:56">
      <c r="A67" s="16">
        <v>56</v>
      </c>
      <c r="B67" s="14" t="s">
        <v>3</v>
      </c>
      <c r="C67" s="15" t="s">
        <v>365</v>
      </c>
      <c r="D67" s="43"/>
      <c r="E67" s="52" t="s">
        <v>3</v>
      </c>
      <c r="F67" s="21" t="s">
        <v>202</v>
      </c>
      <c r="G67" s="21" t="s">
        <v>318</v>
      </c>
      <c r="H67" s="52">
        <v>1.2549999999999999</v>
      </c>
      <c r="I67" s="69" t="str">
        <f ca="1">IF(AND(INDIRECT("Settings.Request"&amp;Currency),Settings.AutoCalc,Settings.EnableBloomberg),IF(B67="","",_xll.BDP(B67,$D$14)),"Disabled")</f>
        <v>Disabled</v>
      </c>
      <c r="J67" s="30"/>
      <c r="K67" s="14" t="s">
        <v>0</v>
      </c>
      <c r="L67" s="15"/>
      <c r="M67" s="43"/>
      <c r="N67" s="8"/>
      <c r="O67" s="8"/>
      <c r="P67" s="8"/>
      <c r="Q67" s="21"/>
      <c r="R67" s="21"/>
      <c r="S67" s="52"/>
      <c r="T67" s="69" t="str">
        <f ca="1">IF(AND(INDIRECT("Settings.Request"&amp;Currency),Settings.AutoCalc,Settings.EnableBloomberg),IF(K67="","",_xll.BDP(K67,$M$16)),"Disabled")</f>
        <v>Disabled</v>
      </c>
      <c r="V67" s="14" t="s">
        <v>0</v>
      </c>
      <c r="W67" s="15"/>
      <c r="X67" s="43"/>
      <c r="Y67" s="8"/>
      <c r="Z67" s="8"/>
      <c r="AA67" s="8"/>
      <c r="AB67" s="49"/>
      <c r="AC67" s="69" t="str">
        <f ca="1">IF(AND(INDIRECT("Settings.Request"&amp;Currency),Settings.AutoCalc,Settings.EnableBloomberg),IF(V67="","",_xll.BDP(V67,$X$14)),"Disabled")</f>
        <v>Disabled</v>
      </c>
      <c r="AE67" s="14" t="s">
        <v>0</v>
      </c>
      <c r="AF67" s="15"/>
      <c r="AG67" s="43"/>
      <c r="AH67" s="8"/>
      <c r="AI67" s="8"/>
      <c r="AJ67" s="8"/>
      <c r="AK67" s="49"/>
      <c r="AL67" s="69" t="str">
        <f ca="1">IF(AND(INDIRECT("Settings.Request"&amp;Currency),Settings.AutoCalc,Settings.EnableBloomberg),IF(AE67="","",_xll.BDP(AE67,$AG$14)),"Disabled")</f>
        <v>Disabled</v>
      </c>
      <c r="AN67" s="14" t="s">
        <v>0</v>
      </c>
      <c r="AO67" s="15"/>
      <c r="AP67" s="43"/>
      <c r="AQ67" s="8"/>
      <c r="AR67" s="8"/>
      <c r="AS67" s="8"/>
      <c r="AT67" s="49"/>
      <c r="AU67" s="69" t="str">
        <f ca="1">IF(AND(INDIRECT("Settings.Request"&amp;Currency),Settings.AutoCalc,Settings.EnableBloomberg),IF(AN67="","",_xll.BDP(AN67,$AP$14)),"Disabled")</f>
        <v>Disabled</v>
      </c>
      <c r="AW67" s="14" t="s">
        <v>0</v>
      </c>
      <c r="AX67" s="15"/>
      <c r="AY67" s="43"/>
      <c r="AZ67" s="46"/>
      <c r="BA67" s="8"/>
      <c r="BB67" s="8"/>
      <c r="BC67" s="49"/>
      <c r="BD67" s="69" t="str">
        <f ca="1">IF(AND(INDIRECT("Settings.Request"&amp;Currency),Settings.AutoCalc,Settings.EnableBloomberg),IF(AW67="","",_xll.BDP(AW67,$AY$14)),"Disabled")</f>
        <v>Disabled</v>
      </c>
    </row>
    <row r="68" spans="1:56">
      <c r="A68" s="16">
        <v>57</v>
      </c>
      <c r="B68" s="14" t="s">
        <v>2</v>
      </c>
      <c r="C68" s="15" t="s">
        <v>366</v>
      </c>
      <c r="D68" s="43"/>
      <c r="E68" s="52" t="s">
        <v>2</v>
      </c>
      <c r="F68" s="21" t="s">
        <v>202</v>
      </c>
      <c r="G68" s="21" t="s">
        <v>319</v>
      </c>
      <c r="H68" s="52">
        <v>1.2635000000000001</v>
      </c>
      <c r="I68" s="69" t="str">
        <f ca="1">IF(AND(INDIRECT("Settings.Request"&amp;Currency),Settings.AutoCalc,Settings.EnableBloomberg),IF(B68="","",_xll.BDP(B68,$D$14)),"Disabled")</f>
        <v>Disabled</v>
      </c>
      <c r="J68" s="30"/>
      <c r="K68" s="14" t="s">
        <v>0</v>
      </c>
      <c r="L68" s="15"/>
      <c r="M68" s="43"/>
      <c r="N68" s="8"/>
      <c r="O68" s="8"/>
      <c r="P68" s="8"/>
      <c r="Q68" s="21"/>
      <c r="R68" s="21"/>
      <c r="S68" s="52"/>
      <c r="T68" s="69" t="str">
        <f ca="1">IF(AND(INDIRECT("Settings.Request"&amp;Currency),Settings.AutoCalc,Settings.EnableBloomberg),IF(K68="","",_xll.BDP(K68,$M$16)),"Disabled")</f>
        <v>Disabled</v>
      </c>
      <c r="V68" s="14" t="s">
        <v>0</v>
      </c>
      <c r="W68" s="15"/>
      <c r="X68" s="43"/>
      <c r="Y68" s="8"/>
      <c r="Z68" s="8"/>
      <c r="AA68" s="8"/>
      <c r="AB68" s="49"/>
      <c r="AC68" s="69" t="str">
        <f ca="1">IF(AND(INDIRECT("Settings.Request"&amp;Currency),Settings.AutoCalc,Settings.EnableBloomberg),IF(V68="","",_xll.BDP(V68,$X$14)),"Disabled")</f>
        <v>Disabled</v>
      </c>
      <c r="AE68" s="14" t="s">
        <v>0</v>
      </c>
      <c r="AF68" s="15"/>
      <c r="AG68" s="43"/>
      <c r="AH68" s="8"/>
      <c r="AI68" s="8"/>
      <c r="AJ68" s="8"/>
      <c r="AK68" s="49"/>
      <c r="AL68" s="69" t="str">
        <f ca="1">IF(AND(INDIRECT("Settings.Request"&amp;Currency),Settings.AutoCalc,Settings.EnableBloomberg),IF(AE68="","",_xll.BDP(AE68,$AG$14)),"Disabled")</f>
        <v>Disabled</v>
      </c>
      <c r="AN68" s="14" t="s">
        <v>0</v>
      </c>
      <c r="AO68" s="15"/>
      <c r="AP68" s="43"/>
      <c r="AQ68" s="8"/>
      <c r="AR68" s="8"/>
      <c r="AS68" s="8"/>
      <c r="AT68" s="49"/>
      <c r="AU68" s="69" t="str">
        <f ca="1">IF(AND(INDIRECT("Settings.Request"&amp;Currency),Settings.AutoCalc,Settings.EnableBloomberg),IF(AN68="","",_xll.BDP(AN68,$AP$14)),"Disabled")</f>
        <v>Disabled</v>
      </c>
      <c r="AW68" s="14" t="s">
        <v>0</v>
      </c>
      <c r="AX68" s="15"/>
      <c r="AY68" s="43"/>
      <c r="AZ68" s="46"/>
      <c r="BA68" s="8"/>
      <c r="BB68" s="8"/>
      <c r="BC68" s="49"/>
      <c r="BD68" s="69" t="str">
        <f ca="1">IF(AND(INDIRECT("Settings.Request"&amp;Currency),Settings.AutoCalc,Settings.EnableBloomberg),IF(AW68="","",_xll.BDP(AW68,$AY$14)),"Disabled")</f>
        <v>Disabled</v>
      </c>
    </row>
    <row r="69" spans="1:56">
      <c r="A69" s="16">
        <v>58</v>
      </c>
      <c r="B69" s="14" t="s">
        <v>1</v>
      </c>
      <c r="C69" s="15" t="s">
        <v>367</v>
      </c>
      <c r="D69" s="43"/>
      <c r="E69" s="52" t="s">
        <v>1</v>
      </c>
      <c r="F69" s="21" t="s">
        <v>202</v>
      </c>
      <c r="G69" s="21" t="s">
        <v>320</v>
      </c>
      <c r="H69" s="52">
        <v>1.2155</v>
      </c>
      <c r="I69" s="69" t="str">
        <f ca="1">IF(AND(INDIRECT("Settings.Request"&amp;Currency),Settings.AutoCalc,Settings.EnableBloomberg),IF(B69="","",_xll.BDP(B69,$D$14)),"Disabled")</f>
        <v>Disabled</v>
      </c>
      <c r="J69" s="30"/>
      <c r="K69" s="14" t="s">
        <v>0</v>
      </c>
      <c r="L69" s="15"/>
      <c r="M69" s="43"/>
      <c r="N69" s="8"/>
      <c r="O69" s="8"/>
      <c r="P69" s="8"/>
      <c r="Q69" s="21"/>
      <c r="R69" s="21"/>
      <c r="S69" s="52"/>
      <c r="T69" s="69" t="str">
        <f ca="1">IF(AND(INDIRECT("Settings.Request"&amp;Currency),Settings.AutoCalc,Settings.EnableBloomberg),IF(K69="","",_xll.BDP(K69,$M$16)),"Disabled")</f>
        <v>Disabled</v>
      </c>
      <c r="V69" s="14" t="s">
        <v>0</v>
      </c>
      <c r="W69" s="15"/>
      <c r="X69" s="43"/>
      <c r="Y69" s="8"/>
      <c r="Z69" s="8"/>
      <c r="AA69" s="8"/>
      <c r="AB69" s="49"/>
      <c r="AC69" s="69" t="str">
        <f ca="1">IF(AND(INDIRECT("Settings.Request"&amp;Currency),Settings.AutoCalc,Settings.EnableBloomberg),IF(V69="","",_xll.BDP(V69,$X$14)),"Disabled")</f>
        <v>Disabled</v>
      </c>
      <c r="AE69" s="14" t="s">
        <v>0</v>
      </c>
      <c r="AF69" s="15"/>
      <c r="AG69" s="43"/>
      <c r="AH69" s="8"/>
      <c r="AI69" s="8"/>
      <c r="AJ69" s="8"/>
      <c r="AK69" s="49"/>
      <c r="AL69" s="69" t="str">
        <f ca="1">IF(AND(INDIRECT("Settings.Request"&amp;Currency),Settings.AutoCalc,Settings.EnableBloomberg),IF(AE69="","",_xll.BDP(AE69,$AG$14)),"Disabled")</f>
        <v>Disabled</v>
      </c>
      <c r="AN69" s="14" t="s">
        <v>0</v>
      </c>
      <c r="AO69" s="15"/>
      <c r="AP69" s="43"/>
      <c r="AQ69" s="8"/>
      <c r="AR69" s="8"/>
      <c r="AS69" s="8"/>
      <c r="AT69" s="49"/>
      <c r="AU69" s="69" t="str">
        <f ca="1">IF(AND(INDIRECT("Settings.Request"&amp;Currency),Settings.AutoCalc,Settings.EnableBloomberg),IF(AN69="","",_xll.BDP(AN69,$AP$14)),"Disabled")</f>
        <v>Disabled</v>
      </c>
      <c r="AW69" s="14" t="s">
        <v>0</v>
      </c>
      <c r="AX69" s="15"/>
      <c r="AY69" s="43"/>
      <c r="AZ69" s="46"/>
      <c r="BA69" s="8"/>
      <c r="BB69" s="8"/>
      <c r="BC69" s="49"/>
      <c r="BD69" s="69" t="str">
        <f ca="1">IF(AND(INDIRECT("Settings.Request"&amp;Currency),Settings.AutoCalc,Settings.EnableBloomberg),IF(AW69="","",_xll.BDP(AW69,$AY$14)),"Disabled")</f>
        <v>Disabled</v>
      </c>
    </row>
    <row r="70" spans="1:56">
      <c r="A70" s="16">
        <v>59</v>
      </c>
      <c r="B70" s="14"/>
      <c r="C70" s="15"/>
      <c r="D70" s="43"/>
      <c r="E70" s="52"/>
      <c r="F70" s="21"/>
      <c r="G70" s="21"/>
      <c r="H70" s="52"/>
      <c r="I70" s="69" t="str">
        <f ca="1">IF(AND(INDIRECT("Settings.Request"&amp;Currency),Settings.AutoCalc,Settings.EnableBloomberg),IF(B70="","",_xll.BDP(B70,$D$14)),"Disabled")</f>
        <v>Disabled</v>
      </c>
      <c r="J70" s="30"/>
      <c r="K70" s="14" t="s">
        <v>0</v>
      </c>
      <c r="L70" s="15"/>
      <c r="M70" s="43"/>
      <c r="N70" s="8"/>
      <c r="O70" s="8"/>
      <c r="P70" s="8"/>
      <c r="Q70" s="21"/>
      <c r="R70" s="21"/>
      <c r="S70" s="52"/>
      <c r="T70" s="69" t="str">
        <f ca="1">IF(AND(INDIRECT("Settings.Request"&amp;Currency),Settings.AutoCalc,Settings.EnableBloomberg),IF(K70="","",_xll.BDP(K70,$M$16)),"Disabled")</f>
        <v>Disabled</v>
      </c>
      <c r="V70" s="14" t="s">
        <v>0</v>
      </c>
      <c r="W70" s="15"/>
      <c r="X70" s="43"/>
      <c r="Y70" s="8"/>
      <c r="Z70" s="8"/>
      <c r="AA70" s="8"/>
      <c r="AB70" s="49"/>
      <c r="AC70" s="69" t="str">
        <f ca="1">IF(AND(INDIRECT("Settings.Request"&amp;Currency),Settings.AutoCalc,Settings.EnableBloomberg),IF(V70="","",_xll.BDP(V70,$X$14)),"Disabled")</f>
        <v>Disabled</v>
      </c>
      <c r="AE70" s="14" t="s">
        <v>0</v>
      </c>
      <c r="AF70" s="15"/>
      <c r="AG70" s="43"/>
      <c r="AH70" s="8"/>
      <c r="AI70" s="8"/>
      <c r="AJ70" s="8"/>
      <c r="AK70" s="49"/>
      <c r="AL70" s="69" t="str">
        <f ca="1">IF(AND(INDIRECT("Settings.Request"&amp;Currency),Settings.AutoCalc,Settings.EnableBloomberg),IF(AE70="","",_xll.BDP(AE70,$AG$14)),"Disabled")</f>
        <v>Disabled</v>
      </c>
      <c r="AN70" s="14" t="s">
        <v>0</v>
      </c>
      <c r="AO70" s="15"/>
      <c r="AP70" s="43"/>
      <c r="AQ70" s="8"/>
      <c r="AR70" s="8"/>
      <c r="AS70" s="8"/>
      <c r="AT70" s="49"/>
      <c r="AU70" s="69" t="str">
        <f ca="1">IF(AND(INDIRECT("Settings.Request"&amp;Currency),Settings.AutoCalc,Settings.EnableBloomberg),IF(AN70="","",_xll.BDP(AN70,$AP$14)),"Disabled")</f>
        <v>Disabled</v>
      </c>
      <c r="AW70" s="14" t="s">
        <v>0</v>
      </c>
      <c r="AX70" s="15"/>
      <c r="AY70" s="43"/>
      <c r="AZ70" s="46"/>
      <c r="BA70" s="8"/>
      <c r="BB70" s="8"/>
      <c r="BC70" s="49"/>
      <c r="BD70" s="69" t="str">
        <f ca="1">IF(AND(INDIRECT("Settings.Request"&amp;Currency),Settings.AutoCalc,Settings.EnableBloomberg),IF(AW70="","",_xll.BDP(AW70,$AY$14)),"Disabled")</f>
        <v>Disabled</v>
      </c>
    </row>
    <row r="71" spans="1:56">
      <c r="A71" s="16">
        <v>60</v>
      </c>
      <c r="B71" s="14"/>
      <c r="C71" s="15"/>
      <c r="D71" s="43"/>
      <c r="E71" s="52"/>
      <c r="F71" s="21"/>
      <c r="G71" s="21"/>
      <c r="H71" s="52"/>
      <c r="I71" s="69" t="str">
        <f ca="1">IF(AND(INDIRECT("Settings.Request"&amp;Currency),Settings.AutoCalc,Settings.EnableBloomberg),IF(B71="","",_xll.BDP(B71,$D$14)),"Disabled")</f>
        <v>Disabled</v>
      </c>
      <c r="J71" s="30"/>
      <c r="K71" s="14" t="s">
        <v>0</v>
      </c>
      <c r="L71" s="15"/>
      <c r="M71" s="43"/>
      <c r="N71" s="8"/>
      <c r="O71" s="8"/>
      <c r="P71" s="8"/>
      <c r="Q71" s="21"/>
      <c r="R71" s="21"/>
      <c r="S71" s="52"/>
      <c r="T71" s="69" t="str">
        <f ca="1">IF(AND(INDIRECT("Settings.Request"&amp;Currency),Settings.AutoCalc,Settings.EnableBloomberg),IF(K71="","",_xll.BDP(K71,$M$16)),"Disabled")</f>
        <v>Disabled</v>
      </c>
      <c r="V71" s="14" t="s">
        <v>0</v>
      </c>
      <c r="W71" s="15"/>
      <c r="X71" s="43"/>
      <c r="Y71" s="8"/>
      <c r="Z71" s="8"/>
      <c r="AA71" s="8"/>
      <c r="AB71" s="49"/>
      <c r="AC71" s="69" t="str">
        <f ca="1">IF(AND(INDIRECT("Settings.Request"&amp;Currency),Settings.AutoCalc,Settings.EnableBloomberg),IF(V71="","",_xll.BDP(V71,$X$14)),"Disabled")</f>
        <v>Disabled</v>
      </c>
      <c r="AE71" s="14" t="s">
        <v>0</v>
      </c>
      <c r="AF71" s="15"/>
      <c r="AG71" s="43"/>
      <c r="AH71" s="8"/>
      <c r="AI71" s="8"/>
      <c r="AJ71" s="8"/>
      <c r="AK71" s="49"/>
      <c r="AL71" s="69" t="str">
        <f ca="1">IF(AND(INDIRECT("Settings.Request"&amp;Currency),Settings.AutoCalc,Settings.EnableBloomberg),IF(AE71="","",_xll.BDP(AE71,$AG$14)),"Disabled")</f>
        <v>Disabled</v>
      </c>
      <c r="AN71" s="14" t="s">
        <v>0</v>
      </c>
      <c r="AO71" s="15"/>
      <c r="AP71" s="43"/>
      <c r="AQ71" s="8"/>
      <c r="AR71" s="8"/>
      <c r="AS71" s="8"/>
      <c r="AT71" s="49"/>
      <c r="AU71" s="69" t="str">
        <f ca="1">IF(AND(INDIRECT("Settings.Request"&amp;Currency),Settings.AutoCalc,Settings.EnableBloomberg),IF(AN71="","",_xll.BDP(AN71,$AP$14)),"Disabled")</f>
        <v>Disabled</v>
      </c>
      <c r="AW71" s="14" t="s">
        <v>0</v>
      </c>
      <c r="AX71" s="15"/>
      <c r="AY71" s="43"/>
      <c r="AZ71" s="46"/>
      <c r="BA71" s="8"/>
      <c r="BB71" s="8"/>
      <c r="BC71" s="49"/>
      <c r="BD71" s="69" t="str">
        <f ca="1">IF(AND(INDIRECT("Settings.Request"&amp;Currency),Settings.AutoCalc,Settings.EnableBloomberg),IF(AW71="","",_xll.BDP(AW71,$AY$14)),"Disabled")</f>
        <v>Disabled</v>
      </c>
    </row>
    <row r="72" spans="1:56">
      <c r="A72" s="16">
        <v>61</v>
      </c>
      <c r="B72" s="14"/>
      <c r="C72" s="15"/>
      <c r="D72" s="43"/>
      <c r="E72" s="52"/>
      <c r="F72" s="21"/>
      <c r="G72" s="21"/>
      <c r="H72" s="52"/>
      <c r="I72" s="69" t="str">
        <f ca="1">IF(AND(INDIRECT("Settings.Request"&amp;Currency),Settings.AutoCalc,Settings.EnableBloomberg),IF(B72="","",_xll.BDP(B72,$D$14)),"Disabled")</f>
        <v>Disabled</v>
      </c>
      <c r="J72" s="30"/>
      <c r="K72" s="14" t="s">
        <v>0</v>
      </c>
      <c r="L72" s="15"/>
      <c r="M72" s="43"/>
      <c r="N72" s="8"/>
      <c r="O72" s="8"/>
      <c r="P72" s="8"/>
      <c r="Q72" s="21"/>
      <c r="R72" s="21"/>
      <c r="S72" s="52"/>
      <c r="T72" s="69" t="str">
        <f ca="1">IF(AND(INDIRECT("Settings.Request"&amp;Currency),Settings.AutoCalc,Settings.EnableBloomberg),IF(K72="","",_xll.BDP(K72,$M$16)),"Disabled")</f>
        <v>Disabled</v>
      </c>
      <c r="V72" s="14" t="s">
        <v>0</v>
      </c>
      <c r="W72" s="15"/>
      <c r="X72" s="43"/>
      <c r="Y72" s="8"/>
      <c r="Z72" s="8"/>
      <c r="AA72" s="8"/>
      <c r="AB72" s="49"/>
      <c r="AC72" s="69" t="str">
        <f ca="1">IF(AND(INDIRECT("Settings.Request"&amp;Currency),Settings.AutoCalc,Settings.EnableBloomberg),IF(V72="","",_xll.BDP(V72,$X$14)),"Disabled")</f>
        <v>Disabled</v>
      </c>
      <c r="AE72" s="14" t="s">
        <v>0</v>
      </c>
      <c r="AF72" s="15"/>
      <c r="AG72" s="43"/>
      <c r="AH72" s="8"/>
      <c r="AI72" s="8"/>
      <c r="AJ72" s="8"/>
      <c r="AK72" s="49"/>
      <c r="AL72" s="69" t="str">
        <f ca="1">IF(AND(INDIRECT("Settings.Request"&amp;Currency),Settings.AutoCalc,Settings.EnableBloomberg),IF(AE72="","",_xll.BDP(AE72,$AG$14)),"Disabled")</f>
        <v>Disabled</v>
      </c>
      <c r="AN72" s="14" t="s">
        <v>0</v>
      </c>
      <c r="AO72" s="15"/>
      <c r="AP72" s="43"/>
      <c r="AQ72" s="8"/>
      <c r="AR72" s="8"/>
      <c r="AS72" s="8"/>
      <c r="AT72" s="49"/>
      <c r="AU72" s="69" t="str">
        <f ca="1">IF(AND(INDIRECT("Settings.Request"&amp;Currency),Settings.AutoCalc,Settings.EnableBloomberg),IF(AN72="","",_xll.BDP(AN72,$AP$14)),"Disabled")</f>
        <v>Disabled</v>
      </c>
      <c r="AW72" s="14" t="s">
        <v>0</v>
      </c>
      <c r="AX72" s="15"/>
      <c r="AY72" s="43"/>
      <c r="AZ72" s="46"/>
      <c r="BA72" s="8"/>
      <c r="BB72" s="8"/>
      <c r="BC72" s="49"/>
      <c r="BD72" s="69" t="str">
        <f ca="1">IF(AND(INDIRECT("Settings.Request"&amp;Currency),Settings.AutoCalc,Settings.EnableBloomberg),IF(AW72="","",_xll.BDP(AW72,$AY$14)),"Disabled")</f>
        <v>Disabled</v>
      </c>
    </row>
    <row r="73" spans="1:56">
      <c r="A73" s="16">
        <v>62</v>
      </c>
      <c r="B73" s="14"/>
      <c r="C73" s="15"/>
      <c r="D73" s="43"/>
      <c r="E73" s="52"/>
      <c r="F73" s="21"/>
      <c r="G73" s="21"/>
      <c r="H73" s="52"/>
      <c r="I73" s="69" t="str">
        <f ca="1">IF(AND(INDIRECT("Settings.Request"&amp;Currency),Settings.AutoCalc,Settings.EnableBloomberg),IF(B73="","",_xll.BDP(B73,$D$14)),"Disabled")</f>
        <v>Disabled</v>
      </c>
      <c r="J73" s="30"/>
      <c r="K73" s="14" t="s">
        <v>0</v>
      </c>
      <c r="L73" s="15"/>
      <c r="M73" s="43"/>
      <c r="N73" s="8"/>
      <c r="O73" s="8"/>
      <c r="P73" s="8"/>
      <c r="Q73" s="21"/>
      <c r="R73" s="21"/>
      <c r="S73" s="52"/>
      <c r="T73" s="69" t="str">
        <f ca="1">IF(AND(INDIRECT("Settings.Request"&amp;Currency),Settings.AutoCalc,Settings.EnableBloomberg),IF(K73="","",_xll.BDP(K73,$M$16)),"Disabled")</f>
        <v>Disabled</v>
      </c>
      <c r="V73" s="14" t="s">
        <v>0</v>
      </c>
      <c r="W73" s="15"/>
      <c r="X73" s="43"/>
      <c r="Y73" s="8"/>
      <c r="Z73" s="8"/>
      <c r="AA73" s="8"/>
      <c r="AB73" s="49"/>
      <c r="AC73" s="69" t="str">
        <f ca="1">IF(AND(INDIRECT("Settings.Request"&amp;Currency),Settings.AutoCalc,Settings.EnableBloomberg),IF(V73="","",_xll.BDP(V73,$X$14)),"Disabled")</f>
        <v>Disabled</v>
      </c>
      <c r="AE73" s="14" t="s">
        <v>0</v>
      </c>
      <c r="AF73" s="15"/>
      <c r="AG73" s="43"/>
      <c r="AH73" s="8"/>
      <c r="AI73" s="8"/>
      <c r="AJ73" s="8"/>
      <c r="AK73" s="49"/>
      <c r="AL73" s="69" t="str">
        <f ca="1">IF(AND(INDIRECT("Settings.Request"&amp;Currency),Settings.AutoCalc,Settings.EnableBloomberg),IF(AE73="","",_xll.BDP(AE73,$AG$14)),"Disabled")</f>
        <v>Disabled</v>
      </c>
      <c r="AN73" s="14" t="s">
        <v>0</v>
      </c>
      <c r="AO73" s="15"/>
      <c r="AP73" s="43"/>
      <c r="AQ73" s="8"/>
      <c r="AR73" s="8"/>
      <c r="AS73" s="8"/>
      <c r="AT73" s="49"/>
      <c r="AU73" s="69" t="str">
        <f ca="1">IF(AND(INDIRECT("Settings.Request"&amp;Currency),Settings.AutoCalc,Settings.EnableBloomberg),IF(AN73="","",_xll.BDP(AN73,$AP$14)),"Disabled")</f>
        <v>Disabled</v>
      </c>
      <c r="AW73" s="14" t="s">
        <v>0</v>
      </c>
      <c r="AX73" s="15"/>
      <c r="AY73" s="43"/>
      <c r="AZ73" s="46"/>
      <c r="BA73" s="8"/>
      <c r="BB73" s="8"/>
      <c r="BC73" s="49"/>
      <c r="BD73" s="69" t="str">
        <f ca="1">IF(AND(INDIRECT("Settings.Request"&amp;Currency),Settings.AutoCalc,Settings.EnableBloomberg),IF(AW73="","",_xll.BDP(AW73,$AY$14)),"Disabled")</f>
        <v>Disabled</v>
      </c>
    </row>
    <row r="74" spans="1:56">
      <c r="A74" s="16">
        <v>63</v>
      </c>
      <c r="B74" s="14"/>
      <c r="C74" s="15"/>
      <c r="D74" s="43"/>
      <c r="E74" s="52"/>
      <c r="F74" s="21"/>
      <c r="G74" s="21"/>
      <c r="H74" s="52"/>
      <c r="I74" s="69" t="str">
        <f ca="1">IF(AND(INDIRECT("Settings.Request"&amp;Currency),Settings.AutoCalc,Settings.EnableBloomberg),IF(B74="","",_xll.BDP(B74,$D$14)),"Disabled")</f>
        <v>Disabled</v>
      </c>
      <c r="J74" s="30"/>
      <c r="K74" s="14" t="s">
        <v>0</v>
      </c>
      <c r="L74" s="15"/>
      <c r="M74" s="43"/>
      <c r="N74" s="8"/>
      <c r="O74" s="8"/>
      <c r="P74" s="8"/>
      <c r="Q74" s="21"/>
      <c r="R74" s="21"/>
      <c r="S74" s="52"/>
      <c r="T74" s="69" t="str">
        <f ca="1">IF(AND(INDIRECT("Settings.Request"&amp;Currency),Settings.AutoCalc,Settings.EnableBloomberg),IF(K74="","",_xll.BDP(K74,$M$16)),"Disabled")</f>
        <v>Disabled</v>
      </c>
      <c r="V74" s="14" t="s">
        <v>0</v>
      </c>
      <c r="W74" s="15"/>
      <c r="X74" s="43"/>
      <c r="Y74" s="8"/>
      <c r="Z74" s="8"/>
      <c r="AA74" s="8"/>
      <c r="AB74" s="49"/>
      <c r="AC74" s="69" t="str">
        <f ca="1">IF(AND(INDIRECT("Settings.Request"&amp;Currency),Settings.AutoCalc,Settings.EnableBloomberg),IF(V74="","",_xll.BDP(V74,$X$14)),"Disabled")</f>
        <v>Disabled</v>
      </c>
      <c r="AE74" s="14" t="s">
        <v>0</v>
      </c>
      <c r="AF74" s="15"/>
      <c r="AG74" s="43"/>
      <c r="AH74" s="8"/>
      <c r="AI74" s="8"/>
      <c r="AJ74" s="8"/>
      <c r="AK74" s="49"/>
      <c r="AL74" s="69" t="str">
        <f ca="1">IF(AND(INDIRECT("Settings.Request"&amp;Currency),Settings.AutoCalc,Settings.EnableBloomberg),IF(AE74="","",_xll.BDP(AE74,$AG$14)),"Disabled")</f>
        <v>Disabled</v>
      </c>
      <c r="AN74" s="14" t="s">
        <v>0</v>
      </c>
      <c r="AO74" s="15"/>
      <c r="AP74" s="43"/>
      <c r="AQ74" s="8"/>
      <c r="AR74" s="8"/>
      <c r="AS74" s="8"/>
      <c r="AT74" s="49"/>
      <c r="AU74" s="69" t="str">
        <f ca="1">IF(AND(INDIRECT("Settings.Request"&amp;Currency),Settings.AutoCalc,Settings.EnableBloomberg),IF(AN74="","",_xll.BDP(AN74,$AP$14)),"Disabled")</f>
        <v>Disabled</v>
      </c>
      <c r="AW74" s="14" t="s">
        <v>0</v>
      </c>
      <c r="AX74" s="15"/>
      <c r="AY74" s="43"/>
      <c r="AZ74" s="46"/>
      <c r="BA74" s="8"/>
      <c r="BB74" s="8"/>
      <c r="BC74" s="49"/>
      <c r="BD74" s="69" t="str">
        <f ca="1">IF(AND(INDIRECT("Settings.Request"&amp;Currency),Settings.AutoCalc,Settings.EnableBloomberg),IF(AW74="","",_xll.BDP(AW74,$AY$14)),"Disabled")</f>
        <v>Disabled</v>
      </c>
    </row>
    <row r="75" spans="1:56">
      <c r="A75" s="16">
        <v>64</v>
      </c>
      <c r="B75" s="14"/>
      <c r="C75" s="15"/>
      <c r="D75" s="43"/>
      <c r="E75" s="52"/>
      <c r="F75" s="21"/>
      <c r="G75" s="21"/>
      <c r="H75" s="52"/>
      <c r="I75" s="69" t="str">
        <f ca="1">IF(AND(INDIRECT("Settings.Request"&amp;Currency),Settings.AutoCalc,Settings.EnableBloomberg),IF(B75="","",_xll.BDP(B75,$D$14)),"Disabled")</f>
        <v>Disabled</v>
      </c>
      <c r="J75" s="30"/>
      <c r="K75" s="14" t="s">
        <v>0</v>
      </c>
      <c r="L75" s="15"/>
      <c r="M75" s="43"/>
      <c r="N75" s="8"/>
      <c r="O75" s="8"/>
      <c r="P75" s="8"/>
      <c r="Q75" s="21"/>
      <c r="R75" s="21"/>
      <c r="S75" s="52"/>
      <c r="T75" s="69" t="str">
        <f ca="1">IF(AND(INDIRECT("Settings.Request"&amp;Currency),Settings.AutoCalc,Settings.EnableBloomberg),IF(K75="","",_xll.BDP(K75,$M$16)),"Disabled")</f>
        <v>Disabled</v>
      </c>
      <c r="V75" s="14" t="s">
        <v>0</v>
      </c>
      <c r="W75" s="15"/>
      <c r="X75" s="43"/>
      <c r="Y75" s="8"/>
      <c r="Z75" s="8"/>
      <c r="AA75" s="8"/>
      <c r="AB75" s="49"/>
      <c r="AC75" s="69" t="str">
        <f ca="1">IF(AND(INDIRECT("Settings.Request"&amp;Currency),Settings.AutoCalc,Settings.EnableBloomberg),IF(V75="","",_xll.BDP(V75,$X$14)),"Disabled")</f>
        <v>Disabled</v>
      </c>
      <c r="AE75" s="14" t="s">
        <v>0</v>
      </c>
      <c r="AF75" s="15"/>
      <c r="AG75" s="43"/>
      <c r="AH75" s="8"/>
      <c r="AI75" s="8"/>
      <c r="AJ75" s="8"/>
      <c r="AK75" s="49"/>
      <c r="AL75" s="69" t="str">
        <f ca="1">IF(AND(INDIRECT("Settings.Request"&amp;Currency),Settings.AutoCalc,Settings.EnableBloomberg),IF(AE75="","",_xll.BDP(AE75,$AG$14)),"Disabled")</f>
        <v>Disabled</v>
      </c>
      <c r="AN75" s="14" t="s">
        <v>0</v>
      </c>
      <c r="AO75" s="15"/>
      <c r="AP75" s="43"/>
      <c r="AQ75" s="8"/>
      <c r="AR75" s="8"/>
      <c r="AS75" s="8"/>
      <c r="AT75" s="49"/>
      <c r="AU75" s="69" t="str">
        <f ca="1">IF(AND(INDIRECT("Settings.Request"&amp;Currency),Settings.AutoCalc,Settings.EnableBloomberg),IF(AN75="","",_xll.BDP(AN75,$AP$14)),"Disabled")</f>
        <v>Disabled</v>
      </c>
      <c r="AW75" s="14" t="s">
        <v>0</v>
      </c>
      <c r="AX75" s="15"/>
      <c r="AY75" s="43"/>
      <c r="AZ75" s="46"/>
      <c r="BA75" s="8"/>
      <c r="BB75" s="8"/>
      <c r="BC75" s="49"/>
      <c r="BD75" s="69" t="str">
        <f ca="1">IF(AND(INDIRECT("Settings.Request"&amp;Currency),Settings.AutoCalc,Settings.EnableBloomberg),IF(AW75="","",_xll.BDP(AW75,$AY$14)),"Disabled")</f>
        <v>Disabled</v>
      </c>
    </row>
    <row r="76" spans="1:56">
      <c r="A76" s="16">
        <v>65</v>
      </c>
      <c r="B76" s="14"/>
      <c r="C76" s="15"/>
      <c r="D76" s="43"/>
      <c r="E76" s="52"/>
      <c r="F76" s="21"/>
      <c r="G76" s="21"/>
      <c r="H76" s="52"/>
      <c r="I76" s="69" t="str">
        <f ca="1">IF(AND(INDIRECT("Settings.Request"&amp;Currency),Settings.AutoCalc,Settings.EnableBloomberg),IF(B76="","",_xll.BDP(B76,$D$14)),"Disabled")</f>
        <v>Disabled</v>
      </c>
      <c r="J76" s="30"/>
      <c r="K76" s="14" t="s">
        <v>0</v>
      </c>
      <c r="L76" s="15"/>
      <c r="M76" s="43"/>
      <c r="N76" s="8"/>
      <c r="O76" s="8"/>
      <c r="P76" s="8"/>
      <c r="Q76" s="21"/>
      <c r="R76" s="21"/>
      <c r="S76" s="52"/>
      <c r="T76" s="69" t="str">
        <f ca="1">IF(AND(INDIRECT("Settings.Request"&amp;Currency),Settings.AutoCalc,Settings.EnableBloomberg),IF(K76="","",_xll.BDP(K76,$M$16)),"Disabled")</f>
        <v>Disabled</v>
      </c>
      <c r="V76" s="14" t="s">
        <v>0</v>
      </c>
      <c r="W76" s="15"/>
      <c r="X76" s="43"/>
      <c r="Y76" s="8"/>
      <c r="Z76" s="8"/>
      <c r="AA76" s="8"/>
      <c r="AB76" s="49"/>
      <c r="AC76" s="69" t="str">
        <f ca="1">IF(AND(INDIRECT("Settings.Request"&amp;Currency),Settings.AutoCalc,Settings.EnableBloomberg),IF(V76="","",_xll.BDP(V76,$X$14)),"Disabled")</f>
        <v>Disabled</v>
      </c>
      <c r="AE76" s="14" t="s">
        <v>0</v>
      </c>
      <c r="AF76" s="15"/>
      <c r="AG76" s="43"/>
      <c r="AH76" s="8"/>
      <c r="AI76" s="8"/>
      <c r="AJ76" s="8"/>
      <c r="AK76" s="49"/>
      <c r="AL76" s="69" t="str">
        <f ca="1">IF(AND(INDIRECT("Settings.Request"&amp;Currency),Settings.AutoCalc,Settings.EnableBloomberg),IF(AE76="","",_xll.BDP(AE76,$AG$14)),"Disabled")</f>
        <v>Disabled</v>
      </c>
      <c r="AN76" s="14" t="s">
        <v>0</v>
      </c>
      <c r="AO76" s="15"/>
      <c r="AP76" s="43"/>
      <c r="AQ76" s="8"/>
      <c r="AR76" s="8"/>
      <c r="AS76" s="8"/>
      <c r="AT76" s="49"/>
      <c r="AU76" s="69" t="str">
        <f ca="1">IF(AND(INDIRECT("Settings.Request"&amp;Currency),Settings.AutoCalc,Settings.EnableBloomberg),IF(AN76="","",_xll.BDP(AN76,$AP$14)),"Disabled")</f>
        <v>Disabled</v>
      </c>
      <c r="AW76" s="14" t="s">
        <v>0</v>
      </c>
      <c r="AX76" s="15"/>
      <c r="AY76" s="43"/>
      <c r="AZ76" s="46"/>
      <c r="BA76" s="8"/>
      <c r="BB76" s="8"/>
      <c r="BC76" s="49"/>
      <c r="BD76" s="69" t="str">
        <f ca="1">IF(AND(INDIRECT("Settings.Request"&amp;Currency),Settings.AutoCalc,Settings.EnableBloomberg),IF(AW76="","",_xll.BDP(AW76,$AY$14)),"Disabled")</f>
        <v>Disabled</v>
      </c>
    </row>
    <row r="77" spans="1:56">
      <c r="A77" s="16">
        <v>66</v>
      </c>
      <c r="B77" s="14"/>
      <c r="C77" s="15"/>
      <c r="D77" s="43"/>
      <c r="E77" s="52"/>
      <c r="F77" s="21"/>
      <c r="G77" s="21"/>
      <c r="H77" s="52"/>
      <c r="I77" s="69" t="str">
        <f ca="1">IF(AND(INDIRECT("Settings.Request"&amp;Currency),Settings.AutoCalc,Settings.EnableBloomberg),IF(B77="","",_xll.BDP(B77,$D$14)),"Disabled")</f>
        <v>Disabled</v>
      </c>
      <c r="J77" s="30"/>
      <c r="K77" s="14" t="s">
        <v>0</v>
      </c>
      <c r="L77" s="15"/>
      <c r="M77" s="43"/>
      <c r="N77" s="8"/>
      <c r="O77" s="8"/>
      <c r="P77" s="8"/>
      <c r="Q77" s="21"/>
      <c r="R77" s="21"/>
      <c r="S77" s="52"/>
      <c r="T77" s="69" t="str">
        <f ca="1">IF(AND(INDIRECT("Settings.Request"&amp;Currency),Settings.AutoCalc,Settings.EnableBloomberg),IF(K77="","",_xll.BDP(K77,$M$16)),"Disabled")</f>
        <v>Disabled</v>
      </c>
      <c r="V77" s="14" t="s">
        <v>0</v>
      </c>
      <c r="W77" s="15"/>
      <c r="X77" s="43"/>
      <c r="Y77" s="8"/>
      <c r="Z77" s="8"/>
      <c r="AA77" s="8"/>
      <c r="AB77" s="49"/>
      <c r="AC77" s="69" t="str">
        <f ca="1">IF(AND(INDIRECT("Settings.Request"&amp;Currency),Settings.AutoCalc,Settings.EnableBloomberg),IF(V77="","",_xll.BDP(V77,$X$14)),"Disabled")</f>
        <v>Disabled</v>
      </c>
      <c r="AE77" s="14" t="s">
        <v>0</v>
      </c>
      <c r="AF77" s="15"/>
      <c r="AG77" s="43"/>
      <c r="AH77" s="8"/>
      <c r="AI77" s="8"/>
      <c r="AJ77" s="8"/>
      <c r="AK77" s="49"/>
      <c r="AL77" s="69" t="str">
        <f ca="1">IF(AND(INDIRECT("Settings.Request"&amp;Currency),Settings.AutoCalc,Settings.EnableBloomberg),IF(AE77="","",_xll.BDP(AE77,$AG$14)),"Disabled")</f>
        <v>Disabled</v>
      </c>
      <c r="AN77" s="14" t="s">
        <v>0</v>
      </c>
      <c r="AO77" s="15"/>
      <c r="AP77" s="43"/>
      <c r="AQ77" s="8"/>
      <c r="AR77" s="8"/>
      <c r="AS77" s="8"/>
      <c r="AT77" s="49"/>
      <c r="AU77" s="69" t="str">
        <f ca="1">IF(AND(INDIRECT("Settings.Request"&amp;Currency),Settings.AutoCalc,Settings.EnableBloomberg),IF(AN77="","",_xll.BDP(AN77,$AP$14)),"Disabled")</f>
        <v>Disabled</v>
      </c>
      <c r="AW77" s="14" t="s">
        <v>0</v>
      </c>
      <c r="AX77" s="15"/>
      <c r="AY77" s="43"/>
      <c r="AZ77" s="46"/>
      <c r="BA77" s="8"/>
      <c r="BB77" s="8"/>
      <c r="BC77" s="49"/>
      <c r="BD77" s="69" t="str">
        <f ca="1">IF(AND(INDIRECT("Settings.Request"&amp;Currency),Settings.AutoCalc,Settings.EnableBloomberg),IF(AW77="","",_xll.BDP(AW77,$AY$14)),"Disabled")</f>
        <v>Disabled</v>
      </c>
    </row>
    <row r="78" spans="1:56">
      <c r="A78" s="16">
        <v>67</v>
      </c>
      <c r="B78" s="14"/>
      <c r="C78" s="15"/>
      <c r="D78" s="43"/>
      <c r="E78" s="52"/>
      <c r="F78" s="21"/>
      <c r="G78" s="21"/>
      <c r="H78" s="52"/>
      <c r="I78" s="69" t="str">
        <f ca="1">IF(AND(INDIRECT("Settings.Request"&amp;Currency),Settings.AutoCalc,Settings.EnableBloomberg),IF(B78="","",_xll.BDP(B78,$D$14)),"Disabled")</f>
        <v>Disabled</v>
      </c>
      <c r="J78" s="30"/>
      <c r="K78" s="14" t="s">
        <v>0</v>
      </c>
      <c r="L78" s="15"/>
      <c r="M78" s="43"/>
      <c r="N78" s="8"/>
      <c r="O78" s="8"/>
      <c r="P78" s="8"/>
      <c r="Q78" s="21"/>
      <c r="R78" s="21"/>
      <c r="S78" s="52"/>
      <c r="T78" s="69" t="str">
        <f ca="1">IF(AND(INDIRECT("Settings.Request"&amp;Currency),Settings.AutoCalc,Settings.EnableBloomberg),IF(K78="","",_xll.BDP(K78,$M$16)),"Disabled")</f>
        <v>Disabled</v>
      </c>
      <c r="V78" s="14" t="s">
        <v>0</v>
      </c>
      <c r="W78" s="15"/>
      <c r="X78" s="43"/>
      <c r="Y78" s="8"/>
      <c r="Z78" s="8"/>
      <c r="AA78" s="8"/>
      <c r="AB78" s="49"/>
      <c r="AC78" s="69" t="str">
        <f ca="1">IF(AND(INDIRECT("Settings.Request"&amp;Currency),Settings.AutoCalc,Settings.EnableBloomberg),IF(V78="","",_xll.BDP(V78,$X$14)),"Disabled")</f>
        <v>Disabled</v>
      </c>
      <c r="AE78" s="14" t="s">
        <v>0</v>
      </c>
      <c r="AF78" s="15"/>
      <c r="AG78" s="43"/>
      <c r="AH78" s="8"/>
      <c r="AI78" s="8"/>
      <c r="AJ78" s="8"/>
      <c r="AK78" s="49"/>
      <c r="AL78" s="69" t="str">
        <f ca="1">IF(AND(INDIRECT("Settings.Request"&amp;Currency),Settings.AutoCalc,Settings.EnableBloomberg),IF(AE78="","",_xll.BDP(AE78,$AG$14)),"Disabled")</f>
        <v>Disabled</v>
      </c>
      <c r="AN78" s="14" t="s">
        <v>0</v>
      </c>
      <c r="AO78" s="15"/>
      <c r="AP78" s="43"/>
      <c r="AQ78" s="8"/>
      <c r="AR78" s="8"/>
      <c r="AS78" s="8"/>
      <c r="AT78" s="49"/>
      <c r="AU78" s="69" t="str">
        <f ca="1">IF(AND(INDIRECT("Settings.Request"&amp;Currency),Settings.AutoCalc,Settings.EnableBloomberg),IF(AN78="","",_xll.BDP(AN78,$AP$14)),"Disabled")</f>
        <v>Disabled</v>
      </c>
      <c r="AW78" s="14" t="s">
        <v>0</v>
      </c>
      <c r="AX78" s="15"/>
      <c r="AY78" s="43"/>
      <c r="AZ78" s="46"/>
      <c r="BA78" s="8"/>
      <c r="BB78" s="8"/>
      <c r="BC78" s="49"/>
      <c r="BD78" s="69" t="str">
        <f ca="1">IF(AND(INDIRECT("Settings.Request"&amp;Currency),Settings.AutoCalc,Settings.EnableBloomberg),IF(AW78="","",_xll.BDP(AW78,$AY$14)),"Disabled")</f>
        <v>Disabled</v>
      </c>
    </row>
    <row r="79" spans="1:56">
      <c r="A79" s="16">
        <v>68</v>
      </c>
      <c r="B79" s="14"/>
      <c r="C79" s="15"/>
      <c r="D79" s="43"/>
      <c r="E79" s="52"/>
      <c r="F79" s="21"/>
      <c r="G79" s="21"/>
      <c r="H79" s="52"/>
      <c r="I79" s="69" t="str">
        <f ca="1">IF(AND(INDIRECT("Settings.Request"&amp;Currency),Settings.AutoCalc,Settings.EnableBloomberg),IF(B79="","",_xll.BDP(B79,$D$14)),"Disabled")</f>
        <v>Disabled</v>
      </c>
      <c r="J79" s="30"/>
      <c r="K79" s="14" t="s">
        <v>0</v>
      </c>
      <c r="L79" s="15"/>
      <c r="M79" s="43"/>
      <c r="N79" s="8"/>
      <c r="O79" s="8"/>
      <c r="P79" s="8"/>
      <c r="Q79" s="21"/>
      <c r="R79" s="21"/>
      <c r="S79" s="52"/>
      <c r="T79" s="69" t="str">
        <f ca="1">IF(AND(INDIRECT("Settings.Request"&amp;Currency),Settings.AutoCalc,Settings.EnableBloomberg),IF(K79="","",_xll.BDP(K79,$M$16)),"Disabled")</f>
        <v>Disabled</v>
      </c>
      <c r="V79" s="14" t="s">
        <v>0</v>
      </c>
      <c r="W79" s="15"/>
      <c r="X79" s="43"/>
      <c r="Y79" s="8"/>
      <c r="Z79" s="8"/>
      <c r="AA79" s="8"/>
      <c r="AB79" s="49"/>
      <c r="AC79" s="69" t="str">
        <f ca="1">IF(AND(INDIRECT("Settings.Request"&amp;Currency),Settings.AutoCalc,Settings.EnableBloomberg),IF(V79="","",_xll.BDP(V79,$X$14)),"Disabled")</f>
        <v>Disabled</v>
      </c>
      <c r="AE79" s="14" t="s">
        <v>0</v>
      </c>
      <c r="AF79" s="15"/>
      <c r="AG79" s="43"/>
      <c r="AH79" s="8"/>
      <c r="AI79" s="8"/>
      <c r="AJ79" s="8"/>
      <c r="AK79" s="49"/>
      <c r="AL79" s="69" t="str">
        <f ca="1">IF(AND(INDIRECT("Settings.Request"&amp;Currency),Settings.AutoCalc,Settings.EnableBloomberg),IF(AE79="","",_xll.BDP(AE79,$AG$14)),"Disabled")</f>
        <v>Disabled</v>
      </c>
      <c r="AN79" s="14" t="s">
        <v>0</v>
      </c>
      <c r="AO79" s="15"/>
      <c r="AP79" s="43"/>
      <c r="AQ79" s="8"/>
      <c r="AR79" s="8"/>
      <c r="AS79" s="8"/>
      <c r="AT79" s="49"/>
      <c r="AU79" s="69" t="str">
        <f ca="1">IF(AND(INDIRECT("Settings.Request"&amp;Currency),Settings.AutoCalc,Settings.EnableBloomberg),IF(AN79="","",_xll.BDP(AN79,$AP$14)),"Disabled")</f>
        <v>Disabled</v>
      </c>
      <c r="AW79" s="14" t="s">
        <v>0</v>
      </c>
      <c r="AX79" s="15"/>
      <c r="AY79" s="43"/>
      <c r="AZ79" s="46"/>
      <c r="BA79" s="8"/>
      <c r="BB79" s="8"/>
      <c r="BC79" s="49"/>
      <c r="BD79" s="69" t="str">
        <f ca="1">IF(AND(INDIRECT("Settings.Request"&amp;Currency),Settings.AutoCalc,Settings.EnableBloomberg),IF(AW79="","",_xll.BDP(AW79,$AY$14)),"Disabled")</f>
        <v>Disabled</v>
      </c>
    </row>
    <row r="80" spans="1:56">
      <c r="A80" s="16">
        <v>69</v>
      </c>
      <c r="B80" s="14"/>
      <c r="C80" s="15"/>
      <c r="D80" s="43"/>
      <c r="E80" s="52"/>
      <c r="F80" s="21"/>
      <c r="G80" s="21"/>
      <c r="H80" s="52"/>
      <c r="I80" s="69" t="str">
        <f ca="1">IF(AND(INDIRECT("Settings.Request"&amp;Currency),Settings.AutoCalc,Settings.EnableBloomberg),IF(B80="","",_xll.BDP(B80,$D$14)),"Disabled")</f>
        <v>Disabled</v>
      </c>
      <c r="J80" s="30"/>
      <c r="K80" s="14" t="s">
        <v>0</v>
      </c>
      <c r="L80" s="15"/>
      <c r="M80" s="43"/>
      <c r="N80" s="8"/>
      <c r="O80" s="8"/>
      <c r="P80" s="8"/>
      <c r="Q80" s="21"/>
      <c r="R80" s="21"/>
      <c r="S80" s="52"/>
      <c r="T80" s="69" t="str">
        <f ca="1">IF(AND(INDIRECT("Settings.Request"&amp;Currency),Settings.AutoCalc,Settings.EnableBloomberg),IF(K80="","",_xll.BDP(K80,$M$16)),"Disabled")</f>
        <v>Disabled</v>
      </c>
      <c r="V80" s="14" t="s">
        <v>0</v>
      </c>
      <c r="W80" s="15"/>
      <c r="X80" s="43"/>
      <c r="Y80" s="8"/>
      <c r="Z80" s="8"/>
      <c r="AA80" s="8"/>
      <c r="AB80" s="49"/>
      <c r="AC80" s="69" t="str">
        <f ca="1">IF(AND(INDIRECT("Settings.Request"&amp;Currency),Settings.AutoCalc,Settings.EnableBloomberg),IF(V80="","",_xll.BDP(V80,$X$14)),"Disabled")</f>
        <v>Disabled</v>
      </c>
      <c r="AE80" s="14" t="s">
        <v>0</v>
      </c>
      <c r="AF80" s="15"/>
      <c r="AG80" s="43"/>
      <c r="AH80" s="8"/>
      <c r="AI80" s="8"/>
      <c r="AJ80" s="8"/>
      <c r="AK80" s="49"/>
      <c r="AL80" s="69" t="str">
        <f ca="1">IF(AND(INDIRECT("Settings.Request"&amp;Currency),Settings.AutoCalc,Settings.EnableBloomberg),IF(AE80="","",_xll.BDP(AE80,$AG$14)),"Disabled")</f>
        <v>Disabled</v>
      </c>
      <c r="AN80" s="14" t="s">
        <v>0</v>
      </c>
      <c r="AO80" s="15"/>
      <c r="AP80" s="43"/>
      <c r="AQ80" s="8"/>
      <c r="AR80" s="8"/>
      <c r="AS80" s="8"/>
      <c r="AT80" s="49"/>
      <c r="AU80" s="69" t="str">
        <f ca="1">IF(AND(INDIRECT("Settings.Request"&amp;Currency),Settings.AutoCalc,Settings.EnableBloomberg),IF(AN80="","",_xll.BDP(AN80,$AP$14)),"Disabled")</f>
        <v>Disabled</v>
      </c>
      <c r="AW80" s="14" t="s">
        <v>0</v>
      </c>
      <c r="AX80" s="15"/>
      <c r="AY80" s="43"/>
      <c r="AZ80" s="46"/>
      <c r="BA80" s="8"/>
      <c r="BB80" s="8"/>
      <c r="BC80" s="49"/>
      <c r="BD80" s="69" t="str">
        <f ca="1">IF(AND(INDIRECT("Settings.Request"&amp;Currency),Settings.AutoCalc,Settings.EnableBloomberg),IF(AW80="","",_xll.BDP(AW80,$AY$14)),"Disabled")</f>
        <v>Disabled</v>
      </c>
    </row>
    <row r="81" spans="1:56">
      <c r="A81" s="16">
        <v>70</v>
      </c>
      <c r="B81" s="14"/>
      <c r="C81" s="15"/>
      <c r="D81" s="43"/>
      <c r="E81" s="52"/>
      <c r="F81" s="21"/>
      <c r="G81" s="21"/>
      <c r="H81" s="52"/>
      <c r="I81" s="69" t="str">
        <f ca="1">IF(AND(INDIRECT("Settings.Request"&amp;Currency),Settings.AutoCalc,Settings.EnableBloomberg),IF(B81="","",_xll.BDP(B81,$D$14)),"Disabled")</f>
        <v>Disabled</v>
      </c>
      <c r="J81" s="30"/>
      <c r="K81" s="14" t="s">
        <v>0</v>
      </c>
      <c r="L81" s="15"/>
      <c r="M81" s="43"/>
      <c r="N81" s="8"/>
      <c r="O81" s="8"/>
      <c r="P81" s="8"/>
      <c r="Q81" s="21"/>
      <c r="R81" s="21"/>
      <c r="S81" s="52"/>
      <c r="T81" s="69" t="str">
        <f ca="1">IF(AND(INDIRECT("Settings.Request"&amp;Currency),Settings.AutoCalc,Settings.EnableBloomberg),IF(K81="","",_xll.BDP(K81,$M$16)),"Disabled")</f>
        <v>Disabled</v>
      </c>
      <c r="V81" s="14" t="s">
        <v>0</v>
      </c>
      <c r="W81" s="15"/>
      <c r="X81" s="43"/>
      <c r="Y81" s="8"/>
      <c r="Z81" s="8"/>
      <c r="AA81" s="8"/>
      <c r="AB81" s="49"/>
      <c r="AC81" s="69" t="str">
        <f ca="1">IF(AND(INDIRECT("Settings.Request"&amp;Currency),Settings.AutoCalc,Settings.EnableBloomberg),IF(V81="","",_xll.BDP(V81,$X$14)),"Disabled")</f>
        <v>Disabled</v>
      </c>
      <c r="AE81" s="14" t="s">
        <v>0</v>
      </c>
      <c r="AF81" s="15"/>
      <c r="AG81" s="43"/>
      <c r="AH81" s="8"/>
      <c r="AI81" s="8"/>
      <c r="AJ81" s="8"/>
      <c r="AK81" s="49"/>
      <c r="AL81" s="69" t="str">
        <f ca="1">IF(AND(INDIRECT("Settings.Request"&amp;Currency),Settings.AutoCalc,Settings.EnableBloomberg),IF(AE81="","",_xll.BDP(AE81,$AG$14)),"Disabled")</f>
        <v>Disabled</v>
      </c>
      <c r="AN81" s="14" t="s">
        <v>0</v>
      </c>
      <c r="AO81" s="15"/>
      <c r="AP81" s="43"/>
      <c r="AQ81" s="8"/>
      <c r="AR81" s="8"/>
      <c r="AS81" s="8"/>
      <c r="AT81" s="49"/>
      <c r="AU81" s="69" t="str">
        <f ca="1">IF(AND(INDIRECT("Settings.Request"&amp;Currency),Settings.AutoCalc,Settings.EnableBloomberg),IF(AN81="","",_xll.BDP(AN81,$AP$14)),"Disabled")</f>
        <v>Disabled</v>
      </c>
      <c r="AW81" s="14" t="s">
        <v>0</v>
      </c>
      <c r="AX81" s="15"/>
      <c r="AY81" s="43"/>
      <c r="AZ81" s="46"/>
      <c r="BA81" s="8"/>
      <c r="BB81" s="8"/>
      <c r="BC81" s="49"/>
      <c r="BD81" s="69" t="str">
        <f ca="1">IF(AND(INDIRECT("Settings.Request"&amp;Currency),Settings.AutoCalc,Settings.EnableBloomberg),IF(AW81="","",_xll.BDP(AW81,$AY$14)),"Disabled")</f>
        <v>Disabled</v>
      </c>
    </row>
    <row r="82" spans="1:56">
      <c r="A82" s="16">
        <v>71</v>
      </c>
      <c r="B82" s="14"/>
      <c r="C82" s="15"/>
      <c r="D82" s="43"/>
      <c r="E82" s="52"/>
      <c r="F82" s="21"/>
      <c r="G82" s="21"/>
      <c r="H82" s="52"/>
      <c r="I82" s="69" t="str">
        <f ca="1">IF(AND(INDIRECT("Settings.Request"&amp;Currency),Settings.AutoCalc,Settings.EnableBloomberg),IF(B82="","",_xll.BDP(B82,$D$14)),"Disabled")</f>
        <v>Disabled</v>
      </c>
      <c r="J82" s="30"/>
      <c r="K82" s="14" t="s">
        <v>0</v>
      </c>
      <c r="L82" s="15"/>
      <c r="M82" s="43"/>
      <c r="N82" s="8"/>
      <c r="O82" s="8"/>
      <c r="P82" s="8"/>
      <c r="Q82" s="21"/>
      <c r="R82" s="21"/>
      <c r="S82" s="52"/>
      <c r="T82" s="69" t="str">
        <f ca="1">IF(AND(INDIRECT("Settings.Request"&amp;Currency),Settings.AutoCalc,Settings.EnableBloomberg),IF(K82="","",_xll.BDP(K82,$M$16)),"Disabled")</f>
        <v>Disabled</v>
      </c>
      <c r="V82" s="14" t="s">
        <v>0</v>
      </c>
      <c r="W82" s="15"/>
      <c r="X82" s="43"/>
      <c r="Y82" s="8"/>
      <c r="Z82" s="8"/>
      <c r="AA82" s="8"/>
      <c r="AB82" s="49"/>
      <c r="AC82" s="69" t="str">
        <f ca="1">IF(AND(INDIRECT("Settings.Request"&amp;Currency),Settings.AutoCalc,Settings.EnableBloomberg),IF(V82="","",_xll.BDP(V82,$X$14)),"Disabled")</f>
        <v>Disabled</v>
      </c>
      <c r="AE82" s="14" t="s">
        <v>0</v>
      </c>
      <c r="AF82" s="15"/>
      <c r="AG82" s="43"/>
      <c r="AH82" s="8"/>
      <c r="AI82" s="8"/>
      <c r="AJ82" s="8"/>
      <c r="AK82" s="49"/>
      <c r="AL82" s="69" t="str">
        <f ca="1">IF(AND(INDIRECT("Settings.Request"&amp;Currency),Settings.AutoCalc,Settings.EnableBloomberg),IF(AE82="","",_xll.BDP(AE82,$AG$14)),"Disabled")</f>
        <v>Disabled</v>
      </c>
      <c r="AN82" s="14" t="s">
        <v>0</v>
      </c>
      <c r="AO82" s="15"/>
      <c r="AP82" s="43"/>
      <c r="AQ82" s="8"/>
      <c r="AR82" s="8"/>
      <c r="AS82" s="8"/>
      <c r="AT82" s="49"/>
      <c r="AU82" s="69" t="str">
        <f ca="1">IF(AND(INDIRECT("Settings.Request"&amp;Currency),Settings.AutoCalc,Settings.EnableBloomberg),IF(AN82="","",_xll.BDP(AN82,$AP$14)),"Disabled")</f>
        <v>Disabled</v>
      </c>
      <c r="AW82" s="14" t="s">
        <v>0</v>
      </c>
      <c r="AX82" s="15"/>
      <c r="AY82" s="43"/>
      <c r="AZ82" s="46"/>
      <c r="BA82" s="8"/>
      <c r="BB82" s="8"/>
      <c r="BC82" s="49"/>
      <c r="BD82" s="69" t="str">
        <f ca="1">IF(AND(INDIRECT("Settings.Request"&amp;Currency),Settings.AutoCalc,Settings.EnableBloomberg),IF(AW82="","",_xll.BDP(AW82,$AY$14)),"Disabled")</f>
        <v>Disabled</v>
      </c>
    </row>
    <row r="83" spans="1:56">
      <c r="A83" s="16">
        <v>72</v>
      </c>
      <c r="B83" s="14"/>
      <c r="C83" s="15"/>
      <c r="D83" s="43"/>
      <c r="E83" s="52"/>
      <c r="F83" s="21"/>
      <c r="G83" s="21"/>
      <c r="H83" s="52"/>
      <c r="I83" s="69" t="str">
        <f ca="1">IF(AND(INDIRECT("Settings.Request"&amp;Currency),Settings.AutoCalc,Settings.EnableBloomberg),IF(B83="","",_xll.BDP(B83,$D$14)),"Disabled")</f>
        <v>Disabled</v>
      </c>
      <c r="J83" s="30"/>
      <c r="K83" s="14" t="s">
        <v>0</v>
      </c>
      <c r="L83" s="15"/>
      <c r="M83" s="43"/>
      <c r="N83" s="8"/>
      <c r="O83" s="8"/>
      <c r="P83" s="8"/>
      <c r="Q83" s="21"/>
      <c r="R83" s="21"/>
      <c r="S83" s="52"/>
      <c r="T83" s="69" t="str">
        <f ca="1">IF(AND(INDIRECT("Settings.Request"&amp;Currency),Settings.AutoCalc,Settings.EnableBloomberg),IF(K83="","",_xll.BDP(K83,$M$16)),"Disabled")</f>
        <v>Disabled</v>
      </c>
      <c r="V83" s="14" t="s">
        <v>0</v>
      </c>
      <c r="W83" s="15"/>
      <c r="X83" s="43"/>
      <c r="Y83" s="8"/>
      <c r="Z83" s="8"/>
      <c r="AA83" s="8"/>
      <c r="AB83" s="49"/>
      <c r="AC83" s="69" t="str">
        <f ca="1">IF(AND(INDIRECT("Settings.Request"&amp;Currency),Settings.AutoCalc,Settings.EnableBloomberg),IF(V83="","",_xll.BDP(V83,$X$14)),"Disabled")</f>
        <v>Disabled</v>
      </c>
      <c r="AE83" s="14" t="s">
        <v>0</v>
      </c>
      <c r="AF83" s="15"/>
      <c r="AG83" s="43"/>
      <c r="AH83" s="8"/>
      <c r="AI83" s="8"/>
      <c r="AJ83" s="8"/>
      <c r="AK83" s="49"/>
      <c r="AL83" s="69" t="str">
        <f ca="1">IF(AND(INDIRECT("Settings.Request"&amp;Currency),Settings.AutoCalc,Settings.EnableBloomberg),IF(AE83="","",_xll.BDP(AE83,$AG$14)),"Disabled")</f>
        <v>Disabled</v>
      </c>
      <c r="AN83" s="14" t="s">
        <v>0</v>
      </c>
      <c r="AO83" s="15"/>
      <c r="AP83" s="43"/>
      <c r="AQ83" s="8"/>
      <c r="AR83" s="8"/>
      <c r="AS83" s="8"/>
      <c r="AT83" s="49"/>
      <c r="AU83" s="69" t="str">
        <f ca="1">IF(AND(INDIRECT("Settings.Request"&amp;Currency),Settings.AutoCalc,Settings.EnableBloomberg),IF(AN83="","",_xll.BDP(AN83,$AP$14)),"Disabled")</f>
        <v>Disabled</v>
      </c>
      <c r="AW83" s="14" t="s">
        <v>0</v>
      </c>
      <c r="AX83" s="15"/>
      <c r="AY83" s="43"/>
      <c r="AZ83" s="46"/>
      <c r="BA83" s="8"/>
      <c r="BB83" s="8"/>
      <c r="BC83" s="49"/>
      <c r="BD83" s="69" t="str">
        <f ca="1">IF(AND(INDIRECT("Settings.Request"&amp;Currency),Settings.AutoCalc,Settings.EnableBloomberg),IF(AW83="","",_xll.BDP(AW83,$AY$14)),"Disabled")</f>
        <v>Disabled</v>
      </c>
    </row>
    <row r="84" spans="1:56">
      <c r="A84" s="16">
        <v>73</v>
      </c>
      <c r="B84" s="14"/>
      <c r="C84" s="15"/>
      <c r="D84" s="43"/>
      <c r="E84" s="52"/>
      <c r="F84" s="21"/>
      <c r="G84" s="21"/>
      <c r="H84" s="52"/>
      <c r="I84" s="69" t="str">
        <f ca="1">IF(AND(INDIRECT("Settings.Request"&amp;Currency),Settings.AutoCalc,Settings.EnableBloomberg),IF(B84="","",_xll.BDP(B84,$D$14)),"Disabled")</f>
        <v>Disabled</v>
      </c>
      <c r="J84" s="30"/>
      <c r="K84" s="14" t="s">
        <v>0</v>
      </c>
      <c r="L84" s="15"/>
      <c r="M84" s="43"/>
      <c r="N84" s="8"/>
      <c r="O84" s="8"/>
      <c r="P84" s="8"/>
      <c r="Q84" s="21"/>
      <c r="R84" s="21"/>
      <c r="S84" s="52"/>
      <c r="T84" s="69" t="str">
        <f ca="1">IF(AND(INDIRECT("Settings.Request"&amp;Currency),Settings.AutoCalc,Settings.EnableBloomberg),IF(K84="","",_xll.BDP(K84,$M$16)),"Disabled")</f>
        <v>Disabled</v>
      </c>
      <c r="V84" s="14" t="s">
        <v>0</v>
      </c>
      <c r="W84" s="15"/>
      <c r="X84" s="43"/>
      <c r="Y84" s="8"/>
      <c r="Z84" s="8"/>
      <c r="AA84" s="8"/>
      <c r="AB84" s="49"/>
      <c r="AC84" s="69" t="str">
        <f ca="1">IF(AND(INDIRECT("Settings.Request"&amp;Currency),Settings.AutoCalc,Settings.EnableBloomberg),IF(V84="","",_xll.BDP(V84,$X$14)),"Disabled")</f>
        <v>Disabled</v>
      </c>
      <c r="AE84" s="14" t="s">
        <v>0</v>
      </c>
      <c r="AF84" s="15"/>
      <c r="AG84" s="43"/>
      <c r="AH84" s="8"/>
      <c r="AI84" s="8"/>
      <c r="AJ84" s="8"/>
      <c r="AK84" s="49"/>
      <c r="AL84" s="69" t="str">
        <f ca="1">IF(AND(INDIRECT("Settings.Request"&amp;Currency),Settings.AutoCalc,Settings.EnableBloomberg),IF(AE84="","",_xll.BDP(AE84,$AG$14)),"Disabled")</f>
        <v>Disabled</v>
      </c>
      <c r="AN84" s="14" t="s">
        <v>0</v>
      </c>
      <c r="AO84" s="15"/>
      <c r="AP84" s="43"/>
      <c r="AQ84" s="8"/>
      <c r="AR84" s="8"/>
      <c r="AS84" s="8"/>
      <c r="AT84" s="49"/>
      <c r="AU84" s="69" t="str">
        <f ca="1">IF(AND(INDIRECT("Settings.Request"&amp;Currency),Settings.AutoCalc,Settings.EnableBloomberg),IF(AN84="","",_xll.BDP(AN84,$AP$14)),"Disabled")</f>
        <v>Disabled</v>
      </c>
      <c r="AW84" s="14" t="s">
        <v>0</v>
      </c>
      <c r="AX84" s="15"/>
      <c r="AY84" s="43"/>
      <c r="AZ84" s="46"/>
      <c r="BA84" s="8"/>
      <c r="BB84" s="8"/>
      <c r="BC84" s="49"/>
      <c r="BD84" s="69" t="str">
        <f ca="1">IF(AND(INDIRECT("Settings.Request"&amp;Currency),Settings.AutoCalc,Settings.EnableBloomberg),IF(AW84="","",_xll.BDP(AW84,$AY$14)),"Disabled")</f>
        <v>Disabled</v>
      </c>
    </row>
    <row r="85" spans="1:56">
      <c r="A85" s="16">
        <v>74</v>
      </c>
      <c r="B85" s="14"/>
      <c r="C85" s="15"/>
      <c r="D85" s="43"/>
      <c r="E85" s="52"/>
      <c r="F85" s="21"/>
      <c r="G85" s="21"/>
      <c r="H85" s="52"/>
      <c r="I85" s="69" t="str">
        <f ca="1">IF(AND(INDIRECT("Settings.Request"&amp;Currency),Settings.AutoCalc,Settings.EnableBloomberg),IF(B85="","",_xll.BDP(B85,$D$14)),"Disabled")</f>
        <v>Disabled</v>
      </c>
      <c r="J85" s="30"/>
      <c r="K85" s="14" t="s">
        <v>0</v>
      </c>
      <c r="L85" s="15"/>
      <c r="M85" s="43"/>
      <c r="N85" s="8"/>
      <c r="O85" s="8"/>
      <c r="P85" s="8"/>
      <c r="Q85" s="21"/>
      <c r="R85" s="21"/>
      <c r="S85" s="52"/>
      <c r="T85" s="69" t="str">
        <f ca="1">IF(AND(INDIRECT("Settings.Request"&amp;Currency),Settings.AutoCalc,Settings.EnableBloomberg),IF(K85="","",_xll.BDP(K85,$M$16)),"Disabled")</f>
        <v>Disabled</v>
      </c>
      <c r="V85" s="14" t="s">
        <v>0</v>
      </c>
      <c r="W85" s="15"/>
      <c r="X85" s="43"/>
      <c r="Y85" s="8"/>
      <c r="Z85" s="8"/>
      <c r="AA85" s="8"/>
      <c r="AB85" s="49"/>
      <c r="AC85" s="69" t="str">
        <f ca="1">IF(AND(INDIRECT("Settings.Request"&amp;Currency),Settings.AutoCalc,Settings.EnableBloomberg),IF(V85="","",_xll.BDP(V85,$X$14)),"Disabled")</f>
        <v>Disabled</v>
      </c>
      <c r="AE85" s="14" t="s">
        <v>0</v>
      </c>
      <c r="AF85" s="15"/>
      <c r="AG85" s="43"/>
      <c r="AH85" s="8"/>
      <c r="AI85" s="8"/>
      <c r="AJ85" s="8"/>
      <c r="AK85" s="49"/>
      <c r="AL85" s="69" t="str">
        <f ca="1">IF(AND(INDIRECT("Settings.Request"&amp;Currency),Settings.AutoCalc,Settings.EnableBloomberg),IF(AE85="","",_xll.BDP(AE85,$AG$14)),"Disabled")</f>
        <v>Disabled</v>
      </c>
      <c r="AN85" s="14" t="s">
        <v>0</v>
      </c>
      <c r="AO85" s="15"/>
      <c r="AP85" s="43"/>
      <c r="AQ85" s="8"/>
      <c r="AR85" s="8"/>
      <c r="AS85" s="8"/>
      <c r="AT85" s="49"/>
      <c r="AU85" s="69" t="str">
        <f ca="1">IF(AND(INDIRECT("Settings.Request"&amp;Currency),Settings.AutoCalc,Settings.EnableBloomberg),IF(AN85="","",_xll.BDP(AN85,$AP$14)),"Disabled")</f>
        <v>Disabled</v>
      </c>
      <c r="AW85" s="14" t="s">
        <v>0</v>
      </c>
      <c r="AX85" s="15"/>
      <c r="AY85" s="43"/>
      <c r="AZ85" s="46"/>
      <c r="BA85" s="8"/>
      <c r="BB85" s="8"/>
      <c r="BC85" s="49"/>
      <c r="BD85" s="69" t="str">
        <f ca="1">IF(AND(INDIRECT("Settings.Request"&amp;Currency),Settings.AutoCalc,Settings.EnableBloomberg),IF(AW85="","",_xll.BDP(AW85,$AY$14)),"Disabled")</f>
        <v>Disabled</v>
      </c>
    </row>
    <row r="86" spans="1:56">
      <c r="A86" s="16">
        <v>75</v>
      </c>
      <c r="B86" s="14"/>
      <c r="C86" s="15"/>
      <c r="D86" s="43"/>
      <c r="E86" s="52"/>
      <c r="F86" s="21"/>
      <c r="G86" s="21"/>
      <c r="H86" s="52"/>
      <c r="I86" s="69" t="str">
        <f ca="1">IF(AND(INDIRECT("Settings.Request"&amp;Currency),Settings.AutoCalc,Settings.EnableBloomberg),IF(B86="","",_xll.BDP(B86,$D$14)),"Disabled")</f>
        <v>Disabled</v>
      </c>
      <c r="J86" s="30"/>
      <c r="K86" s="14" t="s">
        <v>0</v>
      </c>
      <c r="L86" s="15"/>
      <c r="M86" s="43"/>
      <c r="N86" s="8"/>
      <c r="O86" s="8"/>
      <c r="P86" s="8"/>
      <c r="Q86" s="21"/>
      <c r="R86" s="21"/>
      <c r="S86" s="52"/>
      <c r="T86" s="69" t="str">
        <f ca="1">IF(AND(INDIRECT("Settings.Request"&amp;Currency),Settings.AutoCalc,Settings.EnableBloomberg),IF(K86="","",_xll.BDP(K86,$M$16)),"Disabled")</f>
        <v>Disabled</v>
      </c>
      <c r="V86" s="14" t="s">
        <v>0</v>
      </c>
      <c r="W86" s="15"/>
      <c r="X86" s="43"/>
      <c r="Y86" s="8"/>
      <c r="Z86" s="8"/>
      <c r="AA86" s="8"/>
      <c r="AB86" s="49"/>
      <c r="AC86" s="69" t="str">
        <f ca="1">IF(AND(INDIRECT("Settings.Request"&amp;Currency),Settings.AutoCalc,Settings.EnableBloomberg),IF(V86="","",_xll.BDP(V86,$X$14)),"Disabled")</f>
        <v>Disabled</v>
      </c>
      <c r="AE86" s="14" t="s">
        <v>0</v>
      </c>
      <c r="AF86" s="15"/>
      <c r="AG86" s="43"/>
      <c r="AH86" s="8"/>
      <c r="AI86" s="8"/>
      <c r="AJ86" s="8"/>
      <c r="AK86" s="49"/>
      <c r="AL86" s="69" t="str">
        <f ca="1">IF(AND(INDIRECT("Settings.Request"&amp;Currency),Settings.AutoCalc,Settings.EnableBloomberg),IF(AE86="","",_xll.BDP(AE86,$AG$14)),"Disabled")</f>
        <v>Disabled</v>
      </c>
      <c r="AN86" s="14" t="s">
        <v>0</v>
      </c>
      <c r="AO86" s="15"/>
      <c r="AP86" s="43"/>
      <c r="AQ86" s="8"/>
      <c r="AR86" s="8"/>
      <c r="AS86" s="8"/>
      <c r="AT86" s="49"/>
      <c r="AU86" s="69" t="str">
        <f ca="1">IF(AND(INDIRECT("Settings.Request"&amp;Currency),Settings.AutoCalc,Settings.EnableBloomberg),IF(AN86="","",_xll.BDP(AN86,$AP$14)),"Disabled")</f>
        <v>Disabled</v>
      </c>
      <c r="AW86" s="14" t="s">
        <v>0</v>
      </c>
      <c r="AX86" s="15"/>
      <c r="AY86" s="43"/>
      <c r="AZ86" s="46"/>
      <c r="BA86" s="8"/>
      <c r="BB86" s="8"/>
      <c r="BC86" s="49"/>
      <c r="BD86" s="69" t="str">
        <f ca="1">IF(AND(INDIRECT("Settings.Request"&amp;Currency),Settings.AutoCalc,Settings.EnableBloomberg),IF(AW86="","",_xll.BDP(AW86,$AY$14)),"Disabled")</f>
        <v>Disabled</v>
      </c>
    </row>
    <row r="87" spans="1:56">
      <c r="A87" s="16">
        <v>76</v>
      </c>
      <c r="B87" s="14"/>
      <c r="C87" s="15"/>
      <c r="D87" s="43"/>
      <c r="E87" s="52"/>
      <c r="F87" s="21"/>
      <c r="G87" s="21"/>
      <c r="H87" s="52"/>
      <c r="I87" s="69" t="str">
        <f ca="1">IF(AND(INDIRECT("Settings.Request"&amp;Currency),Settings.AutoCalc,Settings.EnableBloomberg),IF(B87="","",_xll.BDP(B87,$D$14)),"Disabled")</f>
        <v>Disabled</v>
      </c>
      <c r="J87" s="30"/>
      <c r="K87" s="14" t="s">
        <v>0</v>
      </c>
      <c r="L87" s="15"/>
      <c r="M87" s="43"/>
      <c r="N87" s="8"/>
      <c r="O87" s="8"/>
      <c r="P87" s="8"/>
      <c r="Q87" s="21"/>
      <c r="R87" s="21"/>
      <c r="S87" s="52"/>
      <c r="T87" s="69" t="str">
        <f ca="1">IF(AND(INDIRECT("Settings.Request"&amp;Currency),Settings.AutoCalc,Settings.EnableBloomberg),IF(K87="","",_xll.BDP(K87,$M$16)),"Disabled")</f>
        <v>Disabled</v>
      </c>
      <c r="V87" s="14" t="s">
        <v>0</v>
      </c>
      <c r="W87" s="15"/>
      <c r="X87" s="43"/>
      <c r="Y87" s="8"/>
      <c r="Z87" s="8"/>
      <c r="AA87" s="8"/>
      <c r="AB87" s="49"/>
      <c r="AC87" s="69" t="str">
        <f ca="1">IF(AND(INDIRECT("Settings.Request"&amp;Currency),Settings.AutoCalc,Settings.EnableBloomberg),IF(V87="","",_xll.BDP(V87,$X$14)),"Disabled")</f>
        <v>Disabled</v>
      </c>
      <c r="AE87" s="14" t="s">
        <v>0</v>
      </c>
      <c r="AF87" s="15"/>
      <c r="AG87" s="43"/>
      <c r="AH87" s="8"/>
      <c r="AI87" s="8"/>
      <c r="AJ87" s="8"/>
      <c r="AK87" s="49"/>
      <c r="AL87" s="69" t="str">
        <f ca="1">IF(AND(INDIRECT("Settings.Request"&amp;Currency),Settings.AutoCalc,Settings.EnableBloomberg),IF(AE87="","",_xll.BDP(AE87,$AG$14)),"Disabled")</f>
        <v>Disabled</v>
      </c>
      <c r="AN87" s="14" t="s">
        <v>0</v>
      </c>
      <c r="AO87" s="15"/>
      <c r="AP87" s="43"/>
      <c r="AQ87" s="8"/>
      <c r="AR87" s="8"/>
      <c r="AS87" s="8"/>
      <c r="AT87" s="49"/>
      <c r="AU87" s="69" t="str">
        <f ca="1">IF(AND(INDIRECT("Settings.Request"&amp;Currency),Settings.AutoCalc,Settings.EnableBloomberg),IF(AN87="","",_xll.BDP(AN87,$AP$14)),"Disabled")</f>
        <v>Disabled</v>
      </c>
      <c r="AW87" s="14" t="s">
        <v>0</v>
      </c>
      <c r="AX87" s="15"/>
      <c r="AY87" s="43"/>
      <c r="AZ87" s="46"/>
      <c r="BA87" s="8"/>
      <c r="BB87" s="8"/>
      <c r="BC87" s="49"/>
      <c r="BD87" s="69" t="str">
        <f ca="1">IF(AND(INDIRECT("Settings.Request"&amp;Currency),Settings.AutoCalc,Settings.EnableBloomberg),IF(AW87="","",_xll.BDP(AW87,$AY$14)),"Disabled")</f>
        <v>Disabled</v>
      </c>
    </row>
    <row r="88" spans="1:56">
      <c r="A88" s="16">
        <v>77</v>
      </c>
      <c r="B88" s="14"/>
      <c r="C88" s="15"/>
      <c r="D88" s="43"/>
      <c r="E88" s="52"/>
      <c r="F88" s="21"/>
      <c r="G88" s="21"/>
      <c r="H88" s="52"/>
      <c r="I88" s="69" t="str">
        <f ca="1">IF(AND(INDIRECT("Settings.Request"&amp;Currency),Settings.AutoCalc,Settings.EnableBloomberg),IF(B88="","",_xll.BDP(B88,$D$14)),"Disabled")</f>
        <v>Disabled</v>
      </c>
      <c r="J88" s="30"/>
      <c r="K88" s="14" t="s">
        <v>0</v>
      </c>
      <c r="L88" s="15"/>
      <c r="M88" s="43"/>
      <c r="N88" s="8"/>
      <c r="O88" s="8"/>
      <c r="P88" s="8"/>
      <c r="Q88" s="21"/>
      <c r="R88" s="21"/>
      <c r="S88" s="52"/>
      <c r="T88" s="69" t="str">
        <f ca="1">IF(AND(INDIRECT("Settings.Request"&amp;Currency),Settings.AutoCalc,Settings.EnableBloomberg),IF(K88="","",_xll.BDP(K88,$M$16)),"Disabled")</f>
        <v>Disabled</v>
      </c>
      <c r="V88" s="14" t="s">
        <v>0</v>
      </c>
      <c r="W88" s="15"/>
      <c r="X88" s="43"/>
      <c r="Y88" s="8"/>
      <c r="Z88" s="8"/>
      <c r="AA88" s="8"/>
      <c r="AB88" s="49"/>
      <c r="AC88" s="69" t="str">
        <f ca="1">IF(AND(INDIRECT("Settings.Request"&amp;Currency),Settings.AutoCalc,Settings.EnableBloomberg),IF(V88="","",_xll.BDP(V88,$X$14)),"Disabled")</f>
        <v>Disabled</v>
      </c>
      <c r="AE88" s="14" t="s">
        <v>0</v>
      </c>
      <c r="AF88" s="15"/>
      <c r="AG88" s="43"/>
      <c r="AH88" s="8"/>
      <c r="AI88" s="8"/>
      <c r="AJ88" s="8"/>
      <c r="AK88" s="49"/>
      <c r="AL88" s="69" t="str">
        <f ca="1">IF(AND(INDIRECT("Settings.Request"&amp;Currency),Settings.AutoCalc,Settings.EnableBloomberg),IF(AE88="","",_xll.BDP(AE88,$AG$14)),"Disabled")</f>
        <v>Disabled</v>
      </c>
      <c r="AN88" s="14" t="s">
        <v>0</v>
      </c>
      <c r="AO88" s="15"/>
      <c r="AP88" s="43"/>
      <c r="AQ88" s="8"/>
      <c r="AR88" s="8"/>
      <c r="AS88" s="8"/>
      <c r="AT88" s="49"/>
      <c r="AU88" s="69" t="str">
        <f ca="1">IF(AND(INDIRECT("Settings.Request"&amp;Currency),Settings.AutoCalc,Settings.EnableBloomberg),IF(AN88="","",_xll.BDP(AN88,$AP$14)),"Disabled")</f>
        <v>Disabled</v>
      </c>
      <c r="AW88" s="14" t="s">
        <v>0</v>
      </c>
      <c r="AX88" s="15"/>
      <c r="AY88" s="43"/>
      <c r="AZ88" s="46"/>
      <c r="BA88" s="8"/>
      <c r="BB88" s="8"/>
      <c r="BC88" s="49"/>
      <c r="BD88" s="69" t="str">
        <f ca="1">IF(AND(INDIRECT("Settings.Request"&amp;Currency),Settings.AutoCalc,Settings.EnableBloomberg),IF(AW88="","",_xll.BDP(AW88,$AY$14)),"Disabled")</f>
        <v>Disabled</v>
      </c>
    </row>
    <row r="89" spans="1:56">
      <c r="A89" s="16">
        <v>78</v>
      </c>
      <c r="B89" s="14"/>
      <c r="C89" s="15"/>
      <c r="D89" s="43"/>
      <c r="E89" s="52"/>
      <c r="F89" s="21"/>
      <c r="G89" s="21"/>
      <c r="H89" s="52"/>
      <c r="I89" s="69" t="str">
        <f ca="1">IF(AND(INDIRECT("Settings.Request"&amp;Currency),Settings.AutoCalc,Settings.EnableBloomberg),IF(B89="","",_xll.BDP(B89,$D$14)),"Disabled")</f>
        <v>Disabled</v>
      </c>
      <c r="J89" s="30"/>
      <c r="K89" s="14" t="s">
        <v>0</v>
      </c>
      <c r="L89" s="15"/>
      <c r="M89" s="43"/>
      <c r="N89" s="8"/>
      <c r="O89" s="8"/>
      <c r="P89" s="8"/>
      <c r="Q89" s="21"/>
      <c r="R89" s="21"/>
      <c r="S89" s="52"/>
      <c r="T89" s="69" t="str">
        <f ca="1">IF(AND(INDIRECT("Settings.Request"&amp;Currency),Settings.AutoCalc,Settings.EnableBloomberg),IF(K89="","",_xll.BDP(K89,$M$16)),"Disabled")</f>
        <v>Disabled</v>
      </c>
      <c r="V89" s="14" t="s">
        <v>0</v>
      </c>
      <c r="W89" s="15"/>
      <c r="X89" s="43"/>
      <c r="Y89" s="8"/>
      <c r="Z89" s="8"/>
      <c r="AA89" s="8"/>
      <c r="AB89" s="49"/>
      <c r="AC89" s="69" t="str">
        <f ca="1">IF(AND(INDIRECT("Settings.Request"&amp;Currency),Settings.AutoCalc,Settings.EnableBloomberg),IF(V89="","",_xll.BDP(V89,$X$14)),"Disabled")</f>
        <v>Disabled</v>
      </c>
      <c r="AE89" s="14" t="s">
        <v>0</v>
      </c>
      <c r="AF89" s="15"/>
      <c r="AG89" s="43"/>
      <c r="AH89" s="8"/>
      <c r="AI89" s="8"/>
      <c r="AJ89" s="8"/>
      <c r="AK89" s="49"/>
      <c r="AL89" s="69" t="str">
        <f ca="1">IF(AND(INDIRECT("Settings.Request"&amp;Currency),Settings.AutoCalc,Settings.EnableBloomberg),IF(AE89="","",_xll.BDP(AE89,$AG$14)),"Disabled")</f>
        <v>Disabled</v>
      </c>
      <c r="AN89" s="14" t="s">
        <v>0</v>
      </c>
      <c r="AO89" s="15"/>
      <c r="AP89" s="43"/>
      <c r="AQ89" s="8"/>
      <c r="AR89" s="8"/>
      <c r="AS89" s="8"/>
      <c r="AT89" s="49"/>
      <c r="AU89" s="69" t="str">
        <f ca="1">IF(AND(INDIRECT("Settings.Request"&amp;Currency),Settings.AutoCalc,Settings.EnableBloomberg),IF(AN89="","",_xll.BDP(AN89,$AP$14)),"Disabled")</f>
        <v>Disabled</v>
      </c>
      <c r="AW89" s="14" t="s">
        <v>0</v>
      </c>
      <c r="AX89" s="15"/>
      <c r="AY89" s="43"/>
      <c r="AZ89" s="46"/>
      <c r="BA89" s="8"/>
      <c r="BB89" s="8"/>
      <c r="BC89" s="49"/>
      <c r="BD89" s="69" t="str">
        <f ca="1">IF(AND(INDIRECT("Settings.Request"&amp;Currency),Settings.AutoCalc,Settings.EnableBloomberg),IF(AW89="","",_xll.BDP(AW89,$AY$14)),"Disabled")</f>
        <v>Disabled</v>
      </c>
    </row>
    <row r="90" spans="1:56">
      <c r="A90" s="16">
        <v>79</v>
      </c>
      <c r="B90" s="14"/>
      <c r="C90" s="15"/>
      <c r="D90" s="43"/>
      <c r="E90" s="52"/>
      <c r="F90" s="21"/>
      <c r="G90" s="21"/>
      <c r="H90" s="52"/>
      <c r="I90" s="69" t="str">
        <f ca="1">IF(AND(INDIRECT("Settings.Request"&amp;Currency),Settings.AutoCalc,Settings.EnableBloomberg),IF(B90="","",_xll.BDP(B90,$D$14)),"Disabled")</f>
        <v>Disabled</v>
      </c>
      <c r="J90" s="30"/>
      <c r="K90" s="14" t="s">
        <v>0</v>
      </c>
      <c r="L90" s="15"/>
      <c r="M90" s="43"/>
      <c r="N90" s="8"/>
      <c r="O90" s="8"/>
      <c r="P90" s="8"/>
      <c r="Q90" s="21"/>
      <c r="R90" s="21"/>
      <c r="S90" s="52"/>
      <c r="T90" s="69" t="str">
        <f ca="1">IF(AND(INDIRECT("Settings.Request"&amp;Currency),Settings.AutoCalc,Settings.EnableBloomberg),IF(K90="","",_xll.BDP(K90,$M$16)),"Disabled")</f>
        <v>Disabled</v>
      </c>
      <c r="V90" s="14" t="s">
        <v>0</v>
      </c>
      <c r="W90" s="15"/>
      <c r="X90" s="43"/>
      <c r="Y90" s="8"/>
      <c r="Z90" s="8"/>
      <c r="AA90" s="8"/>
      <c r="AB90" s="49"/>
      <c r="AC90" s="69" t="str">
        <f ca="1">IF(AND(INDIRECT("Settings.Request"&amp;Currency),Settings.AutoCalc,Settings.EnableBloomberg),IF(V90="","",_xll.BDP(V90,$X$14)),"Disabled")</f>
        <v>Disabled</v>
      </c>
      <c r="AE90" s="14" t="s">
        <v>0</v>
      </c>
      <c r="AF90" s="15"/>
      <c r="AG90" s="43"/>
      <c r="AH90" s="8"/>
      <c r="AI90" s="8"/>
      <c r="AJ90" s="8"/>
      <c r="AK90" s="49"/>
      <c r="AL90" s="69" t="str">
        <f ca="1">IF(AND(INDIRECT("Settings.Request"&amp;Currency),Settings.AutoCalc,Settings.EnableBloomberg),IF(AE90="","",_xll.BDP(AE90,$AG$14)),"Disabled")</f>
        <v>Disabled</v>
      </c>
      <c r="AN90" s="14" t="s">
        <v>0</v>
      </c>
      <c r="AO90" s="15"/>
      <c r="AP90" s="43"/>
      <c r="AQ90" s="8"/>
      <c r="AR90" s="8"/>
      <c r="AS90" s="8"/>
      <c r="AT90" s="49"/>
      <c r="AU90" s="69" t="str">
        <f ca="1">IF(AND(INDIRECT("Settings.Request"&amp;Currency),Settings.AutoCalc,Settings.EnableBloomberg),IF(AN90="","",_xll.BDP(AN90,$AP$14)),"Disabled")</f>
        <v>Disabled</v>
      </c>
      <c r="AW90" s="14" t="s">
        <v>0</v>
      </c>
      <c r="AX90" s="15"/>
      <c r="AY90" s="43"/>
      <c r="AZ90" s="46"/>
      <c r="BA90" s="8"/>
      <c r="BB90" s="8"/>
      <c r="BC90" s="49"/>
      <c r="BD90" s="69" t="str">
        <f ca="1">IF(AND(INDIRECT("Settings.Request"&amp;Currency),Settings.AutoCalc,Settings.EnableBloomberg),IF(AW90="","",_xll.BDP(AW90,$AY$14)),"Disabled")</f>
        <v>Disabled</v>
      </c>
    </row>
    <row r="91" spans="1:56">
      <c r="A91" s="16">
        <v>80</v>
      </c>
      <c r="B91" s="14"/>
      <c r="C91" s="15"/>
      <c r="D91" s="43"/>
      <c r="E91" s="52"/>
      <c r="F91" s="21"/>
      <c r="G91" s="21"/>
      <c r="H91" s="52"/>
      <c r="I91" s="69" t="str">
        <f ca="1">IF(AND(INDIRECT("Settings.Request"&amp;Currency),Settings.AutoCalc,Settings.EnableBloomberg),IF(B91="","",_xll.BDP(B91,$D$14)),"Disabled")</f>
        <v>Disabled</v>
      </c>
      <c r="J91" s="30"/>
      <c r="K91" s="14" t="s">
        <v>0</v>
      </c>
      <c r="L91" s="15"/>
      <c r="M91" s="43"/>
      <c r="N91" s="8"/>
      <c r="O91" s="8"/>
      <c r="P91" s="8"/>
      <c r="Q91" s="21"/>
      <c r="R91" s="21"/>
      <c r="S91" s="52"/>
      <c r="T91" s="69" t="str">
        <f ca="1">IF(AND(INDIRECT("Settings.Request"&amp;Currency),Settings.AutoCalc,Settings.EnableBloomberg),IF(K91="","",_xll.BDP(K91,$M$16)),"Disabled")</f>
        <v>Disabled</v>
      </c>
      <c r="V91" s="14" t="s">
        <v>0</v>
      </c>
      <c r="W91" s="15"/>
      <c r="X91" s="43"/>
      <c r="Y91" s="8"/>
      <c r="Z91" s="8"/>
      <c r="AA91" s="8"/>
      <c r="AB91" s="49"/>
      <c r="AC91" s="69" t="str">
        <f ca="1">IF(AND(INDIRECT("Settings.Request"&amp;Currency),Settings.AutoCalc,Settings.EnableBloomberg),IF(V91="","",_xll.BDP(V91,$X$14)),"Disabled")</f>
        <v>Disabled</v>
      </c>
      <c r="AE91" s="14" t="s">
        <v>0</v>
      </c>
      <c r="AF91" s="15"/>
      <c r="AG91" s="43"/>
      <c r="AH91" s="8"/>
      <c r="AI91" s="8"/>
      <c r="AJ91" s="8"/>
      <c r="AK91" s="49"/>
      <c r="AL91" s="69" t="str">
        <f ca="1">IF(AND(INDIRECT("Settings.Request"&amp;Currency),Settings.AutoCalc,Settings.EnableBloomberg),IF(AE91="","",_xll.BDP(AE91,$AG$14)),"Disabled")</f>
        <v>Disabled</v>
      </c>
      <c r="AN91" s="14" t="s">
        <v>0</v>
      </c>
      <c r="AO91" s="15"/>
      <c r="AP91" s="43"/>
      <c r="AQ91" s="8"/>
      <c r="AR91" s="8"/>
      <c r="AS91" s="8"/>
      <c r="AT91" s="49"/>
      <c r="AU91" s="69" t="str">
        <f ca="1">IF(AND(INDIRECT("Settings.Request"&amp;Currency),Settings.AutoCalc,Settings.EnableBloomberg),IF(AN91="","",_xll.BDP(AN91,$AP$14)),"Disabled")</f>
        <v>Disabled</v>
      </c>
      <c r="AW91" s="14" t="s">
        <v>0</v>
      </c>
      <c r="AX91" s="15"/>
      <c r="AY91" s="43"/>
      <c r="AZ91" s="46"/>
      <c r="BA91" s="8"/>
      <c r="BB91" s="8"/>
      <c r="BC91" s="49"/>
      <c r="BD91" s="69" t="str">
        <f ca="1">IF(AND(INDIRECT("Settings.Request"&amp;Currency),Settings.AutoCalc,Settings.EnableBloomberg),IF(AW91="","",_xll.BDP(AW91,$AY$14)),"Disabled")</f>
        <v>Disabled</v>
      </c>
    </row>
    <row r="92" spans="1:56">
      <c r="A92" s="16">
        <v>81</v>
      </c>
      <c r="B92" s="14"/>
      <c r="C92" s="15"/>
      <c r="D92" s="43"/>
      <c r="E92" s="52"/>
      <c r="F92" s="21"/>
      <c r="G92" s="21"/>
      <c r="H92" s="52"/>
      <c r="I92" s="69" t="str">
        <f ca="1">IF(AND(INDIRECT("Settings.Request"&amp;Currency),Settings.AutoCalc,Settings.EnableBloomberg),IF(B92="","",_xll.BDP(B92,$D$14)),"Disabled")</f>
        <v>Disabled</v>
      </c>
      <c r="J92" s="30"/>
      <c r="K92" s="14" t="s">
        <v>0</v>
      </c>
      <c r="L92" s="15"/>
      <c r="M92" s="43"/>
      <c r="N92" s="8"/>
      <c r="O92" s="8"/>
      <c r="P92" s="8"/>
      <c r="Q92" s="21"/>
      <c r="R92" s="21"/>
      <c r="S92" s="52"/>
      <c r="T92" s="69" t="str">
        <f ca="1">IF(AND(INDIRECT("Settings.Request"&amp;Currency),Settings.AutoCalc,Settings.EnableBloomberg),IF(K92="","",_xll.BDP(K92,$M$16)),"Disabled")</f>
        <v>Disabled</v>
      </c>
      <c r="V92" s="14" t="s">
        <v>0</v>
      </c>
      <c r="W92" s="15"/>
      <c r="X92" s="43"/>
      <c r="Y92" s="8"/>
      <c r="Z92" s="8"/>
      <c r="AA92" s="8"/>
      <c r="AB92" s="49"/>
      <c r="AC92" s="69" t="str">
        <f ca="1">IF(AND(INDIRECT("Settings.Request"&amp;Currency),Settings.AutoCalc,Settings.EnableBloomberg),IF(V92="","",_xll.BDP(V92,$X$14)),"Disabled")</f>
        <v>Disabled</v>
      </c>
      <c r="AE92" s="14" t="s">
        <v>0</v>
      </c>
      <c r="AF92" s="15"/>
      <c r="AG92" s="43"/>
      <c r="AH92" s="8"/>
      <c r="AI92" s="8"/>
      <c r="AJ92" s="8"/>
      <c r="AK92" s="49"/>
      <c r="AL92" s="69" t="str">
        <f ca="1">IF(AND(INDIRECT("Settings.Request"&amp;Currency),Settings.AutoCalc,Settings.EnableBloomberg),IF(AE92="","",_xll.BDP(AE92,$AG$14)),"Disabled")</f>
        <v>Disabled</v>
      </c>
      <c r="AN92" s="14" t="s">
        <v>0</v>
      </c>
      <c r="AO92" s="15"/>
      <c r="AP92" s="43"/>
      <c r="AQ92" s="8"/>
      <c r="AR92" s="8"/>
      <c r="AS92" s="8"/>
      <c r="AT92" s="49"/>
      <c r="AU92" s="69" t="str">
        <f ca="1">IF(AND(INDIRECT("Settings.Request"&amp;Currency),Settings.AutoCalc,Settings.EnableBloomberg),IF(AN92="","",_xll.BDP(AN92,$AP$14)),"Disabled")</f>
        <v>Disabled</v>
      </c>
      <c r="AW92" s="14" t="s">
        <v>0</v>
      </c>
      <c r="AX92" s="15"/>
      <c r="AY92" s="43"/>
      <c r="AZ92" s="46"/>
      <c r="BA92" s="8"/>
      <c r="BB92" s="8"/>
      <c r="BC92" s="49"/>
      <c r="BD92" s="69" t="str">
        <f ca="1">IF(AND(INDIRECT("Settings.Request"&amp;Currency),Settings.AutoCalc,Settings.EnableBloomberg),IF(AW92="","",_xll.BDP(AW92,$AY$14)),"Disabled")</f>
        <v>Disabled</v>
      </c>
    </row>
    <row r="93" spans="1:56">
      <c r="A93" s="16">
        <v>82</v>
      </c>
      <c r="B93" s="14"/>
      <c r="C93" s="15"/>
      <c r="D93" s="43"/>
      <c r="E93" s="52"/>
      <c r="F93" s="21"/>
      <c r="G93" s="21"/>
      <c r="H93" s="52"/>
      <c r="I93" s="69" t="str">
        <f ca="1">IF(AND(INDIRECT("Settings.Request"&amp;Currency),Settings.AutoCalc,Settings.EnableBloomberg),IF(B93="","",_xll.BDP(B93,$D$14)),"Disabled")</f>
        <v>Disabled</v>
      </c>
      <c r="J93" s="30"/>
      <c r="K93" s="14" t="s">
        <v>0</v>
      </c>
      <c r="L93" s="15"/>
      <c r="M93" s="43"/>
      <c r="N93" s="8"/>
      <c r="O93" s="8"/>
      <c r="P93" s="8"/>
      <c r="Q93" s="21"/>
      <c r="R93" s="21"/>
      <c r="S93" s="52"/>
      <c r="T93" s="69" t="str">
        <f ca="1">IF(AND(INDIRECT("Settings.Request"&amp;Currency),Settings.AutoCalc,Settings.EnableBloomberg),IF(K93="","",_xll.BDP(K93,$M$16)),"Disabled")</f>
        <v>Disabled</v>
      </c>
      <c r="V93" s="14" t="s">
        <v>0</v>
      </c>
      <c r="W93" s="15"/>
      <c r="X93" s="43"/>
      <c r="Y93" s="8"/>
      <c r="Z93" s="8"/>
      <c r="AA93" s="8"/>
      <c r="AB93" s="49"/>
      <c r="AC93" s="69" t="str">
        <f ca="1">IF(AND(INDIRECT("Settings.Request"&amp;Currency),Settings.AutoCalc,Settings.EnableBloomberg),IF(V93="","",_xll.BDP(V93,$X$14)),"Disabled")</f>
        <v>Disabled</v>
      </c>
      <c r="AE93" s="14" t="s">
        <v>0</v>
      </c>
      <c r="AF93" s="15"/>
      <c r="AG93" s="43"/>
      <c r="AH93" s="8"/>
      <c r="AI93" s="8"/>
      <c r="AJ93" s="8"/>
      <c r="AK93" s="49"/>
      <c r="AL93" s="69" t="str">
        <f ca="1">IF(AND(INDIRECT("Settings.Request"&amp;Currency),Settings.AutoCalc,Settings.EnableBloomberg),IF(AE93="","",_xll.BDP(AE93,$AG$14)),"Disabled")</f>
        <v>Disabled</v>
      </c>
      <c r="AN93" s="14" t="s">
        <v>0</v>
      </c>
      <c r="AO93" s="15"/>
      <c r="AP93" s="43"/>
      <c r="AQ93" s="8"/>
      <c r="AR93" s="8"/>
      <c r="AS93" s="8"/>
      <c r="AT93" s="49"/>
      <c r="AU93" s="69" t="str">
        <f ca="1">IF(AND(INDIRECT("Settings.Request"&amp;Currency),Settings.AutoCalc,Settings.EnableBloomberg),IF(AN93="","",_xll.BDP(AN93,$AP$14)),"Disabled")</f>
        <v>Disabled</v>
      </c>
      <c r="AW93" s="14" t="s">
        <v>0</v>
      </c>
      <c r="AX93" s="15"/>
      <c r="AY93" s="43"/>
      <c r="AZ93" s="46"/>
      <c r="BA93" s="8"/>
      <c r="BB93" s="8"/>
      <c r="BC93" s="49"/>
      <c r="BD93" s="69" t="str">
        <f ca="1">IF(AND(INDIRECT("Settings.Request"&amp;Currency),Settings.AutoCalc,Settings.EnableBloomberg),IF(AW93="","",_xll.BDP(AW93,$AY$14)),"Disabled")</f>
        <v>Disabled</v>
      </c>
    </row>
    <row r="94" spans="1:56">
      <c r="A94" s="16">
        <v>83</v>
      </c>
      <c r="B94" s="14"/>
      <c r="C94" s="15"/>
      <c r="D94" s="43"/>
      <c r="E94" s="52"/>
      <c r="F94" s="21"/>
      <c r="G94" s="21"/>
      <c r="H94" s="52"/>
      <c r="I94" s="69" t="str">
        <f ca="1">IF(AND(INDIRECT("Settings.Request"&amp;Currency),Settings.AutoCalc,Settings.EnableBloomberg),IF(B94="","",_xll.BDP(B94,$D$14)),"Disabled")</f>
        <v>Disabled</v>
      </c>
      <c r="J94" s="30"/>
      <c r="K94" s="14" t="s">
        <v>0</v>
      </c>
      <c r="L94" s="15"/>
      <c r="M94" s="43"/>
      <c r="N94" s="8"/>
      <c r="O94" s="8"/>
      <c r="P94" s="8"/>
      <c r="Q94" s="21"/>
      <c r="R94" s="21"/>
      <c r="S94" s="52"/>
      <c r="T94" s="69" t="str">
        <f ca="1">IF(AND(INDIRECT("Settings.Request"&amp;Currency),Settings.AutoCalc,Settings.EnableBloomberg),IF(K94="","",_xll.BDP(K94,$M$16)),"Disabled")</f>
        <v>Disabled</v>
      </c>
      <c r="V94" s="14" t="s">
        <v>0</v>
      </c>
      <c r="W94" s="15"/>
      <c r="X94" s="43"/>
      <c r="Y94" s="8"/>
      <c r="Z94" s="8"/>
      <c r="AA94" s="8"/>
      <c r="AB94" s="49"/>
      <c r="AC94" s="69" t="str">
        <f ca="1">IF(AND(INDIRECT("Settings.Request"&amp;Currency),Settings.AutoCalc,Settings.EnableBloomberg),IF(V94="","",_xll.BDP(V94,$X$14)),"Disabled")</f>
        <v>Disabled</v>
      </c>
      <c r="AE94" s="14" t="s">
        <v>0</v>
      </c>
      <c r="AF94" s="15"/>
      <c r="AG94" s="43"/>
      <c r="AH94" s="8"/>
      <c r="AI94" s="8"/>
      <c r="AJ94" s="8"/>
      <c r="AK94" s="49"/>
      <c r="AL94" s="69" t="str">
        <f ca="1">IF(AND(INDIRECT("Settings.Request"&amp;Currency),Settings.AutoCalc,Settings.EnableBloomberg),IF(AE94="","",_xll.BDP(AE94,$AG$14)),"Disabled")</f>
        <v>Disabled</v>
      </c>
      <c r="AN94" s="14" t="s">
        <v>0</v>
      </c>
      <c r="AO94" s="15"/>
      <c r="AP94" s="43"/>
      <c r="AQ94" s="8"/>
      <c r="AR94" s="8"/>
      <c r="AS94" s="8"/>
      <c r="AT94" s="49"/>
      <c r="AU94" s="69" t="str">
        <f ca="1">IF(AND(INDIRECT("Settings.Request"&amp;Currency),Settings.AutoCalc,Settings.EnableBloomberg),IF(AN94="","",_xll.BDP(AN94,$AP$14)),"Disabled")</f>
        <v>Disabled</v>
      </c>
      <c r="AW94" s="14" t="s">
        <v>0</v>
      </c>
      <c r="AX94" s="15"/>
      <c r="AY94" s="43"/>
      <c r="AZ94" s="46"/>
      <c r="BA94" s="8"/>
      <c r="BB94" s="8"/>
      <c r="BC94" s="49"/>
      <c r="BD94" s="69" t="str">
        <f ca="1">IF(AND(INDIRECT("Settings.Request"&amp;Currency),Settings.AutoCalc,Settings.EnableBloomberg),IF(AW94="","",_xll.BDP(AW94,$AY$14)),"Disabled")</f>
        <v>Disabled</v>
      </c>
    </row>
    <row r="95" spans="1:56">
      <c r="A95" s="16">
        <v>84</v>
      </c>
      <c r="B95" s="14"/>
      <c r="C95" s="15"/>
      <c r="D95" s="43"/>
      <c r="E95" s="52"/>
      <c r="F95" s="21"/>
      <c r="G95" s="21"/>
      <c r="H95" s="52"/>
      <c r="I95" s="69" t="str">
        <f ca="1">IF(AND(INDIRECT("Settings.Request"&amp;Currency),Settings.AutoCalc,Settings.EnableBloomberg),IF(B95="","",_xll.BDP(B95,$D$14)),"Disabled")</f>
        <v>Disabled</v>
      </c>
      <c r="J95" s="30"/>
      <c r="K95" s="14" t="s">
        <v>0</v>
      </c>
      <c r="L95" s="15"/>
      <c r="M95" s="43"/>
      <c r="N95" s="8"/>
      <c r="O95" s="8"/>
      <c r="P95" s="8"/>
      <c r="Q95" s="21"/>
      <c r="R95" s="21"/>
      <c r="S95" s="52"/>
      <c r="T95" s="69" t="str">
        <f ca="1">IF(AND(INDIRECT("Settings.Request"&amp;Currency),Settings.AutoCalc,Settings.EnableBloomberg),IF(K95="","",_xll.BDP(K95,$M$16)),"Disabled")</f>
        <v>Disabled</v>
      </c>
      <c r="V95" s="14" t="s">
        <v>0</v>
      </c>
      <c r="W95" s="15"/>
      <c r="X95" s="43"/>
      <c r="Y95" s="8"/>
      <c r="Z95" s="8"/>
      <c r="AA95" s="8"/>
      <c r="AB95" s="49"/>
      <c r="AC95" s="69" t="str">
        <f ca="1">IF(AND(INDIRECT("Settings.Request"&amp;Currency),Settings.AutoCalc,Settings.EnableBloomberg),IF(V95="","",_xll.BDP(V95,$X$14)),"Disabled")</f>
        <v>Disabled</v>
      </c>
      <c r="AE95" s="14" t="s">
        <v>0</v>
      </c>
      <c r="AF95" s="15"/>
      <c r="AG95" s="43"/>
      <c r="AH95" s="8"/>
      <c r="AI95" s="8"/>
      <c r="AJ95" s="8"/>
      <c r="AK95" s="49"/>
      <c r="AL95" s="69" t="str">
        <f ca="1">IF(AND(INDIRECT("Settings.Request"&amp;Currency),Settings.AutoCalc,Settings.EnableBloomberg),IF(AE95="","",_xll.BDP(AE95,$AG$14)),"Disabled")</f>
        <v>Disabled</v>
      </c>
      <c r="AN95" s="14" t="s">
        <v>0</v>
      </c>
      <c r="AO95" s="15"/>
      <c r="AP95" s="43"/>
      <c r="AQ95" s="8"/>
      <c r="AR95" s="8"/>
      <c r="AS95" s="8"/>
      <c r="AT95" s="49"/>
      <c r="AU95" s="69" t="str">
        <f ca="1">IF(AND(INDIRECT("Settings.Request"&amp;Currency),Settings.AutoCalc,Settings.EnableBloomberg),IF(AN95="","",_xll.BDP(AN95,$AP$14)),"Disabled")</f>
        <v>Disabled</v>
      </c>
      <c r="AW95" s="14" t="s">
        <v>0</v>
      </c>
      <c r="AX95" s="15"/>
      <c r="AY95" s="43"/>
      <c r="AZ95" s="46"/>
      <c r="BA95" s="8"/>
      <c r="BB95" s="8"/>
      <c r="BC95" s="49"/>
      <c r="BD95" s="69" t="str">
        <f ca="1">IF(AND(INDIRECT("Settings.Request"&amp;Currency),Settings.AutoCalc,Settings.EnableBloomberg),IF(AW95="","",_xll.BDP(AW95,$AY$14)),"Disabled")</f>
        <v>Disabled</v>
      </c>
    </row>
    <row r="96" spans="1:56">
      <c r="A96" s="16">
        <v>85</v>
      </c>
      <c r="B96" s="14"/>
      <c r="C96" s="15"/>
      <c r="D96" s="43"/>
      <c r="E96" s="52"/>
      <c r="F96" s="21"/>
      <c r="G96" s="21"/>
      <c r="H96" s="52"/>
      <c r="I96" s="69" t="str">
        <f ca="1">IF(AND(INDIRECT("Settings.Request"&amp;Currency),Settings.AutoCalc,Settings.EnableBloomberg),IF(B96="","",_xll.BDP(B96,$D$14)),"Disabled")</f>
        <v>Disabled</v>
      </c>
      <c r="J96" s="30"/>
      <c r="K96" s="14" t="s">
        <v>0</v>
      </c>
      <c r="L96" s="15"/>
      <c r="M96" s="43"/>
      <c r="N96" s="8"/>
      <c r="O96" s="8"/>
      <c r="P96" s="8"/>
      <c r="Q96" s="21"/>
      <c r="R96" s="21"/>
      <c r="S96" s="52"/>
      <c r="T96" s="69" t="str">
        <f ca="1">IF(AND(INDIRECT("Settings.Request"&amp;Currency),Settings.AutoCalc,Settings.EnableBloomberg),IF(K96="","",_xll.BDP(K96,$M$16)),"Disabled")</f>
        <v>Disabled</v>
      </c>
      <c r="V96" s="14" t="s">
        <v>0</v>
      </c>
      <c r="W96" s="15"/>
      <c r="X96" s="43"/>
      <c r="Y96" s="8"/>
      <c r="Z96" s="8"/>
      <c r="AA96" s="8"/>
      <c r="AB96" s="49"/>
      <c r="AC96" s="69" t="str">
        <f ca="1">IF(AND(INDIRECT("Settings.Request"&amp;Currency),Settings.AutoCalc,Settings.EnableBloomberg),IF(V96="","",_xll.BDP(V96,$X$14)),"Disabled")</f>
        <v>Disabled</v>
      </c>
      <c r="AE96" s="14" t="s">
        <v>0</v>
      </c>
      <c r="AF96" s="15"/>
      <c r="AG96" s="43"/>
      <c r="AH96" s="8"/>
      <c r="AI96" s="8"/>
      <c r="AJ96" s="8"/>
      <c r="AK96" s="49"/>
      <c r="AL96" s="69" t="str">
        <f ca="1">IF(AND(INDIRECT("Settings.Request"&amp;Currency),Settings.AutoCalc,Settings.EnableBloomberg),IF(AE96="","",_xll.BDP(AE96,$AG$14)),"Disabled")</f>
        <v>Disabled</v>
      </c>
      <c r="AN96" s="14" t="s">
        <v>0</v>
      </c>
      <c r="AO96" s="15"/>
      <c r="AP96" s="43"/>
      <c r="AQ96" s="8"/>
      <c r="AR96" s="8"/>
      <c r="AS96" s="8"/>
      <c r="AT96" s="49"/>
      <c r="AU96" s="69" t="str">
        <f ca="1">IF(AND(INDIRECT("Settings.Request"&amp;Currency),Settings.AutoCalc,Settings.EnableBloomberg),IF(AN96="","",_xll.BDP(AN96,$AP$14)),"Disabled")</f>
        <v>Disabled</v>
      </c>
      <c r="AW96" s="14" t="s">
        <v>0</v>
      </c>
      <c r="AX96" s="15"/>
      <c r="AY96" s="43"/>
      <c r="AZ96" s="46"/>
      <c r="BA96" s="8"/>
      <c r="BB96" s="8"/>
      <c r="BC96" s="49"/>
      <c r="BD96" s="69" t="str">
        <f ca="1">IF(AND(INDIRECT("Settings.Request"&amp;Currency),Settings.AutoCalc,Settings.EnableBloomberg),IF(AW96="","",_xll.BDP(AW96,$AY$14)),"Disabled")</f>
        <v>Disabled</v>
      </c>
    </row>
    <row r="97" spans="1:56">
      <c r="A97" s="16">
        <v>86</v>
      </c>
      <c r="B97" s="14"/>
      <c r="C97" s="15"/>
      <c r="D97" s="43"/>
      <c r="E97" s="52"/>
      <c r="F97" s="21"/>
      <c r="G97" s="21"/>
      <c r="H97" s="52"/>
      <c r="I97" s="69" t="str">
        <f ca="1">IF(AND(INDIRECT("Settings.Request"&amp;Currency),Settings.AutoCalc,Settings.EnableBloomberg),IF(B97="","",_xll.BDP(B97,$D$14)),"Disabled")</f>
        <v>Disabled</v>
      </c>
      <c r="J97" s="30"/>
      <c r="K97" s="14" t="s">
        <v>0</v>
      </c>
      <c r="L97" s="15"/>
      <c r="M97" s="43"/>
      <c r="N97" s="8"/>
      <c r="O97" s="8"/>
      <c r="P97" s="8"/>
      <c r="Q97" s="21"/>
      <c r="R97" s="21"/>
      <c r="S97" s="52"/>
      <c r="T97" s="69" t="str">
        <f ca="1">IF(AND(INDIRECT("Settings.Request"&amp;Currency),Settings.AutoCalc,Settings.EnableBloomberg),IF(K97="","",_xll.BDP(K97,$M$16)),"Disabled")</f>
        <v>Disabled</v>
      </c>
      <c r="V97" s="14" t="s">
        <v>0</v>
      </c>
      <c r="W97" s="15"/>
      <c r="X97" s="43"/>
      <c r="Y97" s="8"/>
      <c r="Z97" s="8"/>
      <c r="AA97" s="8"/>
      <c r="AB97" s="49"/>
      <c r="AC97" s="69" t="str">
        <f ca="1">IF(AND(INDIRECT("Settings.Request"&amp;Currency),Settings.AutoCalc,Settings.EnableBloomberg),IF(V97="","",_xll.BDP(V97,$X$14)),"Disabled")</f>
        <v>Disabled</v>
      </c>
      <c r="AE97" s="14" t="s">
        <v>0</v>
      </c>
      <c r="AF97" s="15"/>
      <c r="AG97" s="43"/>
      <c r="AH97" s="8"/>
      <c r="AI97" s="8"/>
      <c r="AJ97" s="8"/>
      <c r="AK97" s="49"/>
      <c r="AL97" s="69" t="str">
        <f ca="1">IF(AND(INDIRECT("Settings.Request"&amp;Currency),Settings.AutoCalc,Settings.EnableBloomberg),IF(AE97="","",_xll.BDP(AE97,$AG$14)),"Disabled")</f>
        <v>Disabled</v>
      </c>
      <c r="AN97" s="14" t="s">
        <v>0</v>
      </c>
      <c r="AO97" s="15"/>
      <c r="AP97" s="43"/>
      <c r="AQ97" s="8"/>
      <c r="AR97" s="8"/>
      <c r="AS97" s="8"/>
      <c r="AT97" s="49"/>
      <c r="AU97" s="69" t="str">
        <f ca="1">IF(AND(INDIRECT("Settings.Request"&amp;Currency),Settings.AutoCalc,Settings.EnableBloomberg),IF(AN97="","",_xll.BDP(AN97,$AP$14)),"Disabled")</f>
        <v>Disabled</v>
      </c>
      <c r="AW97" s="14" t="s">
        <v>0</v>
      </c>
      <c r="AX97" s="15"/>
      <c r="AY97" s="43"/>
      <c r="AZ97" s="46"/>
      <c r="BA97" s="8"/>
      <c r="BB97" s="8"/>
      <c r="BC97" s="49"/>
      <c r="BD97" s="69" t="str">
        <f ca="1">IF(AND(INDIRECT("Settings.Request"&amp;Currency),Settings.AutoCalc,Settings.EnableBloomberg),IF(AW97="","",_xll.BDP(AW97,$AY$14)),"Disabled")</f>
        <v>Disabled</v>
      </c>
    </row>
    <row r="98" spans="1:56">
      <c r="A98" s="16">
        <v>87</v>
      </c>
      <c r="B98" s="14"/>
      <c r="C98" s="15"/>
      <c r="D98" s="43"/>
      <c r="E98" s="52"/>
      <c r="F98" s="21"/>
      <c r="G98" s="21"/>
      <c r="H98" s="52"/>
      <c r="I98" s="69" t="str">
        <f ca="1">IF(AND(INDIRECT("Settings.Request"&amp;Currency),Settings.AutoCalc,Settings.EnableBloomberg),IF(B98="","",_xll.BDP(B98,$D$14)),"Disabled")</f>
        <v>Disabled</v>
      </c>
      <c r="J98" s="30"/>
      <c r="K98" s="14" t="s">
        <v>0</v>
      </c>
      <c r="L98" s="15"/>
      <c r="M98" s="43"/>
      <c r="N98" s="8"/>
      <c r="O98" s="8"/>
      <c r="P98" s="8"/>
      <c r="Q98" s="21"/>
      <c r="R98" s="21"/>
      <c r="S98" s="52"/>
      <c r="T98" s="69" t="str">
        <f ca="1">IF(AND(INDIRECT("Settings.Request"&amp;Currency),Settings.AutoCalc,Settings.EnableBloomberg),IF(K98="","",_xll.BDP(K98,$M$16)),"Disabled")</f>
        <v>Disabled</v>
      </c>
      <c r="V98" s="14" t="s">
        <v>0</v>
      </c>
      <c r="W98" s="15"/>
      <c r="X98" s="43"/>
      <c r="Y98" s="8"/>
      <c r="Z98" s="8"/>
      <c r="AA98" s="8"/>
      <c r="AB98" s="49"/>
      <c r="AC98" s="69" t="str">
        <f ca="1">IF(AND(INDIRECT("Settings.Request"&amp;Currency),Settings.AutoCalc,Settings.EnableBloomberg),IF(V98="","",_xll.BDP(V98,$X$14)),"Disabled")</f>
        <v>Disabled</v>
      </c>
      <c r="AE98" s="14" t="s">
        <v>0</v>
      </c>
      <c r="AF98" s="15"/>
      <c r="AG98" s="43"/>
      <c r="AH98" s="8"/>
      <c r="AI98" s="8"/>
      <c r="AJ98" s="8"/>
      <c r="AK98" s="49"/>
      <c r="AL98" s="69" t="str">
        <f ca="1">IF(AND(INDIRECT("Settings.Request"&amp;Currency),Settings.AutoCalc,Settings.EnableBloomberg),IF(AE98="","",_xll.BDP(AE98,$AG$14)),"Disabled")</f>
        <v>Disabled</v>
      </c>
      <c r="AN98" s="14" t="s">
        <v>0</v>
      </c>
      <c r="AO98" s="15"/>
      <c r="AP98" s="43"/>
      <c r="AQ98" s="8"/>
      <c r="AR98" s="8"/>
      <c r="AS98" s="8"/>
      <c r="AT98" s="49"/>
      <c r="AU98" s="69" t="str">
        <f ca="1">IF(AND(INDIRECT("Settings.Request"&amp;Currency),Settings.AutoCalc,Settings.EnableBloomberg),IF(AN98="","",_xll.BDP(AN98,$AP$14)),"Disabled")</f>
        <v>Disabled</v>
      </c>
      <c r="AW98" s="14" t="s">
        <v>0</v>
      </c>
      <c r="AX98" s="15"/>
      <c r="AY98" s="43"/>
      <c r="AZ98" s="46"/>
      <c r="BA98" s="8"/>
      <c r="BB98" s="8"/>
      <c r="BC98" s="49"/>
      <c r="BD98" s="69" t="str">
        <f ca="1">IF(AND(INDIRECT("Settings.Request"&amp;Currency),Settings.AutoCalc,Settings.EnableBloomberg),IF(AW98="","",_xll.BDP(AW98,$AY$14)),"Disabled")</f>
        <v>Disabled</v>
      </c>
    </row>
    <row r="99" spans="1:56">
      <c r="A99" s="16">
        <v>88</v>
      </c>
      <c r="B99" s="14"/>
      <c r="C99" s="15"/>
      <c r="D99" s="43"/>
      <c r="E99" s="52"/>
      <c r="F99" s="21"/>
      <c r="G99" s="21"/>
      <c r="H99" s="52"/>
      <c r="I99" s="69" t="str">
        <f ca="1">IF(AND(INDIRECT("Settings.Request"&amp;Currency),Settings.AutoCalc,Settings.EnableBloomberg),IF(B99="","",_xll.BDP(B99,$D$14)),"Disabled")</f>
        <v>Disabled</v>
      </c>
      <c r="J99" s="30"/>
      <c r="K99" s="14" t="s">
        <v>0</v>
      </c>
      <c r="L99" s="15"/>
      <c r="M99" s="43"/>
      <c r="N99" s="8"/>
      <c r="O99" s="8"/>
      <c r="P99" s="8"/>
      <c r="Q99" s="21"/>
      <c r="R99" s="21"/>
      <c r="S99" s="52"/>
      <c r="T99" s="69" t="str">
        <f ca="1">IF(AND(INDIRECT("Settings.Request"&amp;Currency),Settings.AutoCalc,Settings.EnableBloomberg),IF(K99="","",_xll.BDP(K99,$M$16)),"Disabled")</f>
        <v>Disabled</v>
      </c>
      <c r="V99" s="14" t="s">
        <v>0</v>
      </c>
      <c r="W99" s="15"/>
      <c r="X99" s="43"/>
      <c r="Y99" s="8"/>
      <c r="Z99" s="8"/>
      <c r="AA99" s="8"/>
      <c r="AB99" s="49"/>
      <c r="AC99" s="69" t="str">
        <f ca="1">IF(AND(INDIRECT("Settings.Request"&amp;Currency),Settings.AutoCalc,Settings.EnableBloomberg),IF(V99="","",_xll.BDP(V99,$X$14)),"Disabled")</f>
        <v>Disabled</v>
      </c>
      <c r="AE99" s="14" t="s">
        <v>0</v>
      </c>
      <c r="AF99" s="15"/>
      <c r="AG99" s="43"/>
      <c r="AH99" s="8"/>
      <c r="AI99" s="8"/>
      <c r="AJ99" s="8"/>
      <c r="AK99" s="49"/>
      <c r="AL99" s="69" t="str">
        <f ca="1">IF(AND(INDIRECT("Settings.Request"&amp;Currency),Settings.AutoCalc,Settings.EnableBloomberg),IF(AE99="","",_xll.BDP(AE99,$AG$14)),"Disabled")</f>
        <v>Disabled</v>
      </c>
      <c r="AN99" s="14" t="s">
        <v>0</v>
      </c>
      <c r="AO99" s="15"/>
      <c r="AP99" s="43"/>
      <c r="AQ99" s="8"/>
      <c r="AR99" s="8"/>
      <c r="AS99" s="8"/>
      <c r="AT99" s="49"/>
      <c r="AU99" s="69" t="str">
        <f ca="1">IF(AND(INDIRECT("Settings.Request"&amp;Currency),Settings.AutoCalc,Settings.EnableBloomberg),IF(AN99="","",_xll.BDP(AN99,$AP$14)),"Disabled")</f>
        <v>Disabled</v>
      </c>
      <c r="AW99" s="14" t="s">
        <v>0</v>
      </c>
      <c r="AX99" s="15"/>
      <c r="AY99" s="43"/>
      <c r="AZ99" s="46"/>
      <c r="BA99" s="8"/>
      <c r="BB99" s="8"/>
      <c r="BC99" s="49"/>
      <c r="BD99" s="69" t="str">
        <f ca="1">IF(AND(INDIRECT("Settings.Request"&amp;Currency),Settings.AutoCalc,Settings.EnableBloomberg),IF(AW99="","",_xll.BDP(AW99,$AY$14)),"Disabled")</f>
        <v>Disabled</v>
      </c>
    </row>
    <row r="100" spans="1:56">
      <c r="A100" s="16">
        <v>89</v>
      </c>
      <c r="B100" s="14"/>
      <c r="C100" s="15"/>
      <c r="D100" s="43"/>
      <c r="E100" s="52"/>
      <c r="F100" s="21"/>
      <c r="G100" s="21"/>
      <c r="H100" s="52"/>
      <c r="I100" s="69" t="str">
        <f ca="1">IF(AND(INDIRECT("Settings.Request"&amp;Currency),Settings.AutoCalc,Settings.EnableBloomberg),IF(B100="","",_xll.BDP(B100,$D$14)),"Disabled")</f>
        <v>Disabled</v>
      </c>
      <c r="J100" s="30"/>
      <c r="K100" s="14" t="s">
        <v>0</v>
      </c>
      <c r="L100" s="15"/>
      <c r="M100" s="43"/>
      <c r="N100" s="8"/>
      <c r="O100" s="8"/>
      <c r="P100" s="8"/>
      <c r="Q100" s="21"/>
      <c r="R100" s="21"/>
      <c r="S100" s="52"/>
      <c r="T100" s="69" t="str">
        <f ca="1">IF(AND(INDIRECT("Settings.Request"&amp;Currency),Settings.AutoCalc,Settings.EnableBloomberg),IF(K100="","",_xll.BDP(K100,$M$16)),"Disabled")</f>
        <v>Disabled</v>
      </c>
      <c r="V100" s="14" t="s">
        <v>0</v>
      </c>
      <c r="W100" s="15"/>
      <c r="X100" s="43"/>
      <c r="Y100" s="8"/>
      <c r="Z100" s="8"/>
      <c r="AA100" s="8"/>
      <c r="AB100" s="49"/>
      <c r="AC100" s="69" t="str">
        <f ca="1">IF(AND(INDIRECT("Settings.Request"&amp;Currency),Settings.AutoCalc,Settings.EnableBloomberg),IF(V100="","",_xll.BDP(V100,$X$14)),"Disabled")</f>
        <v>Disabled</v>
      </c>
      <c r="AE100" s="14" t="s">
        <v>0</v>
      </c>
      <c r="AF100" s="15"/>
      <c r="AG100" s="43"/>
      <c r="AH100" s="8"/>
      <c r="AI100" s="8"/>
      <c r="AJ100" s="8"/>
      <c r="AK100" s="49"/>
      <c r="AL100" s="69" t="str">
        <f ca="1">IF(AND(INDIRECT("Settings.Request"&amp;Currency),Settings.AutoCalc,Settings.EnableBloomberg),IF(AE100="","",_xll.BDP(AE100,$AG$14)),"Disabled")</f>
        <v>Disabled</v>
      </c>
      <c r="AN100" s="14" t="s">
        <v>0</v>
      </c>
      <c r="AO100" s="15"/>
      <c r="AP100" s="43"/>
      <c r="AQ100" s="8"/>
      <c r="AR100" s="8"/>
      <c r="AS100" s="8"/>
      <c r="AT100" s="49"/>
      <c r="AU100" s="69" t="str">
        <f ca="1">IF(AND(INDIRECT("Settings.Request"&amp;Currency),Settings.AutoCalc,Settings.EnableBloomberg),IF(AN100="","",_xll.BDP(AN100,$AP$14)),"Disabled")</f>
        <v>Disabled</v>
      </c>
      <c r="AW100" s="14" t="s">
        <v>0</v>
      </c>
      <c r="AX100" s="15"/>
      <c r="AY100" s="43"/>
      <c r="AZ100" s="46"/>
      <c r="BA100" s="8"/>
      <c r="BB100" s="8"/>
      <c r="BC100" s="49"/>
      <c r="BD100" s="69" t="str">
        <f ca="1">IF(AND(INDIRECT("Settings.Request"&amp;Currency),Settings.AutoCalc,Settings.EnableBloomberg),IF(AW100="","",_xll.BDP(AW100,$AY$14)),"Disabled")</f>
        <v>Disabled</v>
      </c>
    </row>
    <row r="101" spans="1:56">
      <c r="A101" s="16">
        <v>90</v>
      </c>
      <c r="B101" s="14"/>
      <c r="C101" s="15"/>
      <c r="D101" s="43"/>
      <c r="E101" s="52"/>
      <c r="F101" s="21"/>
      <c r="G101" s="21"/>
      <c r="H101" s="52"/>
      <c r="I101" s="69" t="str">
        <f ca="1">IF(AND(INDIRECT("Settings.Request"&amp;Currency),Settings.AutoCalc,Settings.EnableBloomberg),IF(B101="","",_xll.BDP(B101,$D$14)),"Disabled")</f>
        <v>Disabled</v>
      </c>
      <c r="J101" s="30"/>
      <c r="K101" s="14" t="s">
        <v>0</v>
      </c>
      <c r="L101" s="15"/>
      <c r="M101" s="43"/>
      <c r="N101" s="8"/>
      <c r="O101" s="8"/>
      <c r="P101" s="8"/>
      <c r="Q101" s="21"/>
      <c r="R101" s="21"/>
      <c r="S101" s="52"/>
      <c r="T101" s="69" t="str">
        <f ca="1">IF(AND(INDIRECT("Settings.Request"&amp;Currency),Settings.AutoCalc,Settings.EnableBloomberg),IF(K101="","",_xll.BDP(K101,$M$16)),"Disabled")</f>
        <v>Disabled</v>
      </c>
      <c r="V101" s="14" t="s">
        <v>0</v>
      </c>
      <c r="W101" s="15"/>
      <c r="X101" s="43"/>
      <c r="Y101" s="8"/>
      <c r="Z101" s="8"/>
      <c r="AA101" s="8"/>
      <c r="AB101" s="49"/>
      <c r="AC101" s="69" t="str">
        <f ca="1">IF(AND(INDIRECT("Settings.Request"&amp;Currency),Settings.AutoCalc,Settings.EnableBloomberg),IF(V101="","",_xll.BDP(V101,$X$14)),"Disabled")</f>
        <v>Disabled</v>
      </c>
      <c r="AE101" s="14" t="s">
        <v>0</v>
      </c>
      <c r="AF101" s="15"/>
      <c r="AG101" s="43"/>
      <c r="AH101" s="8"/>
      <c r="AI101" s="8"/>
      <c r="AJ101" s="8"/>
      <c r="AK101" s="49"/>
      <c r="AL101" s="69" t="str">
        <f ca="1">IF(AND(INDIRECT("Settings.Request"&amp;Currency),Settings.AutoCalc,Settings.EnableBloomberg),IF(AE101="","",_xll.BDP(AE101,$AG$14)),"Disabled")</f>
        <v>Disabled</v>
      </c>
      <c r="AN101" s="14" t="s">
        <v>0</v>
      </c>
      <c r="AO101" s="15"/>
      <c r="AP101" s="43"/>
      <c r="AQ101" s="8"/>
      <c r="AR101" s="8"/>
      <c r="AS101" s="8"/>
      <c r="AT101" s="49"/>
      <c r="AU101" s="69" t="str">
        <f ca="1">IF(AND(INDIRECT("Settings.Request"&amp;Currency),Settings.AutoCalc,Settings.EnableBloomberg),IF(AN101="","",_xll.BDP(AN101,$AP$14)),"Disabled")</f>
        <v>Disabled</v>
      </c>
      <c r="AW101" s="14" t="s">
        <v>0</v>
      </c>
      <c r="AX101" s="15"/>
      <c r="AY101" s="43"/>
      <c r="AZ101" s="46"/>
      <c r="BA101" s="8"/>
      <c r="BB101" s="8"/>
      <c r="BC101" s="49"/>
      <c r="BD101" s="69" t="str">
        <f ca="1">IF(AND(INDIRECT("Settings.Request"&amp;Currency),Settings.AutoCalc,Settings.EnableBloomberg),IF(AW101="","",_xll.BDP(AW101,$AY$14)),"Disabled")</f>
        <v>Disabled</v>
      </c>
    </row>
    <row r="102" spans="1:56">
      <c r="A102" s="16">
        <v>91</v>
      </c>
      <c r="B102" s="14"/>
      <c r="C102" s="15"/>
      <c r="D102" s="43"/>
      <c r="E102" s="52"/>
      <c r="F102" s="21"/>
      <c r="G102" s="21"/>
      <c r="H102" s="52"/>
      <c r="I102" s="69" t="str">
        <f ca="1">IF(AND(INDIRECT("Settings.Request"&amp;Currency),Settings.AutoCalc,Settings.EnableBloomberg),IF(B102="","",_xll.BDP(B102,$D$14)),"Disabled")</f>
        <v>Disabled</v>
      </c>
      <c r="J102" s="30"/>
      <c r="K102" s="14" t="s">
        <v>0</v>
      </c>
      <c r="L102" s="15"/>
      <c r="M102" s="43"/>
      <c r="N102" s="8"/>
      <c r="O102" s="8"/>
      <c r="P102" s="8"/>
      <c r="Q102" s="21"/>
      <c r="R102" s="21"/>
      <c r="S102" s="52"/>
      <c r="T102" s="69" t="str">
        <f ca="1">IF(AND(INDIRECT("Settings.Request"&amp;Currency),Settings.AutoCalc,Settings.EnableBloomberg),IF(K102="","",_xll.BDP(K102,$M$16)),"Disabled")</f>
        <v>Disabled</v>
      </c>
      <c r="V102" s="14" t="s">
        <v>0</v>
      </c>
      <c r="W102" s="15"/>
      <c r="X102" s="43"/>
      <c r="Y102" s="8"/>
      <c r="Z102" s="8"/>
      <c r="AA102" s="8"/>
      <c r="AB102" s="49"/>
      <c r="AC102" s="69" t="str">
        <f ca="1">IF(AND(INDIRECT("Settings.Request"&amp;Currency),Settings.AutoCalc,Settings.EnableBloomberg),IF(V102="","",_xll.BDP(V102,$X$14)),"Disabled")</f>
        <v>Disabled</v>
      </c>
      <c r="AE102" s="14" t="s">
        <v>0</v>
      </c>
      <c r="AF102" s="15"/>
      <c r="AG102" s="43"/>
      <c r="AH102" s="8"/>
      <c r="AI102" s="8"/>
      <c r="AJ102" s="8"/>
      <c r="AK102" s="49"/>
      <c r="AL102" s="69" t="str">
        <f ca="1">IF(AND(INDIRECT("Settings.Request"&amp;Currency),Settings.AutoCalc,Settings.EnableBloomberg),IF(AE102="","",_xll.BDP(AE102,$AG$14)),"Disabled")</f>
        <v>Disabled</v>
      </c>
      <c r="AN102" s="14" t="s">
        <v>0</v>
      </c>
      <c r="AO102" s="15"/>
      <c r="AP102" s="43"/>
      <c r="AQ102" s="8"/>
      <c r="AR102" s="8"/>
      <c r="AS102" s="8"/>
      <c r="AT102" s="49"/>
      <c r="AU102" s="69" t="str">
        <f ca="1">IF(AND(INDIRECT("Settings.Request"&amp;Currency),Settings.AutoCalc,Settings.EnableBloomberg),IF(AN102="","",_xll.BDP(AN102,$AP$14)),"Disabled")</f>
        <v>Disabled</v>
      </c>
      <c r="AW102" s="14" t="s">
        <v>0</v>
      </c>
      <c r="AX102" s="15"/>
      <c r="AY102" s="43"/>
      <c r="AZ102" s="46"/>
      <c r="BA102" s="8"/>
      <c r="BB102" s="8"/>
      <c r="BC102" s="49"/>
      <c r="BD102" s="69" t="str">
        <f ca="1">IF(AND(INDIRECT("Settings.Request"&amp;Currency),Settings.AutoCalc,Settings.EnableBloomberg),IF(AW102="","",_xll.BDP(AW102,$AY$14)),"Disabled")</f>
        <v>Disabled</v>
      </c>
    </row>
    <row r="103" spans="1:56">
      <c r="A103" s="16">
        <v>92</v>
      </c>
      <c r="B103" s="14"/>
      <c r="C103" s="15"/>
      <c r="D103" s="43"/>
      <c r="E103" s="52"/>
      <c r="F103" s="21"/>
      <c r="G103" s="21"/>
      <c r="H103" s="52"/>
      <c r="I103" s="69" t="str">
        <f ca="1">IF(AND(INDIRECT("Settings.Request"&amp;Currency),Settings.AutoCalc,Settings.EnableBloomberg),IF(B103="","",_xll.BDP(B103,$D$14)),"Disabled")</f>
        <v>Disabled</v>
      </c>
      <c r="J103" s="30"/>
      <c r="K103" s="14" t="s">
        <v>0</v>
      </c>
      <c r="L103" s="15"/>
      <c r="M103" s="43"/>
      <c r="N103" s="8"/>
      <c r="O103" s="8"/>
      <c r="P103" s="8"/>
      <c r="Q103" s="21"/>
      <c r="R103" s="21"/>
      <c r="S103" s="52"/>
      <c r="T103" s="69" t="str">
        <f ca="1">IF(AND(INDIRECT("Settings.Request"&amp;Currency),Settings.AutoCalc,Settings.EnableBloomberg),IF(K103="","",_xll.BDP(K103,$M$16)),"Disabled")</f>
        <v>Disabled</v>
      </c>
      <c r="V103" s="14" t="s">
        <v>0</v>
      </c>
      <c r="W103" s="15"/>
      <c r="X103" s="43"/>
      <c r="Y103" s="8"/>
      <c r="Z103" s="8"/>
      <c r="AA103" s="8"/>
      <c r="AB103" s="49"/>
      <c r="AC103" s="69" t="str">
        <f ca="1">IF(AND(INDIRECT("Settings.Request"&amp;Currency),Settings.AutoCalc,Settings.EnableBloomberg),IF(V103="","",_xll.BDP(V103,$X$14)),"Disabled")</f>
        <v>Disabled</v>
      </c>
      <c r="AE103" s="14" t="s">
        <v>0</v>
      </c>
      <c r="AF103" s="15"/>
      <c r="AG103" s="43"/>
      <c r="AH103" s="8"/>
      <c r="AI103" s="8"/>
      <c r="AJ103" s="8"/>
      <c r="AK103" s="49"/>
      <c r="AL103" s="69" t="str">
        <f ca="1">IF(AND(INDIRECT("Settings.Request"&amp;Currency),Settings.AutoCalc,Settings.EnableBloomberg),IF(AE103="","",_xll.BDP(AE103,$AG$14)),"Disabled")</f>
        <v>Disabled</v>
      </c>
      <c r="AN103" s="14" t="s">
        <v>0</v>
      </c>
      <c r="AO103" s="15"/>
      <c r="AP103" s="43"/>
      <c r="AQ103" s="8"/>
      <c r="AR103" s="8"/>
      <c r="AS103" s="8"/>
      <c r="AT103" s="49"/>
      <c r="AU103" s="69" t="str">
        <f ca="1">IF(AND(INDIRECT("Settings.Request"&amp;Currency),Settings.AutoCalc,Settings.EnableBloomberg),IF(AN103="","",_xll.BDP(AN103,$AP$14)),"Disabled")</f>
        <v>Disabled</v>
      </c>
      <c r="AW103" s="14" t="s">
        <v>0</v>
      </c>
      <c r="AX103" s="15"/>
      <c r="AY103" s="43"/>
      <c r="AZ103" s="46"/>
      <c r="BA103" s="8"/>
      <c r="BB103" s="8"/>
      <c r="BC103" s="49"/>
      <c r="BD103" s="69" t="str">
        <f ca="1">IF(AND(INDIRECT("Settings.Request"&amp;Currency),Settings.AutoCalc,Settings.EnableBloomberg),IF(AW103="","",_xll.BDP(AW103,$AY$14)),"Disabled")</f>
        <v>Disabled</v>
      </c>
    </row>
    <row r="104" spans="1:56">
      <c r="A104" s="16">
        <v>93</v>
      </c>
      <c r="B104" s="14"/>
      <c r="C104" s="15"/>
      <c r="D104" s="43"/>
      <c r="E104" s="52"/>
      <c r="F104" s="21"/>
      <c r="G104" s="21"/>
      <c r="H104" s="52"/>
      <c r="I104" s="69" t="str">
        <f ca="1">IF(AND(INDIRECT("Settings.Request"&amp;Currency),Settings.AutoCalc,Settings.EnableBloomberg),IF(B104="","",_xll.BDP(B104,$D$14)),"Disabled")</f>
        <v>Disabled</v>
      </c>
      <c r="J104" s="30"/>
      <c r="K104" s="14" t="s">
        <v>0</v>
      </c>
      <c r="L104" s="15"/>
      <c r="M104" s="43"/>
      <c r="N104" s="8"/>
      <c r="O104" s="8"/>
      <c r="P104" s="8"/>
      <c r="Q104" s="21"/>
      <c r="R104" s="21"/>
      <c r="S104" s="52"/>
      <c r="T104" s="69" t="str">
        <f ca="1">IF(AND(INDIRECT("Settings.Request"&amp;Currency),Settings.AutoCalc,Settings.EnableBloomberg),IF(K104="","",_xll.BDP(K104,$M$16)),"Disabled")</f>
        <v>Disabled</v>
      </c>
      <c r="V104" s="14" t="s">
        <v>0</v>
      </c>
      <c r="W104" s="15"/>
      <c r="X104" s="43"/>
      <c r="Y104" s="8"/>
      <c r="Z104" s="8"/>
      <c r="AA104" s="8"/>
      <c r="AB104" s="49"/>
      <c r="AC104" s="69" t="str">
        <f ca="1">IF(AND(INDIRECT("Settings.Request"&amp;Currency),Settings.AutoCalc,Settings.EnableBloomberg),IF(V104="","",_xll.BDP(V104,$X$14)),"Disabled")</f>
        <v>Disabled</v>
      </c>
      <c r="AE104" s="14" t="s">
        <v>0</v>
      </c>
      <c r="AF104" s="15"/>
      <c r="AG104" s="43"/>
      <c r="AH104" s="8"/>
      <c r="AI104" s="8"/>
      <c r="AJ104" s="8"/>
      <c r="AK104" s="49"/>
      <c r="AL104" s="69" t="str">
        <f ca="1">IF(AND(INDIRECT("Settings.Request"&amp;Currency),Settings.AutoCalc,Settings.EnableBloomberg),IF(AE104="","",_xll.BDP(AE104,$AG$14)),"Disabled")</f>
        <v>Disabled</v>
      </c>
      <c r="AN104" s="14" t="s">
        <v>0</v>
      </c>
      <c r="AO104" s="15"/>
      <c r="AP104" s="43"/>
      <c r="AQ104" s="8"/>
      <c r="AR104" s="8"/>
      <c r="AS104" s="8"/>
      <c r="AT104" s="49"/>
      <c r="AU104" s="69" t="str">
        <f ca="1">IF(AND(INDIRECT("Settings.Request"&amp;Currency),Settings.AutoCalc,Settings.EnableBloomberg),IF(AN104="","",_xll.BDP(AN104,$AP$14)),"Disabled")</f>
        <v>Disabled</v>
      </c>
      <c r="AW104" s="14" t="s">
        <v>0</v>
      </c>
      <c r="AX104" s="15"/>
      <c r="AY104" s="43"/>
      <c r="AZ104" s="46"/>
      <c r="BA104" s="8"/>
      <c r="BB104" s="8"/>
      <c r="BC104" s="49"/>
      <c r="BD104" s="69" t="str">
        <f ca="1">IF(AND(INDIRECT("Settings.Request"&amp;Currency),Settings.AutoCalc,Settings.EnableBloomberg),IF(AW104="","",_xll.BDP(AW104,$AY$14)),"Disabled")</f>
        <v>Disabled</v>
      </c>
    </row>
    <row r="105" spans="1:56">
      <c r="A105" s="16">
        <v>94</v>
      </c>
      <c r="B105" s="14"/>
      <c r="C105" s="15"/>
      <c r="D105" s="43"/>
      <c r="E105" s="52"/>
      <c r="F105" s="21"/>
      <c r="G105" s="21"/>
      <c r="H105" s="52"/>
      <c r="I105" s="69" t="str">
        <f ca="1">IF(AND(INDIRECT("Settings.Request"&amp;Currency),Settings.AutoCalc,Settings.EnableBloomberg),IF(B105="","",_xll.BDP(B105,$D$14)),"Disabled")</f>
        <v>Disabled</v>
      </c>
      <c r="J105" s="30"/>
      <c r="K105" s="14" t="s">
        <v>0</v>
      </c>
      <c r="L105" s="15"/>
      <c r="M105" s="43"/>
      <c r="N105" s="8"/>
      <c r="O105" s="8"/>
      <c r="P105" s="8"/>
      <c r="Q105" s="21"/>
      <c r="R105" s="21"/>
      <c r="S105" s="52"/>
      <c r="T105" s="69" t="str">
        <f ca="1">IF(AND(INDIRECT("Settings.Request"&amp;Currency),Settings.AutoCalc,Settings.EnableBloomberg),IF(K105="","",_xll.BDP(K105,$M$16)),"Disabled")</f>
        <v>Disabled</v>
      </c>
      <c r="V105" s="14" t="s">
        <v>0</v>
      </c>
      <c r="W105" s="15"/>
      <c r="X105" s="43"/>
      <c r="Y105" s="8"/>
      <c r="Z105" s="8"/>
      <c r="AA105" s="8"/>
      <c r="AB105" s="49"/>
      <c r="AC105" s="69" t="str">
        <f ca="1">IF(AND(INDIRECT("Settings.Request"&amp;Currency),Settings.AutoCalc,Settings.EnableBloomberg),IF(V105="","",_xll.BDP(V105,$X$14)),"Disabled")</f>
        <v>Disabled</v>
      </c>
      <c r="AE105" s="14" t="s">
        <v>0</v>
      </c>
      <c r="AF105" s="15"/>
      <c r="AG105" s="43"/>
      <c r="AH105" s="8"/>
      <c r="AI105" s="8"/>
      <c r="AJ105" s="8"/>
      <c r="AK105" s="49"/>
      <c r="AL105" s="69" t="str">
        <f ca="1">IF(AND(INDIRECT("Settings.Request"&amp;Currency),Settings.AutoCalc,Settings.EnableBloomberg),IF(AE105="","",_xll.BDP(AE105,$AG$14)),"Disabled")</f>
        <v>Disabled</v>
      </c>
      <c r="AN105" s="14" t="s">
        <v>0</v>
      </c>
      <c r="AO105" s="15"/>
      <c r="AP105" s="43"/>
      <c r="AQ105" s="8"/>
      <c r="AR105" s="8"/>
      <c r="AS105" s="8"/>
      <c r="AT105" s="49"/>
      <c r="AU105" s="69" t="str">
        <f ca="1">IF(AND(INDIRECT("Settings.Request"&amp;Currency),Settings.AutoCalc,Settings.EnableBloomberg),IF(AN105="","",_xll.BDP(AN105,$AP$14)),"Disabled")</f>
        <v>Disabled</v>
      </c>
      <c r="AW105" s="14" t="s">
        <v>0</v>
      </c>
      <c r="AX105" s="15"/>
      <c r="AY105" s="43"/>
      <c r="AZ105" s="46"/>
      <c r="BA105" s="8"/>
      <c r="BB105" s="8"/>
      <c r="BC105" s="49"/>
      <c r="BD105" s="69" t="str">
        <f ca="1">IF(AND(INDIRECT("Settings.Request"&amp;Currency),Settings.AutoCalc,Settings.EnableBloomberg),IF(AW105="","",_xll.BDP(AW105,$AY$14)),"Disabled")</f>
        <v>Disabled</v>
      </c>
    </row>
    <row r="106" spans="1:56">
      <c r="A106" s="16">
        <v>95</v>
      </c>
      <c r="B106" s="14"/>
      <c r="C106" s="15"/>
      <c r="D106" s="43"/>
      <c r="E106" s="52"/>
      <c r="F106" s="21"/>
      <c r="G106" s="21"/>
      <c r="H106" s="52"/>
      <c r="I106" s="69" t="str">
        <f ca="1">IF(AND(INDIRECT("Settings.Request"&amp;Currency),Settings.AutoCalc,Settings.EnableBloomberg),IF(B106="","",_xll.BDP(B106,$D$14)),"Disabled")</f>
        <v>Disabled</v>
      </c>
      <c r="J106" s="30"/>
      <c r="K106" s="14" t="s">
        <v>0</v>
      </c>
      <c r="L106" s="15"/>
      <c r="M106" s="43"/>
      <c r="N106" s="8"/>
      <c r="O106" s="8"/>
      <c r="P106" s="8"/>
      <c r="Q106" s="21"/>
      <c r="R106" s="21"/>
      <c r="S106" s="52"/>
      <c r="T106" s="69" t="str">
        <f ca="1">IF(AND(INDIRECT("Settings.Request"&amp;Currency),Settings.AutoCalc,Settings.EnableBloomberg),IF(K106="","",_xll.BDP(K106,$M$16)),"Disabled")</f>
        <v>Disabled</v>
      </c>
      <c r="V106" s="14" t="s">
        <v>0</v>
      </c>
      <c r="W106" s="15"/>
      <c r="X106" s="43"/>
      <c r="Y106" s="8"/>
      <c r="Z106" s="8"/>
      <c r="AA106" s="8"/>
      <c r="AB106" s="49"/>
      <c r="AC106" s="69" t="str">
        <f ca="1">IF(AND(INDIRECT("Settings.Request"&amp;Currency),Settings.AutoCalc,Settings.EnableBloomberg),IF(V106="","",_xll.BDP(V106,$X$14)),"Disabled")</f>
        <v>Disabled</v>
      </c>
      <c r="AE106" s="14" t="s">
        <v>0</v>
      </c>
      <c r="AF106" s="15"/>
      <c r="AG106" s="43"/>
      <c r="AH106" s="8"/>
      <c r="AI106" s="8"/>
      <c r="AJ106" s="8"/>
      <c r="AK106" s="49"/>
      <c r="AL106" s="69" t="str">
        <f ca="1">IF(AND(INDIRECT("Settings.Request"&amp;Currency),Settings.AutoCalc,Settings.EnableBloomberg),IF(AE106="","",_xll.BDP(AE106,$AG$14)),"Disabled")</f>
        <v>Disabled</v>
      </c>
      <c r="AN106" s="14" t="s">
        <v>0</v>
      </c>
      <c r="AO106" s="15"/>
      <c r="AP106" s="43"/>
      <c r="AQ106" s="8"/>
      <c r="AR106" s="8"/>
      <c r="AS106" s="8"/>
      <c r="AT106" s="49"/>
      <c r="AU106" s="69" t="str">
        <f ca="1">IF(AND(INDIRECT("Settings.Request"&amp;Currency),Settings.AutoCalc,Settings.EnableBloomberg),IF(AN106="","",_xll.BDP(AN106,$AP$14)),"Disabled")</f>
        <v>Disabled</v>
      </c>
      <c r="AW106" s="14" t="s">
        <v>0</v>
      </c>
      <c r="AX106" s="15"/>
      <c r="AY106" s="43"/>
      <c r="AZ106" s="46"/>
      <c r="BA106" s="8"/>
      <c r="BB106" s="8"/>
      <c r="BC106" s="49"/>
      <c r="BD106" s="69" t="str">
        <f ca="1">IF(AND(INDIRECT("Settings.Request"&amp;Currency),Settings.AutoCalc,Settings.EnableBloomberg),IF(AW106="","",_xll.BDP(AW106,$AY$14)),"Disabled")</f>
        <v>Disabled</v>
      </c>
    </row>
    <row r="107" spans="1:56">
      <c r="A107" s="16">
        <v>96</v>
      </c>
      <c r="B107" s="14"/>
      <c r="C107" s="15"/>
      <c r="D107" s="43"/>
      <c r="E107" s="52"/>
      <c r="F107" s="21"/>
      <c r="G107" s="21"/>
      <c r="H107" s="52"/>
      <c r="I107" s="69" t="str">
        <f ca="1">IF(AND(INDIRECT("Settings.Request"&amp;Currency),Settings.AutoCalc,Settings.EnableBloomberg),IF(B107="","",_xll.BDP(B107,$D$14)),"Disabled")</f>
        <v>Disabled</v>
      </c>
      <c r="J107" s="30"/>
      <c r="K107" s="14" t="s">
        <v>0</v>
      </c>
      <c r="L107" s="15"/>
      <c r="M107" s="43"/>
      <c r="N107" s="8"/>
      <c r="O107" s="8"/>
      <c r="P107" s="8"/>
      <c r="Q107" s="21"/>
      <c r="R107" s="21"/>
      <c r="S107" s="52"/>
      <c r="T107" s="69" t="str">
        <f ca="1">IF(AND(INDIRECT("Settings.Request"&amp;Currency),Settings.AutoCalc,Settings.EnableBloomberg),IF(K107="","",_xll.BDP(K107,$M$16)),"Disabled")</f>
        <v>Disabled</v>
      </c>
      <c r="V107" s="14" t="s">
        <v>0</v>
      </c>
      <c r="W107" s="15"/>
      <c r="X107" s="43"/>
      <c r="Y107" s="8"/>
      <c r="Z107" s="8"/>
      <c r="AA107" s="8"/>
      <c r="AB107" s="49"/>
      <c r="AC107" s="69" t="str">
        <f ca="1">IF(AND(INDIRECT("Settings.Request"&amp;Currency),Settings.AutoCalc,Settings.EnableBloomberg),IF(V107="","",_xll.BDP(V107,$X$14)),"Disabled")</f>
        <v>Disabled</v>
      </c>
      <c r="AE107" s="14" t="s">
        <v>0</v>
      </c>
      <c r="AF107" s="15"/>
      <c r="AG107" s="43"/>
      <c r="AH107" s="8"/>
      <c r="AI107" s="8"/>
      <c r="AJ107" s="8"/>
      <c r="AK107" s="49"/>
      <c r="AL107" s="69" t="str">
        <f ca="1">IF(AND(INDIRECT("Settings.Request"&amp;Currency),Settings.AutoCalc,Settings.EnableBloomberg),IF(AE107="","",_xll.BDP(AE107,$AG$14)),"Disabled")</f>
        <v>Disabled</v>
      </c>
      <c r="AN107" s="14" t="s">
        <v>0</v>
      </c>
      <c r="AO107" s="15"/>
      <c r="AP107" s="43"/>
      <c r="AQ107" s="8"/>
      <c r="AR107" s="8"/>
      <c r="AS107" s="8"/>
      <c r="AT107" s="49"/>
      <c r="AU107" s="69" t="str">
        <f ca="1">IF(AND(INDIRECT("Settings.Request"&amp;Currency),Settings.AutoCalc,Settings.EnableBloomberg),IF(AN107="","",_xll.BDP(AN107,$AP$14)),"Disabled")</f>
        <v>Disabled</v>
      </c>
      <c r="AW107" s="14" t="s">
        <v>0</v>
      </c>
      <c r="AX107" s="15"/>
      <c r="AY107" s="43"/>
      <c r="AZ107" s="46"/>
      <c r="BA107" s="8"/>
      <c r="BB107" s="8"/>
      <c r="BC107" s="49"/>
      <c r="BD107" s="69" t="str">
        <f ca="1">IF(AND(INDIRECT("Settings.Request"&amp;Currency),Settings.AutoCalc,Settings.EnableBloomberg),IF(AW107="","",_xll.BDP(AW107,$AY$14)),"Disabled")</f>
        <v>Disabled</v>
      </c>
    </row>
    <row r="108" spans="1:56">
      <c r="A108" s="16">
        <v>97</v>
      </c>
      <c r="B108" s="14"/>
      <c r="C108" s="15"/>
      <c r="D108" s="43"/>
      <c r="E108" s="52"/>
      <c r="F108" s="21"/>
      <c r="G108" s="21"/>
      <c r="H108" s="52"/>
      <c r="I108" s="69" t="str">
        <f ca="1">IF(AND(INDIRECT("Settings.Request"&amp;Currency),Settings.AutoCalc,Settings.EnableBloomberg),IF(B108="","",_xll.BDP(B108,$D$14)),"Disabled")</f>
        <v>Disabled</v>
      </c>
      <c r="J108" s="30"/>
      <c r="K108" s="14" t="s">
        <v>0</v>
      </c>
      <c r="L108" s="15"/>
      <c r="M108" s="43"/>
      <c r="N108" s="8"/>
      <c r="O108" s="8"/>
      <c r="P108" s="8"/>
      <c r="Q108" s="21"/>
      <c r="R108" s="21"/>
      <c r="S108" s="52"/>
      <c r="T108" s="69" t="str">
        <f ca="1">IF(AND(INDIRECT("Settings.Request"&amp;Currency),Settings.AutoCalc,Settings.EnableBloomberg),IF(K108="","",_xll.BDP(K108,$M$16)),"Disabled")</f>
        <v>Disabled</v>
      </c>
      <c r="V108" s="14" t="s">
        <v>0</v>
      </c>
      <c r="W108" s="15"/>
      <c r="X108" s="43"/>
      <c r="Y108" s="8"/>
      <c r="Z108" s="8"/>
      <c r="AA108" s="8"/>
      <c r="AB108" s="49"/>
      <c r="AC108" s="69" t="str">
        <f ca="1">IF(AND(INDIRECT("Settings.Request"&amp;Currency),Settings.AutoCalc,Settings.EnableBloomberg),IF(V108="","",_xll.BDP(V108,$X$14)),"Disabled")</f>
        <v>Disabled</v>
      </c>
      <c r="AE108" s="14" t="s">
        <v>0</v>
      </c>
      <c r="AF108" s="15"/>
      <c r="AG108" s="43"/>
      <c r="AH108" s="8"/>
      <c r="AI108" s="8"/>
      <c r="AJ108" s="8"/>
      <c r="AK108" s="49"/>
      <c r="AL108" s="69" t="str">
        <f ca="1">IF(AND(INDIRECT("Settings.Request"&amp;Currency),Settings.AutoCalc,Settings.EnableBloomberg),IF(AE108="","",_xll.BDP(AE108,$AG$14)),"Disabled")</f>
        <v>Disabled</v>
      </c>
      <c r="AN108" s="14" t="s">
        <v>0</v>
      </c>
      <c r="AO108" s="15"/>
      <c r="AP108" s="43"/>
      <c r="AQ108" s="8"/>
      <c r="AR108" s="8"/>
      <c r="AS108" s="8"/>
      <c r="AT108" s="49"/>
      <c r="AU108" s="69" t="str">
        <f ca="1">IF(AND(INDIRECT("Settings.Request"&amp;Currency),Settings.AutoCalc,Settings.EnableBloomberg),IF(AN108="","",_xll.BDP(AN108,$AP$14)),"Disabled")</f>
        <v>Disabled</v>
      </c>
      <c r="AW108" s="14" t="s">
        <v>0</v>
      </c>
      <c r="AX108" s="15"/>
      <c r="AY108" s="43"/>
      <c r="AZ108" s="46"/>
      <c r="BA108" s="8"/>
      <c r="BB108" s="8"/>
      <c r="BC108" s="49"/>
      <c r="BD108" s="69" t="str">
        <f ca="1">IF(AND(INDIRECT("Settings.Request"&amp;Currency),Settings.AutoCalc,Settings.EnableBloomberg),IF(AW108="","",_xll.BDP(AW108,$AY$14)),"Disabled")</f>
        <v>Disabled</v>
      </c>
    </row>
    <row r="109" spans="1:56">
      <c r="A109" s="16">
        <v>98</v>
      </c>
      <c r="B109" s="14"/>
      <c r="C109" s="15"/>
      <c r="D109" s="43"/>
      <c r="E109" s="52"/>
      <c r="F109" s="21"/>
      <c r="G109" s="21"/>
      <c r="H109" s="52"/>
      <c r="I109" s="69" t="str">
        <f ca="1">IF(AND(INDIRECT("Settings.Request"&amp;Currency),Settings.AutoCalc,Settings.EnableBloomberg),IF(B109="","",_xll.BDP(B109,$D$14)),"Disabled")</f>
        <v>Disabled</v>
      </c>
      <c r="J109" s="30"/>
      <c r="K109" s="14" t="s">
        <v>0</v>
      </c>
      <c r="L109" s="15"/>
      <c r="M109" s="43"/>
      <c r="N109" s="8"/>
      <c r="O109" s="8"/>
      <c r="P109" s="8"/>
      <c r="Q109" s="21"/>
      <c r="R109" s="21"/>
      <c r="S109" s="52"/>
      <c r="T109" s="69" t="str">
        <f ca="1">IF(AND(INDIRECT("Settings.Request"&amp;Currency),Settings.AutoCalc,Settings.EnableBloomberg),IF(K109="","",_xll.BDP(K109,$M$16)),"Disabled")</f>
        <v>Disabled</v>
      </c>
      <c r="V109" s="14" t="s">
        <v>0</v>
      </c>
      <c r="W109" s="15"/>
      <c r="X109" s="43"/>
      <c r="Y109" s="8"/>
      <c r="Z109" s="8"/>
      <c r="AA109" s="8"/>
      <c r="AB109" s="49"/>
      <c r="AC109" s="69" t="str">
        <f ca="1">IF(AND(INDIRECT("Settings.Request"&amp;Currency),Settings.AutoCalc,Settings.EnableBloomberg),IF(V109="","",_xll.BDP(V109,$X$14)),"Disabled")</f>
        <v>Disabled</v>
      </c>
      <c r="AE109" s="14" t="s">
        <v>0</v>
      </c>
      <c r="AF109" s="15"/>
      <c r="AG109" s="43"/>
      <c r="AH109" s="8"/>
      <c r="AI109" s="8"/>
      <c r="AJ109" s="8"/>
      <c r="AK109" s="49"/>
      <c r="AL109" s="69" t="str">
        <f ca="1">IF(AND(INDIRECT("Settings.Request"&amp;Currency),Settings.AutoCalc,Settings.EnableBloomberg),IF(AE109="","",_xll.BDP(AE109,$AG$14)),"Disabled")</f>
        <v>Disabled</v>
      </c>
      <c r="AN109" s="14" t="s">
        <v>0</v>
      </c>
      <c r="AO109" s="15"/>
      <c r="AP109" s="43"/>
      <c r="AQ109" s="8"/>
      <c r="AR109" s="8"/>
      <c r="AS109" s="8"/>
      <c r="AT109" s="49"/>
      <c r="AU109" s="69" t="str">
        <f ca="1">IF(AND(INDIRECT("Settings.Request"&amp;Currency),Settings.AutoCalc,Settings.EnableBloomberg),IF(AN109="","",_xll.BDP(AN109,$AP$14)),"Disabled")</f>
        <v>Disabled</v>
      </c>
      <c r="AW109" s="14" t="s">
        <v>0</v>
      </c>
      <c r="AX109" s="15"/>
      <c r="AY109" s="43"/>
      <c r="AZ109" s="46"/>
      <c r="BA109" s="8"/>
      <c r="BB109" s="8"/>
      <c r="BC109" s="49"/>
      <c r="BD109" s="69" t="str">
        <f ca="1">IF(AND(INDIRECT("Settings.Request"&amp;Currency),Settings.AutoCalc,Settings.EnableBloomberg),IF(AW109="","",_xll.BDP(AW109,$AY$14)),"Disabled")</f>
        <v>Disabled</v>
      </c>
    </row>
    <row r="110" spans="1:56">
      <c r="A110" s="16">
        <v>99</v>
      </c>
      <c r="B110" s="14"/>
      <c r="C110" s="15"/>
      <c r="D110" s="43"/>
      <c r="E110" s="52"/>
      <c r="F110" s="21"/>
      <c r="G110" s="21"/>
      <c r="H110" s="52"/>
      <c r="I110" s="69" t="str">
        <f ca="1">IF(AND(INDIRECT("Settings.Request"&amp;Currency),Settings.AutoCalc,Settings.EnableBloomberg),IF(B110="","",_xll.BDP(B110,$D$14)),"Disabled")</f>
        <v>Disabled</v>
      </c>
      <c r="J110" s="30"/>
      <c r="K110" s="14" t="s">
        <v>0</v>
      </c>
      <c r="L110" s="15"/>
      <c r="M110" s="43"/>
      <c r="N110" s="8"/>
      <c r="O110" s="8"/>
      <c r="P110" s="8"/>
      <c r="Q110" s="21"/>
      <c r="R110" s="21"/>
      <c r="S110" s="52"/>
      <c r="T110" s="69" t="str">
        <f ca="1">IF(AND(INDIRECT("Settings.Request"&amp;Currency),Settings.AutoCalc,Settings.EnableBloomberg),IF(K110="","",_xll.BDP(K110,$M$16)),"Disabled")</f>
        <v>Disabled</v>
      </c>
      <c r="V110" s="14" t="s">
        <v>0</v>
      </c>
      <c r="W110" s="15"/>
      <c r="X110" s="43"/>
      <c r="Y110" s="8"/>
      <c r="Z110" s="8"/>
      <c r="AA110" s="8"/>
      <c r="AB110" s="49"/>
      <c r="AC110" s="69" t="str">
        <f ca="1">IF(AND(INDIRECT("Settings.Request"&amp;Currency),Settings.AutoCalc,Settings.EnableBloomberg),IF(V110="","",_xll.BDP(V110,$X$14)),"Disabled")</f>
        <v>Disabled</v>
      </c>
      <c r="AE110" s="14" t="s">
        <v>0</v>
      </c>
      <c r="AF110" s="15"/>
      <c r="AG110" s="43"/>
      <c r="AH110" s="8"/>
      <c r="AI110" s="8"/>
      <c r="AJ110" s="8"/>
      <c r="AK110" s="49"/>
      <c r="AL110" s="69" t="str">
        <f ca="1">IF(AND(INDIRECT("Settings.Request"&amp;Currency),Settings.AutoCalc,Settings.EnableBloomberg),IF(AE110="","",_xll.BDP(AE110,$AG$14)),"Disabled")</f>
        <v>Disabled</v>
      </c>
      <c r="AN110" s="14" t="s">
        <v>0</v>
      </c>
      <c r="AO110" s="15"/>
      <c r="AP110" s="43"/>
      <c r="AQ110" s="8"/>
      <c r="AR110" s="8"/>
      <c r="AS110" s="8"/>
      <c r="AT110" s="49"/>
      <c r="AU110" s="69" t="str">
        <f ca="1">IF(AND(INDIRECT("Settings.Request"&amp;Currency),Settings.AutoCalc,Settings.EnableBloomberg),IF(AN110="","",_xll.BDP(AN110,$AP$14)),"Disabled")</f>
        <v>Disabled</v>
      </c>
      <c r="AW110" s="14" t="s">
        <v>0</v>
      </c>
      <c r="AX110" s="15"/>
      <c r="AY110" s="43"/>
      <c r="AZ110" s="46"/>
      <c r="BA110" s="8"/>
      <c r="BB110" s="8"/>
      <c r="BC110" s="49"/>
      <c r="BD110" s="69" t="str">
        <f ca="1">IF(AND(INDIRECT("Settings.Request"&amp;Currency),Settings.AutoCalc,Settings.EnableBloomberg),IF(AW110="","",_xll.BDP(AW110,$AY$14)),"Disabled")</f>
        <v>Disabled</v>
      </c>
    </row>
    <row r="111" spans="1:56">
      <c r="A111" s="16">
        <v>100</v>
      </c>
      <c r="B111" s="41"/>
      <c r="C111" s="54"/>
      <c r="D111" s="44"/>
      <c r="E111" s="53"/>
      <c r="F111" s="22"/>
      <c r="G111" s="22"/>
      <c r="H111" s="53"/>
      <c r="I111" s="70" t="str">
        <f ca="1">IF(AND(INDIRECT("Settings.Request"&amp;Currency),Settings.AutoCalc,Settings.EnableBloomberg),IF(B111="","",_xll.BDP(B111,$D$14)),"Disabled")</f>
        <v>Disabled</v>
      </c>
      <c r="J111" s="30"/>
      <c r="K111" s="41" t="s">
        <v>0</v>
      </c>
      <c r="L111" s="54"/>
      <c r="M111" s="44"/>
      <c r="N111" s="10"/>
      <c r="O111" s="10"/>
      <c r="P111" s="10"/>
      <c r="Q111" s="22"/>
      <c r="R111" s="22"/>
      <c r="S111" s="53"/>
      <c r="T111" s="70" t="str">
        <f ca="1">IF(AND(INDIRECT("Settings.Request"&amp;Currency),Settings.AutoCalc,Settings.EnableBloomberg),IF(K111="","",_xll.BDP(K111,$M$16)),"Disabled")</f>
        <v>Disabled</v>
      </c>
      <c r="V111" s="41" t="s">
        <v>0</v>
      </c>
      <c r="W111" s="54"/>
      <c r="X111" s="44"/>
      <c r="Y111" s="10"/>
      <c r="Z111" s="10"/>
      <c r="AA111" s="10"/>
      <c r="AB111" s="50"/>
      <c r="AC111" s="70" t="str">
        <f ca="1">IF(AND(INDIRECT("Settings.Request"&amp;Currency),Settings.AutoCalc,Settings.EnableBloomberg),IF(V111="","",_xll.BDP(V111,$X$14)),"Disabled")</f>
        <v>Disabled</v>
      </c>
      <c r="AE111" s="41" t="s">
        <v>0</v>
      </c>
      <c r="AF111" s="54"/>
      <c r="AG111" s="44"/>
      <c r="AH111" s="10"/>
      <c r="AI111" s="10"/>
      <c r="AJ111" s="10"/>
      <c r="AK111" s="50"/>
      <c r="AL111" s="70" t="str">
        <f ca="1">IF(AND(INDIRECT("Settings.Request"&amp;Currency),Settings.AutoCalc,Settings.EnableBloomberg),IF(AE111="","",_xll.BDP(AE111,$AG$14)),"Disabled")</f>
        <v>Disabled</v>
      </c>
      <c r="AN111" s="41" t="s">
        <v>0</v>
      </c>
      <c r="AO111" s="54"/>
      <c r="AP111" s="44"/>
      <c r="AQ111" s="10"/>
      <c r="AR111" s="10"/>
      <c r="AS111" s="10"/>
      <c r="AT111" s="50"/>
      <c r="AU111" s="70" t="str">
        <f ca="1">IF(AND(INDIRECT("Settings.Request"&amp;Currency),Settings.AutoCalc,Settings.EnableBloomberg),IF(AN111="","",_xll.BDP(AN111,$AP$14)),"Disabled")</f>
        <v>Disabled</v>
      </c>
      <c r="AW111" s="41" t="s">
        <v>0</v>
      </c>
      <c r="AX111" s="54"/>
      <c r="AY111" s="44"/>
      <c r="AZ111" s="47"/>
      <c r="BA111" s="10"/>
      <c r="BB111" s="10"/>
      <c r="BC111" s="50"/>
      <c r="BD111" s="70" t="str">
        <f ca="1">IF(AND(INDIRECT("Settings.Request"&amp;Currency),Settings.AutoCalc,Settings.EnableBloomberg),IF(AW111="","",_xll.BDP(AW111,$AY$14)),"Disabled")</f>
        <v>Disabled</v>
      </c>
    </row>
    <row r="112" spans="1:56">
      <c r="A112" s="2" t="s">
        <v>321</v>
      </c>
      <c r="B112" s="2" t="s">
        <v>321</v>
      </c>
      <c r="D112" s="2" t="s">
        <v>321</v>
      </c>
      <c r="E112" s="2" t="s">
        <v>321</v>
      </c>
      <c r="F112" s="2" t="s">
        <v>321</v>
      </c>
      <c r="G112" s="2" t="s">
        <v>321</v>
      </c>
      <c r="H112" s="35" t="s">
        <v>321</v>
      </c>
      <c r="I112" s="35" t="s">
        <v>321</v>
      </c>
      <c r="J112" s="35" t="s">
        <v>321</v>
      </c>
      <c r="K112" s="35" t="s">
        <v>321</v>
      </c>
      <c r="L112" s="35" t="s">
        <v>321</v>
      </c>
      <c r="M112" s="35" t="s">
        <v>321</v>
      </c>
      <c r="N112" s="35" t="s">
        <v>321</v>
      </c>
      <c r="O112" s="35" t="s">
        <v>321</v>
      </c>
      <c r="P112" s="35" t="s">
        <v>321</v>
      </c>
      <c r="Q112" s="35" t="s">
        <v>321</v>
      </c>
      <c r="R112" s="35" t="s">
        <v>321</v>
      </c>
      <c r="S112" s="35" t="s">
        <v>321</v>
      </c>
      <c r="T112" s="35" t="s">
        <v>321</v>
      </c>
      <c r="U112" s="35" t="s">
        <v>321</v>
      </c>
      <c r="V112" s="35" t="s">
        <v>321</v>
      </c>
      <c r="W112" s="35" t="s">
        <v>321</v>
      </c>
      <c r="X112" s="35" t="s">
        <v>321</v>
      </c>
      <c r="Y112" s="35" t="s">
        <v>321</v>
      </c>
      <c r="Z112" s="35" t="s">
        <v>321</v>
      </c>
      <c r="AA112" s="35" t="s">
        <v>321</v>
      </c>
      <c r="AB112" s="35" t="s">
        <v>321</v>
      </c>
      <c r="AC112" s="35" t="s">
        <v>321</v>
      </c>
      <c r="AD112" s="35" t="s">
        <v>321</v>
      </c>
      <c r="AE112" s="35" t="s">
        <v>321</v>
      </c>
      <c r="AF112" s="35" t="s">
        <v>321</v>
      </c>
      <c r="AG112" s="35" t="s">
        <v>321</v>
      </c>
      <c r="AH112" s="35" t="s">
        <v>321</v>
      </c>
      <c r="AI112" s="35" t="s">
        <v>321</v>
      </c>
      <c r="AJ112" s="35" t="s">
        <v>321</v>
      </c>
      <c r="AK112" s="35" t="s">
        <v>321</v>
      </c>
      <c r="AL112" s="35" t="s">
        <v>321</v>
      </c>
      <c r="AM112" s="35" t="s">
        <v>321</v>
      </c>
      <c r="AN112" s="35" t="s">
        <v>321</v>
      </c>
      <c r="AO112" s="35" t="s">
        <v>321</v>
      </c>
      <c r="AP112" s="35" t="s">
        <v>321</v>
      </c>
      <c r="AQ112" s="35" t="s">
        <v>321</v>
      </c>
      <c r="AR112" s="35" t="s">
        <v>321</v>
      </c>
      <c r="AS112" s="35" t="s">
        <v>321</v>
      </c>
      <c r="AT112" s="35" t="s">
        <v>321</v>
      </c>
      <c r="AU112" s="35" t="s">
        <v>321</v>
      </c>
      <c r="AV112" s="35" t="s">
        <v>321</v>
      </c>
      <c r="AW112" s="35" t="s">
        <v>321</v>
      </c>
      <c r="AX112" s="35" t="s">
        <v>321</v>
      </c>
      <c r="AY112" s="35" t="s">
        <v>321</v>
      </c>
      <c r="AZ112" s="35" t="s">
        <v>321</v>
      </c>
      <c r="BA112" s="35" t="s">
        <v>321</v>
      </c>
      <c r="BB112" s="35" t="s">
        <v>321</v>
      </c>
      <c r="BC112" s="35" t="s">
        <v>321</v>
      </c>
      <c r="BD112" s="35" t="s">
        <v>321</v>
      </c>
    </row>
  </sheetData>
  <mergeCells count="1">
    <mergeCell ref="B2:C3"/>
  </mergeCell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7030A0"/>
  </sheetPr>
  <dimension ref="A1:XFD117"/>
  <sheetViews>
    <sheetView showGridLines="0" workbookViewId="0"/>
  </sheetViews>
  <sheetFormatPr defaultRowHeight="15"/>
  <cols>
    <col min="1" max="1" width="4.7109375" customWidth="1"/>
    <col min="2" max="2" width="12.7109375" customWidth="1"/>
    <col min="3" max="3" width="20.7109375" customWidth="1"/>
    <col min="4" max="5" width="12.7109375" customWidth="1"/>
    <col min="6" max="6" width="12.7109375" style="4" customWidth="1"/>
    <col min="7" max="7" width="4.7109375" customWidth="1"/>
    <col min="8" max="8" width="12.7109375" customWidth="1"/>
    <col min="9" max="9" width="20.7109375" customWidth="1"/>
    <col min="10" max="12" width="12.7109375" customWidth="1"/>
    <col min="13" max="13" width="4.7109375" customWidth="1"/>
    <col min="14" max="14" width="12.7109375" customWidth="1"/>
    <col min="15" max="15" width="20.7109375" customWidth="1"/>
    <col min="16" max="18" width="12.7109375" customWidth="1"/>
    <col min="19" max="19" width="4.7109375" customWidth="1"/>
    <col min="20" max="20" width="12.7109375" customWidth="1"/>
    <col min="21" max="21" width="20.7109375" customWidth="1"/>
    <col min="22" max="24" width="12.7109375" customWidth="1"/>
    <col min="25" max="25" width="4.7109375" customWidth="1"/>
    <col min="26" max="26" width="12.7109375" customWidth="1"/>
    <col min="27" max="27" width="20.7109375" customWidth="1"/>
    <col min="28" max="30" width="12.7109375" customWidth="1"/>
    <col min="31" max="31" width="4.7109375"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customWidth="1"/>
    <col min="45" max="45" width="20.7109375" customWidth="1"/>
    <col min="46" max="48" width="12.7109375" customWidth="1"/>
    <col min="49" max="49" width="4.7109375" customWidth="1"/>
    <col min="50" max="50" width="12.7109375" customWidth="1"/>
    <col min="51" max="51" width="20.7109375" customWidth="1"/>
    <col min="52" max="54" width="12.7109375" customWidth="1"/>
    <col min="55" max="55" width="4.7109375" customWidth="1"/>
    <col min="56" max="56" width="12.7109375" customWidth="1"/>
    <col min="57" max="57" width="20.7109375" customWidth="1"/>
    <col min="58" max="60" width="12.7109375" customWidth="1"/>
    <col min="61" max="61" width="4.7109375" customWidth="1"/>
    <col min="62" max="62" width="12.7109375" customWidth="1"/>
    <col min="63" max="63" width="20.7109375" customWidth="1"/>
    <col min="64" max="66" width="12.7109375" customWidth="1"/>
    <col min="67" max="67" width="4.7109375" customWidth="1"/>
    <col min="68" max="68" width="12.7109375" customWidth="1"/>
    <col min="69" max="69" width="20.7109375" customWidth="1"/>
    <col min="70" max="72" width="12.7109375" customWidth="1"/>
    <col min="73" max="73" width="4.7109375" customWidth="1"/>
  </cols>
  <sheetData>
    <row r="1" spans="2:72">
      <c r="BC1" s="2"/>
      <c r="BD1" s="2"/>
      <c r="BE1" s="2"/>
      <c r="BF1" s="2"/>
      <c r="BG1" s="2"/>
      <c r="BH1" s="2"/>
      <c r="BI1" s="2"/>
      <c r="BJ1" s="2"/>
      <c r="BK1" s="2"/>
      <c r="BL1" s="2"/>
      <c r="BM1" s="2"/>
      <c r="BN1" s="2"/>
      <c r="BO1" s="2"/>
      <c r="BP1" s="2"/>
      <c r="BQ1" s="2"/>
      <c r="BR1" s="2"/>
      <c r="BS1" s="2"/>
      <c r="BT1" s="2"/>
    </row>
    <row r="2" spans="2:72" s="2" customFormat="1">
      <c r="B2" t="s">
        <v>389</v>
      </c>
      <c r="C2"/>
      <c r="F2" s="4"/>
    </row>
    <row r="3" spans="2:72" s="2" customFormat="1">
      <c r="B3" s="462" t="s">
        <v>382</v>
      </c>
      <c r="C3" s="441"/>
      <c r="F3" s="4"/>
    </row>
    <row r="4" spans="2:72" s="2" customFormat="1">
      <c r="B4" s="442"/>
      <c r="C4" s="443"/>
      <c r="F4" s="4"/>
    </row>
    <row r="5" spans="2:72">
      <c r="BC5" s="2"/>
      <c r="BD5" s="2"/>
      <c r="BE5" s="2"/>
      <c r="BF5" s="2"/>
      <c r="BG5" s="2"/>
      <c r="BH5" s="2"/>
      <c r="BI5" s="2"/>
      <c r="BJ5" s="2"/>
      <c r="BK5" s="2"/>
      <c r="BL5" s="2"/>
      <c r="BM5" s="2"/>
      <c r="BN5" s="2"/>
      <c r="BO5" s="2"/>
      <c r="BP5" s="2"/>
      <c r="BQ5" s="2"/>
      <c r="BR5" s="2"/>
      <c r="BS5" s="2"/>
      <c r="BT5" s="2"/>
    </row>
    <row r="6" spans="2:72" s="2" customFormat="1">
      <c r="F6" s="4"/>
    </row>
    <row r="7" spans="2:72" s="2" customFormat="1"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s="2" customFormat="1">
      <c r="F8" s="4"/>
      <c r="X8" s="4"/>
    </row>
    <row r="9" spans="2:72">
      <c r="B9" s="24"/>
      <c r="T9" s="24"/>
      <c r="U9" s="2"/>
      <c r="V9" s="2"/>
      <c r="W9" s="2"/>
      <c r="X9" s="2"/>
      <c r="Y9" s="2"/>
      <c r="Z9" s="2"/>
      <c r="AA9" s="2"/>
      <c r="AB9" s="2"/>
      <c r="AC9" s="2"/>
      <c r="AD9" s="2"/>
      <c r="AE9" s="2"/>
      <c r="AR9" s="2"/>
      <c r="AS9" s="2"/>
      <c r="AT9" s="2"/>
      <c r="AU9" s="2"/>
      <c r="AV9" s="2"/>
      <c r="BC9" s="2"/>
      <c r="BD9" s="2"/>
      <c r="BE9" s="2"/>
      <c r="BF9" s="2"/>
      <c r="BG9" s="2"/>
      <c r="BH9" s="2"/>
      <c r="BI9" s="2"/>
      <c r="BJ9" s="2"/>
      <c r="BK9" s="2"/>
      <c r="BL9" s="2"/>
      <c r="BM9" s="2"/>
      <c r="BN9" s="2"/>
      <c r="BO9" s="2"/>
      <c r="BP9" s="2"/>
      <c r="BQ9" s="2"/>
      <c r="BR9" s="2"/>
      <c r="BS9" s="2"/>
      <c r="BT9" s="2"/>
    </row>
    <row r="10" spans="2:72" s="2" customFormat="1">
      <c r="B10" s="447" t="s">
        <v>385</v>
      </c>
      <c r="C10" s="448"/>
      <c r="T10" s="447" t="s">
        <v>385</v>
      </c>
      <c r="U10" s="448"/>
      <c r="AX10" s="447" t="s">
        <v>385</v>
      </c>
      <c r="AY10" s="448"/>
      <c r="BD10" s="447" t="s">
        <v>385</v>
      </c>
      <c r="BE10" s="448"/>
      <c r="BJ10" s="447" t="s">
        <v>385</v>
      </c>
      <c r="BK10" s="448"/>
      <c r="BP10" s="447" t="s">
        <v>385</v>
      </c>
      <c r="BQ10" s="448"/>
    </row>
    <row r="11" spans="2:72" s="2" customFormat="1">
      <c r="B11" s="449">
        <v>0</v>
      </c>
      <c r="C11" s="450"/>
      <c r="T11" s="449">
        <v>0</v>
      </c>
      <c r="U11" s="450"/>
      <c r="AX11" s="449">
        <v>0</v>
      </c>
      <c r="AY11" s="450"/>
      <c r="BD11" s="449">
        <v>0</v>
      </c>
      <c r="BE11" s="450"/>
      <c r="BJ11" s="449">
        <v>0</v>
      </c>
      <c r="BK11" s="450"/>
      <c r="BP11" s="449">
        <v>0</v>
      </c>
      <c r="BQ11" s="450"/>
    </row>
    <row r="12" spans="2:72" s="2" customFormat="1">
      <c r="B12" s="451"/>
      <c r="C12" s="452"/>
      <c r="T12" s="451"/>
      <c r="U12" s="452"/>
      <c r="AX12" s="451"/>
      <c r="AY12" s="452"/>
      <c r="BD12" s="451"/>
      <c r="BE12" s="452"/>
      <c r="BJ12" s="451"/>
      <c r="BK12" s="452"/>
      <c r="BP12" s="451"/>
      <c r="BQ12" s="452"/>
    </row>
    <row r="13" spans="2:72" s="2" customFormat="1">
      <c r="B13" s="32"/>
      <c r="C13" s="32"/>
      <c r="F13" s="4"/>
      <c r="T13" s="32"/>
      <c r="U13" s="32"/>
      <c r="AX13" s="67"/>
      <c r="AY13" s="67"/>
      <c r="BB13" s="4"/>
      <c r="BD13" s="72"/>
      <c r="BE13" s="72"/>
      <c r="BH13" s="4"/>
      <c r="BJ13" s="72"/>
      <c r="BK13" s="72"/>
      <c r="BN13" s="4"/>
      <c r="BP13" s="72"/>
      <c r="BQ13" s="72"/>
      <c r="BT13" s="4"/>
    </row>
    <row r="14" spans="2:72" s="2" customFormat="1">
      <c r="B14" s="32"/>
      <c r="C14" s="32"/>
      <c r="F14" s="4"/>
      <c r="T14" s="32"/>
      <c r="U14" s="32"/>
      <c r="X14" s="4"/>
      <c r="AX14" s="67"/>
      <c r="AY14" s="67"/>
      <c r="BB14" s="4"/>
      <c r="BD14" s="72"/>
      <c r="BE14" s="72"/>
      <c r="BH14" s="4"/>
      <c r="BJ14" s="72"/>
      <c r="BK14" s="72"/>
      <c r="BN14" s="4"/>
      <c r="BP14" s="72"/>
      <c r="BQ14" s="72"/>
      <c r="BT14" s="4"/>
    </row>
    <row r="15" spans="2:72">
      <c r="B15" s="24" t="s">
        <v>386</v>
      </c>
      <c r="H15" s="24" t="s">
        <v>387</v>
      </c>
      <c r="I15" s="2"/>
      <c r="J15" s="2"/>
      <c r="K15" s="2"/>
      <c r="L15" s="4"/>
      <c r="N15" s="24" t="s">
        <v>388</v>
      </c>
      <c r="O15" s="2"/>
      <c r="P15" s="2"/>
      <c r="Q15" s="2"/>
      <c r="R15" s="4"/>
      <c r="T15" s="24" t="s">
        <v>390</v>
      </c>
      <c r="U15" s="2"/>
      <c r="V15" s="2"/>
      <c r="W15" s="2"/>
      <c r="X15" s="4"/>
      <c r="Y15" s="2"/>
      <c r="Z15" s="24" t="s">
        <v>391</v>
      </c>
      <c r="AA15" s="2"/>
      <c r="AB15" s="2"/>
      <c r="AC15" s="2"/>
      <c r="AD15" s="4"/>
      <c r="AE15" s="2"/>
      <c r="AF15" s="24" t="s">
        <v>392</v>
      </c>
      <c r="AJ15" s="4"/>
      <c r="AL15" s="24" t="s">
        <v>393</v>
      </c>
      <c r="AP15" s="4"/>
      <c r="AR15" s="24" t="s">
        <v>394</v>
      </c>
      <c r="AS15" s="2"/>
      <c r="AT15" s="2"/>
      <c r="AU15" s="2"/>
      <c r="AV15" s="4"/>
      <c r="AX15" s="24" t="s">
        <v>400</v>
      </c>
      <c r="AY15" s="2"/>
      <c r="AZ15" s="2"/>
      <c r="BA15" s="2"/>
      <c r="BB15" s="4"/>
      <c r="BC15" s="2"/>
      <c r="BD15" s="24" t="s">
        <v>400</v>
      </c>
      <c r="BE15" s="2"/>
      <c r="BF15" s="2"/>
      <c r="BG15" s="2"/>
      <c r="BH15" s="4"/>
      <c r="BI15" s="2"/>
      <c r="BJ15" s="24" t="s">
        <v>400</v>
      </c>
      <c r="BK15" s="2"/>
      <c r="BL15" s="2"/>
      <c r="BM15" s="2"/>
      <c r="BN15" s="4"/>
      <c r="BO15" s="2"/>
      <c r="BP15" s="24" t="s">
        <v>404</v>
      </c>
      <c r="BQ15" s="2"/>
      <c r="BR15" s="2"/>
      <c r="BS15" s="2"/>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Y16" s="2"/>
      <c r="Z16" s="17" t="s">
        <v>340</v>
      </c>
      <c r="AA16" s="17" t="s">
        <v>63</v>
      </c>
      <c r="AB16" s="17" t="s">
        <v>341</v>
      </c>
      <c r="AC16" s="17" t="s">
        <v>384</v>
      </c>
      <c r="AD16" s="4" t="s">
        <v>383</v>
      </c>
      <c r="AE16" s="2"/>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C16" s="2"/>
      <c r="BD16" s="17" t="s">
        <v>340</v>
      </c>
      <c r="BE16" s="17" t="s">
        <v>63</v>
      </c>
      <c r="BF16" s="17" t="s">
        <v>341</v>
      </c>
      <c r="BG16" s="17" t="s">
        <v>384</v>
      </c>
      <c r="BH16" s="4" t="s">
        <v>383</v>
      </c>
      <c r="BI16" s="2"/>
      <c r="BJ16" s="17" t="s">
        <v>340</v>
      </c>
      <c r="BK16" s="17" t="s">
        <v>63</v>
      </c>
      <c r="BL16" s="17" t="s">
        <v>341</v>
      </c>
      <c r="BM16" s="17" t="s">
        <v>384</v>
      </c>
      <c r="BN16" s="4" t="s">
        <v>383</v>
      </c>
      <c r="BO16" s="2"/>
      <c r="BP16" s="17" t="s">
        <v>340</v>
      </c>
      <c r="BQ16" s="17" t="s">
        <v>63</v>
      </c>
      <c r="BR16" s="17" t="s">
        <v>341</v>
      </c>
      <c r="BS16" s="17" t="s">
        <v>384</v>
      </c>
      <c r="BT16" s="4" t="s">
        <v>383</v>
      </c>
    </row>
    <row r="17" spans="1:85">
      <c r="A17" s="16">
        <v>1</v>
      </c>
      <c r="B17" s="28" t="str">
        <f t="shared" ref="B17:B48" ca="1" si="0">IF(C17="","",VLOOKUP(C17,INDIRECT(CalibrationPage&amp;"!Instrument.TenorLookup.OIS"),2,0))</f>
        <v>ON</v>
      </c>
      <c r="C17" s="34" t="str">
        <f t="array" aca="1" ref="C17:D116" ca="1">IF(INDIRECT("Settings.Request"&amp;LEFT(CalibrationPage,3)),getInstrumentData(INDIRECT(CalibrationPage&amp;"!Instrument.OIS"),1,IF(Settings.AutoCalc,5,4),2,"Index","FWD SWAP","OVERNIGHT INDEXED SWAP"),"")</f>
        <v>EONIA ICPL Index</v>
      </c>
      <c r="D17" s="34">
        <f ca="1"/>
        <v>-0.35199999999999998</v>
      </c>
      <c r="E17" s="60">
        <f t="shared" ref="E17:E48" ca="1" si="1">IF(D17="","",IF(F17="",D17/100+MarketData.Bump.OIS,F17))</f>
        <v>-3.5199999999999997E-3</v>
      </c>
      <c r="F17" s="57"/>
      <c r="H17" s="28" t="str">
        <f t="shared" ref="H17:H48" ca="1" si="2">IF(I17="","",VLOOKUP(I17,INDIRECT(CalibrationPage&amp;"!Instrument.TenorLookup.OIS"),2,0))</f>
        <v>2Y</v>
      </c>
      <c r="I17" s="34" t="str">
        <f t="array" aca="1" ref="I17:J116" ca="1">IF(INDIRECT("Settings.Request"&amp;LEFT(CalibrationPage,3)),getInstrumentData(INDIRECT(CalibrationPage&amp;"!Instrument.OIS"),1,4,2,"BASIS SWAP"),"")</f>
        <v>EOBSVC2 ICPL Curncy</v>
      </c>
      <c r="J17" s="34">
        <f ca="1"/>
        <v>5.2</v>
      </c>
      <c r="K17" s="60">
        <f t="shared" ref="K17:K48" ca="1" si="3">IF(J17="","",IF(L17="",J17/10000+MarketData.Bump.OIS,L17))</f>
        <v>5.2000000000000006E-4</v>
      </c>
      <c r="L17" s="57"/>
      <c r="N17" s="28" t="str">
        <f t="shared" ref="N17:N48" ca="1" si="4">IF(O17="","",VLOOKUP(O17,INDIRECT(CalibrationPage&amp;"!Instrument.TenorLookup.OIS"),2,0))</f>
        <v>2Y</v>
      </c>
      <c r="O17" s="34" t="str">
        <f t="array" aca="1" ref="O17:P116" ca="1">IF(INDIRECT("Settings.Request"&amp;LEFT(CalibrationPage,3)),getInstrumentData(INDIRECT(CalibrationPage&amp;"!Instrument.OIS"),1,4,2,"SWAP"),"")</f>
        <v>EUSW2V3 MHIS Curncy</v>
      </c>
      <c r="P17" s="34">
        <f ca="1"/>
        <v>-0.27379999999999999</v>
      </c>
      <c r="Q17" s="60">
        <f t="shared" ref="Q17:Q48" ca="1" si="5">IF(P17="","",IF(R17="",P17/100+MarketData.Bump.OIS,R17))</f>
        <v>-2.738E-3</v>
      </c>
      <c r="R17" s="57"/>
      <c r="T17" s="28" t="str">
        <f t="shared" ref="T17:T48" ca="1" si="6">IF(U17="","",VLOOKUP(U17,INDIRECT(CalibrationPage&amp;"!Instrument.TenorLookup.Swap"),2,0))</f>
        <v>1M</v>
      </c>
      <c r="U17" s="34" t="str">
        <f t="array" aca="1" ref="U17:V116" ca="1">IF(INDIRECT("Settings.Request"&amp;LEFT(CalibrationPage,3)),getInstrumentData(INDIRECT(CalibrationPage&amp;"!Instrument.Swap"),1,6,2,"Index",),"")</f>
        <v>EUR001M ICPL Index</v>
      </c>
      <c r="V17" s="34">
        <f ca="1"/>
        <v>-0.372</v>
      </c>
      <c r="W17" s="60">
        <f t="shared" ref="W17:W48" ca="1" si="7">IF(V17="","",IF(X17="",V17/100+MarketData.Bump.Swap,X17))</f>
        <v>-3.7199999999999998E-3</v>
      </c>
      <c r="X17" s="57"/>
      <c r="Y17" s="2"/>
      <c r="Z17" s="151" t="str">
        <f t="shared" ref="Z17:Z80" ca="1" si="8">IF(AA17="","",VLOOKUP(AA17,INDIRECT(CalibrationPage&amp;"!Instrument.TenorLookup.Swap"),2,0))</f>
        <v/>
      </c>
      <c r="AA17" s="34" t="str">
        <f t="array" aca="1" ref="AA17:AB116" ca="1">IF(AND(INDIRECT("Settings.Request"&amp;LEFT(CalibrationPage,3)),INDIRECT("Settings.Swap.FrequencyFRA."&amp;LEFT(CalibrationPage,3))="3M"),getInstrumentData(INDIRECT(CalibrationPage&amp;"!Instrument.Swap"),1,6,2,"FRA",),"")</f>
        <v/>
      </c>
      <c r="AB17" s="34" t="str">
        <f ca="1"/>
        <v/>
      </c>
      <c r="AC17" s="60" t="str">
        <f t="shared" ref="AC17:AC80" ca="1" si="9">IF(AB17="","",IF(AD17="",AB17/100+MarketData.Bump.Swap,AD17))</f>
        <v/>
      </c>
      <c r="AD17" s="57"/>
      <c r="AE17" s="2"/>
      <c r="AF17" s="28" t="str">
        <f t="shared" ref="AF17:AF48" ca="1" si="10">IF(AG17="","",VLOOKUP(AG17,INDIRECT(CalibrationPage&amp;"!Instrument.TenorLookup.Swap"),2,0))</f>
        <v>2X8</v>
      </c>
      <c r="AG17" s="34" t="str">
        <f t="array" aca="1" ref="AG17:AH116" ca="1">IF(AND(INDIRECT("Settings.Request"&amp;LEFT(CalibrationPage,3)),INDIRECT("Settings.Swap.FrequencyFRA."&amp;LEFT(CalibrationPage,3))="6M"),getInstrumentData(INDIRECT(CalibrationPage&amp;"!Instrument.Swap"),1,6,2,"FRA",),"")</f>
        <v>EUFR0BH ICPL Curncy</v>
      </c>
      <c r="AH17" s="34">
        <f ca="1"/>
        <v>-0.23300000000000001</v>
      </c>
      <c r="AI17" s="60">
        <f t="shared" ref="AI17:AI48" ca="1" si="11">IF(AH17="","",IF(AJ17="",AH17/100+MarketData.Bump.Swap,AJ17))</f>
        <v>-2.33E-3</v>
      </c>
      <c r="AJ17" s="57"/>
      <c r="AL17" s="151" t="str">
        <f t="shared" ref="AL17:AL48" ca="1" si="12">IF(AM17="","",VLOOKUP(AM17,INDIRECT(CalibrationPage&amp;"!Instrument.TenorLookup.Swap"),2,0))</f>
        <v/>
      </c>
      <c r="AM17" s="34" t="str">
        <f t="array" aca="1" ref="AM17:AN116" ca="1">IF(INDIRECT("Settings.Request"&amp;LEFT(CalibrationPage,3)),getInstrumentData(INDIRECT(CalibrationPage&amp;"!Instrument.Swap"),1,6,2,"Future",),"")</f>
        <v/>
      </c>
      <c r="AN17" s="162" t="str">
        <f ca="1"/>
        <v/>
      </c>
      <c r="AO17" s="165" t="str">
        <f t="shared" ref="AO17:AO48" ca="1" si="13">IF(AN17="","",IF(AP17="",AN17+MarketData.Bump.Swap*100,AP17))</f>
        <v/>
      </c>
      <c r="AP17" s="63"/>
      <c r="AR17" s="28" t="str">
        <f t="shared" ref="AR17:AR48" ca="1" si="14">IF(AS17="","",VLOOKUP(AS17,INDIRECT(CalibrationPage&amp;"!Instrument.TenorLookup.Swap"),2,0))</f>
        <v>2Y</v>
      </c>
      <c r="AS17" s="34" t="str">
        <f t="array" aca="1" ref="AS17:AT116" ca="1">IF(INDIRECT("Settings.Request"&amp;LEFT(CalibrationPage,3)),getInstrumentData(INDIRECT(CalibrationPage&amp;"!Instrument.Swap"),1,6,2,"SWAP",),"")</f>
        <v>EUSA2 MHIS Curncy</v>
      </c>
      <c r="AT17" s="34">
        <f ca="1"/>
        <v>-0.17230000000000001</v>
      </c>
      <c r="AU17" s="60">
        <f t="shared" ref="AU17:AU48" ca="1" si="15">IF(AT17="","",IF(AV17="",AT17/100+MarketData.Bump.Swap,AV17))</f>
        <v>-1.7230000000000001E-3</v>
      </c>
      <c r="AV17" s="57"/>
      <c r="AX17" s="66" t="str">
        <f t="shared" ref="AX17:AX48" ca="1" si="16">IF(AY17="","",VLOOKUP(AY17,INDIRECT(CalibrationPage&amp;"!Instrument.TenorLookup.TenorBasis1"),2,0))</f>
        <v>1Y</v>
      </c>
      <c r="AY17" s="34" t="str">
        <f t="array" aca="1" ref="AY17:AZ116" ca="1">IF(INDIRECT("Settings.Request"&amp;LEFT(CalibrationPage,3)),getInstrumentData(INDIRECT(CalibrationPage&amp;"!Instrument.TenorBasis1"),1,IF(Settings.AutoCalc,5,4),2,"BASIS SWAP"),"")</f>
        <v>EUBSV1 CMPN Curncy</v>
      </c>
      <c r="AZ17" s="34">
        <f ca="1"/>
        <v>9.25</v>
      </c>
      <c r="BA17" s="60">
        <f t="shared" ref="BA17:BA48" ca="1" si="17">IF(AZ17="","",IF(BB17="",AZ17/10000+MarketData.Bump.TenorBasis1,BB17))</f>
        <v>9.2500000000000004E-4</v>
      </c>
      <c r="BB17" s="57"/>
      <c r="BC17" s="2"/>
      <c r="BD17" s="73" t="str">
        <f t="shared" ref="BD17:BD48" ca="1" si="18">IF(BE17="","",VLOOKUP(BE17,INDIRECT(CalibrationPage&amp;"!Instrument.TenorLookup.TenorBasis2"),2,0))</f>
        <v>1Y</v>
      </c>
      <c r="BE17" s="34" t="str">
        <f t="array" aca="1" ref="BE17:BF116" ca="1">IF(INDIRECT("Settings.Request"&amp;LEFT(CalibrationPage,3)),getInstrumentData(INDIRECT(CalibrationPage&amp;"!Instrument.TenorBasis2"),1,IF(Settings.AutoCalc,5,4),2,"BASIS SWAP"),"")</f>
        <v>EUBSA1 TRPU Curncy</v>
      </c>
      <c r="BF17" s="34">
        <f ca="1"/>
        <v>5.35</v>
      </c>
      <c r="BG17" s="60">
        <f t="shared" ref="BG17:BG48" ca="1" si="19">IF(BF17="","",IF(BH17="",BF17/10000+MarketData.Bump.TenorBasis2,BH17))</f>
        <v>5.3499999999999999E-4</v>
      </c>
      <c r="BH17" s="57"/>
      <c r="BI17" s="2"/>
      <c r="BJ17" s="73" t="str">
        <f t="shared" ref="BJ17:BJ48" ca="1" si="20">IF(BK17="","",VLOOKUP(BK17,INDIRECT(CalibrationPage&amp;"!Instrument.TenorLookup.TenorBasis3"),2,0))</f>
        <v>1Y</v>
      </c>
      <c r="BK17" s="34" t="str">
        <f t="array" aca="1" ref="BK17:BL116" ca="1">IF(INDIRECT("Settings.Request"&amp;LEFT(CalibrationPage,3)),getInstrumentData(INDIRECT(CalibrationPage&amp;"!Instrument.TenorBasis3"),1,IF(Settings.AutoCalc,5,4),2,"BASIS SWAP"),"")</f>
        <v>EUBSS1 ICPL Curncy</v>
      </c>
      <c r="BL17" s="34">
        <f ca="1"/>
        <v>12.4</v>
      </c>
      <c r="BM17" s="60">
        <f t="shared" ref="BM17:BM48" ca="1" si="21">IF(BL17="","",IF(BN17="",BL17/10000+MarketData.Bump.TenorBasis3,BN17))</f>
        <v>1.24E-3</v>
      </c>
      <c r="BN17" s="57"/>
      <c r="BO17" s="2"/>
      <c r="BP17" s="73" t="str">
        <f t="shared" ref="BP17:BP48" ca="1" si="22">IF(BQ17="","",VLOOKUP(BQ17,INDIRECT(CalibrationPage&amp;"!Instrument.TenorLookup.Xccy"),2,0))</f>
        <v>1Y</v>
      </c>
      <c r="BQ17" s="34" t="str">
        <f t="array" aca="1" ref="BQ17:BR116" ca="1">IF(INDIRECT("Settings.Request"&amp;LEFT(CalibrationPage,3)),getInstrumentData(INDIRECT(CalibrationPage&amp;"!Instrument.Xccy"),1,IF(Settings.AutoCalc,5,4),2,"BASIS SWAP"),"")</f>
        <v>EUBS1 ICPL Curncy</v>
      </c>
      <c r="BR17" s="34">
        <f ca="1"/>
        <v>-48.125</v>
      </c>
      <c r="BS17" s="60">
        <f t="shared" ref="BS17:BS48" ca="1" si="23">IF(BR17="","",IF(BT17="",BR17/10000+MarketData.Bump.Xccy,BT17))</f>
        <v>-4.8124999999999999E-3</v>
      </c>
      <c r="BT17" s="57"/>
    </row>
    <row r="18" spans="1:85">
      <c r="A18" s="16">
        <v>2</v>
      </c>
      <c r="B18" s="31" t="str">
        <f t="shared" ca="1" si="0"/>
        <v>EUSF1A</v>
      </c>
      <c r="C18" s="25" t="str">
        <f ca="1"/>
        <v>EUSF1A ICPL Curncy</v>
      </c>
      <c r="D18" s="25">
        <f ca="1"/>
        <v>-0.35199999999999998</v>
      </c>
      <c r="E18" s="61">
        <f t="shared" ca="1" si="1"/>
        <v>-3.5199999999999997E-3</v>
      </c>
      <c r="F18" s="56"/>
      <c r="H18" s="31" t="str">
        <f t="shared" ca="1" si="2"/>
        <v>3Y</v>
      </c>
      <c r="I18" s="25" t="str">
        <f ca="1"/>
        <v>EOBSVC3 ICPL Curncy</v>
      </c>
      <c r="J18" s="25">
        <f ca="1"/>
        <v>6.4</v>
      </c>
      <c r="K18" s="61">
        <f t="shared" ca="1" si="3"/>
        <v>6.4000000000000005E-4</v>
      </c>
      <c r="L18" s="56"/>
      <c r="N18" s="31" t="str">
        <f t="shared" ca="1" si="4"/>
        <v>3Y</v>
      </c>
      <c r="O18" s="25" t="str">
        <f ca="1"/>
        <v>EUSW3V3 MHIS Curncy</v>
      </c>
      <c r="P18" s="25">
        <f ca="1"/>
        <v>-0.20349999999999999</v>
      </c>
      <c r="Q18" s="61">
        <f t="shared" ca="1" si="5"/>
        <v>-2.0349999999999999E-3</v>
      </c>
      <c r="R18" s="56"/>
      <c r="T18" s="31" t="str">
        <f t="shared" ca="1" si="6"/>
        <v>3M</v>
      </c>
      <c r="U18" s="25" t="str">
        <f ca="1"/>
        <v>EUR003M ICPL Index</v>
      </c>
      <c r="V18" s="25">
        <f ca="1"/>
        <v>-0.32900000000000001</v>
      </c>
      <c r="W18" s="61">
        <f t="shared" ca="1" si="7"/>
        <v>-3.29E-3</v>
      </c>
      <c r="X18" s="56"/>
      <c r="Y18" s="2"/>
      <c r="Z18" s="31" t="str">
        <f t="shared" ca="1" si="8"/>
        <v/>
      </c>
      <c r="AA18" s="25" t="str">
        <f ca="1"/>
        <v/>
      </c>
      <c r="AB18" s="25" t="str">
        <f ca="1"/>
        <v/>
      </c>
      <c r="AC18" s="61" t="str">
        <f t="shared" ca="1" si="9"/>
        <v/>
      </c>
      <c r="AD18" s="56"/>
      <c r="AE18" s="2"/>
      <c r="AF18" s="31" t="str">
        <f t="shared" ca="1" si="10"/>
        <v>3X9</v>
      </c>
      <c r="AG18" s="25" t="str">
        <f ca="1"/>
        <v>EUFR0CI ICPL Curncy</v>
      </c>
      <c r="AH18" s="25">
        <f ca="1"/>
        <v>-0.22700000000000001</v>
      </c>
      <c r="AI18" s="61">
        <f t="shared" ca="1" si="11"/>
        <v>-2.2699999999999999E-3</v>
      </c>
      <c r="AJ18" s="56"/>
      <c r="AL18" s="31" t="str">
        <f t="shared" ca="1" si="12"/>
        <v/>
      </c>
      <c r="AM18" s="25" t="str">
        <f ca="1"/>
        <v/>
      </c>
      <c r="AN18" s="163" t="str">
        <f ca="1"/>
        <v/>
      </c>
      <c r="AO18" s="166" t="str">
        <f t="shared" ca="1" si="13"/>
        <v/>
      </c>
      <c r="AP18" s="64"/>
      <c r="AR18" s="31" t="str">
        <f t="shared" ca="1" si="14"/>
        <v>3Y</v>
      </c>
      <c r="AS18" s="25" t="str">
        <f ca="1"/>
        <v>EUSA3 MHIS Curncy</v>
      </c>
      <c r="AT18" s="25">
        <f ca="1"/>
        <v>-9.2100000000000001E-2</v>
      </c>
      <c r="AU18" s="61">
        <f t="shared" ca="1" si="15"/>
        <v>-9.2100000000000005E-4</v>
      </c>
      <c r="AV18" s="56"/>
      <c r="AX18" s="31" t="str">
        <f t="shared" ca="1" si="16"/>
        <v>2Y</v>
      </c>
      <c r="AY18" s="25" t="str">
        <f ca="1"/>
        <v>EUBSV2 CMPN Curncy</v>
      </c>
      <c r="AZ18" s="25">
        <f ca="1"/>
        <v>10.25</v>
      </c>
      <c r="BA18" s="61">
        <f t="shared" ca="1" si="17"/>
        <v>1.0250000000000001E-3</v>
      </c>
      <c r="BB18" s="56"/>
      <c r="BC18" s="2"/>
      <c r="BD18" s="31" t="str">
        <f t="shared" ca="1" si="18"/>
        <v>2Y</v>
      </c>
      <c r="BE18" s="25" t="str">
        <f ca="1"/>
        <v>EUBSA2 TRPU Curncy</v>
      </c>
      <c r="BF18" s="25">
        <f ca="1"/>
        <v>6.85</v>
      </c>
      <c r="BG18" s="61">
        <f t="shared" ca="1" si="19"/>
        <v>6.8499999999999995E-4</v>
      </c>
      <c r="BH18" s="56"/>
      <c r="BI18" s="2"/>
      <c r="BJ18" s="31" t="str">
        <f t="shared" ca="1" si="20"/>
        <v>2Y</v>
      </c>
      <c r="BK18" s="25" t="str">
        <f ca="1"/>
        <v>EUBSS2 ICPL Curncy</v>
      </c>
      <c r="BL18" s="25">
        <f ca="1"/>
        <v>12.6</v>
      </c>
      <c r="BM18" s="61">
        <f t="shared" ca="1" si="21"/>
        <v>1.2600000000000001E-3</v>
      </c>
      <c r="BN18" s="56"/>
      <c r="BO18" s="2"/>
      <c r="BP18" s="31" t="str">
        <f t="shared" ca="1" si="22"/>
        <v>2Y</v>
      </c>
      <c r="BQ18" s="25" t="str">
        <f ca="1"/>
        <v>EUBS2 ICPL Curncy</v>
      </c>
      <c r="BR18" s="25">
        <f ca="1"/>
        <v>-45.875</v>
      </c>
      <c r="BS18" s="61">
        <f t="shared" ca="1" si="23"/>
        <v>-4.5875000000000004E-3</v>
      </c>
      <c r="BT18" s="56"/>
    </row>
    <row r="19" spans="1:85">
      <c r="A19" s="16">
        <v>3</v>
      </c>
      <c r="B19" s="31" t="str">
        <f t="shared" ca="1" si="0"/>
        <v>EUSF2A</v>
      </c>
      <c r="C19" s="25" t="str">
        <f ca="1"/>
        <v>EUSF2A ICPL Curncy</v>
      </c>
      <c r="D19" s="25">
        <f ca="1"/>
        <v>-0.35399999999999998</v>
      </c>
      <c r="E19" s="61">
        <f t="shared" ca="1" si="1"/>
        <v>-3.5399999999999997E-3</v>
      </c>
      <c r="F19" s="58"/>
      <c r="H19" s="31" t="str">
        <f t="shared" ca="1" si="2"/>
        <v>4Y</v>
      </c>
      <c r="I19" s="25" t="str">
        <f ca="1"/>
        <v>EOBSVC4 ICPL Curncy</v>
      </c>
      <c r="J19" s="25">
        <f ca="1"/>
        <v>7.5</v>
      </c>
      <c r="K19" s="61">
        <f t="shared" ca="1" si="3"/>
        <v>7.5000000000000002E-4</v>
      </c>
      <c r="L19" s="58"/>
      <c r="N19" s="31" t="str">
        <f t="shared" ca="1" si="4"/>
        <v>4Y</v>
      </c>
      <c r="O19" s="25" t="str">
        <f ca="1"/>
        <v>EUSW4V3 MHIS Curncy</v>
      </c>
      <c r="P19" s="25">
        <f ca="1"/>
        <v>-0.11219999999999999</v>
      </c>
      <c r="Q19" s="61">
        <f t="shared" ca="1" si="5"/>
        <v>-1.122E-3</v>
      </c>
      <c r="R19" s="58"/>
      <c r="T19" s="31" t="str">
        <f t="shared" ca="1" si="6"/>
        <v>6M</v>
      </c>
      <c r="U19" s="25" t="str">
        <f ca="1"/>
        <v>EUR006M ICPL Index</v>
      </c>
      <c r="V19" s="25">
        <f ca="1"/>
        <v>-0.24</v>
      </c>
      <c r="W19" s="61">
        <f t="shared" ca="1" si="7"/>
        <v>-2.3999999999999998E-3</v>
      </c>
      <c r="X19" s="58"/>
      <c r="Y19" s="2"/>
      <c r="Z19" s="31" t="str">
        <f t="shared" ca="1" si="8"/>
        <v/>
      </c>
      <c r="AA19" s="25" t="str">
        <f ca="1"/>
        <v/>
      </c>
      <c r="AB19" s="25" t="str">
        <f ca="1"/>
        <v/>
      </c>
      <c r="AC19" s="61" t="str">
        <f t="shared" ca="1" si="9"/>
        <v/>
      </c>
      <c r="AD19" s="58"/>
      <c r="AE19" s="2"/>
      <c r="AF19" s="31" t="str">
        <f t="shared" ca="1" si="10"/>
        <v>4X10</v>
      </c>
      <c r="AG19" s="25" t="str">
        <f ca="1"/>
        <v>EUFR0DJ ICPL Curncy</v>
      </c>
      <c r="AH19" s="25">
        <f ca="1"/>
        <v>-0.22</v>
      </c>
      <c r="AI19" s="61">
        <f t="shared" ca="1" si="11"/>
        <v>-2.2000000000000001E-3</v>
      </c>
      <c r="AJ19" s="58"/>
      <c r="AL19" s="31" t="str">
        <f t="shared" ca="1" si="12"/>
        <v/>
      </c>
      <c r="AM19" s="25" t="str">
        <f ca="1"/>
        <v/>
      </c>
      <c r="AN19" s="163" t="str">
        <f ca="1"/>
        <v/>
      </c>
      <c r="AO19" s="166" t="str">
        <f t="shared" ca="1" si="13"/>
        <v/>
      </c>
      <c r="AP19" s="64"/>
      <c r="AR19" s="31" t="str">
        <f t="shared" ca="1" si="14"/>
        <v>4Y</v>
      </c>
      <c r="AS19" s="25" t="str">
        <f ca="1"/>
        <v>EUSA4 MHIS Curncy</v>
      </c>
      <c r="AT19" s="25">
        <f ca="1"/>
        <v>7.9000000000000008E-3</v>
      </c>
      <c r="AU19" s="61">
        <f t="shared" ca="1" si="15"/>
        <v>7.9000000000000009E-5</v>
      </c>
      <c r="AV19" s="58"/>
      <c r="AX19" s="31" t="str">
        <f t="shared" ca="1" si="16"/>
        <v>3Y</v>
      </c>
      <c r="AY19" s="25" t="str">
        <f ca="1"/>
        <v>EUBSV3 CMPN Curncy</v>
      </c>
      <c r="AZ19" s="25">
        <f ca="1"/>
        <v>11.15</v>
      </c>
      <c r="BA19" s="61">
        <f t="shared" ca="1" si="17"/>
        <v>1.1150000000000001E-3</v>
      </c>
      <c r="BB19" s="58"/>
      <c r="BC19" s="2"/>
      <c r="BD19" s="31" t="str">
        <f t="shared" ca="1" si="18"/>
        <v>3Y</v>
      </c>
      <c r="BE19" s="25" t="str">
        <f ca="1"/>
        <v>EUBSA3 TRPU Curncy</v>
      </c>
      <c r="BF19" s="25">
        <f ca="1"/>
        <v>8.0500000000000007</v>
      </c>
      <c r="BG19" s="61">
        <f t="shared" ca="1" si="19"/>
        <v>8.0500000000000005E-4</v>
      </c>
      <c r="BH19" s="58"/>
      <c r="BI19" s="2"/>
      <c r="BJ19" s="31" t="str">
        <f t="shared" ca="1" si="20"/>
        <v>3Y</v>
      </c>
      <c r="BK19" s="25" t="str">
        <f ca="1"/>
        <v>EUBSS3 ICPL Curncy</v>
      </c>
      <c r="BL19" s="25">
        <f ca="1"/>
        <v>12.6</v>
      </c>
      <c r="BM19" s="61">
        <f t="shared" ca="1" si="21"/>
        <v>1.2600000000000001E-3</v>
      </c>
      <c r="BN19" s="58"/>
      <c r="BO19" s="2"/>
      <c r="BP19" s="31" t="str">
        <f t="shared" ca="1" si="22"/>
        <v>3Y</v>
      </c>
      <c r="BQ19" s="25" t="str">
        <f ca="1"/>
        <v>EUBS3 ICPL Curncy</v>
      </c>
      <c r="BR19" s="25">
        <f ca="1"/>
        <v>-44.875</v>
      </c>
      <c r="BS19" s="61">
        <f t="shared" ca="1" si="23"/>
        <v>-4.4875000000000002E-3</v>
      </c>
      <c r="BT19" s="58"/>
    </row>
    <row r="20" spans="1:85">
      <c r="A20" s="16">
        <v>4</v>
      </c>
      <c r="B20" s="31" t="str">
        <f t="shared" ca="1" si="0"/>
        <v>EUSF3A</v>
      </c>
      <c r="C20" s="25" t="str">
        <f ca="1"/>
        <v>EUSF3A ICPL Curncy</v>
      </c>
      <c r="D20" s="25">
        <f ca="1"/>
        <v>-0.35499999999999998</v>
      </c>
      <c r="E20" s="61">
        <f t="shared" ca="1" si="1"/>
        <v>-3.5499999999999998E-3</v>
      </c>
      <c r="F20" s="58"/>
      <c r="H20" s="31" t="str">
        <f t="shared" ca="1" si="2"/>
        <v>5Y</v>
      </c>
      <c r="I20" s="25" t="str">
        <f ca="1"/>
        <v>EOBSVC5 ICPL Curncy</v>
      </c>
      <c r="J20" s="25">
        <f ca="1"/>
        <v>8.4</v>
      </c>
      <c r="K20" s="61">
        <f t="shared" ca="1" si="3"/>
        <v>8.4000000000000003E-4</v>
      </c>
      <c r="L20" s="58"/>
      <c r="N20" s="31" t="str">
        <f t="shared" ca="1" si="4"/>
        <v>5Y</v>
      </c>
      <c r="O20" s="25" t="str">
        <f ca="1"/>
        <v>EUSW5V3 MHIS Curncy</v>
      </c>
      <c r="P20" s="25">
        <f ca="1"/>
        <v>-3.8E-3</v>
      </c>
      <c r="Q20" s="61">
        <f t="shared" ca="1" si="5"/>
        <v>-3.8000000000000002E-5</v>
      </c>
      <c r="R20" s="58"/>
      <c r="T20" s="31" t="str">
        <f t="shared" ca="1" si="6"/>
        <v>12M</v>
      </c>
      <c r="U20" s="25" t="str">
        <f ca="1"/>
        <v>EUR012M ICPL Index</v>
      </c>
      <c r="V20" s="25">
        <f ca="1"/>
        <v>-0.1</v>
      </c>
      <c r="W20" s="61">
        <f t="shared" ca="1" si="7"/>
        <v>-1E-3</v>
      </c>
      <c r="X20" s="58"/>
      <c r="Y20" s="2"/>
      <c r="Z20" s="31" t="str">
        <f t="shared" ca="1" si="8"/>
        <v/>
      </c>
      <c r="AA20" s="25" t="str">
        <f ca="1"/>
        <v/>
      </c>
      <c r="AB20" s="25" t="str">
        <f ca="1"/>
        <v/>
      </c>
      <c r="AC20" s="61" t="str">
        <f t="shared" ca="1" si="9"/>
        <v/>
      </c>
      <c r="AD20" s="58"/>
      <c r="AE20" s="2"/>
      <c r="AF20" s="31" t="str">
        <f t="shared" ca="1" si="10"/>
        <v>5X11</v>
      </c>
      <c r="AG20" s="25" t="str">
        <f ca="1"/>
        <v>EUFR0EK ICPL Curncy</v>
      </c>
      <c r="AH20" s="25">
        <f ca="1"/>
        <v>-0.21299999999999999</v>
      </c>
      <c r="AI20" s="61">
        <f t="shared" ca="1" si="11"/>
        <v>-2.1299999999999999E-3</v>
      </c>
      <c r="AJ20" s="58"/>
      <c r="AL20" s="31" t="str">
        <f t="shared" ca="1" si="12"/>
        <v/>
      </c>
      <c r="AM20" s="25" t="str">
        <f ca="1"/>
        <v/>
      </c>
      <c r="AN20" s="163" t="str">
        <f ca="1"/>
        <v/>
      </c>
      <c r="AO20" s="166" t="str">
        <f t="shared" ca="1" si="13"/>
        <v/>
      </c>
      <c r="AP20" s="64"/>
      <c r="AR20" s="31" t="str">
        <f t="shared" ca="1" si="14"/>
        <v>5Y</v>
      </c>
      <c r="AS20" s="25" t="str">
        <f ca="1"/>
        <v>EUSA5 MHIS Curncy</v>
      </c>
      <c r="AT20" s="25">
        <f ca="1"/>
        <v>0.1232</v>
      </c>
      <c r="AU20" s="61">
        <f t="shared" ca="1" si="15"/>
        <v>1.232E-3</v>
      </c>
      <c r="AV20" s="58"/>
      <c r="AX20" s="31" t="str">
        <f t="shared" ca="1" si="16"/>
        <v>4Y</v>
      </c>
      <c r="AY20" s="25" t="str">
        <f ca="1"/>
        <v>EUBSV4 CMPN Curncy</v>
      </c>
      <c r="AZ20" s="25">
        <f ca="1"/>
        <v>11.875</v>
      </c>
      <c r="BA20" s="61">
        <f t="shared" ca="1" si="17"/>
        <v>1.1875E-3</v>
      </c>
      <c r="BB20" s="58"/>
      <c r="BC20" s="2"/>
      <c r="BD20" s="31" t="str">
        <f t="shared" ca="1" si="18"/>
        <v>4Y</v>
      </c>
      <c r="BE20" s="25" t="str">
        <f ca="1"/>
        <v>EUBSA4 TRPU Curncy</v>
      </c>
      <c r="BF20" s="25">
        <f ca="1"/>
        <v>9.35</v>
      </c>
      <c r="BG20" s="61">
        <f t="shared" ca="1" si="19"/>
        <v>9.3499999999999996E-4</v>
      </c>
      <c r="BH20" s="58"/>
      <c r="BI20" s="2"/>
      <c r="BJ20" s="31" t="str">
        <f t="shared" ca="1" si="20"/>
        <v>4Y</v>
      </c>
      <c r="BK20" s="25" t="str">
        <f ca="1"/>
        <v>EUBSS4 ICPL Curncy</v>
      </c>
      <c r="BL20" s="25">
        <f ca="1"/>
        <v>12.7</v>
      </c>
      <c r="BM20" s="61">
        <f t="shared" ca="1" si="21"/>
        <v>1.2699999999999999E-3</v>
      </c>
      <c r="BN20" s="58"/>
      <c r="BO20" s="2"/>
      <c r="BP20" s="31" t="str">
        <f t="shared" ca="1" si="22"/>
        <v>4Y</v>
      </c>
      <c r="BQ20" s="25" t="str">
        <f ca="1"/>
        <v>EUBS4 ICPL Curncy</v>
      </c>
      <c r="BR20" s="25">
        <f ca="1"/>
        <v>-44.625</v>
      </c>
      <c r="BS20" s="61">
        <f t="shared" ca="1" si="23"/>
        <v>-4.4625000000000003E-3</v>
      </c>
      <c r="BT20" s="58"/>
    </row>
    <row r="21" spans="1:85">
      <c r="A21" s="16">
        <v>5</v>
      </c>
      <c r="B21" s="31" t="str">
        <f t="shared" ca="1" si="0"/>
        <v>EUSF4A</v>
      </c>
      <c r="C21" s="25" t="str">
        <f ca="1"/>
        <v>EUSF4A ICPL Curncy</v>
      </c>
      <c r="D21" s="25">
        <f ca="1"/>
        <v>-0.35499999999999998</v>
      </c>
      <c r="E21" s="61">
        <f t="shared" ca="1" si="1"/>
        <v>-3.5499999999999998E-3</v>
      </c>
      <c r="F21" s="58"/>
      <c r="H21" s="31" t="str">
        <f t="shared" ca="1" si="2"/>
        <v>6Y</v>
      </c>
      <c r="I21" s="25" t="str">
        <f ca="1"/>
        <v>EOBSVC6 ICPL Curncy</v>
      </c>
      <c r="J21" s="25">
        <f ca="1"/>
        <v>8.6999999999999993</v>
      </c>
      <c r="K21" s="61">
        <f t="shared" ca="1" si="3"/>
        <v>8.699999999999999E-4</v>
      </c>
      <c r="L21" s="58"/>
      <c r="N21" s="31" t="str">
        <f t="shared" ca="1" si="4"/>
        <v>6Y</v>
      </c>
      <c r="O21" s="25" t="str">
        <f ca="1"/>
        <v>EUSW6V3 MHIS Curncy</v>
      </c>
      <c r="P21" s="25">
        <f ca="1"/>
        <v>0.11609999999999999</v>
      </c>
      <c r="Q21" s="61">
        <f t="shared" ca="1" si="5"/>
        <v>1.1609999999999999E-3</v>
      </c>
      <c r="R21" s="58"/>
      <c r="T21" s="31" t="str">
        <f t="shared" ca="1" si="6"/>
        <v/>
      </c>
      <c r="U21" s="25" t="str">
        <f ca="1"/>
        <v/>
      </c>
      <c r="V21" s="25" t="str">
        <f ca="1"/>
        <v/>
      </c>
      <c r="W21" s="61" t="str">
        <f t="shared" ca="1" si="7"/>
        <v/>
      </c>
      <c r="X21" s="58"/>
      <c r="Y21" s="2"/>
      <c r="Z21" s="31" t="str">
        <f t="shared" ca="1" si="8"/>
        <v/>
      </c>
      <c r="AA21" s="25" t="str">
        <f ca="1"/>
        <v/>
      </c>
      <c r="AB21" s="25" t="str">
        <f ca="1"/>
        <v/>
      </c>
      <c r="AC21" s="61" t="str">
        <f t="shared" ca="1" si="9"/>
        <v/>
      </c>
      <c r="AD21" s="58"/>
      <c r="AE21" s="2"/>
      <c r="AF21" s="31" t="str">
        <f t="shared" ca="1" si="10"/>
        <v>6X12</v>
      </c>
      <c r="AG21" s="25" t="str">
        <f ca="1"/>
        <v>EUFR0F1 ICPL Curncy</v>
      </c>
      <c r="AH21" s="25">
        <f ca="1"/>
        <v>-0.20499999999999999</v>
      </c>
      <c r="AI21" s="61">
        <f t="shared" ca="1" si="11"/>
        <v>-2.0499999999999997E-3</v>
      </c>
      <c r="AJ21" s="58"/>
      <c r="AL21" s="31" t="str">
        <f t="shared" ca="1" si="12"/>
        <v/>
      </c>
      <c r="AM21" s="25" t="str">
        <f ca="1"/>
        <v/>
      </c>
      <c r="AN21" s="163" t="str">
        <f ca="1"/>
        <v/>
      </c>
      <c r="AO21" s="166" t="str">
        <f t="shared" ca="1" si="13"/>
        <v/>
      </c>
      <c r="AP21" s="64"/>
      <c r="AR21" s="31" t="str">
        <f t="shared" ca="1" si="14"/>
        <v>6Y</v>
      </c>
      <c r="AS21" s="25" t="str">
        <f ca="1"/>
        <v>EUSA6 MHIS Curncy</v>
      </c>
      <c r="AT21" s="25">
        <f ca="1"/>
        <v>0.2452</v>
      </c>
      <c r="AU21" s="61">
        <f t="shared" ca="1" si="15"/>
        <v>2.4520000000000002E-3</v>
      </c>
      <c r="AV21" s="58"/>
      <c r="AX21" s="31" t="str">
        <f t="shared" ca="1" si="16"/>
        <v>5Y</v>
      </c>
      <c r="AY21" s="25" t="str">
        <f ca="1"/>
        <v>EUBSV5 CMPN Curncy</v>
      </c>
      <c r="AZ21" s="25">
        <f ca="1"/>
        <v>12.574999999999999</v>
      </c>
      <c r="BA21" s="61">
        <f t="shared" ca="1" si="17"/>
        <v>1.2574999999999999E-3</v>
      </c>
      <c r="BB21" s="58"/>
      <c r="BC21" s="2"/>
      <c r="BD21" s="31" t="str">
        <f t="shared" ca="1" si="18"/>
        <v>5Y</v>
      </c>
      <c r="BE21" s="25" t="str">
        <f ca="1"/>
        <v>EUBSA5 TRPU Curncy</v>
      </c>
      <c r="BF21" s="25">
        <f ca="1"/>
        <v>10.3</v>
      </c>
      <c r="BG21" s="61">
        <f t="shared" ca="1" si="19"/>
        <v>1.0300000000000001E-3</v>
      </c>
      <c r="BH21" s="58"/>
      <c r="BI21" s="2"/>
      <c r="BJ21" s="31" t="str">
        <f t="shared" ca="1" si="20"/>
        <v>5Y</v>
      </c>
      <c r="BK21" s="25" t="str">
        <f ca="1"/>
        <v>EUBSS5 ICPL Curncy</v>
      </c>
      <c r="BL21" s="25">
        <f ca="1"/>
        <v>12.7</v>
      </c>
      <c r="BM21" s="61">
        <f t="shared" ca="1" si="21"/>
        <v>1.2699999999999999E-3</v>
      </c>
      <c r="BN21" s="58"/>
      <c r="BO21" s="2"/>
      <c r="BP21" s="31" t="str">
        <f t="shared" ca="1" si="22"/>
        <v>5Y</v>
      </c>
      <c r="BQ21" s="25" t="str">
        <f ca="1"/>
        <v>EUBS5 ICPL Curncy</v>
      </c>
      <c r="BR21" s="25">
        <f ca="1"/>
        <v>-44.625</v>
      </c>
      <c r="BS21" s="61">
        <f t="shared" ca="1" si="23"/>
        <v>-4.4625000000000003E-3</v>
      </c>
      <c r="BT21" s="58"/>
    </row>
    <row r="22" spans="1:85">
      <c r="A22" s="16">
        <v>6</v>
      </c>
      <c r="B22" s="31" t="str">
        <f t="shared" ca="1" si="0"/>
        <v>12M</v>
      </c>
      <c r="C22" s="25" t="str">
        <f ca="1"/>
        <v>EUSWE1 ICPL Curncy</v>
      </c>
      <c r="D22" s="25">
        <f ca="1"/>
        <v>-0.35</v>
      </c>
      <c r="E22" s="61">
        <f t="shared" ca="1" si="1"/>
        <v>-3.4999999999999996E-3</v>
      </c>
      <c r="F22" s="58"/>
      <c r="H22" s="31" t="str">
        <f t="shared" ca="1" si="2"/>
        <v>7Y</v>
      </c>
      <c r="I22" s="25" t="str">
        <f ca="1"/>
        <v>EOBSVC7 ICPL Curncy</v>
      </c>
      <c r="J22" s="25">
        <f ca="1"/>
        <v>8.6999999999999993</v>
      </c>
      <c r="K22" s="61">
        <f t="shared" ca="1" si="3"/>
        <v>8.699999999999999E-4</v>
      </c>
      <c r="L22" s="58"/>
      <c r="N22" s="31" t="str">
        <f t="shared" ca="1" si="4"/>
        <v>7Y</v>
      </c>
      <c r="O22" s="25" t="str">
        <f ca="1"/>
        <v>EUSW7V3 MHIS Curncy</v>
      </c>
      <c r="P22" s="25">
        <f ca="1"/>
        <v>0.2452</v>
      </c>
      <c r="Q22" s="61">
        <f t="shared" ca="1" si="5"/>
        <v>2.4520000000000002E-3</v>
      </c>
      <c r="R22" s="58"/>
      <c r="T22" s="31" t="str">
        <f t="shared" ca="1" si="6"/>
        <v/>
      </c>
      <c r="U22" s="25" t="str">
        <f ca="1"/>
        <v/>
      </c>
      <c r="V22" s="25" t="str">
        <f ca="1"/>
        <v/>
      </c>
      <c r="W22" s="61" t="str">
        <f t="shared" ca="1" si="7"/>
        <v/>
      </c>
      <c r="X22" s="58"/>
      <c r="Y22" s="2"/>
      <c r="Z22" s="31" t="str">
        <f t="shared" ca="1" si="8"/>
        <v/>
      </c>
      <c r="AA22" s="25" t="str">
        <f ca="1"/>
        <v/>
      </c>
      <c r="AB22" s="25" t="str">
        <f ca="1"/>
        <v/>
      </c>
      <c r="AC22" s="61" t="str">
        <f t="shared" ca="1" si="9"/>
        <v/>
      </c>
      <c r="AD22" s="58"/>
      <c r="AE22" s="2"/>
      <c r="AF22" s="31" t="str">
        <f t="shared" ca="1" si="10"/>
        <v>7X13</v>
      </c>
      <c r="AG22" s="25" t="str">
        <f ca="1"/>
        <v>EUFR0G1A ICPL Curncy</v>
      </c>
      <c r="AH22" s="25">
        <f ca="1"/>
        <v>-0.19800000000000001</v>
      </c>
      <c r="AI22" s="61">
        <f t="shared" ca="1" si="11"/>
        <v>-1.98E-3</v>
      </c>
      <c r="AJ22" s="58"/>
      <c r="AL22" s="31" t="str">
        <f t="shared" ca="1" si="12"/>
        <v/>
      </c>
      <c r="AM22" s="25" t="str">
        <f ca="1"/>
        <v/>
      </c>
      <c r="AN22" s="163" t="str">
        <f ca="1"/>
        <v/>
      </c>
      <c r="AO22" s="166" t="str">
        <f t="shared" ca="1" si="13"/>
        <v/>
      </c>
      <c r="AP22" s="64"/>
      <c r="AR22" s="31" t="str">
        <f t="shared" ca="1" si="14"/>
        <v>7Y</v>
      </c>
      <c r="AS22" s="25" t="str">
        <f ca="1"/>
        <v>EUSA7 MHIS Curncy</v>
      </c>
      <c r="AT22" s="25">
        <f ca="1"/>
        <v>0.37280000000000002</v>
      </c>
      <c r="AU22" s="61">
        <f t="shared" ca="1" si="15"/>
        <v>3.7280000000000004E-3</v>
      </c>
      <c r="AV22" s="58"/>
      <c r="AX22" s="31" t="str">
        <f t="shared" ca="1" si="16"/>
        <v>6Y</v>
      </c>
      <c r="AY22" s="25" t="str">
        <f ca="1"/>
        <v>EUBSV6 CMPN Curncy</v>
      </c>
      <c r="AZ22" s="25">
        <f ca="1"/>
        <v>12.725</v>
      </c>
      <c r="BA22" s="61">
        <f t="shared" ca="1" si="17"/>
        <v>1.2725E-3</v>
      </c>
      <c r="BB22" s="58"/>
      <c r="BC22" s="2"/>
      <c r="BD22" s="31" t="str">
        <f t="shared" ca="1" si="18"/>
        <v>6Y</v>
      </c>
      <c r="BE22" s="25" t="str">
        <f ca="1"/>
        <v>EUBSA6 TRPU Curncy</v>
      </c>
      <c r="BF22" s="25">
        <f ca="1"/>
        <v>10.55</v>
      </c>
      <c r="BG22" s="61">
        <f t="shared" ca="1" si="19"/>
        <v>1.0550000000000002E-3</v>
      </c>
      <c r="BH22" s="58"/>
      <c r="BI22" s="2"/>
      <c r="BJ22" s="31" t="str">
        <f t="shared" ca="1" si="20"/>
        <v>6Y</v>
      </c>
      <c r="BK22" s="25" t="str">
        <f ca="1"/>
        <v>EUBSS6 ICPL Curncy</v>
      </c>
      <c r="BL22" s="25">
        <f ca="1"/>
        <v>12.5</v>
      </c>
      <c r="BM22" s="61">
        <f t="shared" ca="1" si="21"/>
        <v>1.25E-3</v>
      </c>
      <c r="BN22" s="58"/>
      <c r="BO22" s="2"/>
      <c r="BP22" s="31" t="str">
        <f t="shared" ca="1" si="22"/>
        <v>6Y</v>
      </c>
      <c r="BQ22" s="25" t="str">
        <f ca="1"/>
        <v>EUBS6 ICPL Curncy</v>
      </c>
      <c r="BR22" s="25">
        <f ca="1"/>
        <v>-44.5</v>
      </c>
      <c r="BS22" s="61">
        <f t="shared" ca="1" si="23"/>
        <v>-4.45E-3</v>
      </c>
      <c r="BT22" s="58"/>
      <c r="CG22" s="2"/>
    </row>
    <row r="23" spans="1:85">
      <c r="A23" s="16">
        <v>7</v>
      </c>
      <c r="B23" s="31" t="str">
        <f t="shared" ca="1" si="0"/>
        <v>18M</v>
      </c>
      <c r="C23" s="25" t="str">
        <f ca="1"/>
        <v>EUSWE1F ICPL Curncy</v>
      </c>
      <c r="D23" s="25">
        <f ca="1"/>
        <v>-0.34</v>
      </c>
      <c r="E23" s="61">
        <f t="shared" ca="1" si="1"/>
        <v>-3.4000000000000002E-3</v>
      </c>
      <c r="F23" s="58"/>
      <c r="H23" s="31" t="str">
        <f t="shared" ca="1" si="2"/>
        <v>8Y</v>
      </c>
      <c r="I23" s="25" t="str">
        <f ca="1"/>
        <v>EOBSVC8 ICPL Curncy</v>
      </c>
      <c r="J23" s="25">
        <f ca="1"/>
        <v>8.6</v>
      </c>
      <c r="K23" s="61">
        <f t="shared" ca="1" si="3"/>
        <v>8.5999999999999998E-4</v>
      </c>
      <c r="L23" s="58"/>
      <c r="N23" s="31" t="str">
        <f t="shared" ca="1" si="4"/>
        <v>8Y</v>
      </c>
      <c r="O23" s="25" t="str">
        <f ca="1"/>
        <v>EUSW8V3 MHIS Curncy</v>
      </c>
      <c r="P23" s="25">
        <f ca="1"/>
        <v>0.37709999999999999</v>
      </c>
      <c r="Q23" s="61">
        <f t="shared" ca="1" si="5"/>
        <v>3.771E-3</v>
      </c>
      <c r="R23" s="58"/>
      <c r="T23" s="31" t="str">
        <f t="shared" ca="1" si="6"/>
        <v/>
      </c>
      <c r="U23" s="25" t="str">
        <f ca="1"/>
        <v/>
      </c>
      <c r="V23" s="25" t="str">
        <f ca="1"/>
        <v/>
      </c>
      <c r="W23" s="61" t="str">
        <f t="shared" ca="1" si="7"/>
        <v/>
      </c>
      <c r="X23" s="58"/>
      <c r="Y23" s="2"/>
      <c r="Z23" s="31" t="str">
        <f t="shared" ca="1" si="8"/>
        <v/>
      </c>
      <c r="AA23" s="25" t="str">
        <f ca="1"/>
        <v/>
      </c>
      <c r="AB23" s="25" t="str">
        <f ca="1"/>
        <v/>
      </c>
      <c r="AC23" s="61" t="str">
        <f t="shared" ca="1" si="9"/>
        <v/>
      </c>
      <c r="AD23" s="58"/>
      <c r="AE23" s="2"/>
      <c r="AF23" s="31" t="str">
        <f t="shared" ca="1" si="10"/>
        <v>8X14</v>
      </c>
      <c r="AG23" s="25" t="str">
        <f ca="1"/>
        <v>EUFR0H1B ICPL Curncy</v>
      </c>
      <c r="AH23" s="25">
        <f ca="1"/>
        <v>-0.19</v>
      </c>
      <c r="AI23" s="61">
        <f t="shared" ca="1" si="11"/>
        <v>-1.9E-3</v>
      </c>
      <c r="AJ23" s="58"/>
      <c r="AL23" s="31" t="str">
        <f t="shared" ca="1" si="12"/>
        <v/>
      </c>
      <c r="AM23" s="25" t="str">
        <f ca="1"/>
        <v/>
      </c>
      <c r="AN23" s="163" t="str">
        <f ca="1"/>
        <v/>
      </c>
      <c r="AO23" s="166" t="str">
        <f t="shared" ca="1" si="13"/>
        <v/>
      </c>
      <c r="AP23" s="64"/>
      <c r="AR23" s="31" t="str">
        <f t="shared" ca="1" si="14"/>
        <v>8Y</v>
      </c>
      <c r="AS23" s="25" t="str">
        <f ca="1"/>
        <v>EUSA8 MHIS Curncy</v>
      </c>
      <c r="AT23" s="25">
        <f ca="1"/>
        <v>0.50060000000000004</v>
      </c>
      <c r="AU23" s="61">
        <f t="shared" ca="1" si="15"/>
        <v>5.006E-3</v>
      </c>
      <c r="AV23" s="58"/>
      <c r="AX23" s="31" t="str">
        <f t="shared" ca="1" si="16"/>
        <v>7Y</v>
      </c>
      <c r="AY23" s="25" t="str">
        <f ca="1"/>
        <v>EUBSV7 CMPN Curncy</v>
      </c>
      <c r="AZ23" s="25">
        <f ca="1"/>
        <v>12.574999999999999</v>
      </c>
      <c r="BA23" s="61">
        <f t="shared" ca="1" si="17"/>
        <v>1.2574999999999999E-3</v>
      </c>
      <c r="BB23" s="58"/>
      <c r="BC23" s="2"/>
      <c r="BD23" s="31" t="str">
        <f t="shared" ca="1" si="18"/>
        <v>7Y</v>
      </c>
      <c r="BE23" s="25" t="str">
        <f ca="1"/>
        <v>EUBSA7 TRPU Curncy</v>
      </c>
      <c r="BF23" s="25">
        <f ca="1"/>
        <v>10.5</v>
      </c>
      <c r="BG23" s="61">
        <f t="shared" ca="1" si="19"/>
        <v>1.0499999999999999E-3</v>
      </c>
      <c r="BH23" s="58"/>
      <c r="BI23" s="2"/>
      <c r="BJ23" s="31" t="str">
        <f t="shared" ca="1" si="20"/>
        <v>7Y</v>
      </c>
      <c r="BK23" s="25" t="str">
        <f ca="1"/>
        <v>EUBSS7 ICPL Curncy</v>
      </c>
      <c r="BL23" s="25">
        <f ca="1"/>
        <v>12.2</v>
      </c>
      <c r="BM23" s="61">
        <f t="shared" ca="1" si="21"/>
        <v>1.2199999999999999E-3</v>
      </c>
      <c r="BN23" s="58"/>
      <c r="BO23" s="2"/>
      <c r="BP23" s="31" t="str">
        <f t="shared" ca="1" si="22"/>
        <v>7Y</v>
      </c>
      <c r="BQ23" s="25" t="str">
        <f ca="1"/>
        <v>EUBS7 ICPL Curncy</v>
      </c>
      <c r="BR23" s="25">
        <f ca="1"/>
        <v>-44.25</v>
      </c>
      <c r="BS23" s="61">
        <f t="shared" ca="1" si="23"/>
        <v>-4.4250000000000001E-3</v>
      </c>
      <c r="BT23" s="58"/>
      <c r="CG23" s="2"/>
    </row>
    <row r="24" spans="1:85">
      <c r="A24" s="16">
        <v>8</v>
      </c>
      <c r="B24" s="31" t="str">
        <f t="shared" ca="1" si="0"/>
        <v>2Y</v>
      </c>
      <c r="C24" s="25" t="str">
        <f ca="1"/>
        <v>EUSWE2 ICPL Curncy</v>
      </c>
      <c r="D24" s="25">
        <f ca="1"/>
        <v>-0.32200000000000001</v>
      </c>
      <c r="E24" s="61">
        <f t="shared" ca="1" si="1"/>
        <v>-3.2200000000000002E-3</v>
      </c>
      <c r="F24" s="58"/>
      <c r="H24" s="31" t="str">
        <f t="shared" ca="1" si="2"/>
        <v>9Y</v>
      </c>
      <c r="I24" s="25" t="str">
        <f ca="1"/>
        <v>EOBSVC9 ICPL Curncy</v>
      </c>
      <c r="J24" s="25">
        <f ca="1"/>
        <v>8.4</v>
      </c>
      <c r="K24" s="61">
        <f t="shared" ca="1" si="3"/>
        <v>8.4000000000000003E-4</v>
      </c>
      <c r="L24" s="58"/>
      <c r="N24" s="31" t="str">
        <f t="shared" ca="1" si="4"/>
        <v>9Y</v>
      </c>
      <c r="O24" s="25" t="str">
        <f ca="1"/>
        <v>EUSW9V3 MHIS Curncy</v>
      </c>
      <c r="P24" s="25">
        <f ca="1"/>
        <v>0.50529999999999997</v>
      </c>
      <c r="Q24" s="61">
        <f t="shared" ca="1" si="5"/>
        <v>5.0529999999999993E-3</v>
      </c>
      <c r="R24" s="58"/>
      <c r="T24" s="31" t="str">
        <f t="shared" ca="1" si="6"/>
        <v/>
      </c>
      <c r="U24" s="25" t="str">
        <f ca="1"/>
        <v/>
      </c>
      <c r="V24" s="25" t="str">
        <f ca="1"/>
        <v/>
      </c>
      <c r="W24" s="61" t="str">
        <f t="shared" ca="1" si="7"/>
        <v/>
      </c>
      <c r="X24" s="58"/>
      <c r="Y24" s="2"/>
      <c r="Z24" s="31" t="str">
        <f t="shared" ca="1" si="8"/>
        <v/>
      </c>
      <c r="AA24" s="25" t="str">
        <f ca="1"/>
        <v/>
      </c>
      <c r="AB24" s="25" t="str">
        <f ca="1"/>
        <v/>
      </c>
      <c r="AC24" s="61" t="str">
        <f t="shared" ca="1" si="9"/>
        <v/>
      </c>
      <c r="AD24" s="58"/>
      <c r="AE24" s="2"/>
      <c r="AF24" s="31" t="str">
        <f t="shared" ca="1" si="10"/>
        <v>9X15</v>
      </c>
      <c r="AG24" s="25" t="str">
        <f ca="1"/>
        <v>EUFR0I1C ICPL Curncy</v>
      </c>
      <c r="AH24" s="25">
        <f ca="1"/>
        <v>-0.18099999999999999</v>
      </c>
      <c r="AI24" s="61">
        <f t="shared" ca="1" si="11"/>
        <v>-1.81E-3</v>
      </c>
      <c r="AJ24" s="58"/>
      <c r="AL24" s="31" t="str">
        <f t="shared" ca="1" si="12"/>
        <v/>
      </c>
      <c r="AM24" s="25" t="str">
        <f ca="1"/>
        <v/>
      </c>
      <c r="AN24" s="163" t="str">
        <f ca="1"/>
        <v/>
      </c>
      <c r="AO24" s="166" t="str">
        <f t="shared" ca="1" si="13"/>
        <v/>
      </c>
      <c r="AP24" s="64"/>
      <c r="AR24" s="31" t="str">
        <f t="shared" ca="1" si="14"/>
        <v>9Y</v>
      </c>
      <c r="AS24" s="25" t="str">
        <f ca="1"/>
        <v>EUSA9 MHIS Curncy</v>
      </c>
      <c r="AT24" s="25">
        <f ca="1"/>
        <v>0.62390000000000001</v>
      </c>
      <c r="AU24" s="61">
        <f t="shared" ca="1" si="15"/>
        <v>6.2389999999999998E-3</v>
      </c>
      <c r="AV24" s="58"/>
      <c r="AX24" s="31" t="str">
        <f t="shared" ca="1" si="16"/>
        <v>8Y</v>
      </c>
      <c r="AY24" s="25" t="str">
        <f ca="1"/>
        <v>EUBSV8 CMPN Curncy</v>
      </c>
      <c r="AZ24" s="25">
        <f ca="1"/>
        <v>12.225</v>
      </c>
      <c r="BA24" s="61">
        <f t="shared" ca="1" si="17"/>
        <v>1.2225000000000001E-3</v>
      </c>
      <c r="BB24" s="58"/>
      <c r="BC24" s="2"/>
      <c r="BD24" s="31" t="str">
        <f t="shared" ca="1" si="18"/>
        <v>8Y</v>
      </c>
      <c r="BE24" s="25" t="str">
        <f ca="1"/>
        <v>EUBSA8 TRPU Curncy</v>
      </c>
      <c r="BF24" s="25">
        <f ca="1"/>
        <v>10.3</v>
      </c>
      <c r="BG24" s="61">
        <f t="shared" ca="1" si="19"/>
        <v>1.0300000000000001E-3</v>
      </c>
      <c r="BH24" s="58"/>
      <c r="BI24" s="2"/>
      <c r="BJ24" s="31" t="str">
        <f t="shared" ca="1" si="20"/>
        <v>8Y</v>
      </c>
      <c r="BK24" s="25" t="str">
        <f ca="1"/>
        <v>EUBSS8 ICPL Curncy</v>
      </c>
      <c r="BL24" s="25">
        <f ca="1"/>
        <v>11.8</v>
      </c>
      <c r="BM24" s="61">
        <f t="shared" ca="1" si="21"/>
        <v>1.1800000000000001E-3</v>
      </c>
      <c r="BN24" s="58"/>
      <c r="BO24" s="2"/>
      <c r="BP24" s="31" t="str">
        <f t="shared" ca="1" si="22"/>
        <v>8Y</v>
      </c>
      <c r="BQ24" s="25" t="str">
        <f ca="1"/>
        <v>EUBS8 ICPL Curncy</v>
      </c>
      <c r="BR24" s="25">
        <f ca="1"/>
        <v>-44</v>
      </c>
      <c r="BS24" s="61">
        <f t="shared" ca="1" si="23"/>
        <v>-4.4000000000000003E-3</v>
      </c>
      <c r="BT24" s="58"/>
      <c r="CG24" s="2"/>
    </row>
    <row r="25" spans="1:85">
      <c r="A25" s="16">
        <v>9</v>
      </c>
      <c r="B25" s="31" t="str">
        <f t="shared" ca="1" si="0"/>
        <v>3Y</v>
      </c>
      <c r="C25" s="25" t="str">
        <f ca="1"/>
        <v>EUSWE3 ICPL Curncy</v>
      </c>
      <c r="D25" s="25">
        <f ca="1"/>
        <v>-0.26500000000000001</v>
      </c>
      <c r="E25" s="61">
        <f t="shared" ca="1" si="1"/>
        <v>-2.65E-3</v>
      </c>
      <c r="F25" s="58"/>
      <c r="H25" s="31" t="str">
        <f t="shared" ca="1" si="2"/>
        <v>10Y</v>
      </c>
      <c r="I25" s="25" t="str">
        <f ca="1"/>
        <v>EOBSVC10 ICPL Curncy</v>
      </c>
      <c r="J25" s="25">
        <f ca="1"/>
        <v>8.1</v>
      </c>
      <c r="K25" s="61">
        <f t="shared" ca="1" si="3"/>
        <v>8.0999999999999996E-4</v>
      </c>
      <c r="L25" s="58"/>
      <c r="N25" s="31" t="str">
        <f t="shared" ca="1" si="4"/>
        <v>10Y</v>
      </c>
      <c r="O25" s="25" t="str">
        <f ca="1"/>
        <v>EUSW10V3 MHIS Curncy</v>
      </c>
      <c r="P25" s="25">
        <f ca="1"/>
        <v>0.62439999999999996</v>
      </c>
      <c r="Q25" s="61">
        <f t="shared" ca="1" si="5"/>
        <v>6.2439999999999996E-3</v>
      </c>
      <c r="R25" s="58"/>
      <c r="T25" s="31" t="str">
        <f t="shared" ca="1" si="6"/>
        <v/>
      </c>
      <c r="U25" s="25" t="str">
        <f ca="1"/>
        <v/>
      </c>
      <c r="V25" s="25" t="str">
        <f ca="1"/>
        <v/>
      </c>
      <c r="W25" s="61" t="str">
        <f t="shared" ca="1" si="7"/>
        <v/>
      </c>
      <c r="X25" s="58"/>
      <c r="Y25" s="2"/>
      <c r="Z25" s="31" t="str">
        <f t="shared" ca="1" si="8"/>
        <v/>
      </c>
      <c r="AA25" s="25" t="str">
        <f ca="1"/>
        <v/>
      </c>
      <c r="AB25" s="25" t="str">
        <f ca="1"/>
        <v/>
      </c>
      <c r="AC25" s="61" t="str">
        <f t="shared" ca="1" si="9"/>
        <v/>
      </c>
      <c r="AD25" s="58"/>
      <c r="AE25" s="2"/>
      <c r="AF25" s="31" t="str">
        <f t="shared" ca="1" si="10"/>
        <v>10X16</v>
      </c>
      <c r="AG25" s="25" t="str">
        <f ca="1"/>
        <v>EUFR0J1D ICPL Curncy</v>
      </c>
      <c r="AH25" s="25">
        <f ca="1"/>
        <v>-0.17199999999999999</v>
      </c>
      <c r="AI25" s="61">
        <f t="shared" ca="1" si="11"/>
        <v>-1.72E-3</v>
      </c>
      <c r="AJ25" s="58"/>
      <c r="AL25" s="31" t="str">
        <f t="shared" ca="1" si="12"/>
        <v/>
      </c>
      <c r="AM25" s="25" t="str">
        <f ca="1"/>
        <v/>
      </c>
      <c r="AN25" s="163" t="str">
        <f ca="1"/>
        <v/>
      </c>
      <c r="AO25" s="166" t="str">
        <f t="shared" ca="1" si="13"/>
        <v/>
      </c>
      <c r="AP25" s="64"/>
      <c r="AR25" s="31" t="str">
        <f t="shared" ca="1" si="14"/>
        <v>10Y</v>
      </c>
      <c r="AS25" s="25" t="str">
        <f ca="1"/>
        <v>EUSA10 MHIS Curncy</v>
      </c>
      <c r="AT25" s="25">
        <f ca="1"/>
        <v>0.73699999999999999</v>
      </c>
      <c r="AU25" s="61">
        <f t="shared" ca="1" si="15"/>
        <v>7.3699999999999998E-3</v>
      </c>
      <c r="AV25" s="58"/>
      <c r="AX25" s="31" t="str">
        <f t="shared" ca="1" si="16"/>
        <v>9Y</v>
      </c>
      <c r="AY25" s="25" t="str">
        <f ca="1"/>
        <v>EUBSV9 CMPN Curncy</v>
      </c>
      <c r="AZ25" s="25">
        <f ca="1"/>
        <v>11.675000000000001</v>
      </c>
      <c r="BA25" s="61">
        <f t="shared" ca="1" si="17"/>
        <v>1.1675000000000001E-3</v>
      </c>
      <c r="BB25" s="58"/>
      <c r="BC25" s="2"/>
      <c r="BD25" s="31" t="str">
        <f t="shared" ca="1" si="18"/>
        <v>9Y</v>
      </c>
      <c r="BE25" s="25" t="str">
        <f ca="1"/>
        <v>EUBSA9 TRPU Curncy</v>
      </c>
      <c r="BF25" s="25">
        <f ca="1"/>
        <v>10.050000000000001</v>
      </c>
      <c r="BG25" s="61">
        <f t="shared" ca="1" si="19"/>
        <v>1.005E-3</v>
      </c>
      <c r="BH25" s="58"/>
      <c r="BI25" s="2"/>
      <c r="BJ25" s="31" t="str">
        <f t="shared" ca="1" si="20"/>
        <v>9Y</v>
      </c>
      <c r="BK25" s="25" t="str">
        <f ca="1"/>
        <v>EUBSS9 ICPL Curncy</v>
      </c>
      <c r="BL25" s="25">
        <f ca="1"/>
        <v>11.4</v>
      </c>
      <c r="BM25" s="61">
        <f t="shared" ca="1" si="21"/>
        <v>1.14E-3</v>
      </c>
      <c r="BN25" s="58"/>
      <c r="BO25" s="2"/>
      <c r="BP25" s="31" t="str">
        <f t="shared" ca="1" si="22"/>
        <v>9Y</v>
      </c>
      <c r="BQ25" s="25" t="str">
        <f ca="1"/>
        <v>EUBS9 ICPL Curncy</v>
      </c>
      <c r="BR25" s="25">
        <f ca="1"/>
        <v>-43.625</v>
      </c>
      <c r="BS25" s="61">
        <f t="shared" ca="1" si="23"/>
        <v>-4.3625000000000001E-3</v>
      </c>
      <c r="BT25" s="58"/>
      <c r="CG25" s="2"/>
    </row>
    <row r="26" spans="1:85">
      <c r="A26" s="16">
        <v>10</v>
      </c>
      <c r="B26" s="31" t="str">
        <f t="shared" ca="1" si="0"/>
        <v>4Y</v>
      </c>
      <c r="C26" s="25" t="str">
        <f ca="1"/>
        <v>EUSWE4 ICPL Curncy</v>
      </c>
      <c r="D26" s="25">
        <f ca="1"/>
        <v>-0.185</v>
      </c>
      <c r="E26" s="61">
        <f t="shared" ca="1" si="1"/>
        <v>-1.8500000000000001E-3</v>
      </c>
      <c r="F26" s="58"/>
      <c r="H26" s="31" t="str">
        <f t="shared" ca="1" si="2"/>
        <v>11Y</v>
      </c>
      <c r="I26" s="25" t="str">
        <f ca="1"/>
        <v>EOBSVC11 ICPL Curncy</v>
      </c>
      <c r="J26" s="25">
        <f ca="1"/>
        <v>7.9</v>
      </c>
      <c r="K26" s="61">
        <f t="shared" ca="1" si="3"/>
        <v>7.9000000000000001E-4</v>
      </c>
      <c r="L26" s="58"/>
      <c r="N26" s="31" t="str">
        <f t="shared" ca="1" si="4"/>
        <v>11Y</v>
      </c>
      <c r="O26" s="25" t="str">
        <f ca="1"/>
        <v>EUSW11V3 MHIS Curncy</v>
      </c>
      <c r="P26" s="25">
        <f ca="1"/>
        <v>0.73060000000000003</v>
      </c>
      <c r="Q26" s="61">
        <f t="shared" ca="1" si="5"/>
        <v>7.306E-3</v>
      </c>
      <c r="R26" s="58"/>
      <c r="T26" s="31" t="str">
        <f t="shared" ca="1" si="6"/>
        <v/>
      </c>
      <c r="U26" s="25" t="str">
        <f ca="1"/>
        <v/>
      </c>
      <c r="V26" s="25" t="str">
        <f ca="1"/>
        <v/>
      </c>
      <c r="W26" s="61" t="str">
        <f t="shared" ca="1" si="7"/>
        <v/>
      </c>
      <c r="X26" s="58"/>
      <c r="Y26" s="2"/>
      <c r="Z26" s="31" t="str">
        <f t="shared" ca="1" si="8"/>
        <v/>
      </c>
      <c r="AA26" s="25" t="str">
        <f ca="1"/>
        <v/>
      </c>
      <c r="AB26" s="25" t="str">
        <f ca="1"/>
        <v/>
      </c>
      <c r="AC26" s="61" t="str">
        <f t="shared" ca="1" si="9"/>
        <v/>
      </c>
      <c r="AD26" s="58"/>
      <c r="AE26" s="2"/>
      <c r="AF26" s="31" t="str">
        <f t="shared" ca="1" si="10"/>
        <v>11X17</v>
      </c>
      <c r="AG26" s="25" t="str">
        <f ca="1"/>
        <v>EUFR0K1E ICPL Curncy</v>
      </c>
      <c r="AH26" s="25">
        <f ca="1"/>
        <v>-0.161</v>
      </c>
      <c r="AI26" s="61">
        <f t="shared" ca="1" si="11"/>
        <v>-1.6100000000000001E-3</v>
      </c>
      <c r="AJ26" s="58"/>
      <c r="AL26" s="31" t="str">
        <f t="shared" ca="1" si="12"/>
        <v/>
      </c>
      <c r="AM26" s="25" t="str">
        <f ca="1"/>
        <v/>
      </c>
      <c r="AN26" s="163" t="str">
        <f ca="1"/>
        <v/>
      </c>
      <c r="AO26" s="166" t="str">
        <f t="shared" ca="1" si="13"/>
        <v/>
      </c>
      <c r="AP26" s="64"/>
      <c r="AR26" s="31" t="str">
        <f t="shared" ca="1" si="14"/>
        <v>11Y</v>
      </c>
      <c r="AS26" s="25" t="str">
        <f ca="1"/>
        <v>EUSA11 MHIS Curncy</v>
      </c>
      <c r="AT26" s="25">
        <f ca="1"/>
        <v>0.83709999999999996</v>
      </c>
      <c r="AU26" s="61">
        <f t="shared" ca="1" si="15"/>
        <v>8.371E-3</v>
      </c>
      <c r="AV26" s="58"/>
      <c r="AX26" s="31" t="str">
        <f t="shared" ca="1" si="16"/>
        <v>10Y</v>
      </c>
      <c r="AY26" s="25" t="str">
        <f ca="1"/>
        <v>EUBSV10 CMPN Curncy</v>
      </c>
      <c r="AZ26" s="25">
        <f ca="1"/>
        <v>11.074999999999999</v>
      </c>
      <c r="BA26" s="61">
        <f t="shared" ca="1" si="17"/>
        <v>1.1075E-3</v>
      </c>
      <c r="BB26" s="58"/>
      <c r="BC26" s="2"/>
      <c r="BD26" s="31" t="str">
        <f t="shared" ca="1" si="18"/>
        <v>10Y</v>
      </c>
      <c r="BE26" s="25" t="str">
        <f ca="1"/>
        <v>EUBSA10 TRPU Curncy</v>
      </c>
      <c r="BF26" s="25">
        <f ca="1"/>
        <v>9.9499999999999993</v>
      </c>
      <c r="BG26" s="61">
        <f t="shared" ca="1" si="19"/>
        <v>9.9500000000000001E-4</v>
      </c>
      <c r="BH26" s="58"/>
      <c r="BI26" s="2"/>
      <c r="BJ26" s="31" t="str">
        <f t="shared" ca="1" si="20"/>
        <v>10Y</v>
      </c>
      <c r="BK26" s="25" t="str">
        <f ca="1"/>
        <v>EUBSS10 ICPL Curncy</v>
      </c>
      <c r="BL26" s="25">
        <f ca="1"/>
        <v>11</v>
      </c>
      <c r="BM26" s="61">
        <f t="shared" ca="1" si="21"/>
        <v>1.1000000000000001E-3</v>
      </c>
      <c r="BN26" s="58"/>
      <c r="BO26" s="2"/>
      <c r="BP26" s="31" t="str">
        <f t="shared" ca="1" si="22"/>
        <v>10Y</v>
      </c>
      <c r="BQ26" s="25" t="str">
        <f ca="1"/>
        <v>EUBS10 ICPL Curncy</v>
      </c>
      <c r="BR26" s="25">
        <f ca="1"/>
        <v>-43.125</v>
      </c>
      <c r="BS26" s="61">
        <f t="shared" ca="1" si="23"/>
        <v>-4.3125000000000004E-3</v>
      </c>
      <c r="BT26" s="58"/>
      <c r="CG26" s="2"/>
    </row>
    <row r="27" spans="1:85">
      <c r="A27" s="16">
        <v>11</v>
      </c>
      <c r="B27" s="31" t="str">
        <f t="shared" ca="1" si="0"/>
        <v>5Y</v>
      </c>
      <c r="C27" s="25" t="str">
        <f ca="1"/>
        <v>EUSWE5 ICPL Curncy</v>
      </c>
      <c r="D27" s="25">
        <f ca="1"/>
        <v>-8.7999999999999995E-2</v>
      </c>
      <c r="E27" s="61">
        <f t="shared" ca="1" si="1"/>
        <v>-8.7999999999999992E-4</v>
      </c>
      <c r="F27" s="58"/>
      <c r="H27" s="31" t="str">
        <f t="shared" ca="1" si="2"/>
        <v>12Y</v>
      </c>
      <c r="I27" s="25" t="str">
        <f ca="1"/>
        <v>EOBSVC12 ICPL Curncy</v>
      </c>
      <c r="J27" s="25">
        <f ca="1"/>
        <v>7.8</v>
      </c>
      <c r="K27" s="61">
        <f t="shared" ca="1" si="3"/>
        <v>7.7999999999999999E-4</v>
      </c>
      <c r="L27" s="58"/>
      <c r="N27" s="31" t="str">
        <f t="shared" ca="1" si="4"/>
        <v>12Y</v>
      </c>
      <c r="O27" s="25" t="str">
        <f ca="1"/>
        <v>EUSW12V3 MHIS Curncy</v>
      </c>
      <c r="P27" s="25">
        <f ca="1"/>
        <v>0.82489999999999997</v>
      </c>
      <c r="Q27" s="61">
        <f t="shared" ca="1" si="5"/>
        <v>8.2489999999999994E-3</v>
      </c>
      <c r="R27" s="58"/>
      <c r="T27" s="31" t="str">
        <f t="shared" ca="1" si="6"/>
        <v/>
      </c>
      <c r="U27" s="25" t="str">
        <f ca="1"/>
        <v/>
      </c>
      <c r="V27" s="25" t="str">
        <f ca="1"/>
        <v/>
      </c>
      <c r="W27" s="61" t="str">
        <f t="shared" ca="1" si="7"/>
        <v/>
      </c>
      <c r="X27" s="58"/>
      <c r="Y27" s="2"/>
      <c r="Z27" s="31" t="str">
        <f t="shared" ca="1" si="8"/>
        <v/>
      </c>
      <c r="AA27" s="25" t="str">
        <f ca="1"/>
        <v/>
      </c>
      <c r="AB27" s="25" t="str">
        <f ca="1"/>
        <v/>
      </c>
      <c r="AC27" s="61" t="str">
        <f t="shared" ca="1" si="9"/>
        <v/>
      </c>
      <c r="AD27" s="58"/>
      <c r="AE27" s="2"/>
      <c r="AF27" s="31" t="str">
        <f t="shared" ca="1" si="10"/>
        <v>12X18</v>
      </c>
      <c r="AG27" s="25" t="str">
        <f ca="1"/>
        <v>EUFR011F ICPL Curncy</v>
      </c>
      <c r="AH27" s="25">
        <f ca="1"/>
        <v>-0.153</v>
      </c>
      <c r="AI27" s="61">
        <f t="shared" ca="1" si="11"/>
        <v>-1.5299999999999999E-3</v>
      </c>
      <c r="AJ27" s="58"/>
      <c r="AL27" s="31" t="str">
        <f t="shared" ca="1" si="12"/>
        <v/>
      </c>
      <c r="AM27" s="25" t="str">
        <f ca="1"/>
        <v/>
      </c>
      <c r="AN27" s="163" t="str">
        <f ca="1"/>
        <v/>
      </c>
      <c r="AO27" s="166" t="str">
        <f t="shared" ca="1" si="13"/>
        <v/>
      </c>
      <c r="AP27" s="64"/>
      <c r="AR27" s="31" t="str">
        <f t="shared" ca="1" si="14"/>
        <v>12Y</v>
      </c>
      <c r="AS27" s="25" t="str">
        <f ca="1"/>
        <v>EUSA12 MHIS Curncy</v>
      </c>
      <c r="AT27" s="25">
        <f ca="1"/>
        <v>0.9254</v>
      </c>
      <c r="AU27" s="61">
        <f t="shared" ca="1" si="15"/>
        <v>9.2540000000000001E-3</v>
      </c>
      <c r="AV27" s="58"/>
      <c r="AX27" s="31" t="str">
        <f t="shared" ca="1" si="16"/>
        <v>11Y</v>
      </c>
      <c r="AY27" s="25" t="str">
        <f ca="1"/>
        <v>EUBSV11 CMPN Curncy</v>
      </c>
      <c r="AZ27" s="25">
        <f ca="1"/>
        <v>10.675000000000001</v>
      </c>
      <c r="BA27" s="61">
        <f t="shared" ca="1" si="17"/>
        <v>1.0675000000000001E-3</v>
      </c>
      <c r="BB27" s="58"/>
      <c r="BC27" s="2"/>
      <c r="BD27" s="31" t="str">
        <f t="shared" ca="1" si="18"/>
        <v>15Y</v>
      </c>
      <c r="BE27" s="25" t="str">
        <f ca="1"/>
        <v>EUBSA15 TRPU Curncy</v>
      </c>
      <c r="BF27" s="25">
        <f ca="1"/>
        <v>8.85</v>
      </c>
      <c r="BG27" s="61">
        <f t="shared" ca="1" si="19"/>
        <v>8.8499999999999994E-4</v>
      </c>
      <c r="BH27" s="58"/>
      <c r="BI27" s="2"/>
      <c r="BJ27" s="31" t="str">
        <f t="shared" ca="1" si="20"/>
        <v>11Y</v>
      </c>
      <c r="BK27" s="25" t="str">
        <f ca="1"/>
        <v>EUBSS11 ICPL Curncy</v>
      </c>
      <c r="BL27" s="25">
        <f ca="1"/>
        <v>10.5</v>
      </c>
      <c r="BM27" s="61">
        <f t="shared" ca="1" si="21"/>
        <v>1.0499999999999999E-3</v>
      </c>
      <c r="BN27" s="58"/>
      <c r="BO27" s="2"/>
      <c r="BP27" s="31" t="str">
        <f t="shared" ca="1" si="22"/>
        <v>12Y</v>
      </c>
      <c r="BQ27" s="25" t="str">
        <f ca="1"/>
        <v>EUBS12 ICPL Curncy</v>
      </c>
      <c r="BR27" s="25">
        <f ca="1"/>
        <v>-41.25</v>
      </c>
      <c r="BS27" s="61">
        <f t="shared" ca="1" si="23"/>
        <v>-4.1250000000000002E-3</v>
      </c>
      <c r="BT27" s="58"/>
      <c r="CG27" s="2"/>
    </row>
    <row r="28" spans="1:85">
      <c r="A28" s="16">
        <v>12</v>
      </c>
      <c r="B28" s="31" t="str">
        <f t="shared" ca="1" si="0"/>
        <v>6Y</v>
      </c>
      <c r="C28" s="25" t="str">
        <f ca="1"/>
        <v>EUSWE6 ICPL Curncy</v>
      </c>
      <c r="D28" s="25">
        <f ca="1"/>
        <v>2.7E-2</v>
      </c>
      <c r="E28" s="61">
        <f t="shared" ca="1" si="1"/>
        <v>2.7E-4</v>
      </c>
      <c r="F28" s="58"/>
      <c r="H28" s="31" t="str">
        <f t="shared" ca="1" si="2"/>
        <v>15Y</v>
      </c>
      <c r="I28" s="25" t="str">
        <f ca="1"/>
        <v>EOBSVC15 ICPL Curncy</v>
      </c>
      <c r="J28" s="25">
        <f ca="1"/>
        <v>7.3</v>
      </c>
      <c r="K28" s="61">
        <f t="shared" ca="1" si="3"/>
        <v>7.2999999999999996E-4</v>
      </c>
      <c r="L28" s="58"/>
      <c r="N28" s="31" t="str">
        <f t="shared" ca="1" si="4"/>
        <v>15Y</v>
      </c>
      <c r="O28" s="25" t="str">
        <f ca="1"/>
        <v>EUSW15V3 MHIS Curncy</v>
      </c>
      <c r="P28" s="25">
        <f ca="1"/>
        <v>1.0366</v>
      </c>
      <c r="Q28" s="61">
        <f t="shared" ca="1" si="5"/>
        <v>1.0366E-2</v>
      </c>
      <c r="R28" s="58"/>
      <c r="T28" s="31" t="str">
        <f t="shared" ca="1" si="6"/>
        <v/>
      </c>
      <c r="U28" s="25" t="str">
        <f ca="1"/>
        <v/>
      </c>
      <c r="V28" s="25" t="str">
        <f ca="1"/>
        <v/>
      </c>
      <c r="W28" s="61" t="str">
        <f t="shared" ca="1" si="7"/>
        <v/>
      </c>
      <c r="X28" s="58"/>
      <c r="Y28" s="2"/>
      <c r="Z28" s="31" t="str">
        <f t="shared" ca="1" si="8"/>
        <v/>
      </c>
      <c r="AA28" s="25" t="str">
        <f ca="1"/>
        <v/>
      </c>
      <c r="AB28" s="25" t="str">
        <f ca="1"/>
        <v/>
      </c>
      <c r="AC28" s="61" t="str">
        <f t="shared" ca="1" si="9"/>
        <v/>
      </c>
      <c r="AD28" s="58"/>
      <c r="AE28" s="2"/>
      <c r="AF28" s="31" t="str">
        <f t="shared" ca="1" si="10"/>
        <v/>
      </c>
      <c r="AG28" s="25" t="str">
        <f ca="1"/>
        <v/>
      </c>
      <c r="AH28" s="25" t="str">
        <f ca="1"/>
        <v/>
      </c>
      <c r="AI28" s="61" t="str">
        <f t="shared" ca="1" si="11"/>
        <v/>
      </c>
      <c r="AJ28" s="58"/>
      <c r="AL28" s="31" t="str">
        <f t="shared" ca="1" si="12"/>
        <v/>
      </c>
      <c r="AM28" s="25" t="str">
        <f ca="1"/>
        <v/>
      </c>
      <c r="AN28" s="163" t="str">
        <f ca="1"/>
        <v/>
      </c>
      <c r="AO28" s="166" t="str">
        <f t="shared" ca="1" si="13"/>
        <v/>
      </c>
      <c r="AP28" s="64"/>
      <c r="AR28" s="31" t="str">
        <f t="shared" ca="1" si="14"/>
        <v>15Y</v>
      </c>
      <c r="AS28" s="25" t="str">
        <f ca="1"/>
        <v>EUSA15 MHIS Curncy</v>
      </c>
      <c r="AT28" s="25">
        <f ca="1"/>
        <v>1.1227</v>
      </c>
      <c r="AU28" s="61">
        <f t="shared" ca="1" si="15"/>
        <v>1.1227000000000001E-2</v>
      </c>
      <c r="AV28" s="58"/>
      <c r="AX28" s="31" t="str">
        <f t="shared" ca="1" si="16"/>
        <v>12Y</v>
      </c>
      <c r="AY28" s="25" t="str">
        <f ca="1"/>
        <v>EUBSV12 CMPN Curncy</v>
      </c>
      <c r="AZ28" s="25">
        <f ca="1"/>
        <v>10.066599999999999</v>
      </c>
      <c r="BA28" s="61">
        <f t="shared" ca="1" si="17"/>
        <v>1.0066599999999999E-3</v>
      </c>
      <c r="BB28" s="58"/>
      <c r="BC28" s="2"/>
      <c r="BD28" s="31" t="str">
        <f t="shared" ca="1" si="18"/>
        <v>20Y</v>
      </c>
      <c r="BE28" s="25" t="str">
        <f ca="1"/>
        <v>EUBSA20 TRPU Curncy</v>
      </c>
      <c r="BF28" s="25">
        <f ca="1"/>
        <v>7.8</v>
      </c>
      <c r="BG28" s="61">
        <f t="shared" ca="1" si="19"/>
        <v>7.7999999999999999E-4</v>
      </c>
      <c r="BH28" s="58"/>
      <c r="BI28" s="2"/>
      <c r="BJ28" s="31" t="str">
        <f t="shared" ca="1" si="20"/>
        <v>12Y</v>
      </c>
      <c r="BK28" s="25" t="str">
        <f ca="1"/>
        <v>EUBSS12 ICPL Curncy</v>
      </c>
      <c r="BL28" s="25">
        <f ca="1"/>
        <v>9.9</v>
      </c>
      <c r="BM28" s="61">
        <f t="shared" ca="1" si="21"/>
        <v>9.8999999999999999E-4</v>
      </c>
      <c r="BN28" s="58"/>
      <c r="BO28" s="2"/>
      <c r="BP28" s="31" t="str">
        <f t="shared" ca="1" si="22"/>
        <v>15Y</v>
      </c>
      <c r="BQ28" s="25" t="str">
        <f ca="1"/>
        <v>EUBS15 ICPL Curncy</v>
      </c>
      <c r="BR28" s="25">
        <f ca="1"/>
        <v>-37.625</v>
      </c>
      <c r="BS28" s="61">
        <f t="shared" ca="1" si="23"/>
        <v>-3.7624999999999998E-3</v>
      </c>
      <c r="BT28" s="58"/>
      <c r="CG28" s="2"/>
    </row>
    <row r="29" spans="1:85">
      <c r="A29" s="16">
        <v>13</v>
      </c>
      <c r="B29" s="31" t="str">
        <f t="shared" ca="1" si="0"/>
        <v>7Y</v>
      </c>
      <c r="C29" s="25" t="str">
        <f ca="1"/>
        <v>EUSWE7 ICPL Curncy</v>
      </c>
      <c r="D29" s="25">
        <f ca="1"/>
        <v>0.155</v>
      </c>
      <c r="E29" s="61">
        <f t="shared" ca="1" si="1"/>
        <v>1.5499999999999999E-3</v>
      </c>
      <c r="F29" s="58"/>
      <c r="H29" s="31" t="str">
        <f t="shared" ca="1" si="2"/>
        <v>20Y</v>
      </c>
      <c r="I29" s="25" t="str">
        <f ca="1"/>
        <v>EOBSVC20 ICPL Curncy</v>
      </c>
      <c r="J29" s="25">
        <f ca="1"/>
        <v>6.4</v>
      </c>
      <c r="K29" s="61">
        <f t="shared" ca="1" si="3"/>
        <v>6.4000000000000005E-4</v>
      </c>
      <c r="L29" s="58"/>
      <c r="N29" s="31" t="str">
        <f t="shared" ca="1" si="4"/>
        <v>20Y</v>
      </c>
      <c r="O29" s="25" t="str">
        <f ca="1"/>
        <v>EUSW20V3 MHIS Curncy</v>
      </c>
      <c r="P29" s="25">
        <f ca="1"/>
        <v>1.2196</v>
      </c>
      <c r="Q29" s="61">
        <f t="shared" ca="1" si="5"/>
        <v>1.2196E-2</v>
      </c>
      <c r="R29" s="58"/>
      <c r="T29" s="31" t="str">
        <f t="shared" ca="1" si="6"/>
        <v/>
      </c>
      <c r="U29" s="25" t="str">
        <f ca="1"/>
        <v/>
      </c>
      <c r="V29" s="25" t="str">
        <f ca="1"/>
        <v/>
      </c>
      <c r="W29" s="61" t="str">
        <f t="shared" ca="1" si="7"/>
        <v/>
      </c>
      <c r="X29" s="58"/>
      <c r="Y29" s="2"/>
      <c r="Z29" s="31" t="str">
        <f t="shared" ca="1" si="8"/>
        <v/>
      </c>
      <c r="AA29" s="25" t="str">
        <f ca="1"/>
        <v/>
      </c>
      <c r="AB29" s="25" t="str">
        <f ca="1"/>
        <v/>
      </c>
      <c r="AC29" s="61" t="str">
        <f t="shared" ca="1" si="9"/>
        <v/>
      </c>
      <c r="AD29" s="58"/>
      <c r="AE29" s="2"/>
      <c r="AF29" s="31" t="str">
        <f t="shared" ca="1" si="10"/>
        <v/>
      </c>
      <c r="AG29" s="25" t="str">
        <f ca="1"/>
        <v/>
      </c>
      <c r="AH29" s="25" t="str">
        <f ca="1"/>
        <v/>
      </c>
      <c r="AI29" s="61" t="str">
        <f t="shared" ca="1" si="11"/>
        <v/>
      </c>
      <c r="AJ29" s="58"/>
      <c r="AL29" s="31" t="str">
        <f t="shared" ca="1" si="12"/>
        <v/>
      </c>
      <c r="AM29" s="25" t="str">
        <f ca="1"/>
        <v/>
      </c>
      <c r="AN29" s="163" t="str">
        <f ca="1"/>
        <v/>
      </c>
      <c r="AO29" s="166" t="str">
        <f t="shared" ca="1" si="13"/>
        <v/>
      </c>
      <c r="AP29" s="64"/>
      <c r="AR29" s="31" t="str">
        <f t="shared" ca="1" si="14"/>
        <v>20Y</v>
      </c>
      <c r="AS29" s="25" t="str">
        <f ca="1"/>
        <v>EUSA20 MHIS Curncy</v>
      </c>
      <c r="AT29" s="25">
        <f ca="1"/>
        <v>1.2866</v>
      </c>
      <c r="AU29" s="61">
        <f t="shared" ca="1" si="15"/>
        <v>1.2865999999999999E-2</v>
      </c>
      <c r="AV29" s="58"/>
      <c r="AX29" s="31" t="str">
        <f t="shared" ca="1" si="16"/>
        <v>15Y</v>
      </c>
      <c r="AY29" s="25" t="str">
        <f ca="1"/>
        <v>EUBSV15 CMPN Curncy</v>
      </c>
      <c r="AZ29" s="25">
        <f ca="1"/>
        <v>8.4499999999999993</v>
      </c>
      <c r="BA29" s="61">
        <f t="shared" ca="1" si="17"/>
        <v>8.4499999999999994E-4</v>
      </c>
      <c r="BB29" s="58"/>
      <c r="BC29" s="2"/>
      <c r="BD29" s="31" t="str">
        <f t="shared" ca="1" si="18"/>
        <v>25Y</v>
      </c>
      <c r="BE29" s="25" t="str">
        <f ca="1"/>
        <v>EUBSA25 TRPU Curncy</v>
      </c>
      <c r="BF29" s="25">
        <f ca="1"/>
        <v>6.95</v>
      </c>
      <c r="BG29" s="61">
        <f t="shared" ca="1" si="19"/>
        <v>6.9499999999999998E-4</v>
      </c>
      <c r="BH29" s="58"/>
      <c r="BI29" s="2"/>
      <c r="BJ29" s="31" t="str">
        <f t="shared" ca="1" si="20"/>
        <v>15Y</v>
      </c>
      <c r="BK29" s="25" t="str">
        <f ca="1"/>
        <v>EUBSS15 ICPL Curncy</v>
      </c>
      <c r="BL29" s="25">
        <f ca="1"/>
        <v>8.5</v>
      </c>
      <c r="BM29" s="61">
        <f t="shared" ca="1" si="21"/>
        <v>8.4999999999999995E-4</v>
      </c>
      <c r="BN29" s="58"/>
      <c r="BO29" s="2"/>
      <c r="BP29" s="31" t="str">
        <f t="shared" ca="1" si="22"/>
        <v>20Y</v>
      </c>
      <c r="BQ29" s="25" t="str">
        <f ca="1"/>
        <v>EUBS20 ICPL Curncy</v>
      </c>
      <c r="BR29" s="25">
        <f ca="1"/>
        <v>-31.5</v>
      </c>
      <c r="BS29" s="61">
        <f t="shared" ca="1" si="23"/>
        <v>-3.15E-3</v>
      </c>
      <c r="BT29" s="58"/>
      <c r="CG29" s="2"/>
    </row>
    <row r="30" spans="1:85">
      <c r="A30" s="16">
        <v>14</v>
      </c>
      <c r="B30" s="31" t="str">
        <f t="shared" ca="1" si="0"/>
        <v>8Y</v>
      </c>
      <c r="C30" s="25" t="str">
        <f ca="1"/>
        <v>EUSWE8 ICPL Curncy</v>
      </c>
      <c r="D30" s="25">
        <f ca="1"/>
        <v>0.28599999999999998</v>
      </c>
      <c r="E30" s="61">
        <f t="shared" ca="1" si="1"/>
        <v>2.8599999999999997E-3</v>
      </c>
      <c r="F30" s="58"/>
      <c r="H30" s="31" t="str">
        <f t="shared" ca="1" si="2"/>
        <v>25Y</v>
      </c>
      <c r="I30" s="25" t="str">
        <f ca="1"/>
        <v>EOBSVC25 ICPL Curncy</v>
      </c>
      <c r="J30" s="25">
        <f ca="1"/>
        <v>5.8</v>
      </c>
      <c r="K30" s="61">
        <f t="shared" ca="1" si="3"/>
        <v>5.8E-4</v>
      </c>
      <c r="L30" s="58"/>
      <c r="N30" s="31" t="str">
        <f t="shared" ca="1" si="4"/>
        <v>25Y</v>
      </c>
      <c r="O30" s="25" t="str">
        <f ca="1"/>
        <v>EUSW25V3 MHIS Curncy</v>
      </c>
      <c r="P30" s="25">
        <f ca="1"/>
        <v>1.2910999999999999</v>
      </c>
      <c r="Q30" s="61">
        <f t="shared" ca="1" si="5"/>
        <v>1.2910999999999999E-2</v>
      </c>
      <c r="R30" s="58"/>
      <c r="T30" s="31" t="str">
        <f t="shared" ca="1" si="6"/>
        <v/>
      </c>
      <c r="U30" s="25" t="str">
        <f ca="1"/>
        <v/>
      </c>
      <c r="V30" s="25" t="str">
        <f ca="1"/>
        <v/>
      </c>
      <c r="W30" s="61" t="str">
        <f t="shared" ca="1" si="7"/>
        <v/>
      </c>
      <c r="X30" s="58"/>
      <c r="Y30" s="2"/>
      <c r="Z30" s="31" t="str">
        <f t="shared" ca="1" si="8"/>
        <v/>
      </c>
      <c r="AA30" s="25" t="str">
        <f ca="1"/>
        <v/>
      </c>
      <c r="AB30" s="25" t="str">
        <f ca="1"/>
        <v/>
      </c>
      <c r="AC30" s="61" t="str">
        <f t="shared" ca="1" si="9"/>
        <v/>
      </c>
      <c r="AD30" s="58"/>
      <c r="AE30" s="2"/>
      <c r="AF30" s="31" t="str">
        <f t="shared" ca="1" si="10"/>
        <v/>
      </c>
      <c r="AG30" s="25" t="str">
        <f ca="1"/>
        <v/>
      </c>
      <c r="AH30" s="25" t="str">
        <f ca="1"/>
        <v/>
      </c>
      <c r="AI30" s="61" t="str">
        <f t="shared" ca="1" si="11"/>
        <v/>
      </c>
      <c r="AJ30" s="58"/>
      <c r="AL30" s="31" t="str">
        <f t="shared" ca="1" si="12"/>
        <v/>
      </c>
      <c r="AM30" s="25" t="str">
        <f ca="1"/>
        <v/>
      </c>
      <c r="AN30" s="163" t="str">
        <f ca="1"/>
        <v/>
      </c>
      <c r="AO30" s="166" t="str">
        <f t="shared" ca="1" si="13"/>
        <v/>
      </c>
      <c r="AP30" s="64"/>
      <c r="AR30" s="31" t="str">
        <f t="shared" ca="1" si="14"/>
        <v>25Y</v>
      </c>
      <c r="AS30" s="25" t="str">
        <f ca="1"/>
        <v>EUSA25 MHIS Curncy</v>
      </c>
      <c r="AT30" s="25">
        <f ca="1"/>
        <v>1.3466</v>
      </c>
      <c r="AU30" s="61">
        <f t="shared" ca="1" si="15"/>
        <v>1.3466000000000001E-2</v>
      </c>
      <c r="AV30" s="58"/>
      <c r="AX30" s="31" t="str">
        <f t="shared" ca="1" si="16"/>
        <v>20Y</v>
      </c>
      <c r="AY30" s="25" t="str">
        <f ca="1"/>
        <v>EUBSV20 CMPN Curncy</v>
      </c>
      <c r="AZ30" s="25">
        <f ca="1"/>
        <v>6.5750000000000002</v>
      </c>
      <c r="BA30" s="61">
        <f t="shared" ca="1" si="17"/>
        <v>6.5749999999999999E-4</v>
      </c>
      <c r="BB30" s="58"/>
      <c r="BC30" s="2"/>
      <c r="BD30" s="31" t="str">
        <f t="shared" ca="1" si="18"/>
        <v>30Y</v>
      </c>
      <c r="BE30" s="25" t="str">
        <f ca="1"/>
        <v>EUBSA30 TRPU Curncy</v>
      </c>
      <c r="BF30" s="25">
        <f ca="1"/>
        <v>6.3</v>
      </c>
      <c r="BG30" s="61">
        <f t="shared" ca="1" si="19"/>
        <v>6.3000000000000003E-4</v>
      </c>
      <c r="BH30" s="58"/>
      <c r="BI30" s="2"/>
      <c r="BJ30" s="31" t="str">
        <f t="shared" ca="1" si="20"/>
        <v>20Y</v>
      </c>
      <c r="BK30" s="25" t="str">
        <f ca="1"/>
        <v>EUBSS20 ICPL Curncy</v>
      </c>
      <c r="BL30" s="25">
        <f ca="1"/>
        <v>7</v>
      </c>
      <c r="BM30" s="61">
        <f t="shared" ca="1" si="21"/>
        <v>6.9999999999999999E-4</v>
      </c>
      <c r="BN30" s="58"/>
      <c r="BO30" s="2"/>
      <c r="BP30" s="31" t="str">
        <f t="shared" ca="1" si="22"/>
        <v>25Y</v>
      </c>
      <c r="BQ30" s="25" t="str">
        <f ca="1"/>
        <v>EUBS25 ICPL Curncy</v>
      </c>
      <c r="BR30" s="25">
        <f ca="1"/>
        <v>-26.75</v>
      </c>
      <c r="BS30" s="61">
        <f t="shared" ca="1" si="23"/>
        <v>-2.6749999999999999E-3</v>
      </c>
      <c r="BT30" s="58"/>
      <c r="CG30" s="2"/>
    </row>
    <row r="31" spans="1:85">
      <c r="A31" s="16">
        <v>15</v>
      </c>
      <c r="B31" s="31" t="str">
        <f t="shared" ca="1" si="0"/>
        <v>9Y</v>
      </c>
      <c r="C31" s="25" t="str">
        <f ca="1"/>
        <v>EUSWE9 ICPL Curncy</v>
      </c>
      <c r="D31" s="25">
        <f ca="1"/>
        <v>0.41399999999999998</v>
      </c>
      <c r="E31" s="61">
        <f t="shared" ca="1" si="1"/>
        <v>4.1399999999999996E-3</v>
      </c>
      <c r="F31" s="58"/>
      <c r="H31" s="31" t="str">
        <f t="shared" ca="1" si="2"/>
        <v>30Y</v>
      </c>
      <c r="I31" s="25" t="str">
        <f ca="1"/>
        <v>EOBSVC30 ICPL Curncy</v>
      </c>
      <c r="J31" s="25">
        <f ca="1"/>
        <v>5.4</v>
      </c>
      <c r="K31" s="61">
        <f t="shared" ca="1" si="3"/>
        <v>5.4000000000000001E-4</v>
      </c>
      <c r="L31" s="58"/>
      <c r="N31" s="31" t="str">
        <f t="shared" ca="1" si="4"/>
        <v>30Y</v>
      </c>
      <c r="O31" s="25" t="str">
        <f ca="1"/>
        <v>EUSW30V3 MHIS Curncy</v>
      </c>
      <c r="P31" s="25">
        <f ca="1"/>
        <v>1.3266</v>
      </c>
      <c r="Q31" s="61">
        <f t="shared" ca="1" si="5"/>
        <v>1.3266E-2</v>
      </c>
      <c r="R31" s="58"/>
      <c r="T31" s="31" t="str">
        <f t="shared" ca="1" si="6"/>
        <v/>
      </c>
      <c r="U31" s="25" t="str">
        <f ca="1"/>
        <v/>
      </c>
      <c r="V31" s="25" t="str">
        <f ca="1"/>
        <v/>
      </c>
      <c r="W31" s="61" t="str">
        <f t="shared" ca="1" si="7"/>
        <v/>
      </c>
      <c r="X31" s="58"/>
      <c r="Y31" s="2"/>
      <c r="Z31" s="31" t="str">
        <f t="shared" ca="1" si="8"/>
        <v/>
      </c>
      <c r="AA31" s="25" t="str">
        <f ca="1"/>
        <v/>
      </c>
      <c r="AB31" s="25" t="str">
        <f ca="1"/>
        <v/>
      </c>
      <c r="AC31" s="61" t="str">
        <f t="shared" ca="1" si="9"/>
        <v/>
      </c>
      <c r="AD31" s="58"/>
      <c r="AE31" s="2"/>
      <c r="AF31" s="31" t="str">
        <f t="shared" ca="1" si="10"/>
        <v/>
      </c>
      <c r="AG31" s="25" t="str">
        <f ca="1"/>
        <v/>
      </c>
      <c r="AH31" s="25" t="str">
        <f ca="1"/>
        <v/>
      </c>
      <c r="AI31" s="61" t="str">
        <f t="shared" ca="1" si="11"/>
        <v/>
      </c>
      <c r="AJ31" s="58"/>
      <c r="AL31" s="31" t="str">
        <f t="shared" ca="1" si="12"/>
        <v/>
      </c>
      <c r="AM31" s="25" t="str">
        <f ca="1"/>
        <v/>
      </c>
      <c r="AN31" s="163" t="str">
        <f ca="1"/>
        <v/>
      </c>
      <c r="AO31" s="166" t="str">
        <f t="shared" ca="1" si="13"/>
        <v/>
      </c>
      <c r="AP31" s="64"/>
      <c r="AR31" s="31" t="str">
        <f t="shared" ca="1" si="14"/>
        <v>30Y</v>
      </c>
      <c r="AS31" s="25" t="str">
        <f ca="1"/>
        <v>EUSA30 MHIS Curncy</v>
      </c>
      <c r="AT31" s="25">
        <f ca="1"/>
        <v>1.3736999999999999</v>
      </c>
      <c r="AU31" s="61">
        <f t="shared" ca="1" si="15"/>
        <v>1.3736999999999999E-2</v>
      </c>
      <c r="AV31" s="58"/>
      <c r="AX31" s="31" t="str">
        <f t="shared" ca="1" si="16"/>
        <v>25Y</v>
      </c>
      <c r="AY31" s="25" t="str">
        <f ca="1"/>
        <v>EUBSV25 CMPN Curncy</v>
      </c>
      <c r="AZ31" s="25">
        <f ca="1"/>
        <v>5.5332999999999997</v>
      </c>
      <c r="BA31" s="61">
        <f t="shared" ca="1" si="17"/>
        <v>5.5332999999999999E-4</v>
      </c>
      <c r="BB31" s="58"/>
      <c r="BC31" s="2"/>
      <c r="BD31" s="31" t="str">
        <f t="shared" ca="1" si="18"/>
        <v/>
      </c>
      <c r="BE31" s="25" t="str">
        <f ca="1"/>
        <v/>
      </c>
      <c r="BF31" s="25" t="str">
        <f ca="1"/>
        <v/>
      </c>
      <c r="BG31" s="61" t="str">
        <f t="shared" ca="1" si="19"/>
        <v/>
      </c>
      <c r="BH31" s="58"/>
      <c r="BI31" s="2"/>
      <c r="BJ31" s="31" t="str">
        <f t="shared" ca="1" si="20"/>
        <v>25Y</v>
      </c>
      <c r="BK31" s="25" t="str">
        <f ca="1"/>
        <v>EUBSS25 ICPL Curncy</v>
      </c>
      <c r="BL31" s="25">
        <f ca="1"/>
        <v>6.2</v>
      </c>
      <c r="BM31" s="61">
        <f t="shared" ca="1" si="21"/>
        <v>6.2E-4</v>
      </c>
      <c r="BN31" s="58"/>
      <c r="BO31" s="2"/>
      <c r="BP31" s="31" t="str">
        <f t="shared" ca="1" si="22"/>
        <v>30Y</v>
      </c>
      <c r="BQ31" s="25" t="str">
        <f ca="1"/>
        <v>EUBS30 ICPL Curncy</v>
      </c>
      <c r="BR31" s="25">
        <f ca="1"/>
        <v>-23.875</v>
      </c>
      <c r="BS31" s="61">
        <f t="shared" ca="1" si="23"/>
        <v>-2.3874999999999999E-3</v>
      </c>
      <c r="BT31" s="58"/>
      <c r="CG31" s="2"/>
    </row>
    <row r="32" spans="1:85">
      <c r="A32" s="16">
        <v>16</v>
      </c>
      <c r="B32" s="31" t="str">
        <f t="shared" ca="1" si="0"/>
        <v>10Y</v>
      </c>
      <c r="C32" s="25" t="str">
        <f ca="1"/>
        <v>EUSWE10 ICPL Curncy</v>
      </c>
      <c r="D32" s="25">
        <f ca="1"/>
        <v>0.53500000000000003</v>
      </c>
      <c r="E32" s="61">
        <f t="shared" ca="1" si="1"/>
        <v>5.3500000000000006E-3</v>
      </c>
      <c r="F32" s="58"/>
      <c r="H32" s="31" t="str">
        <f t="shared" ca="1" si="2"/>
        <v>40Y</v>
      </c>
      <c r="I32" s="25" t="str">
        <f ca="1"/>
        <v>EOBSVC40 ICPL Curncy</v>
      </c>
      <c r="J32" s="25">
        <f ca="1"/>
        <v>4.5</v>
      </c>
      <c r="K32" s="61">
        <f t="shared" ca="1" si="3"/>
        <v>4.4999999999999999E-4</v>
      </c>
      <c r="L32" s="58"/>
      <c r="N32" s="31" t="str">
        <f t="shared" ca="1" si="4"/>
        <v>40Y</v>
      </c>
      <c r="O32" s="25" t="str">
        <f ca="1"/>
        <v>EUSW40V3 MHIS Curncy</v>
      </c>
      <c r="P32" s="25">
        <f ca="1"/>
        <v>1.3511</v>
      </c>
      <c r="Q32" s="61">
        <f t="shared" ca="1" si="5"/>
        <v>1.3511E-2</v>
      </c>
      <c r="R32" s="58"/>
      <c r="T32" s="31" t="str">
        <f t="shared" ca="1" si="6"/>
        <v/>
      </c>
      <c r="U32" s="25" t="str">
        <f ca="1"/>
        <v/>
      </c>
      <c r="V32" s="25" t="str">
        <f ca="1"/>
        <v/>
      </c>
      <c r="W32" s="61" t="str">
        <f t="shared" ca="1" si="7"/>
        <v/>
      </c>
      <c r="X32" s="58"/>
      <c r="Y32" s="2"/>
      <c r="Z32" s="31" t="str">
        <f t="shared" ca="1" si="8"/>
        <v/>
      </c>
      <c r="AA32" s="25" t="str">
        <f ca="1"/>
        <v/>
      </c>
      <c r="AB32" s="25" t="str">
        <f ca="1"/>
        <v/>
      </c>
      <c r="AC32" s="61" t="str">
        <f t="shared" ca="1" si="9"/>
        <v/>
      </c>
      <c r="AD32" s="58"/>
      <c r="AE32" s="2"/>
      <c r="AF32" s="31" t="str">
        <f t="shared" ca="1" si="10"/>
        <v/>
      </c>
      <c r="AG32" s="25" t="str">
        <f ca="1"/>
        <v/>
      </c>
      <c r="AH32" s="25" t="str">
        <f ca="1"/>
        <v/>
      </c>
      <c r="AI32" s="61" t="str">
        <f t="shared" ca="1" si="11"/>
        <v/>
      </c>
      <c r="AJ32" s="58"/>
      <c r="AL32" s="31" t="str">
        <f t="shared" ca="1" si="12"/>
        <v/>
      </c>
      <c r="AM32" s="25" t="str">
        <f ca="1"/>
        <v/>
      </c>
      <c r="AN32" s="163" t="str">
        <f ca="1"/>
        <v/>
      </c>
      <c r="AO32" s="166" t="str">
        <f t="shared" ca="1" si="13"/>
        <v/>
      </c>
      <c r="AP32" s="64"/>
      <c r="AR32" s="31" t="str">
        <f t="shared" ca="1" si="14"/>
        <v>40Y</v>
      </c>
      <c r="AS32" s="25" t="str">
        <f ca="1"/>
        <v>EUSA40 MHIS Curncy</v>
      </c>
      <c r="AT32" s="25">
        <f ca="1"/>
        <v>1.3875999999999999</v>
      </c>
      <c r="AU32" s="61">
        <f t="shared" ca="1" si="15"/>
        <v>1.3875999999999999E-2</v>
      </c>
      <c r="AV32" s="58"/>
      <c r="AX32" s="31" t="str">
        <f t="shared" ca="1" si="16"/>
        <v>30Y</v>
      </c>
      <c r="AY32" s="25" t="str">
        <f ca="1"/>
        <v>EUBSV30 CMPN Curncy</v>
      </c>
      <c r="AZ32" s="25">
        <f ca="1"/>
        <v>4.5999999999999996</v>
      </c>
      <c r="BA32" s="61">
        <f t="shared" ca="1" si="17"/>
        <v>4.5999999999999996E-4</v>
      </c>
      <c r="BB32" s="58"/>
      <c r="BC32" s="2"/>
      <c r="BD32" s="31" t="str">
        <f t="shared" ca="1" si="18"/>
        <v/>
      </c>
      <c r="BE32" s="25" t="str">
        <f ca="1"/>
        <v/>
      </c>
      <c r="BF32" s="25" t="str">
        <f ca="1"/>
        <v/>
      </c>
      <c r="BG32" s="61" t="str">
        <f t="shared" ca="1" si="19"/>
        <v/>
      </c>
      <c r="BH32" s="58"/>
      <c r="BI32" s="2"/>
      <c r="BJ32" s="31" t="str">
        <f t="shared" ca="1" si="20"/>
        <v>30Y</v>
      </c>
      <c r="BK32" s="25" t="str">
        <f ca="1"/>
        <v>EUBSS30 ICPL Curncy</v>
      </c>
      <c r="BL32" s="25">
        <f ca="1"/>
        <v>5.7</v>
      </c>
      <c r="BM32" s="61">
        <f t="shared" ca="1" si="21"/>
        <v>5.6999999999999998E-4</v>
      </c>
      <c r="BN32" s="58"/>
      <c r="BO32" s="2"/>
      <c r="BP32" s="31" t="str">
        <f t="shared" ca="1" si="22"/>
        <v/>
      </c>
      <c r="BQ32" s="25" t="str">
        <f ca="1"/>
        <v/>
      </c>
      <c r="BR32" s="25" t="str">
        <f ca="1"/>
        <v/>
      </c>
      <c r="BS32" s="61" t="str">
        <f t="shared" ca="1" si="23"/>
        <v/>
      </c>
      <c r="BT32" s="58"/>
      <c r="CG32" s="2"/>
    </row>
    <row r="33" spans="1:85">
      <c r="A33" s="16">
        <v>17</v>
      </c>
      <c r="B33" s="31" t="str">
        <f t="shared" ca="1" si="0"/>
        <v>11Y</v>
      </c>
      <c r="C33" s="25" t="str">
        <f ca="1"/>
        <v>EUSWE11 ICPL Curncy</v>
      </c>
      <c r="D33" s="25">
        <f ca="1"/>
        <v>0.64200000000000002</v>
      </c>
      <c r="E33" s="61">
        <f t="shared" ca="1" si="1"/>
        <v>6.4200000000000004E-3</v>
      </c>
      <c r="F33" s="58"/>
      <c r="H33" s="31" t="str">
        <f t="shared" ca="1" si="2"/>
        <v>50Y</v>
      </c>
      <c r="I33" s="25" t="str">
        <f ca="1"/>
        <v>EOBSVC50 ICPL Curncy</v>
      </c>
      <c r="J33" s="25">
        <f ca="1"/>
        <v>3.9</v>
      </c>
      <c r="K33" s="61">
        <f t="shared" ca="1" si="3"/>
        <v>3.8999999999999999E-4</v>
      </c>
      <c r="L33" s="58"/>
      <c r="N33" s="31" t="str">
        <f t="shared" ca="1" si="4"/>
        <v>50Y</v>
      </c>
      <c r="O33" s="25" t="str">
        <f ca="1"/>
        <v>EUSW50V3 MHIS Curncy</v>
      </c>
      <c r="P33" s="25">
        <f ca="1"/>
        <v>1.3190999999999999</v>
      </c>
      <c r="Q33" s="61">
        <f t="shared" ca="1" si="5"/>
        <v>1.3191E-2</v>
      </c>
      <c r="R33" s="58"/>
      <c r="T33" s="31" t="str">
        <f t="shared" ca="1" si="6"/>
        <v/>
      </c>
      <c r="U33" s="25" t="str">
        <f ca="1"/>
        <v/>
      </c>
      <c r="V33" s="25" t="str">
        <f ca="1"/>
        <v/>
      </c>
      <c r="W33" s="61" t="str">
        <f t="shared" ca="1" si="7"/>
        <v/>
      </c>
      <c r="X33" s="58"/>
      <c r="Y33" s="2"/>
      <c r="Z33" s="31" t="str">
        <f t="shared" ca="1" si="8"/>
        <v/>
      </c>
      <c r="AA33" s="25" t="str">
        <f ca="1"/>
        <v/>
      </c>
      <c r="AB33" s="25" t="str">
        <f ca="1"/>
        <v/>
      </c>
      <c r="AC33" s="61" t="str">
        <f t="shared" ca="1" si="9"/>
        <v/>
      </c>
      <c r="AD33" s="58"/>
      <c r="AE33" s="2"/>
      <c r="AF33" s="31" t="str">
        <f t="shared" ca="1" si="10"/>
        <v/>
      </c>
      <c r="AG33" s="25" t="str">
        <f ca="1"/>
        <v/>
      </c>
      <c r="AH33" s="25" t="str">
        <f ca="1"/>
        <v/>
      </c>
      <c r="AI33" s="61" t="str">
        <f t="shared" ca="1" si="11"/>
        <v/>
      </c>
      <c r="AJ33" s="58"/>
      <c r="AL33" s="31" t="str">
        <f t="shared" ca="1" si="12"/>
        <v/>
      </c>
      <c r="AM33" s="25" t="str">
        <f ca="1"/>
        <v/>
      </c>
      <c r="AN33" s="163" t="str">
        <f ca="1"/>
        <v/>
      </c>
      <c r="AO33" s="166" t="str">
        <f t="shared" ca="1" si="13"/>
        <v/>
      </c>
      <c r="AP33" s="64"/>
      <c r="AR33" s="31" t="str">
        <f t="shared" ca="1" si="14"/>
        <v>50Y</v>
      </c>
      <c r="AS33" s="25" t="str">
        <f ca="1"/>
        <v>EUSA50 MHIS Curncy</v>
      </c>
      <c r="AT33" s="25">
        <f ca="1"/>
        <v>1.3495999999999999</v>
      </c>
      <c r="AU33" s="61">
        <f t="shared" ca="1" si="15"/>
        <v>1.3495999999999999E-2</v>
      </c>
      <c r="AV33" s="58"/>
      <c r="AX33" s="31" t="str">
        <f t="shared" ca="1" si="16"/>
        <v/>
      </c>
      <c r="AY33" s="25" t="str">
        <f ca="1"/>
        <v/>
      </c>
      <c r="AZ33" s="25" t="str">
        <f ca="1"/>
        <v/>
      </c>
      <c r="BA33" s="61" t="str">
        <f t="shared" ca="1" si="17"/>
        <v/>
      </c>
      <c r="BB33" s="58"/>
      <c r="BC33" s="2"/>
      <c r="BD33" s="31" t="str">
        <f t="shared" ca="1" si="18"/>
        <v/>
      </c>
      <c r="BE33" s="25" t="str">
        <f ca="1"/>
        <v/>
      </c>
      <c r="BF33" s="25" t="str">
        <f ca="1"/>
        <v/>
      </c>
      <c r="BG33" s="61" t="str">
        <f t="shared" ca="1" si="19"/>
        <v/>
      </c>
      <c r="BH33" s="58"/>
      <c r="BI33" s="2"/>
      <c r="BJ33" s="31" t="str">
        <f t="shared" ca="1" si="20"/>
        <v/>
      </c>
      <c r="BK33" s="25" t="str">
        <f ca="1"/>
        <v/>
      </c>
      <c r="BL33" s="25" t="str">
        <f ca="1"/>
        <v/>
      </c>
      <c r="BM33" s="61" t="str">
        <f t="shared" ca="1" si="21"/>
        <v/>
      </c>
      <c r="BN33" s="58"/>
      <c r="BO33" s="2"/>
      <c r="BP33" s="31" t="str">
        <f t="shared" ca="1" si="22"/>
        <v/>
      </c>
      <c r="BQ33" s="25" t="str">
        <f ca="1"/>
        <v/>
      </c>
      <c r="BR33" s="25" t="str">
        <f ca="1"/>
        <v/>
      </c>
      <c r="BS33" s="61" t="str">
        <f t="shared" ca="1" si="23"/>
        <v/>
      </c>
      <c r="BT33" s="58"/>
      <c r="CG33" s="2"/>
    </row>
    <row r="34" spans="1:85">
      <c r="A34" s="16">
        <v>18</v>
      </c>
      <c r="B34" s="31" t="str">
        <f t="shared" ca="1" si="0"/>
        <v>12Y</v>
      </c>
      <c r="C34" s="25" t="str">
        <f ca="1"/>
        <v>EUSWE12 ICPL Curncy</v>
      </c>
      <c r="D34" s="25">
        <f ca="1"/>
        <v>0.73599999999999999</v>
      </c>
      <c r="E34" s="61">
        <f t="shared" ca="1" si="1"/>
        <v>7.3600000000000002E-3</v>
      </c>
      <c r="F34" s="58"/>
      <c r="H34" s="31" t="str">
        <f t="shared" ca="1" si="2"/>
        <v/>
      </c>
      <c r="I34" s="25" t="str">
        <f ca="1"/>
        <v/>
      </c>
      <c r="J34" s="25" t="str">
        <f ca="1"/>
        <v/>
      </c>
      <c r="K34" s="61" t="str">
        <f t="shared" ca="1" si="3"/>
        <v/>
      </c>
      <c r="L34" s="58"/>
      <c r="N34" s="31" t="str">
        <f t="shared" ca="1" si="4"/>
        <v/>
      </c>
      <c r="O34" s="25" t="str">
        <f ca="1"/>
        <v/>
      </c>
      <c r="P34" s="25" t="str">
        <f ca="1"/>
        <v/>
      </c>
      <c r="Q34" s="61" t="str">
        <f t="shared" ca="1" si="5"/>
        <v/>
      </c>
      <c r="R34" s="58"/>
      <c r="T34" s="31" t="str">
        <f t="shared" ca="1" si="6"/>
        <v/>
      </c>
      <c r="U34" s="25" t="str">
        <f ca="1"/>
        <v/>
      </c>
      <c r="V34" s="25" t="str">
        <f ca="1"/>
        <v/>
      </c>
      <c r="W34" s="61" t="str">
        <f t="shared" ca="1" si="7"/>
        <v/>
      </c>
      <c r="X34" s="58"/>
      <c r="Y34" s="2"/>
      <c r="Z34" s="31" t="str">
        <f t="shared" ca="1" si="8"/>
        <v/>
      </c>
      <c r="AA34" s="25" t="str">
        <f ca="1"/>
        <v/>
      </c>
      <c r="AB34" s="25" t="str">
        <f ca="1"/>
        <v/>
      </c>
      <c r="AC34" s="61" t="str">
        <f t="shared" ca="1" si="9"/>
        <v/>
      </c>
      <c r="AD34" s="58"/>
      <c r="AE34" s="2"/>
      <c r="AF34" s="31" t="str">
        <f t="shared" ca="1" si="10"/>
        <v/>
      </c>
      <c r="AG34" s="25" t="str">
        <f ca="1"/>
        <v/>
      </c>
      <c r="AH34" s="25" t="str">
        <f ca="1"/>
        <v/>
      </c>
      <c r="AI34" s="61" t="str">
        <f t="shared" ca="1" si="11"/>
        <v/>
      </c>
      <c r="AJ34" s="58"/>
      <c r="AL34" s="31" t="str">
        <f t="shared" ca="1" si="12"/>
        <v/>
      </c>
      <c r="AM34" s="25" t="str">
        <f ca="1"/>
        <v/>
      </c>
      <c r="AN34" s="163" t="str">
        <f ca="1"/>
        <v/>
      </c>
      <c r="AO34" s="166" t="str">
        <f t="shared" ca="1" si="13"/>
        <v/>
      </c>
      <c r="AP34" s="64"/>
      <c r="AR34" s="31" t="str">
        <f t="shared" ca="1" si="14"/>
        <v/>
      </c>
      <c r="AS34" s="25" t="str">
        <f ca="1"/>
        <v/>
      </c>
      <c r="AT34" s="25" t="str">
        <f ca="1"/>
        <v/>
      </c>
      <c r="AU34" s="61" t="str">
        <f t="shared" ca="1" si="15"/>
        <v/>
      </c>
      <c r="AV34" s="58"/>
      <c r="AX34" s="31" t="str">
        <f t="shared" ca="1" si="16"/>
        <v/>
      </c>
      <c r="AY34" s="25" t="str">
        <f ca="1"/>
        <v/>
      </c>
      <c r="AZ34" s="25" t="str">
        <f ca="1"/>
        <v/>
      </c>
      <c r="BA34" s="61" t="str">
        <f t="shared" ca="1" si="17"/>
        <v/>
      </c>
      <c r="BB34" s="58"/>
      <c r="BC34" s="2"/>
      <c r="BD34" s="31" t="str">
        <f t="shared" ca="1" si="18"/>
        <v/>
      </c>
      <c r="BE34" s="25" t="str">
        <f ca="1"/>
        <v/>
      </c>
      <c r="BF34" s="25" t="str">
        <f ca="1"/>
        <v/>
      </c>
      <c r="BG34" s="61" t="str">
        <f t="shared" ca="1" si="19"/>
        <v/>
      </c>
      <c r="BH34" s="58"/>
      <c r="BI34" s="2"/>
      <c r="BJ34" s="31" t="str">
        <f t="shared" ca="1" si="20"/>
        <v/>
      </c>
      <c r="BK34" s="25" t="str">
        <f ca="1"/>
        <v/>
      </c>
      <c r="BL34" s="25" t="str">
        <f ca="1"/>
        <v/>
      </c>
      <c r="BM34" s="61" t="str">
        <f t="shared" ca="1" si="21"/>
        <v/>
      </c>
      <c r="BN34" s="58"/>
      <c r="BO34" s="2"/>
      <c r="BP34" s="31" t="str">
        <f t="shared" ca="1" si="22"/>
        <v/>
      </c>
      <c r="BQ34" s="25" t="str">
        <f ca="1"/>
        <v/>
      </c>
      <c r="BR34" s="25" t="str">
        <f ca="1"/>
        <v/>
      </c>
      <c r="BS34" s="61" t="str">
        <f t="shared" ca="1" si="23"/>
        <v/>
      </c>
      <c r="BT34" s="58"/>
      <c r="CG34" s="2"/>
    </row>
    <row r="35" spans="1:85">
      <c r="A35" s="16">
        <v>19</v>
      </c>
      <c r="B35" s="31" t="str">
        <f t="shared" ca="1" si="0"/>
        <v>15Y</v>
      </c>
      <c r="C35" s="25" t="str">
        <f ca="1"/>
        <v>EUSWE15 ICPL Curncy</v>
      </c>
      <c r="D35" s="25">
        <f ca="1"/>
        <v>0.94899999999999995</v>
      </c>
      <c r="E35" s="61">
        <f t="shared" ca="1" si="1"/>
        <v>9.4900000000000002E-3</v>
      </c>
      <c r="F35" s="58"/>
      <c r="H35" s="31" t="str">
        <f t="shared" ca="1" si="2"/>
        <v/>
      </c>
      <c r="I35" s="25" t="str">
        <f ca="1"/>
        <v/>
      </c>
      <c r="J35" s="25" t="str">
        <f ca="1"/>
        <v/>
      </c>
      <c r="K35" s="61" t="str">
        <f t="shared" ca="1" si="3"/>
        <v/>
      </c>
      <c r="L35" s="58"/>
      <c r="N35" s="31" t="str">
        <f t="shared" ca="1" si="4"/>
        <v/>
      </c>
      <c r="O35" s="25" t="str">
        <f ca="1"/>
        <v/>
      </c>
      <c r="P35" s="25" t="str">
        <f ca="1"/>
        <v/>
      </c>
      <c r="Q35" s="61" t="str">
        <f t="shared" ca="1" si="5"/>
        <v/>
      </c>
      <c r="R35" s="58"/>
      <c r="T35" s="31" t="str">
        <f t="shared" ca="1" si="6"/>
        <v/>
      </c>
      <c r="U35" s="25" t="str">
        <f ca="1"/>
        <v/>
      </c>
      <c r="V35" s="25" t="str">
        <f ca="1"/>
        <v/>
      </c>
      <c r="W35" s="61" t="str">
        <f t="shared" ca="1" si="7"/>
        <v/>
      </c>
      <c r="X35" s="58"/>
      <c r="Y35" s="2"/>
      <c r="Z35" s="31" t="str">
        <f t="shared" ca="1" si="8"/>
        <v/>
      </c>
      <c r="AA35" s="25" t="str">
        <f ca="1"/>
        <v/>
      </c>
      <c r="AB35" s="25" t="str">
        <f ca="1"/>
        <v/>
      </c>
      <c r="AC35" s="61" t="str">
        <f t="shared" ca="1" si="9"/>
        <v/>
      </c>
      <c r="AD35" s="58"/>
      <c r="AE35" s="2"/>
      <c r="AF35" s="31" t="str">
        <f t="shared" ca="1" si="10"/>
        <v/>
      </c>
      <c r="AG35" s="25" t="str">
        <f ca="1"/>
        <v/>
      </c>
      <c r="AH35" s="25" t="str">
        <f ca="1"/>
        <v/>
      </c>
      <c r="AI35" s="61" t="str">
        <f t="shared" ca="1" si="11"/>
        <v/>
      </c>
      <c r="AJ35" s="58"/>
      <c r="AL35" s="31" t="str">
        <f t="shared" ca="1" si="12"/>
        <v/>
      </c>
      <c r="AM35" s="25" t="str">
        <f ca="1"/>
        <v/>
      </c>
      <c r="AN35" s="163" t="str">
        <f ca="1"/>
        <v/>
      </c>
      <c r="AO35" s="166" t="str">
        <f t="shared" ca="1" si="13"/>
        <v/>
      </c>
      <c r="AP35" s="64"/>
      <c r="AR35" s="31" t="str">
        <f t="shared" ca="1" si="14"/>
        <v/>
      </c>
      <c r="AS35" s="25" t="str">
        <f ca="1"/>
        <v/>
      </c>
      <c r="AT35" s="25" t="str">
        <f ca="1"/>
        <v/>
      </c>
      <c r="AU35" s="61" t="str">
        <f t="shared" ca="1" si="15"/>
        <v/>
      </c>
      <c r="AV35" s="58"/>
      <c r="AX35" s="31" t="str">
        <f t="shared" ca="1" si="16"/>
        <v/>
      </c>
      <c r="AY35" s="25" t="str">
        <f ca="1"/>
        <v/>
      </c>
      <c r="AZ35" s="25" t="str">
        <f ca="1"/>
        <v/>
      </c>
      <c r="BA35" s="61" t="str">
        <f t="shared" ca="1" si="17"/>
        <v/>
      </c>
      <c r="BB35" s="58"/>
      <c r="BC35" s="2"/>
      <c r="BD35" s="31" t="str">
        <f t="shared" ca="1" si="18"/>
        <v/>
      </c>
      <c r="BE35" s="25" t="str">
        <f ca="1"/>
        <v/>
      </c>
      <c r="BF35" s="25" t="str">
        <f ca="1"/>
        <v/>
      </c>
      <c r="BG35" s="61" t="str">
        <f t="shared" ca="1" si="19"/>
        <v/>
      </c>
      <c r="BH35" s="58"/>
      <c r="BI35" s="2"/>
      <c r="BJ35" s="31" t="str">
        <f t="shared" ca="1" si="20"/>
        <v/>
      </c>
      <c r="BK35" s="25" t="str">
        <f ca="1"/>
        <v/>
      </c>
      <c r="BL35" s="25" t="str">
        <f ca="1"/>
        <v/>
      </c>
      <c r="BM35" s="61" t="str">
        <f t="shared" ca="1" si="21"/>
        <v/>
      </c>
      <c r="BN35" s="58"/>
      <c r="BO35" s="2"/>
      <c r="BP35" s="31" t="str">
        <f t="shared" ca="1" si="22"/>
        <v/>
      </c>
      <c r="BQ35" s="25" t="str">
        <f ca="1"/>
        <v/>
      </c>
      <c r="BR35" s="25" t="str">
        <f ca="1"/>
        <v/>
      </c>
      <c r="BS35" s="61" t="str">
        <f t="shared" ca="1" si="23"/>
        <v/>
      </c>
      <c r="BT35" s="58"/>
      <c r="CG35" s="2"/>
    </row>
    <row r="36" spans="1:85">
      <c r="A36" s="16">
        <v>20</v>
      </c>
      <c r="B36" s="31" t="str">
        <f t="shared" ca="1" si="0"/>
        <v>20Y</v>
      </c>
      <c r="C36" s="25" t="str">
        <f ca="1"/>
        <v>EUSWE20 ICPL Curncy</v>
      </c>
      <c r="D36" s="25">
        <f ca="1"/>
        <v>1.1379999999999999</v>
      </c>
      <c r="E36" s="61">
        <f t="shared" ca="1" si="1"/>
        <v>1.1379999999999999E-2</v>
      </c>
      <c r="F36" s="58"/>
      <c r="H36" s="31" t="str">
        <f t="shared" ca="1" si="2"/>
        <v/>
      </c>
      <c r="I36" s="25" t="str">
        <f ca="1"/>
        <v/>
      </c>
      <c r="J36" s="25" t="str">
        <f ca="1"/>
        <v/>
      </c>
      <c r="K36" s="61" t="str">
        <f t="shared" ca="1" si="3"/>
        <v/>
      </c>
      <c r="L36" s="58"/>
      <c r="N36" s="31" t="str">
        <f t="shared" ca="1" si="4"/>
        <v/>
      </c>
      <c r="O36" s="25" t="str">
        <f ca="1"/>
        <v/>
      </c>
      <c r="P36" s="25" t="str">
        <f ca="1"/>
        <v/>
      </c>
      <c r="Q36" s="61" t="str">
        <f t="shared" ca="1" si="5"/>
        <v/>
      </c>
      <c r="R36" s="58"/>
      <c r="T36" s="31" t="str">
        <f t="shared" ca="1" si="6"/>
        <v/>
      </c>
      <c r="U36" s="25" t="str">
        <f ca="1"/>
        <v/>
      </c>
      <c r="V36" s="25" t="str">
        <f ca="1"/>
        <v/>
      </c>
      <c r="W36" s="61" t="str">
        <f t="shared" ca="1" si="7"/>
        <v/>
      </c>
      <c r="X36" s="58"/>
      <c r="Y36" s="2"/>
      <c r="Z36" s="31" t="str">
        <f t="shared" ca="1" si="8"/>
        <v/>
      </c>
      <c r="AA36" s="25" t="str">
        <f ca="1"/>
        <v/>
      </c>
      <c r="AB36" s="25" t="str">
        <f ca="1"/>
        <v/>
      </c>
      <c r="AC36" s="61" t="str">
        <f t="shared" ca="1" si="9"/>
        <v/>
      </c>
      <c r="AD36" s="58"/>
      <c r="AE36" s="2"/>
      <c r="AF36" s="31" t="str">
        <f t="shared" ca="1" si="10"/>
        <v/>
      </c>
      <c r="AG36" s="25" t="str">
        <f ca="1"/>
        <v/>
      </c>
      <c r="AH36" s="25" t="str">
        <f ca="1"/>
        <v/>
      </c>
      <c r="AI36" s="61" t="str">
        <f t="shared" ca="1" si="11"/>
        <v/>
      </c>
      <c r="AJ36" s="58"/>
      <c r="AL36" s="31" t="str">
        <f t="shared" ca="1" si="12"/>
        <v/>
      </c>
      <c r="AM36" s="25" t="str">
        <f ca="1"/>
        <v/>
      </c>
      <c r="AN36" s="163" t="str">
        <f ca="1"/>
        <v/>
      </c>
      <c r="AO36" s="166" t="str">
        <f t="shared" ca="1" si="13"/>
        <v/>
      </c>
      <c r="AP36" s="64"/>
      <c r="AR36" s="31" t="str">
        <f t="shared" ca="1" si="14"/>
        <v/>
      </c>
      <c r="AS36" s="25" t="str">
        <f ca="1"/>
        <v/>
      </c>
      <c r="AT36" s="25" t="str">
        <f ca="1"/>
        <v/>
      </c>
      <c r="AU36" s="61" t="str">
        <f t="shared" ca="1" si="15"/>
        <v/>
      </c>
      <c r="AV36" s="58"/>
      <c r="AX36" s="31" t="str">
        <f t="shared" ca="1" si="16"/>
        <v/>
      </c>
      <c r="AY36" s="25" t="str">
        <f ca="1"/>
        <v/>
      </c>
      <c r="AZ36" s="25" t="str">
        <f ca="1"/>
        <v/>
      </c>
      <c r="BA36" s="61" t="str">
        <f t="shared" ca="1" si="17"/>
        <v/>
      </c>
      <c r="BB36" s="58"/>
      <c r="BC36" s="2"/>
      <c r="BD36" s="31" t="str">
        <f t="shared" ca="1" si="18"/>
        <v/>
      </c>
      <c r="BE36" s="25" t="str">
        <f ca="1"/>
        <v/>
      </c>
      <c r="BF36" s="25" t="str">
        <f ca="1"/>
        <v/>
      </c>
      <c r="BG36" s="61" t="str">
        <f t="shared" ca="1" si="19"/>
        <v/>
      </c>
      <c r="BH36" s="58"/>
      <c r="BI36" s="2"/>
      <c r="BJ36" s="31" t="str">
        <f t="shared" ca="1" si="20"/>
        <v/>
      </c>
      <c r="BK36" s="25" t="str">
        <f ca="1"/>
        <v/>
      </c>
      <c r="BL36" s="25" t="str">
        <f ca="1"/>
        <v/>
      </c>
      <c r="BM36" s="61" t="str">
        <f t="shared" ca="1" si="21"/>
        <v/>
      </c>
      <c r="BN36" s="58"/>
      <c r="BO36" s="2"/>
      <c r="BP36" s="31" t="str">
        <f t="shared" ca="1" si="22"/>
        <v/>
      </c>
      <c r="BQ36" s="25" t="str">
        <f ca="1"/>
        <v/>
      </c>
      <c r="BR36" s="25" t="str">
        <f ca="1"/>
        <v/>
      </c>
      <c r="BS36" s="61" t="str">
        <f t="shared" ca="1" si="23"/>
        <v/>
      </c>
      <c r="BT36" s="58"/>
      <c r="CG36" s="2"/>
    </row>
    <row r="37" spans="1:85">
      <c r="A37" s="16">
        <v>21</v>
      </c>
      <c r="B37" s="31" t="str">
        <f t="shared" ca="1" si="0"/>
        <v>25Y</v>
      </c>
      <c r="C37" s="25" t="str">
        <f ca="1"/>
        <v>EUSWE25 ICPL Curncy</v>
      </c>
      <c r="D37" s="25">
        <f ca="1"/>
        <v>1.2150000000000001</v>
      </c>
      <c r="E37" s="61">
        <f t="shared" ca="1" si="1"/>
        <v>1.2150000000000001E-2</v>
      </c>
      <c r="F37" s="58"/>
      <c r="H37" s="31" t="str">
        <f t="shared" ca="1" si="2"/>
        <v/>
      </c>
      <c r="I37" s="25" t="str">
        <f ca="1"/>
        <v/>
      </c>
      <c r="J37" s="25" t="str">
        <f ca="1"/>
        <v/>
      </c>
      <c r="K37" s="61" t="str">
        <f t="shared" ca="1" si="3"/>
        <v/>
      </c>
      <c r="L37" s="58"/>
      <c r="N37" s="31" t="str">
        <f t="shared" ca="1" si="4"/>
        <v/>
      </c>
      <c r="O37" s="25" t="str">
        <f ca="1"/>
        <v/>
      </c>
      <c r="P37" s="25" t="str">
        <f ca="1"/>
        <v/>
      </c>
      <c r="Q37" s="61" t="str">
        <f t="shared" ca="1" si="5"/>
        <v/>
      </c>
      <c r="R37" s="58"/>
      <c r="T37" s="31" t="str">
        <f t="shared" ca="1" si="6"/>
        <v/>
      </c>
      <c r="U37" s="25" t="str">
        <f ca="1"/>
        <v/>
      </c>
      <c r="V37" s="25" t="str">
        <f ca="1"/>
        <v/>
      </c>
      <c r="W37" s="61" t="str">
        <f t="shared" ca="1" si="7"/>
        <v/>
      </c>
      <c r="X37" s="58"/>
      <c r="Y37" s="2"/>
      <c r="Z37" s="31" t="str">
        <f t="shared" ca="1" si="8"/>
        <v/>
      </c>
      <c r="AA37" s="25" t="str">
        <f ca="1"/>
        <v/>
      </c>
      <c r="AB37" s="25" t="str">
        <f ca="1"/>
        <v/>
      </c>
      <c r="AC37" s="61" t="str">
        <f t="shared" ca="1" si="9"/>
        <v/>
      </c>
      <c r="AD37" s="58"/>
      <c r="AE37" s="2"/>
      <c r="AF37" s="31" t="str">
        <f t="shared" ca="1" si="10"/>
        <v/>
      </c>
      <c r="AG37" s="25" t="str">
        <f ca="1"/>
        <v/>
      </c>
      <c r="AH37" s="25" t="str">
        <f ca="1"/>
        <v/>
      </c>
      <c r="AI37" s="61" t="str">
        <f t="shared" ca="1" si="11"/>
        <v/>
      </c>
      <c r="AJ37" s="58"/>
      <c r="AL37" s="31" t="str">
        <f t="shared" ca="1" si="12"/>
        <v/>
      </c>
      <c r="AM37" s="25" t="str">
        <f ca="1"/>
        <v/>
      </c>
      <c r="AN37" s="163" t="str">
        <f ca="1"/>
        <v/>
      </c>
      <c r="AO37" s="166" t="str">
        <f t="shared" ca="1" si="13"/>
        <v/>
      </c>
      <c r="AP37" s="64"/>
      <c r="AR37" s="31" t="str">
        <f t="shared" ca="1" si="14"/>
        <v/>
      </c>
      <c r="AS37" s="25" t="str">
        <f ca="1"/>
        <v/>
      </c>
      <c r="AT37" s="25" t="str">
        <f ca="1"/>
        <v/>
      </c>
      <c r="AU37" s="61" t="str">
        <f t="shared" ca="1" si="15"/>
        <v/>
      </c>
      <c r="AV37" s="58"/>
      <c r="AX37" s="31" t="str">
        <f t="shared" ca="1" si="16"/>
        <v/>
      </c>
      <c r="AY37" s="25" t="str">
        <f ca="1"/>
        <v/>
      </c>
      <c r="AZ37" s="25" t="str">
        <f ca="1"/>
        <v/>
      </c>
      <c r="BA37" s="61" t="str">
        <f t="shared" ca="1" si="17"/>
        <v/>
      </c>
      <c r="BB37" s="58"/>
      <c r="BC37" s="2"/>
      <c r="BD37" s="31" t="str">
        <f t="shared" ca="1" si="18"/>
        <v/>
      </c>
      <c r="BE37" s="25" t="str">
        <f ca="1"/>
        <v/>
      </c>
      <c r="BF37" s="25" t="str">
        <f ca="1"/>
        <v/>
      </c>
      <c r="BG37" s="61" t="str">
        <f t="shared" ca="1" si="19"/>
        <v/>
      </c>
      <c r="BH37" s="58"/>
      <c r="BI37" s="2"/>
      <c r="BJ37" s="31" t="str">
        <f t="shared" ca="1" si="20"/>
        <v/>
      </c>
      <c r="BK37" s="25" t="str">
        <f ca="1"/>
        <v/>
      </c>
      <c r="BL37" s="25" t="str">
        <f ca="1"/>
        <v/>
      </c>
      <c r="BM37" s="61" t="str">
        <f t="shared" ca="1" si="21"/>
        <v/>
      </c>
      <c r="BN37" s="58"/>
      <c r="BO37" s="2"/>
      <c r="BP37" s="31" t="str">
        <f t="shared" ca="1" si="22"/>
        <v/>
      </c>
      <c r="BQ37" s="25" t="str">
        <f ca="1"/>
        <v/>
      </c>
      <c r="BR37" s="25" t="str">
        <f ca="1"/>
        <v/>
      </c>
      <c r="BS37" s="61" t="str">
        <f t="shared" ca="1" si="23"/>
        <v/>
      </c>
      <c r="BT37" s="58"/>
      <c r="CG37" s="2"/>
    </row>
    <row r="38" spans="1:85">
      <c r="A38" s="16">
        <v>22</v>
      </c>
      <c r="B38" s="31" t="str">
        <f t="shared" ca="1" si="0"/>
        <v>30Y</v>
      </c>
      <c r="C38" s="25" t="str">
        <f ca="1"/>
        <v>EUSWE30 ICPL Curncy</v>
      </c>
      <c r="D38" s="25">
        <f ca="1"/>
        <v>1.254</v>
      </c>
      <c r="E38" s="61">
        <f t="shared" ca="1" si="1"/>
        <v>1.2540000000000001E-2</v>
      </c>
      <c r="F38" s="58"/>
      <c r="H38" s="31" t="str">
        <f t="shared" ca="1" si="2"/>
        <v/>
      </c>
      <c r="I38" s="25" t="str">
        <f ca="1"/>
        <v/>
      </c>
      <c r="J38" s="25" t="str">
        <f ca="1"/>
        <v/>
      </c>
      <c r="K38" s="61" t="str">
        <f t="shared" ca="1" si="3"/>
        <v/>
      </c>
      <c r="L38" s="58"/>
      <c r="N38" s="31" t="str">
        <f t="shared" ca="1" si="4"/>
        <v/>
      </c>
      <c r="O38" s="25" t="str">
        <f ca="1"/>
        <v/>
      </c>
      <c r="P38" s="25" t="str">
        <f ca="1"/>
        <v/>
      </c>
      <c r="Q38" s="61" t="str">
        <f t="shared" ca="1" si="5"/>
        <v/>
      </c>
      <c r="R38" s="58"/>
      <c r="T38" s="31" t="str">
        <f t="shared" ca="1" si="6"/>
        <v/>
      </c>
      <c r="U38" s="25" t="str">
        <f ca="1"/>
        <v/>
      </c>
      <c r="V38" s="25" t="str">
        <f ca="1"/>
        <v/>
      </c>
      <c r="W38" s="61" t="str">
        <f t="shared" ca="1" si="7"/>
        <v/>
      </c>
      <c r="X38" s="58"/>
      <c r="Y38" s="2"/>
      <c r="Z38" s="31" t="str">
        <f t="shared" ca="1" si="8"/>
        <v/>
      </c>
      <c r="AA38" s="25" t="str">
        <f ca="1"/>
        <v/>
      </c>
      <c r="AB38" s="25" t="str">
        <f ca="1"/>
        <v/>
      </c>
      <c r="AC38" s="61" t="str">
        <f t="shared" ca="1" si="9"/>
        <v/>
      </c>
      <c r="AD38" s="58"/>
      <c r="AE38" s="2"/>
      <c r="AF38" s="31" t="str">
        <f t="shared" ca="1" si="10"/>
        <v/>
      </c>
      <c r="AG38" s="25" t="str">
        <f ca="1"/>
        <v/>
      </c>
      <c r="AH38" s="25" t="str">
        <f ca="1"/>
        <v/>
      </c>
      <c r="AI38" s="61" t="str">
        <f t="shared" ca="1" si="11"/>
        <v/>
      </c>
      <c r="AJ38" s="58"/>
      <c r="AL38" s="31" t="str">
        <f t="shared" ca="1" si="12"/>
        <v/>
      </c>
      <c r="AM38" s="25" t="str">
        <f ca="1"/>
        <v/>
      </c>
      <c r="AN38" s="163" t="str">
        <f ca="1"/>
        <v/>
      </c>
      <c r="AO38" s="166" t="str">
        <f t="shared" ca="1" si="13"/>
        <v/>
      </c>
      <c r="AP38" s="64"/>
      <c r="AR38" s="31" t="str">
        <f t="shared" ca="1" si="14"/>
        <v/>
      </c>
      <c r="AS38" s="25" t="str">
        <f ca="1"/>
        <v/>
      </c>
      <c r="AT38" s="25" t="str">
        <f ca="1"/>
        <v/>
      </c>
      <c r="AU38" s="61" t="str">
        <f t="shared" ca="1" si="15"/>
        <v/>
      </c>
      <c r="AV38" s="58"/>
      <c r="AX38" s="31" t="str">
        <f t="shared" ca="1" si="16"/>
        <v/>
      </c>
      <c r="AY38" s="25" t="str">
        <f ca="1"/>
        <v/>
      </c>
      <c r="AZ38" s="25" t="str">
        <f ca="1"/>
        <v/>
      </c>
      <c r="BA38" s="61" t="str">
        <f t="shared" ca="1" si="17"/>
        <v/>
      </c>
      <c r="BB38" s="58"/>
      <c r="BC38" s="2"/>
      <c r="BD38" s="31" t="str">
        <f t="shared" ca="1" si="18"/>
        <v/>
      </c>
      <c r="BE38" s="25" t="str">
        <f ca="1"/>
        <v/>
      </c>
      <c r="BF38" s="25" t="str">
        <f ca="1"/>
        <v/>
      </c>
      <c r="BG38" s="61" t="str">
        <f t="shared" ca="1" si="19"/>
        <v/>
      </c>
      <c r="BH38" s="58"/>
      <c r="BI38" s="2"/>
      <c r="BJ38" s="31" t="str">
        <f t="shared" ca="1" si="20"/>
        <v/>
      </c>
      <c r="BK38" s="25" t="str">
        <f ca="1"/>
        <v/>
      </c>
      <c r="BL38" s="25" t="str">
        <f ca="1"/>
        <v/>
      </c>
      <c r="BM38" s="61" t="str">
        <f t="shared" ca="1" si="21"/>
        <v/>
      </c>
      <c r="BN38" s="58"/>
      <c r="BO38" s="2"/>
      <c r="BP38" s="31" t="str">
        <f t="shared" ca="1" si="22"/>
        <v/>
      </c>
      <c r="BQ38" s="25" t="str">
        <f ca="1"/>
        <v/>
      </c>
      <c r="BR38" s="25" t="str">
        <f ca="1"/>
        <v/>
      </c>
      <c r="BS38" s="61" t="str">
        <f t="shared" ca="1" si="23"/>
        <v/>
      </c>
      <c r="BT38" s="58"/>
      <c r="CG38" s="2"/>
    </row>
    <row r="39" spans="1:85">
      <c r="A39" s="16">
        <v>23</v>
      </c>
      <c r="B39" s="31" t="str">
        <f t="shared" ca="1" si="0"/>
        <v>40Y</v>
      </c>
      <c r="C39" s="25" t="str">
        <f ca="1"/>
        <v>EUSWE40 ICPL Curncy</v>
      </c>
      <c r="D39" s="25">
        <f ca="1"/>
        <v>1.2869999999999999</v>
      </c>
      <c r="E39" s="61">
        <f t="shared" ca="1" si="1"/>
        <v>1.2869999999999999E-2</v>
      </c>
      <c r="F39" s="58"/>
      <c r="H39" s="31" t="str">
        <f t="shared" ca="1" si="2"/>
        <v/>
      </c>
      <c r="I39" s="25" t="str">
        <f ca="1"/>
        <v/>
      </c>
      <c r="J39" s="25" t="str">
        <f ca="1"/>
        <v/>
      </c>
      <c r="K39" s="61" t="str">
        <f t="shared" ca="1" si="3"/>
        <v/>
      </c>
      <c r="L39" s="58"/>
      <c r="N39" s="31" t="str">
        <f t="shared" ca="1" si="4"/>
        <v/>
      </c>
      <c r="O39" s="25" t="str">
        <f ca="1"/>
        <v/>
      </c>
      <c r="P39" s="25" t="str">
        <f ca="1"/>
        <v/>
      </c>
      <c r="Q39" s="61" t="str">
        <f t="shared" ca="1" si="5"/>
        <v/>
      </c>
      <c r="R39" s="58"/>
      <c r="T39" s="31" t="str">
        <f t="shared" ca="1" si="6"/>
        <v/>
      </c>
      <c r="U39" s="25" t="str">
        <f ca="1"/>
        <v/>
      </c>
      <c r="V39" s="25" t="str">
        <f ca="1"/>
        <v/>
      </c>
      <c r="W39" s="61" t="str">
        <f t="shared" ca="1" si="7"/>
        <v/>
      </c>
      <c r="X39" s="58"/>
      <c r="Y39" s="2"/>
      <c r="Z39" s="31" t="str">
        <f t="shared" ca="1" si="8"/>
        <v/>
      </c>
      <c r="AA39" s="25" t="str">
        <f ca="1"/>
        <v/>
      </c>
      <c r="AB39" s="25" t="str">
        <f ca="1"/>
        <v/>
      </c>
      <c r="AC39" s="61" t="str">
        <f t="shared" ca="1" si="9"/>
        <v/>
      </c>
      <c r="AD39" s="58"/>
      <c r="AE39" s="2"/>
      <c r="AF39" s="31" t="str">
        <f t="shared" ca="1" si="10"/>
        <v/>
      </c>
      <c r="AG39" s="25" t="str">
        <f ca="1"/>
        <v/>
      </c>
      <c r="AH39" s="25" t="str">
        <f ca="1"/>
        <v/>
      </c>
      <c r="AI39" s="61" t="str">
        <f t="shared" ca="1" si="11"/>
        <v/>
      </c>
      <c r="AJ39" s="58"/>
      <c r="AL39" s="31" t="str">
        <f t="shared" ca="1" si="12"/>
        <v/>
      </c>
      <c r="AM39" s="25" t="str">
        <f ca="1"/>
        <v/>
      </c>
      <c r="AN39" s="163" t="str">
        <f ca="1"/>
        <v/>
      </c>
      <c r="AO39" s="166" t="str">
        <f t="shared" ca="1" si="13"/>
        <v/>
      </c>
      <c r="AP39" s="64"/>
      <c r="AR39" s="31" t="str">
        <f t="shared" ca="1" si="14"/>
        <v/>
      </c>
      <c r="AS39" s="25" t="str">
        <f ca="1"/>
        <v/>
      </c>
      <c r="AT39" s="25" t="str">
        <f ca="1"/>
        <v/>
      </c>
      <c r="AU39" s="61" t="str">
        <f t="shared" ca="1" si="15"/>
        <v/>
      </c>
      <c r="AV39" s="58"/>
      <c r="AX39" s="31" t="str">
        <f t="shared" ca="1" si="16"/>
        <v/>
      </c>
      <c r="AY39" s="25" t="str">
        <f ca="1"/>
        <v/>
      </c>
      <c r="AZ39" s="25" t="str">
        <f ca="1"/>
        <v/>
      </c>
      <c r="BA39" s="61" t="str">
        <f t="shared" ca="1" si="17"/>
        <v/>
      </c>
      <c r="BB39" s="58"/>
      <c r="BC39" s="2"/>
      <c r="BD39" s="31" t="str">
        <f t="shared" ca="1" si="18"/>
        <v/>
      </c>
      <c r="BE39" s="25" t="str">
        <f ca="1"/>
        <v/>
      </c>
      <c r="BF39" s="25" t="str">
        <f ca="1"/>
        <v/>
      </c>
      <c r="BG39" s="61" t="str">
        <f t="shared" ca="1" si="19"/>
        <v/>
      </c>
      <c r="BH39" s="58"/>
      <c r="BI39" s="2"/>
      <c r="BJ39" s="31" t="str">
        <f t="shared" ca="1" si="20"/>
        <v/>
      </c>
      <c r="BK39" s="25" t="str">
        <f ca="1"/>
        <v/>
      </c>
      <c r="BL39" s="25" t="str">
        <f ca="1"/>
        <v/>
      </c>
      <c r="BM39" s="61" t="str">
        <f t="shared" ca="1" si="21"/>
        <v/>
      </c>
      <c r="BN39" s="58"/>
      <c r="BO39" s="2"/>
      <c r="BP39" s="31" t="str">
        <f t="shared" ca="1" si="22"/>
        <v/>
      </c>
      <c r="BQ39" s="25" t="str">
        <f ca="1"/>
        <v/>
      </c>
      <c r="BR39" s="25" t="str">
        <f ca="1"/>
        <v/>
      </c>
      <c r="BS39" s="61" t="str">
        <f t="shared" ca="1" si="23"/>
        <v/>
      </c>
      <c r="BT39" s="58"/>
      <c r="CG39" s="2"/>
    </row>
    <row r="40" spans="1:85">
      <c r="A40" s="16">
        <v>24</v>
      </c>
      <c r="B40" s="31" t="str">
        <f t="shared" ca="1" si="0"/>
        <v>50Y</v>
      </c>
      <c r="C40" s="25" t="str">
        <f ca="1"/>
        <v>EUSWE50 ICPL Curncy</v>
      </c>
      <c r="D40" s="25">
        <f ca="1"/>
        <v>1.262</v>
      </c>
      <c r="E40" s="61">
        <f t="shared" ca="1" si="1"/>
        <v>1.2619999999999999E-2</v>
      </c>
      <c r="F40" s="58"/>
      <c r="H40" s="31" t="str">
        <f t="shared" ca="1" si="2"/>
        <v/>
      </c>
      <c r="I40" s="25" t="str">
        <f ca="1"/>
        <v/>
      </c>
      <c r="J40" s="25" t="str">
        <f ca="1"/>
        <v/>
      </c>
      <c r="K40" s="61" t="str">
        <f t="shared" ca="1" si="3"/>
        <v/>
      </c>
      <c r="L40" s="58"/>
      <c r="N40" s="31" t="str">
        <f t="shared" ca="1" si="4"/>
        <v/>
      </c>
      <c r="O40" s="25" t="str">
        <f ca="1"/>
        <v/>
      </c>
      <c r="P40" s="25" t="str">
        <f ca="1"/>
        <v/>
      </c>
      <c r="Q40" s="61" t="str">
        <f t="shared" ca="1" si="5"/>
        <v/>
      </c>
      <c r="R40" s="58"/>
      <c r="T40" s="31" t="str">
        <f t="shared" ca="1" si="6"/>
        <v/>
      </c>
      <c r="U40" s="25" t="str">
        <f ca="1"/>
        <v/>
      </c>
      <c r="V40" s="25" t="str">
        <f ca="1"/>
        <v/>
      </c>
      <c r="W40" s="61" t="str">
        <f t="shared" ca="1" si="7"/>
        <v/>
      </c>
      <c r="X40" s="58"/>
      <c r="Y40" s="2"/>
      <c r="Z40" s="31" t="str">
        <f t="shared" ca="1" si="8"/>
        <v/>
      </c>
      <c r="AA40" s="25" t="str">
        <f ca="1"/>
        <v/>
      </c>
      <c r="AB40" s="25" t="str">
        <f ca="1"/>
        <v/>
      </c>
      <c r="AC40" s="61" t="str">
        <f t="shared" ca="1" si="9"/>
        <v/>
      </c>
      <c r="AD40" s="58"/>
      <c r="AE40" s="2"/>
      <c r="AF40" s="31" t="str">
        <f t="shared" ca="1" si="10"/>
        <v/>
      </c>
      <c r="AG40" s="25" t="str">
        <f ca="1"/>
        <v/>
      </c>
      <c r="AH40" s="25" t="str">
        <f ca="1"/>
        <v/>
      </c>
      <c r="AI40" s="61" t="str">
        <f t="shared" ca="1" si="11"/>
        <v/>
      </c>
      <c r="AJ40" s="58"/>
      <c r="AL40" s="31" t="str">
        <f t="shared" ca="1" si="12"/>
        <v/>
      </c>
      <c r="AM40" s="25" t="str">
        <f ca="1"/>
        <v/>
      </c>
      <c r="AN40" s="163" t="str">
        <f ca="1"/>
        <v/>
      </c>
      <c r="AO40" s="166" t="str">
        <f t="shared" ca="1" si="13"/>
        <v/>
      </c>
      <c r="AP40" s="64"/>
      <c r="AR40" s="31" t="str">
        <f t="shared" ca="1" si="14"/>
        <v/>
      </c>
      <c r="AS40" s="25" t="str">
        <f ca="1"/>
        <v/>
      </c>
      <c r="AT40" s="25" t="str">
        <f ca="1"/>
        <v/>
      </c>
      <c r="AU40" s="61" t="str">
        <f t="shared" ca="1" si="15"/>
        <v/>
      </c>
      <c r="AV40" s="58"/>
      <c r="AX40" s="31" t="str">
        <f t="shared" ca="1" si="16"/>
        <v/>
      </c>
      <c r="AY40" s="25" t="str">
        <f ca="1"/>
        <v/>
      </c>
      <c r="AZ40" s="25" t="str">
        <f ca="1"/>
        <v/>
      </c>
      <c r="BA40" s="61" t="str">
        <f t="shared" ca="1" si="17"/>
        <v/>
      </c>
      <c r="BB40" s="58"/>
      <c r="BC40" s="2"/>
      <c r="BD40" s="31" t="str">
        <f t="shared" ca="1" si="18"/>
        <v/>
      </c>
      <c r="BE40" s="25" t="str">
        <f ca="1"/>
        <v/>
      </c>
      <c r="BF40" s="25" t="str">
        <f ca="1"/>
        <v/>
      </c>
      <c r="BG40" s="61" t="str">
        <f t="shared" ca="1" si="19"/>
        <v/>
      </c>
      <c r="BH40" s="58"/>
      <c r="BI40" s="2"/>
      <c r="BJ40" s="31" t="str">
        <f t="shared" ca="1" si="20"/>
        <v/>
      </c>
      <c r="BK40" s="25" t="str">
        <f ca="1"/>
        <v/>
      </c>
      <c r="BL40" s="25" t="str">
        <f ca="1"/>
        <v/>
      </c>
      <c r="BM40" s="61" t="str">
        <f t="shared" ca="1" si="21"/>
        <v/>
      </c>
      <c r="BN40" s="58"/>
      <c r="BO40" s="2"/>
      <c r="BP40" s="31" t="str">
        <f t="shared" ca="1" si="22"/>
        <v/>
      </c>
      <c r="BQ40" s="25" t="str">
        <f ca="1"/>
        <v/>
      </c>
      <c r="BR40" s="25" t="str">
        <f ca="1"/>
        <v/>
      </c>
      <c r="BS40" s="61" t="str">
        <f t="shared" ca="1" si="23"/>
        <v/>
      </c>
      <c r="BT40" s="58"/>
      <c r="CG40" s="2"/>
    </row>
    <row r="41" spans="1:85">
      <c r="A41" s="16">
        <v>25</v>
      </c>
      <c r="B41" s="31" t="str">
        <f t="shared" ca="1" si="0"/>
        <v/>
      </c>
      <c r="C41" s="25" t="str">
        <f ca="1"/>
        <v/>
      </c>
      <c r="D41" s="25" t="str">
        <f ca="1"/>
        <v/>
      </c>
      <c r="E41" s="61" t="str">
        <f t="shared" ca="1" si="1"/>
        <v/>
      </c>
      <c r="F41" s="58"/>
      <c r="H41" s="31" t="str">
        <f t="shared" ca="1" si="2"/>
        <v/>
      </c>
      <c r="I41" s="25" t="str">
        <f ca="1"/>
        <v/>
      </c>
      <c r="J41" s="25" t="str">
        <f ca="1"/>
        <v/>
      </c>
      <c r="K41" s="61" t="str">
        <f t="shared" ca="1" si="3"/>
        <v/>
      </c>
      <c r="L41" s="58"/>
      <c r="N41" s="31" t="str">
        <f t="shared" ca="1" si="4"/>
        <v/>
      </c>
      <c r="O41" s="25" t="str">
        <f ca="1"/>
        <v/>
      </c>
      <c r="P41" s="25" t="str">
        <f ca="1"/>
        <v/>
      </c>
      <c r="Q41" s="61" t="str">
        <f t="shared" ca="1" si="5"/>
        <v/>
      </c>
      <c r="R41" s="58"/>
      <c r="T41" s="31" t="str">
        <f t="shared" ca="1" si="6"/>
        <v/>
      </c>
      <c r="U41" s="25" t="str">
        <f ca="1"/>
        <v/>
      </c>
      <c r="V41" s="25" t="str">
        <f ca="1"/>
        <v/>
      </c>
      <c r="W41" s="61" t="str">
        <f t="shared" ca="1" si="7"/>
        <v/>
      </c>
      <c r="X41" s="58"/>
      <c r="Y41" s="2"/>
      <c r="Z41" s="31" t="str">
        <f t="shared" ca="1" si="8"/>
        <v/>
      </c>
      <c r="AA41" s="25" t="str">
        <f ca="1"/>
        <v/>
      </c>
      <c r="AB41" s="25" t="str">
        <f ca="1"/>
        <v/>
      </c>
      <c r="AC41" s="61" t="str">
        <f t="shared" ca="1" si="9"/>
        <v/>
      </c>
      <c r="AD41" s="58"/>
      <c r="AE41" s="2"/>
      <c r="AF41" s="31" t="str">
        <f t="shared" ca="1" si="10"/>
        <v/>
      </c>
      <c r="AG41" s="25" t="str">
        <f ca="1"/>
        <v/>
      </c>
      <c r="AH41" s="25" t="str">
        <f ca="1"/>
        <v/>
      </c>
      <c r="AI41" s="61" t="str">
        <f t="shared" ca="1" si="11"/>
        <v/>
      </c>
      <c r="AJ41" s="58"/>
      <c r="AL41" s="31" t="str">
        <f t="shared" ca="1" si="12"/>
        <v/>
      </c>
      <c r="AM41" s="25" t="str">
        <f ca="1"/>
        <v/>
      </c>
      <c r="AN41" s="163" t="str">
        <f ca="1"/>
        <v/>
      </c>
      <c r="AO41" s="166" t="str">
        <f t="shared" ca="1" si="13"/>
        <v/>
      </c>
      <c r="AP41" s="64"/>
      <c r="AR41" s="31" t="str">
        <f t="shared" ca="1" si="14"/>
        <v/>
      </c>
      <c r="AS41" s="25" t="str">
        <f ca="1"/>
        <v/>
      </c>
      <c r="AT41" s="25" t="str">
        <f ca="1"/>
        <v/>
      </c>
      <c r="AU41" s="61" t="str">
        <f t="shared" ca="1" si="15"/>
        <v/>
      </c>
      <c r="AV41" s="58"/>
      <c r="AX41" s="31" t="str">
        <f t="shared" ca="1" si="16"/>
        <v/>
      </c>
      <c r="AY41" s="25" t="str">
        <f ca="1"/>
        <v/>
      </c>
      <c r="AZ41" s="25" t="str">
        <f ca="1"/>
        <v/>
      </c>
      <c r="BA41" s="61" t="str">
        <f t="shared" ca="1" si="17"/>
        <v/>
      </c>
      <c r="BB41" s="58"/>
      <c r="BC41" s="2"/>
      <c r="BD41" s="31" t="str">
        <f t="shared" ca="1" si="18"/>
        <v/>
      </c>
      <c r="BE41" s="25" t="str">
        <f ca="1"/>
        <v/>
      </c>
      <c r="BF41" s="25" t="str">
        <f ca="1"/>
        <v/>
      </c>
      <c r="BG41" s="61" t="str">
        <f t="shared" ca="1" si="19"/>
        <v/>
      </c>
      <c r="BH41" s="58"/>
      <c r="BI41" s="2"/>
      <c r="BJ41" s="31" t="str">
        <f t="shared" ca="1" si="20"/>
        <v/>
      </c>
      <c r="BK41" s="25" t="str">
        <f ca="1"/>
        <v/>
      </c>
      <c r="BL41" s="25" t="str">
        <f ca="1"/>
        <v/>
      </c>
      <c r="BM41" s="61" t="str">
        <f t="shared" ca="1" si="21"/>
        <v/>
      </c>
      <c r="BN41" s="58"/>
      <c r="BO41" s="2"/>
      <c r="BP41" s="31" t="str">
        <f t="shared" ca="1" si="22"/>
        <v/>
      </c>
      <c r="BQ41" s="25" t="str">
        <f ca="1"/>
        <v/>
      </c>
      <c r="BR41" s="25" t="str">
        <f ca="1"/>
        <v/>
      </c>
      <c r="BS41" s="61" t="str">
        <f t="shared" ca="1" si="23"/>
        <v/>
      </c>
      <c r="BT41" s="58"/>
      <c r="CG41" s="2"/>
    </row>
    <row r="42" spans="1:85">
      <c r="A42" s="16">
        <v>26</v>
      </c>
      <c r="B42" s="31" t="str">
        <f t="shared" ca="1" si="0"/>
        <v/>
      </c>
      <c r="C42" s="25" t="str">
        <f ca="1"/>
        <v/>
      </c>
      <c r="D42" s="25" t="str">
        <f ca="1"/>
        <v/>
      </c>
      <c r="E42" s="61" t="str">
        <f t="shared" ca="1" si="1"/>
        <v/>
      </c>
      <c r="F42" s="58"/>
      <c r="H42" s="31" t="str">
        <f t="shared" ca="1" si="2"/>
        <v/>
      </c>
      <c r="I42" s="25" t="str">
        <f ca="1"/>
        <v/>
      </c>
      <c r="J42" s="25" t="str">
        <f ca="1"/>
        <v/>
      </c>
      <c r="K42" s="61" t="str">
        <f t="shared" ca="1" si="3"/>
        <v/>
      </c>
      <c r="L42" s="58"/>
      <c r="N42" s="31" t="str">
        <f t="shared" ca="1" si="4"/>
        <v/>
      </c>
      <c r="O42" s="25" t="str">
        <f ca="1"/>
        <v/>
      </c>
      <c r="P42" s="25" t="str">
        <f ca="1"/>
        <v/>
      </c>
      <c r="Q42" s="61" t="str">
        <f t="shared" ca="1" si="5"/>
        <v/>
      </c>
      <c r="R42" s="58"/>
      <c r="T42" s="31" t="str">
        <f t="shared" ca="1" si="6"/>
        <v/>
      </c>
      <c r="U42" s="25" t="str">
        <f ca="1"/>
        <v/>
      </c>
      <c r="V42" s="25" t="str">
        <f ca="1"/>
        <v/>
      </c>
      <c r="W42" s="61" t="str">
        <f t="shared" ca="1" si="7"/>
        <v/>
      </c>
      <c r="X42" s="58"/>
      <c r="Y42" s="2"/>
      <c r="Z42" s="31" t="str">
        <f t="shared" ca="1" si="8"/>
        <v/>
      </c>
      <c r="AA42" s="25" t="str">
        <f ca="1"/>
        <v/>
      </c>
      <c r="AB42" s="25" t="str">
        <f ca="1"/>
        <v/>
      </c>
      <c r="AC42" s="61" t="str">
        <f t="shared" ca="1" si="9"/>
        <v/>
      </c>
      <c r="AD42" s="58"/>
      <c r="AE42" s="2"/>
      <c r="AF42" s="31" t="str">
        <f t="shared" ca="1" si="10"/>
        <v/>
      </c>
      <c r="AG42" s="25" t="str">
        <f ca="1"/>
        <v/>
      </c>
      <c r="AH42" s="25" t="str">
        <f ca="1"/>
        <v/>
      </c>
      <c r="AI42" s="61" t="str">
        <f t="shared" ca="1" si="11"/>
        <v/>
      </c>
      <c r="AJ42" s="58"/>
      <c r="AL42" s="31" t="str">
        <f t="shared" ca="1" si="12"/>
        <v/>
      </c>
      <c r="AM42" s="25" t="str">
        <f ca="1"/>
        <v/>
      </c>
      <c r="AN42" s="163" t="str">
        <f ca="1"/>
        <v/>
      </c>
      <c r="AO42" s="166" t="str">
        <f t="shared" ca="1" si="13"/>
        <v/>
      </c>
      <c r="AP42" s="64"/>
      <c r="AR42" s="31" t="str">
        <f t="shared" ca="1" si="14"/>
        <v/>
      </c>
      <c r="AS42" s="25" t="str">
        <f ca="1"/>
        <v/>
      </c>
      <c r="AT42" s="25" t="str">
        <f ca="1"/>
        <v/>
      </c>
      <c r="AU42" s="61" t="str">
        <f t="shared" ca="1" si="15"/>
        <v/>
      </c>
      <c r="AV42" s="58"/>
      <c r="AX42" s="31" t="str">
        <f t="shared" ca="1" si="16"/>
        <v/>
      </c>
      <c r="AY42" s="25" t="str">
        <f ca="1"/>
        <v/>
      </c>
      <c r="AZ42" s="25" t="str">
        <f ca="1"/>
        <v/>
      </c>
      <c r="BA42" s="61" t="str">
        <f t="shared" ca="1" si="17"/>
        <v/>
      </c>
      <c r="BB42" s="58"/>
      <c r="BC42" s="2"/>
      <c r="BD42" s="31" t="str">
        <f t="shared" ca="1" si="18"/>
        <v/>
      </c>
      <c r="BE42" s="25" t="str">
        <f ca="1"/>
        <v/>
      </c>
      <c r="BF42" s="25" t="str">
        <f ca="1"/>
        <v/>
      </c>
      <c r="BG42" s="61" t="str">
        <f t="shared" ca="1" si="19"/>
        <v/>
      </c>
      <c r="BH42" s="58"/>
      <c r="BI42" s="2"/>
      <c r="BJ42" s="31" t="str">
        <f t="shared" ca="1" si="20"/>
        <v/>
      </c>
      <c r="BK42" s="25" t="str">
        <f ca="1"/>
        <v/>
      </c>
      <c r="BL42" s="25" t="str">
        <f ca="1"/>
        <v/>
      </c>
      <c r="BM42" s="61" t="str">
        <f t="shared" ca="1" si="21"/>
        <v/>
      </c>
      <c r="BN42" s="58"/>
      <c r="BO42" s="2"/>
      <c r="BP42" s="31" t="str">
        <f t="shared" ca="1" si="22"/>
        <v/>
      </c>
      <c r="BQ42" s="25" t="str">
        <f ca="1"/>
        <v/>
      </c>
      <c r="BR42" s="25" t="str">
        <f ca="1"/>
        <v/>
      </c>
      <c r="BS42" s="61" t="str">
        <f t="shared" ca="1" si="23"/>
        <v/>
      </c>
      <c r="BT42" s="58"/>
      <c r="CG42" s="2"/>
    </row>
    <row r="43" spans="1:85">
      <c r="A43" s="16">
        <v>27</v>
      </c>
      <c r="B43" s="31" t="str">
        <f t="shared" ca="1" si="0"/>
        <v/>
      </c>
      <c r="C43" s="25" t="str">
        <f ca="1"/>
        <v/>
      </c>
      <c r="D43" s="25" t="str">
        <f ca="1"/>
        <v/>
      </c>
      <c r="E43" s="61" t="str">
        <f t="shared" ca="1" si="1"/>
        <v/>
      </c>
      <c r="F43" s="58"/>
      <c r="H43" s="31" t="str">
        <f t="shared" ca="1" si="2"/>
        <v/>
      </c>
      <c r="I43" s="25" t="str">
        <f ca="1"/>
        <v/>
      </c>
      <c r="J43" s="25" t="str">
        <f ca="1"/>
        <v/>
      </c>
      <c r="K43" s="61" t="str">
        <f t="shared" ca="1" si="3"/>
        <v/>
      </c>
      <c r="L43" s="58"/>
      <c r="N43" s="31" t="str">
        <f t="shared" ca="1" si="4"/>
        <v/>
      </c>
      <c r="O43" s="25" t="str">
        <f ca="1"/>
        <v/>
      </c>
      <c r="P43" s="25" t="str">
        <f ca="1"/>
        <v/>
      </c>
      <c r="Q43" s="61" t="str">
        <f t="shared" ca="1" si="5"/>
        <v/>
      </c>
      <c r="R43" s="58"/>
      <c r="T43" s="31" t="str">
        <f t="shared" ca="1" si="6"/>
        <v/>
      </c>
      <c r="U43" s="25" t="str">
        <f ca="1"/>
        <v/>
      </c>
      <c r="V43" s="25" t="str">
        <f ca="1"/>
        <v/>
      </c>
      <c r="W43" s="61" t="str">
        <f t="shared" ca="1" si="7"/>
        <v/>
      </c>
      <c r="X43" s="58"/>
      <c r="Y43" s="2"/>
      <c r="Z43" s="31" t="str">
        <f t="shared" ca="1" si="8"/>
        <v/>
      </c>
      <c r="AA43" s="25" t="str">
        <f ca="1"/>
        <v/>
      </c>
      <c r="AB43" s="25" t="str">
        <f ca="1"/>
        <v/>
      </c>
      <c r="AC43" s="61" t="str">
        <f t="shared" ca="1" si="9"/>
        <v/>
      </c>
      <c r="AD43" s="58"/>
      <c r="AE43" s="2"/>
      <c r="AF43" s="31" t="str">
        <f t="shared" ca="1" si="10"/>
        <v/>
      </c>
      <c r="AG43" s="25" t="str">
        <f ca="1"/>
        <v/>
      </c>
      <c r="AH43" s="25" t="str">
        <f ca="1"/>
        <v/>
      </c>
      <c r="AI43" s="61" t="str">
        <f t="shared" ca="1" si="11"/>
        <v/>
      </c>
      <c r="AJ43" s="58"/>
      <c r="AL43" s="31" t="str">
        <f t="shared" ca="1" si="12"/>
        <v/>
      </c>
      <c r="AM43" s="25" t="str">
        <f ca="1"/>
        <v/>
      </c>
      <c r="AN43" s="163" t="str">
        <f ca="1"/>
        <v/>
      </c>
      <c r="AO43" s="166" t="str">
        <f t="shared" ca="1" si="13"/>
        <v/>
      </c>
      <c r="AP43" s="64"/>
      <c r="AR43" s="31" t="str">
        <f t="shared" ca="1" si="14"/>
        <v/>
      </c>
      <c r="AS43" s="25" t="str">
        <f ca="1"/>
        <v/>
      </c>
      <c r="AT43" s="25" t="str">
        <f ca="1"/>
        <v/>
      </c>
      <c r="AU43" s="61" t="str">
        <f t="shared" ca="1" si="15"/>
        <v/>
      </c>
      <c r="AV43" s="58"/>
      <c r="AX43" s="31" t="str">
        <f t="shared" ca="1" si="16"/>
        <v/>
      </c>
      <c r="AY43" s="25" t="str">
        <f ca="1"/>
        <v/>
      </c>
      <c r="AZ43" s="25" t="str">
        <f ca="1"/>
        <v/>
      </c>
      <c r="BA43" s="61" t="str">
        <f t="shared" ca="1" si="17"/>
        <v/>
      </c>
      <c r="BB43" s="58"/>
      <c r="BC43" s="2"/>
      <c r="BD43" s="31" t="str">
        <f t="shared" ca="1" si="18"/>
        <v/>
      </c>
      <c r="BE43" s="25" t="str">
        <f ca="1"/>
        <v/>
      </c>
      <c r="BF43" s="25" t="str">
        <f ca="1"/>
        <v/>
      </c>
      <c r="BG43" s="61" t="str">
        <f t="shared" ca="1" si="19"/>
        <v/>
      </c>
      <c r="BH43" s="58"/>
      <c r="BI43" s="2"/>
      <c r="BJ43" s="31" t="str">
        <f t="shared" ca="1" si="20"/>
        <v/>
      </c>
      <c r="BK43" s="25" t="str">
        <f ca="1"/>
        <v/>
      </c>
      <c r="BL43" s="25" t="str">
        <f ca="1"/>
        <v/>
      </c>
      <c r="BM43" s="61" t="str">
        <f t="shared" ca="1" si="21"/>
        <v/>
      </c>
      <c r="BN43" s="58"/>
      <c r="BO43" s="2"/>
      <c r="BP43" s="31" t="str">
        <f t="shared" ca="1" si="22"/>
        <v/>
      </c>
      <c r="BQ43" s="25" t="str">
        <f ca="1"/>
        <v/>
      </c>
      <c r="BR43" s="25" t="str">
        <f ca="1"/>
        <v/>
      </c>
      <c r="BS43" s="61" t="str">
        <f t="shared" ca="1" si="23"/>
        <v/>
      </c>
      <c r="BT43" s="58"/>
      <c r="CG43" s="2"/>
    </row>
    <row r="44" spans="1:85">
      <c r="A44" s="16">
        <v>28</v>
      </c>
      <c r="B44" s="31" t="str">
        <f t="shared" ca="1" si="0"/>
        <v/>
      </c>
      <c r="C44" s="25" t="str">
        <f ca="1"/>
        <v/>
      </c>
      <c r="D44" s="25" t="str">
        <f ca="1"/>
        <v/>
      </c>
      <c r="E44" s="61" t="str">
        <f t="shared" ca="1" si="1"/>
        <v/>
      </c>
      <c r="F44" s="58"/>
      <c r="H44" s="31" t="str">
        <f t="shared" ca="1" si="2"/>
        <v/>
      </c>
      <c r="I44" s="25" t="str">
        <f ca="1"/>
        <v/>
      </c>
      <c r="J44" s="25" t="str">
        <f ca="1"/>
        <v/>
      </c>
      <c r="K44" s="61" t="str">
        <f t="shared" ca="1" si="3"/>
        <v/>
      </c>
      <c r="L44" s="58"/>
      <c r="N44" s="31" t="str">
        <f t="shared" ca="1" si="4"/>
        <v/>
      </c>
      <c r="O44" s="25" t="str">
        <f ca="1"/>
        <v/>
      </c>
      <c r="P44" s="25" t="str">
        <f ca="1"/>
        <v/>
      </c>
      <c r="Q44" s="61" t="str">
        <f t="shared" ca="1" si="5"/>
        <v/>
      </c>
      <c r="R44" s="58"/>
      <c r="T44" s="31" t="str">
        <f t="shared" ca="1" si="6"/>
        <v/>
      </c>
      <c r="U44" s="25" t="str">
        <f ca="1"/>
        <v/>
      </c>
      <c r="V44" s="25" t="str">
        <f ca="1"/>
        <v/>
      </c>
      <c r="W44" s="61" t="str">
        <f t="shared" ca="1" si="7"/>
        <v/>
      </c>
      <c r="X44" s="58"/>
      <c r="Y44" s="2"/>
      <c r="Z44" s="31" t="str">
        <f t="shared" ca="1" si="8"/>
        <v/>
      </c>
      <c r="AA44" s="25" t="str">
        <f ca="1"/>
        <v/>
      </c>
      <c r="AB44" s="25" t="str">
        <f ca="1"/>
        <v/>
      </c>
      <c r="AC44" s="61" t="str">
        <f t="shared" ca="1" si="9"/>
        <v/>
      </c>
      <c r="AD44" s="58"/>
      <c r="AE44" s="2"/>
      <c r="AF44" s="31" t="str">
        <f t="shared" ca="1" si="10"/>
        <v/>
      </c>
      <c r="AG44" s="25" t="str">
        <f ca="1"/>
        <v/>
      </c>
      <c r="AH44" s="25" t="str">
        <f ca="1"/>
        <v/>
      </c>
      <c r="AI44" s="61" t="str">
        <f t="shared" ca="1" si="11"/>
        <v/>
      </c>
      <c r="AJ44" s="58"/>
      <c r="AL44" s="31" t="str">
        <f t="shared" ca="1" si="12"/>
        <v/>
      </c>
      <c r="AM44" s="25" t="str">
        <f ca="1"/>
        <v/>
      </c>
      <c r="AN44" s="163" t="str">
        <f ca="1"/>
        <v/>
      </c>
      <c r="AO44" s="166" t="str">
        <f t="shared" ca="1" si="13"/>
        <v/>
      </c>
      <c r="AP44" s="64"/>
      <c r="AR44" s="31" t="str">
        <f t="shared" ca="1" si="14"/>
        <v/>
      </c>
      <c r="AS44" s="25" t="str">
        <f ca="1"/>
        <v/>
      </c>
      <c r="AT44" s="25" t="str">
        <f ca="1"/>
        <v/>
      </c>
      <c r="AU44" s="61" t="str">
        <f t="shared" ca="1" si="15"/>
        <v/>
      </c>
      <c r="AV44" s="58"/>
      <c r="AX44" s="31" t="str">
        <f t="shared" ca="1" si="16"/>
        <v/>
      </c>
      <c r="AY44" s="25" t="str">
        <f ca="1"/>
        <v/>
      </c>
      <c r="AZ44" s="25" t="str">
        <f ca="1"/>
        <v/>
      </c>
      <c r="BA44" s="61" t="str">
        <f t="shared" ca="1" si="17"/>
        <v/>
      </c>
      <c r="BB44" s="58"/>
      <c r="BC44" s="2"/>
      <c r="BD44" s="31" t="str">
        <f t="shared" ca="1" si="18"/>
        <v/>
      </c>
      <c r="BE44" s="25" t="str">
        <f ca="1"/>
        <v/>
      </c>
      <c r="BF44" s="25" t="str">
        <f ca="1"/>
        <v/>
      </c>
      <c r="BG44" s="61" t="str">
        <f t="shared" ca="1" si="19"/>
        <v/>
      </c>
      <c r="BH44" s="58"/>
      <c r="BI44" s="2"/>
      <c r="BJ44" s="31" t="str">
        <f t="shared" ca="1" si="20"/>
        <v/>
      </c>
      <c r="BK44" s="25" t="str">
        <f ca="1"/>
        <v/>
      </c>
      <c r="BL44" s="25" t="str">
        <f ca="1"/>
        <v/>
      </c>
      <c r="BM44" s="61" t="str">
        <f t="shared" ca="1" si="21"/>
        <v/>
      </c>
      <c r="BN44" s="58"/>
      <c r="BO44" s="2"/>
      <c r="BP44" s="31" t="str">
        <f t="shared" ca="1" si="22"/>
        <v/>
      </c>
      <c r="BQ44" s="25" t="str">
        <f ca="1"/>
        <v/>
      </c>
      <c r="BR44" s="25" t="str">
        <f ca="1"/>
        <v/>
      </c>
      <c r="BS44" s="61" t="str">
        <f t="shared" ca="1" si="23"/>
        <v/>
      </c>
      <c r="BT44" s="58"/>
      <c r="CG44" s="2"/>
    </row>
    <row r="45" spans="1:85">
      <c r="A45" s="16">
        <v>29</v>
      </c>
      <c r="B45" s="31" t="str">
        <f t="shared" ca="1" si="0"/>
        <v/>
      </c>
      <c r="C45" s="25" t="str">
        <f ca="1"/>
        <v/>
      </c>
      <c r="D45" s="25" t="str">
        <f ca="1"/>
        <v/>
      </c>
      <c r="E45" s="61" t="str">
        <f t="shared" ca="1" si="1"/>
        <v/>
      </c>
      <c r="F45" s="58"/>
      <c r="H45" s="31" t="str">
        <f t="shared" ca="1" si="2"/>
        <v/>
      </c>
      <c r="I45" s="25" t="str">
        <f ca="1"/>
        <v/>
      </c>
      <c r="J45" s="25" t="str">
        <f ca="1"/>
        <v/>
      </c>
      <c r="K45" s="61" t="str">
        <f t="shared" ca="1" si="3"/>
        <v/>
      </c>
      <c r="L45" s="58"/>
      <c r="N45" s="31" t="str">
        <f t="shared" ca="1" si="4"/>
        <v/>
      </c>
      <c r="O45" s="25" t="str">
        <f ca="1"/>
        <v/>
      </c>
      <c r="P45" s="25" t="str">
        <f ca="1"/>
        <v/>
      </c>
      <c r="Q45" s="61" t="str">
        <f t="shared" ca="1" si="5"/>
        <v/>
      </c>
      <c r="R45" s="58"/>
      <c r="T45" s="31" t="str">
        <f t="shared" ca="1" si="6"/>
        <v/>
      </c>
      <c r="U45" s="25" t="str">
        <f ca="1"/>
        <v/>
      </c>
      <c r="V45" s="25" t="str">
        <f ca="1"/>
        <v/>
      </c>
      <c r="W45" s="61" t="str">
        <f t="shared" ca="1" si="7"/>
        <v/>
      </c>
      <c r="X45" s="58"/>
      <c r="Y45" s="2"/>
      <c r="Z45" s="31" t="str">
        <f t="shared" ca="1" si="8"/>
        <v/>
      </c>
      <c r="AA45" s="25" t="str">
        <f ca="1"/>
        <v/>
      </c>
      <c r="AB45" s="25" t="str">
        <f ca="1"/>
        <v/>
      </c>
      <c r="AC45" s="61" t="str">
        <f t="shared" ca="1" si="9"/>
        <v/>
      </c>
      <c r="AD45" s="58"/>
      <c r="AE45" s="2"/>
      <c r="AF45" s="31" t="str">
        <f t="shared" ca="1" si="10"/>
        <v/>
      </c>
      <c r="AG45" s="25" t="str">
        <f ca="1"/>
        <v/>
      </c>
      <c r="AH45" s="25" t="str">
        <f ca="1"/>
        <v/>
      </c>
      <c r="AI45" s="61" t="str">
        <f t="shared" ca="1" si="11"/>
        <v/>
      </c>
      <c r="AJ45" s="58"/>
      <c r="AL45" s="31" t="str">
        <f t="shared" ca="1" si="12"/>
        <v/>
      </c>
      <c r="AM45" s="25" t="str">
        <f ca="1"/>
        <v/>
      </c>
      <c r="AN45" s="163" t="str">
        <f ca="1"/>
        <v/>
      </c>
      <c r="AO45" s="166" t="str">
        <f t="shared" ca="1" si="13"/>
        <v/>
      </c>
      <c r="AP45" s="64"/>
      <c r="AR45" s="31" t="str">
        <f t="shared" ca="1" si="14"/>
        <v/>
      </c>
      <c r="AS45" s="25" t="str">
        <f ca="1"/>
        <v/>
      </c>
      <c r="AT45" s="25" t="str">
        <f ca="1"/>
        <v/>
      </c>
      <c r="AU45" s="61" t="str">
        <f t="shared" ca="1" si="15"/>
        <v/>
      </c>
      <c r="AV45" s="58"/>
      <c r="AX45" s="31" t="str">
        <f t="shared" ca="1" si="16"/>
        <v/>
      </c>
      <c r="AY45" s="25" t="str">
        <f ca="1"/>
        <v/>
      </c>
      <c r="AZ45" s="25" t="str">
        <f ca="1"/>
        <v/>
      </c>
      <c r="BA45" s="61" t="str">
        <f t="shared" ca="1" si="17"/>
        <v/>
      </c>
      <c r="BB45" s="58"/>
      <c r="BC45" s="2"/>
      <c r="BD45" s="31" t="str">
        <f t="shared" ca="1" si="18"/>
        <v/>
      </c>
      <c r="BE45" s="25" t="str">
        <f ca="1"/>
        <v/>
      </c>
      <c r="BF45" s="25" t="str">
        <f ca="1"/>
        <v/>
      </c>
      <c r="BG45" s="61" t="str">
        <f t="shared" ca="1" si="19"/>
        <v/>
      </c>
      <c r="BH45" s="58"/>
      <c r="BI45" s="2"/>
      <c r="BJ45" s="31" t="str">
        <f t="shared" ca="1" si="20"/>
        <v/>
      </c>
      <c r="BK45" s="25" t="str">
        <f ca="1"/>
        <v/>
      </c>
      <c r="BL45" s="25" t="str">
        <f ca="1"/>
        <v/>
      </c>
      <c r="BM45" s="61" t="str">
        <f t="shared" ca="1" si="21"/>
        <v/>
      </c>
      <c r="BN45" s="58"/>
      <c r="BO45" s="2"/>
      <c r="BP45" s="31" t="str">
        <f t="shared" ca="1" si="22"/>
        <v/>
      </c>
      <c r="BQ45" s="25" t="str">
        <f ca="1"/>
        <v/>
      </c>
      <c r="BR45" s="25" t="str">
        <f ca="1"/>
        <v/>
      </c>
      <c r="BS45" s="61" t="str">
        <f t="shared" ca="1" si="23"/>
        <v/>
      </c>
      <c r="BT45" s="58"/>
      <c r="CG45" s="2"/>
    </row>
    <row r="46" spans="1:85">
      <c r="A46" s="16">
        <v>30</v>
      </c>
      <c r="B46" s="31" t="str">
        <f t="shared" ca="1" si="0"/>
        <v/>
      </c>
      <c r="C46" s="25" t="str">
        <f ca="1"/>
        <v/>
      </c>
      <c r="D46" s="25" t="str">
        <f ca="1"/>
        <v/>
      </c>
      <c r="E46" s="61" t="str">
        <f t="shared" ca="1" si="1"/>
        <v/>
      </c>
      <c r="F46" s="58"/>
      <c r="H46" s="31" t="str">
        <f t="shared" ca="1" si="2"/>
        <v/>
      </c>
      <c r="I46" s="25" t="str">
        <f ca="1"/>
        <v/>
      </c>
      <c r="J46" s="25" t="str">
        <f ca="1"/>
        <v/>
      </c>
      <c r="K46" s="61" t="str">
        <f t="shared" ca="1" si="3"/>
        <v/>
      </c>
      <c r="L46" s="58"/>
      <c r="N46" s="31" t="str">
        <f t="shared" ca="1" si="4"/>
        <v/>
      </c>
      <c r="O46" s="25" t="str">
        <f ca="1"/>
        <v/>
      </c>
      <c r="P46" s="25" t="str">
        <f ca="1"/>
        <v/>
      </c>
      <c r="Q46" s="61" t="str">
        <f t="shared" ca="1" si="5"/>
        <v/>
      </c>
      <c r="R46" s="58"/>
      <c r="T46" s="31" t="str">
        <f t="shared" ca="1" si="6"/>
        <v/>
      </c>
      <c r="U46" s="25" t="str">
        <f ca="1"/>
        <v/>
      </c>
      <c r="V46" s="25" t="str">
        <f ca="1"/>
        <v/>
      </c>
      <c r="W46" s="61" t="str">
        <f t="shared" ca="1" si="7"/>
        <v/>
      </c>
      <c r="X46" s="58"/>
      <c r="Y46" s="2"/>
      <c r="Z46" s="31" t="str">
        <f t="shared" ca="1" si="8"/>
        <v/>
      </c>
      <c r="AA46" s="25" t="str">
        <f ca="1"/>
        <v/>
      </c>
      <c r="AB46" s="25" t="str">
        <f ca="1"/>
        <v/>
      </c>
      <c r="AC46" s="61" t="str">
        <f t="shared" ca="1" si="9"/>
        <v/>
      </c>
      <c r="AD46" s="58"/>
      <c r="AE46" s="2"/>
      <c r="AF46" s="31" t="str">
        <f t="shared" ca="1" si="10"/>
        <v/>
      </c>
      <c r="AG46" s="25" t="str">
        <f ca="1"/>
        <v/>
      </c>
      <c r="AH46" s="25" t="str">
        <f ca="1"/>
        <v/>
      </c>
      <c r="AI46" s="61" t="str">
        <f t="shared" ca="1" si="11"/>
        <v/>
      </c>
      <c r="AJ46" s="58"/>
      <c r="AL46" s="31" t="str">
        <f t="shared" ca="1" si="12"/>
        <v/>
      </c>
      <c r="AM46" s="25" t="str">
        <f ca="1"/>
        <v/>
      </c>
      <c r="AN46" s="163" t="str">
        <f ca="1"/>
        <v/>
      </c>
      <c r="AO46" s="166" t="str">
        <f t="shared" ca="1" si="13"/>
        <v/>
      </c>
      <c r="AP46" s="64"/>
      <c r="AR46" s="31" t="str">
        <f t="shared" ca="1" si="14"/>
        <v/>
      </c>
      <c r="AS46" s="25" t="str">
        <f ca="1"/>
        <v/>
      </c>
      <c r="AT46" s="25" t="str">
        <f ca="1"/>
        <v/>
      </c>
      <c r="AU46" s="61" t="str">
        <f t="shared" ca="1" si="15"/>
        <v/>
      </c>
      <c r="AV46" s="58"/>
      <c r="AX46" s="31" t="str">
        <f t="shared" ca="1" si="16"/>
        <v/>
      </c>
      <c r="AY46" s="25" t="str">
        <f ca="1"/>
        <v/>
      </c>
      <c r="AZ46" s="25" t="str">
        <f ca="1"/>
        <v/>
      </c>
      <c r="BA46" s="61" t="str">
        <f t="shared" ca="1" si="17"/>
        <v/>
      </c>
      <c r="BB46" s="58"/>
      <c r="BC46" s="2"/>
      <c r="BD46" s="31" t="str">
        <f t="shared" ca="1" si="18"/>
        <v/>
      </c>
      <c r="BE46" s="25" t="str">
        <f ca="1"/>
        <v/>
      </c>
      <c r="BF46" s="25" t="str">
        <f ca="1"/>
        <v/>
      </c>
      <c r="BG46" s="61" t="str">
        <f t="shared" ca="1" si="19"/>
        <v/>
      </c>
      <c r="BH46" s="58"/>
      <c r="BI46" s="2"/>
      <c r="BJ46" s="31" t="str">
        <f t="shared" ca="1" si="20"/>
        <v/>
      </c>
      <c r="BK46" s="25" t="str">
        <f ca="1"/>
        <v/>
      </c>
      <c r="BL46" s="25" t="str">
        <f ca="1"/>
        <v/>
      </c>
      <c r="BM46" s="61" t="str">
        <f t="shared" ca="1" si="21"/>
        <v/>
      </c>
      <c r="BN46" s="58"/>
      <c r="BO46" s="2"/>
      <c r="BP46" s="31" t="str">
        <f t="shared" ca="1" si="22"/>
        <v/>
      </c>
      <c r="BQ46" s="25" t="str">
        <f ca="1"/>
        <v/>
      </c>
      <c r="BR46" s="25" t="str">
        <f ca="1"/>
        <v/>
      </c>
      <c r="BS46" s="61" t="str">
        <f t="shared" ca="1" si="23"/>
        <v/>
      </c>
      <c r="BT46" s="58"/>
      <c r="CG46" s="2"/>
    </row>
    <row r="47" spans="1:85">
      <c r="A47" s="16">
        <v>31</v>
      </c>
      <c r="B47" s="31" t="str">
        <f t="shared" ca="1" si="0"/>
        <v/>
      </c>
      <c r="C47" s="25" t="str">
        <f ca="1"/>
        <v/>
      </c>
      <c r="D47" s="25" t="str">
        <f ca="1"/>
        <v/>
      </c>
      <c r="E47" s="61" t="str">
        <f t="shared" ca="1" si="1"/>
        <v/>
      </c>
      <c r="F47" s="58"/>
      <c r="H47" s="31" t="str">
        <f t="shared" ca="1" si="2"/>
        <v/>
      </c>
      <c r="I47" s="25" t="str">
        <f ca="1"/>
        <v/>
      </c>
      <c r="J47" s="25" t="str">
        <f ca="1"/>
        <v/>
      </c>
      <c r="K47" s="61" t="str">
        <f t="shared" ca="1" si="3"/>
        <v/>
      </c>
      <c r="L47" s="58"/>
      <c r="N47" s="31" t="str">
        <f t="shared" ca="1" si="4"/>
        <v/>
      </c>
      <c r="O47" s="25" t="str">
        <f ca="1"/>
        <v/>
      </c>
      <c r="P47" s="25" t="str">
        <f ca="1"/>
        <v/>
      </c>
      <c r="Q47" s="61" t="str">
        <f t="shared" ca="1" si="5"/>
        <v/>
      </c>
      <c r="R47" s="58"/>
      <c r="T47" s="31" t="str">
        <f t="shared" ca="1" si="6"/>
        <v/>
      </c>
      <c r="U47" s="25" t="str">
        <f ca="1"/>
        <v/>
      </c>
      <c r="V47" s="25" t="str">
        <f ca="1"/>
        <v/>
      </c>
      <c r="W47" s="61" t="str">
        <f t="shared" ca="1" si="7"/>
        <v/>
      </c>
      <c r="X47" s="58"/>
      <c r="Y47" s="2"/>
      <c r="Z47" s="31" t="str">
        <f t="shared" ca="1" si="8"/>
        <v/>
      </c>
      <c r="AA47" s="25" t="str">
        <f ca="1"/>
        <v/>
      </c>
      <c r="AB47" s="25" t="str">
        <f ca="1"/>
        <v/>
      </c>
      <c r="AC47" s="61" t="str">
        <f t="shared" ca="1" si="9"/>
        <v/>
      </c>
      <c r="AD47" s="58"/>
      <c r="AE47" s="2"/>
      <c r="AF47" s="31" t="str">
        <f t="shared" ca="1" si="10"/>
        <v/>
      </c>
      <c r="AG47" s="25" t="str">
        <f ca="1"/>
        <v/>
      </c>
      <c r="AH47" s="25" t="str">
        <f ca="1"/>
        <v/>
      </c>
      <c r="AI47" s="61" t="str">
        <f t="shared" ca="1" si="11"/>
        <v/>
      </c>
      <c r="AJ47" s="58"/>
      <c r="AL47" s="31" t="str">
        <f t="shared" ca="1" si="12"/>
        <v/>
      </c>
      <c r="AM47" s="25" t="str">
        <f ca="1"/>
        <v/>
      </c>
      <c r="AN47" s="163" t="str">
        <f ca="1"/>
        <v/>
      </c>
      <c r="AO47" s="166" t="str">
        <f t="shared" ca="1" si="13"/>
        <v/>
      </c>
      <c r="AP47" s="64"/>
      <c r="AR47" s="31" t="str">
        <f t="shared" ca="1" si="14"/>
        <v/>
      </c>
      <c r="AS47" s="25" t="str">
        <f ca="1"/>
        <v/>
      </c>
      <c r="AT47" s="25" t="str">
        <f ca="1"/>
        <v/>
      </c>
      <c r="AU47" s="61" t="str">
        <f t="shared" ca="1" si="15"/>
        <v/>
      </c>
      <c r="AV47" s="58"/>
      <c r="AX47" s="31" t="str">
        <f t="shared" ca="1" si="16"/>
        <v/>
      </c>
      <c r="AY47" s="25" t="str">
        <f ca="1"/>
        <v/>
      </c>
      <c r="AZ47" s="25" t="str">
        <f ca="1"/>
        <v/>
      </c>
      <c r="BA47" s="61" t="str">
        <f t="shared" ca="1" si="17"/>
        <v/>
      </c>
      <c r="BB47" s="58"/>
      <c r="BC47" s="2"/>
      <c r="BD47" s="31" t="str">
        <f t="shared" ca="1" si="18"/>
        <v/>
      </c>
      <c r="BE47" s="25" t="str">
        <f ca="1"/>
        <v/>
      </c>
      <c r="BF47" s="25" t="str">
        <f ca="1"/>
        <v/>
      </c>
      <c r="BG47" s="61" t="str">
        <f t="shared" ca="1" si="19"/>
        <v/>
      </c>
      <c r="BH47" s="58"/>
      <c r="BI47" s="2"/>
      <c r="BJ47" s="31" t="str">
        <f t="shared" ca="1" si="20"/>
        <v/>
      </c>
      <c r="BK47" s="25" t="str">
        <f ca="1"/>
        <v/>
      </c>
      <c r="BL47" s="25" t="str">
        <f ca="1"/>
        <v/>
      </c>
      <c r="BM47" s="61" t="str">
        <f t="shared" ca="1" si="21"/>
        <v/>
      </c>
      <c r="BN47" s="58"/>
      <c r="BO47" s="2"/>
      <c r="BP47" s="31" t="str">
        <f t="shared" ca="1" si="22"/>
        <v/>
      </c>
      <c r="BQ47" s="25" t="str">
        <f ca="1"/>
        <v/>
      </c>
      <c r="BR47" s="25" t="str">
        <f ca="1"/>
        <v/>
      </c>
      <c r="BS47" s="61" t="str">
        <f t="shared" ca="1" si="23"/>
        <v/>
      </c>
      <c r="BT47" s="58"/>
      <c r="CG47" s="2"/>
    </row>
    <row r="48" spans="1:85">
      <c r="A48" s="16">
        <v>32</v>
      </c>
      <c r="B48" s="31" t="str">
        <f t="shared" ca="1" si="0"/>
        <v/>
      </c>
      <c r="C48" s="25" t="str">
        <f ca="1"/>
        <v/>
      </c>
      <c r="D48" s="25" t="str">
        <f ca="1"/>
        <v/>
      </c>
      <c r="E48" s="61" t="str">
        <f t="shared" ca="1" si="1"/>
        <v/>
      </c>
      <c r="F48" s="58"/>
      <c r="H48" s="31" t="str">
        <f t="shared" ca="1" si="2"/>
        <v/>
      </c>
      <c r="I48" s="25" t="str">
        <f ca="1"/>
        <v/>
      </c>
      <c r="J48" s="25" t="str">
        <f ca="1"/>
        <v/>
      </c>
      <c r="K48" s="61" t="str">
        <f t="shared" ca="1" si="3"/>
        <v/>
      </c>
      <c r="L48" s="58"/>
      <c r="N48" s="31" t="str">
        <f t="shared" ca="1" si="4"/>
        <v/>
      </c>
      <c r="O48" s="25" t="str">
        <f ca="1"/>
        <v/>
      </c>
      <c r="P48" s="25" t="str">
        <f ca="1"/>
        <v/>
      </c>
      <c r="Q48" s="61" t="str">
        <f t="shared" ca="1" si="5"/>
        <v/>
      </c>
      <c r="R48" s="58"/>
      <c r="T48" s="31" t="str">
        <f t="shared" ca="1" si="6"/>
        <v/>
      </c>
      <c r="U48" s="25" t="str">
        <f ca="1"/>
        <v/>
      </c>
      <c r="V48" s="25" t="str">
        <f ca="1"/>
        <v/>
      </c>
      <c r="W48" s="61" t="str">
        <f t="shared" ca="1" si="7"/>
        <v/>
      </c>
      <c r="X48" s="58"/>
      <c r="Y48" s="2"/>
      <c r="Z48" s="31" t="str">
        <f t="shared" ca="1" si="8"/>
        <v/>
      </c>
      <c r="AA48" s="25" t="str">
        <f ca="1"/>
        <v/>
      </c>
      <c r="AB48" s="25" t="str">
        <f ca="1"/>
        <v/>
      </c>
      <c r="AC48" s="61" t="str">
        <f t="shared" ca="1" si="9"/>
        <v/>
      </c>
      <c r="AD48" s="58"/>
      <c r="AE48" s="2"/>
      <c r="AF48" s="31" t="str">
        <f t="shared" ca="1" si="10"/>
        <v/>
      </c>
      <c r="AG48" s="25" t="str">
        <f ca="1"/>
        <v/>
      </c>
      <c r="AH48" s="25" t="str">
        <f ca="1"/>
        <v/>
      </c>
      <c r="AI48" s="61" t="str">
        <f t="shared" ca="1" si="11"/>
        <v/>
      </c>
      <c r="AJ48" s="58"/>
      <c r="AL48" s="31" t="str">
        <f t="shared" ca="1" si="12"/>
        <v/>
      </c>
      <c r="AM48" s="25" t="str">
        <f ca="1"/>
        <v/>
      </c>
      <c r="AN48" s="163" t="str">
        <f ca="1"/>
        <v/>
      </c>
      <c r="AO48" s="166" t="str">
        <f t="shared" ca="1" si="13"/>
        <v/>
      </c>
      <c r="AP48" s="64"/>
      <c r="AR48" s="31" t="str">
        <f t="shared" ca="1" si="14"/>
        <v/>
      </c>
      <c r="AS48" s="25" t="str">
        <f ca="1"/>
        <v/>
      </c>
      <c r="AT48" s="25" t="str">
        <f ca="1"/>
        <v/>
      </c>
      <c r="AU48" s="61" t="str">
        <f t="shared" ca="1" si="15"/>
        <v/>
      </c>
      <c r="AV48" s="58"/>
      <c r="AX48" s="31" t="str">
        <f t="shared" ca="1" si="16"/>
        <v/>
      </c>
      <c r="AY48" s="25" t="str">
        <f ca="1"/>
        <v/>
      </c>
      <c r="AZ48" s="25" t="str">
        <f ca="1"/>
        <v/>
      </c>
      <c r="BA48" s="61" t="str">
        <f t="shared" ca="1" si="17"/>
        <v/>
      </c>
      <c r="BB48" s="58"/>
      <c r="BC48" s="2"/>
      <c r="BD48" s="31" t="str">
        <f t="shared" ca="1" si="18"/>
        <v/>
      </c>
      <c r="BE48" s="25" t="str">
        <f ca="1"/>
        <v/>
      </c>
      <c r="BF48" s="25" t="str">
        <f ca="1"/>
        <v/>
      </c>
      <c r="BG48" s="61" t="str">
        <f t="shared" ca="1" si="19"/>
        <v/>
      </c>
      <c r="BH48" s="58"/>
      <c r="BI48" s="2"/>
      <c r="BJ48" s="31" t="str">
        <f t="shared" ca="1" si="20"/>
        <v/>
      </c>
      <c r="BK48" s="25" t="str">
        <f ca="1"/>
        <v/>
      </c>
      <c r="BL48" s="25" t="str">
        <f ca="1"/>
        <v/>
      </c>
      <c r="BM48" s="61" t="str">
        <f t="shared" ca="1" si="21"/>
        <v/>
      </c>
      <c r="BN48" s="58"/>
      <c r="BO48" s="2"/>
      <c r="BP48" s="31" t="str">
        <f t="shared" ca="1" si="22"/>
        <v/>
      </c>
      <c r="BQ48" s="25" t="str">
        <f ca="1"/>
        <v/>
      </c>
      <c r="BR48" s="25" t="str">
        <f ca="1"/>
        <v/>
      </c>
      <c r="BS48" s="61" t="str">
        <f t="shared" ca="1" si="23"/>
        <v/>
      </c>
      <c r="BT48" s="58"/>
      <c r="CG48" s="2"/>
    </row>
    <row r="49" spans="1:85">
      <c r="A49" s="16">
        <v>33</v>
      </c>
      <c r="B49" s="31" t="str">
        <f t="shared" ref="B49:B80" ca="1" si="24">IF(C49="","",VLOOKUP(C49,INDIRECT(CalibrationPage&amp;"!Instrument.TenorLookup.OIS"),2,0))</f>
        <v/>
      </c>
      <c r="C49" s="25" t="str">
        <f ca="1"/>
        <v/>
      </c>
      <c r="D49" s="25" t="str">
        <f ca="1"/>
        <v/>
      </c>
      <c r="E49" s="61" t="str">
        <f t="shared" ref="E49:E80" ca="1" si="25">IF(D49="","",IF(F49="",D49/100+MarketData.Bump.OIS,F49))</f>
        <v/>
      </c>
      <c r="F49" s="58"/>
      <c r="H49" s="31" t="str">
        <f t="shared" ref="H49:H80" ca="1" si="26">IF(I49="","",VLOOKUP(I49,INDIRECT(CalibrationPage&amp;"!Instrument.TenorLookup.OIS"),2,0))</f>
        <v/>
      </c>
      <c r="I49" s="25" t="str">
        <f ca="1"/>
        <v/>
      </c>
      <c r="J49" s="25" t="str">
        <f ca="1"/>
        <v/>
      </c>
      <c r="K49" s="61" t="str">
        <f t="shared" ref="K49:K80" ca="1" si="27">IF(J49="","",IF(L49="",J49/10000+MarketData.Bump.OIS,L49))</f>
        <v/>
      </c>
      <c r="L49" s="58"/>
      <c r="N49" s="31" t="str">
        <f t="shared" ref="N49:N80" ca="1" si="28">IF(O49="","",VLOOKUP(O49,INDIRECT(CalibrationPage&amp;"!Instrument.TenorLookup.OIS"),2,0))</f>
        <v/>
      </c>
      <c r="O49" s="25" t="str">
        <f ca="1"/>
        <v/>
      </c>
      <c r="P49" s="25" t="str">
        <f ca="1"/>
        <v/>
      </c>
      <c r="Q49" s="61" t="str">
        <f t="shared" ref="Q49:Q80" ca="1" si="29">IF(P49="","",IF(R49="",P49/100+MarketData.Bump.OIS,R49))</f>
        <v/>
      </c>
      <c r="R49" s="58"/>
      <c r="T49" s="31" t="str">
        <f t="shared" ref="T49:T80" ca="1" si="30">IF(U49="","",VLOOKUP(U49,INDIRECT(CalibrationPage&amp;"!Instrument.TenorLookup.Swap"),2,0))</f>
        <v/>
      </c>
      <c r="U49" s="25" t="str">
        <f ca="1"/>
        <v/>
      </c>
      <c r="V49" s="25" t="str">
        <f ca="1"/>
        <v/>
      </c>
      <c r="W49" s="61" t="str">
        <f t="shared" ref="W49:W80" ca="1" si="31">IF(V49="","",IF(X49="",V49/100+MarketData.Bump.Swap,X49))</f>
        <v/>
      </c>
      <c r="X49" s="58"/>
      <c r="Y49" s="2"/>
      <c r="Z49" s="31" t="str">
        <f t="shared" ca="1" si="8"/>
        <v/>
      </c>
      <c r="AA49" s="25" t="str">
        <f ca="1"/>
        <v/>
      </c>
      <c r="AB49" s="25" t="str">
        <f ca="1"/>
        <v/>
      </c>
      <c r="AC49" s="61" t="str">
        <f t="shared" ca="1" si="9"/>
        <v/>
      </c>
      <c r="AD49" s="58"/>
      <c r="AE49" s="2"/>
      <c r="AF49" s="31" t="str">
        <f t="shared" ref="AF49:AF80" ca="1" si="32">IF(AG49="","",VLOOKUP(AG49,INDIRECT(CalibrationPage&amp;"!Instrument.TenorLookup.Swap"),2,0))</f>
        <v/>
      </c>
      <c r="AG49" s="25" t="str">
        <f ca="1"/>
        <v/>
      </c>
      <c r="AH49" s="25" t="str">
        <f ca="1"/>
        <v/>
      </c>
      <c r="AI49" s="61" t="str">
        <f t="shared" ref="AI49:AI80" ca="1" si="33">IF(AH49="","",IF(AJ49="",AH49/100+MarketData.Bump.Swap,AJ49))</f>
        <v/>
      </c>
      <c r="AJ49" s="58"/>
      <c r="AL49" s="31" t="str">
        <f t="shared" ref="AL49:AL80" ca="1" si="34">IF(AM49="","",VLOOKUP(AM49,INDIRECT(CalibrationPage&amp;"!Instrument.TenorLookup.Swap"),2,0))</f>
        <v/>
      </c>
      <c r="AM49" s="25" t="str">
        <f ca="1"/>
        <v/>
      </c>
      <c r="AN49" s="163" t="str">
        <f ca="1"/>
        <v/>
      </c>
      <c r="AO49" s="166" t="str">
        <f t="shared" ref="AO49:AO80" ca="1" si="35">IF(AN49="","",IF(AP49="",AN49+MarketData.Bump.Swap*100,AP49))</f>
        <v/>
      </c>
      <c r="AP49" s="64"/>
      <c r="AR49" s="31" t="str">
        <f t="shared" ref="AR49:AR80" ca="1" si="36">IF(AS49="","",VLOOKUP(AS49,INDIRECT(CalibrationPage&amp;"!Instrument.TenorLookup.Swap"),2,0))</f>
        <v/>
      </c>
      <c r="AS49" s="25" t="str">
        <f ca="1"/>
        <v/>
      </c>
      <c r="AT49" s="25" t="str">
        <f ca="1"/>
        <v/>
      </c>
      <c r="AU49" s="61" t="str">
        <f t="shared" ref="AU49:AU80" ca="1" si="37">IF(AT49="","",IF(AV49="",AT49/100+MarketData.Bump.Swap,AV49))</f>
        <v/>
      </c>
      <c r="AV49" s="58"/>
      <c r="AX49" s="31" t="str">
        <f t="shared" ref="AX49:AX80" ca="1" si="38">IF(AY49="","",VLOOKUP(AY49,INDIRECT(CalibrationPage&amp;"!Instrument.TenorLookup.TenorBasis1"),2,0))</f>
        <v/>
      </c>
      <c r="AY49" s="25" t="str">
        <f ca="1"/>
        <v/>
      </c>
      <c r="AZ49" s="25" t="str">
        <f ca="1"/>
        <v/>
      </c>
      <c r="BA49" s="61" t="str">
        <f t="shared" ref="BA49:BA80" ca="1" si="39">IF(AZ49="","",IF(BB49="",AZ49/10000+MarketData.Bump.TenorBasis1,BB49))</f>
        <v/>
      </c>
      <c r="BB49" s="58"/>
      <c r="BC49" s="2"/>
      <c r="BD49" s="31" t="str">
        <f t="shared" ref="BD49:BD80" ca="1" si="40">IF(BE49="","",VLOOKUP(BE49,INDIRECT(CalibrationPage&amp;"!Instrument.TenorLookup.TenorBasis2"),2,0))</f>
        <v/>
      </c>
      <c r="BE49" s="25" t="str">
        <f ca="1"/>
        <v/>
      </c>
      <c r="BF49" s="25" t="str">
        <f ca="1"/>
        <v/>
      </c>
      <c r="BG49" s="61" t="str">
        <f t="shared" ref="BG49:BG80" ca="1" si="41">IF(BF49="","",IF(BH49="",BF49/10000+MarketData.Bump.TenorBasis2,BH49))</f>
        <v/>
      </c>
      <c r="BH49" s="58"/>
      <c r="BI49" s="2"/>
      <c r="BJ49" s="31" t="str">
        <f t="shared" ref="BJ49:BJ80" ca="1" si="42">IF(BK49="","",VLOOKUP(BK49,INDIRECT(CalibrationPage&amp;"!Instrument.TenorLookup.TenorBasis3"),2,0))</f>
        <v/>
      </c>
      <c r="BK49" s="25" t="str">
        <f ca="1"/>
        <v/>
      </c>
      <c r="BL49" s="25" t="str">
        <f ca="1"/>
        <v/>
      </c>
      <c r="BM49" s="61" t="str">
        <f t="shared" ref="BM49:BM80" ca="1" si="43">IF(BL49="","",IF(BN49="",BL49/10000+MarketData.Bump.TenorBasis3,BN49))</f>
        <v/>
      </c>
      <c r="BN49" s="58"/>
      <c r="BO49" s="2"/>
      <c r="BP49" s="31" t="str">
        <f t="shared" ref="BP49:BP80" ca="1" si="44">IF(BQ49="","",VLOOKUP(BQ49,INDIRECT(CalibrationPage&amp;"!Instrument.TenorLookup.Xccy"),2,0))</f>
        <v/>
      </c>
      <c r="BQ49" s="25" t="str">
        <f ca="1"/>
        <v/>
      </c>
      <c r="BR49" s="25" t="str">
        <f ca="1"/>
        <v/>
      </c>
      <c r="BS49" s="61" t="str">
        <f t="shared" ref="BS49:BS80" ca="1" si="45">IF(BR49="","",IF(BT49="",BR49/10000+MarketData.Bump.Xccy,BT49))</f>
        <v/>
      </c>
      <c r="BT49" s="58"/>
      <c r="CG49" s="2"/>
    </row>
    <row r="50" spans="1:85">
      <c r="A50" s="16">
        <v>34</v>
      </c>
      <c r="B50" s="31" t="str">
        <f t="shared" ca="1" si="24"/>
        <v/>
      </c>
      <c r="C50" s="25" t="str">
        <f ca="1"/>
        <v/>
      </c>
      <c r="D50" s="25" t="str">
        <f ca="1"/>
        <v/>
      </c>
      <c r="E50" s="61" t="str">
        <f t="shared" ca="1" si="25"/>
        <v/>
      </c>
      <c r="F50" s="58"/>
      <c r="H50" s="31" t="str">
        <f t="shared" ca="1" si="26"/>
        <v/>
      </c>
      <c r="I50" s="25" t="str">
        <f ca="1"/>
        <v/>
      </c>
      <c r="J50" s="25" t="str">
        <f ca="1"/>
        <v/>
      </c>
      <c r="K50" s="61" t="str">
        <f t="shared" ca="1" si="27"/>
        <v/>
      </c>
      <c r="L50" s="58"/>
      <c r="N50" s="31" t="str">
        <f t="shared" ca="1" si="28"/>
        <v/>
      </c>
      <c r="O50" s="25" t="str">
        <f ca="1"/>
        <v/>
      </c>
      <c r="P50" s="25" t="str">
        <f ca="1"/>
        <v/>
      </c>
      <c r="Q50" s="61" t="str">
        <f t="shared" ca="1" si="29"/>
        <v/>
      </c>
      <c r="R50" s="58"/>
      <c r="T50" s="31" t="str">
        <f t="shared" ca="1" si="30"/>
        <v/>
      </c>
      <c r="U50" s="25" t="str">
        <f ca="1"/>
        <v/>
      </c>
      <c r="V50" s="25" t="str">
        <f ca="1"/>
        <v/>
      </c>
      <c r="W50" s="61" t="str">
        <f t="shared" ca="1" si="31"/>
        <v/>
      </c>
      <c r="X50" s="58"/>
      <c r="Y50" s="2"/>
      <c r="Z50" s="31" t="str">
        <f t="shared" ca="1" si="8"/>
        <v/>
      </c>
      <c r="AA50" s="25" t="str">
        <f ca="1"/>
        <v/>
      </c>
      <c r="AB50" s="25" t="str">
        <f ca="1"/>
        <v/>
      </c>
      <c r="AC50" s="61" t="str">
        <f t="shared" ca="1" si="9"/>
        <v/>
      </c>
      <c r="AD50" s="58"/>
      <c r="AE50" s="2"/>
      <c r="AF50" s="31" t="str">
        <f t="shared" ca="1" si="32"/>
        <v/>
      </c>
      <c r="AG50" s="25" t="str">
        <f ca="1"/>
        <v/>
      </c>
      <c r="AH50" s="25" t="str">
        <f ca="1"/>
        <v/>
      </c>
      <c r="AI50" s="61" t="str">
        <f t="shared" ca="1" si="33"/>
        <v/>
      </c>
      <c r="AJ50" s="58"/>
      <c r="AL50" s="31" t="str">
        <f t="shared" ca="1" si="34"/>
        <v/>
      </c>
      <c r="AM50" s="25" t="str">
        <f ca="1"/>
        <v/>
      </c>
      <c r="AN50" s="163" t="str">
        <f ca="1"/>
        <v/>
      </c>
      <c r="AO50" s="166" t="str">
        <f t="shared" ca="1" si="35"/>
        <v/>
      </c>
      <c r="AP50" s="64"/>
      <c r="AR50" s="31" t="str">
        <f t="shared" ca="1" si="36"/>
        <v/>
      </c>
      <c r="AS50" s="25" t="str">
        <f ca="1"/>
        <v/>
      </c>
      <c r="AT50" s="25" t="str">
        <f ca="1"/>
        <v/>
      </c>
      <c r="AU50" s="61" t="str">
        <f t="shared" ca="1" si="37"/>
        <v/>
      </c>
      <c r="AV50" s="58"/>
      <c r="AX50" s="31" t="str">
        <f t="shared" ca="1" si="38"/>
        <v/>
      </c>
      <c r="AY50" s="25" t="str">
        <f ca="1"/>
        <v/>
      </c>
      <c r="AZ50" s="25" t="str">
        <f ca="1"/>
        <v/>
      </c>
      <c r="BA50" s="61" t="str">
        <f t="shared" ca="1" si="39"/>
        <v/>
      </c>
      <c r="BB50" s="58"/>
      <c r="BC50" s="2"/>
      <c r="BD50" s="31" t="str">
        <f t="shared" ca="1" si="40"/>
        <v/>
      </c>
      <c r="BE50" s="25" t="str">
        <f ca="1"/>
        <v/>
      </c>
      <c r="BF50" s="25" t="str">
        <f ca="1"/>
        <v/>
      </c>
      <c r="BG50" s="61" t="str">
        <f t="shared" ca="1" si="41"/>
        <v/>
      </c>
      <c r="BH50" s="58"/>
      <c r="BI50" s="2"/>
      <c r="BJ50" s="31" t="str">
        <f t="shared" ca="1" si="42"/>
        <v/>
      </c>
      <c r="BK50" s="25" t="str">
        <f ca="1"/>
        <v/>
      </c>
      <c r="BL50" s="25" t="str">
        <f ca="1"/>
        <v/>
      </c>
      <c r="BM50" s="61" t="str">
        <f t="shared" ca="1" si="43"/>
        <v/>
      </c>
      <c r="BN50" s="58"/>
      <c r="BO50" s="2"/>
      <c r="BP50" s="31" t="str">
        <f t="shared" ca="1" si="44"/>
        <v/>
      </c>
      <c r="BQ50" s="25" t="str">
        <f ca="1"/>
        <v/>
      </c>
      <c r="BR50" s="25" t="str">
        <f ca="1"/>
        <v/>
      </c>
      <c r="BS50" s="61" t="str">
        <f t="shared" ca="1" si="45"/>
        <v/>
      </c>
      <c r="BT50" s="58"/>
      <c r="CG50" s="2"/>
    </row>
    <row r="51" spans="1:85">
      <c r="A51" s="16">
        <v>35</v>
      </c>
      <c r="B51" s="31" t="str">
        <f t="shared" ca="1" si="24"/>
        <v/>
      </c>
      <c r="C51" s="25" t="str">
        <f ca="1"/>
        <v/>
      </c>
      <c r="D51" s="25" t="str">
        <f ca="1"/>
        <v/>
      </c>
      <c r="E51" s="61" t="str">
        <f t="shared" ca="1" si="25"/>
        <v/>
      </c>
      <c r="F51" s="58"/>
      <c r="H51" s="31" t="str">
        <f t="shared" ca="1" si="26"/>
        <v/>
      </c>
      <c r="I51" s="25" t="str">
        <f ca="1"/>
        <v/>
      </c>
      <c r="J51" s="25" t="str">
        <f ca="1"/>
        <v/>
      </c>
      <c r="K51" s="61" t="str">
        <f t="shared" ca="1" si="27"/>
        <v/>
      </c>
      <c r="L51" s="58"/>
      <c r="N51" s="31" t="str">
        <f t="shared" ca="1" si="28"/>
        <v/>
      </c>
      <c r="O51" s="25" t="str">
        <f ca="1"/>
        <v/>
      </c>
      <c r="P51" s="25" t="str">
        <f ca="1"/>
        <v/>
      </c>
      <c r="Q51" s="61" t="str">
        <f t="shared" ca="1" si="29"/>
        <v/>
      </c>
      <c r="R51" s="58"/>
      <c r="T51" s="31" t="str">
        <f t="shared" ca="1" si="30"/>
        <v/>
      </c>
      <c r="U51" s="25" t="str">
        <f ca="1"/>
        <v/>
      </c>
      <c r="V51" s="25" t="str">
        <f ca="1"/>
        <v/>
      </c>
      <c r="W51" s="61" t="str">
        <f t="shared" ca="1" si="31"/>
        <v/>
      </c>
      <c r="X51" s="58"/>
      <c r="Y51" s="2"/>
      <c r="Z51" s="31" t="str">
        <f t="shared" ca="1" si="8"/>
        <v/>
      </c>
      <c r="AA51" s="25" t="str">
        <f ca="1"/>
        <v/>
      </c>
      <c r="AB51" s="25" t="str">
        <f ca="1"/>
        <v/>
      </c>
      <c r="AC51" s="61" t="str">
        <f t="shared" ca="1" si="9"/>
        <v/>
      </c>
      <c r="AD51" s="58"/>
      <c r="AE51" s="2"/>
      <c r="AF51" s="31" t="str">
        <f t="shared" ca="1" si="32"/>
        <v/>
      </c>
      <c r="AG51" s="25" t="str">
        <f ca="1"/>
        <v/>
      </c>
      <c r="AH51" s="25" t="str">
        <f ca="1"/>
        <v/>
      </c>
      <c r="AI51" s="61" t="str">
        <f t="shared" ca="1" si="33"/>
        <v/>
      </c>
      <c r="AJ51" s="58"/>
      <c r="AL51" s="31" t="str">
        <f t="shared" ca="1" si="34"/>
        <v/>
      </c>
      <c r="AM51" s="25" t="str">
        <f ca="1"/>
        <v/>
      </c>
      <c r="AN51" s="163" t="str">
        <f ca="1"/>
        <v/>
      </c>
      <c r="AO51" s="166" t="str">
        <f t="shared" ca="1" si="35"/>
        <v/>
      </c>
      <c r="AP51" s="64"/>
      <c r="AR51" s="31" t="str">
        <f t="shared" ca="1" si="36"/>
        <v/>
      </c>
      <c r="AS51" s="25" t="str">
        <f ca="1"/>
        <v/>
      </c>
      <c r="AT51" s="25" t="str">
        <f ca="1"/>
        <v/>
      </c>
      <c r="AU51" s="61" t="str">
        <f t="shared" ca="1" si="37"/>
        <v/>
      </c>
      <c r="AV51" s="58"/>
      <c r="AX51" s="31" t="str">
        <f t="shared" ca="1" si="38"/>
        <v/>
      </c>
      <c r="AY51" s="25" t="str">
        <f ca="1"/>
        <v/>
      </c>
      <c r="AZ51" s="25" t="str">
        <f ca="1"/>
        <v/>
      </c>
      <c r="BA51" s="61" t="str">
        <f t="shared" ca="1" si="39"/>
        <v/>
      </c>
      <c r="BB51" s="58"/>
      <c r="BC51" s="2"/>
      <c r="BD51" s="31" t="str">
        <f t="shared" ca="1" si="40"/>
        <v/>
      </c>
      <c r="BE51" s="25" t="str">
        <f ca="1"/>
        <v/>
      </c>
      <c r="BF51" s="25" t="str">
        <f ca="1"/>
        <v/>
      </c>
      <c r="BG51" s="61" t="str">
        <f t="shared" ca="1" si="41"/>
        <v/>
      </c>
      <c r="BH51" s="58"/>
      <c r="BI51" s="2"/>
      <c r="BJ51" s="31" t="str">
        <f t="shared" ca="1" si="42"/>
        <v/>
      </c>
      <c r="BK51" s="25" t="str">
        <f ca="1"/>
        <v/>
      </c>
      <c r="BL51" s="25" t="str">
        <f ca="1"/>
        <v/>
      </c>
      <c r="BM51" s="61" t="str">
        <f t="shared" ca="1" si="43"/>
        <v/>
      </c>
      <c r="BN51" s="58"/>
      <c r="BO51" s="2"/>
      <c r="BP51" s="31" t="str">
        <f t="shared" ca="1" si="44"/>
        <v/>
      </c>
      <c r="BQ51" s="25" t="str">
        <f ca="1"/>
        <v/>
      </c>
      <c r="BR51" s="25" t="str">
        <f ca="1"/>
        <v/>
      </c>
      <c r="BS51" s="61" t="str">
        <f t="shared" ca="1" si="45"/>
        <v/>
      </c>
      <c r="BT51" s="58"/>
      <c r="CG51" s="2"/>
    </row>
    <row r="52" spans="1:85">
      <c r="A52" s="16">
        <v>36</v>
      </c>
      <c r="B52" s="31" t="str">
        <f t="shared" ca="1" si="24"/>
        <v/>
      </c>
      <c r="C52" s="25" t="str">
        <f ca="1"/>
        <v/>
      </c>
      <c r="D52" s="25" t="str">
        <f ca="1"/>
        <v/>
      </c>
      <c r="E52" s="61" t="str">
        <f t="shared" ca="1" si="25"/>
        <v/>
      </c>
      <c r="F52" s="58"/>
      <c r="H52" s="31" t="str">
        <f t="shared" ca="1" si="26"/>
        <v/>
      </c>
      <c r="I52" s="25" t="str">
        <f ca="1"/>
        <v/>
      </c>
      <c r="J52" s="25" t="str">
        <f ca="1"/>
        <v/>
      </c>
      <c r="K52" s="61" t="str">
        <f t="shared" ca="1" si="27"/>
        <v/>
      </c>
      <c r="L52" s="58"/>
      <c r="N52" s="31" t="str">
        <f t="shared" ca="1" si="28"/>
        <v/>
      </c>
      <c r="O52" s="25" t="str">
        <f ca="1"/>
        <v/>
      </c>
      <c r="P52" s="25" t="str">
        <f ca="1"/>
        <v/>
      </c>
      <c r="Q52" s="61" t="str">
        <f t="shared" ca="1" si="29"/>
        <v/>
      </c>
      <c r="R52" s="58"/>
      <c r="T52" s="31" t="str">
        <f t="shared" ca="1" si="30"/>
        <v/>
      </c>
      <c r="U52" s="25" t="str">
        <f ca="1"/>
        <v/>
      </c>
      <c r="V52" s="25" t="str">
        <f ca="1"/>
        <v/>
      </c>
      <c r="W52" s="61" t="str">
        <f t="shared" ca="1" si="31"/>
        <v/>
      </c>
      <c r="X52" s="58"/>
      <c r="Y52" s="2"/>
      <c r="Z52" s="31" t="str">
        <f t="shared" ca="1" si="8"/>
        <v/>
      </c>
      <c r="AA52" s="25" t="str">
        <f ca="1"/>
        <v/>
      </c>
      <c r="AB52" s="25" t="str">
        <f ca="1"/>
        <v/>
      </c>
      <c r="AC52" s="61" t="str">
        <f t="shared" ca="1" si="9"/>
        <v/>
      </c>
      <c r="AD52" s="58"/>
      <c r="AE52" s="2"/>
      <c r="AF52" s="31" t="str">
        <f t="shared" ca="1" si="32"/>
        <v/>
      </c>
      <c r="AG52" s="25" t="str">
        <f ca="1"/>
        <v/>
      </c>
      <c r="AH52" s="25" t="str">
        <f ca="1"/>
        <v/>
      </c>
      <c r="AI52" s="61" t="str">
        <f t="shared" ca="1" si="33"/>
        <v/>
      </c>
      <c r="AJ52" s="58"/>
      <c r="AL52" s="31" t="str">
        <f t="shared" ca="1" si="34"/>
        <v/>
      </c>
      <c r="AM52" s="25" t="str">
        <f ca="1"/>
        <v/>
      </c>
      <c r="AN52" s="163" t="str">
        <f ca="1"/>
        <v/>
      </c>
      <c r="AO52" s="166" t="str">
        <f t="shared" ca="1" si="35"/>
        <v/>
      </c>
      <c r="AP52" s="64"/>
      <c r="AR52" s="31" t="str">
        <f t="shared" ca="1" si="36"/>
        <v/>
      </c>
      <c r="AS52" s="25" t="str">
        <f ca="1"/>
        <v/>
      </c>
      <c r="AT52" s="25" t="str">
        <f ca="1"/>
        <v/>
      </c>
      <c r="AU52" s="61" t="str">
        <f t="shared" ca="1" si="37"/>
        <v/>
      </c>
      <c r="AV52" s="58"/>
      <c r="AX52" s="31" t="str">
        <f t="shared" ca="1" si="38"/>
        <v/>
      </c>
      <c r="AY52" s="25" t="str">
        <f ca="1"/>
        <v/>
      </c>
      <c r="AZ52" s="25" t="str">
        <f ca="1"/>
        <v/>
      </c>
      <c r="BA52" s="61" t="str">
        <f t="shared" ca="1" si="39"/>
        <v/>
      </c>
      <c r="BB52" s="58"/>
      <c r="BC52" s="2"/>
      <c r="BD52" s="31" t="str">
        <f t="shared" ca="1" si="40"/>
        <v/>
      </c>
      <c r="BE52" s="25" t="str">
        <f ca="1"/>
        <v/>
      </c>
      <c r="BF52" s="25" t="str">
        <f ca="1"/>
        <v/>
      </c>
      <c r="BG52" s="61" t="str">
        <f t="shared" ca="1" si="41"/>
        <v/>
      </c>
      <c r="BH52" s="58"/>
      <c r="BI52" s="2"/>
      <c r="BJ52" s="31" t="str">
        <f t="shared" ca="1" si="42"/>
        <v/>
      </c>
      <c r="BK52" s="25" t="str">
        <f ca="1"/>
        <v/>
      </c>
      <c r="BL52" s="25" t="str">
        <f ca="1"/>
        <v/>
      </c>
      <c r="BM52" s="61" t="str">
        <f t="shared" ca="1" si="43"/>
        <v/>
      </c>
      <c r="BN52" s="58"/>
      <c r="BO52" s="2"/>
      <c r="BP52" s="31" t="str">
        <f t="shared" ca="1" si="44"/>
        <v/>
      </c>
      <c r="BQ52" s="25" t="str">
        <f ca="1"/>
        <v/>
      </c>
      <c r="BR52" s="25" t="str">
        <f ca="1"/>
        <v/>
      </c>
      <c r="BS52" s="61" t="str">
        <f t="shared" ca="1" si="45"/>
        <v/>
      </c>
      <c r="BT52" s="58"/>
      <c r="CG52" s="2"/>
    </row>
    <row r="53" spans="1:85">
      <c r="A53" s="16">
        <v>37</v>
      </c>
      <c r="B53" s="31" t="str">
        <f t="shared" ca="1" si="24"/>
        <v/>
      </c>
      <c r="C53" s="25" t="str">
        <f ca="1"/>
        <v/>
      </c>
      <c r="D53" s="25" t="str">
        <f ca="1"/>
        <v/>
      </c>
      <c r="E53" s="61" t="str">
        <f t="shared" ca="1" si="25"/>
        <v/>
      </c>
      <c r="F53" s="58"/>
      <c r="H53" s="31" t="str">
        <f t="shared" ca="1" si="26"/>
        <v/>
      </c>
      <c r="I53" s="25" t="str">
        <f ca="1"/>
        <v/>
      </c>
      <c r="J53" s="25" t="str">
        <f ca="1"/>
        <v/>
      </c>
      <c r="K53" s="61" t="str">
        <f t="shared" ca="1" si="27"/>
        <v/>
      </c>
      <c r="L53" s="58"/>
      <c r="N53" s="31" t="str">
        <f t="shared" ca="1" si="28"/>
        <v/>
      </c>
      <c r="O53" s="25" t="str">
        <f ca="1"/>
        <v/>
      </c>
      <c r="P53" s="25" t="str">
        <f ca="1"/>
        <v/>
      </c>
      <c r="Q53" s="61" t="str">
        <f t="shared" ca="1" si="29"/>
        <v/>
      </c>
      <c r="R53" s="58"/>
      <c r="T53" s="31" t="str">
        <f t="shared" ca="1" si="30"/>
        <v/>
      </c>
      <c r="U53" s="25" t="str">
        <f ca="1"/>
        <v/>
      </c>
      <c r="V53" s="25" t="str">
        <f ca="1"/>
        <v/>
      </c>
      <c r="W53" s="61" t="str">
        <f t="shared" ca="1" si="31"/>
        <v/>
      </c>
      <c r="X53" s="58"/>
      <c r="Y53" s="2"/>
      <c r="Z53" s="31" t="str">
        <f t="shared" ca="1" si="8"/>
        <v/>
      </c>
      <c r="AA53" s="25" t="str">
        <f ca="1"/>
        <v/>
      </c>
      <c r="AB53" s="25" t="str">
        <f ca="1"/>
        <v/>
      </c>
      <c r="AC53" s="61" t="str">
        <f t="shared" ca="1" si="9"/>
        <v/>
      </c>
      <c r="AD53" s="58"/>
      <c r="AE53" s="2"/>
      <c r="AF53" s="31" t="str">
        <f t="shared" ca="1" si="32"/>
        <v/>
      </c>
      <c r="AG53" s="25" t="str">
        <f ca="1"/>
        <v/>
      </c>
      <c r="AH53" s="25" t="str">
        <f ca="1"/>
        <v/>
      </c>
      <c r="AI53" s="61" t="str">
        <f t="shared" ca="1" si="33"/>
        <v/>
      </c>
      <c r="AJ53" s="58"/>
      <c r="AL53" s="31" t="str">
        <f t="shared" ca="1" si="34"/>
        <v/>
      </c>
      <c r="AM53" s="25" t="str">
        <f ca="1"/>
        <v/>
      </c>
      <c r="AN53" s="163" t="str">
        <f ca="1"/>
        <v/>
      </c>
      <c r="AO53" s="166" t="str">
        <f t="shared" ca="1" si="35"/>
        <v/>
      </c>
      <c r="AP53" s="64"/>
      <c r="AR53" s="31" t="str">
        <f t="shared" ca="1" si="36"/>
        <v/>
      </c>
      <c r="AS53" s="25" t="str">
        <f ca="1"/>
        <v/>
      </c>
      <c r="AT53" s="25" t="str">
        <f ca="1"/>
        <v/>
      </c>
      <c r="AU53" s="61" t="str">
        <f t="shared" ca="1" si="37"/>
        <v/>
      </c>
      <c r="AV53" s="58"/>
      <c r="AX53" s="31" t="str">
        <f t="shared" ca="1" si="38"/>
        <v/>
      </c>
      <c r="AY53" s="25" t="str">
        <f ca="1"/>
        <v/>
      </c>
      <c r="AZ53" s="25" t="str">
        <f ca="1"/>
        <v/>
      </c>
      <c r="BA53" s="61" t="str">
        <f t="shared" ca="1" si="39"/>
        <v/>
      </c>
      <c r="BB53" s="58"/>
      <c r="BC53" s="2"/>
      <c r="BD53" s="31" t="str">
        <f t="shared" ca="1" si="40"/>
        <v/>
      </c>
      <c r="BE53" s="25" t="str">
        <f ca="1"/>
        <v/>
      </c>
      <c r="BF53" s="25" t="str">
        <f ca="1"/>
        <v/>
      </c>
      <c r="BG53" s="61" t="str">
        <f t="shared" ca="1" si="41"/>
        <v/>
      </c>
      <c r="BH53" s="58"/>
      <c r="BI53" s="2"/>
      <c r="BJ53" s="31" t="str">
        <f t="shared" ca="1" si="42"/>
        <v/>
      </c>
      <c r="BK53" s="25" t="str">
        <f ca="1"/>
        <v/>
      </c>
      <c r="BL53" s="25" t="str">
        <f ca="1"/>
        <v/>
      </c>
      <c r="BM53" s="61" t="str">
        <f t="shared" ca="1" si="43"/>
        <v/>
      </c>
      <c r="BN53" s="58"/>
      <c r="BO53" s="2"/>
      <c r="BP53" s="31" t="str">
        <f t="shared" ca="1" si="44"/>
        <v/>
      </c>
      <c r="BQ53" s="25" t="str">
        <f ca="1"/>
        <v/>
      </c>
      <c r="BR53" s="25" t="str">
        <f ca="1"/>
        <v/>
      </c>
      <c r="BS53" s="61" t="str">
        <f t="shared" ca="1" si="45"/>
        <v/>
      </c>
      <c r="BT53" s="58"/>
      <c r="CG53" s="2"/>
    </row>
    <row r="54" spans="1:85">
      <c r="A54" s="16">
        <v>38</v>
      </c>
      <c r="B54" s="31" t="str">
        <f t="shared" ca="1" si="24"/>
        <v/>
      </c>
      <c r="C54" s="25" t="str">
        <f ca="1"/>
        <v/>
      </c>
      <c r="D54" s="25" t="str">
        <f ca="1"/>
        <v/>
      </c>
      <c r="E54" s="61" t="str">
        <f t="shared" ca="1" si="25"/>
        <v/>
      </c>
      <c r="F54" s="58"/>
      <c r="H54" s="31" t="str">
        <f t="shared" ca="1" si="26"/>
        <v/>
      </c>
      <c r="I54" s="25" t="str">
        <f ca="1"/>
        <v/>
      </c>
      <c r="J54" s="25" t="str">
        <f ca="1"/>
        <v/>
      </c>
      <c r="K54" s="61" t="str">
        <f t="shared" ca="1" si="27"/>
        <v/>
      </c>
      <c r="L54" s="58"/>
      <c r="N54" s="31" t="str">
        <f t="shared" ca="1" si="28"/>
        <v/>
      </c>
      <c r="O54" s="25" t="str">
        <f ca="1"/>
        <v/>
      </c>
      <c r="P54" s="25" t="str">
        <f ca="1"/>
        <v/>
      </c>
      <c r="Q54" s="61" t="str">
        <f t="shared" ca="1" si="29"/>
        <v/>
      </c>
      <c r="R54" s="58"/>
      <c r="T54" s="31" t="str">
        <f t="shared" ca="1" si="30"/>
        <v/>
      </c>
      <c r="U54" s="25" t="str">
        <f ca="1"/>
        <v/>
      </c>
      <c r="V54" s="25" t="str">
        <f ca="1"/>
        <v/>
      </c>
      <c r="W54" s="61" t="str">
        <f t="shared" ca="1" si="31"/>
        <v/>
      </c>
      <c r="X54" s="58"/>
      <c r="Y54" s="2"/>
      <c r="Z54" s="31" t="str">
        <f t="shared" ca="1" si="8"/>
        <v/>
      </c>
      <c r="AA54" s="25" t="str">
        <f ca="1"/>
        <v/>
      </c>
      <c r="AB54" s="25" t="str">
        <f ca="1"/>
        <v/>
      </c>
      <c r="AC54" s="61" t="str">
        <f t="shared" ca="1" si="9"/>
        <v/>
      </c>
      <c r="AD54" s="58"/>
      <c r="AE54" s="2"/>
      <c r="AF54" s="31" t="str">
        <f t="shared" ca="1" si="32"/>
        <v/>
      </c>
      <c r="AG54" s="25" t="str">
        <f ca="1"/>
        <v/>
      </c>
      <c r="AH54" s="25" t="str">
        <f ca="1"/>
        <v/>
      </c>
      <c r="AI54" s="61" t="str">
        <f t="shared" ca="1" si="33"/>
        <v/>
      </c>
      <c r="AJ54" s="58"/>
      <c r="AL54" s="31" t="str">
        <f t="shared" ca="1" si="34"/>
        <v/>
      </c>
      <c r="AM54" s="25" t="str">
        <f ca="1"/>
        <v/>
      </c>
      <c r="AN54" s="163" t="str">
        <f ca="1"/>
        <v/>
      </c>
      <c r="AO54" s="166" t="str">
        <f t="shared" ca="1" si="35"/>
        <v/>
      </c>
      <c r="AP54" s="64"/>
      <c r="AR54" s="31" t="str">
        <f t="shared" ca="1" si="36"/>
        <v/>
      </c>
      <c r="AS54" s="25" t="str">
        <f ca="1"/>
        <v/>
      </c>
      <c r="AT54" s="25" t="str">
        <f ca="1"/>
        <v/>
      </c>
      <c r="AU54" s="61" t="str">
        <f t="shared" ca="1" si="37"/>
        <v/>
      </c>
      <c r="AV54" s="58"/>
      <c r="AX54" s="31" t="str">
        <f t="shared" ca="1" si="38"/>
        <v/>
      </c>
      <c r="AY54" s="25" t="str">
        <f ca="1"/>
        <v/>
      </c>
      <c r="AZ54" s="25" t="str">
        <f ca="1"/>
        <v/>
      </c>
      <c r="BA54" s="61" t="str">
        <f t="shared" ca="1" si="39"/>
        <v/>
      </c>
      <c r="BB54" s="58"/>
      <c r="BC54" s="2"/>
      <c r="BD54" s="31" t="str">
        <f t="shared" ca="1" si="40"/>
        <v/>
      </c>
      <c r="BE54" s="25" t="str">
        <f ca="1"/>
        <v/>
      </c>
      <c r="BF54" s="25" t="str">
        <f ca="1"/>
        <v/>
      </c>
      <c r="BG54" s="61" t="str">
        <f t="shared" ca="1" si="41"/>
        <v/>
      </c>
      <c r="BH54" s="58"/>
      <c r="BI54" s="2"/>
      <c r="BJ54" s="31" t="str">
        <f t="shared" ca="1" si="42"/>
        <v/>
      </c>
      <c r="BK54" s="25" t="str">
        <f ca="1"/>
        <v/>
      </c>
      <c r="BL54" s="25" t="str">
        <f ca="1"/>
        <v/>
      </c>
      <c r="BM54" s="61" t="str">
        <f t="shared" ca="1" si="43"/>
        <v/>
      </c>
      <c r="BN54" s="58"/>
      <c r="BO54" s="2"/>
      <c r="BP54" s="31" t="str">
        <f t="shared" ca="1" si="44"/>
        <v/>
      </c>
      <c r="BQ54" s="25" t="str">
        <f ca="1"/>
        <v/>
      </c>
      <c r="BR54" s="25" t="str">
        <f ca="1"/>
        <v/>
      </c>
      <c r="BS54" s="61" t="str">
        <f t="shared" ca="1" si="45"/>
        <v/>
      </c>
      <c r="BT54" s="58"/>
      <c r="CG54" s="2"/>
    </row>
    <row r="55" spans="1:85">
      <c r="A55" s="16">
        <v>39</v>
      </c>
      <c r="B55" s="31" t="str">
        <f t="shared" ca="1" si="24"/>
        <v/>
      </c>
      <c r="C55" s="25" t="str">
        <f ca="1"/>
        <v/>
      </c>
      <c r="D55" s="25" t="str">
        <f ca="1"/>
        <v/>
      </c>
      <c r="E55" s="61" t="str">
        <f t="shared" ca="1" si="25"/>
        <v/>
      </c>
      <c r="F55" s="58"/>
      <c r="H55" s="31" t="str">
        <f t="shared" ca="1" si="26"/>
        <v/>
      </c>
      <c r="I55" s="25" t="str">
        <f ca="1"/>
        <v/>
      </c>
      <c r="J55" s="25" t="str">
        <f ca="1"/>
        <v/>
      </c>
      <c r="K55" s="61" t="str">
        <f t="shared" ca="1" si="27"/>
        <v/>
      </c>
      <c r="L55" s="58"/>
      <c r="N55" s="31" t="str">
        <f t="shared" ca="1" si="28"/>
        <v/>
      </c>
      <c r="O55" s="25" t="str">
        <f ca="1"/>
        <v/>
      </c>
      <c r="P55" s="25" t="str">
        <f ca="1"/>
        <v/>
      </c>
      <c r="Q55" s="61" t="str">
        <f t="shared" ca="1" si="29"/>
        <v/>
      </c>
      <c r="R55" s="58"/>
      <c r="T55" s="31" t="str">
        <f t="shared" ca="1" si="30"/>
        <v/>
      </c>
      <c r="U55" s="25" t="str">
        <f ca="1"/>
        <v/>
      </c>
      <c r="V55" s="25" t="str">
        <f ca="1"/>
        <v/>
      </c>
      <c r="W55" s="61" t="str">
        <f t="shared" ca="1" si="31"/>
        <v/>
      </c>
      <c r="X55" s="58"/>
      <c r="Y55" s="2"/>
      <c r="Z55" s="31" t="str">
        <f t="shared" ca="1" si="8"/>
        <v/>
      </c>
      <c r="AA55" s="25" t="str">
        <f ca="1"/>
        <v/>
      </c>
      <c r="AB55" s="25" t="str">
        <f ca="1"/>
        <v/>
      </c>
      <c r="AC55" s="61" t="str">
        <f t="shared" ca="1" si="9"/>
        <v/>
      </c>
      <c r="AD55" s="58"/>
      <c r="AE55" s="2"/>
      <c r="AF55" s="31" t="str">
        <f t="shared" ca="1" si="32"/>
        <v/>
      </c>
      <c r="AG55" s="25" t="str">
        <f ca="1"/>
        <v/>
      </c>
      <c r="AH55" s="25" t="str">
        <f ca="1"/>
        <v/>
      </c>
      <c r="AI55" s="61" t="str">
        <f t="shared" ca="1" si="33"/>
        <v/>
      </c>
      <c r="AJ55" s="58"/>
      <c r="AL55" s="31" t="str">
        <f t="shared" ca="1" si="34"/>
        <v/>
      </c>
      <c r="AM55" s="25" t="str">
        <f ca="1"/>
        <v/>
      </c>
      <c r="AN55" s="163" t="str">
        <f ca="1"/>
        <v/>
      </c>
      <c r="AO55" s="166" t="str">
        <f t="shared" ca="1" si="35"/>
        <v/>
      </c>
      <c r="AP55" s="64"/>
      <c r="AR55" s="31" t="str">
        <f t="shared" ca="1" si="36"/>
        <v/>
      </c>
      <c r="AS55" s="25" t="str">
        <f ca="1"/>
        <v/>
      </c>
      <c r="AT55" s="25" t="str">
        <f ca="1"/>
        <v/>
      </c>
      <c r="AU55" s="61" t="str">
        <f t="shared" ca="1" si="37"/>
        <v/>
      </c>
      <c r="AV55" s="58"/>
      <c r="AX55" s="31" t="str">
        <f t="shared" ca="1" si="38"/>
        <v/>
      </c>
      <c r="AY55" s="25" t="str">
        <f ca="1"/>
        <v/>
      </c>
      <c r="AZ55" s="25" t="str">
        <f ca="1"/>
        <v/>
      </c>
      <c r="BA55" s="61" t="str">
        <f t="shared" ca="1" si="39"/>
        <v/>
      </c>
      <c r="BB55" s="58"/>
      <c r="BC55" s="2"/>
      <c r="BD55" s="31" t="str">
        <f t="shared" ca="1" si="40"/>
        <v/>
      </c>
      <c r="BE55" s="25" t="str">
        <f ca="1"/>
        <v/>
      </c>
      <c r="BF55" s="25" t="str">
        <f ca="1"/>
        <v/>
      </c>
      <c r="BG55" s="61" t="str">
        <f t="shared" ca="1" si="41"/>
        <v/>
      </c>
      <c r="BH55" s="58"/>
      <c r="BI55" s="2"/>
      <c r="BJ55" s="31" t="str">
        <f t="shared" ca="1" si="42"/>
        <v/>
      </c>
      <c r="BK55" s="25" t="str">
        <f ca="1"/>
        <v/>
      </c>
      <c r="BL55" s="25" t="str">
        <f ca="1"/>
        <v/>
      </c>
      <c r="BM55" s="61" t="str">
        <f t="shared" ca="1" si="43"/>
        <v/>
      </c>
      <c r="BN55" s="58"/>
      <c r="BO55" s="2"/>
      <c r="BP55" s="31" t="str">
        <f t="shared" ca="1" si="44"/>
        <v/>
      </c>
      <c r="BQ55" s="25" t="str">
        <f ca="1"/>
        <v/>
      </c>
      <c r="BR55" s="25" t="str">
        <f ca="1"/>
        <v/>
      </c>
      <c r="BS55" s="61" t="str">
        <f t="shared" ca="1" si="45"/>
        <v/>
      </c>
      <c r="BT55" s="58"/>
      <c r="CG55" s="2"/>
    </row>
    <row r="56" spans="1:85">
      <c r="A56" s="16">
        <v>40</v>
      </c>
      <c r="B56" s="31" t="str">
        <f t="shared" ca="1" si="24"/>
        <v/>
      </c>
      <c r="C56" s="25" t="str">
        <f ca="1"/>
        <v/>
      </c>
      <c r="D56" s="25" t="str">
        <f ca="1"/>
        <v/>
      </c>
      <c r="E56" s="61" t="str">
        <f t="shared" ca="1" si="25"/>
        <v/>
      </c>
      <c r="F56" s="58"/>
      <c r="H56" s="31" t="str">
        <f t="shared" ca="1" si="26"/>
        <v/>
      </c>
      <c r="I56" s="25" t="str">
        <f ca="1"/>
        <v/>
      </c>
      <c r="J56" s="25" t="str">
        <f ca="1"/>
        <v/>
      </c>
      <c r="K56" s="61" t="str">
        <f t="shared" ca="1" si="27"/>
        <v/>
      </c>
      <c r="L56" s="58"/>
      <c r="N56" s="31" t="str">
        <f t="shared" ca="1" si="28"/>
        <v/>
      </c>
      <c r="O56" s="25" t="str">
        <f ca="1"/>
        <v/>
      </c>
      <c r="P56" s="25" t="str">
        <f ca="1"/>
        <v/>
      </c>
      <c r="Q56" s="61" t="str">
        <f t="shared" ca="1" si="29"/>
        <v/>
      </c>
      <c r="R56" s="58"/>
      <c r="T56" s="31" t="str">
        <f t="shared" ca="1" si="30"/>
        <v/>
      </c>
      <c r="U56" s="25" t="str">
        <f ca="1"/>
        <v/>
      </c>
      <c r="V56" s="25" t="str">
        <f ca="1"/>
        <v/>
      </c>
      <c r="W56" s="61" t="str">
        <f t="shared" ca="1" si="31"/>
        <v/>
      </c>
      <c r="X56" s="58"/>
      <c r="Y56" s="2"/>
      <c r="Z56" s="31" t="str">
        <f t="shared" ca="1" si="8"/>
        <v/>
      </c>
      <c r="AA56" s="25" t="str">
        <f ca="1"/>
        <v/>
      </c>
      <c r="AB56" s="25" t="str">
        <f ca="1"/>
        <v/>
      </c>
      <c r="AC56" s="61" t="str">
        <f t="shared" ca="1" si="9"/>
        <v/>
      </c>
      <c r="AD56" s="58"/>
      <c r="AE56" s="2"/>
      <c r="AF56" s="31" t="str">
        <f t="shared" ca="1" si="32"/>
        <v/>
      </c>
      <c r="AG56" s="25" t="str">
        <f ca="1"/>
        <v/>
      </c>
      <c r="AH56" s="25" t="str">
        <f ca="1"/>
        <v/>
      </c>
      <c r="AI56" s="61" t="str">
        <f t="shared" ca="1" si="33"/>
        <v/>
      </c>
      <c r="AJ56" s="58"/>
      <c r="AL56" s="31" t="str">
        <f t="shared" ca="1" si="34"/>
        <v/>
      </c>
      <c r="AM56" s="25" t="str">
        <f ca="1"/>
        <v/>
      </c>
      <c r="AN56" s="163" t="str">
        <f ca="1"/>
        <v/>
      </c>
      <c r="AO56" s="166" t="str">
        <f t="shared" ca="1" si="35"/>
        <v/>
      </c>
      <c r="AP56" s="64"/>
      <c r="AR56" s="31" t="str">
        <f t="shared" ca="1" si="36"/>
        <v/>
      </c>
      <c r="AS56" s="25" t="str">
        <f ca="1"/>
        <v/>
      </c>
      <c r="AT56" s="25" t="str">
        <f ca="1"/>
        <v/>
      </c>
      <c r="AU56" s="61" t="str">
        <f t="shared" ca="1" si="37"/>
        <v/>
      </c>
      <c r="AV56" s="58"/>
      <c r="AX56" s="31" t="str">
        <f t="shared" ca="1" si="38"/>
        <v/>
      </c>
      <c r="AY56" s="25" t="str">
        <f ca="1"/>
        <v/>
      </c>
      <c r="AZ56" s="25" t="str">
        <f ca="1"/>
        <v/>
      </c>
      <c r="BA56" s="61" t="str">
        <f t="shared" ca="1" si="39"/>
        <v/>
      </c>
      <c r="BB56" s="58"/>
      <c r="BC56" s="2"/>
      <c r="BD56" s="31" t="str">
        <f t="shared" ca="1" si="40"/>
        <v/>
      </c>
      <c r="BE56" s="25" t="str">
        <f ca="1"/>
        <v/>
      </c>
      <c r="BF56" s="25" t="str">
        <f ca="1"/>
        <v/>
      </c>
      <c r="BG56" s="61" t="str">
        <f t="shared" ca="1" si="41"/>
        <v/>
      </c>
      <c r="BH56" s="58"/>
      <c r="BI56" s="2"/>
      <c r="BJ56" s="31" t="str">
        <f t="shared" ca="1" si="42"/>
        <v/>
      </c>
      <c r="BK56" s="25" t="str">
        <f ca="1"/>
        <v/>
      </c>
      <c r="BL56" s="25" t="str">
        <f ca="1"/>
        <v/>
      </c>
      <c r="BM56" s="61" t="str">
        <f t="shared" ca="1" si="43"/>
        <v/>
      </c>
      <c r="BN56" s="58"/>
      <c r="BO56" s="2"/>
      <c r="BP56" s="31" t="str">
        <f t="shared" ca="1" si="44"/>
        <v/>
      </c>
      <c r="BQ56" s="25" t="str">
        <f ca="1"/>
        <v/>
      </c>
      <c r="BR56" s="25" t="str">
        <f ca="1"/>
        <v/>
      </c>
      <c r="BS56" s="61" t="str">
        <f t="shared" ca="1" si="45"/>
        <v/>
      </c>
      <c r="BT56" s="58"/>
      <c r="CG56" s="2"/>
    </row>
    <row r="57" spans="1:85">
      <c r="A57" s="16">
        <v>41</v>
      </c>
      <c r="B57" s="31" t="str">
        <f t="shared" ca="1" si="24"/>
        <v/>
      </c>
      <c r="C57" s="25" t="str">
        <f ca="1"/>
        <v/>
      </c>
      <c r="D57" s="25" t="str">
        <f ca="1"/>
        <v/>
      </c>
      <c r="E57" s="61" t="str">
        <f t="shared" ca="1" si="25"/>
        <v/>
      </c>
      <c r="F57" s="58"/>
      <c r="H57" s="31" t="str">
        <f t="shared" ca="1" si="26"/>
        <v/>
      </c>
      <c r="I57" s="25" t="str">
        <f ca="1"/>
        <v/>
      </c>
      <c r="J57" s="25" t="str">
        <f ca="1"/>
        <v/>
      </c>
      <c r="K57" s="61" t="str">
        <f t="shared" ca="1" si="27"/>
        <v/>
      </c>
      <c r="L57" s="58"/>
      <c r="N57" s="31" t="str">
        <f t="shared" ca="1" si="28"/>
        <v/>
      </c>
      <c r="O57" s="25" t="str">
        <f ca="1"/>
        <v/>
      </c>
      <c r="P57" s="25" t="str">
        <f ca="1"/>
        <v/>
      </c>
      <c r="Q57" s="61" t="str">
        <f t="shared" ca="1" si="29"/>
        <v/>
      </c>
      <c r="R57" s="58"/>
      <c r="T57" s="31" t="str">
        <f t="shared" ca="1" si="30"/>
        <v/>
      </c>
      <c r="U57" s="25" t="str">
        <f ca="1"/>
        <v/>
      </c>
      <c r="V57" s="25" t="str">
        <f ca="1"/>
        <v/>
      </c>
      <c r="W57" s="61" t="str">
        <f t="shared" ca="1" si="31"/>
        <v/>
      </c>
      <c r="X57" s="58"/>
      <c r="Y57" s="2"/>
      <c r="Z57" s="31" t="str">
        <f t="shared" ca="1" si="8"/>
        <v/>
      </c>
      <c r="AA57" s="25" t="str">
        <f ca="1"/>
        <v/>
      </c>
      <c r="AB57" s="25" t="str">
        <f ca="1"/>
        <v/>
      </c>
      <c r="AC57" s="61" t="str">
        <f t="shared" ca="1" si="9"/>
        <v/>
      </c>
      <c r="AD57" s="58"/>
      <c r="AE57" s="2"/>
      <c r="AF57" s="31" t="str">
        <f t="shared" ca="1" si="32"/>
        <v/>
      </c>
      <c r="AG57" s="25" t="str">
        <f ca="1"/>
        <v/>
      </c>
      <c r="AH57" s="25" t="str">
        <f ca="1"/>
        <v/>
      </c>
      <c r="AI57" s="61" t="str">
        <f t="shared" ca="1" si="33"/>
        <v/>
      </c>
      <c r="AJ57" s="58"/>
      <c r="AL57" s="31" t="str">
        <f t="shared" ca="1" si="34"/>
        <v/>
      </c>
      <c r="AM57" s="25" t="str">
        <f ca="1"/>
        <v/>
      </c>
      <c r="AN57" s="163" t="str">
        <f ca="1"/>
        <v/>
      </c>
      <c r="AO57" s="166" t="str">
        <f t="shared" ca="1" si="35"/>
        <v/>
      </c>
      <c r="AP57" s="64"/>
      <c r="AR57" s="31" t="str">
        <f t="shared" ca="1" si="36"/>
        <v/>
      </c>
      <c r="AS57" s="25" t="str">
        <f ca="1"/>
        <v/>
      </c>
      <c r="AT57" s="25" t="str">
        <f ca="1"/>
        <v/>
      </c>
      <c r="AU57" s="61" t="str">
        <f t="shared" ca="1" si="37"/>
        <v/>
      </c>
      <c r="AV57" s="58"/>
      <c r="AX57" s="31" t="str">
        <f t="shared" ca="1" si="38"/>
        <v/>
      </c>
      <c r="AY57" s="25" t="str">
        <f ca="1"/>
        <v/>
      </c>
      <c r="AZ57" s="25" t="str">
        <f ca="1"/>
        <v/>
      </c>
      <c r="BA57" s="61" t="str">
        <f t="shared" ca="1" si="39"/>
        <v/>
      </c>
      <c r="BB57" s="58"/>
      <c r="BC57" s="2"/>
      <c r="BD57" s="31" t="str">
        <f t="shared" ca="1" si="40"/>
        <v/>
      </c>
      <c r="BE57" s="25" t="str">
        <f ca="1"/>
        <v/>
      </c>
      <c r="BF57" s="25" t="str">
        <f ca="1"/>
        <v/>
      </c>
      <c r="BG57" s="61" t="str">
        <f t="shared" ca="1" si="41"/>
        <v/>
      </c>
      <c r="BH57" s="58"/>
      <c r="BI57" s="2"/>
      <c r="BJ57" s="31" t="str">
        <f t="shared" ca="1" si="42"/>
        <v/>
      </c>
      <c r="BK57" s="25" t="str">
        <f ca="1"/>
        <v/>
      </c>
      <c r="BL57" s="25" t="str">
        <f ca="1"/>
        <v/>
      </c>
      <c r="BM57" s="61" t="str">
        <f t="shared" ca="1" si="43"/>
        <v/>
      </c>
      <c r="BN57" s="58"/>
      <c r="BO57" s="2"/>
      <c r="BP57" s="31" t="str">
        <f t="shared" ca="1" si="44"/>
        <v/>
      </c>
      <c r="BQ57" s="25" t="str">
        <f ca="1"/>
        <v/>
      </c>
      <c r="BR57" s="25" t="str">
        <f ca="1"/>
        <v/>
      </c>
      <c r="BS57" s="61" t="str">
        <f t="shared" ca="1" si="45"/>
        <v/>
      </c>
      <c r="BT57" s="58"/>
      <c r="CG57" s="2"/>
    </row>
    <row r="58" spans="1:85">
      <c r="A58" s="16">
        <v>42</v>
      </c>
      <c r="B58" s="31" t="str">
        <f t="shared" ca="1" si="24"/>
        <v/>
      </c>
      <c r="C58" s="25" t="str">
        <f ca="1"/>
        <v/>
      </c>
      <c r="D58" s="25" t="str">
        <f ca="1"/>
        <v/>
      </c>
      <c r="E58" s="61" t="str">
        <f t="shared" ca="1" si="25"/>
        <v/>
      </c>
      <c r="F58" s="58"/>
      <c r="H58" s="31" t="str">
        <f t="shared" ca="1" si="26"/>
        <v/>
      </c>
      <c r="I58" s="25" t="str">
        <f ca="1"/>
        <v/>
      </c>
      <c r="J58" s="25" t="str">
        <f ca="1"/>
        <v/>
      </c>
      <c r="K58" s="61" t="str">
        <f t="shared" ca="1" si="27"/>
        <v/>
      </c>
      <c r="L58" s="58"/>
      <c r="N58" s="31" t="str">
        <f t="shared" ca="1" si="28"/>
        <v/>
      </c>
      <c r="O58" s="25" t="str">
        <f ca="1"/>
        <v/>
      </c>
      <c r="P58" s="25" t="str">
        <f ca="1"/>
        <v/>
      </c>
      <c r="Q58" s="61" t="str">
        <f t="shared" ca="1" si="29"/>
        <v/>
      </c>
      <c r="R58" s="58"/>
      <c r="T58" s="31" t="str">
        <f t="shared" ca="1" si="30"/>
        <v/>
      </c>
      <c r="U58" s="25" t="str">
        <f ca="1"/>
        <v/>
      </c>
      <c r="V58" s="25" t="str">
        <f ca="1"/>
        <v/>
      </c>
      <c r="W58" s="61" t="str">
        <f t="shared" ca="1" si="31"/>
        <v/>
      </c>
      <c r="X58" s="58"/>
      <c r="Y58" s="2"/>
      <c r="Z58" s="31" t="str">
        <f t="shared" ca="1" si="8"/>
        <v/>
      </c>
      <c r="AA58" s="25" t="str">
        <f ca="1"/>
        <v/>
      </c>
      <c r="AB58" s="25" t="str">
        <f ca="1"/>
        <v/>
      </c>
      <c r="AC58" s="61" t="str">
        <f t="shared" ca="1" si="9"/>
        <v/>
      </c>
      <c r="AD58" s="58"/>
      <c r="AE58" s="2"/>
      <c r="AF58" s="31" t="str">
        <f t="shared" ca="1" si="32"/>
        <v/>
      </c>
      <c r="AG58" s="25" t="str">
        <f ca="1"/>
        <v/>
      </c>
      <c r="AH58" s="25" t="str">
        <f ca="1"/>
        <v/>
      </c>
      <c r="AI58" s="61" t="str">
        <f t="shared" ca="1" si="33"/>
        <v/>
      </c>
      <c r="AJ58" s="58"/>
      <c r="AL58" s="31" t="str">
        <f t="shared" ca="1" si="34"/>
        <v/>
      </c>
      <c r="AM58" s="25" t="str">
        <f ca="1"/>
        <v/>
      </c>
      <c r="AN58" s="163" t="str">
        <f ca="1"/>
        <v/>
      </c>
      <c r="AO58" s="166" t="str">
        <f t="shared" ca="1" si="35"/>
        <v/>
      </c>
      <c r="AP58" s="64"/>
      <c r="AR58" s="31" t="str">
        <f t="shared" ca="1" si="36"/>
        <v/>
      </c>
      <c r="AS58" s="25" t="str">
        <f ca="1"/>
        <v/>
      </c>
      <c r="AT58" s="25" t="str">
        <f ca="1"/>
        <v/>
      </c>
      <c r="AU58" s="61" t="str">
        <f t="shared" ca="1" si="37"/>
        <v/>
      </c>
      <c r="AV58" s="58"/>
      <c r="AX58" s="31" t="str">
        <f t="shared" ca="1" si="38"/>
        <v/>
      </c>
      <c r="AY58" s="25" t="str">
        <f ca="1"/>
        <v/>
      </c>
      <c r="AZ58" s="25" t="str">
        <f ca="1"/>
        <v/>
      </c>
      <c r="BA58" s="61" t="str">
        <f t="shared" ca="1" si="39"/>
        <v/>
      </c>
      <c r="BB58" s="58"/>
      <c r="BC58" s="2"/>
      <c r="BD58" s="31" t="str">
        <f t="shared" ca="1" si="40"/>
        <v/>
      </c>
      <c r="BE58" s="25" t="str">
        <f ca="1"/>
        <v/>
      </c>
      <c r="BF58" s="25" t="str">
        <f ca="1"/>
        <v/>
      </c>
      <c r="BG58" s="61" t="str">
        <f t="shared" ca="1" si="41"/>
        <v/>
      </c>
      <c r="BH58" s="58"/>
      <c r="BI58" s="2"/>
      <c r="BJ58" s="31" t="str">
        <f t="shared" ca="1" si="42"/>
        <v/>
      </c>
      <c r="BK58" s="25" t="str">
        <f ca="1"/>
        <v/>
      </c>
      <c r="BL58" s="25" t="str">
        <f ca="1"/>
        <v/>
      </c>
      <c r="BM58" s="61" t="str">
        <f t="shared" ca="1" si="43"/>
        <v/>
      </c>
      <c r="BN58" s="58"/>
      <c r="BO58" s="2"/>
      <c r="BP58" s="31" t="str">
        <f t="shared" ca="1" si="44"/>
        <v/>
      </c>
      <c r="BQ58" s="25" t="str">
        <f ca="1"/>
        <v/>
      </c>
      <c r="BR58" s="25" t="str">
        <f ca="1"/>
        <v/>
      </c>
      <c r="BS58" s="61" t="str">
        <f t="shared" ca="1" si="45"/>
        <v/>
      </c>
      <c r="BT58" s="58"/>
      <c r="CG58" s="2"/>
    </row>
    <row r="59" spans="1:85">
      <c r="A59" s="16">
        <v>43</v>
      </c>
      <c r="B59" s="31" t="str">
        <f t="shared" ca="1" si="24"/>
        <v/>
      </c>
      <c r="C59" s="25" t="str">
        <f ca="1"/>
        <v/>
      </c>
      <c r="D59" s="25" t="str">
        <f ca="1"/>
        <v/>
      </c>
      <c r="E59" s="61" t="str">
        <f t="shared" ca="1" si="25"/>
        <v/>
      </c>
      <c r="F59" s="58"/>
      <c r="H59" s="31" t="str">
        <f t="shared" ca="1" si="26"/>
        <v/>
      </c>
      <c r="I59" s="25" t="str">
        <f ca="1"/>
        <v/>
      </c>
      <c r="J59" s="25" t="str">
        <f ca="1"/>
        <v/>
      </c>
      <c r="K59" s="61" t="str">
        <f t="shared" ca="1" si="27"/>
        <v/>
      </c>
      <c r="L59" s="58"/>
      <c r="N59" s="31" t="str">
        <f t="shared" ca="1" si="28"/>
        <v/>
      </c>
      <c r="O59" s="25" t="str">
        <f ca="1"/>
        <v/>
      </c>
      <c r="P59" s="25" t="str">
        <f ca="1"/>
        <v/>
      </c>
      <c r="Q59" s="61" t="str">
        <f t="shared" ca="1" si="29"/>
        <v/>
      </c>
      <c r="R59" s="58"/>
      <c r="T59" s="31" t="str">
        <f t="shared" ca="1" si="30"/>
        <v/>
      </c>
      <c r="U59" s="25" t="str">
        <f ca="1"/>
        <v/>
      </c>
      <c r="V59" s="25" t="str">
        <f ca="1"/>
        <v/>
      </c>
      <c r="W59" s="61" t="str">
        <f t="shared" ca="1" si="31"/>
        <v/>
      </c>
      <c r="X59" s="58"/>
      <c r="Y59" s="2"/>
      <c r="Z59" s="31" t="str">
        <f t="shared" ca="1" si="8"/>
        <v/>
      </c>
      <c r="AA59" s="25" t="str">
        <f ca="1"/>
        <v/>
      </c>
      <c r="AB59" s="25" t="str">
        <f ca="1"/>
        <v/>
      </c>
      <c r="AC59" s="61" t="str">
        <f t="shared" ca="1" si="9"/>
        <v/>
      </c>
      <c r="AD59" s="58"/>
      <c r="AE59" s="2"/>
      <c r="AF59" s="31" t="str">
        <f t="shared" ca="1" si="32"/>
        <v/>
      </c>
      <c r="AG59" s="25" t="str">
        <f ca="1"/>
        <v/>
      </c>
      <c r="AH59" s="25" t="str">
        <f ca="1"/>
        <v/>
      </c>
      <c r="AI59" s="61" t="str">
        <f t="shared" ca="1" si="33"/>
        <v/>
      </c>
      <c r="AJ59" s="58"/>
      <c r="AL59" s="31" t="str">
        <f t="shared" ca="1" si="34"/>
        <v/>
      </c>
      <c r="AM59" s="25" t="str">
        <f ca="1"/>
        <v/>
      </c>
      <c r="AN59" s="163" t="str">
        <f ca="1"/>
        <v/>
      </c>
      <c r="AO59" s="166" t="str">
        <f t="shared" ca="1" si="35"/>
        <v/>
      </c>
      <c r="AP59" s="64"/>
      <c r="AR59" s="31" t="str">
        <f t="shared" ca="1" si="36"/>
        <v/>
      </c>
      <c r="AS59" s="25" t="str">
        <f ca="1"/>
        <v/>
      </c>
      <c r="AT59" s="25" t="str">
        <f ca="1"/>
        <v/>
      </c>
      <c r="AU59" s="61" t="str">
        <f t="shared" ca="1" si="37"/>
        <v/>
      </c>
      <c r="AV59" s="58"/>
      <c r="AX59" s="31" t="str">
        <f t="shared" ca="1" si="38"/>
        <v/>
      </c>
      <c r="AY59" s="25" t="str">
        <f ca="1"/>
        <v/>
      </c>
      <c r="AZ59" s="25" t="str">
        <f ca="1"/>
        <v/>
      </c>
      <c r="BA59" s="61" t="str">
        <f t="shared" ca="1" si="39"/>
        <v/>
      </c>
      <c r="BB59" s="58"/>
      <c r="BC59" s="2"/>
      <c r="BD59" s="31" t="str">
        <f t="shared" ca="1" si="40"/>
        <v/>
      </c>
      <c r="BE59" s="25" t="str">
        <f ca="1"/>
        <v/>
      </c>
      <c r="BF59" s="25" t="str">
        <f ca="1"/>
        <v/>
      </c>
      <c r="BG59" s="61" t="str">
        <f t="shared" ca="1" si="41"/>
        <v/>
      </c>
      <c r="BH59" s="58"/>
      <c r="BI59" s="2"/>
      <c r="BJ59" s="31" t="str">
        <f t="shared" ca="1" si="42"/>
        <v/>
      </c>
      <c r="BK59" s="25" t="str">
        <f ca="1"/>
        <v/>
      </c>
      <c r="BL59" s="25" t="str">
        <f ca="1"/>
        <v/>
      </c>
      <c r="BM59" s="61" t="str">
        <f t="shared" ca="1" si="43"/>
        <v/>
      </c>
      <c r="BN59" s="58"/>
      <c r="BO59" s="2"/>
      <c r="BP59" s="31" t="str">
        <f t="shared" ca="1" si="44"/>
        <v/>
      </c>
      <c r="BQ59" s="25" t="str">
        <f ca="1"/>
        <v/>
      </c>
      <c r="BR59" s="25" t="str">
        <f ca="1"/>
        <v/>
      </c>
      <c r="BS59" s="61" t="str">
        <f t="shared" ca="1" si="45"/>
        <v/>
      </c>
      <c r="BT59" s="58"/>
      <c r="CG59" s="2"/>
    </row>
    <row r="60" spans="1:85">
      <c r="A60" s="16">
        <v>44</v>
      </c>
      <c r="B60" s="31" t="str">
        <f t="shared" ca="1" si="24"/>
        <v/>
      </c>
      <c r="C60" s="25" t="str">
        <f ca="1"/>
        <v/>
      </c>
      <c r="D60" s="25" t="str">
        <f ca="1"/>
        <v/>
      </c>
      <c r="E60" s="61" t="str">
        <f t="shared" ca="1" si="25"/>
        <v/>
      </c>
      <c r="F60" s="58"/>
      <c r="H60" s="31" t="str">
        <f t="shared" ca="1" si="26"/>
        <v/>
      </c>
      <c r="I60" s="25" t="str">
        <f ca="1"/>
        <v/>
      </c>
      <c r="J60" s="25" t="str">
        <f ca="1"/>
        <v/>
      </c>
      <c r="K60" s="61" t="str">
        <f t="shared" ca="1" si="27"/>
        <v/>
      </c>
      <c r="L60" s="58"/>
      <c r="N60" s="31" t="str">
        <f t="shared" ca="1" si="28"/>
        <v/>
      </c>
      <c r="O60" s="25" t="str">
        <f ca="1"/>
        <v/>
      </c>
      <c r="P60" s="25" t="str">
        <f ca="1"/>
        <v/>
      </c>
      <c r="Q60" s="61" t="str">
        <f t="shared" ca="1" si="29"/>
        <v/>
      </c>
      <c r="R60" s="58"/>
      <c r="T60" s="31" t="str">
        <f t="shared" ca="1" si="30"/>
        <v/>
      </c>
      <c r="U60" s="25" t="str">
        <f ca="1"/>
        <v/>
      </c>
      <c r="V60" s="25" t="str">
        <f ca="1"/>
        <v/>
      </c>
      <c r="W60" s="61" t="str">
        <f t="shared" ca="1" si="31"/>
        <v/>
      </c>
      <c r="X60" s="58"/>
      <c r="Y60" s="2"/>
      <c r="Z60" s="31" t="str">
        <f t="shared" ca="1" si="8"/>
        <v/>
      </c>
      <c r="AA60" s="25" t="str">
        <f ca="1"/>
        <v/>
      </c>
      <c r="AB60" s="25" t="str">
        <f ca="1"/>
        <v/>
      </c>
      <c r="AC60" s="61" t="str">
        <f t="shared" ca="1" si="9"/>
        <v/>
      </c>
      <c r="AD60" s="58"/>
      <c r="AE60" s="2"/>
      <c r="AF60" s="31" t="str">
        <f t="shared" ca="1" si="32"/>
        <v/>
      </c>
      <c r="AG60" s="25" t="str">
        <f ca="1"/>
        <v/>
      </c>
      <c r="AH60" s="25" t="str">
        <f ca="1"/>
        <v/>
      </c>
      <c r="AI60" s="61" t="str">
        <f t="shared" ca="1" si="33"/>
        <v/>
      </c>
      <c r="AJ60" s="58"/>
      <c r="AL60" s="31" t="str">
        <f t="shared" ca="1" si="34"/>
        <v/>
      </c>
      <c r="AM60" s="25" t="str">
        <f ca="1"/>
        <v/>
      </c>
      <c r="AN60" s="163" t="str">
        <f ca="1"/>
        <v/>
      </c>
      <c r="AO60" s="166" t="str">
        <f t="shared" ca="1" si="35"/>
        <v/>
      </c>
      <c r="AP60" s="64"/>
      <c r="AR60" s="31" t="str">
        <f t="shared" ca="1" si="36"/>
        <v/>
      </c>
      <c r="AS60" s="25" t="str">
        <f ca="1"/>
        <v/>
      </c>
      <c r="AT60" s="25" t="str">
        <f ca="1"/>
        <v/>
      </c>
      <c r="AU60" s="61" t="str">
        <f t="shared" ca="1" si="37"/>
        <v/>
      </c>
      <c r="AV60" s="58"/>
      <c r="AX60" s="31" t="str">
        <f t="shared" ca="1" si="38"/>
        <v/>
      </c>
      <c r="AY60" s="25" t="str">
        <f ca="1"/>
        <v/>
      </c>
      <c r="AZ60" s="25" t="str">
        <f ca="1"/>
        <v/>
      </c>
      <c r="BA60" s="61" t="str">
        <f t="shared" ca="1" si="39"/>
        <v/>
      </c>
      <c r="BB60" s="58"/>
      <c r="BC60" s="2"/>
      <c r="BD60" s="31" t="str">
        <f t="shared" ca="1" si="40"/>
        <v/>
      </c>
      <c r="BE60" s="25" t="str">
        <f ca="1"/>
        <v/>
      </c>
      <c r="BF60" s="25" t="str">
        <f ca="1"/>
        <v/>
      </c>
      <c r="BG60" s="61" t="str">
        <f t="shared" ca="1" si="41"/>
        <v/>
      </c>
      <c r="BH60" s="58"/>
      <c r="BI60" s="2"/>
      <c r="BJ60" s="31" t="str">
        <f t="shared" ca="1" si="42"/>
        <v/>
      </c>
      <c r="BK60" s="25" t="str">
        <f ca="1"/>
        <v/>
      </c>
      <c r="BL60" s="25" t="str">
        <f ca="1"/>
        <v/>
      </c>
      <c r="BM60" s="61" t="str">
        <f t="shared" ca="1" si="43"/>
        <v/>
      </c>
      <c r="BN60" s="58"/>
      <c r="BO60" s="2"/>
      <c r="BP60" s="31" t="str">
        <f t="shared" ca="1" si="44"/>
        <v/>
      </c>
      <c r="BQ60" s="25" t="str">
        <f ca="1"/>
        <v/>
      </c>
      <c r="BR60" s="25" t="str">
        <f ca="1"/>
        <v/>
      </c>
      <c r="BS60" s="61" t="str">
        <f t="shared" ca="1" si="45"/>
        <v/>
      </c>
      <c r="BT60" s="58"/>
      <c r="CG60" s="2"/>
    </row>
    <row r="61" spans="1:85">
      <c r="A61" s="16">
        <v>45</v>
      </c>
      <c r="B61" s="31" t="str">
        <f t="shared" ca="1" si="24"/>
        <v/>
      </c>
      <c r="C61" s="25" t="str">
        <f ca="1"/>
        <v/>
      </c>
      <c r="D61" s="25" t="str">
        <f ca="1"/>
        <v/>
      </c>
      <c r="E61" s="61" t="str">
        <f t="shared" ca="1" si="25"/>
        <v/>
      </c>
      <c r="F61" s="58"/>
      <c r="H61" s="31" t="str">
        <f t="shared" ca="1" si="26"/>
        <v/>
      </c>
      <c r="I61" s="25" t="str">
        <f ca="1"/>
        <v/>
      </c>
      <c r="J61" s="25" t="str">
        <f ca="1"/>
        <v/>
      </c>
      <c r="K61" s="61" t="str">
        <f t="shared" ca="1" si="27"/>
        <v/>
      </c>
      <c r="L61" s="58"/>
      <c r="N61" s="31" t="str">
        <f t="shared" ca="1" si="28"/>
        <v/>
      </c>
      <c r="O61" s="25" t="str">
        <f ca="1"/>
        <v/>
      </c>
      <c r="P61" s="25" t="str">
        <f ca="1"/>
        <v/>
      </c>
      <c r="Q61" s="61" t="str">
        <f t="shared" ca="1" si="29"/>
        <v/>
      </c>
      <c r="R61" s="58"/>
      <c r="T61" s="31" t="str">
        <f t="shared" ca="1" si="30"/>
        <v/>
      </c>
      <c r="U61" s="25" t="str">
        <f ca="1"/>
        <v/>
      </c>
      <c r="V61" s="25" t="str">
        <f ca="1"/>
        <v/>
      </c>
      <c r="W61" s="61" t="str">
        <f t="shared" ca="1" si="31"/>
        <v/>
      </c>
      <c r="X61" s="58"/>
      <c r="Y61" s="2"/>
      <c r="Z61" s="31" t="str">
        <f t="shared" ca="1" si="8"/>
        <v/>
      </c>
      <c r="AA61" s="25" t="str">
        <f ca="1"/>
        <v/>
      </c>
      <c r="AB61" s="25" t="str">
        <f ca="1"/>
        <v/>
      </c>
      <c r="AC61" s="61" t="str">
        <f t="shared" ca="1" si="9"/>
        <v/>
      </c>
      <c r="AD61" s="58"/>
      <c r="AE61" s="2"/>
      <c r="AF61" s="31" t="str">
        <f t="shared" ca="1" si="32"/>
        <v/>
      </c>
      <c r="AG61" s="25" t="str">
        <f ca="1"/>
        <v/>
      </c>
      <c r="AH61" s="25" t="str">
        <f ca="1"/>
        <v/>
      </c>
      <c r="AI61" s="61" t="str">
        <f t="shared" ca="1" si="33"/>
        <v/>
      </c>
      <c r="AJ61" s="58"/>
      <c r="AL61" s="31" t="str">
        <f t="shared" ca="1" si="34"/>
        <v/>
      </c>
      <c r="AM61" s="25" t="str">
        <f ca="1"/>
        <v/>
      </c>
      <c r="AN61" s="163" t="str">
        <f ca="1"/>
        <v/>
      </c>
      <c r="AO61" s="166" t="str">
        <f t="shared" ca="1" si="35"/>
        <v/>
      </c>
      <c r="AP61" s="64"/>
      <c r="AR61" s="31" t="str">
        <f t="shared" ca="1" si="36"/>
        <v/>
      </c>
      <c r="AS61" s="25" t="str">
        <f ca="1"/>
        <v/>
      </c>
      <c r="AT61" s="25" t="str">
        <f ca="1"/>
        <v/>
      </c>
      <c r="AU61" s="61" t="str">
        <f t="shared" ca="1" si="37"/>
        <v/>
      </c>
      <c r="AV61" s="58"/>
      <c r="AX61" s="31" t="str">
        <f t="shared" ca="1" si="38"/>
        <v/>
      </c>
      <c r="AY61" s="25" t="str">
        <f ca="1"/>
        <v/>
      </c>
      <c r="AZ61" s="25" t="str">
        <f ca="1"/>
        <v/>
      </c>
      <c r="BA61" s="61" t="str">
        <f t="shared" ca="1" si="39"/>
        <v/>
      </c>
      <c r="BB61" s="58"/>
      <c r="BC61" s="2"/>
      <c r="BD61" s="31" t="str">
        <f t="shared" ca="1" si="40"/>
        <v/>
      </c>
      <c r="BE61" s="25" t="str">
        <f ca="1"/>
        <v/>
      </c>
      <c r="BF61" s="25" t="str">
        <f ca="1"/>
        <v/>
      </c>
      <c r="BG61" s="61" t="str">
        <f t="shared" ca="1" si="41"/>
        <v/>
      </c>
      <c r="BH61" s="58"/>
      <c r="BI61" s="2"/>
      <c r="BJ61" s="31" t="str">
        <f t="shared" ca="1" si="42"/>
        <v/>
      </c>
      <c r="BK61" s="25" t="str">
        <f ca="1"/>
        <v/>
      </c>
      <c r="BL61" s="25" t="str">
        <f ca="1"/>
        <v/>
      </c>
      <c r="BM61" s="61" t="str">
        <f t="shared" ca="1" si="43"/>
        <v/>
      </c>
      <c r="BN61" s="58"/>
      <c r="BO61" s="2"/>
      <c r="BP61" s="31" t="str">
        <f t="shared" ca="1" si="44"/>
        <v/>
      </c>
      <c r="BQ61" s="25" t="str">
        <f ca="1"/>
        <v/>
      </c>
      <c r="BR61" s="25" t="str">
        <f ca="1"/>
        <v/>
      </c>
      <c r="BS61" s="61" t="str">
        <f t="shared" ca="1" si="45"/>
        <v/>
      </c>
      <c r="BT61" s="58"/>
      <c r="CG61" s="2"/>
    </row>
    <row r="62" spans="1:85">
      <c r="A62" s="16">
        <v>46</v>
      </c>
      <c r="B62" s="31" t="str">
        <f t="shared" ca="1" si="24"/>
        <v/>
      </c>
      <c r="C62" s="25" t="str">
        <f ca="1"/>
        <v/>
      </c>
      <c r="D62" s="25" t="str">
        <f ca="1"/>
        <v/>
      </c>
      <c r="E62" s="61" t="str">
        <f t="shared" ca="1" si="25"/>
        <v/>
      </c>
      <c r="F62" s="58"/>
      <c r="H62" s="31" t="str">
        <f t="shared" ca="1" si="26"/>
        <v/>
      </c>
      <c r="I62" s="25" t="str">
        <f ca="1"/>
        <v/>
      </c>
      <c r="J62" s="25" t="str">
        <f ca="1"/>
        <v/>
      </c>
      <c r="K62" s="61" t="str">
        <f t="shared" ca="1" si="27"/>
        <v/>
      </c>
      <c r="L62" s="58"/>
      <c r="N62" s="31" t="str">
        <f t="shared" ca="1" si="28"/>
        <v/>
      </c>
      <c r="O62" s="25" t="str">
        <f ca="1"/>
        <v/>
      </c>
      <c r="P62" s="25" t="str">
        <f ca="1"/>
        <v/>
      </c>
      <c r="Q62" s="61" t="str">
        <f t="shared" ca="1" si="29"/>
        <v/>
      </c>
      <c r="R62" s="58"/>
      <c r="T62" s="31" t="str">
        <f t="shared" ca="1" si="30"/>
        <v/>
      </c>
      <c r="U62" s="25" t="str">
        <f ca="1"/>
        <v/>
      </c>
      <c r="V62" s="25" t="str">
        <f ca="1"/>
        <v/>
      </c>
      <c r="W62" s="61" t="str">
        <f t="shared" ca="1" si="31"/>
        <v/>
      </c>
      <c r="X62" s="58"/>
      <c r="Y62" s="2"/>
      <c r="Z62" s="31" t="str">
        <f t="shared" ca="1" si="8"/>
        <v/>
      </c>
      <c r="AA62" s="25" t="str">
        <f ca="1"/>
        <v/>
      </c>
      <c r="AB62" s="25" t="str">
        <f ca="1"/>
        <v/>
      </c>
      <c r="AC62" s="61" t="str">
        <f t="shared" ca="1" si="9"/>
        <v/>
      </c>
      <c r="AD62" s="58"/>
      <c r="AE62" s="2"/>
      <c r="AF62" s="31" t="str">
        <f t="shared" ca="1" si="32"/>
        <v/>
      </c>
      <c r="AG62" s="25" t="str">
        <f ca="1"/>
        <v/>
      </c>
      <c r="AH62" s="25" t="str">
        <f ca="1"/>
        <v/>
      </c>
      <c r="AI62" s="61" t="str">
        <f t="shared" ca="1" si="33"/>
        <v/>
      </c>
      <c r="AJ62" s="58"/>
      <c r="AL62" s="31" t="str">
        <f t="shared" ca="1" si="34"/>
        <v/>
      </c>
      <c r="AM62" s="25" t="str">
        <f ca="1"/>
        <v/>
      </c>
      <c r="AN62" s="163" t="str">
        <f ca="1"/>
        <v/>
      </c>
      <c r="AO62" s="166" t="str">
        <f t="shared" ca="1" si="35"/>
        <v/>
      </c>
      <c r="AP62" s="64"/>
      <c r="AR62" s="31" t="str">
        <f t="shared" ca="1" si="36"/>
        <v/>
      </c>
      <c r="AS62" s="25" t="str">
        <f ca="1"/>
        <v/>
      </c>
      <c r="AT62" s="25" t="str">
        <f ca="1"/>
        <v/>
      </c>
      <c r="AU62" s="61" t="str">
        <f t="shared" ca="1" si="37"/>
        <v/>
      </c>
      <c r="AV62" s="58"/>
      <c r="AX62" s="31" t="str">
        <f t="shared" ca="1" si="38"/>
        <v/>
      </c>
      <c r="AY62" s="25" t="str">
        <f ca="1"/>
        <v/>
      </c>
      <c r="AZ62" s="25" t="str">
        <f ca="1"/>
        <v/>
      </c>
      <c r="BA62" s="61" t="str">
        <f t="shared" ca="1" si="39"/>
        <v/>
      </c>
      <c r="BB62" s="58"/>
      <c r="BC62" s="2"/>
      <c r="BD62" s="31" t="str">
        <f t="shared" ca="1" si="40"/>
        <v/>
      </c>
      <c r="BE62" s="25" t="str">
        <f ca="1"/>
        <v/>
      </c>
      <c r="BF62" s="25" t="str">
        <f ca="1"/>
        <v/>
      </c>
      <c r="BG62" s="61" t="str">
        <f t="shared" ca="1" si="41"/>
        <v/>
      </c>
      <c r="BH62" s="58"/>
      <c r="BI62" s="2"/>
      <c r="BJ62" s="31" t="str">
        <f t="shared" ca="1" si="42"/>
        <v/>
      </c>
      <c r="BK62" s="25" t="str">
        <f ca="1"/>
        <v/>
      </c>
      <c r="BL62" s="25" t="str">
        <f ca="1"/>
        <v/>
      </c>
      <c r="BM62" s="61" t="str">
        <f t="shared" ca="1" si="43"/>
        <v/>
      </c>
      <c r="BN62" s="58"/>
      <c r="BO62" s="2"/>
      <c r="BP62" s="31" t="str">
        <f t="shared" ca="1" si="44"/>
        <v/>
      </c>
      <c r="BQ62" s="25" t="str">
        <f ca="1"/>
        <v/>
      </c>
      <c r="BR62" s="25" t="str">
        <f ca="1"/>
        <v/>
      </c>
      <c r="BS62" s="61" t="str">
        <f t="shared" ca="1" si="45"/>
        <v/>
      </c>
      <c r="BT62" s="58"/>
      <c r="CG62" s="2"/>
    </row>
    <row r="63" spans="1:85">
      <c r="A63" s="16">
        <v>47</v>
      </c>
      <c r="B63" s="31" t="str">
        <f t="shared" ca="1" si="24"/>
        <v/>
      </c>
      <c r="C63" s="25" t="str">
        <f ca="1"/>
        <v/>
      </c>
      <c r="D63" s="25" t="str">
        <f ca="1"/>
        <v/>
      </c>
      <c r="E63" s="61" t="str">
        <f t="shared" ca="1" si="25"/>
        <v/>
      </c>
      <c r="F63" s="58"/>
      <c r="H63" s="31" t="str">
        <f t="shared" ca="1" si="26"/>
        <v/>
      </c>
      <c r="I63" s="25" t="str">
        <f ca="1"/>
        <v/>
      </c>
      <c r="J63" s="25" t="str">
        <f ca="1"/>
        <v/>
      </c>
      <c r="K63" s="61" t="str">
        <f t="shared" ca="1" si="27"/>
        <v/>
      </c>
      <c r="L63" s="58"/>
      <c r="N63" s="31" t="str">
        <f t="shared" ca="1" si="28"/>
        <v/>
      </c>
      <c r="O63" s="25" t="str">
        <f ca="1"/>
        <v/>
      </c>
      <c r="P63" s="25" t="str">
        <f ca="1"/>
        <v/>
      </c>
      <c r="Q63" s="61" t="str">
        <f t="shared" ca="1" si="29"/>
        <v/>
      </c>
      <c r="R63" s="58"/>
      <c r="T63" s="31" t="str">
        <f t="shared" ca="1" si="30"/>
        <v/>
      </c>
      <c r="U63" s="25" t="str">
        <f ca="1"/>
        <v/>
      </c>
      <c r="V63" s="25" t="str">
        <f ca="1"/>
        <v/>
      </c>
      <c r="W63" s="61" t="str">
        <f t="shared" ca="1" si="31"/>
        <v/>
      </c>
      <c r="X63" s="58"/>
      <c r="Y63" s="2"/>
      <c r="Z63" s="31" t="str">
        <f t="shared" ca="1" si="8"/>
        <v/>
      </c>
      <c r="AA63" s="25" t="str">
        <f ca="1"/>
        <v/>
      </c>
      <c r="AB63" s="25" t="str">
        <f ca="1"/>
        <v/>
      </c>
      <c r="AC63" s="61" t="str">
        <f t="shared" ca="1" si="9"/>
        <v/>
      </c>
      <c r="AD63" s="58"/>
      <c r="AE63" s="2"/>
      <c r="AF63" s="31" t="str">
        <f t="shared" ca="1" si="32"/>
        <v/>
      </c>
      <c r="AG63" s="25" t="str">
        <f ca="1"/>
        <v/>
      </c>
      <c r="AH63" s="25" t="str">
        <f ca="1"/>
        <v/>
      </c>
      <c r="AI63" s="61" t="str">
        <f t="shared" ca="1" si="33"/>
        <v/>
      </c>
      <c r="AJ63" s="58"/>
      <c r="AL63" s="31" t="str">
        <f t="shared" ca="1" si="34"/>
        <v/>
      </c>
      <c r="AM63" s="25" t="str">
        <f ca="1"/>
        <v/>
      </c>
      <c r="AN63" s="163" t="str">
        <f ca="1"/>
        <v/>
      </c>
      <c r="AO63" s="166" t="str">
        <f t="shared" ca="1" si="35"/>
        <v/>
      </c>
      <c r="AP63" s="64"/>
      <c r="AR63" s="31" t="str">
        <f t="shared" ca="1" si="36"/>
        <v/>
      </c>
      <c r="AS63" s="25" t="str">
        <f ca="1"/>
        <v/>
      </c>
      <c r="AT63" s="25" t="str">
        <f ca="1"/>
        <v/>
      </c>
      <c r="AU63" s="61" t="str">
        <f t="shared" ca="1" si="37"/>
        <v/>
      </c>
      <c r="AV63" s="58"/>
      <c r="AX63" s="31" t="str">
        <f t="shared" ca="1" si="38"/>
        <v/>
      </c>
      <c r="AY63" s="25" t="str">
        <f ca="1"/>
        <v/>
      </c>
      <c r="AZ63" s="25" t="str">
        <f ca="1"/>
        <v/>
      </c>
      <c r="BA63" s="61" t="str">
        <f t="shared" ca="1" si="39"/>
        <v/>
      </c>
      <c r="BB63" s="58"/>
      <c r="BC63" s="2"/>
      <c r="BD63" s="31" t="str">
        <f t="shared" ca="1" si="40"/>
        <v/>
      </c>
      <c r="BE63" s="25" t="str">
        <f ca="1"/>
        <v/>
      </c>
      <c r="BF63" s="25" t="str">
        <f ca="1"/>
        <v/>
      </c>
      <c r="BG63" s="61" t="str">
        <f t="shared" ca="1" si="41"/>
        <v/>
      </c>
      <c r="BH63" s="58"/>
      <c r="BI63" s="2"/>
      <c r="BJ63" s="31" t="str">
        <f t="shared" ca="1" si="42"/>
        <v/>
      </c>
      <c r="BK63" s="25" t="str">
        <f ca="1"/>
        <v/>
      </c>
      <c r="BL63" s="25" t="str">
        <f ca="1"/>
        <v/>
      </c>
      <c r="BM63" s="61" t="str">
        <f t="shared" ca="1" si="43"/>
        <v/>
      </c>
      <c r="BN63" s="58"/>
      <c r="BO63" s="2"/>
      <c r="BP63" s="31" t="str">
        <f t="shared" ca="1" si="44"/>
        <v/>
      </c>
      <c r="BQ63" s="25" t="str">
        <f ca="1"/>
        <v/>
      </c>
      <c r="BR63" s="25" t="str">
        <f ca="1"/>
        <v/>
      </c>
      <c r="BS63" s="61" t="str">
        <f t="shared" ca="1" si="45"/>
        <v/>
      </c>
      <c r="BT63" s="58"/>
      <c r="CG63" s="2"/>
    </row>
    <row r="64" spans="1:85">
      <c r="A64" s="16">
        <v>48</v>
      </c>
      <c r="B64" s="31" t="str">
        <f t="shared" ca="1" si="24"/>
        <v/>
      </c>
      <c r="C64" s="25" t="str">
        <f ca="1"/>
        <v/>
      </c>
      <c r="D64" s="25" t="str">
        <f ca="1"/>
        <v/>
      </c>
      <c r="E64" s="61" t="str">
        <f t="shared" ca="1" si="25"/>
        <v/>
      </c>
      <c r="F64" s="58"/>
      <c r="H64" s="31" t="str">
        <f t="shared" ca="1" si="26"/>
        <v/>
      </c>
      <c r="I64" s="25" t="str">
        <f ca="1"/>
        <v/>
      </c>
      <c r="J64" s="25" t="str">
        <f ca="1"/>
        <v/>
      </c>
      <c r="K64" s="61" t="str">
        <f t="shared" ca="1" si="27"/>
        <v/>
      </c>
      <c r="L64" s="58"/>
      <c r="N64" s="31" t="str">
        <f t="shared" ca="1" si="28"/>
        <v/>
      </c>
      <c r="O64" s="25" t="str">
        <f ca="1"/>
        <v/>
      </c>
      <c r="P64" s="25" t="str">
        <f ca="1"/>
        <v/>
      </c>
      <c r="Q64" s="61" t="str">
        <f t="shared" ca="1" si="29"/>
        <v/>
      </c>
      <c r="R64" s="58"/>
      <c r="T64" s="31" t="str">
        <f t="shared" ca="1" si="30"/>
        <v/>
      </c>
      <c r="U64" s="25" t="str">
        <f ca="1"/>
        <v/>
      </c>
      <c r="V64" s="25" t="str">
        <f ca="1"/>
        <v/>
      </c>
      <c r="W64" s="61" t="str">
        <f t="shared" ca="1" si="31"/>
        <v/>
      </c>
      <c r="X64" s="58"/>
      <c r="Y64" s="2"/>
      <c r="Z64" s="31" t="str">
        <f t="shared" ca="1" si="8"/>
        <v/>
      </c>
      <c r="AA64" s="25" t="str">
        <f ca="1"/>
        <v/>
      </c>
      <c r="AB64" s="25" t="str">
        <f ca="1"/>
        <v/>
      </c>
      <c r="AC64" s="61" t="str">
        <f t="shared" ca="1" si="9"/>
        <v/>
      </c>
      <c r="AD64" s="58"/>
      <c r="AE64" s="2"/>
      <c r="AF64" s="31" t="str">
        <f t="shared" ca="1" si="32"/>
        <v/>
      </c>
      <c r="AG64" s="25" t="str">
        <f ca="1"/>
        <v/>
      </c>
      <c r="AH64" s="25" t="str">
        <f ca="1"/>
        <v/>
      </c>
      <c r="AI64" s="61" t="str">
        <f t="shared" ca="1" si="33"/>
        <v/>
      </c>
      <c r="AJ64" s="58"/>
      <c r="AL64" s="31" t="str">
        <f t="shared" ca="1" si="34"/>
        <v/>
      </c>
      <c r="AM64" s="25" t="str">
        <f ca="1"/>
        <v/>
      </c>
      <c r="AN64" s="163" t="str">
        <f ca="1"/>
        <v/>
      </c>
      <c r="AO64" s="166" t="str">
        <f t="shared" ca="1" si="35"/>
        <v/>
      </c>
      <c r="AP64" s="64"/>
      <c r="AR64" s="31" t="str">
        <f t="shared" ca="1" si="36"/>
        <v/>
      </c>
      <c r="AS64" s="25" t="str">
        <f ca="1"/>
        <v/>
      </c>
      <c r="AT64" s="25" t="str">
        <f ca="1"/>
        <v/>
      </c>
      <c r="AU64" s="61" t="str">
        <f t="shared" ca="1" si="37"/>
        <v/>
      </c>
      <c r="AV64" s="58"/>
      <c r="AX64" s="31" t="str">
        <f t="shared" ca="1" si="38"/>
        <v/>
      </c>
      <c r="AY64" s="25" t="str">
        <f ca="1"/>
        <v/>
      </c>
      <c r="AZ64" s="25" t="str">
        <f ca="1"/>
        <v/>
      </c>
      <c r="BA64" s="61" t="str">
        <f t="shared" ca="1" si="39"/>
        <v/>
      </c>
      <c r="BB64" s="58"/>
      <c r="BC64" s="2"/>
      <c r="BD64" s="31" t="str">
        <f t="shared" ca="1" si="40"/>
        <v/>
      </c>
      <c r="BE64" s="25" t="str">
        <f ca="1"/>
        <v/>
      </c>
      <c r="BF64" s="25" t="str">
        <f ca="1"/>
        <v/>
      </c>
      <c r="BG64" s="61" t="str">
        <f t="shared" ca="1" si="41"/>
        <v/>
      </c>
      <c r="BH64" s="58"/>
      <c r="BI64" s="2"/>
      <c r="BJ64" s="31" t="str">
        <f t="shared" ca="1" si="42"/>
        <v/>
      </c>
      <c r="BK64" s="25" t="str">
        <f ca="1"/>
        <v/>
      </c>
      <c r="BL64" s="25" t="str">
        <f ca="1"/>
        <v/>
      </c>
      <c r="BM64" s="61" t="str">
        <f t="shared" ca="1" si="43"/>
        <v/>
      </c>
      <c r="BN64" s="58"/>
      <c r="BO64" s="2"/>
      <c r="BP64" s="31" t="str">
        <f t="shared" ca="1" si="44"/>
        <v/>
      </c>
      <c r="BQ64" s="25" t="str">
        <f ca="1"/>
        <v/>
      </c>
      <c r="BR64" s="25" t="str">
        <f ca="1"/>
        <v/>
      </c>
      <c r="BS64" s="61" t="str">
        <f t="shared" ca="1" si="45"/>
        <v/>
      </c>
      <c r="BT64" s="58"/>
    </row>
    <row r="65" spans="1:72">
      <c r="A65" s="16">
        <v>49</v>
      </c>
      <c r="B65" s="31" t="str">
        <f t="shared" ca="1" si="24"/>
        <v/>
      </c>
      <c r="C65" s="25" t="str">
        <f ca="1"/>
        <v/>
      </c>
      <c r="D65" s="25" t="str">
        <f ca="1"/>
        <v/>
      </c>
      <c r="E65" s="61" t="str">
        <f t="shared" ca="1" si="25"/>
        <v/>
      </c>
      <c r="F65" s="58"/>
      <c r="H65" s="31" t="str">
        <f t="shared" ca="1" si="26"/>
        <v/>
      </c>
      <c r="I65" s="25" t="str">
        <f ca="1"/>
        <v/>
      </c>
      <c r="J65" s="25" t="str">
        <f ca="1"/>
        <v/>
      </c>
      <c r="K65" s="61" t="str">
        <f t="shared" ca="1" si="27"/>
        <v/>
      </c>
      <c r="L65" s="58"/>
      <c r="N65" s="31" t="str">
        <f t="shared" ca="1" si="28"/>
        <v/>
      </c>
      <c r="O65" s="25" t="str">
        <f ca="1"/>
        <v/>
      </c>
      <c r="P65" s="25" t="str">
        <f ca="1"/>
        <v/>
      </c>
      <c r="Q65" s="61" t="str">
        <f t="shared" ca="1" si="29"/>
        <v/>
      </c>
      <c r="R65" s="58"/>
      <c r="T65" s="31" t="str">
        <f t="shared" ca="1" si="30"/>
        <v/>
      </c>
      <c r="U65" s="25" t="str">
        <f ca="1"/>
        <v/>
      </c>
      <c r="V65" s="25" t="str">
        <f ca="1"/>
        <v/>
      </c>
      <c r="W65" s="61" t="str">
        <f t="shared" ca="1" si="31"/>
        <v/>
      </c>
      <c r="X65" s="58"/>
      <c r="Y65" s="2"/>
      <c r="Z65" s="31" t="str">
        <f t="shared" ca="1" si="8"/>
        <v/>
      </c>
      <c r="AA65" s="25" t="str">
        <f ca="1"/>
        <v/>
      </c>
      <c r="AB65" s="25" t="str">
        <f ca="1"/>
        <v/>
      </c>
      <c r="AC65" s="61" t="str">
        <f t="shared" ca="1" si="9"/>
        <v/>
      </c>
      <c r="AD65" s="58"/>
      <c r="AE65" s="2"/>
      <c r="AF65" s="31" t="str">
        <f t="shared" ca="1" si="32"/>
        <v/>
      </c>
      <c r="AG65" s="25" t="str">
        <f ca="1"/>
        <v/>
      </c>
      <c r="AH65" s="25" t="str">
        <f ca="1"/>
        <v/>
      </c>
      <c r="AI65" s="61" t="str">
        <f t="shared" ca="1" si="33"/>
        <v/>
      </c>
      <c r="AJ65" s="58"/>
      <c r="AL65" s="31" t="str">
        <f t="shared" ca="1" si="34"/>
        <v/>
      </c>
      <c r="AM65" s="25" t="str">
        <f ca="1"/>
        <v/>
      </c>
      <c r="AN65" s="163" t="str">
        <f ca="1"/>
        <v/>
      </c>
      <c r="AO65" s="166" t="str">
        <f t="shared" ca="1" si="35"/>
        <v/>
      </c>
      <c r="AP65" s="64"/>
      <c r="AR65" s="31" t="str">
        <f t="shared" ca="1" si="36"/>
        <v/>
      </c>
      <c r="AS65" s="25" t="str">
        <f ca="1"/>
        <v/>
      </c>
      <c r="AT65" s="25" t="str">
        <f ca="1"/>
        <v/>
      </c>
      <c r="AU65" s="61" t="str">
        <f t="shared" ca="1" si="37"/>
        <v/>
      </c>
      <c r="AV65" s="58"/>
      <c r="AX65" s="31" t="str">
        <f t="shared" ca="1" si="38"/>
        <v/>
      </c>
      <c r="AY65" s="25" t="str">
        <f ca="1"/>
        <v/>
      </c>
      <c r="AZ65" s="25" t="str">
        <f ca="1"/>
        <v/>
      </c>
      <c r="BA65" s="61" t="str">
        <f t="shared" ca="1" si="39"/>
        <v/>
      </c>
      <c r="BB65" s="58"/>
      <c r="BC65" s="2"/>
      <c r="BD65" s="31" t="str">
        <f t="shared" ca="1" si="40"/>
        <v/>
      </c>
      <c r="BE65" s="25" t="str">
        <f ca="1"/>
        <v/>
      </c>
      <c r="BF65" s="25" t="str">
        <f ca="1"/>
        <v/>
      </c>
      <c r="BG65" s="61" t="str">
        <f t="shared" ca="1" si="41"/>
        <v/>
      </c>
      <c r="BH65" s="58"/>
      <c r="BI65" s="2"/>
      <c r="BJ65" s="31" t="str">
        <f t="shared" ca="1" si="42"/>
        <v/>
      </c>
      <c r="BK65" s="25" t="str">
        <f ca="1"/>
        <v/>
      </c>
      <c r="BL65" s="25" t="str">
        <f ca="1"/>
        <v/>
      </c>
      <c r="BM65" s="61" t="str">
        <f t="shared" ca="1" si="43"/>
        <v/>
      </c>
      <c r="BN65" s="58"/>
      <c r="BO65" s="2"/>
      <c r="BP65" s="31" t="str">
        <f t="shared" ca="1" si="44"/>
        <v/>
      </c>
      <c r="BQ65" s="25" t="str">
        <f ca="1"/>
        <v/>
      </c>
      <c r="BR65" s="25" t="str">
        <f ca="1"/>
        <v/>
      </c>
      <c r="BS65" s="61" t="str">
        <f t="shared" ca="1" si="45"/>
        <v/>
      </c>
      <c r="BT65" s="58"/>
    </row>
    <row r="66" spans="1:72">
      <c r="A66" s="16">
        <v>50</v>
      </c>
      <c r="B66" s="31" t="str">
        <f t="shared" ca="1" si="24"/>
        <v/>
      </c>
      <c r="C66" s="25" t="str">
        <f ca="1"/>
        <v/>
      </c>
      <c r="D66" s="25" t="str">
        <f ca="1"/>
        <v/>
      </c>
      <c r="E66" s="61" t="str">
        <f t="shared" ca="1" si="25"/>
        <v/>
      </c>
      <c r="F66" s="58"/>
      <c r="H66" s="31" t="str">
        <f t="shared" ca="1" si="26"/>
        <v/>
      </c>
      <c r="I66" s="25" t="str">
        <f ca="1"/>
        <v/>
      </c>
      <c r="J66" s="25" t="str">
        <f ca="1"/>
        <v/>
      </c>
      <c r="K66" s="61" t="str">
        <f t="shared" ca="1" si="27"/>
        <v/>
      </c>
      <c r="L66" s="58"/>
      <c r="N66" s="31" t="str">
        <f t="shared" ca="1" si="28"/>
        <v/>
      </c>
      <c r="O66" s="25" t="str">
        <f ca="1"/>
        <v/>
      </c>
      <c r="P66" s="25" t="str">
        <f ca="1"/>
        <v/>
      </c>
      <c r="Q66" s="61" t="str">
        <f t="shared" ca="1" si="29"/>
        <v/>
      </c>
      <c r="R66" s="58"/>
      <c r="T66" s="31" t="str">
        <f t="shared" ca="1" si="30"/>
        <v/>
      </c>
      <c r="U66" s="25" t="str">
        <f ca="1"/>
        <v/>
      </c>
      <c r="V66" s="25" t="str">
        <f ca="1"/>
        <v/>
      </c>
      <c r="W66" s="61" t="str">
        <f t="shared" ca="1" si="31"/>
        <v/>
      </c>
      <c r="X66" s="58"/>
      <c r="Y66" s="2"/>
      <c r="Z66" s="31" t="str">
        <f t="shared" ca="1" si="8"/>
        <v/>
      </c>
      <c r="AA66" s="25" t="str">
        <f ca="1"/>
        <v/>
      </c>
      <c r="AB66" s="25" t="str">
        <f ca="1"/>
        <v/>
      </c>
      <c r="AC66" s="61" t="str">
        <f t="shared" ca="1" si="9"/>
        <v/>
      </c>
      <c r="AD66" s="58"/>
      <c r="AE66" s="2"/>
      <c r="AF66" s="31" t="str">
        <f t="shared" ca="1" si="32"/>
        <v/>
      </c>
      <c r="AG66" s="25" t="str">
        <f ca="1"/>
        <v/>
      </c>
      <c r="AH66" s="25" t="str">
        <f ca="1"/>
        <v/>
      </c>
      <c r="AI66" s="61" t="str">
        <f t="shared" ca="1" si="33"/>
        <v/>
      </c>
      <c r="AJ66" s="58"/>
      <c r="AL66" s="31" t="str">
        <f t="shared" ca="1" si="34"/>
        <v/>
      </c>
      <c r="AM66" s="25" t="str">
        <f ca="1"/>
        <v/>
      </c>
      <c r="AN66" s="163" t="str">
        <f ca="1"/>
        <v/>
      </c>
      <c r="AO66" s="166" t="str">
        <f t="shared" ca="1" si="35"/>
        <v/>
      </c>
      <c r="AP66" s="64"/>
      <c r="AR66" s="31" t="str">
        <f t="shared" ca="1" si="36"/>
        <v/>
      </c>
      <c r="AS66" s="25" t="str">
        <f ca="1"/>
        <v/>
      </c>
      <c r="AT66" s="25" t="str">
        <f ca="1"/>
        <v/>
      </c>
      <c r="AU66" s="61" t="str">
        <f t="shared" ca="1" si="37"/>
        <v/>
      </c>
      <c r="AV66" s="58"/>
      <c r="AX66" s="31" t="str">
        <f t="shared" ca="1" si="38"/>
        <v/>
      </c>
      <c r="AY66" s="25" t="str">
        <f ca="1"/>
        <v/>
      </c>
      <c r="AZ66" s="25" t="str">
        <f ca="1"/>
        <v/>
      </c>
      <c r="BA66" s="61" t="str">
        <f t="shared" ca="1" si="39"/>
        <v/>
      </c>
      <c r="BB66" s="58"/>
      <c r="BC66" s="2"/>
      <c r="BD66" s="31" t="str">
        <f t="shared" ca="1" si="40"/>
        <v/>
      </c>
      <c r="BE66" s="25" t="str">
        <f ca="1"/>
        <v/>
      </c>
      <c r="BF66" s="25" t="str">
        <f ca="1"/>
        <v/>
      </c>
      <c r="BG66" s="61" t="str">
        <f t="shared" ca="1" si="41"/>
        <v/>
      </c>
      <c r="BH66" s="58"/>
      <c r="BI66" s="2"/>
      <c r="BJ66" s="31" t="str">
        <f t="shared" ca="1" si="42"/>
        <v/>
      </c>
      <c r="BK66" s="25" t="str">
        <f ca="1"/>
        <v/>
      </c>
      <c r="BL66" s="25" t="str">
        <f ca="1"/>
        <v/>
      </c>
      <c r="BM66" s="61" t="str">
        <f t="shared" ca="1" si="43"/>
        <v/>
      </c>
      <c r="BN66" s="58"/>
      <c r="BO66" s="2"/>
      <c r="BP66" s="31" t="str">
        <f t="shared" ca="1" si="44"/>
        <v/>
      </c>
      <c r="BQ66" s="25" t="str">
        <f ca="1"/>
        <v/>
      </c>
      <c r="BR66" s="25" t="str">
        <f ca="1"/>
        <v/>
      </c>
      <c r="BS66" s="61" t="str">
        <f t="shared" ca="1" si="45"/>
        <v/>
      </c>
      <c r="BT66" s="58"/>
    </row>
    <row r="67" spans="1:72">
      <c r="A67" s="16">
        <v>51</v>
      </c>
      <c r="B67" s="31" t="str">
        <f t="shared" ca="1" si="24"/>
        <v/>
      </c>
      <c r="C67" s="25" t="str">
        <f ca="1"/>
        <v/>
      </c>
      <c r="D67" s="25" t="str">
        <f ca="1"/>
        <v/>
      </c>
      <c r="E67" s="61" t="str">
        <f t="shared" ca="1" si="25"/>
        <v/>
      </c>
      <c r="F67" s="58"/>
      <c r="H67" s="31" t="str">
        <f t="shared" ca="1" si="26"/>
        <v/>
      </c>
      <c r="I67" s="25" t="str">
        <f ca="1"/>
        <v/>
      </c>
      <c r="J67" s="25" t="str">
        <f ca="1"/>
        <v/>
      </c>
      <c r="K67" s="61" t="str">
        <f t="shared" ca="1" si="27"/>
        <v/>
      </c>
      <c r="L67" s="58"/>
      <c r="N67" s="31" t="str">
        <f t="shared" ca="1" si="28"/>
        <v/>
      </c>
      <c r="O67" s="25" t="str">
        <f ca="1"/>
        <v/>
      </c>
      <c r="P67" s="25" t="str">
        <f ca="1"/>
        <v/>
      </c>
      <c r="Q67" s="61" t="str">
        <f t="shared" ca="1" si="29"/>
        <v/>
      </c>
      <c r="R67" s="58"/>
      <c r="T67" s="31" t="str">
        <f t="shared" ca="1" si="30"/>
        <v/>
      </c>
      <c r="U67" s="25" t="str">
        <f ca="1"/>
        <v/>
      </c>
      <c r="V67" s="25" t="str">
        <f ca="1"/>
        <v/>
      </c>
      <c r="W67" s="61" t="str">
        <f t="shared" ca="1" si="31"/>
        <v/>
      </c>
      <c r="X67" s="58"/>
      <c r="Y67" s="2"/>
      <c r="Z67" s="31" t="str">
        <f t="shared" ca="1" si="8"/>
        <v/>
      </c>
      <c r="AA67" s="25" t="str">
        <f ca="1"/>
        <v/>
      </c>
      <c r="AB67" s="25" t="str">
        <f ca="1"/>
        <v/>
      </c>
      <c r="AC67" s="61" t="str">
        <f t="shared" ca="1" si="9"/>
        <v/>
      </c>
      <c r="AD67" s="58"/>
      <c r="AE67" s="2"/>
      <c r="AF67" s="31" t="str">
        <f t="shared" ca="1" si="32"/>
        <v/>
      </c>
      <c r="AG67" s="25" t="str">
        <f ca="1"/>
        <v/>
      </c>
      <c r="AH67" s="25" t="str">
        <f ca="1"/>
        <v/>
      </c>
      <c r="AI67" s="61" t="str">
        <f t="shared" ca="1" si="33"/>
        <v/>
      </c>
      <c r="AJ67" s="58"/>
      <c r="AL67" s="31" t="str">
        <f t="shared" ca="1" si="34"/>
        <v/>
      </c>
      <c r="AM67" s="25" t="str">
        <f ca="1"/>
        <v/>
      </c>
      <c r="AN67" s="163" t="str">
        <f ca="1"/>
        <v/>
      </c>
      <c r="AO67" s="166" t="str">
        <f t="shared" ca="1" si="35"/>
        <v/>
      </c>
      <c r="AP67" s="64"/>
      <c r="AR67" s="31" t="str">
        <f t="shared" ca="1" si="36"/>
        <v/>
      </c>
      <c r="AS67" s="25" t="str">
        <f ca="1"/>
        <v/>
      </c>
      <c r="AT67" s="25" t="str">
        <f ca="1"/>
        <v/>
      </c>
      <c r="AU67" s="61" t="str">
        <f t="shared" ca="1" si="37"/>
        <v/>
      </c>
      <c r="AV67" s="58"/>
      <c r="AX67" s="31" t="str">
        <f t="shared" ca="1" si="38"/>
        <v/>
      </c>
      <c r="AY67" s="25" t="str">
        <f ca="1"/>
        <v/>
      </c>
      <c r="AZ67" s="25" t="str">
        <f ca="1"/>
        <v/>
      </c>
      <c r="BA67" s="61" t="str">
        <f t="shared" ca="1" si="39"/>
        <v/>
      </c>
      <c r="BB67" s="58"/>
      <c r="BC67" s="2"/>
      <c r="BD67" s="31" t="str">
        <f t="shared" ca="1" si="40"/>
        <v/>
      </c>
      <c r="BE67" s="25" t="str">
        <f ca="1"/>
        <v/>
      </c>
      <c r="BF67" s="25" t="str">
        <f ca="1"/>
        <v/>
      </c>
      <c r="BG67" s="61" t="str">
        <f t="shared" ca="1" si="41"/>
        <v/>
      </c>
      <c r="BH67" s="58"/>
      <c r="BI67" s="2"/>
      <c r="BJ67" s="31" t="str">
        <f t="shared" ca="1" si="42"/>
        <v/>
      </c>
      <c r="BK67" s="25" t="str">
        <f ca="1"/>
        <v/>
      </c>
      <c r="BL67" s="25" t="str">
        <f ca="1"/>
        <v/>
      </c>
      <c r="BM67" s="61" t="str">
        <f t="shared" ca="1" si="43"/>
        <v/>
      </c>
      <c r="BN67" s="58"/>
      <c r="BO67" s="2"/>
      <c r="BP67" s="31" t="str">
        <f t="shared" ca="1" si="44"/>
        <v/>
      </c>
      <c r="BQ67" s="25" t="str">
        <f ca="1"/>
        <v/>
      </c>
      <c r="BR67" s="25" t="str">
        <f ca="1"/>
        <v/>
      </c>
      <c r="BS67" s="61" t="str">
        <f t="shared" ca="1" si="45"/>
        <v/>
      </c>
      <c r="BT67" s="58"/>
    </row>
    <row r="68" spans="1:72">
      <c r="A68" s="16">
        <v>52</v>
      </c>
      <c r="B68" s="31" t="str">
        <f t="shared" ca="1" si="24"/>
        <v/>
      </c>
      <c r="C68" s="25" t="str">
        <f ca="1"/>
        <v/>
      </c>
      <c r="D68" s="25" t="str">
        <f ca="1"/>
        <v/>
      </c>
      <c r="E68" s="61" t="str">
        <f t="shared" ca="1" si="25"/>
        <v/>
      </c>
      <c r="F68" s="58"/>
      <c r="H68" s="31" t="str">
        <f t="shared" ca="1" si="26"/>
        <v/>
      </c>
      <c r="I68" s="25" t="str">
        <f ca="1"/>
        <v/>
      </c>
      <c r="J68" s="25" t="str">
        <f ca="1"/>
        <v/>
      </c>
      <c r="K68" s="61" t="str">
        <f t="shared" ca="1" si="27"/>
        <v/>
      </c>
      <c r="L68" s="58"/>
      <c r="N68" s="31" t="str">
        <f t="shared" ca="1" si="28"/>
        <v/>
      </c>
      <c r="O68" s="25" t="str">
        <f ca="1"/>
        <v/>
      </c>
      <c r="P68" s="25" t="str">
        <f ca="1"/>
        <v/>
      </c>
      <c r="Q68" s="61" t="str">
        <f t="shared" ca="1" si="29"/>
        <v/>
      </c>
      <c r="R68" s="58"/>
      <c r="T68" s="31" t="str">
        <f t="shared" ca="1" si="30"/>
        <v/>
      </c>
      <c r="U68" s="25" t="str">
        <f ca="1"/>
        <v/>
      </c>
      <c r="V68" s="25" t="str">
        <f ca="1"/>
        <v/>
      </c>
      <c r="W68" s="61" t="str">
        <f t="shared" ca="1" si="31"/>
        <v/>
      </c>
      <c r="X68" s="58"/>
      <c r="Y68" s="2"/>
      <c r="Z68" s="31" t="str">
        <f t="shared" ca="1" si="8"/>
        <v/>
      </c>
      <c r="AA68" s="25" t="str">
        <f ca="1"/>
        <v/>
      </c>
      <c r="AB68" s="25" t="str">
        <f ca="1"/>
        <v/>
      </c>
      <c r="AC68" s="61" t="str">
        <f t="shared" ca="1" si="9"/>
        <v/>
      </c>
      <c r="AD68" s="58"/>
      <c r="AE68" s="2"/>
      <c r="AF68" s="31" t="str">
        <f t="shared" ca="1" si="32"/>
        <v/>
      </c>
      <c r="AG68" s="25" t="str">
        <f ca="1"/>
        <v/>
      </c>
      <c r="AH68" s="25" t="str">
        <f ca="1"/>
        <v/>
      </c>
      <c r="AI68" s="61" t="str">
        <f t="shared" ca="1" si="33"/>
        <v/>
      </c>
      <c r="AJ68" s="58"/>
      <c r="AL68" s="31" t="str">
        <f t="shared" ca="1" si="34"/>
        <v/>
      </c>
      <c r="AM68" s="25" t="str">
        <f ca="1"/>
        <v/>
      </c>
      <c r="AN68" s="163" t="str">
        <f ca="1"/>
        <v/>
      </c>
      <c r="AO68" s="166" t="str">
        <f t="shared" ca="1" si="35"/>
        <v/>
      </c>
      <c r="AP68" s="64"/>
      <c r="AR68" s="31" t="str">
        <f t="shared" ca="1" si="36"/>
        <v/>
      </c>
      <c r="AS68" s="25" t="str">
        <f ca="1"/>
        <v/>
      </c>
      <c r="AT68" s="25" t="str">
        <f ca="1"/>
        <v/>
      </c>
      <c r="AU68" s="61" t="str">
        <f t="shared" ca="1" si="37"/>
        <v/>
      </c>
      <c r="AV68" s="58"/>
      <c r="AX68" s="31" t="str">
        <f t="shared" ca="1" si="38"/>
        <v/>
      </c>
      <c r="AY68" s="25" t="str">
        <f ca="1"/>
        <v/>
      </c>
      <c r="AZ68" s="25" t="str">
        <f ca="1"/>
        <v/>
      </c>
      <c r="BA68" s="61" t="str">
        <f t="shared" ca="1" si="39"/>
        <v/>
      </c>
      <c r="BB68" s="58"/>
      <c r="BC68" s="2"/>
      <c r="BD68" s="31" t="str">
        <f t="shared" ca="1" si="40"/>
        <v/>
      </c>
      <c r="BE68" s="25" t="str">
        <f ca="1"/>
        <v/>
      </c>
      <c r="BF68" s="25" t="str">
        <f ca="1"/>
        <v/>
      </c>
      <c r="BG68" s="61" t="str">
        <f t="shared" ca="1" si="41"/>
        <v/>
      </c>
      <c r="BH68" s="58"/>
      <c r="BI68" s="2"/>
      <c r="BJ68" s="31" t="str">
        <f t="shared" ca="1" si="42"/>
        <v/>
      </c>
      <c r="BK68" s="25" t="str">
        <f ca="1"/>
        <v/>
      </c>
      <c r="BL68" s="25" t="str">
        <f ca="1"/>
        <v/>
      </c>
      <c r="BM68" s="61" t="str">
        <f t="shared" ca="1" si="43"/>
        <v/>
      </c>
      <c r="BN68" s="58"/>
      <c r="BO68" s="2"/>
      <c r="BP68" s="31" t="str">
        <f t="shared" ca="1" si="44"/>
        <v/>
      </c>
      <c r="BQ68" s="25" t="str">
        <f ca="1"/>
        <v/>
      </c>
      <c r="BR68" s="25" t="str">
        <f ca="1"/>
        <v/>
      </c>
      <c r="BS68" s="61" t="str">
        <f t="shared" ca="1" si="45"/>
        <v/>
      </c>
      <c r="BT68" s="58"/>
    </row>
    <row r="69" spans="1:72">
      <c r="A69" s="16">
        <v>53</v>
      </c>
      <c r="B69" s="31" t="str">
        <f t="shared" ca="1" si="24"/>
        <v/>
      </c>
      <c r="C69" s="25" t="str">
        <f ca="1"/>
        <v/>
      </c>
      <c r="D69" s="25" t="str">
        <f ca="1"/>
        <v/>
      </c>
      <c r="E69" s="61" t="str">
        <f t="shared" ca="1" si="25"/>
        <v/>
      </c>
      <c r="F69" s="58"/>
      <c r="H69" s="31" t="str">
        <f t="shared" ca="1" si="26"/>
        <v/>
      </c>
      <c r="I69" s="25" t="str">
        <f ca="1"/>
        <v/>
      </c>
      <c r="J69" s="25" t="str">
        <f ca="1"/>
        <v/>
      </c>
      <c r="K69" s="61" t="str">
        <f t="shared" ca="1" si="27"/>
        <v/>
      </c>
      <c r="L69" s="58"/>
      <c r="N69" s="31" t="str">
        <f t="shared" ca="1" si="28"/>
        <v/>
      </c>
      <c r="O69" s="25" t="str">
        <f ca="1"/>
        <v/>
      </c>
      <c r="P69" s="25" t="str">
        <f ca="1"/>
        <v/>
      </c>
      <c r="Q69" s="61" t="str">
        <f t="shared" ca="1" si="29"/>
        <v/>
      </c>
      <c r="R69" s="58"/>
      <c r="T69" s="31" t="str">
        <f t="shared" ca="1" si="30"/>
        <v/>
      </c>
      <c r="U69" s="25" t="str">
        <f ca="1"/>
        <v/>
      </c>
      <c r="V69" s="25" t="str">
        <f ca="1"/>
        <v/>
      </c>
      <c r="W69" s="61" t="str">
        <f t="shared" ca="1" si="31"/>
        <v/>
      </c>
      <c r="X69" s="58"/>
      <c r="Y69" s="2"/>
      <c r="Z69" s="31" t="str">
        <f t="shared" ca="1" si="8"/>
        <v/>
      </c>
      <c r="AA69" s="25" t="str">
        <f ca="1"/>
        <v/>
      </c>
      <c r="AB69" s="25" t="str">
        <f ca="1"/>
        <v/>
      </c>
      <c r="AC69" s="61" t="str">
        <f t="shared" ca="1" si="9"/>
        <v/>
      </c>
      <c r="AD69" s="58"/>
      <c r="AE69" s="2"/>
      <c r="AF69" s="31" t="str">
        <f t="shared" ca="1" si="32"/>
        <v/>
      </c>
      <c r="AG69" s="25" t="str">
        <f ca="1"/>
        <v/>
      </c>
      <c r="AH69" s="25" t="str">
        <f ca="1"/>
        <v/>
      </c>
      <c r="AI69" s="61" t="str">
        <f t="shared" ca="1" si="33"/>
        <v/>
      </c>
      <c r="AJ69" s="58"/>
      <c r="AL69" s="31" t="str">
        <f t="shared" ca="1" si="34"/>
        <v/>
      </c>
      <c r="AM69" s="25" t="str">
        <f ca="1"/>
        <v/>
      </c>
      <c r="AN69" s="163" t="str">
        <f ca="1"/>
        <v/>
      </c>
      <c r="AO69" s="166" t="str">
        <f t="shared" ca="1" si="35"/>
        <v/>
      </c>
      <c r="AP69" s="64"/>
      <c r="AR69" s="31" t="str">
        <f t="shared" ca="1" si="36"/>
        <v/>
      </c>
      <c r="AS69" s="25" t="str">
        <f ca="1"/>
        <v/>
      </c>
      <c r="AT69" s="25" t="str">
        <f ca="1"/>
        <v/>
      </c>
      <c r="AU69" s="61" t="str">
        <f t="shared" ca="1" si="37"/>
        <v/>
      </c>
      <c r="AV69" s="58"/>
      <c r="AX69" s="31" t="str">
        <f t="shared" ca="1" si="38"/>
        <v/>
      </c>
      <c r="AY69" s="25" t="str">
        <f ca="1"/>
        <v/>
      </c>
      <c r="AZ69" s="25" t="str">
        <f ca="1"/>
        <v/>
      </c>
      <c r="BA69" s="61" t="str">
        <f t="shared" ca="1" si="39"/>
        <v/>
      </c>
      <c r="BB69" s="58"/>
      <c r="BC69" s="2"/>
      <c r="BD69" s="31" t="str">
        <f t="shared" ca="1" si="40"/>
        <v/>
      </c>
      <c r="BE69" s="25" t="str">
        <f ca="1"/>
        <v/>
      </c>
      <c r="BF69" s="25" t="str">
        <f ca="1"/>
        <v/>
      </c>
      <c r="BG69" s="61" t="str">
        <f t="shared" ca="1" si="41"/>
        <v/>
      </c>
      <c r="BH69" s="58"/>
      <c r="BI69" s="2"/>
      <c r="BJ69" s="31" t="str">
        <f t="shared" ca="1" si="42"/>
        <v/>
      </c>
      <c r="BK69" s="25" t="str">
        <f ca="1"/>
        <v/>
      </c>
      <c r="BL69" s="25" t="str">
        <f ca="1"/>
        <v/>
      </c>
      <c r="BM69" s="61" t="str">
        <f t="shared" ca="1" si="43"/>
        <v/>
      </c>
      <c r="BN69" s="58"/>
      <c r="BO69" s="2"/>
      <c r="BP69" s="31" t="str">
        <f t="shared" ca="1" si="44"/>
        <v/>
      </c>
      <c r="BQ69" s="25" t="str">
        <f ca="1"/>
        <v/>
      </c>
      <c r="BR69" s="25" t="str">
        <f ca="1"/>
        <v/>
      </c>
      <c r="BS69" s="61" t="str">
        <f t="shared" ca="1" si="45"/>
        <v/>
      </c>
      <c r="BT69" s="58"/>
    </row>
    <row r="70" spans="1:72">
      <c r="A70" s="16">
        <v>54</v>
      </c>
      <c r="B70" s="31" t="str">
        <f t="shared" ca="1" si="24"/>
        <v/>
      </c>
      <c r="C70" s="25" t="str">
        <f ca="1"/>
        <v/>
      </c>
      <c r="D70" s="25" t="str">
        <f ca="1"/>
        <v/>
      </c>
      <c r="E70" s="61" t="str">
        <f t="shared" ca="1" si="25"/>
        <v/>
      </c>
      <c r="F70" s="58"/>
      <c r="H70" s="31" t="str">
        <f t="shared" ca="1" si="26"/>
        <v/>
      </c>
      <c r="I70" s="25" t="str">
        <f ca="1"/>
        <v/>
      </c>
      <c r="J70" s="25" t="str">
        <f ca="1"/>
        <v/>
      </c>
      <c r="K70" s="61" t="str">
        <f t="shared" ca="1" si="27"/>
        <v/>
      </c>
      <c r="L70" s="58"/>
      <c r="N70" s="31" t="str">
        <f t="shared" ca="1" si="28"/>
        <v/>
      </c>
      <c r="O70" s="25" t="str">
        <f ca="1"/>
        <v/>
      </c>
      <c r="P70" s="25" t="str">
        <f ca="1"/>
        <v/>
      </c>
      <c r="Q70" s="61" t="str">
        <f t="shared" ca="1" si="29"/>
        <v/>
      </c>
      <c r="R70" s="58"/>
      <c r="T70" s="31" t="str">
        <f t="shared" ca="1" si="30"/>
        <v/>
      </c>
      <c r="U70" s="25" t="str">
        <f ca="1"/>
        <v/>
      </c>
      <c r="V70" s="25" t="str">
        <f ca="1"/>
        <v/>
      </c>
      <c r="W70" s="61" t="str">
        <f t="shared" ca="1" si="31"/>
        <v/>
      </c>
      <c r="X70" s="58"/>
      <c r="Y70" s="2"/>
      <c r="Z70" s="31" t="str">
        <f t="shared" ca="1" si="8"/>
        <v/>
      </c>
      <c r="AA70" s="25" t="str">
        <f ca="1"/>
        <v/>
      </c>
      <c r="AB70" s="25" t="str">
        <f ca="1"/>
        <v/>
      </c>
      <c r="AC70" s="61" t="str">
        <f t="shared" ca="1" si="9"/>
        <v/>
      </c>
      <c r="AD70" s="58"/>
      <c r="AE70" s="2"/>
      <c r="AF70" s="31" t="str">
        <f t="shared" ca="1" si="32"/>
        <v/>
      </c>
      <c r="AG70" s="25" t="str">
        <f ca="1"/>
        <v/>
      </c>
      <c r="AH70" s="25" t="str">
        <f ca="1"/>
        <v/>
      </c>
      <c r="AI70" s="61" t="str">
        <f t="shared" ca="1" si="33"/>
        <v/>
      </c>
      <c r="AJ70" s="58"/>
      <c r="AL70" s="31" t="str">
        <f t="shared" ca="1" si="34"/>
        <v/>
      </c>
      <c r="AM70" s="25" t="str">
        <f ca="1"/>
        <v/>
      </c>
      <c r="AN70" s="163" t="str">
        <f ca="1"/>
        <v/>
      </c>
      <c r="AO70" s="166" t="str">
        <f t="shared" ca="1" si="35"/>
        <v/>
      </c>
      <c r="AP70" s="64"/>
      <c r="AR70" s="31" t="str">
        <f t="shared" ca="1" si="36"/>
        <v/>
      </c>
      <c r="AS70" s="25" t="str">
        <f ca="1"/>
        <v/>
      </c>
      <c r="AT70" s="25" t="str">
        <f ca="1"/>
        <v/>
      </c>
      <c r="AU70" s="61" t="str">
        <f t="shared" ca="1" si="37"/>
        <v/>
      </c>
      <c r="AV70" s="58"/>
      <c r="AX70" s="31" t="str">
        <f t="shared" ca="1" si="38"/>
        <v/>
      </c>
      <c r="AY70" s="25" t="str">
        <f ca="1"/>
        <v/>
      </c>
      <c r="AZ70" s="25" t="str">
        <f ca="1"/>
        <v/>
      </c>
      <c r="BA70" s="61" t="str">
        <f t="shared" ca="1" si="39"/>
        <v/>
      </c>
      <c r="BB70" s="58"/>
      <c r="BC70" s="2"/>
      <c r="BD70" s="31" t="str">
        <f t="shared" ca="1" si="40"/>
        <v/>
      </c>
      <c r="BE70" s="25" t="str">
        <f ca="1"/>
        <v/>
      </c>
      <c r="BF70" s="25" t="str">
        <f ca="1"/>
        <v/>
      </c>
      <c r="BG70" s="61" t="str">
        <f t="shared" ca="1" si="41"/>
        <v/>
      </c>
      <c r="BH70" s="58"/>
      <c r="BI70" s="2"/>
      <c r="BJ70" s="31" t="str">
        <f t="shared" ca="1" si="42"/>
        <v/>
      </c>
      <c r="BK70" s="25" t="str">
        <f ca="1"/>
        <v/>
      </c>
      <c r="BL70" s="25" t="str">
        <f ca="1"/>
        <v/>
      </c>
      <c r="BM70" s="61" t="str">
        <f t="shared" ca="1" si="43"/>
        <v/>
      </c>
      <c r="BN70" s="58"/>
      <c r="BO70" s="2"/>
      <c r="BP70" s="31" t="str">
        <f t="shared" ca="1" si="44"/>
        <v/>
      </c>
      <c r="BQ70" s="25" t="str">
        <f ca="1"/>
        <v/>
      </c>
      <c r="BR70" s="25" t="str">
        <f ca="1"/>
        <v/>
      </c>
      <c r="BS70" s="61" t="str">
        <f t="shared" ca="1" si="45"/>
        <v/>
      </c>
      <c r="BT70" s="58"/>
    </row>
    <row r="71" spans="1:72">
      <c r="A71" s="16">
        <v>55</v>
      </c>
      <c r="B71" s="31" t="str">
        <f t="shared" ca="1" si="24"/>
        <v/>
      </c>
      <c r="C71" s="25" t="str">
        <f ca="1"/>
        <v/>
      </c>
      <c r="D71" s="25" t="str">
        <f ca="1"/>
        <v/>
      </c>
      <c r="E71" s="61" t="str">
        <f t="shared" ca="1" si="25"/>
        <v/>
      </c>
      <c r="F71" s="58"/>
      <c r="H71" s="31" t="str">
        <f t="shared" ca="1" si="26"/>
        <v/>
      </c>
      <c r="I71" s="25" t="str">
        <f ca="1"/>
        <v/>
      </c>
      <c r="J71" s="25" t="str">
        <f ca="1"/>
        <v/>
      </c>
      <c r="K71" s="61" t="str">
        <f t="shared" ca="1" si="27"/>
        <v/>
      </c>
      <c r="L71" s="58"/>
      <c r="N71" s="31" t="str">
        <f t="shared" ca="1" si="28"/>
        <v/>
      </c>
      <c r="O71" s="25" t="str">
        <f ca="1"/>
        <v/>
      </c>
      <c r="P71" s="25" t="str">
        <f ca="1"/>
        <v/>
      </c>
      <c r="Q71" s="61" t="str">
        <f t="shared" ca="1" si="29"/>
        <v/>
      </c>
      <c r="R71" s="58"/>
      <c r="T71" s="31" t="str">
        <f t="shared" ca="1" si="30"/>
        <v/>
      </c>
      <c r="U71" s="25" t="str">
        <f ca="1"/>
        <v/>
      </c>
      <c r="V71" s="25" t="str">
        <f ca="1"/>
        <v/>
      </c>
      <c r="W71" s="61" t="str">
        <f t="shared" ca="1" si="31"/>
        <v/>
      </c>
      <c r="X71" s="58"/>
      <c r="Y71" s="2"/>
      <c r="Z71" s="31" t="str">
        <f t="shared" ca="1" si="8"/>
        <v/>
      </c>
      <c r="AA71" s="25" t="str">
        <f ca="1"/>
        <v/>
      </c>
      <c r="AB71" s="25" t="str">
        <f ca="1"/>
        <v/>
      </c>
      <c r="AC71" s="61" t="str">
        <f t="shared" ca="1" si="9"/>
        <v/>
      </c>
      <c r="AD71" s="58"/>
      <c r="AE71" s="2"/>
      <c r="AF71" s="31" t="str">
        <f t="shared" ca="1" si="32"/>
        <v/>
      </c>
      <c r="AG71" s="25" t="str">
        <f ca="1"/>
        <v/>
      </c>
      <c r="AH71" s="25" t="str">
        <f ca="1"/>
        <v/>
      </c>
      <c r="AI71" s="61" t="str">
        <f t="shared" ca="1" si="33"/>
        <v/>
      </c>
      <c r="AJ71" s="58"/>
      <c r="AL71" s="31" t="str">
        <f t="shared" ca="1" si="34"/>
        <v/>
      </c>
      <c r="AM71" s="25" t="str">
        <f ca="1"/>
        <v/>
      </c>
      <c r="AN71" s="163" t="str">
        <f ca="1"/>
        <v/>
      </c>
      <c r="AO71" s="166" t="str">
        <f t="shared" ca="1" si="35"/>
        <v/>
      </c>
      <c r="AP71" s="64"/>
      <c r="AR71" s="31" t="str">
        <f t="shared" ca="1" si="36"/>
        <v/>
      </c>
      <c r="AS71" s="25" t="str">
        <f ca="1"/>
        <v/>
      </c>
      <c r="AT71" s="25" t="str">
        <f ca="1"/>
        <v/>
      </c>
      <c r="AU71" s="61" t="str">
        <f t="shared" ca="1" si="37"/>
        <v/>
      </c>
      <c r="AV71" s="58"/>
      <c r="AX71" s="31" t="str">
        <f t="shared" ca="1" si="38"/>
        <v/>
      </c>
      <c r="AY71" s="25" t="str">
        <f ca="1"/>
        <v/>
      </c>
      <c r="AZ71" s="25" t="str">
        <f ca="1"/>
        <v/>
      </c>
      <c r="BA71" s="61" t="str">
        <f t="shared" ca="1" si="39"/>
        <v/>
      </c>
      <c r="BB71" s="58"/>
      <c r="BC71" s="2"/>
      <c r="BD71" s="31" t="str">
        <f t="shared" ca="1" si="40"/>
        <v/>
      </c>
      <c r="BE71" s="25" t="str">
        <f ca="1"/>
        <v/>
      </c>
      <c r="BF71" s="25" t="str">
        <f ca="1"/>
        <v/>
      </c>
      <c r="BG71" s="61" t="str">
        <f t="shared" ca="1" si="41"/>
        <v/>
      </c>
      <c r="BH71" s="58"/>
      <c r="BI71" s="2"/>
      <c r="BJ71" s="31" t="str">
        <f t="shared" ca="1" si="42"/>
        <v/>
      </c>
      <c r="BK71" s="25" t="str">
        <f ca="1"/>
        <v/>
      </c>
      <c r="BL71" s="25" t="str">
        <f ca="1"/>
        <v/>
      </c>
      <c r="BM71" s="61" t="str">
        <f t="shared" ca="1" si="43"/>
        <v/>
      </c>
      <c r="BN71" s="58"/>
      <c r="BO71" s="2"/>
      <c r="BP71" s="31" t="str">
        <f t="shared" ca="1" si="44"/>
        <v/>
      </c>
      <c r="BQ71" s="25" t="str">
        <f ca="1"/>
        <v/>
      </c>
      <c r="BR71" s="25" t="str">
        <f ca="1"/>
        <v/>
      </c>
      <c r="BS71" s="61" t="str">
        <f t="shared" ca="1" si="45"/>
        <v/>
      </c>
      <c r="BT71" s="58"/>
    </row>
    <row r="72" spans="1:72">
      <c r="A72" s="16">
        <v>56</v>
      </c>
      <c r="B72" s="31" t="str">
        <f t="shared" ca="1" si="24"/>
        <v/>
      </c>
      <c r="C72" s="25" t="str">
        <f ca="1"/>
        <v/>
      </c>
      <c r="D72" s="25" t="str">
        <f ca="1"/>
        <v/>
      </c>
      <c r="E72" s="61" t="str">
        <f t="shared" ca="1" si="25"/>
        <v/>
      </c>
      <c r="F72" s="58"/>
      <c r="H72" s="31" t="str">
        <f t="shared" ca="1" si="26"/>
        <v/>
      </c>
      <c r="I72" s="25" t="str">
        <f ca="1"/>
        <v/>
      </c>
      <c r="J72" s="25" t="str">
        <f ca="1"/>
        <v/>
      </c>
      <c r="K72" s="61" t="str">
        <f t="shared" ca="1" si="27"/>
        <v/>
      </c>
      <c r="L72" s="58"/>
      <c r="N72" s="31" t="str">
        <f t="shared" ca="1" si="28"/>
        <v/>
      </c>
      <c r="O72" s="25" t="str">
        <f ca="1"/>
        <v/>
      </c>
      <c r="P72" s="25" t="str">
        <f ca="1"/>
        <v/>
      </c>
      <c r="Q72" s="61" t="str">
        <f t="shared" ca="1" si="29"/>
        <v/>
      </c>
      <c r="R72" s="58"/>
      <c r="T72" s="31" t="str">
        <f t="shared" ca="1" si="30"/>
        <v/>
      </c>
      <c r="U72" s="25" t="str">
        <f ca="1"/>
        <v/>
      </c>
      <c r="V72" s="25" t="str">
        <f ca="1"/>
        <v/>
      </c>
      <c r="W72" s="61" t="str">
        <f t="shared" ca="1" si="31"/>
        <v/>
      </c>
      <c r="X72" s="58"/>
      <c r="Y72" s="2"/>
      <c r="Z72" s="31" t="str">
        <f t="shared" ca="1" si="8"/>
        <v/>
      </c>
      <c r="AA72" s="25" t="str">
        <f ca="1"/>
        <v/>
      </c>
      <c r="AB72" s="25" t="str">
        <f ca="1"/>
        <v/>
      </c>
      <c r="AC72" s="61" t="str">
        <f t="shared" ca="1" si="9"/>
        <v/>
      </c>
      <c r="AD72" s="58"/>
      <c r="AE72" s="2"/>
      <c r="AF72" s="31" t="str">
        <f t="shared" ca="1" si="32"/>
        <v/>
      </c>
      <c r="AG72" s="25" t="str">
        <f ca="1"/>
        <v/>
      </c>
      <c r="AH72" s="25" t="str">
        <f ca="1"/>
        <v/>
      </c>
      <c r="AI72" s="61" t="str">
        <f t="shared" ca="1" si="33"/>
        <v/>
      </c>
      <c r="AJ72" s="58"/>
      <c r="AL72" s="31" t="str">
        <f t="shared" ca="1" si="34"/>
        <v/>
      </c>
      <c r="AM72" s="25" t="str">
        <f ca="1"/>
        <v/>
      </c>
      <c r="AN72" s="163" t="str">
        <f ca="1"/>
        <v/>
      </c>
      <c r="AO72" s="166" t="str">
        <f t="shared" ca="1" si="35"/>
        <v/>
      </c>
      <c r="AP72" s="64"/>
      <c r="AR72" s="31" t="str">
        <f t="shared" ca="1" si="36"/>
        <v/>
      </c>
      <c r="AS72" s="25" t="str">
        <f ca="1"/>
        <v/>
      </c>
      <c r="AT72" s="25" t="str">
        <f ca="1"/>
        <v/>
      </c>
      <c r="AU72" s="61" t="str">
        <f t="shared" ca="1" si="37"/>
        <v/>
      </c>
      <c r="AV72" s="58"/>
      <c r="AX72" s="31" t="str">
        <f t="shared" ca="1" si="38"/>
        <v/>
      </c>
      <c r="AY72" s="25" t="str">
        <f ca="1"/>
        <v/>
      </c>
      <c r="AZ72" s="25" t="str">
        <f ca="1"/>
        <v/>
      </c>
      <c r="BA72" s="61" t="str">
        <f t="shared" ca="1" si="39"/>
        <v/>
      </c>
      <c r="BB72" s="58"/>
      <c r="BC72" s="2"/>
      <c r="BD72" s="31" t="str">
        <f t="shared" ca="1" si="40"/>
        <v/>
      </c>
      <c r="BE72" s="25" t="str">
        <f ca="1"/>
        <v/>
      </c>
      <c r="BF72" s="25" t="str">
        <f ca="1"/>
        <v/>
      </c>
      <c r="BG72" s="61" t="str">
        <f t="shared" ca="1" si="41"/>
        <v/>
      </c>
      <c r="BH72" s="58"/>
      <c r="BI72" s="2"/>
      <c r="BJ72" s="31" t="str">
        <f t="shared" ca="1" si="42"/>
        <v/>
      </c>
      <c r="BK72" s="25" t="str">
        <f ca="1"/>
        <v/>
      </c>
      <c r="BL72" s="25" t="str">
        <f ca="1"/>
        <v/>
      </c>
      <c r="BM72" s="61" t="str">
        <f t="shared" ca="1" si="43"/>
        <v/>
      </c>
      <c r="BN72" s="58"/>
      <c r="BO72" s="2"/>
      <c r="BP72" s="31" t="str">
        <f t="shared" ca="1" si="44"/>
        <v/>
      </c>
      <c r="BQ72" s="25" t="str">
        <f ca="1"/>
        <v/>
      </c>
      <c r="BR72" s="25" t="str">
        <f ca="1"/>
        <v/>
      </c>
      <c r="BS72" s="61" t="str">
        <f t="shared" ca="1" si="45"/>
        <v/>
      </c>
      <c r="BT72" s="58"/>
    </row>
    <row r="73" spans="1:72">
      <c r="A73" s="16">
        <v>57</v>
      </c>
      <c r="B73" s="31" t="str">
        <f t="shared" ca="1" si="24"/>
        <v/>
      </c>
      <c r="C73" s="25" t="str">
        <f ca="1"/>
        <v/>
      </c>
      <c r="D73" s="25" t="str">
        <f ca="1"/>
        <v/>
      </c>
      <c r="E73" s="61" t="str">
        <f t="shared" ca="1" si="25"/>
        <v/>
      </c>
      <c r="F73" s="58"/>
      <c r="H73" s="31" t="str">
        <f t="shared" ca="1" si="26"/>
        <v/>
      </c>
      <c r="I73" s="25" t="str">
        <f ca="1"/>
        <v/>
      </c>
      <c r="J73" s="25" t="str">
        <f ca="1"/>
        <v/>
      </c>
      <c r="K73" s="61" t="str">
        <f t="shared" ca="1" si="27"/>
        <v/>
      </c>
      <c r="L73" s="58"/>
      <c r="N73" s="31" t="str">
        <f t="shared" ca="1" si="28"/>
        <v/>
      </c>
      <c r="O73" s="25" t="str">
        <f ca="1"/>
        <v/>
      </c>
      <c r="P73" s="25" t="str">
        <f ca="1"/>
        <v/>
      </c>
      <c r="Q73" s="61" t="str">
        <f t="shared" ca="1" si="29"/>
        <v/>
      </c>
      <c r="R73" s="58"/>
      <c r="T73" s="31" t="str">
        <f t="shared" ca="1" si="30"/>
        <v/>
      </c>
      <c r="U73" s="25" t="str">
        <f ca="1"/>
        <v/>
      </c>
      <c r="V73" s="25" t="str">
        <f ca="1"/>
        <v/>
      </c>
      <c r="W73" s="61" t="str">
        <f t="shared" ca="1" si="31"/>
        <v/>
      </c>
      <c r="X73" s="58"/>
      <c r="Y73" s="2"/>
      <c r="Z73" s="31" t="str">
        <f t="shared" ca="1" si="8"/>
        <v/>
      </c>
      <c r="AA73" s="25" t="str">
        <f ca="1"/>
        <v/>
      </c>
      <c r="AB73" s="25" t="str">
        <f ca="1"/>
        <v/>
      </c>
      <c r="AC73" s="61" t="str">
        <f t="shared" ca="1" si="9"/>
        <v/>
      </c>
      <c r="AD73" s="58"/>
      <c r="AE73" s="2"/>
      <c r="AF73" s="31" t="str">
        <f t="shared" ca="1" si="32"/>
        <v/>
      </c>
      <c r="AG73" s="25" t="str">
        <f ca="1"/>
        <v/>
      </c>
      <c r="AH73" s="25" t="str">
        <f ca="1"/>
        <v/>
      </c>
      <c r="AI73" s="61" t="str">
        <f t="shared" ca="1" si="33"/>
        <v/>
      </c>
      <c r="AJ73" s="58"/>
      <c r="AL73" s="31" t="str">
        <f t="shared" ca="1" si="34"/>
        <v/>
      </c>
      <c r="AM73" s="25" t="str">
        <f ca="1"/>
        <v/>
      </c>
      <c r="AN73" s="163" t="str">
        <f ca="1"/>
        <v/>
      </c>
      <c r="AO73" s="166" t="str">
        <f t="shared" ca="1" si="35"/>
        <v/>
      </c>
      <c r="AP73" s="64"/>
      <c r="AR73" s="31" t="str">
        <f t="shared" ca="1" si="36"/>
        <v/>
      </c>
      <c r="AS73" s="25" t="str">
        <f ca="1"/>
        <v/>
      </c>
      <c r="AT73" s="25" t="str">
        <f ca="1"/>
        <v/>
      </c>
      <c r="AU73" s="61" t="str">
        <f t="shared" ca="1" si="37"/>
        <v/>
      </c>
      <c r="AV73" s="58"/>
      <c r="AX73" s="31" t="str">
        <f t="shared" ca="1" si="38"/>
        <v/>
      </c>
      <c r="AY73" s="25" t="str">
        <f ca="1"/>
        <v/>
      </c>
      <c r="AZ73" s="25" t="str">
        <f ca="1"/>
        <v/>
      </c>
      <c r="BA73" s="61" t="str">
        <f t="shared" ca="1" si="39"/>
        <v/>
      </c>
      <c r="BB73" s="58"/>
      <c r="BC73" s="2"/>
      <c r="BD73" s="31" t="str">
        <f t="shared" ca="1" si="40"/>
        <v/>
      </c>
      <c r="BE73" s="25" t="str">
        <f ca="1"/>
        <v/>
      </c>
      <c r="BF73" s="25" t="str">
        <f ca="1"/>
        <v/>
      </c>
      <c r="BG73" s="61" t="str">
        <f t="shared" ca="1" si="41"/>
        <v/>
      </c>
      <c r="BH73" s="58"/>
      <c r="BI73" s="2"/>
      <c r="BJ73" s="31" t="str">
        <f t="shared" ca="1" si="42"/>
        <v/>
      </c>
      <c r="BK73" s="25" t="str">
        <f ca="1"/>
        <v/>
      </c>
      <c r="BL73" s="25" t="str">
        <f ca="1"/>
        <v/>
      </c>
      <c r="BM73" s="61" t="str">
        <f t="shared" ca="1" si="43"/>
        <v/>
      </c>
      <c r="BN73" s="58"/>
      <c r="BO73" s="2"/>
      <c r="BP73" s="31" t="str">
        <f t="shared" ca="1" si="44"/>
        <v/>
      </c>
      <c r="BQ73" s="25" t="str">
        <f ca="1"/>
        <v/>
      </c>
      <c r="BR73" s="25" t="str">
        <f ca="1"/>
        <v/>
      </c>
      <c r="BS73" s="61" t="str">
        <f t="shared" ca="1" si="45"/>
        <v/>
      </c>
      <c r="BT73" s="58"/>
    </row>
    <row r="74" spans="1:72">
      <c r="A74" s="16">
        <v>58</v>
      </c>
      <c r="B74" s="31" t="str">
        <f t="shared" ca="1" si="24"/>
        <v/>
      </c>
      <c r="C74" s="25" t="str">
        <f ca="1"/>
        <v/>
      </c>
      <c r="D74" s="25" t="str">
        <f ca="1"/>
        <v/>
      </c>
      <c r="E74" s="61" t="str">
        <f t="shared" ca="1" si="25"/>
        <v/>
      </c>
      <c r="F74" s="58"/>
      <c r="H74" s="31" t="str">
        <f t="shared" ca="1" si="26"/>
        <v/>
      </c>
      <c r="I74" s="25" t="str">
        <f ca="1"/>
        <v/>
      </c>
      <c r="J74" s="25" t="str">
        <f ca="1"/>
        <v/>
      </c>
      <c r="K74" s="61" t="str">
        <f t="shared" ca="1" si="27"/>
        <v/>
      </c>
      <c r="L74" s="58"/>
      <c r="N74" s="31" t="str">
        <f t="shared" ca="1" si="28"/>
        <v/>
      </c>
      <c r="O74" s="25" t="str">
        <f ca="1"/>
        <v/>
      </c>
      <c r="P74" s="25" t="str">
        <f ca="1"/>
        <v/>
      </c>
      <c r="Q74" s="61" t="str">
        <f t="shared" ca="1" si="29"/>
        <v/>
      </c>
      <c r="R74" s="58"/>
      <c r="T74" s="31" t="str">
        <f t="shared" ca="1" si="30"/>
        <v/>
      </c>
      <c r="U74" s="25" t="str">
        <f ca="1"/>
        <v/>
      </c>
      <c r="V74" s="25" t="str">
        <f ca="1"/>
        <v/>
      </c>
      <c r="W74" s="61" t="str">
        <f t="shared" ca="1" si="31"/>
        <v/>
      </c>
      <c r="X74" s="58"/>
      <c r="Y74" s="2"/>
      <c r="Z74" s="31" t="str">
        <f t="shared" ca="1" si="8"/>
        <v/>
      </c>
      <c r="AA74" s="25" t="str">
        <f ca="1"/>
        <v/>
      </c>
      <c r="AB74" s="25" t="str">
        <f ca="1"/>
        <v/>
      </c>
      <c r="AC74" s="61" t="str">
        <f t="shared" ca="1" si="9"/>
        <v/>
      </c>
      <c r="AD74" s="58"/>
      <c r="AE74" s="2"/>
      <c r="AF74" s="31" t="str">
        <f t="shared" ca="1" si="32"/>
        <v/>
      </c>
      <c r="AG74" s="25" t="str">
        <f ca="1"/>
        <v/>
      </c>
      <c r="AH74" s="25" t="str">
        <f ca="1"/>
        <v/>
      </c>
      <c r="AI74" s="61" t="str">
        <f t="shared" ca="1" si="33"/>
        <v/>
      </c>
      <c r="AJ74" s="58"/>
      <c r="AL74" s="31" t="str">
        <f t="shared" ca="1" si="34"/>
        <v/>
      </c>
      <c r="AM74" s="25" t="str">
        <f ca="1"/>
        <v/>
      </c>
      <c r="AN74" s="163" t="str">
        <f ca="1"/>
        <v/>
      </c>
      <c r="AO74" s="166" t="str">
        <f t="shared" ca="1" si="35"/>
        <v/>
      </c>
      <c r="AP74" s="64"/>
      <c r="AR74" s="31" t="str">
        <f t="shared" ca="1" si="36"/>
        <v/>
      </c>
      <c r="AS74" s="25" t="str">
        <f ca="1"/>
        <v/>
      </c>
      <c r="AT74" s="25" t="str">
        <f ca="1"/>
        <v/>
      </c>
      <c r="AU74" s="61" t="str">
        <f t="shared" ca="1" si="37"/>
        <v/>
      </c>
      <c r="AV74" s="58"/>
      <c r="AX74" s="31" t="str">
        <f t="shared" ca="1" si="38"/>
        <v/>
      </c>
      <c r="AY74" s="25" t="str">
        <f ca="1"/>
        <v/>
      </c>
      <c r="AZ74" s="25" t="str">
        <f ca="1"/>
        <v/>
      </c>
      <c r="BA74" s="61" t="str">
        <f t="shared" ca="1" si="39"/>
        <v/>
      </c>
      <c r="BB74" s="58"/>
      <c r="BC74" s="2"/>
      <c r="BD74" s="31" t="str">
        <f t="shared" ca="1" si="40"/>
        <v/>
      </c>
      <c r="BE74" s="25" t="str">
        <f ca="1"/>
        <v/>
      </c>
      <c r="BF74" s="25" t="str">
        <f ca="1"/>
        <v/>
      </c>
      <c r="BG74" s="61" t="str">
        <f t="shared" ca="1" si="41"/>
        <v/>
      </c>
      <c r="BH74" s="58"/>
      <c r="BI74" s="2"/>
      <c r="BJ74" s="31" t="str">
        <f t="shared" ca="1" si="42"/>
        <v/>
      </c>
      <c r="BK74" s="25" t="str">
        <f ca="1"/>
        <v/>
      </c>
      <c r="BL74" s="25" t="str">
        <f ca="1"/>
        <v/>
      </c>
      <c r="BM74" s="61" t="str">
        <f t="shared" ca="1" si="43"/>
        <v/>
      </c>
      <c r="BN74" s="58"/>
      <c r="BO74" s="2"/>
      <c r="BP74" s="31" t="str">
        <f t="shared" ca="1" si="44"/>
        <v/>
      </c>
      <c r="BQ74" s="25" t="str">
        <f ca="1"/>
        <v/>
      </c>
      <c r="BR74" s="25" t="str">
        <f ca="1"/>
        <v/>
      </c>
      <c r="BS74" s="61" t="str">
        <f t="shared" ca="1" si="45"/>
        <v/>
      </c>
      <c r="BT74" s="58"/>
    </row>
    <row r="75" spans="1:72">
      <c r="A75" s="16">
        <v>59</v>
      </c>
      <c r="B75" s="31" t="str">
        <f t="shared" ca="1" si="24"/>
        <v/>
      </c>
      <c r="C75" s="25" t="str">
        <f ca="1"/>
        <v/>
      </c>
      <c r="D75" s="25" t="str">
        <f ca="1"/>
        <v/>
      </c>
      <c r="E75" s="61" t="str">
        <f t="shared" ca="1" si="25"/>
        <v/>
      </c>
      <c r="F75" s="58"/>
      <c r="H75" s="31" t="str">
        <f t="shared" ca="1" si="26"/>
        <v/>
      </c>
      <c r="I75" s="25" t="str">
        <f ca="1"/>
        <v/>
      </c>
      <c r="J75" s="25" t="str">
        <f ca="1"/>
        <v/>
      </c>
      <c r="K75" s="61" t="str">
        <f t="shared" ca="1" si="27"/>
        <v/>
      </c>
      <c r="L75" s="58"/>
      <c r="N75" s="31" t="str">
        <f t="shared" ca="1" si="28"/>
        <v/>
      </c>
      <c r="O75" s="25" t="str">
        <f ca="1"/>
        <v/>
      </c>
      <c r="P75" s="25" t="str">
        <f ca="1"/>
        <v/>
      </c>
      <c r="Q75" s="61" t="str">
        <f t="shared" ca="1" si="29"/>
        <v/>
      </c>
      <c r="R75" s="58"/>
      <c r="T75" s="31" t="str">
        <f t="shared" ca="1" si="30"/>
        <v/>
      </c>
      <c r="U75" s="25" t="str">
        <f ca="1"/>
        <v/>
      </c>
      <c r="V75" s="25" t="str">
        <f ca="1"/>
        <v/>
      </c>
      <c r="W75" s="61" t="str">
        <f t="shared" ca="1" si="31"/>
        <v/>
      </c>
      <c r="X75" s="58"/>
      <c r="Y75" s="2"/>
      <c r="Z75" s="31" t="str">
        <f t="shared" ca="1" si="8"/>
        <v/>
      </c>
      <c r="AA75" s="25" t="str">
        <f ca="1"/>
        <v/>
      </c>
      <c r="AB75" s="25" t="str">
        <f ca="1"/>
        <v/>
      </c>
      <c r="AC75" s="61" t="str">
        <f t="shared" ca="1" si="9"/>
        <v/>
      </c>
      <c r="AD75" s="58"/>
      <c r="AE75" s="2"/>
      <c r="AF75" s="31" t="str">
        <f t="shared" ca="1" si="32"/>
        <v/>
      </c>
      <c r="AG75" s="25" t="str">
        <f ca="1"/>
        <v/>
      </c>
      <c r="AH75" s="25" t="str">
        <f ca="1"/>
        <v/>
      </c>
      <c r="AI75" s="61" t="str">
        <f t="shared" ca="1" si="33"/>
        <v/>
      </c>
      <c r="AJ75" s="58"/>
      <c r="AL75" s="31" t="str">
        <f t="shared" ca="1" si="34"/>
        <v/>
      </c>
      <c r="AM75" s="25" t="str">
        <f ca="1"/>
        <v/>
      </c>
      <c r="AN75" s="163" t="str">
        <f ca="1"/>
        <v/>
      </c>
      <c r="AO75" s="166" t="str">
        <f t="shared" ca="1" si="35"/>
        <v/>
      </c>
      <c r="AP75" s="64"/>
      <c r="AR75" s="31" t="str">
        <f t="shared" ca="1" si="36"/>
        <v/>
      </c>
      <c r="AS75" s="25" t="str">
        <f ca="1"/>
        <v/>
      </c>
      <c r="AT75" s="25" t="str">
        <f ca="1"/>
        <v/>
      </c>
      <c r="AU75" s="61" t="str">
        <f t="shared" ca="1" si="37"/>
        <v/>
      </c>
      <c r="AV75" s="58"/>
      <c r="AX75" s="31" t="str">
        <f t="shared" ca="1" si="38"/>
        <v/>
      </c>
      <c r="AY75" s="25" t="str">
        <f ca="1"/>
        <v/>
      </c>
      <c r="AZ75" s="25" t="str">
        <f ca="1"/>
        <v/>
      </c>
      <c r="BA75" s="61" t="str">
        <f t="shared" ca="1" si="39"/>
        <v/>
      </c>
      <c r="BB75" s="58"/>
      <c r="BC75" s="2"/>
      <c r="BD75" s="31" t="str">
        <f t="shared" ca="1" si="40"/>
        <v/>
      </c>
      <c r="BE75" s="25" t="str">
        <f ca="1"/>
        <v/>
      </c>
      <c r="BF75" s="25" t="str">
        <f ca="1"/>
        <v/>
      </c>
      <c r="BG75" s="61" t="str">
        <f t="shared" ca="1" si="41"/>
        <v/>
      </c>
      <c r="BH75" s="58"/>
      <c r="BI75" s="2"/>
      <c r="BJ75" s="31" t="str">
        <f t="shared" ca="1" si="42"/>
        <v/>
      </c>
      <c r="BK75" s="25" t="str">
        <f ca="1"/>
        <v/>
      </c>
      <c r="BL75" s="25" t="str">
        <f ca="1"/>
        <v/>
      </c>
      <c r="BM75" s="61" t="str">
        <f t="shared" ca="1" si="43"/>
        <v/>
      </c>
      <c r="BN75" s="58"/>
      <c r="BO75" s="2"/>
      <c r="BP75" s="31" t="str">
        <f t="shared" ca="1" si="44"/>
        <v/>
      </c>
      <c r="BQ75" s="25" t="str">
        <f ca="1"/>
        <v/>
      </c>
      <c r="BR75" s="25" t="str">
        <f ca="1"/>
        <v/>
      </c>
      <c r="BS75" s="61" t="str">
        <f t="shared" ca="1" si="45"/>
        <v/>
      </c>
      <c r="BT75" s="58"/>
    </row>
    <row r="76" spans="1:72">
      <c r="A76" s="16">
        <v>60</v>
      </c>
      <c r="B76" s="31" t="str">
        <f t="shared" ca="1" si="24"/>
        <v/>
      </c>
      <c r="C76" s="25" t="str">
        <f ca="1"/>
        <v/>
      </c>
      <c r="D76" s="25" t="str">
        <f ca="1"/>
        <v/>
      </c>
      <c r="E76" s="61" t="str">
        <f t="shared" ca="1" si="25"/>
        <v/>
      </c>
      <c r="F76" s="58"/>
      <c r="H76" s="31" t="str">
        <f t="shared" ca="1" si="26"/>
        <v/>
      </c>
      <c r="I76" s="25" t="str">
        <f ca="1"/>
        <v/>
      </c>
      <c r="J76" s="25" t="str">
        <f ca="1"/>
        <v/>
      </c>
      <c r="K76" s="61" t="str">
        <f t="shared" ca="1" si="27"/>
        <v/>
      </c>
      <c r="L76" s="58"/>
      <c r="N76" s="31" t="str">
        <f t="shared" ca="1" si="28"/>
        <v/>
      </c>
      <c r="O76" s="25" t="str">
        <f ca="1"/>
        <v/>
      </c>
      <c r="P76" s="25" t="str">
        <f ca="1"/>
        <v/>
      </c>
      <c r="Q76" s="61" t="str">
        <f t="shared" ca="1" si="29"/>
        <v/>
      </c>
      <c r="R76" s="58"/>
      <c r="T76" s="31" t="str">
        <f t="shared" ca="1" si="30"/>
        <v/>
      </c>
      <c r="U76" s="25" t="str">
        <f ca="1"/>
        <v/>
      </c>
      <c r="V76" s="25" t="str">
        <f ca="1"/>
        <v/>
      </c>
      <c r="W76" s="61" t="str">
        <f t="shared" ca="1" si="31"/>
        <v/>
      </c>
      <c r="X76" s="58"/>
      <c r="Y76" s="2"/>
      <c r="Z76" s="31" t="str">
        <f t="shared" ca="1" si="8"/>
        <v/>
      </c>
      <c r="AA76" s="25" t="str">
        <f ca="1"/>
        <v/>
      </c>
      <c r="AB76" s="25" t="str">
        <f ca="1"/>
        <v/>
      </c>
      <c r="AC76" s="61" t="str">
        <f t="shared" ca="1" si="9"/>
        <v/>
      </c>
      <c r="AD76" s="58"/>
      <c r="AE76" s="2"/>
      <c r="AF76" s="31" t="str">
        <f t="shared" ca="1" si="32"/>
        <v/>
      </c>
      <c r="AG76" s="25" t="str">
        <f ca="1"/>
        <v/>
      </c>
      <c r="AH76" s="25" t="str">
        <f ca="1"/>
        <v/>
      </c>
      <c r="AI76" s="61" t="str">
        <f t="shared" ca="1" si="33"/>
        <v/>
      </c>
      <c r="AJ76" s="58"/>
      <c r="AL76" s="31" t="str">
        <f t="shared" ca="1" si="34"/>
        <v/>
      </c>
      <c r="AM76" s="25" t="str">
        <f ca="1"/>
        <v/>
      </c>
      <c r="AN76" s="163" t="str">
        <f ca="1"/>
        <v/>
      </c>
      <c r="AO76" s="166" t="str">
        <f t="shared" ca="1" si="35"/>
        <v/>
      </c>
      <c r="AP76" s="64"/>
      <c r="AR76" s="31" t="str">
        <f t="shared" ca="1" si="36"/>
        <v/>
      </c>
      <c r="AS76" s="25" t="str">
        <f ca="1"/>
        <v/>
      </c>
      <c r="AT76" s="25" t="str">
        <f ca="1"/>
        <v/>
      </c>
      <c r="AU76" s="61" t="str">
        <f t="shared" ca="1" si="37"/>
        <v/>
      </c>
      <c r="AV76" s="58"/>
      <c r="AX76" s="31" t="str">
        <f t="shared" ca="1" si="38"/>
        <v/>
      </c>
      <c r="AY76" s="25" t="str">
        <f ca="1"/>
        <v/>
      </c>
      <c r="AZ76" s="25" t="str">
        <f ca="1"/>
        <v/>
      </c>
      <c r="BA76" s="61" t="str">
        <f t="shared" ca="1" si="39"/>
        <v/>
      </c>
      <c r="BB76" s="58"/>
      <c r="BC76" s="2"/>
      <c r="BD76" s="31" t="str">
        <f t="shared" ca="1" si="40"/>
        <v/>
      </c>
      <c r="BE76" s="25" t="str">
        <f ca="1"/>
        <v/>
      </c>
      <c r="BF76" s="25" t="str">
        <f ca="1"/>
        <v/>
      </c>
      <c r="BG76" s="61" t="str">
        <f t="shared" ca="1" si="41"/>
        <v/>
      </c>
      <c r="BH76" s="58"/>
      <c r="BI76" s="2"/>
      <c r="BJ76" s="31" t="str">
        <f t="shared" ca="1" si="42"/>
        <v/>
      </c>
      <c r="BK76" s="25" t="str">
        <f ca="1"/>
        <v/>
      </c>
      <c r="BL76" s="25" t="str">
        <f ca="1"/>
        <v/>
      </c>
      <c r="BM76" s="61" t="str">
        <f t="shared" ca="1" si="43"/>
        <v/>
      </c>
      <c r="BN76" s="58"/>
      <c r="BO76" s="2"/>
      <c r="BP76" s="31" t="str">
        <f t="shared" ca="1" si="44"/>
        <v/>
      </c>
      <c r="BQ76" s="25" t="str">
        <f ca="1"/>
        <v/>
      </c>
      <c r="BR76" s="25" t="str">
        <f ca="1"/>
        <v/>
      </c>
      <c r="BS76" s="61" t="str">
        <f t="shared" ca="1" si="45"/>
        <v/>
      </c>
      <c r="BT76" s="58"/>
    </row>
    <row r="77" spans="1:72">
      <c r="A77" s="16">
        <v>61</v>
      </c>
      <c r="B77" s="31" t="str">
        <f t="shared" ca="1" si="24"/>
        <v/>
      </c>
      <c r="C77" s="25" t="str">
        <f ca="1"/>
        <v/>
      </c>
      <c r="D77" s="25" t="str">
        <f ca="1"/>
        <v/>
      </c>
      <c r="E77" s="61" t="str">
        <f t="shared" ca="1" si="25"/>
        <v/>
      </c>
      <c r="F77" s="58"/>
      <c r="H77" s="31" t="str">
        <f t="shared" ca="1" si="26"/>
        <v/>
      </c>
      <c r="I77" s="25" t="str">
        <f ca="1"/>
        <v/>
      </c>
      <c r="J77" s="25" t="str">
        <f ca="1"/>
        <v/>
      </c>
      <c r="K77" s="61" t="str">
        <f t="shared" ca="1" si="27"/>
        <v/>
      </c>
      <c r="L77" s="58"/>
      <c r="N77" s="31" t="str">
        <f t="shared" ca="1" si="28"/>
        <v/>
      </c>
      <c r="O77" s="25" t="str">
        <f ca="1"/>
        <v/>
      </c>
      <c r="P77" s="25" t="str">
        <f ca="1"/>
        <v/>
      </c>
      <c r="Q77" s="61" t="str">
        <f t="shared" ca="1" si="29"/>
        <v/>
      </c>
      <c r="R77" s="58"/>
      <c r="T77" s="31" t="str">
        <f t="shared" ca="1" si="30"/>
        <v/>
      </c>
      <c r="U77" s="25" t="str">
        <f ca="1"/>
        <v/>
      </c>
      <c r="V77" s="25" t="str">
        <f ca="1"/>
        <v/>
      </c>
      <c r="W77" s="61" t="str">
        <f t="shared" ca="1" si="31"/>
        <v/>
      </c>
      <c r="X77" s="58"/>
      <c r="Y77" s="2"/>
      <c r="Z77" s="31" t="str">
        <f t="shared" ca="1" si="8"/>
        <v/>
      </c>
      <c r="AA77" s="25" t="str">
        <f ca="1"/>
        <v/>
      </c>
      <c r="AB77" s="25" t="str">
        <f ca="1"/>
        <v/>
      </c>
      <c r="AC77" s="61" t="str">
        <f t="shared" ca="1" si="9"/>
        <v/>
      </c>
      <c r="AD77" s="58"/>
      <c r="AE77" s="2"/>
      <c r="AF77" s="31" t="str">
        <f t="shared" ca="1" si="32"/>
        <v/>
      </c>
      <c r="AG77" s="25" t="str">
        <f ca="1"/>
        <v/>
      </c>
      <c r="AH77" s="25" t="str">
        <f ca="1"/>
        <v/>
      </c>
      <c r="AI77" s="61" t="str">
        <f t="shared" ca="1" si="33"/>
        <v/>
      </c>
      <c r="AJ77" s="58"/>
      <c r="AL77" s="31" t="str">
        <f t="shared" ca="1" si="34"/>
        <v/>
      </c>
      <c r="AM77" s="25" t="str">
        <f ca="1"/>
        <v/>
      </c>
      <c r="AN77" s="163" t="str">
        <f ca="1"/>
        <v/>
      </c>
      <c r="AO77" s="166" t="str">
        <f t="shared" ca="1" si="35"/>
        <v/>
      </c>
      <c r="AP77" s="64"/>
      <c r="AR77" s="31" t="str">
        <f t="shared" ca="1" si="36"/>
        <v/>
      </c>
      <c r="AS77" s="25" t="str">
        <f ca="1"/>
        <v/>
      </c>
      <c r="AT77" s="25" t="str">
        <f ca="1"/>
        <v/>
      </c>
      <c r="AU77" s="61" t="str">
        <f t="shared" ca="1" si="37"/>
        <v/>
      </c>
      <c r="AV77" s="58"/>
      <c r="AX77" s="31" t="str">
        <f t="shared" ca="1" si="38"/>
        <v/>
      </c>
      <c r="AY77" s="25" t="str">
        <f ca="1"/>
        <v/>
      </c>
      <c r="AZ77" s="25" t="str">
        <f ca="1"/>
        <v/>
      </c>
      <c r="BA77" s="61" t="str">
        <f t="shared" ca="1" si="39"/>
        <v/>
      </c>
      <c r="BB77" s="58"/>
      <c r="BC77" s="2"/>
      <c r="BD77" s="31" t="str">
        <f t="shared" ca="1" si="40"/>
        <v/>
      </c>
      <c r="BE77" s="25" t="str">
        <f ca="1"/>
        <v/>
      </c>
      <c r="BF77" s="25" t="str">
        <f ca="1"/>
        <v/>
      </c>
      <c r="BG77" s="61" t="str">
        <f t="shared" ca="1" si="41"/>
        <v/>
      </c>
      <c r="BH77" s="58"/>
      <c r="BI77" s="2"/>
      <c r="BJ77" s="31" t="str">
        <f t="shared" ca="1" si="42"/>
        <v/>
      </c>
      <c r="BK77" s="25" t="str">
        <f ca="1"/>
        <v/>
      </c>
      <c r="BL77" s="25" t="str">
        <f ca="1"/>
        <v/>
      </c>
      <c r="BM77" s="61" t="str">
        <f t="shared" ca="1" si="43"/>
        <v/>
      </c>
      <c r="BN77" s="58"/>
      <c r="BO77" s="2"/>
      <c r="BP77" s="31" t="str">
        <f t="shared" ca="1" si="44"/>
        <v/>
      </c>
      <c r="BQ77" s="25" t="str">
        <f ca="1"/>
        <v/>
      </c>
      <c r="BR77" s="25" t="str">
        <f ca="1"/>
        <v/>
      </c>
      <c r="BS77" s="61" t="str">
        <f t="shared" ca="1" si="45"/>
        <v/>
      </c>
      <c r="BT77" s="58"/>
    </row>
    <row r="78" spans="1:72">
      <c r="A78" s="16">
        <v>62</v>
      </c>
      <c r="B78" s="31" t="str">
        <f t="shared" ca="1" si="24"/>
        <v/>
      </c>
      <c r="C78" s="25" t="str">
        <f ca="1"/>
        <v/>
      </c>
      <c r="D78" s="25" t="str">
        <f ca="1"/>
        <v/>
      </c>
      <c r="E78" s="61" t="str">
        <f t="shared" ca="1" si="25"/>
        <v/>
      </c>
      <c r="F78" s="58"/>
      <c r="H78" s="31" t="str">
        <f t="shared" ca="1" si="26"/>
        <v/>
      </c>
      <c r="I78" s="25" t="str">
        <f ca="1"/>
        <v/>
      </c>
      <c r="J78" s="25" t="str">
        <f ca="1"/>
        <v/>
      </c>
      <c r="K78" s="61" t="str">
        <f t="shared" ca="1" si="27"/>
        <v/>
      </c>
      <c r="L78" s="58"/>
      <c r="N78" s="31" t="str">
        <f t="shared" ca="1" si="28"/>
        <v/>
      </c>
      <c r="O78" s="25" t="str">
        <f ca="1"/>
        <v/>
      </c>
      <c r="P78" s="25" t="str">
        <f ca="1"/>
        <v/>
      </c>
      <c r="Q78" s="61" t="str">
        <f t="shared" ca="1" si="29"/>
        <v/>
      </c>
      <c r="R78" s="58"/>
      <c r="T78" s="31" t="str">
        <f t="shared" ca="1" si="30"/>
        <v/>
      </c>
      <c r="U78" s="25" t="str">
        <f ca="1"/>
        <v/>
      </c>
      <c r="V78" s="25" t="str">
        <f ca="1"/>
        <v/>
      </c>
      <c r="W78" s="61" t="str">
        <f t="shared" ca="1" si="31"/>
        <v/>
      </c>
      <c r="X78" s="58"/>
      <c r="Y78" s="2"/>
      <c r="Z78" s="31" t="str">
        <f t="shared" ca="1" si="8"/>
        <v/>
      </c>
      <c r="AA78" s="25" t="str">
        <f ca="1"/>
        <v/>
      </c>
      <c r="AB78" s="25" t="str">
        <f ca="1"/>
        <v/>
      </c>
      <c r="AC78" s="61" t="str">
        <f t="shared" ca="1" si="9"/>
        <v/>
      </c>
      <c r="AD78" s="58"/>
      <c r="AE78" s="2"/>
      <c r="AF78" s="31" t="str">
        <f t="shared" ca="1" si="32"/>
        <v/>
      </c>
      <c r="AG78" s="25" t="str">
        <f ca="1"/>
        <v/>
      </c>
      <c r="AH78" s="25" t="str">
        <f ca="1"/>
        <v/>
      </c>
      <c r="AI78" s="61" t="str">
        <f t="shared" ca="1" si="33"/>
        <v/>
      </c>
      <c r="AJ78" s="58"/>
      <c r="AL78" s="31" t="str">
        <f t="shared" ca="1" si="34"/>
        <v/>
      </c>
      <c r="AM78" s="25" t="str">
        <f ca="1"/>
        <v/>
      </c>
      <c r="AN78" s="163" t="str">
        <f ca="1"/>
        <v/>
      </c>
      <c r="AO78" s="166" t="str">
        <f t="shared" ca="1" si="35"/>
        <v/>
      </c>
      <c r="AP78" s="64"/>
      <c r="AR78" s="31" t="str">
        <f t="shared" ca="1" si="36"/>
        <v/>
      </c>
      <c r="AS78" s="25" t="str">
        <f ca="1"/>
        <v/>
      </c>
      <c r="AT78" s="25" t="str">
        <f ca="1"/>
        <v/>
      </c>
      <c r="AU78" s="61" t="str">
        <f t="shared" ca="1" si="37"/>
        <v/>
      </c>
      <c r="AV78" s="58"/>
      <c r="AX78" s="31" t="str">
        <f t="shared" ca="1" si="38"/>
        <v/>
      </c>
      <c r="AY78" s="25" t="str">
        <f ca="1"/>
        <v/>
      </c>
      <c r="AZ78" s="25" t="str">
        <f ca="1"/>
        <v/>
      </c>
      <c r="BA78" s="61" t="str">
        <f t="shared" ca="1" si="39"/>
        <v/>
      </c>
      <c r="BB78" s="58"/>
      <c r="BC78" s="2"/>
      <c r="BD78" s="31" t="str">
        <f t="shared" ca="1" si="40"/>
        <v/>
      </c>
      <c r="BE78" s="25" t="str">
        <f ca="1"/>
        <v/>
      </c>
      <c r="BF78" s="25" t="str">
        <f ca="1"/>
        <v/>
      </c>
      <c r="BG78" s="61" t="str">
        <f t="shared" ca="1" si="41"/>
        <v/>
      </c>
      <c r="BH78" s="58"/>
      <c r="BI78" s="2"/>
      <c r="BJ78" s="31" t="str">
        <f t="shared" ca="1" si="42"/>
        <v/>
      </c>
      <c r="BK78" s="25" t="str">
        <f ca="1"/>
        <v/>
      </c>
      <c r="BL78" s="25" t="str">
        <f ca="1"/>
        <v/>
      </c>
      <c r="BM78" s="61" t="str">
        <f t="shared" ca="1" si="43"/>
        <v/>
      </c>
      <c r="BN78" s="58"/>
      <c r="BO78" s="2"/>
      <c r="BP78" s="31" t="str">
        <f t="shared" ca="1" si="44"/>
        <v/>
      </c>
      <c r="BQ78" s="25" t="str">
        <f ca="1"/>
        <v/>
      </c>
      <c r="BR78" s="25" t="str">
        <f ca="1"/>
        <v/>
      </c>
      <c r="BS78" s="61" t="str">
        <f t="shared" ca="1" si="45"/>
        <v/>
      </c>
      <c r="BT78" s="58"/>
    </row>
    <row r="79" spans="1:72">
      <c r="A79" s="16">
        <v>63</v>
      </c>
      <c r="B79" s="31" t="str">
        <f t="shared" ca="1" si="24"/>
        <v/>
      </c>
      <c r="C79" s="25" t="str">
        <f ca="1"/>
        <v/>
      </c>
      <c r="D79" s="25" t="str">
        <f ca="1"/>
        <v/>
      </c>
      <c r="E79" s="61" t="str">
        <f t="shared" ca="1" si="25"/>
        <v/>
      </c>
      <c r="F79" s="58"/>
      <c r="H79" s="31" t="str">
        <f t="shared" ca="1" si="26"/>
        <v/>
      </c>
      <c r="I79" s="25" t="str">
        <f ca="1"/>
        <v/>
      </c>
      <c r="J79" s="25" t="str">
        <f ca="1"/>
        <v/>
      </c>
      <c r="K79" s="61" t="str">
        <f t="shared" ca="1" si="27"/>
        <v/>
      </c>
      <c r="L79" s="58"/>
      <c r="N79" s="31" t="str">
        <f t="shared" ca="1" si="28"/>
        <v/>
      </c>
      <c r="O79" s="25" t="str">
        <f ca="1"/>
        <v/>
      </c>
      <c r="P79" s="25" t="str">
        <f ca="1"/>
        <v/>
      </c>
      <c r="Q79" s="61" t="str">
        <f t="shared" ca="1" si="29"/>
        <v/>
      </c>
      <c r="R79" s="58"/>
      <c r="T79" s="31" t="str">
        <f t="shared" ca="1" si="30"/>
        <v/>
      </c>
      <c r="U79" s="25" t="str">
        <f ca="1"/>
        <v/>
      </c>
      <c r="V79" s="25" t="str">
        <f ca="1"/>
        <v/>
      </c>
      <c r="W79" s="61" t="str">
        <f t="shared" ca="1" si="31"/>
        <v/>
      </c>
      <c r="X79" s="58"/>
      <c r="Y79" s="2"/>
      <c r="Z79" s="31" t="str">
        <f t="shared" ca="1" si="8"/>
        <v/>
      </c>
      <c r="AA79" s="25" t="str">
        <f ca="1"/>
        <v/>
      </c>
      <c r="AB79" s="25" t="str">
        <f ca="1"/>
        <v/>
      </c>
      <c r="AC79" s="61" t="str">
        <f t="shared" ca="1" si="9"/>
        <v/>
      </c>
      <c r="AD79" s="58"/>
      <c r="AE79" s="2"/>
      <c r="AF79" s="31" t="str">
        <f t="shared" ca="1" si="32"/>
        <v/>
      </c>
      <c r="AG79" s="25" t="str">
        <f ca="1"/>
        <v/>
      </c>
      <c r="AH79" s="25" t="str">
        <f ca="1"/>
        <v/>
      </c>
      <c r="AI79" s="61" t="str">
        <f t="shared" ca="1" si="33"/>
        <v/>
      </c>
      <c r="AJ79" s="58"/>
      <c r="AL79" s="31" t="str">
        <f t="shared" ca="1" si="34"/>
        <v/>
      </c>
      <c r="AM79" s="25" t="str">
        <f ca="1"/>
        <v/>
      </c>
      <c r="AN79" s="163" t="str">
        <f ca="1"/>
        <v/>
      </c>
      <c r="AO79" s="166" t="str">
        <f t="shared" ca="1" si="35"/>
        <v/>
      </c>
      <c r="AP79" s="64"/>
      <c r="AR79" s="31" t="str">
        <f t="shared" ca="1" si="36"/>
        <v/>
      </c>
      <c r="AS79" s="25" t="str">
        <f ca="1"/>
        <v/>
      </c>
      <c r="AT79" s="25" t="str">
        <f ca="1"/>
        <v/>
      </c>
      <c r="AU79" s="61" t="str">
        <f t="shared" ca="1" si="37"/>
        <v/>
      </c>
      <c r="AV79" s="58"/>
      <c r="AX79" s="31" t="str">
        <f t="shared" ca="1" si="38"/>
        <v/>
      </c>
      <c r="AY79" s="25" t="str">
        <f ca="1"/>
        <v/>
      </c>
      <c r="AZ79" s="25" t="str">
        <f ca="1"/>
        <v/>
      </c>
      <c r="BA79" s="61" t="str">
        <f t="shared" ca="1" si="39"/>
        <v/>
      </c>
      <c r="BB79" s="58"/>
      <c r="BC79" s="2"/>
      <c r="BD79" s="31" t="str">
        <f t="shared" ca="1" si="40"/>
        <v/>
      </c>
      <c r="BE79" s="25" t="str">
        <f ca="1"/>
        <v/>
      </c>
      <c r="BF79" s="25" t="str">
        <f ca="1"/>
        <v/>
      </c>
      <c r="BG79" s="61" t="str">
        <f t="shared" ca="1" si="41"/>
        <v/>
      </c>
      <c r="BH79" s="58"/>
      <c r="BI79" s="2"/>
      <c r="BJ79" s="31" t="str">
        <f t="shared" ca="1" si="42"/>
        <v/>
      </c>
      <c r="BK79" s="25" t="str">
        <f ca="1"/>
        <v/>
      </c>
      <c r="BL79" s="25" t="str">
        <f ca="1"/>
        <v/>
      </c>
      <c r="BM79" s="61" t="str">
        <f t="shared" ca="1" si="43"/>
        <v/>
      </c>
      <c r="BN79" s="58"/>
      <c r="BO79" s="2"/>
      <c r="BP79" s="31" t="str">
        <f t="shared" ca="1" si="44"/>
        <v/>
      </c>
      <c r="BQ79" s="25" t="str">
        <f ca="1"/>
        <v/>
      </c>
      <c r="BR79" s="25" t="str">
        <f ca="1"/>
        <v/>
      </c>
      <c r="BS79" s="61" t="str">
        <f t="shared" ca="1" si="45"/>
        <v/>
      </c>
      <c r="BT79" s="58"/>
    </row>
    <row r="80" spans="1:72">
      <c r="A80" s="16">
        <v>64</v>
      </c>
      <c r="B80" s="31" t="str">
        <f t="shared" ca="1" si="24"/>
        <v/>
      </c>
      <c r="C80" s="25" t="str">
        <f ca="1"/>
        <v/>
      </c>
      <c r="D80" s="25" t="str">
        <f ca="1"/>
        <v/>
      </c>
      <c r="E80" s="61" t="str">
        <f t="shared" ca="1" si="25"/>
        <v/>
      </c>
      <c r="F80" s="58"/>
      <c r="H80" s="31" t="str">
        <f t="shared" ca="1" si="26"/>
        <v/>
      </c>
      <c r="I80" s="25" t="str">
        <f ca="1"/>
        <v/>
      </c>
      <c r="J80" s="25" t="str">
        <f ca="1"/>
        <v/>
      </c>
      <c r="K80" s="61" t="str">
        <f t="shared" ca="1" si="27"/>
        <v/>
      </c>
      <c r="L80" s="58"/>
      <c r="N80" s="31" t="str">
        <f t="shared" ca="1" si="28"/>
        <v/>
      </c>
      <c r="O80" s="25" t="str">
        <f ca="1"/>
        <v/>
      </c>
      <c r="P80" s="25" t="str">
        <f ca="1"/>
        <v/>
      </c>
      <c r="Q80" s="61" t="str">
        <f t="shared" ca="1" si="29"/>
        <v/>
      </c>
      <c r="R80" s="58"/>
      <c r="T80" s="31" t="str">
        <f t="shared" ca="1" si="30"/>
        <v/>
      </c>
      <c r="U80" s="25" t="str">
        <f ca="1"/>
        <v/>
      </c>
      <c r="V80" s="25" t="str">
        <f ca="1"/>
        <v/>
      </c>
      <c r="W80" s="61" t="str">
        <f t="shared" ca="1" si="31"/>
        <v/>
      </c>
      <c r="X80" s="58"/>
      <c r="Y80" s="2"/>
      <c r="Z80" s="31" t="str">
        <f t="shared" ca="1" si="8"/>
        <v/>
      </c>
      <c r="AA80" s="25" t="str">
        <f ca="1"/>
        <v/>
      </c>
      <c r="AB80" s="25" t="str">
        <f ca="1"/>
        <v/>
      </c>
      <c r="AC80" s="61" t="str">
        <f t="shared" ca="1" si="9"/>
        <v/>
      </c>
      <c r="AD80" s="58"/>
      <c r="AE80" s="2"/>
      <c r="AF80" s="31" t="str">
        <f t="shared" ca="1" si="32"/>
        <v/>
      </c>
      <c r="AG80" s="25" t="str">
        <f ca="1"/>
        <v/>
      </c>
      <c r="AH80" s="25" t="str">
        <f ca="1"/>
        <v/>
      </c>
      <c r="AI80" s="61" t="str">
        <f t="shared" ca="1" si="33"/>
        <v/>
      </c>
      <c r="AJ80" s="58"/>
      <c r="AL80" s="31" t="str">
        <f t="shared" ca="1" si="34"/>
        <v/>
      </c>
      <c r="AM80" s="25" t="str">
        <f ca="1"/>
        <v/>
      </c>
      <c r="AN80" s="163" t="str">
        <f ca="1"/>
        <v/>
      </c>
      <c r="AO80" s="166" t="str">
        <f t="shared" ca="1" si="35"/>
        <v/>
      </c>
      <c r="AP80" s="64"/>
      <c r="AR80" s="31" t="str">
        <f t="shared" ca="1" si="36"/>
        <v/>
      </c>
      <c r="AS80" s="25" t="str">
        <f ca="1"/>
        <v/>
      </c>
      <c r="AT80" s="25" t="str">
        <f ca="1"/>
        <v/>
      </c>
      <c r="AU80" s="61" t="str">
        <f t="shared" ca="1" si="37"/>
        <v/>
      </c>
      <c r="AV80" s="58"/>
      <c r="AX80" s="31" t="str">
        <f t="shared" ca="1" si="38"/>
        <v/>
      </c>
      <c r="AY80" s="25" t="str">
        <f ca="1"/>
        <v/>
      </c>
      <c r="AZ80" s="25" t="str">
        <f ca="1"/>
        <v/>
      </c>
      <c r="BA80" s="61" t="str">
        <f t="shared" ca="1" si="39"/>
        <v/>
      </c>
      <c r="BB80" s="58"/>
      <c r="BC80" s="2"/>
      <c r="BD80" s="31" t="str">
        <f t="shared" ca="1" si="40"/>
        <v/>
      </c>
      <c r="BE80" s="25" t="str">
        <f ca="1"/>
        <v/>
      </c>
      <c r="BF80" s="25" t="str">
        <f ca="1"/>
        <v/>
      </c>
      <c r="BG80" s="61" t="str">
        <f t="shared" ca="1" si="41"/>
        <v/>
      </c>
      <c r="BH80" s="58"/>
      <c r="BI80" s="2"/>
      <c r="BJ80" s="31" t="str">
        <f t="shared" ca="1" si="42"/>
        <v/>
      </c>
      <c r="BK80" s="25" t="str">
        <f ca="1"/>
        <v/>
      </c>
      <c r="BL80" s="25" t="str">
        <f ca="1"/>
        <v/>
      </c>
      <c r="BM80" s="61" t="str">
        <f t="shared" ca="1" si="43"/>
        <v/>
      </c>
      <c r="BN80" s="58"/>
      <c r="BO80" s="2"/>
      <c r="BP80" s="31" t="str">
        <f t="shared" ca="1" si="44"/>
        <v/>
      </c>
      <c r="BQ80" s="25" t="str">
        <f ca="1"/>
        <v/>
      </c>
      <c r="BR80" s="25" t="str">
        <f ca="1"/>
        <v/>
      </c>
      <c r="BS80" s="61" t="str">
        <f t="shared" ca="1" si="45"/>
        <v/>
      </c>
      <c r="BT80" s="58"/>
    </row>
    <row r="81" spans="1:72">
      <c r="A81" s="16">
        <v>65</v>
      </c>
      <c r="B81" s="31" t="str">
        <f t="shared" ref="B81:B112" ca="1" si="46">IF(C81="","",VLOOKUP(C81,INDIRECT(CalibrationPage&amp;"!Instrument.TenorLookup.OIS"),2,0))</f>
        <v/>
      </c>
      <c r="C81" s="25" t="str">
        <f ca="1"/>
        <v/>
      </c>
      <c r="D81" s="25" t="str">
        <f ca="1"/>
        <v/>
      </c>
      <c r="E81" s="61" t="str">
        <f t="shared" ref="E81:E112" ca="1" si="47">IF(D81="","",IF(F81="",D81/100+MarketData.Bump.OIS,F81))</f>
        <v/>
      </c>
      <c r="F81" s="58"/>
      <c r="H81" s="31" t="str">
        <f t="shared" ref="H81:H112" ca="1" si="48">IF(I81="","",VLOOKUP(I81,INDIRECT(CalibrationPage&amp;"!Instrument.TenorLookup.OIS"),2,0))</f>
        <v/>
      </c>
      <c r="I81" s="25" t="str">
        <f ca="1"/>
        <v/>
      </c>
      <c r="J81" s="25" t="str">
        <f ca="1"/>
        <v/>
      </c>
      <c r="K81" s="61" t="str">
        <f t="shared" ref="K81:K112" ca="1" si="49">IF(J81="","",IF(L81="",J81/10000+MarketData.Bump.OIS,L81))</f>
        <v/>
      </c>
      <c r="L81" s="58"/>
      <c r="N81" s="31" t="str">
        <f t="shared" ref="N81:N112" ca="1" si="50">IF(O81="","",VLOOKUP(O81,INDIRECT(CalibrationPage&amp;"!Instrument.TenorLookup.OIS"),2,0))</f>
        <v/>
      </c>
      <c r="O81" s="25" t="str">
        <f ca="1"/>
        <v/>
      </c>
      <c r="P81" s="25" t="str">
        <f ca="1"/>
        <v/>
      </c>
      <c r="Q81" s="61" t="str">
        <f t="shared" ref="Q81:Q112" ca="1" si="51">IF(P81="","",IF(R81="",P81/100+MarketData.Bump.OIS,R81))</f>
        <v/>
      </c>
      <c r="R81" s="58"/>
      <c r="T81" s="31" t="str">
        <f t="shared" ref="T81:T112" ca="1" si="52">IF(U81="","",VLOOKUP(U81,INDIRECT(CalibrationPage&amp;"!Instrument.TenorLookup.Swap"),2,0))</f>
        <v/>
      </c>
      <c r="U81" s="25" t="str">
        <f ca="1"/>
        <v/>
      </c>
      <c r="V81" s="25" t="str">
        <f ca="1"/>
        <v/>
      </c>
      <c r="W81" s="61" t="str">
        <f t="shared" ref="W81:W112" ca="1" si="53">IF(V81="","",IF(X81="",V81/100+MarketData.Bump.Swap,X81))</f>
        <v/>
      </c>
      <c r="X81" s="58"/>
      <c r="Y81" s="2"/>
      <c r="Z81" s="31" t="str">
        <f t="shared" ref="Z81:Z116" ca="1" si="54">IF(AA81="","",VLOOKUP(AA81,INDIRECT(CalibrationPage&amp;"!Instrument.TenorLookup.Swap"),2,0))</f>
        <v/>
      </c>
      <c r="AA81" s="25" t="str">
        <f ca="1"/>
        <v/>
      </c>
      <c r="AB81" s="25" t="str">
        <f ca="1"/>
        <v/>
      </c>
      <c r="AC81" s="61" t="str">
        <f t="shared" ref="AC81:AC116" ca="1" si="55">IF(AB81="","",IF(AD81="",AB81/100+MarketData.Bump.Swap,AD81))</f>
        <v/>
      </c>
      <c r="AD81" s="58"/>
      <c r="AE81" s="2"/>
      <c r="AF81" s="31" t="str">
        <f t="shared" ref="AF81:AF112" ca="1" si="56">IF(AG81="","",VLOOKUP(AG81,INDIRECT(CalibrationPage&amp;"!Instrument.TenorLookup.Swap"),2,0))</f>
        <v/>
      </c>
      <c r="AG81" s="25" t="str">
        <f ca="1"/>
        <v/>
      </c>
      <c r="AH81" s="25" t="str">
        <f ca="1"/>
        <v/>
      </c>
      <c r="AI81" s="61" t="str">
        <f t="shared" ref="AI81:AI112" ca="1" si="57">IF(AH81="","",IF(AJ81="",AH81/100+MarketData.Bump.Swap,AJ81))</f>
        <v/>
      </c>
      <c r="AJ81" s="58"/>
      <c r="AL81" s="31" t="str">
        <f t="shared" ref="AL81:AL112" ca="1" si="58">IF(AM81="","",VLOOKUP(AM81,INDIRECT(CalibrationPage&amp;"!Instrument.TenorLookup.Swap"),2,0))</f>
        <v/>
      </c>
      <c r="AM81" s="25" t="str">
        <f ca="1"/>
        <v/>
      </c>
      <c r="AN81" s="163" t="str">
        <f ca="1"/>
        <v/>
      </c>
      <c r="AO81" s="166" t="str">
        <f t="shared" ref="AO81:AO112" ca="1" si="59">IF(AN81="","",IF(AP81="",AN81+MarketData.Bump.Swap*100,AP81))</f>
        <v/>
      </c>
      <c r="AP81" s="64"/>
      <c r="AR81" s="31" t="str">
        <f t="shared" ref="AR81:AR112" ca="1" si="60">IF(AS81="","",VLOOKUP(AS81,INDIRECT(CalibrationPage&amp;"!Instrument.TenorLookup.Swap"),2,0))</f>
        <v/>
      </c>
      <c r="AS81" s="25" t="str">
        <f ca="1"/>
        <v/>
      </c>
      <c r="AT81" s="25" t="str">
        <f ca="1"/>
        <v/>
      </c>
      <c r="AU81" s="61" t="str">
        <f t="shared" ref="AU81:AU112" ca="1" si="61">IF(AT81="","",IF(AV81="",AT81/100+MarketData.Bump.Swap,AV81))</f>
        <v/>
      </c>
      <c r="AV81" s="58"/>
      <c r="AX81" s="31" t="str">
        <f t="shared" ref="AX81:AX112" ca="1" si="62">IF(AY81="","",VLOOKUP(AY81,INDIRECT(CalibrationPage&amp;"!Instrument.TenorLookup.TenorBasis1"),2,0))</f>
        <v/>
      </c>
      <c r="AY81" s="25" t="str">
        <f ca="1"/>
        <v/>
      </c>
      <c r="AZ81" s="25" t="str">
        <f ca="1"/>
        <v/>
      </c>
      <c r="BA81" s="61" t="str">
        <f t="shared" ref="BA81:BA112" ca="1" si="63">IF(AZ81="","",IF(BB81="",AZ81/10000+MarketData.Bump.TenorBasis1,BB81))</f>
        <v/>
      </c>
      <c r="BB81" s="58"/>
      <c r="BC81" s="2"/>
      <c r="BD81" s="31" t="str">
        <f t="shared" ref="BD81:BD112" ca="1" si="64">IF(BE81="","",VLOOKUP(BE81,INDIRECT(CalibrationPage&amp;"!Instrument.TenorLookup.TenorBasis2"),2,0))</f>
        <v/>
      </c>
      <c r="BE81" s="25" t="str">
        <f ca="1"/>
        <v/>
      </c>
      <c r="BF81" s="25" t="str">
        <f ca="1"/>
        <v/>
      </c>
      <c r="BG81" s="61" t="str">
        <f t="shared" ref="BG81:BG112" ca="1" si="65">IF(BF81="","",IF(BH81="",BF81/10000+MarketData.Bump.TenorBasis2,BH81))</f>
        <v/>
      </c>
      <c r="BH81" s="58"/>
      <c r="BI81" s="2"/>
      <c r="BJ81" s="31" t="str">
        <f t="shared" ref="BJ81:BJ112" ca="1" si="66">IF(BK81="","",VLOOKUP(BK81,INDIRECT(CalibrationPage&amp;"!Instrument.TenorLookup.TenorBasis3"),2,0))</f>
        <v/>
      </c>
      <c r="BK81" s="25" t="str">
        <f ca="1"/>
        <v/>
      </c>
      <c r="BL81" s="25" t="str">
        <f ca="1"/>
        <v/>
      </c>
      <c r="BM81" s="61" t="str">
        <f t="shared" ref="BM81:BM112" ca="1" si="67">IF(BL81="","",IF(BN81="",BL81/10000+MarketData.Bump.TenorBasis3,BN81))</f>
        <v/>
      </c>
      <c r="BN81" s="58"/>
      <c r="BO81" s="2"/>
      <c r="BP81" s="31" t="str">
        <f t="shared" ref="BP81:BP112" ca="1" si="68">IF(BQ81="","",VLOOKUP(BQ81,INDIRECT(CalibrationPage&amp;"!Instrument.TenorLookup.Xccy"),2,0))</f>
        <v/>
      </c>
      <c r="BQ81" s="25" t="str">
        <f ca="1"/>
        <v/>
      </c>
      <c r="BR81" s="25" t="str">
        <f ca="1"/>
        <v/>
      </c>
      <c r="BS81" s="61" t="str">
        <f t="shared" ref="BS81:BS112" ca="1" si="69">IF(BR81="","",IF(BT81="",BR81/10000+MarketData.Bump.Xccy,BT81))</f>
        <v/>
      </c>
      <c r="BT81" s="58"/>
    </row>
    <row r="82" spans="1:72">
      <c r="A82" s="16">
        <v>66</v>
      </c>
      <c r="B82" s="31" t="str">
        <f t="shared" ca="1" si="46"/>
        <v/>
      </c>
      <c r="C82" s="25" t="str">
        <f ca="1"/>
        <v/>
      </c>
      <c r="D82" s="25" t="str">
        <f ca="1"/>
        <v/>
      </c>
      <c r="E82" s="61" t="str">
        <f t="shared" ca="1" si="47"/>
        <v/>
      </c>
      <c r="F82" s="58"/>
      <c r="H82" s="31" t="str">
        <f t="shared" ca="1" si="48"/>
        <v/>
      </c>
      <c r="I82" s="25" t="str">
        <f ca="1"/>
        <v/>
      </c>
      <c r="J82" s="25" t="str">
        <f ca="1"/>
        <v/>
      </c>
      <c r="K82" s="61" t="str">
        <f t="shared" ca="1" si="49"/>
        <v/>
      </c>
      <c r="L82" s="58"/>
      <c r="N82" s="31" t="str">
        <f t="shared" ca="1" si="50"/>
        <v/>
      </c>
      <c r="O82" s="25" t="str">
        <f ca="1"/>
        <v/>
      </c>
      <c r="P82" s="25" t="str">
        <f ca="1"/>
        <v/>
      </c>
      <c r="Q82" s="61" t="str">
        <f t="shared" ca="1" si="51"/>
        <v/>
      </c>
      <c r="R82" s="58"/>
      <c r="T82" s="31" t="str">
        <f t="shared" ca="1" si="52"/>
        <v/>
      </c>
      <c r="U82" s="25" t="str">
        <f ca="1"/>
        <v/>
      </c>
      <c r="V82" s="25" t="str">
        <f ca="1"/>
        <v/>
      </c>
      <c r="W82" s="61" t="str">
        <f t="shared" ca="1" si="53"/>
        <v/>
      </c>
      <c r="X82" s="58"/>
      <c r="Y82" s="2"/>
      <c r="Z82" s="31" t="str">
        <f t="shared" ca="1" si="54"/>
        <v/>
      </c>
      <c r="AA82" s="25" t="str">
        <f ca="1"/>
        <v/>
      </c>
      <c r="AB82" s="25" t="str">
        <f ca="1"/>
        <v/>
      </c>
      <c r="AC82" s="61" t="str">
        <f t="shared" ca="1" si="55"/>
        <v/>
      </c>
      <c r="AD82" s="58"/>
      <c r="AE82" s="2"/>
      <c r="AF82" s="31" t="str">
        <f t="shared" ca="1" si="56"/>
        <v/>
      </c>
      <c r="AG82" s="25" t="str">
        <f ca="1"/>
        <v/>
      </c>
      <c r="AH82" s="25" t="str">
        <f ca="1"/>
        <v/>
      </c>
      <c r="AI82" s="61" t="str">
        <f t="shared" ca="1" si="57"/>
        <v/>
      </c>
      <c r="AJ82" s="58"/>
      <c r="AL82" s="31" t="str">
        <f t="shared" ca="1" si="58"/>
        <v/>
      </c>
      <c r="AM82" s="25" t="str">
        <f ca="1"/>
        <v/>
      </c>
      <c r="AN82" s="163" t="str">
        <f ca="1"/>
        <v/>
      </c>
      <c r="AO82" s="166" t="str">
        <f t="shared" ca="1" si="59"/>
        <v/>
      </c>
      <c r="AP82" s="64"/>
      <c r="AR82" s="31" t="str">
        <f t="shared" ca="1" si="60"/>
        <v/>
      </c>
      <c r="AS82" s="25" t="str">
        <f ca="1"/>
        <v/>
      </c>
      <c r="AT82" s="25" t="str">
        <f ca="1"/>
        <v/>
      </c>
      <c r="AU82" s="61" t="str">
        <f t="shared" ca="1" si="61"/>
        <v/>
      </c>
      <c r="AV82" s="58"/>
      <c r="AX82" s="31" t="str">
        <f t="shared" ca="1" si="62"/>
        <v/>
      </c>
      <c r="AY82" s="25" t="str">
        <f ca="1"/>
        <v/>
      </c>
      <c r="AZ82" s="25" t="str">
        <f ca="1"/>
        <v/>
      </c>
      <c r="BA82" s="61" t="str">
        <f t="shared" ca="1" si="63"/>
        <v/>
      </c>
      <c r="BB82" s="58"/>
      <c r="BC82" s="2"/>
      <c r="BD82" s="31" t="str">
        <f t="shared" ca="1" si="64"/>
        <v/>
      </c>
      <c r="BE82" s="25" t="str">
        <f ca="1"/>
        <v/>
      </c>
      <c r="BF82" s="25" t="str">
        <f ca="1"/>
        <v/>
      </c>
      <c r="BG82" s="61" t="str">
        <f t="shared" ca="1" si="65"/>
        <v/>
      </c>
      <c r="BH82" s="58"/>
      <c r="BI82" s="2"/>
      <c r="BJ82" s="31" t="str">
        <f t="shared" ca="1" si="66"/>
        <v/>
      </c>
      <c r="BK82" s="25" t="str">
        <f ca="1"/>
        <v/>
      </c>
      <c r="BL82" s="25" t="str">
        <f ca="1"/>
        <v/>
      </c>
      <c r="BM82" s="61" t="str">
        <f t="shared" ca="1" si="67"/>
        <v/>
      </c>
      <c r="BN82" s="58"/>
      <c r="BO82" s="2"/>
      <c r="BP82" s="31" t="str">
        <f t="shared" ca="1" si="68"/>
        <v/>
      </c>
      <c r="BQ82" s="25" t="str">
        <f ca="1"/>
        <v/>
      </c>
      <c r="BR82" s="25" t="str">
        <f ca="1"/>
        <v/>
      </c>
      <c r="BS82" s="61" t="str">
        <f t="shared" ca="1" si="69"/>
        <v/>
      </c>
      <c r="BT82" s="58"/>
    </row>
    <row r="83" spans="1:72">
      <c r="A83" s="16">
        <v>67</v>
      </c>
      <c r="B83" s="31" t="str">
        <f t="shared" ca="1" si="46"/>
        <v/>
      </c>
      <c r="C83" s="25" t="str">
        <f ca="1"/>
        <v/>
      </c>
      <c r="D83" s="25" t="str">
        <f ca="1"/>
        <v/>
      </c>
      <c r="E83" s="61" t="str">
        <f t="shared" ca="1" si="47"/>
        <v/>
      </c>
      <c r="F83" s="58"/>
      <c r="H83" s="31" t="str">
        <f t="shared" ca="1" si="48"/>
        <v/>
      </c>
      <c r="I83" s="25" t="str">
        <f ca="1"/>
        <v/>
      </c>
      <c r="J83" s="25" t="str">
        <f ca="1"/>
        <v/>
      </c>
      <c r="K83" s="61" t="str">
        <f t="shared" ca="1" si="49"/>
        <v/>
      </c>
      <c r="L83" s="58"/>
      <c r="N83" s="31" t="str">
        <f t="shared" ca="1" si="50"/>
        <v/>
      </c>
      <c r="O83" s="25" t="str">
        <f ca="1"/>
        <v/>
      </c>
      <c r="P83" s="25" t="str">
        <f ca="1"/>
        <v/>
      </c>
      <c r="Q83" s="61" t="str">
        <f t="shared" ca="1" si="51"/>
        <v/>
      </c>
      <c r="R83" s="58"/>
      <c r="T83" s="31" t="str">
        <f t="shared" ca="1" si="52"/>
        <v/>
      </c>
      <c r="U83" s="25" t="str">
        <f ca="1"/>
        <v/>
      </c>
      <c r="V83" s="25" t="str">
        <f ca="1"/>
        <v/>
      </c>
      <c r="W83" s="61" t="str">
        <f t="shared" ca="1" si="53"/>
        <v/>
      </c>
      <c r="X83" s="58"/>
      <c r="Y83" s="2"/>
      <c r="Z83" s="31" t="str">
        <f t="shared" ca="1" si="54"/>
        <v/>
      </c>
      <c r="AA83" s="25" t="str">
        <f ca="1"/>
        <v/>
      </c>
      <c r="AB83" s="25" t="str">
        <f ca="1"/>
        <v/>
      </c>
      <c r="AC83" s="61" t="str">
        <f t="shared" ca="1" si="55"/>
        <v/>
      </c>
      <c r="AD83" s="58"/>
      <c r="AE83" s="2"/>
      <c r="AF83" s="31" t="str">
        <f t="shared" ca="1" si="56"/>
        <v/>
      </c>
      <c r="AG83" s="25" t="str">
        <f ca="1"/>
        <v/>
      </c>
      <c r="AH83" s="25" t="str">
        <f ca="1"/>
        <v/>
      </c>
      <c r="AI83" s="61" t="str">
        <f t="shared" ca="1" si="57"/>
        <v/>
      </c>
      <c r="AJ83" s="58"/>
      <c r="AL83" s="31" t="str">
        <f t="shared" ca="1" si="58"/>
        <v/>
      </c>
      <c r="AM83" s="25" t="str">
        <f ca="1"/>
        <v/>
      </c>
      <c r="AN83" s="163" t="str">
        <f ca="1"/>
        <v/>
      </c>
      <c r="AO83" s="166" t="str">
        <f t="shared" ca="1" si="59"/>
        <v/>
      </c>
      <c r="AP83" s="64"/>
      <c r="AR83" s="31" t="str">
        <f t="shared" ca="1" si="60"/>
        <v/>
      </c>
      <c r="AS83" s="25" t="str">
        <f ca="1"/>
        <v/>
      </c>
      <c r="AT83" s="25" t="str">
        <f ca="1"/>
        <v/>
      </c>
      <c r="AU83" s="61" t="str">
        <f t="shared" ca="1" si="61"/>
        <v/>
      </c>
      <c r="AV83" s="58"/>
      <c r="AX83" s="31" t="str">
        <f t="shared" ca="1" si="62"/>
        <v/>
      </c>
      <c r="AY83" s="25" t="str">
        <f ca="1"/>
        <v/>
      </c>
      <c r="AZ83" s="25" t="str">
        <f ca="1"/>
        <v/>
      </c>
      <c r="BA83" s="61" t="str">
        <f t="shared" ca="1" si="63"/>
        <v/>
      </c>
      <c r="BB83" s="58"/>
      <c r="BC83" s="2"/>
      <c r="BD83" s="31" t="str">
        <f t="shared" ca="1" si="64"/>
        <v/>
      </c>
      <c r="BE83" s="25" t="str">
        <f ca="1"/>
        <v/>
      </c>
      <c r="BF83" s="25" t="str">
        <f ca="1"/>
        <v/>
      </c>
      <c r="BG83" s="61" t="str">
        <f t="shared" ca="1" si="65"/>
        <v/>
      </c>
      <c r="BH83" s="58"/>
      <c r="BI83" s="2"/>
      <c r="BJ83" s="31" t="str">
        <f t="shared" ca="1" si="66"/>
        <v/>
      </c>
      <c r="BK83" s="25" t="str">
        <f ca="1"/>
        <v/>
      </c>
      <c r="BL83" s="25" t="str">
        <f ca="1"/>
        <v/>
      </c>
      <c r="BM83" s="61" t="str">
        <f t="shared" ca="1" si="67"/>
        <v/>
      </c>
      <c r="BN83" s="58"/>
      <c r="BO83" s="2"/>
      <c r="BP83" s="31" t="str">
        <f t="shared" ca="1" si="68"/>
        <v/>
      </c>
      <c r="BQ83" s="25" t="str">
        <f ca="1"/>
        <v/>
      </c>
      <c r="BR83" s="25" t="str">
        <f ca="1"/>
        <v/>
      </c>
      <c r="BS83" s="61" t="str">
        <f t="shared" ca="1" si="69"/>
        <v/>
      </c>
      <c r="BT83" s="58"/>
    </row>
    <row r="84" spans="1:72">
      <c r="A84" s="16">
        <v>68</v>
      </c>
      <c r="B84" s="31" t="str">
        <f t="shared" ca="1" si="46"/>
        <v/>
      </c>
      <c r="C84" s="25" t="str">
        <f ca="1"/>
        <v/>
      </c>
      <c r="D84" s="25" t="str">
        <f ca="1"/>
        <v/>
      </c>
      <c r="E84" s="61" t="str">
        <f t="shared" ca="1" si="47"/>
        <v/>
      </c>
      <c r="F84" s="58"/>
      <c r="H84" s="31" t="str">
        <f t="shared" ca="1" si="48"/>
        <v/>
      </c>
      <c r="I84" s="25" t="str">
        <f ca="1"/>
        <v/>
      </c>
      <c r="J84" s="25" t="str">
        <f ca="1"/>
        <v/>
      </c>
      <c r="K84" s="61" t="str">
        <f t="shared" ca="1" si="49"/>
        <v/>
      </c>
      <c r="L84" s="58"/>
      <c r="N84" s="31" t="str">
        <f t="shared" ca="1" si="50"/>
        <v/>
      </c>
      <c r="O84" s="25" t="str">
        <f ca="1"/>
        <v/>
      </c>
      <c r="P84" s="25" t="str">
        <f ca="1"/>
        <v/>
      </c>
      <c r="Q84" s="61" t="str">
        <f t="shared" ca="1" si="51"/>
        <v/>
      </c>
      <c r="R84" s="58"/>
      <c r="T84" s="31" t="str">
        <f t="shared" ca="1" si="52"/>
        <v/>
      </c>
      <c r="U84" s="25" t="str">
        <f ca="1"/>
        <v/>
      </c>
      <c r="V84" s="25" t="str">
        <f ca="1"/>
        <v/>
      </c>
      <c r="W84" s="61" t="str">
        <f t="shared" ca="1" si="53"/>
        <v/>
      </c>
      <c r="X84" s="58"/>
      <c r="Y84" s="2"/>
      <c r="Z84" s="31" t="str">
        <f t="shared" ca="1" si="54"/>
        <v/>
      </c>
      <c r="AA84" s="25" t="str">
        <f ca="1"/>
        <v/>
      </c>
      <c r="AB84" s="25" t="str">
        <f ca="1"/>
        <v/>
      </c>
      <c r="AC84" s="61" t="str">
        <f t="shared" ca="1" si="55"/>
        <v/>
      </c>
      <c r="AD84" s="58"/>
      <c r="AE84" s="2"/>
      <c r="AF84" s="31" t="str">
        <f t="shared" ca="1" si="56"/>
        <v/>
      </c>
      <c r="AG84" s="25" t="str">
        <f ca="1"/>
        <v/>
      </c>
      <c r="AH84" s="25" t="str">
        <f ca="1"/>
        <v/>
      </c>
      <c r="AI84" s="61" t="str">
        <f t="shared" ca="1" si="57"/>
        <v/>
      </c>
      <c r="AJ84" s="58"/>
      <c r="AL84" s="31" t="str">
        <f t="shared" ca="1" si="58"/>
        <v/>
      </c>
      <c r="AM84" s="25" t="str">
        <f ca="1"/>
        <v/>
      </c>
      <c r="AN84" s="163" t="str">
        <f ca="1"/>
        <v/>
      </c>
      <c r="AO84" s="166" t="str">
        <f t="shared" ca="1" si="59"/>
        <v/>
      </c>
      <c r="AP84" s="64"/>
      <c r="AR84" s="31" t="str">
        <f t="shared" ca="1" si="60"/>
        <v/>
      </c>
      <c r="AS84" s="25" t="str">
        <f ca="1"/>
        <v/>
      </c>
      <c r="AT84" s="25" t="str">
        <f ca="1"/>
        <v/>
      </c>
      <c r="AU84" s="61" t="str">
        <f t="shared" ca="1" si="61"/>
        <v/>
      </c>
      <c r="AV84" s="58"/>
      <c r="AX84" s="31" t="str">
        <f t="shared" ca="1" si="62"/>
        <v/>
      </c>
      <c r="AY84" s="25" t="str">
        <f ca="1"/>
        <v/>
      </c>
      <c r="AZ84" s="25" t="str">
        <f ca="1"/>
        <v/>
      </c>
      <c r="BA84" s="61" t="str">
        <f t="shared" ca="1" si="63"/>
        <v/>
      </c>
      <c r="BB84" s="58"/>
      <c r="BC84" s="2"/>
      <c r="BD84" s="31" t="str">
        <f t="shared" ca="1" si="64"/>
        <v/>
      </c>
      <c r="BE84" s="25" t="str">
        <f ca="1"/>
        <v/>
      </c>
      <c r="BF84" s="25" t="str">
        <f ca="1"/>
        <v/>
      </c>
      <c r="BG84" s="61" t="str">
        <f t="shared" ca="1" si="65"/>
        <v/>
      </c>
      <c r="BH84" s="58"/>
      <c r="BI84" s="2"/>
      <c r="BJ84" s="31" t="str">
        <f t="shared" ca="1" si="66"/>
        <v/>
      </c>
      <c r="BK84" s="25" t="str">
        <f ca="1"/>
        <v/>
      </c>
      <c r="BL84" s="25" t="str">
        <f ca="1"/>
        <v/>
      </c>
      <c r="BM84" s="61" t="str">
        <f t="shared" ca="1" si="67"/>
        <v/>
      </c>
      <c r="BN84" s="58"/>
      <c r="BO84" s="2"/>
      <c r="BP84" s="31" t="str">
        <f t="shared" ca="1" si="68"/>
        <v/>
      </c>
      <c r="BQ84" s="25" t="str">
        <f ca="1"/>
        <v/>
      </c>
      <c r="BR84" s="25" t="str">
        <f ca="1"/>
        <v/>
      </c>
      <c r="BS84" s="61" t="str">
        <f t="shared" ca="1" si="69"/>
        <v/>
      </c>
      <c r="BT84" s="58"/>
    </row>
    <row r="85" spans="1:72">
      <c r="A85" s="16">
        <v>69</v>
      </c>
      <c r="B85" s="31" t="str">
        <f t="shared" ca="1" si="46"/>
        <v/>
      </c>
      <c r="C85" s="25" t="str">
        <f ca="1"/>
        <v/>
      </c>
      <c r="D85" s="25" t="str">
        <f ca="1"/>
        <v/>
      </c>
      <c r="E85" s="61" t="str">
        <f t="shared" ca="1" si="47"/>
        <v/>
      </c>
      <c r="F85" s="58"/>
      <c r="H85" s="31" t="str">
        <f t="shared" ca="1" si="48"/>
        <v/>
      </c>
      <c r="I85" s="25" t="str">
        <f ca="1"/>
        <v/>
      </c>
      <c r="J85" s="25" t="str">
        <f ca="1"/>
        <v/>
      </c>
      <c r="K85" s="61" t="str">
        <f t="shared" ca="1" si="49"/>
        <v/>
      </c>
      <c r="L85" s="58"/>
      <c r="N85" s="31" t="str">
        <f t="shared" ca="1" si="50"/>
        <v/>
      </c>
      <c r="O85" s="25" t="str">
        <f ca="1"/>
        <v/>
      </c>
      <c r="P85" s="25" t="str">
        <f ca="1"/>
        <v/>
      </c>
      <c r="Q85" s="61" t="str">
        <f t="shared" ca="1" si="51"/>
        <v/>
      </c>
      <c r="R85" s="58"/>
      <c r="T85" s="31" t="str">
        <f t="shared" ca="1" si="52"/>
        <v/>
      </c>
      <c r="U85" s="25" t="str">
        <f ca="1"/>
        <v/>
      </c>
      <c r="V85" s="25" t="str">
        <f ca="1"/>
        <v/>
      </c>
      <c r="W85" s="61" t="str">
        <f t="shared" ca="1" si="53"/>
        <v/>
      </c>
      <c r="X85" s="58"/>
      <c r="Y85" s="2"/>
      <c r="Z85" s="31" t="str">
        <f t="shared" ca="1" si="54"/>
        <v/>
      </c>
      <c r="AA85" s="25" t="str">
        <f ca="1"/>
        <v/>
      </c>
      <c r="AB85" s="25" t="str">
        <f ca="1"/>
        <v/>
      </c>
      <c r="AC85" s="61" t="str">
        <f t="shared" ca="1" si="55"/>
        <v/>
      </c>
      <c r="AD85" s="58"/>
      <c r="AE85" s="2"/>
      <c r="AF85" s="31" t="str">
        <f t="shared" ca="1" si="56"/>
        <v/>
      </c>
      <c r="AG85" s="25" t="str">
        <f ca="1"/>
        <v/>
      </c>
      <c r="AH85" s="25" t="str">
        <f ca="1"/>
        <v/>
      </c>
      <c r="AI85" s="61" t="str">
        <f t="shared" ca="1" si="57"/>
        <v/>
      </c>
      <c r="AJ85" s="58"/>
      <c r="AL85" s="31" t="str">
        <f t="shared" ca="1" si="58"/>
        <v/>
      </c>
      <c r="AM85" s="25" t="str">
        <f ca="1"/>
        <v/>
      </c>
      <c r="AN85" s="163" t="str">
        <f ca="1"/>
        <v/>
      </c>
      <c r="AO85" s="166" t="str">
        <f t="shared" ca="1" si="59"/>
        <v/>
      </c>
      <c r="AP85" s="64"/>
      <c r="AR85" s="31" t="str">
        <f t="shared" ca="1" si="60"/>
        <v/>
      </c>
      <c r="AS85" s="25" t="str">
        <f ca="1"/>
        <v/>
      </c>
      <c r="AT85" s="25" t="str">
        <f ca="1"/>
        <v/>
      </c>
      <c r="AU85" s="61" t="str">
        <f t="shared" ca="1" si="61"/>
        <v/>
      </c>
      <c r="AV85" s="58"/>
      <c r="AX85" s="31" t="str">
        <f t="shared" ca="1" si="62"/>
        <v/>
      </c>
      <c r="AY85" s="25" t="str">
        <f ca="1"/>
        <v/>
      </c>
      <c r="AZ85" s="25" t="str">
        <f ca="1"/>
        <v/>
      </c>
      <c r="BA85" s="61" t="str">
        <f t="shared" ca="1" si="63"/>
        <v/>
      </c>
      <c r="BB85" s="58"/>
      <c r="BC85" s="2"/>
      <c r="BD85" s="31" t="str">
        <f t="shared" ca="1" si="64"/>
        <v/>
      </c>
      <c r="BE85" s="25" t="str">
        <f ca="1"/>
        <v/>
      </c>
      <c r="BF85" s="25" t="str">
        <f ca="1"/>
        <v/>
      </c>
      <c r="BG85" s="61" t="str">
        <f t="shared" ca="1" si="65"/>
        <v/>
      </c>
      <c r="BH85" s="58"/>
      <c r="BI85" s="2"/>
      <c r="BJ85" s="31" t="str">
        <f t="shared" ca="1" si="66"/>
        <v/>
      </c>
      <c r="BK85" s="25" t="str">
        <f ca="1"/>
        <v/>
      </c>
      <c r="BL85" s="25" t="str">
        <f ca="1"/>
        <v/>
      </c>
      <c r="BM85" s="61" t="str">
        <f t="shared" ca="1" si="67"/>
        <v/>
      </c>
      <c r="BN85" s="58"/>
      <c r="BO85" s="2"/>
      <c r="BP85" s="31" t="str">
        <f t="shared" ca="1" si="68"/>
        <v/>
      </c>
      <c r="BQ85" s="25" t="str">
        <f ca="1"/>
        <v/>
      </c>
      <c r="BR85" s="25" t="str">
        <f ca="1"/>
        <v/>
      </c>
      <c r="BS85" s="61" t="str">
        <f t="shared" ca="1" si="69"/>
        <v/>
      </c>
      <c r="BT85" s="58"/>
    </row>
    <row r="86" spans="1:72">
      <c r="A86" s="16">
        <v>70</v>
      </c>
      <c r="B86" s="31" t="str">
        <f t="shared" ca="1" si="46"/>
        <v/>
      </c>
      <c r="C86" s="25" t="str">
        <f ca="1"/>
        <v/>
      </c>
      <c r="D86" s="25" t="str">
        <f ca="1"/>
        <v/>
      </c>
      <c r="E86" s="61" t="str">
        <f t="shared" ca="1" si="47"/>
        <v/>
      </c>
      <c r="F86" s="58"/>
      <c r="H86" s="31" t="str">
        <f t="shared" ca="1" si="48"/>
        <v/>
      </c>
      <c r="I86" s="25" t="str">
        <f ca="1"/>
        <v/>
      </c>
      <c r="J86" s="25" t="str">
        <f ca="1"/>
        <v/>
      </c>
      <c r="K86" s="61" t="str">
        <f t="shared" ca="1" si="49"/>
        <v/>
      </c>
      <c r="L86" s="58"/>
      <c r="N86" s="31" t="str">
        <f t="shared" ca="1" si="50"/>
        <v/>
      </c>
      <c r="O86" s="25" t="str">
        <f ca="1"/>
        <v/>
      </c>
      <c r="P86" s="25" t="str">
        <f ca="1"/>
        <v/>
      </c>
      <c r="Q86" s="61" t="str">
        <f t="shared" ca="1" si="51"/>
        <v/>
      </c>
      <c r="R86" s="58"/>
      <c r="T86" s="31" t="str">
        <f t="shared" ca="1" si="52"/>
        <v/>
      </c>
      <c r="U86" s="25" t="str">
        <f ca="1"/>
        <v/>
      </c>
      <c r="V86" s="25" t="str">
        <f ca="1"/>
        <v/>
      </c>
      <c r="W86" s="61" t="str">
        <f t="shared" ca="1" si="53"/>
        <v/>
      </c>
      <c r="X86" s="58"/>
      <c r="Y86" s="2"/>
      <c r="Z86" s="31" t="str">
        <f t="shared" ca="1" si="54"/>
        <v/>
      </c>
      <c r="AA86" s="25" t="str">
        <f ca="1"/>
        <v/>
      </c>
      <c r="AB86" s="25" t="str">
        <f ca="1"/>
        <v/>
      </c>
      <c r="AC86" s="61" t="str">
        <f t="shared" ca="1" si="55"/>
        <v/>
      </c>
      <c r="AD86" s="58"/>
      <c r="AE86" s="2"/>
      <c r="AF86" s="31" t="str">
        <f t="shared" ca="1" si="56"/>
        <v/>
      </c>
      <c r="AG86" s="25" t="str">
        <f ca="1"/>
        <v/>
      </c>
      <c r="AH86" s="25" t="str">
        <f ca="1"/>
        <v/>
      </c>
      <c r="AI86" s="61" t="str">
        <f t="shared" ca="1" si="57"/>
        <v/>
      </c>
      <c r="AJ86" s="58"/>
      <c r="AL86" s="31" t="str">
        <f t="shared" ca="1" si="58"/>
        <v/>
      </c>
      <c r="AM86" s="25" t="str">
        <f ca="1"/>
        <v/>
      </c>
      <c r="AN86" s="163" t="str">
        <f ca="1"/>
        <v/>
      </c>
      <c r="AO86" s="166" t="str">
        <f t="shared" ca="1" si="59"/>
        <v/>
      </c>
      <c r="AP86" s="64"/>
      <c r="AR86" s="31" t="str">
        <f t="shared" ca="1" si="60"/>
        <v/>
      </c>
      <c r="AS86" s="25" t="str">
        <f ca="1"/>
        <v/>
      </c>
      <c r="AT86" s="25" t="str">
        <f ca="1"/>
        <v/>
      </c>
      <c r="AU86" s="61" t="str">
        <f t="shared" ca="1" si="61"/>
        <v/>
      </c>
      <c r="AV86" s="58"/>
      <c r="AX86" s="31" t="str">
        <f t="shared" ca="1" si="62"/>
        <v/>
      </c>
      <c r="AY86" s="25" t="str">
        <f ca="1"/>
        <v/>
      </c>
      <c r="AZ86" s="25" t="str">
        <f ca="1"/>
        <v/>
      </c>
      <c r="BA86" s="61" t="str">
        <f t="shared" ca="1" si="63"/>
        <v/>
      </c>
      <c r="BB86" s="58"/>
      <c r="BC86" s="2"/>
      <c r="BD86" s="31" t="str">
        <f t="shared" ca="1" si="64"/>
        <v/>
      </c>
      <c r="BE86" s="25" t="str">
        <f ca="1"/>
        <v/>
      </c>
      <c r="BF86" s="25" t="str">
        <f ca="1"/>
        <v/>
      </c>
      <c r="BG86" s="61" t="str">
        <f t="shared" ca="1" si="65"/>
        <v/>
      </c>
      <c r="BH86" s="58"/>
      <c r="BI86" s="2"/>
      <c r="BJ86" s="31" t="str">
        <f t="shared" ca="1" si="66"/>
        <v/>
      </c>
      <c r="BK86" s="25" t="str">
        <f ca="1"/>
        <v/>
      </c>
      <c r="BL86" s="25" t="str">
        <f ca="1"/>
        <v/>
      </c>
      <c r="BM86" s="61" t="str">
        <f t="shared" ca="1" si="67"/>
        <v/>
      </c>
      <c r="BN86" s="58"/>
      <c r="BO86" s="2"/>
      <c r="BP86" s="31" t="str">
        <f t="shared" ca="1" si="68"/>
        <v/>
      </c>
      <c r="BQ86" s="25" t="str">
        <f ca="1"/>
        <v/>
      </c>
      <c r="BR86" s="25" t="str">
        <f ca="1"/>
        <v/>
      </c>
      <c r="BS86" s="61" t="str">
        <f t="shared" ca="1" si="69"/>
        <v/>
      </c>
      <c r="BT86" s="58"/>
    </row>
    <row r="87" spans="1:72">
      <c r="A87" s="16">
        <v>71</v>
      </c>
      <c r="B87" s="31" t="str">
        <f t="shared" ca="1" si="46"/>
        <v/>
      </c>
      <c r="C87" s="25" t="str">
        <f ca="1"/>
        <v/>
      </c>
      <c r="D87" s="25" t="str">
        <f ca="1"/>
        <v/>
      </c>
      <c r="E87" s="61" t="str">
        <f t="shared" ca="1" si="47"/>
        <v/>
      </c>
      <c r="F87" s="58"/>
      <c r="H87" s="31" t="str">
        <f t="shared" ca="1" si="48"/>
        <v/>
      </c>
      <c r="I87" s="25" t="str">
        <f ca="1"/>
        <v/>
      </c>
      <c r="J87" s="25" t="str">
        <f ca="1"/>
        <v/>
      </c>
      <c r="K87" s="61" t="str">
        <f t="shared" ca="1" si="49"/>
        <v/>
      </c>
      <c r="L87" s="58"/>
      <c r="N87" s="31" t="str">
        <f t="shared" ca="1" si="50"/>
        <v/>
      </c>
      <c r="O87" s="25" t="str">
        <f ca="1"/>
        <v/>
      </c>
      <c r="P87" s="25" t="str">
        <f ca="1"/>
        <v/>
      </c>
      <c r="Q87" s="61" t="str">
        <f t="shared" ca="1" si="51"/>
        <v/>
      </c>
      <c r="R87" s="58"/>
      <c r="T87" s="31" t="str">
        <f t="shared" ca="1" si="52"/>
        <v/>
      </c>
      <c r="U87" s="25" t="str">
        <f ca="1"/>
        <v/>
      </c>
      <c r="V87" s="25" t="str">
        <f ca="1"/>
        <v/>
      </c>
      <c r="W87" s="61" t="str">
        <f t="shared" ca="1" si="53"/>
        <v/>
      </c>
      <c r="X87" s="58"/>
      <c r="Y87" s="2"/>
      <c r="Z87" s="31" t="str">
        <f t="shared" ca="1" si="54"/>
        <v/>
      </c>
      <c r="AA87" s="25" t="str">
        <f ca="1"/>
        <v/>
      </c>
      <c r="AB87" s="25" t="str">
        <f ca="1"/>
        <v/>
      </c>
      <c r="AC87" s="61" t="str">
        <f t="shared" ca="1" si="55"/>
        <v/>
      </c>
      <c r="AD87" s="58"/>
      <c r="AE87" s="2"/>
      <c r="AF87" s="31" t="str">
        <f t="shared" ca="1" si="56"/>
        <v/>
      </c>
      <c r="AG87" s="25" t="str">
        <f ca="1"/>
        <v/>
      </c>
      <c r="AH87" s="25" t="str">
        <f ca="1"/>
        <v/>
      </c>
      <c r="AI87" s="61" t="str">
        <f t="shared" ca="1" si="57"/>
        <v/>
      </c>
      <c r="AJ87" s="58"/>
      <c r="AL87" s="31" t="str">
        <f t="shared" ca="1" si="58"/>
        <v/>
      </c>
      <c r="AM87" s="25" t="str">
        <f ca="1"/>
        <v/>
      </c>
      <c r="AN87" s="163" t="str">
        <f ca="1"/>
        <v/>
      </c>
      <c r="AO87" s="166" t="str">
        <f t="shared" ca="1" si="59"/>
        <v/>
      </c>
      <c r="AP87" s="64"/>
      <c r="AR87" s="31" t="str">
        <f t="shared" ca="1" si="60"/>
        <v/>
      </c>
      <c r="AS87" s="25" t="str">
        <f ca="1"/>
        <v/>
      </c>
      <c r="AT87" s="25" t="str">
        <f ca="1"/>
        <v/>
      </c>
      <c r="AU87" s="61" t="str">
        <f t="shared" ca="1" si="61"/>
        <v/>
      </c>
      <c r="AV87" s="58"/>
      <c r="AX87" s="31" t="str">
        <f t="shared" ca="1" si="62"/>
        <v/>
      </c>
      <c r="AY87" s="25" t="str">
        <f ca="1"/>
        <v/>
      </c>
      <c r="AZ87" s="25" t="str">
        <f ca="1"/>
        <v/>
      </c>
      <c r="BA87" s="61" t="str">
        <f t="shared" ca="1" si="63"/>
        <v/>
      </c>
      <c r="BB87" s="58"/>
      <c r="BC87" s="2"/>
      <c r="BD87" s="31" t="str">
        <f t="shared" ca="1" si="64"/>
        <v/>
      </c>
      <c r="BE87" s="25" t="str">
        <f ca="1"/>
        <v/>
      </c>
      <c r="BF87" s="25" t="str">
        <f ca="1"/>
        <v/>
      </c>
      <c r="BG87" s="61" t="str">
        <f t="shared" ca="1" si="65"/>
        <v/>
      </c>
      <c r="BH87" s="58"/>
      <c r="BI87" s="2"/>
      <c r="BJ87" s="31" t="str">
        <f t="shared" ca="1" si="66"/>
        <v/>
      </c>
      <c r="BK87" s="25" t="str">
        <f ca="1"/>
        <v/>
      </c>
      <c r="BL87" s="25" t="str">
        <f ca="1"/>
        <v/>
      </c>
      <c r="BM87" s="61" t="str">
        <f t="shared" ca="1" si="67"/>
        <v/>
      </c>
      <c r="BN87" s="58"/>
      <c r="BO87" s="2"/>
      <c r="BP87" s="31" t="str">
        <f t="shared" ca="1" si="68"/>
        <v/>
      </c>
      <c r="BQ87" s="25" t="str">
        <f ca="1"/>
        <v/>
      </c>
      <c r="BR87" s="25" t="str">
        <f ca="1"/>
        <v/>
      </c>
      <c r="BS87" s="61" t="str">
        <f t="shared" ca="1" si="69"/>
        <v/>
      </c>
      <c r="BT87" s="58"/>
    </row>
    <row r="88" spans="1:72">
      <c r="A88" s="16">
        <v>72</v>
      </c>
      <c r="B88" s="31" t="str">
        <f t="shared" ca="1" si="46"/>
        <v/>
      </c>
      <c r="C88" s="25" t="str">
        <f ca="1"/>
        <v/>
      </c>
      <c r="D88" s="25" t="str">
        <f ca="1"/>
        <v/>
      </c>
      <c r="E88" s="61" t="str">
        <f t="shared" ca="1" si="47"/>
        <v/>
      </c>
      <c r="F88" s="58"/>
      <c r="H88" s="31" t="str">
        <f t="shared" ca="1" si="48"/>
        <v/>
      </c>
      <c r="I88" s="25" t="str">
        <f ca="1"/>
        <v/>
      </c>
      <c r="J88" s="25" t="str">
        <f ca="1"/>
        <v/>
      </c>
      <c r="K88" s="61" t="str">
        <f t="shared" ca="1" si="49"/>
        <v/>
      </c>
      <c r="L88" s="58"/>
      <c r="N88" s="31" t="str">
        <f t="shared" ca="1" si="50"/>
        <v/>
      </c>
      <c r="O88" s="25" t="str">
        <f ca="1"/>
        <v/>
      </c>
      <c r="P88" s="25" t="str">
        <f ca="1"/>
        <v/>
      </c>
      <c r="Q88" s="61" t="str">
        <f t="shared" ca="1" si="51"/>
        <v/>
      </c>
      <c r="R88" s="58"/>
      <c r="T88" s="31" t="str">
        <f t="shared" ca="1" si="52"/>
        <v/>
      </c>
      <c r="U88" s="25" t="str">
        <f ca="1"/>
        <v/>
      </c>
      <c r="V88" s="25" t="str">
        <f ca="1"/>
        <v/>
      </c>
      <c r="W88" s="61" t="str">
        <f t="shared" ca="1" si="53"/>
        <v/>
      </c>
      <c r="X88" s="58"/>
      <c r="Y88" s="2"/>
      <c r="Z88" s="31" t="str">
        <f t="shared" ca="1" si="54"/>
        <v/>
      </c>
      <c r="AA88" s="25" t="str">
        <f ca="1"/>
        <v/>
      </c>
      <c r="AB88" s="25" t="str">
        <f ca="1"/>
        <v/>
      </c>
      <c r="AC88" s="61" t="str">
        <f t="shared" ca="1" si="55"/>
        <v/>
      </c>
      <c r="AD88" s="58"/>
      <c r="AE88" s="2"/>
      <c r="AF88" s="31" t="str">
        <f t="shared" ca="1" si="56"/>
        <v/>
      </c>
      <c r="AG88" s="25" t="str">
        <f ca="1"/>
        <v/>
      </c>
      <c r="AH88" s="25" t="str">
        <f ca="1"/>
        <v/>
      </c>
      <c r="AI88" s="61" t="str">
        <f t="shared" ca="1" si="57"/>
        <v/>
      </c>
      <c r="AJ88" s="58"/>
      <c r="AL88" s="31" t="str">
        <f t="shared" ca="1" si="58"/>
        <v/>
      </c>
      <c r="AM88" s="25" t="str">
        <f ca="1"/>
        <v/>
      </c>
      <c r="AN88" s="163" t="str">
        <f ca="1"/>
        <v/>
      </c>
      <c r="AO88" s="166" t="str">
        <f t="shared" ca="1" si="59"/>
        <v/>
      </c>
      <c r="AP88" s="64"/>
      <c r="AR88" s="31" t="str">
        <f t="shared" ca="1" si="60"/>
        <v/>
      </c>
      <c r="AS88" s="25" t="str">
        <f ca="1"/>
        <v/>
      </c>
      <c r="AT88" s="25" t="str">
        <f ca="1"/>
        <v/>
      </c>
      <c r="AU88" s="61" t="str">
        <f t="shared" ca="1" si="61"/>
        <v/>
      </c>
      <c r="AV88" s="58"/>
      <c r="AX88" s="31" t="str">
        <f t="shared" ca="1" si="62"/>
        <v/>
      </c>
      <c r="AY88" s="25" t="str">
        <f ca="1"/>
        <v/>
      </c>
      <c r="AZ88" s="25" t="str">
        <f ca="1"/>
        <v/>
      </c>
      <c r="BA88" s="61" t="str">
        <f t="shared" ca="1" si="63"/>
        <v/>
      </c>
      <c r="BB88" s="58"/>
      <c r="BC88" s="2"/>
      <c r="BD88" s="31" t="str">
        <f t="shared" ca="1" si="64"/>
        <v/>
      </c>
      <c r="BE88" s="25" t="str">
        <f ca="1"/>
        <v/>
      </c>
      <c r="BF88" s="25" t="str">
        <f ca="1"/>
        <v/>
      </c>
      <c r="BG88" s="61" t="str">
        <f t="shared" ca="1" si="65"/>
        <v/>
      </c>
      <c r="BH88" s="58"/>
      <c r="BI88" s="2"/>
      <c r="BJ88" s="31" t="str">
        <f t="shared" ca="1" si="66"/>
        <v/>
      </c>
      <c r="BK88" s="25" t="str">
        <f ca="1"/>
        <v/>
      </c>
      <c r="BL88" s="25" t="str">
        <f ca="1"/>
        <v/>
      </c>
      <c r="BM88" s="61" t="str">
        <f t="shared" ca="1" si="67"/>
        <v/>
      </c>
      <c r="BN88" s="58"/>
      <c r="BO88" s="2"/>
      <c r="BP88" s="31" t="str">
        <f t="shared" ca="1" si="68"/>
        <v/>
      </c>
      <c r="BQ88" s="25" t="str">
        <f ca="1"/>
        <v/>
      </c>
      <c r="BR88" s="25" t="str">
        <f ca="1"/>
        <v/>
      </c>
      <c r="BS88" s="61" t="str">
        <f t="shared" ca="1" si="69"/>
        <v/>
      </c>
      <c r="BT88" s="58"/>
    </row>
    <row r="89" spans="1:72">
      <c r="A89" s="16">
        <v>73</v>
      </c>
      <c r="B89" s="31" t="str">
        <f t="shared" ca="1" si="46"/>
        <v/>
      </c>
      <c r="C89" s="25" t="str">
        <f ca="1"/>
        <v/>
      </c>
      <c r="D89" s="25" t="str">
        <f ca="1"/>
        <v/>
      </c>
      <c r="E89" s="61" t="str">
        <f t="shared" ca="1" si="47"/>
        <v/>
      </c>
      <c r="F89" s="58"/>
      <c r="H89" s="31" t="str">
        <f t="shared" ca="1" si="48"/>
        <v/>
      </c>
      <c r="I89" s="25" t="str">
        <f ca="1"/>
        <v/>
      </c>
      <c r="J89" s="25" t="str">
        <f ca="1"/>
        <v/>
      </c>
      <c r="K89" s="61" t="str">
        <f t="shared" ca="1" si="49"/>
        <v/>
      </c>
      <c r="L89" s="58"/>
      <c r="N89" s="31" t="str">
        <f t="shared" ca="1" si="50"/>
        <v/>
      </c>
      <c r="O89" s="25" t="str">
        <f ca="1"/>
        <v/>
      </c>
      <c r="P89" s="25" t="str">
        <f ca="1"/>
        <v/>
      </c>
      <c r="Q89" s="61" t="str">
        <f t="shared" ca="1" si="51"/>
        <v/>
      </c>
      <c r="R89" s="58"/>
      <c r="T89" s="31" t="str">
        <f t="shared" ca="1" si="52"/>
        <v/>
      </c>
      <c r="U89" s="25" t="str">
        <f ca="1"/>
        <v/>
      </c>
      <c r="V89" s="25" t="str">
        <f ca="1"/>
        <v/>
      </c>
      <c r="W89" s="61" t="str">
        <f t="shared" ca="1" si="53"/>
        <v/>
      </c>
      <c r="X89" s="58"/>
      <c r="Y89" s="2"/>
      <c r="Z89" s="31" t="str">
        <f t="shared" ca="1" si="54"/>
        <v/>
      </c>
      <c r="AA89" s="25" t="str">
        <f ca="1"/>
        <v/>
      </c>
      <c r="AB89" s="25" t="str">
        <f ca="1"/>
        <v/>
      </c>
      <c r="AC89" s="61" t="str">
        <f t="shared" ca="1" si="55"/>
        <v/>
      </c>
      <c r="AD89" s="58"/>
      <c r="AE89" s="2"/>
      <c r="AF89" s="31" t="str">
        <f t="shared" ca="1" si="56"/>
        <v/>
      </c>
      <c r="AG89" s="25" t="str">
        <f ca="1"/>
        <v/>
      </c>
      <c r="AH89" s="25" t="str">
        <f ca="1"/>
        <v/>
      </c>
      <c r="AI89" s="61" t="str">
        <f t="shared" ca="1" si="57"/>
        <v/>
      </c>
      <c r="AJ89" s="58"/>
      <c r="AL89" s="31" t="str">
        <f t="shared" ca="1" si="58"/>
        <v/>
      </c>
      <c r="AM89" s="25" t="str">
        <f ca="1"/>
        <v/>
      </c>
      <c r="AN89" s="163" t="str">
        <f ca="1"/>
        <v/>
      </c>
      <c r="AO89" s="166" t="str">
        <f t="shared" ca="1" si="59"/>
        <v/>
      </c>
      <c r="AP89" s="64"/>
      <c r="AR89" s="31" t="str">
        <f t="shared" ca="1" si="60"/>
        <v/>
      </c>
      <c r="AS89" s="25" t="str">
        <f ca="1"/>
        <v/>
      </c>
      <c r="AT89" s="25" t="str">
        <f ca="1"/>
        <v/>
      </c>
      <c r="AU89" s="61" t="str">
        <f t="shared" ca="1" si="61"/>
        <v/>
      </c>
      <c r="AV89" s="58"/>
      <c r="AX89" s="31" t="str">
        <f t="shared" ca="1" si="62"/>
        <v/>
      </c>
      <c r="AY89" s="25" t="str">
        <f ca="1"/>
        <v/>
      </c>
      <c r="AZ89" s="25" t="str">
        <f ca="1"/>
        <v/>
      </c>
      <c r="BA89" s="61" t="str">
        <f t="shared" ca="1" si="63"/>
        <v/>
      </c>
      <c r="BB89" s="58"/>
      <c r="BC89" s="2"/>
      <c r="BD89" s="31" t="str">
        <f t="shared" ca="1" si="64"/>
        <v/>
      </c>
      <c r="BE89" s="25" t="str">
        <f ca="1"/>
        <v/>
      </c>
      <c r="BF89" s="25" t="str">
        <f ca="1"/>
        <v/>
      </c>
      <c r="BG89" s="61" t="str">
        <f t="shared" ca="1" si="65"/>
        <v/>
      </c>
      <c r="BH89" s="58"/>
      <c r="BI89" s="2"/>
      <c r="BJ89" s="31" t="str">
        <f t="shared" ca="1" si="66"/>
        <v/>
      </c>
      <c r="BK89" s="25" t="str">
        <f ca="1"/>
        <v/>
      </c>
      <c r="BL89" s="25" t="str">
        <f ca="1"/>
        <v/>
      </c>
      <c r="BM89" s="61" t="str">
        <f t="shared" ca="1" si="67"/>
        <v/>
      </c>
      <c r="BN89" s="58"/>
      <c r="BO89" s="2"/>
      <c r="BP89" s="31" t="str">
        <f t="shared" ca="1" si="68"/>
        <v/>
      </c>
      <c r="BQ89" s="25" t="str">
        <f ca="1"/>
        <v/>
      </c>
      <c r="BR89" s="25" t="str">
        <f ca="1"/>
        <v/>
      </c>
      <c r="BS89" s="61" t="str">
        <f t="shared" ca="1" si="69"/>
        <v/>
      </c>
      <c r="BT89" s="58"/>
    </row>
    <row r="90" spans="1:72">
      <c r="A90" s="16">
        <v>74</v>
      </c>
      <c r="B90" s="31" t="str">
        <f t="shared" ca="1" si="46"/>
        <v/>
      </c>
      <c r="C90" s="25" t="str">
        <f ca="1"/>
        <v/>
      </c>
      <c r="D90" s="25" t="str">
        <f ca="1"/>
        <v/>
      </c>
      <c r="E90" s="61" t="str">
        <f t="shared" ca="1" si="47"/>
        <v/>
      </c>
      <c r="F90" s="58"/>
      <c r="H90" s="31" t="str">
        <f t="shared" ca="1" si="48"/>
        <v/>
      </c>
      <c r="I90" s="25" t="str">
        <f ca="1"/>
        <v/>
      </c>
      <c r="J90" s="25" t="str">
        <f ca="1"/>
        <v/>
      </c>
      <c r="K90" s="61" t="str">
        <f t="shared" ca="1" si="49"/>
        <v/>
      </c>
      <c r="L90" s="58"/>
      <c r="N90" s="31" t="str">
        <f t="shared" ca="1" si="50"/>
        <v/>
      </c>
      <c r="O90" s="25" t="str">
        <f ca="1"/>
        <v/>
      </c>
      <c r="P90" s="25" t="str">
        <f ca="1"/>
        <v/>
      </c>
      <c r="Q90" s="61" t="str">
        <f t="shared" ca="1" si="51"/>
        <v/>
      </c>
      <c r="R90" s="58"/>
      <c r="T90" s="31" t="str">
        <f t="shared" ca="1" si="52"/>
        <v/>
      </c>
      <c r="U90" s="25" t="str">
        <f ca="1"/>
        <v/>
      </c>
      <c r="V90" s="25" t="str">
        <f ca="1"/>
        <v/>
      </c>
      <c r="W90" s="61" t="str">
        <f t="shared" ca="1" si="53"/>
        <v/>
      </c>
      <c r="X90" s="58"/>
      <c r="Y90" s="2"/>
      <c r="Z90" s="31" t="str">
        <f t="shared" ca="1" si="54"/>
        <v/>
      </c>
      <c r="AA90" s="25" t="str">
        <f ca="1"/>
        <v/>
      </c>
      <c r="AB90" s="25" t="str">
        <f ca="1"/>
        <v/>
      </c>
      <c r="AC90" s="61" t="str">
        <f t="shared" ca="1" si="55"/>
        <v/>
      </c>
      <c r="AD90" s="58"/>
      <c r="AE90" s="2"/>
      <c r="AF90" s="31" t="str">
        <f t="shared" ca="1" si="56"/>
        <v/>
      </c>
      <c r="AG90" s="25" t="str">
        <f ca="1"/>
        <v/>
      </c>
      <c r="AH90" s="25" t="str">
        <f ca="1"/>
        <v/>
      </c>
      <c r="AI90" s="61" t="str">
        <f t="shared" ca="1" si="57"/>
        <v/>
      </c>
      <c r="AJ90" s="58"/>
      <c r="AL90" s="31" t="str">
        <f t="shared" ca="1" si="58"/>
        <v/>
      </c>
      <c r="AM90" s="25" t="str">
        <f ca="1"/>
        <v/>
      </c>
      <c r="AN90" s="163" t="str">
        <f ca="1"/>
        <v/>
      </c>
      <c r="AO90" s="166" t="str">
        <f t="shared" ca="1" si="59"/>
        <v/>
      </c>
      <c r="AP90" s="64"/>
      <c r="AR90" s="31" t="str">
        <f t="shared" ca="1" si="60"/>
        <v/>
      </c>
      <c r="AS90" s="25" t="str">
        <f ca="1"/>
        <v/>
      </c>
      <c r="AT90" s="25" t="str">
        <f ca="1"/>
        <v/>
      </c>
      <c r="AU90" s="61" t="str">
        <f t="shared" ca="1" si="61"/>
        <v/>
      </c>
      <c r="AV90" s="58"/>
      <c r="AX90" s="31" t="str">
        <f t="shared" ca="1" si="62"/>
        <v/>
      </c>
      <c r="AY90" s="25" t="str">
        <f ca="1"/>
        <v/>
      </c>
      <c r="AZ90" s="25" t="str">
        <f ca="1"/>
        <v/>
      </c>
      <c r="BA90" s="61" t="str">
        <f t="shared" ca="1" si="63"/>
        <v/>
      </c>
      <c r="BB90" s="58"/>
      <c r="BC90" s="2"/>
      <c r="BD90" s="31" t="str">
        <f t="shared" ca="1" si="64"/>
        <v/>
      </c>
      <c r="BE90" s="25" t="str">
        <f ca="1"/>
        <v/>
      </c>
      <c r="BF90" s="25" t="str">
        <f ca="1"/>
        <v/>
      </c>
      <c r="BG90" s="61" t="str">
        <f t="shared" ca="1" si="65"/>
        <v/>
      </c>
      <c r="BH90" s="58"/>
      <c r="BI90" s="2"/>
      <c r="BJ90" s="31" t="str">
        <f t="shared" ca="1" si="66"/>
        <v/>
      </c>
      <c r="BK90" s="25" t="str">
        <f ca="1"/>
        <v/>
      </c>
      <c r="BL90" s="25" t="str">
        <f ca="1"/>
        <v/>
      </c>
      <c r="BM90" s="61" t="str">
        <f t="shared" ca="1" si="67"/>
        <v/>
      </c>
      <c r="BN90" s="58"/>
      <c r="BO90" s="2"/>
      <c r="BP90" s="31" t="str">
        <f t="shared" ca="1" si="68"/>
        <v/>
      </c>
      <c r="BQ90" s="25" t="str">
        <f ca="1"/>
        <v/>
      </c>
      <c r="BR90" s="25" t="str">
        <f ca="1"/>
        <v/>
      </c>
      <c r="BS90" s="61" t="str">
        <f t="shared" ca="1" si="69"/>
        <v/>
      </c>
      <c r="BT90" s="58"/>
    </row>
    <row r="91" spans="1:72">
      <c r="A91" s="16">
        <v>75</v>
      </c>
      <c r="B91" s="31" t="str">
        <f t="shared" ca="1" si="46"/>
        <v/>
      </c>
      <c r="C91" s="25" t="str">
        <f ca="1"/>
        <v/>
      </c>
      <c r="D91" s="25" t="str">
        <f ca="1"/>
        <v/>
      </c>
      <c r="E91" s="61" t="str">
        <f t="shared" ca="1" si="47"/>
        <v/>
      </c>
      <c r="F91" s="58"/>
      <c r="H91" s="31" t="str">
        <f t="shared" ca="1" si="48"/>
        <v/>
      </c>
      <c r="I91" s="25" t="str">
        <f ca="1"/>
        <v/>
      </c>
      <c r="J91" s="25" t="str">
        <f ca="1"/>
        <v/>
      </c>
      <c r="K91" s="61" t="str">
        <f t="shared" ca="1" si="49"/>
        <v/>
      </c>
      <c r="L91" s="58"/>
      <c r="N91" s="31" t="str">
        <f t="shared" ca="1" si="50"/>
        <v/>
      </c>
      <c r="O91" s="25" t="str">
        <f ca="1"/>
        <v/>
      </c>
      <c r="P91" s="25" t="str">
        <f ca="1"/>
        <v/>
      </c>
      <c r="Q91" s="61" t="str">
        <f t="shared" ca="1" si="51"/>
        <v/>
      </c>
      <c r="R91" s="58"/>
      <c r="T91" s="31" t="str">
        <f t="shared" ca="1" si="52"/>
        <v/>
      </c>
      <c r="U91" s="25" t="str">
        <f ca="1"/>
        <v/>
      </c>
      <c r="V91" s="25" t="str">
        <f ca="1"/>
        <v/>
      </c>
      <c r="W91" s="61" t="str">
        <f t="shared" ca="1" si="53"/>
        <v/>
      </c>
      <c r="X91" s="58"/>
      <c r="Y91" s="2"/>
      <c r="Z91" s="31" t="str">
        <f t="shared" ca="1" si="54"/>
        <v/>
      </c>
      <c r="AA91" s="25" t="str">
        <f ca="1"/>
        <v/>
      </c>
      <c r="AB91" s="25" t="str">
        <f ca="1"/>
        <v/>
      </c>
      <c r="AC91" s="61" t="str">
        <f t="shared" ca="1" si="55"/>
        <v/>
      </c>
      <c r="AD91" s="58"/>
      <c r="AE91" s="2"/>
      <c r="AF91" s="31" t="str">
        <f t="shared" ca="1" si="56"/>
        <v/>
      </c>
      <c r="AG91" s="25" t="str">
        <f ca="1"/>
        <v/>
      </c>
      <c r="AH91" s="25" t="str">
        <f ca="1"/>
        <v/>
      </c>
      <c r="AI91" s="61" t="str">
        <f t="shared" ca="1" si="57"/>
        <v/>
      </c>
      <c r="AJ91" s="58"/>
      <c r="AL91" s="31" t="str">
        <f t="shared" ca="1" si="58"/>
        <v/>
      </c>
      <c r="AM91" s="25" t="str">
        <f ca="1"/>
        <v/>
      </c>
      <c r="AN91" s="163" t="str">
        <f ca="1"/>
        <v/>
      </c>
      <c r="AO91" s="166" t="str">
        <f t="shared" ca="1" si="59"/>
        <v/>
      </c>
      <c r="AP91" s="64"/>
      <c r="AR91" s="31" t="str">
        <f t="shared" ca="1" si="60"/>
        <v/>
      </c>
      <c r="AS91" s="25" t="str">
        <f ca="1"/>
        <v/>
      </c>
      <c r="AT91" s="25" t="str">
        <f ca="1"/>
        <v/>
      </c>
      <c r="AU91" s="61" t="str">
        <f t="shared" ca="1" si="61"/>
        <v/>
      </c>
      <c r="AV91" s="58"/>
      <c r="AX91" s="31" t="str">
        <f t="shared" ca="1" si="62"/>
        <v/>
      </c>
      <c r="AY91" s="25" t="str">
        <f ca="1"/>
        <v/>
      </c>
      <c r="AZ91" s="25" t="str">
        <f ca="1"/>
        <v/>
      </c>
      <c r="BA91" s="61" t="str">
        <f t="shared" ca="1" si="63"/>
        <v/>
      </c>
      <c r="BB91" s="58"/>
      <c r="BC91" s="2"/>
      <c r="BD91" s="31" t="str">
        <f t="shared" ca="1" si="64"/>
        <v/>
      </c>
      <c r="BE91" s="25" t="str">
        <f ca="1"/>
        <v/>
      </c>
      <c r="BF91" s="25" t="str">
        <f ca="1"/>
        <v/>
      </c>
      <c r="BG91" s="61" t="str">
        <f t="shared" ca="1" si="65"/>
        <v/>
      </c>
      <c r="BH91" s="58"/>
      <c r="BI91" s="2"/>
      <c r="BJ91" s="31" t="str">
        <f t="shared" ca="1" si="66"/>
        <v/>
      </c>
      <c r="BK91" s="25" t="str">
        <f ca="1"/>
        <v/>
      </c>
      <c r="BL91" s="25" t="str">
        <f ca="1"/>
        <v/>
      </c>
      <c r="BM91" s="61" t="str">
        <f t="shared" ca="1" si="67"/>
        <v/>
      </c>
      <c r="BN91" s="58"/>
      <c r="BO91" s="2"/>
      <c r="BP91" s="31" t="str">
        <f t="shared" ca="1" si="68"/>
        <v/>
      </c>
      <c r="BQ91" s="25" t="str">
        <f ca="1"/>
        <v/>
      </c>
      <c r="BR91" s="25" t="str">
        <f ca="1"/>
        <v/>
      </c>
      <c r="BS91" s="61" t="str">
        <f t="shared" ca="1" si="69"/>
        <v/>
      </c>
      <c r="BT91" s="58"/>
    </row>
    <row r="92" spans="1:72">
      <c r="A92" s="16">
        <v>76</v>
      </c>
      <c r="B92" s="31" t="str">
        <f t="shared" ca="1" si="46"/>
        <v/>
      </c>
      <c r="C92" s="25" t="str">
        <f ca="1"/>
        <v/>
      </c>
      <c r="D92" s="25" t="str">
        <f ca="1"/>
        <v/>
      </c>
      <c r="E92" s="61" t="str">
        <f t="shared" ca="1" si="47"/>
        <v/>
      </c>
      <c r="F92" s="58"/>
      <c r="H92" s="31" t="str">
        <f t="shared" ca="1" si="48"/>
        <v/>
      </c>
      <c r="I92" s="25" t="str">
        <f ca="1"/>
        <v/>
      </c>
      <c r="J92" s="25" t="str">
        <f ca="1"/>
        <v/>
      </c>
      <c r="K92" s="61" t="str">
        <f t="shared" ca="1" si="49"/>
        <v/>
      </c>
      <c r="L92" s="58"/>
      <c r="N92" s="31" t="str">
        <f t="shared" ca="1" si="50"/>
        <v/>
      </c>
      <c r="O92" s="25" t="str">
        <f ca="1"/>
        <v/>
      </c>
      <c r="P92" s="25" t="str">
        <f ca="1"/>
        <v/>
      </c>
      <c r="Q92" s="61" t="str">
        <f t="shared" ca="1" si="51"/>
        <v/>
      </c>
      <c r="R92" s="58"/>
      <c r="T92" s="31" t="str">
        <f t="shared" ca="1" si="52"/>
        <v/>
      </c>
      <c r="U92" s="25" t="str">
        <f ca="1"/>
        <v/>
      </c>
      <c r="V92" s="25" t="str">
        <f ca="1"/>
        <v/>
      </c>
      <c r="W92" s="61" t="str">
        <f t="shared" ca="1" si="53"/>
        <v/>
      </c>
      <c r="X92" s="58"/>
      <c r="Y92" s="2"/>
      <c r="Z92" s="31" t="str">
        <f t="shared" ca="1" si="54"/>
        <v/>
      </c>
      <c r="AA92" s="25" t="str">
        <f ca="1"/>
        <v/>
      </c>
      <c r="AB92" s="25" t="str">
        <f ca="1"/>
        <v/>
      </c>
      <c r="AC92" s="61" t="str">
        <f t="shared" ca="1" si="55"/>
        <v/>
      </c>
      <c r="AD92" s="58"/>
      <c r="AE92" s="2"/>
      <c r="AF92" s="31" t="str">
        <f t="shared" ca="1" si="56"/>
        <v/>
      </c>
      <c r="AG92" s="25" t="str">
        <f ca="1"/>
        <v/>
      </c>
      <c r="AH92" s="25" t="str">
        <f ca="1"/>
        <v/>
      </c>
      <c r="AI92" s="61" t="str">
        <f t="shared" ca="1" si="57"/>
        <v/>
      </c>
      <c r="AJ92" s="58"/>
      <c r="AL92" s="31" t="str">
        <f t="shared" ca="1" si="58"/>
        <v/>
      </c>
      <c r="AM92" s="25" t="str">
        <f ca="1"/>
        <v/>
      </c>
      <c r="AN92" s="163" t="str">
        <f ca="1"/>
        <v/>
      </c>
      <c r="AO92" s="166" t="str">
        <f t="shared" ca="1" si="59"/>
        <v/>
      </c>
      <c r="AP92" s="64"/>
      <c r="AR92" s="31" t="str">
        <f t="shared" ca="1" si="60"/>
        <v/>
      </c>
      <c r="AS92" s="25" t="str">
        <f ca="1"/>
        <v/>
      </c>
      <c r="AT92" s="25" t="str">
        <f ca="1"/>
        <v/>
      </c>
      <c r="AU92" s="61" t="str">
        <f t="shared" ca="1" si="61"/>
        <v/>
      </c>
      <c r="AV92" s="58"/>
      <c r="AX92" s="31" t="str">
        <f t="shared" ca="1" si="62"/>
        <v/>
      </c>
      <c r="AY92" s="25" t="str">
        <f ca="1"/>
        <v/>
      </c>
      <c r="AZ92" s="25" t="str">
        <f ca="1"/>
        <v/>
      </c>
      <c r="BA92" s="61" t="str">
        <f t="shared" ca="1" si="63"/>
        <v/>
      </c>
      <c r="BB92" s="58"/>
      <c r="BC92" s="2"/>
      <c r="BD92" s="31" t="str">
        <f t="shared" ca="1" si="64"/>
        <v/>
      </c>
      <c r="BE92" s="25" t="str">
        <f ca="1"/>
        <v/>
      </c>
      <c r="BF92" s="25" t="str">
        <f ca="1"/>
        <v/>
      </c>
      <c r="BG92" s="61" t="str">
        <f t="shared" ca="1" si="65"/>
        <v/>
      </c>
      <c r="BH92" s="58"/>
      <c r="BI92" s="2"/>
      <c r="BJ92" s="31" t="str">
        <f t="shared" ca="1" si="66"/>
        <v/>
      </c>
      <c r="BK92" s="25" t="str">
        <f ca="1"/>
        <v/>
      </c>
      <c r="BL92" s="25" t="str">
        <f ca="1"/>
        <v/>
      </c>
      <c r="BM92" s="61" t="str">
        <f t="shared" ca="1" si="67"/>
        <v/>
      </c>
      <c r="BN92" s="58"/>
      <c r="BO92" s="2"/>
      <c r="BP92" s="31" t="str">
        <f t="shared" ca="1" si="68"/>
        <v/>
      </c>
      <c r="BQ92" s="25" t="str">
        <f ca="1"/>
        <v/>
      </c>
      <c r="BR92" s="25" t="str">
        <f ca="1"/>
        <v/>
      </c>
      <c r="BS92" s="61" t="str">
        <f t="shared" ca="1" si="69"/>
        <v/>
      </c>
      <c r="BT92" s="58"/>
    </row>
    <row r="93" spans="1:72">
      <c r="A93" s="16">
        <v>77</v>
      </c>
      <c r="B93" s="31" t="str">
        <f t="shared" ca="1" si="46"/>
        <v/>
      </c>
      <c r="C93" s="25" t="str">
        <f ca="1"/>
        <v/>
      </c>
      <c r="D93" s="25" t="str">
        <f ca="1"/>
        <v/>
      </c>
      <c r="E93" s="61" t="str">
        <f t="shared" ca="1" si="47"/>
        <v/>
      </c>
      <c r="F93" s="58"/>
      <c r="H93" s="31" t="str">
        <f t="shared" ca="1" si="48"/>
        <v/>
      </c>
      <c r="I93" s="25" t="str">
        <f ca="1"/>
        <v/>
      </c>
      <c r="J93" s="25" t="str">
        <f ca="1"/>
        <v/>
      </c>
      <c r="K93" s="61" t="str">
        <f t="shared" ca="1" si="49"/>
        <v/>
      </c>
      <c r="L93" s="58"/>
      <c r="N93" s="31" t="str">
        <f t="shared" ca="1" si="50"/>
        <v/>
      </c>
      <c r="O93" s="25" t="str">
        <f ca="1"/>
        <v/>
      </c>
      <c r="P93" s="25" t="str">
        <f ca="1"/>
        <v/>
      </c>
      <c r="Q93" s="61" t="str">
        <f t="shared" ca="1" si="51"/>
        <v/>
      </c>
      <c r="R93" s="58"/>
      <c r="T93" s="31" t="str">
        <f t="shared" ca="1" si="52"/>
        <v/>
      </c>
      <c r="U93" s="25" t="str">
        <f ca="1"/>
        <v/>
      </c>
      <c r="V93" s="25" t="str">
        <f ca="1"/>
        <v/>
      </c>
      <c r="W93" s="61" t="str">
        <f t="shared" ca="1" si="53"/>
        <v/>
      </c>
      <c r="X93" s="58"/>
      <c r="Y93" s="2"/>
      <c r="Z93" s="31" t="str">
        <f t="shared" ca="1" si="54"/>
        <v/>
      </c>
      <c r="AA93" s="25" t="str">
        <f ca="1"/>
        <v/>
      </c>
      <c r="AB93" s="25" t="str">
        <f ca="1"/>
        <v/>
      </c>
      <c r="AC93" s="61" t="str">
        <f t="shared" ca="1" si="55"/>
        <v/>
      </c>
      <c r="AD93" s="58"/>
      <c r="AE93" s="2"/>
      <c r="AF93" s="31" t="str">
        <f t="shared" ca="1" si="56"/>
        <v/>
      </c>
      <c r="AG93" s="25" t="str">
        <f ca="1"/>
        <v/>
      </c>
      <c r="AH93" s="25" t="str">
        <f ca="1"/>
        <v/>
      </c>
      <c r="AI93" s="61" t="str">
        <f t="shared" ca="1" si="57"/>
        <v/>
      </c>
      <c r="AJ93" s="58"/>
      <c r="AL93" s="31" t="str">
        <f t="shared" ca="1" si="58"/>
        <v/>
      </c>
      <c r="AM93" s="25" t="str">
        <f ca="1"/>
        <v/>
      </c>
      <c r="AN93" s="163" t="str">
        <f ca="1"/>
        <v/>
      </c>
      <c r="AO93" s="166" t="str">
        <f t="shared" ca="1" si="59"/>
        <v/>
      </c>
      <c r="AP93" s="64"/>
      <c r="AR93" s="31" t="str">
        <f t="shared" ca="1" si="60"/>
        <v/>
      </c>
      <c r="AS93" s="25" t="str">
        <f ca="1"/>
        <v/>
      </c>
      <c r="AT93" s="25" t="str">
        <f ca="1"/>
        <v/>
      </c>
      <c r="AU93" s="61" t="str">
        <f t="shared" ca="1" si="61"/>
        <v/>
      </c>
      <c r="AV93" s="58"/>
      <c r="AX93" s="31" t="str">
        <f t="shared" ca="1" si="62"/>
        <v/>
      </c>
      <c r="AY93" s="25" t="str">
        <f ca="1"/>
        <v/>
      </c>
      <c r="AZ93" s="25" t="str">
        <f ca="1"/>
        <v/>
      </c>
      <c r="BA93" s="61" t="str">
        <f t="shared" ca="1" si="63"/>
        <v/>
      </c>
      <c r="BB93" s="58"/>
      <c r="BC93" s="2"/>
      <c r="BD93" s="31" t="str">
        <f t="shared" ca="1" si="64"/>
        <v/>
      </c>
      <c r="BE93" s="25" t="str">
        <f ca="1"/>
        <v/>
      </c>
      <c r="BF93" s="25" t="str">
        <f ca="1"/>
        <v/>
      </c>
      <c r="BG93" s="61" t="str">
        <f t="shared" ca="1" si="65"/>
        <v/>
      </c>
      <c r="BH93" s="58"/>
      <c r="BI93" s="2"/>
      <c r="BJ93" s="31" t="str">
        <f t="shared" ca="1" si="66"/>
        <v/>
      </c>
      <c r="BK93" s="25" t="str">
        <f ca="1"/>
        <v/>
      </c>
      <c r="BL93" s="25" t="str">
        <f ca="1"/>
        <v/>
      </c>
      <c r="BM93" s="61" t="str">
        <f t="shared" ca="1" si="67"/>
        <v/>
      </c>
      <c r="BN93" s="58"/>
      <c r="BO93" s="2"/>
      <c r="BP93" s="31" t="str">
        <f t="shared" ca="1" si="68"/>
        <v/>
      </c>
      <c r="BQ93" s="25" t="str">
        <f ca="1"/>
        <v/>
      </c>
      <c r="BR93" s="25" t="str">
        <f ca="1"/>
        <v/>
      </c>
      <c r="BS93" s="61" t="str">
        <f t="shared" ca="1" si="69"/>
        <v/>
      </c>
      <c r="BT93" s="58"/>
    </row>
    <row r="94" spans="1:72">
      <c r="A94" s="16">
        <v>78</v>
      </c>
      <c r="B94" s="31" t="str">
        <f t="shared" ca="1" si="46"/>
        <v/>
      </c>
      <c r="C94" s="25" t="str">
        <f ca="1"/>
        <v/>
      </c>
      <c r="D94" s="25" t="str">
        <f ca="1"/>
        <v/>
      </c>
      <c r="E94" s="61" t="str">
        <f t="shared" ca="1" si="47"/>
        <v/>
      </c>
      <c r="F94" s="58"/>
      <c r="H94" s="31" t="str">
        <f t="shared" ca="1" si="48"/>
        <v/>
      </c>
      <c r="I94" s="25" t="str">
        <f ca="1"/>
        <v/>
      </c>
      <c r="J94" s="25" t="str">
        <f ca="1"/>
        <v/>
      </c>
      <c r="K94" s="61" t="str">
        <f t="shared" ca="1" si="49"/>
        <v/>
      </c>
      <c r="L94" s="58"/>
      <c r="N94" s="31" t="str">
        <f t="shared" ca="1" si="50"/>
        <v/>
      </c>
      <c r="O94" s="25" t="str">
        <f ca="1"/>
        <v/>
      </c>
      <c r="P94" s="25" t="str">
        <f ca="1"/>
        <v/>
      </c>
      <c r="Q94" s="61" t="str">
        <f t="shared" ca="1" si="51"/>
        <v/>
      </c>
      <c r="R94" s="58"/>
      <c r="T94" s="31" t="str">
        <f t="shared" ca="1" si="52"/>
        <v/>
      </c>
      <c r="U94" s="25" t="str">
        <f ca="1"/>
        <v/>
      </c>
      <c r="V94" s="25" t="str">
        <f ca="1"/>
        <v/>
      </c>
      <c r="W94" s="61" t="str">
        <f t="shared" ca="1" si="53"/>
        <v/>
      </c>
      <c r="X94" s="58"/>
      <c r="Y94" s="2"/>
      <c r="Z94" s="31" t="str">
        <f t="shared" ca="1" si="54"/>
        <v/>
      </c>
      <c r="AA94" s="25" t="str">
        <f ca="1"/>
        <v/>
      </c>
      <c r="AB94" s="25" t="str">
        <f ca="1"/>
        <v/>
      </c>
      <c r="AC94" s="61" t="str">
        <f t="shared" ca="1" si="55"/>
        <v/>
      </c>
      <c r="AD94" s="58"/>
      <c r="AE94" s="2"/>
      <c r="AF94" s="31" t="str">
        <f t="shared" ca="1" si="56"/>
        <v/>
      </c>
      <c r="AG94" s="25" t="str">
        <f ca="1"/>
        <v/>
      </c>
      <c r="AH94" s="25" t="str">
        <f ca="1"/>
        <v/>
      </c>
      <c r="AI94" s="61" t="str">
        <f t="shared" ca="1" si="57"/>
        <v/>
      </c>
      <c r="AJ94" s="58"/>
      <c r="AL94" s="31" t="str">
        <f t="shared" ca="1" si="58"/>
        <v/>
      </c>
      <c r="AM94" s="25" t="str">
        <f ca="1"/>
        <v/>
      </c>
      <c r="AN94" s="163" t="str">
        <f ca="1"/>
        <v/>
      </c>
      <c r="AO94" s="166" t="str">
        <f t="shared" ca="1" si="59"/>
        <v/>
      </c>
      <c r="AP94" s="64"/>
      <c r="AR94" s="31" t="str">
        <f t="shared" ca="1" si="60"/>
        <v/>
      </c>
      <c r="AS94" s="25" t="str">
        <f ca="1"/>
        <v/>
      </c>
      <c r="AT94" s="25" t="str">
        <f ca="1"/>
        <v/>
      </c>
      <c r="AU94" s="61" t="str">
        <f t="shared" ca="1" si="61"/>
        <v/>
      </c>
      <c r="AV94" s="58"/>
      <c r="AX94" s="31" t="str">
        <f t="shared" ca="1" si="62"/>
        <v/>
      </c>
      <c r="AY94" s="25" t="str">
        <f ca="1"/>
        <v/>
      </c>
      <c r="AZ94" s="25" t="str">
        <f ca="1"/>
        <v/>
      </c>
      <c r="BA94" s="61" t="str">
        <f t="shared" ca="1" si="63"/>
        <v/>
      </c>
      <c r="BB94" s="58"/>
      <c r="BC94" s="2"/>
      <c r="BD94" s="31" t="str">
        <f t="shared" ca="1" si="64"/>
        <v/>
      </c>
      <c r="BE94" s="25" t="str">
        <f ca="1"/>
        <v/>
      </c>
      <c r="BF94" s="25" t="str">
        <f ca="1"/>
        <v/>
      </c>
      <c r="BG94" s="61" t="str">
        <f t="shared" ca="1" si="65"/>
        <v/>
      </c>
      <c r="BH94" s="58"/>
      <c r="BI94" s="2"/>
      <c r="BJ94" s="31" t="str">
        <f t="shared" ca="1" si="66"/>
        <v/>
      </c>
      <c r="BK94" s="25" t="str">
        <f ca="1"/>
        <v/>
      </c>
      <c r="BL94" s="25" t="str">
        <f ca="1"/>
        <v/>
      </c>
      <c r="BM94" s="61" t="str">
        <f t="shared" ca="1" si="67"/>
        <v/>
      </c>
      <c r="BN94" s="58"/>
      <c r="BO94" s="2"/>
      <c r="BP94" s="31" t="str">
        <f t="shared" ca="1" si="68"/>
        <v/>
      </c>
      <c r="BQ94" s="25" t="str">
        <f ca="1"/>
        <v/>
      </c>
      <c r="BR94" s="25" t="str">
        <f ca="1"/>
        <v/>
      </c>
      <c r="BS94" s="61" t="str">
        <f t="shared" ca="1" si="69"/>
        <v/>
      </c>
      <c r="BT94" s="58"/>
    </row>
    <row r="95" spans="1:72">
      <c r="A95" s="16">
        <v>79</v>
      </c>
      <c r="B95" s="31" t="str">
        <f t="shared" ca="1" si="46"/>
        <v/>
      </c>
      <c r="C95" s="25" t="str">
        <f ca="1"/>
        <v/>
      </c>
      <c r="D95" s="25" t="str">
        <f ca="1"/>
        <v/>
      </c>
      <c r="E95" s="61" t="str">
        <f t="shared" ca="1" si="47"/>
        <v/>
      </c>
      <c r="F95" s="58"/>
      <c r="H95" s="31" t="str">
        <f t="shared" ca="1" si="48"/>
        <v/>
      </c>
      <c r="I95" s="25" t="str">
        <f ca="1"/>
        <v/>
      </c>
      <c r="J95" s="25" t="str">
        <f ca="1"/>
        <v/>
      </c>
      <c r="K95" s="61" t="str">
        <f t="shared" ca="1" si="49"/>
        <v/>
      </c>
      <c r="L95" s="58"/>
      <c r="N95" s="31" t="str">
        <f t="shared" ca="1" si="50"/>
        <v/>
      </c>
      <c r="O95" s="25" t="str">
        <f ca="1"/>
        <v/>
      </c>
      <c r="P95" s="25" t="str">
        <f ca="1"/>
        <v/>
      </c>
      <c r="Q95" s="61" t="str">
        <f t="shared" ca="1" si="51"/>
        <v/>
      </c>
      <c r="R95" s="58"/>
      <c r="T95" s="31" t="str">
        <f t="shared" ca="1" si="52"/>
        <v/>
      </c>
      <c r="U95" s="25" t="str">
        <f ca="1"/>
        <v/>
      </c>
      <c r="V95" s="25" t="str">
        <f ca="1"/>
        <v/>
      </c>
      <c r="W95" s="61" t="str">
        <f t="shared" ca="1" si="53"/>
        <v/>
      </c>
      <c r="X95" s="58"/>
      <c r="Y95" s="2"/>
      <c r="Z95" s="31" t="str">
        <f t="shared" ca="1" si="54"/>
        <v/>
      </c>
      <c r="AA95" s="25" t="str">
        <f ca="1"/>
        <v/>
      </c>
      <c r="AB95" s="25" t="str">
        <f ca="1"/>
        <v/>
      </c>
      <c r="AC95" s="61" t="str">
        <f t="shared" ca="1" si="55"/>
        <v/>
      </c>
      <c r="AD95" s="58"/>
      <c r="AE95" s="2"/>
      <c r="AF95" s="31" t="str">
        <f t="shared" ca="1" si="56"/>
        <v/>
      </c>
      <c r="AG95" s="25" t="str">
        <f ca="1"/>
        <v/>
      </c>
      <c r="AH95" s="25" t="str">
        <f ca="1"/>
        <v/>
      </c>
      <c r="AI95" s="61" t="str">
        <f t="shared" ca="1" si="57"/>
        <v/>
      </c>
      <c r="AJ95" s="58"/>
      <c r="AL95" s="31" t="str">
        <f t="shared" ca="1" si="58"/>
        <v/>
      </c>
      <c r="AM95" s="25" t="str">
        <f ca="1"/>
        <v/>
      </c>
      <c r="AN95" s="163" t="str">
        <f ca="1"/>
        <v/>
      </c>
      <c r="AO95" s="166" t="str">
        <f t="shared" ca="1" si="59"/>
        <v/>
      </c>
      <c r="AP95" s="64"/>
      <c r="AR95" s="31" t="str">
        <f t="shared" ca="1" si="60"/>
        <v/>
      </c>
      <c r="AS95" s="25" t="str">
        <f ca="1"/>
        <v/>
      </c>
      <c r="AT95" s="25" t="str">
        <f ca="1"/>
        <v/>
      </c>
      <c r="AU95" s="61" t="str">
        <f t="shared" ca="1" si="61"/>
        <v/>
      </c>
      <c r="AV95" s="58"/>
      <c r="AX95" s="31" t="str">
        <f t="shared" ca="1" si="62"/>
        <v/>
      </c>
      <c r="AY95" s="25" t="str">
        <f ca="1"/>
        <v/>
      </c>
      <c r="AZ95" s="25" t="str">
        <f ca="1"/>
        <v/>
      </c>
      <c r="BA95" s="61" t="str">
        <f t="shared" ca="1" si="63"/>
        <v/>
      </c>
      <c r="BB95" s="58"/>
      <c r="BC95" s="2"/>
      <c r="BD95" s="31" t="str">
        <f t="shared" ca="1" si="64"/>
        <v/>
      </c>
      <c r="BE95" s="25" t="str">
        <f ca="1"/>
        <v/>
      </c>
      <c r="BF95" s="25" t="str">
        <f ca="1"/>
        <v/>
      </c>
      <c r="BG95" s="61" t="str">
        <f t="shared" ca="1" si="65"/>
        <v/>
      </c>
      <c r="BH95" s="58"/>
      <c r="BI95" s="2"/>
      <c r="BJ95" s="31" t="str">
        <f t="shared" ca="1" si="66"/>
        <v/>
      </c>
      <c r="BK95" s="25" t="str">
        <f ca="1"/>
        <v/>
      </c>
      <c r="BL95" s="25" t="str">
        <f ca="1"/>
        <v/>
      </c>
      <c r="BM95" s="61" t="str">
        <f t="shared" ca="1" si="67"/>
        <v/>
      </c>
      <c r="BN95" s="58"/>
      <c r="BO95" s="2"/>
      <c r="BP95" s="31" t="str">
        <f t="shared" ca="1" si="68"/>
        <v/>
      </c>
      <c r="BQ95" s="25" t="str">
        <f ca="1"/>
        <v/>
      </c>
      <c r="BR95" s="25" t="str">
        <f ca="1"/>
        <v/>
      </c>
      <c r="BS95" s="61" t="str">
        <f t="shared" ca="1" si="69"/>
        <v/>
      </c>
      <c r="BT95" s="58"/>
    </row>
    <row r="96" spans="1:72">
      <c r="A96" s="16">
        <v>80</v>
      </c>
      <c r="B96" s="31" t="str">
        <f t="shared" ca="1" si="46"/>
        <v/>
      </c>
      <c r="C96" s="25" t="str">
        <f ca="1"/>
        <v/>
      </c>
      <c r="D96" s="25" t="str">
        <f ca="1"/>
        <v/>
      </c>
      <c r="E96" s="61" t="str">
        <f t="shared" ca="1" si="47"/>
        <v/>
      </c>
      <c r="F96" s="58"/>
      <c r="H96" s="31" t="str">
        <f t="shared" ca="1" si="48"/>
        <v/>
      </c>
      <c r="I96" s="25" t="str">
        <f ca="1"/>
        <v/>
      </c>
      <c r="J96" s="25" t="str">
        <f ca="1"/>
        <v/>
      </c>
      <c r="K96" s="61" t="str">
        <f t="shared" ca="1" si="49"/>
        <v/>
      </c>
      <c r="L96" s="58"/>
      <c r="N96" s="31" t="str">
        <f t="shared" ca="1" si="50"/>
        <v/>
      </c>
      <c r="O96" s="25" t="str">
        <f ca="1"/>
        <v/>
      </c>
      <c r="P96" s="25" t="str">
        <f ca="1"/>
        <v/>
      </c>
      <c r="Q96" s="61" t="str">
        <f t="shared" ca="1" si="51"/>
        <v/>
      </c>
      <c r="R96" s="58"/>
      <c r="T96" s="31" t="str">
        <f t="shared" ca="1" si="52"/>
        <v/>
      </c>
      <c r="U96" s="25" t="str">
        <f ca="1"/>
        <v/>
      </c>
      <c r="V96" s="25" t="str">
        <f ca="1"/>
        <v/>
      </c>
      <c r="W96" s="61" t="str">
        <f t="shared" ca="1" si="53"/>
        <v/>
      </c>
      <c r="X96" s="58"/>
      <c r="Y96" s="2"/>
      <c r="Z96" s="31" t="str">
        <f t="shared" ca="1" si="54"/>
        <v/>
      </c>
      <c r="AA96" s="25" t="str">
        <f ca="1"/>
        <v/>
      </c>
      <c r="AB96" s="25" t="str">
        <f ca="1"/>
        <v/>
      </c>
      <c r="AC96" s="61" t="str">
        <f t="shared" ca="1" si="55"/>
        <v/>
      </c>
      <c r="AD96" s="58"/>
      <c r="AE96" s="2"/>
      <c r="AF96" s="31" t="str">
        <f t="shared" ca="1" si="56"/>
        <v/>
      </c>
      <c r="AG96" s="25" t="str">
        <f ca="1"/>
        <v/>
      </c>
      <c r="AH96" s="25" t="str">
        <f ca="1"/>
        <v/>
      </c>
      <c r="AI96" s="61" t="str">
        <f t="shared" ca="1" si="57"/>
        <v/>
      </c>
      <c r="AJ96" s="58"/>
      <c r="AL96" s="31" t="str">
        <f t="shared" ca="1" si="58"/>
        <v/>
      </c>
      <c r="AM96" s="25" t="str">
        <f ca="1"/>
        <v/>
      </c>
      <c r="AN96" s="163" t="str">
        <f ca="1"/>
        <v/>
      </c>
      <c r="AO96" s="166" t="str">
        <f t="shared" ca="1" si="59"/>
        <v/>
      </c>
      <c r="AP96" s="64"/>
      <c r="AR96" s="31" t="str">
        <f t="shared" ca="1" si="60"/>
        <v/>
      </c>
      <c r="AS96" s="25" t="str">
        <f ca="1"/>
        <v/>
      </c>
      <c r="AT96" s="25" t="str">
        <f ca="1"/>
        <v/>
      </c>
      <c r="AU96" s="61" t="str">
        <f t="shared" ca="1" si="61"/>
        <v/>
      </c>
      <c r="AV96" s="58"/>
      <c r="AX96" s="31" t="str">
        <f t="shared" ca="1" si="62"/>
        <v/>
      </c>
      <c r="AY96" s="25" t="str">
        <f ca="1"/>
        <v/>
      </c>
      <c r="AZ96" s="25" t="str">
        <f ca="1"/>
        <v/>
      </c>
      <c r="BA96" s="61" t="str">
        <f t="shared" ca="1" si="63"/>
        <v/>
      </c>
      <c r="BB96" s="58"/>
      <c r="BC96" s="2"/>
      <c r="BD96" s="31" t="str">
        <f t="shared" ca="1" si="64"/>
        <v/>
      </c>
      <c r="BE96" s="25" t="str">
        <f ca="1"/>
        <v/>
      </c>
      <c r="BF96" s="25" t="str">
        <f ca="1"/>
        <v/>
      </c>
      <c r="BG96" s="61" t="str">
        <f t="shared" ca="1" si="65"/>
        <v/>
      </c>
      <c r="BH96" s="58"/>
      <c r="BI96" s="2"/>
      <c r="BJ96" s="31" t="str">
        <f t="shared" ca="1" si="66"/>
        <v/>
      </c>
      <c r="BK96" s="25" t="str">
        <f ca="1"/>
        <v/>
      </c>
      <c r="BL96" s="25" t="str">
        <f ca="1"/>
        <v/>
      </c>
      <c r="BM96" s="61" t="str">
        <f t="shared" ca="1" si="67"/>
        <v/>
      </c>
      <c r="BN96" s="58"/>
      <c r="BO96" s="2"/>
      <c r="BP96" s="31" t="str">
        <f t="shared" ca="1" si="68"/>
        <v/>
      </c>
      <c r="BQ96" s="25" t="str">
        <f ca="1"/>
        <v/>
      </c>
      <c r="BR96" s="25" t="str">
        <f ca="1"/>
        <v/>
      </c>
      <c r="BS96" s="61" t="str">
        <f t="shared" ca="1" si="69"/>
        <v/>
      </c>
      <c r="BT96" s="58"/>
    </row>
    <row r="97" spans="1:72">
      <c r="A97" s="16">
        <v>81</v>
      </c>
      <c r="B97" s="31" t="str">
        <f t="shared" ca="1" si="46"/>
        <v/>
      </c>
      <c r="C97" s="25" t="str">
        <f ca="1"/>
        <v/>
      </c>
      <c r="D97" s="25" t="str">
        <f ca="1"/>
        <v/>
      </c>
      <c r="E97" s="61" t="str">
        <f t="shared" ca="1" si="47"/>
        <v/>
      </c>
      <c r="F97" s="58"/>
      <c r="H97" s="31" t="str">
        <f t="shared" ca="1" si="48"/>
        <v/>
      </c>
      <c r="I97" s="25" t="str">
        <f ca="1"/>
        <v/>
      </c>
      <c r="J97" s="25" t="str">
        <f ca="1"/>
        <v/>
      </c>
      <c r="K97" s="61" t="str">
        <f t="shared" ca="1" si="49"/>
        <v/>
      </c>
      <c r="L97" s="58"/>
      <c r="N97" s="31" t="str">
        <f t="shared" ca="1" si="50"/>
        <v/>
      </c>
      <c r="O97" s="25" t="str">
        <f ca="1"/>
        <v/>
      </c>
      <c r="P97" s="25" t="str">
        <f ca="1"/>
        <v/>
      </c>
      <c r="Q97" s="61" t="str">
        <f t="shared" ca="1" si="51"/>
        <v/>
      </c>
      <c r="R97" s="58"/>
      <c r="T97" s="31" t="str">
        <f t="shared" ca="1" si="52"/>
        <v/>
      </c>
      <c r="U97" s="25" t="str">
        <f ca="1"/>
        <v/>
      </c>
      <c r="V97" s="25" t="str">
        <f ca="1"/>
        <v/>
      </c>
      <c r="W97" s="61" t="str">
        <f t="shared" ca="1" si="53"/>
        <v/>
      </c>
      <c r="X97" s="58"/>
      <c r="Y97" s="2"/>
      <c r="Z97" s="31" t="str">
        <f t="shared" ca="1" si="54"/>
        <v/>
      </c>
      <c r="AA97" s="25" t="str">
        <f ca="1"/>
        <v/>
      </c>
      <c r="AB97" s="25" t="str">
        <f ca="1"/>
        <v/>
      </c>
      <c r="AC97" s="61" t="str">
        <f t="shared" ca="1" si="55"/>
        <v/>
      </c>
      <c r="AD97" s="58"/>
      <c r="AE97" s="2"/>
      <c r="AF97" s="31" t="str">
        <f t="shared" ca="1" si="56"/>
        <v/>
      </c>
      <c r="AG97" s="25" t="str">
        <f ca="1"/>
        <v/>
      </c>
      <c r="AH97" s="25" t="str">
        <f ca="1"/>
        <v/>
      </c>
      <c r="AI97" s="61" t="str">
        <f t="shared" ca="1" si="57"/>
        <v/>
      </c>
      <c r="AJ97" s="58"/>
      <c r="AL97" s="31" t="str">
        <f t="shared" ca="1" si="58"/>
        <v/>
      </c>
      <c r="AM97" s="25" t="str">
        <f ca="1"/>
        <v/>
      </c>
      <c r="AN97" s="163" t="str">
        <f ca="1"/>
        <v/>
      </c>
      <c r="AO97" s="166" t="str">
        <f t="shared" ca="1" si="59"/>
        <v/>
      </c>
      <c r="AP97" s="64"/>
      <c r="AR97" s="31" t="str">
        <f t="shared" ca="1" si="60"/>
        <v/>
      </c>
      <c r="AS97" s="25" t="str">
        <f ca="1"/>
        <v/>
      </c>
      <c r="AT97" s="25" t="str">
        <f ca="1"/>
        <v/>
      </c>
      <c r="AU97" s="61" t="str">
        <f t="shared" ca="1" si="61"/>
        <v/>
      </c>
      <c r="AV97" s="58"/>
      <c r="AX97" s="31" t="str">
        <f t="shared" ca="1" si="62"/>
        <v/>
      </c>
      <c r="AY97" s="25" t="str">
        <f ca="1"/>
        <v/>
      </c>
      <c r="AZ97" s="25" t="str">
        <f ca="1"/>
        <v/>
      </c>
      <c r="BA97" s="61" t="str">
        <f t="shared" ca="1" si="63"/>
        <v/>
      </c>
      <c r="BB97" s="58"/>
      <c r="BC97" s="2"/>
      <c r="BD97" s="31" t="str">
        <f t="shared" ca="1" si="64"/>
        <v/>
      </c>
      <c r="BE97" s="25" t="str">
        <f ca="1"/>
        <v/>
      </c>
      <c r="BF97" s="25" t="str">
        <f ca="1"/>
        <v/>
      </c>
      <c r="BG97" s="61" t="str">
        <f t="shared" ca="1" si="65"/>
        <v/>
      </c>
      <c r="BH97" s="58"/>
      <c r="BI97" s="2"/>
      <c r="BJ97" s="31" t="str">
        <f t="shared" ca="1" si="66"/>
        <v/>
      </c>
      <c r="BK97" s="25" t="str">
        <f ca="1"/>
        <v/>
      </c>
      <c r="BL97" s="25" t="str">
        <f ca="1"/>
        <v/>
      </c>
      <c r="BM97" s="61" t="str">
        <f t="shared" ca="1" si="67"/>
        <v/>
      </c>
      <c r="BN97" s="58"/>
      <c r="BO97" s="2"/>
      <c r="BP97" s="31" t="str">
        <f t="shared" ca="1" si="68"/>
        <v/>
      </c>
      <c r="BQ97" s="25" t="str">
        <f ca="1"/>
        <v/>
      </c>
      <c r="BR97" s="25" t="str">
        <f ca="1"/>
        <v/>
      </c>
      <c r="BS97" s="61" t="str">
        <f t="shared" ca="1" si="69"/>
        <v/>
      </c>
      <c r="BT97" s="58"/>
    </row>
    <row r="98" spans="1:72">
      <c r="A98" s="16">
        <v>82</v>
      </c>
      <c r="B98" s="31" t="str">
        <f t="shared" ca="1" si="46"/>
        <v/>
      </c>
      <c r="C98" s="25" t="str">
        <f ca="1"/>
        <v/>
      </c>
      <c r="D98" s="25" t="str">
        <f ca="1"/>
        <v/>
      </c>
      <c r="E98" s="61" t="str">
        <f t="shared" ca="1" si="47"/>
        <v/>
      </c>
      <c r="F98" s="58"/>
      <c r="H98" s="31" t="str">
        <f t="shared" ca="1" si="48"/>
        <v/>
      </c>
      <c r="I98" s="25" t="str">
        <f ca="1"/>
        <v/>
      </c>
      <c r="J98" s="25" t="str">
        <f ca="1"/>
        <v/>
      </c>
      <c r="K98" s="61" t="str">
        <f t="shared" ca="1" si="49"/>
        <v/>
      </c>
      <c r="L98" s="58"/>
      <c r="N98" s="31" t="str">
        <f t="shared" ca="1" si="50"/>
        <v/>
      </c>
      <c r="O98" s="25" t="str">
        <f ca="1"/>
        <v/>
      </c>
      <c r="P98" s="25" t="str">
        <f ca="1"/>
        <v/>
      </c>
      <c r="Q98" s="61" t="str">
        <f t="shared" ca="1" si="51"/>
        <v/>
      </c>
      <c r="R98" s="58"/>
      <c r="T98" s="31" t="str">
        <f t="shared" ca="1" si="52"/>
        <v/>
      </c>
      <c r="U98" s="25" t="str">
        <f ca="1"/>
        <v/>
      </c>
      <c r="V98" s="25" t="str">
        <f ca="1"/>
        <v/>
      </c>
      <c r="W98" s="61" t="str">
        <f t="shared" ca="1" si="53"/>
        <v/>
      </c>
      <c r="X98" s="58"/>
      <c r="Y98" s="2"/>
      <c r="Z98" s="31" t="str">
        <f t="shared" ca="1" si="54"/>
        <v/>
      </c>
      <c r="AA98" s="25" t="str">
        <f ca="1"/>
        <v/>
      </c>
      <c r="AB98" s="25" t="str">
        <f ca="1"/>
        <v/>
      </c>
      <c r="AC98" s="61" t="str">
        <f t="shared" ca="1" si="55"/>
        <v/>
      </c>
      <c r="AD98" s="58"/>
      <c r="AE98" s="2"/>
      <c r="AF98" s="31" t="str">
        <f t="shared" ca="1" si="56"/>
        <v/>
      </c>
      <c r="AG98" s="25" t="str">
        <f ca="1"/>
        <v/>
      </c>
      <c r="AH98" s="25" t="str">
        <f ca="1"/>
        <v/>
      </c>
      <c r="AI98" s="61" t="str">
        <f t="shared" ca="1" si="57"/>
        <v/>
      </c>
      <c r="AJ98" s="58"/>
      <c r="AL98" s="31" t="str">
        <f t="shared" ca="1" si="58"/>
        <v/>
      </c>
      <c r="AM98" s="25" t="str">
        <f ca="1"/>
        <v/>
      </c>
      <c r="AN98" s="163" t="str">
        <f ca="1"/>
        <v/>
      </c>
      <c r="AO98" s="166" t="str">
        <f t="shared" ca="1" si="59"/>
        <v/>
      </c>
      <c r="AP98" s="64"/>
      <c r="AR98" s="31" t="str">
        <f t="shared" ca="1" si="60"/>
        <v/>
      </c>
      <c r="AS98" s="25" t="str">
        <f ca="1"/>
        <v/>
      </c>
      <c r="AT98" s="25" t="str">
        <f ca="1"/>
        <v/>
      </c>
      <c r="AU98" s="61" t="str">
        <f t="shared" ca="1" si="61"/>
        <v/>
      </c>
      <c r="AV98" s="58"/>
      <c r="AX98" s="31" t="str">
        <f t="shared" ca="1" si="62"/>
        <v/>
      </c>
      <c r="AY98" s="25" t="str">
        <f ca="1"/>
        <v/>
      </c>
      <c r="AZ98" s="25" t="str">
        <f ca="1"/>
        <v/>
      </c>
      <c r="BA98" s="61" t="str">
        <f t="shared" ca="1" si="63"/>
        <v/>
      </c>
      <c r="BB98" s="58"/>
      <c r="BC98" s="2"/>
      <c r="BD98" s="31" t="str">
        <f t="shared" ca="1" si="64"/>
        <v/>
      </c>
      <c r="BE98" s="25" t="str">
        <f ca="1"/>
        <v/>
      </c>
      <c r="BF98" s="25" t="str">
        <f ca="1"/>
        <v/>
      </c>
      <c r="BG98" s="61" t="str">
        <f t="shared" ca="1" si="65"/>
        <v/>
      </c>
      <c r="BH98" s="58"/>
      <c r="BI98" s="2"/>
      <c r="BJ98" s="31" t="str">
        <f t="shared" ca="1" si="66"/>
        <v/>
      </c>
      <c r="BK98" s="25" t="str">
        <f ca="1"/>
        <v/>
      </c>
      <c r="BL98" s="25" t="str">
        <f ca="1"/>
        <v/>
      </c>
      <c r="BM98" s="61" t="str">
        <f t="shared" ca="1" si="67"/>
        <v/>
      </c>
      <c r="BN98" s="58"/>
      <c r="BO98" s="2"/>
      <c r="BP98" s="31" t="str">
        <f t="shared" ca="1" si="68"/>
        <v/>
      </c>
      <c r="BQ98" s="25" t="str">
        <f ca="1"/>
        <v/>
      </c>
      <c r="BR98" s="25" t="str">
        <f ca="1"/>
        <v/>
      </c>
      <c r="BS98" s="61" t="str">
        <f t="shared" ca="1" si="69"/>
        <v/>
      </c>
      <c r="BT98" s="58"/>
    </row>
    <row r="99" spans="1:72">
      <c r="A99" s="16">
        <v>83</v>
      </c>
      <c r="B99" s="31" t="str">
        <f t="shared" ca="1" si="46"/>
        <v/>
      </c>
      <c r="C99" s="25" t="str">
        <f ca="1"/>
        <v/>
      </c>
      <c r="D99" s="25" t="str">
        <f ca="1"/>
        <v/>
      </c>
      <c r="E99" s="61" t="str">
        <f t="shared" ca="1" si="47"/>
        <v/>
      </c>
      <c r="F99" s="58"/>
      <c r="H99" s="31" t="str">
        <f t="shared" ca="1" si="48"/>
        <v/>
      </c>
      <c r="I99" s="25" t="str">
        <f ca="1"/>
        <v/>
      </c>
      <c r="J99" s="25" t="str">
        <f ca="1"/>
        <v/>
      </c>
      <c r="K99" s="61" t="str">
        <f t="shared" ca="1" si="49"/>
        <v/>
      </c>
      <c r="L99" s="58"/>
      <c r="N99" s="31" t="str">
        <f t="shared" ca="1" si="50"/>
        <v/>
      </c>
      <c r="O99" s="25" t="str">
        <f ca="1"/>
        <v/>
      </c>
      <c r="P99" s="25" t="str">
        <f ca="1"/>
        <v/>
      </c>
      <c r="Q99" s="61" t="str">
        <f t="shared" ca="1" si="51"/>
        <v/>
      </c>
      <c r="R99" s="58"/>
      <c r="T99" s="31" t="str">
        <f t="shared" ca="1" si="52"/>
        <v/>
      </c>
      <c r="U99" s="25" t="str">
        <f ca="1"/>
        <v/>
      </c>
      <c r="V99" s="25" t="str">
        <f ca="1"/>
        <v/>
      </c>
      <c r="W99" s="61" t="str">
        <f t="shared" ca="1" si="53"/>
        <v/>
      </c>
      <c r="X99" s="58"/>
      <c r="Y99" s="2"/>
      <c r="Z99" s="31" t="str">
        <f t="shared" ca="1" si="54"/>
        <v/>
      </c>
      <c r="AA99" s="25" t="str">
        <f ca="1"/>
        <v/>
      </c>
      <c r="AB99" s="25" t="str">
        <f ca="1"/>
        <v/>
      </c>
      <c r="AC99" s="61" t="str">
        <f t="shared" ca="1" si="55"/>
        <v/>
      </c>
      <c r="AD99" s="58"/>
      <c r="AE99" s="2"/>
      <c r="AF99" s="31" t="str">
        <f t="shared" ca="1" si="56"/>
        <v/>
      </c>
      <c r="AG99" s="25" t="str">
        <f ca="1"/>
        <v/>
      </c>
      <c r="AH99" s="25" t="str">
        <f ca="1"/>
        <v/>
      </c>
      <c r="AI99" s="61" t="str">
        <f t="shared" ca="1" si="57"/>
        <v/>
      </c>
      <c r="AJ99" s="58"/>
      <c r="AL99" s="31" t="str">
        <f t="shared" ca="1" si="58"/>
        <v/>
      </c>
      <c r="AM99" s="25" t="str">
        <f ca="1"/>
        <v/>
      </c>
      <c r="AN99" s="163" t="str">
        <f ca="1"/>
        <v/>
      </c>
      <c r="AO99" s="166" t="str">
        <f t="shared" ca="1" si="59"/>
        <v/>
      </c>
      <c r="AP99" s="64"/>
      <c r="AR99" s="31" t="str">
        <f t="shared" ca="1" si="60"/>
        <v/>
      </c>
      <c r="AS99" s="25" t="str">
        <f ca="1"/>
        <v/>
      </c>
      <c r="AT99" s="25" t="str">
        <f ca="1"/>
        <v/>
      </c>
      <c r="AU99" s="61" t="str">
        <f t="shared" ca="1" si="61"/>
        <v/>
      </c>
      <c r="AV99" s="58"/>
      <c r="AX99" s="31" t="str">
        <f t="shared" ca="1" si="62"/>
        <v/>
      </c>
      <c r="AY99" s="25" t="str">
        <f ca="1"/>
        <v/>
      </c>
      <c r="AZ99" s="25" t="str">
        <f ca="1"/>
        <v/>
      </c>
      <c r="BA99" s="61" t="str">
        <f t="shared" ca="1" si="63"/>
        <v/>
      </c>
      <c r="BB99" s="58"/>
      <c r="BC99" s="2"/>
      <c r="BD99" s="31" t="str">
        <f t="shared" ca="1" si="64"/>
        <v/>
      </c>
      <c r="BE99" s="25" t="str">
        <f ca="1"/>
        <v/>
      </c>
      <c r="BF99" s="25" t="str">
        <f ca="1"/>
        <v/>
      </c>
      <c r="BG99" s="61" t="str">
        <f t="shared" ca="1" si="65"/>
        <v/>
      </c>
      <c r="BH99" s="58"/>
      <c r="BI99" s="2"/>
      <c r="BJ99" s="31" t="str">
        <f t="shared" ca="1" si="66"/>
        <v/>
      </c>
      <c r="BK99" s="25" t="str">
        <f ca="1"/>
        <v/>
      </c>
      <c r="BL99" s="25" t="str">
        <f ca="1"/>
        <v/>
      </c>
      <c r="BM99" s="61" t="str">
        <f t="shared" ca="1" si="67"/>
        <v/>
      </c>
      <c r="BN99" s="58"/>
      <c r="BO99" s="2"/>
      <c r="BP99" s="31" t="str">
        <f t="shared" ca="1" si="68"/>
        <v/>
      </c>
      <c r="BQ99" s="25" t="str">
        <f ca="1"/>
        <v/>
      </c>
      <c r="BR99" s="25" t="str">
        <f ca="1"/>
        <v/>
      </c>
      <c r="BS99" s="61" t="str">
        <f t="shared" ca="1" si="69"/>
        <v/>
      </c>
      <c r="BT99" s="58"/>
    </row>
    <row r="100" spans="1:72">
      <c r="A100" s="16">
        <v>84</v>
      </c>
      <c r="B100" s="31" t="str">
        <f t="shared" ca="1" si="46"/>
        <v/>
      </c>
      <c r="C100" s="25" t="str">
        <f ca="1"/>
        <v/>
      </c>
      <c r="D100" s="25" t="str">
        <f ca="1"/>
        <v/>
      </c>
      <c r="E100" s="61" t="str">
        <f t="shared" ca="1" si="47"/>
        <v/>
      </c>
      <c r="F100" s="58"/>
      <c r="H100" s="31" t="str">
        <f t="shared" ca="1" si="48"/>
        <v/>
      </c>
      <c r="I100" s="25" t="str">
        <f ca="1"/>
        <v/>
      </c>
      <c r="J100" s="25" t="str">
        <f ca="1"/>
        <v/>
      </c>
      <c r="K100" s="61" t="str">
        <f t="shared" ca="1" si="49"/>
        <v/>
      </c>
      <c r="L100" s="58"/>
      <c r="N100" s="31" t="str">
        <f t="shared" ca="1" si="50"/>
        <v/>
      </c>
      <c r="O100" s="25" t="str">
        <f ca="1"/>
        <v/>
      </c>
      <c r="P100" s="25" t="str">
        <f ca="1"/>
        <v/>
      </c>
      <c r="Q100" s="61" t="str">
        <f t="shared" ca="1" si="51"/>
        <v/>
      </c>
      <c r="R100" s="58"/>
      <c r="T100" s="31" t="str">
        <f t="shared" ca="1" si="52"/>
        <v/>
      </c>
      <c r="U100" s="25" t="str">
        <f ca="1"/>
        <v/>
      </c>
      <c r="V100" s="25" t="str">
        <f ca="1"/>
        <v/>
      </c>
      <c r="W100" s="61" t="str">
        <f t="shared" ca="1" si="53"/>
        <v/>
      </c>
      <c r="X100" s="58"/>
      <c r="Y100" s="2"/>
      <c r="Z100" s="31" t="str">
        <f t="shared" ca="1" si="54"/>
        <v/>
      </c>
      <c r="AA100" s="25" t="str">
        <f ca="1"/>
        <v/>
      </c>
      <c r="AB100" s="25" t="str">
        <f ca="1"/>
        <v/>
      </c>
      <c r="AC100" s="61" t="str">
        <f t="shared" ca="1" si="55"/>
        <v/>
      </c>
      <c r="AD100" s="58"/>
      <c r="AE100" s="2"/>
      <c r="AF100" s="31" t="str">
        <f t="shared" ca="1" si="56"/>
        <v/>
      </c>
      <c r="AG100" s="25" t="str">
        <f ca="1"/>
        <v/>
      </c>
      <c r="AH100" s="25" t="str">
        <f ca="1"/>
        <v/>
      </c>
      <c r="AI100" s="61" t="str">
        <f t="shared" ca="1" si="57"/>
        <v/>
      </c>
      <c r="AJ100" s="58"/>
      <c r="AL100" s="31" t="str">
        <f t="shared" ca="1" si="58"/>
        <v/>
      </c>
      <c r="AM100" s="25" t="str">
        <f ca="1"/>
        <v/>
      </c>
      <c r="AN100" s="163" t="str">
        <f ca="1"/>
        <v/>
      </c>
      <c r="AO100" s="166" t="str">
        <f t="shared" ca="1" si="59"/>
        <v/>
      </c>
      <c r="AP100" s="64"/>
      <c r="AR100" s="31" t="str">
        <f t="shared" ca="1" si="60"/>
        <v/>
      </c>
      <c r="AS100" s="25" t="str">
        <f ca="1"/>
        <v/>
      </c>
      <c r="AT100" s="25" t="str">
        <f ca="1"/>
        <v/>
      </c>
      <c r="AU100" s="61" t="str">
        <f t="shared" ca="1" si="61"/>
        <v/>
      </c>
      <c r="AV100" s="58"/>
      <c r="AX100" s="31" t="str">
        <f t="shared" ca="1" si="62"/>
        <v/>
      </c>
      <c r="AY100" s="25" t="str">
        <f ca="1"/>
        <v/>
      </c>
      <c r="AZ100" s="25" t="str">
        <f ca="1"/>
        <v/>
      </c>
      <c r="BA100" s="61" t="str">
        <f t="shared" ca="1" si="63"/>
        <v/>
      </c>
      <c r="BB100" s="58"/>
      <c r="BC100" s="2"/>
      <c r="BD100" s="31" t="str">
        <f t="shared" ca="1" si="64"/>
        <v/>
      </c>
      <c r="BE100" s="25" t="str">
        <f ca="1"/>
        <v/>
      </c>
      <c r="BF100" s="25" t="str">
        <f ca="1"/>
        <v/>
      </c>
      <c r="BG100" s="61" t="str">
        <f t="shared" ca="1" si="65"/>
        <v/>
      </c>
      <c r="BH100" s="58"/>
      <c r="BI100" s="2"/>
      <c r="BJ100" s="31" t="str">
        <f t="shared" ca="1" si="66"/>
        <v/>
      </c>
      <c r="BK100" s="25" t="str">
        <f ca="1"/>
        <v/>
      </c>
      <c r="BL100" s="25" t="str">
        <f ca="1"/>
        <v/>
      </c>
      <c r="BM100" s="61" t="str">
        <f t="shared" ca="1" si="67"/>
        <v/>
      </c>
      <c r="BN100" s="58"/>
      <c r="BO100" s="2"/>
      <c r="BP100" s="31" t="str">
        <f t="shared" ca="1" si="68"/>
        <v/>
      </c>
      <c r="BQ100" s="25" t="str">
        <f ca="1"/>
        <v/>
      </c>
      <c r="BR100" s="25" t="str">
        <f ca="1"/>
        <v/>
      </c>
      <c r="BS100" s="61" t="str">
        <f t="shared" ca="1" si="69"/>
        <v/>
      </c>
      <c r="BT100" s="58"/>
    </row>
    <row r="101" spans="1:72">
      <c r="A101" s="16">
        <v>85</v>
      </c>
      <c r="B101" s="31" t="str">
        <f t="shared" ca="1" si="46"/>
        <v/>
      </c>
      <c r="C101" s="25" t="str">
        <f ca="1"/>
        <v/>
      </c>
      <c r="D101" s="25" t="str">
        <f ca="1"/>
        <v/>
      </c>
      <c r="E101" s="61" t="str">
        <f t="shared" ca="1" si="47"/>
        <v/>
      </c>
      <c r="F101" s="58"/>
      <c r="H101" s="31" t="str">
        <f t="shared" ca="1" si="48"/>
        <v/>
      </c>
      <c r="I101" s="25" t="str">
        <f ca="1"/>
        <v/>
      </c>
      <c r="J101" s="25" t="str">
        <f ca="1"/>
        <v/>
      </c>
      <c r="K101" s="61" t="str">
        <f t="shared" ca="1" si="49"/>
        <v/>
      </c>
      <c r="L101" s="58"/>
      <c r="N101" s="31" t="str">
        <f t="shared" ca="1" si="50"/>
        <v/>
      </c>
      <c r="O101" s="25" t="str">
        <f ca="1"/>
        <v/>
      </c>
      <c r="P101" s="25" t="str">
        <f ca="1"/>
        <v/>
      </c>
      <c r="Q101" s="61" t="str">
        <f t="shared" ca="1" si="51"/>
        <v/>
      </c>
      <c r="R101" s="58"/>
      <c r="T101" s="31" t="str">
        <f t="shared" ca="1" si="52"/>
        <v/>
      </c>
      <c r="U101" s="25" t="str">
        <f ca="1"/>
        <v/>
      </c>
      <c r="V101" s="25" t="str">
        <f ca="1"/>
        <v/>
      </c>
      <c r="W101" s="61" t="str">
        <f t="shared" ca="1" si="53"/>
        <v/>
      </c>
      <c r="X101" s="58"/>
      <c r="Y101" s="2"/>
      <c r="Z101" s="31" t="str">
        <f t="shared" ca="1" si="54"/>
        <v/>
      </c>
      <c r="AA101" s="25" t="str">
        <f ca="1"/>
        <v/>
      </c>
      <c r="AB101" s="25" t="str">
        <f ca="1"/>
        <v/>
      </c>
      <c r="AC101" s="61" t="str">
        <f t="shared" ca="1" si="55"/>
        <v/>
      </c>
      <c r="AD101" s="58"/>
      <c r="AE101" s="2"/>
      <c r="AF101" s="31" t="str">
        <f t="shared" ca="1" si="56"/>
        <v/>
      </c>
      <c r="AG101" s="25" t="str">
        <f ca="1"/>
        <v/>
      </c>
      <c r="AH101" s="25" t="str">
        <f ca="1"/>
        <v/>
      </c>
      <c r="AI101" s="61" t="str">
        <f t="shared" ca="1" si="57"/>
        <v/>
      </c>
      <c r="AJ101" s="58"/>
      <c r="AL101" s="31" t="str">
        <f t="shared" ca="1" si="58"/>
        <v/>
      </c>
      <c r="AM101" s="25" t="str">
        <f ca="1"/>
        <v/>
      </c>
      <c r="AN101" s="163" t="str">
        <f ca="1"/>
        <v/>
      </c>
      <c r="AO101" s="166" t="str">
        <f t="shared" ca="1" si="59"/>
        <v/>
      </c>
      <c r="AP101" s="64"/>
      <c r="AR101" s="31" t="str">
        <f t="shared" ca="1" si="60"/>
        <v/>
      </c>
      <c r="AS101" s="25" t="str">
        <f ca="1"/>
        <v/>
      </c>
      <c r="AT101" s="25" t="str">
        <f ca="1"/>
        <v/>
      </c>
      <c r="AU101" s="61" t="str">
        <f t="shared" ca="1" si="61"/>
        <v/>
      </c>
      <c r="AV101" s="58"/>
      <c r="AX101" s="31" t="str">
        <f t="shared" ca="1" si="62"/>
        <v/>
      </c>
      <c r="AY101" s="25" t="str">
        <f ca="1"/>
        <v/>
      </c>
      <c r="AZ101" s="25" t="str">
        <f ca="1"/>
        <v/>
      </c>
      <c r="BA101" s="61" t="str">
        <f t="shared" ca="1" si="63"/>
        <v/>
      </c>
      <c r="BB101" s="58"/>
      <c r="BC101" s="2"/>
      <c r="BD101" s="31" t="str">
        <f t="shared" ca="1" si="64"/>
        <v/>
      </c>
      <c r="BE101" s="25" t="str">
        <f ca="1"/>
        <v/>
      </c>
      <c r="BF101" s="25" t="str">
        <f ca="1"/>
        <v/>
      </c>
      <c r="BG101" s="61" t="str">
        <f t="shared" ca="1" si="65"/>
        <v/>
      </c>
      <c r="BH101" s="58"/>
      <c r="BI101" s="2"/>
      <c r="BJ101" s="31" t="str">
        <f t="shared" ca="1" si="66"/>
        <v/>
      </c>
      <c r="BK101" s="25" t="str">
        <f ca="1"/>
        <v/>
      </c>
      <c r="BL101" s="25" t="str">
        <f ca="1"/>
        <v/>
      </c>
      <c r="BM101" s="61" t="str">
        <f t="shared" ca="1" si="67"/>
        <v/>
      </c>
      <c r="BN101" s="58"/>
      <c r="BO101" s="2"/>
      <c r="BP101" s="31" t="str">
        <f t="shared" ca="1" si="68"/>
        <v/>
      </c>
      <c r="BQ101" s="25" t="str">
        <f ca="1"/>
        <v/>
      </c>
      <c r="BR101" s="25" t="str">
        <f ca="1"/>
        <v/>
      </c>
      <c r="BS101" s="61" t="str">
        <f t="shared" ca="1" si="69"/>
        <v/>
      </c>
      <c r="BT101" s="58"/>
    </row>
    <row r="102" spans="1:72">
      <c r="A102" s="16">
        <v>86</v>
      </c>
      <c r="B102" s="31" t="str">
        <f t="shared" ca="1" si="46"/>
        <v/>
      </c>
      <c r="C102" s="25" t="str">
        <f ca="1"/>
        <v/>
      </c>
      <c r="D102" s="25" t="str">
        <f ca="1"/>
        <v/>
      </c>
      <c r="E102" s="61" t="str">
        <f t="shared" ca="1" si="47"/>
        <v/>
      </c>
      <c r="F102" s="58"/>
      <c r="H102" s="31" t="str">
        <f t="shared" ca="1" si="48"/>
        <v/>
      </c>
      <c r="I102" s="25" t="str">
        <f ca="1"/>
        <v/>
      </c>
      <c r="J102" s="25" t="str">
        <f ca="1"/>
        <v/>
      </c>
      <c r="K102" s="61" t="str">
        <f t="shared" ca="1" si="49"/>
        <v/>
      </c>
      <c r="L102" s="58"/>
      <c r="N102" s="31" t="str">
        <f t="shared" ca="1" si="50"/>
        <v/>
      </c>
      <c r="O102" s="25" t="str">
        <f ca="1"/>
        <v/>
      </c>
      <c r="P102" s="25" t="str">
        <f ca="1"/>
        <v/>
      </c>
      <c r="Q102" s="61" t="str">
        <f t="shared" ca="1" si="51"/>
        <v/>
      </c>
      <c r="R102" s="58"/>
      <c r="T102" s="31" t="str">
        <f t="shared" ca="1" si="52"/>
        <v/>
      </c>
      <c r="U102" s="25" t="str">
        <f ca="1"/>
        <v/>
      </c>
      <c r="V102" s="25" t="str">
        <f ca="1"/>
        <v/>
      </c>
      <c r="W102" s="61" t="str">
        <f t="shared" ca="1" si="53"/>
        <v/>
      </c>
      <c r="X102" s="58"/>
      <c r="Y102" s="2"/>
      <c r="Z102" s="31" t="str">
        <f t="shared" ca="1" si="54"/>
        <v/>
      </c>
      <c r="AA102" s="25" t="str">
        <f ca="1"/>
        <v/>
      </c>
      <c r="AB102" s="25" t="str">
        <f ca="1"/>
        <v/>
      </c>
      <c r="AC102" s="61" t="str">
        <f t="shared" ca="1" si="55"/>
        <v/>
      </c>
      <c r="AD102" s="58"/>
      <c r="AE102" s="2"/>
      <c r="AF102" s="31" t="str">
        <f t="shared" ca="1" si="56"/>
        <v/>
      </c>
      <c r="AG102" s="25" t="str">
        <f ca="1"/>
        <v/>
      </c>
      <c r="AH102" s="25" t="str">
        <f ca="1"/>
        <v/>
      </c>
      <c r="AI102" s="61" t="str">
        <f t="shared" ca="1" si="57"/>
        <v/>
      </c>
      <c r="AJ102" s="58"/>
      <c r="AL102" s="31" t="str">
        <f t="shared" ca="1" si="58"/>
        <v/>
      </c>
      <c r="AM102" s="25" t="str">
        <f ca="1"/>
        <v/>
      </c>
      <c r="AN102" s="163" t="str">
        <f ca="1"/>
        <v/>
      </c>
      <c r="AO102" s="166" t="str">
        <f t="shared" ca="1" si="59"/>
        <v/>
      </c>
      <c r="AP102" s="64"/>
      <c r="AR102" s="31" t="str">
        <f t="shared" ca="1" si="60"/>
        <v/>
      </c>
      <c r="AS102" s="25" t="str">
        <f ca="1"/>
        <v/>
      </c>
      <c r="AT102" s="25" t="str">
        <f ca="1"/>
        <v/>
      </c>
      <c r="AU102" s="61" t="str">
        <f t="shared" ca="1" si="61"/>
        <v/>
      </c>
      <c r="AV102" s="58"/>
      <c r="AX102" s="31" t="str">
        <f t="shared" ca="1" si="62"/>
        <v/>
      </c>
      <c r="AY102" s="25" t="str">
        <f ca="1"/>
        <v/>
      </c>
      <c r="AZ102" s="25" t="str">
        <f ca="1"/>
        <v/>
      </c>
      <c r="BA102" s="61" t="str">
        <f t="shared" ca="1" si="63"/>
        <v/>
      </c>
      <c r="BB102" s="58"/>
      <c r="BC102" s="2"/>
      <c r="BD102" s="31" t="str">
        <f t="shared" ca="1" si="64"/>
        <v/>
      </c>
      <c r="BE102" s="25" t="str">
        <f ca="1"/>
        <v/>
      </c>
      <c r="BF102" s="25" t="str">
        <f ca="1"/>
        <v/>
      </c>
      <c r="BG102" s="61" t="str">
        <f t="shared" ca="1" si="65"/>
        <v/>
      </c>
      <c r="BH102" s="58"/>
      <c r="BI102" s="2"/>
      <c r="BJ102" s="31" t="str">
        <f t="shared" ca="1" si="66"/>
        <v/>
      </c>
      <c r="BK102" s="25" t="str">
        <f ca="1"/>
        <v/>
      </c>
      <c r="BL102" s="25" t="str">
        <f ca="1"/>
        <v/>
      </c>
      <c r="BM102" s="61" t="str">
        <f t="shared" ca="1" si="67"/>
        <v/>
      </c>
      <c r="BN102" s="58"/>
      <c r="BO102" s="2"/>
      <c r="BP102" s="31" t="str">
        <f t="shared" ca="1" si="68"/>
        <v/>
      </c>
      <c r="BQ102" s="25" t="str">
        <f ca="1"/>
        <v/>
      </c>
      <c r="BR102" s="25" t="str">
        <f ca="1"/>
        <v/>
      </c>
      <c r="BS102" s="61" t="str">
        <f t="shared" ca="1" si="69"/>
        <v/>
      </c>
      <c r="BT102" s="58"/>
    </row>
    <row r="103" spans="1:72">
      <c r="A103" s="16">
        <v>87</v>
      </c>
      <c r="B103" s="31" t="str">
        <f t="shared" ca="1" si="46"/>
        <v/>
      </c>
      <c r="C103" s="25" t="str">
        <f ca="1"/>
        <v/>
      </c>
      <c r="D103" s="25" t="str">
        <f ca="1"/>
        <v/>
      </c>
      <c r="E103" s="61" t="str">
        <f t="shared" ca="1" si="47"/>
        <v/>
      </c>
      <c r="F103" s="58"/>
      <c r="H103" s="31" t="str">
        <f t="shared" ca="1" si="48"/>
        <v/>
      </c>
      <c r="I103" s="25" t="str">
        <f ca="1"/>
        <v/>
      </c>
      <c r="J103" s="25" t="str">
        <f ca="1"/>
        <v/>
      </c>
      <c r="K103" s="61" t="str">
        <f t="shared" ca="1" si="49"/>
        <v/>
      </c>
      <c r="L103" s="58"/>
      <c r="N103" s="31" t="str">
        <f t="shared" ca="1" si="50"/>
        <v/>
      </c>
      <c r="O103" s="25" t="str">
        <f ca="1"/>
        <v/>
      </c>
      <c r="P103" s="25" t="str">
        <f ca="1"/>
        <v/>
      </c>
      <c r="Q103" s="61" t="str">
        <f t="shared" ca="1" si="51"/>
        <v/>
      </c>
      <c r="R103" s="58"/>
      <c r="T103" s="31" t="str">
        <f t="shared" ca="1" si="52"/>
        <v/>
      </c>
      <c r="U103" s="25" t="str">
        <f ca="1"/>
        <v/>
      </c>
      <c r="V103" s="25" t="str">
        <f ca="1"/>
        <v/>
      </c>
      <c r="W103" s="61" t="str">
        <f t="shared" ca="1" si="53"/>
        <v/>
      </c>
      <c r="X103" s="58"/>
      <c r="Y103" s="2"/>
      <c r="Z103" s="31" t="str">
        <f t="shared" ca="1" si="54"/>
        <v/>
      </c>
      <c r="AA103" s="25" t="str">
        <f ca="1"/>
        <v/>
      </c>
      <c r="AB103" s="25" t="str">
        <f ca="1"/>
        <v/>
      </c>
      <c r="AC103" s="61" t="str">
        <f t="shared" ca="1" si="55"/>
        <v/>
      </c>
      <c r="AD103" s="58"/>
      <c r="AE103" s="2"/>
      <c r="AF103" s="31" t="str">
        <f t="shared" ca="1" si="56"/>
        <v/>
      </c>
      <c r="AG103" s="25" t="str">
        <f ca="1"/>
        <v/>
      </c>
      <c r="AH103" s="25" t="str">
        <f ca="1"/>
        <v/>
      </c>
      <c r="AI103" s="61" t="str">
        <f t="shared" ca="1" si="57"/>
        <v/>
      </c>
      <c r="AJ103" s="58"/>
      <c r="AL103" s="31" t="str">
        <f t="shared" ca="1" si="58"/>
        <v/>
      </c>
      <c r="AM103" s="25" t="str">
        <f ca="1"/>
        <v/>
      </c>
      <c r="AN103" s="163" t="str">
        <f ca="1"/>
        <v/>
      </c>
      <c r="AO103" s="166" t="str">
        <f t="shared" ca="1" si="59"/>
        <v/>
      </c>
      <c r="AP103" s="64"/>
      <c r="AR103" s="31" t="str">
        <f t="shared" ca="1" si="60"/>
        <v/>
      </c>
      <c r="AS103" s="25" t="str">
        <f ca="1"/>
        <v/>
      </c>
      <c r="AT103" s="25" t="str">
        <f ca="1"/>
        <v/>
      </c>
      <c r="AU103" s="61" t="str">
        <f t="shared" ca="1" si="61"/>
        <v/>
      </c>
      <c r="AV103" s="58"/>
      <c r="AX103" s="31" t="str">
        <f t="shared" ca="1" si="62"/>
        <v/>
      </c>
      <c r="AY103" s="25" t="str">
        <f ca="1"/>
        <v/>
      </c>
      <c r="AZ103" s="25" t="str">
        <f ca="1"/>
        <v/>
      </c>
      <c r="BA103" s="61" t="str">
        <f t="shared" ca="1" si="63"/>
        <v/>
      </c>
      <c r="BB103" s="58"/>
      <c r="BC103" s="2"/>
      <c r="BD103" s="31" t="str">
        <f t="shared" ca="1" si="64"/>
        <v/>
      </c>
      <c r="BE103" s="25" t="str">
        <f ca="1"/>
        <v/>
      </c>
      <c r="BF103" s="25" t="str">
        <f ca="1"/>
        <v/>
      </c>
      <c r="BG103" s="61" t="str">
        <f t="shared" ca="1" si="65"/>
        <v/>
      </c>
      <c r="BH103" s="58"/>
      <c r="BI103" s="2"/>
      <c r="BJ103" s="31" t="str">
        <f t="shared" ca="1" si="66"/>
        <v/>
      </c>
      <c r="BK103" s="25" t="str">
        <f ca="1"/>
        <v/>
      </c>
      <c r="BL103" s="25" t="str">
        <f ca="1"/>
        <v/>
      </c>
      <c r="BM103" s="61" t="str">
        <f t="shared" ca="1" si="67"/>
        <v/>
      </c>
      <c r="BN103" s="58"/>
      <c r="BO103" s="2"/>
      <c r="BP103" s="31" t="str">
        <f t="shared" ca="1" si="68"/>
        <v/>
      </c>
      <c r="BQ103" s="25" t="str">
        <f ca="1"/>
        <v/>
      </c>
      <c r="BR103" s="25" t="str">
        <f ca="1"/>
        <v/>
      </c>
      <c r="BS103" s="61" t="str">
        <f t="shared" ca="1" si="69"/>
        <v/>
      </c>
      <c r="BT103" s="58"/>
    </row>
    <row r="104" spans="1:72">
      <c r="A104" s="16">
        <v>88</v>
      </c>
      <c r="B104" s="31" t="str">
        <f t="shared" ca="1" si="46"/>
        <v/>
      </c>
      <c r="C104" s="25" t="str">
        <f ca="1"/>
        <v/>
      </c>
      <c r="D104" s="25" t="str">
        <f ca="1"/>
        <v/>
      </c>
      <c r="E104" s="61" t="str">
        <f t="shared" ca="1" si="47"/>
        <v/>
      </c>
      <c r="F104" s="58"/>
      <c r="H104" s="31" t="str">
        <f t="shared" ca="1" si="48"/>
        <v/>
      </c>
      <c r="I104" s="25" t="str">
        <f ca="1"/>
        <v/>
      </c>
      <c r="J104" s="25" t="str">
        <f ca="1"/>
        <v/>
      </c>
      <c r="K104" s="61" t="str">
        <f t="shared" ca="1" si="49"/>
        <v/>
      </c>
      <c r="L104" s="58"/>
      <c r="N104" s="31" t="str">
        <f t="shared" ca="1" si="50"/>
        <v/>
      </c>
      <c r="O104" s="25" t="str">
        <f ca="1"/>
        <v/>
      </c>
      <c r="P104" s="25" t="str">
        <f ca="1"/>
        <v/>
      </c>
      <c r="Q104" s="61" t="str">
        <f t="shared" ca="1" si="51"/>
        <v/>
      </c>
      <c r="R104" s="58"/>
      <c r="T104" s="31" t="str">
        <f t="shared" ca="1" si="52"/>
        <v/>
      </c>
      <c r="U104" s="25" t="str">
        <f ca="1"/>
        <v/>
      </c>
      <c r="V104" s="25" t="str">
        <f ca="1"/>
        <v/>
      </c>
      <c r="W104" s="61" t="str">
        <f t="shared" ca="1" si="53"/>
        <v/>
      </c>
      <c r="X104" s="58"/>
      <c r="Y104" s="2"/>
      <c r="Z104" s="31" t="str">
        <f t="shared" ca="1" si="54"/>
        <v/>
      </c>
      <c r="AA104" s="25" t="str">
        <f ca="1"/>
        <v/>
      </c>
      <c r="AB104" s="25" t="str">
        <f ca="1"/>
        <v/>
      </c>
      <c r="AC104" s="61" t="str">
        <f t="shared" ca="1" si="55"/>
        <v/>
      </c>
      <c r="AD104" s="58"/>
      <c r="AE104" s="2"/>
      <c r="AF104" s="31" t="str">
        <f t="shared" ca="1" si="56"/>
        <v/>
      </c>
      <c r="AG104" s="25" t="str">
        <f ca="1"/>
        <v/>
      </c>
      <c r="AH104" s="25" t="str">
        <f ca="1"/>
        <v/>
      </c>
      <c r="AI104" s="61" t="str">
        <f t="shared" ca="1" si="57"/>
        <v/>
      </c>
      <c r="AJ104" s="58"/>
      <c r="AL104" s="31" t="str">
        <f t="shared" ca="1" si="58"/>
        <v/>
      </c>
      <c r="AM104" s="25" t="str">
        <f ca="1"/>
        <v/>
      </c>
      <c r="AN104" s="163" t="str">
        <f ca="1"/>
        <v/>
      </c>
      <c r="AO104" s="166" t="str">
        <f t="shared" ca="1" si="59"/>
        <v/>
      </c>
      <c r="AP104" s="64"/>
      <c r="AR104" s="31" t="str">
        <f t="shared" ca="1" si="60"/>
        <v/>
      </c>
      <c r="AS104" s="25" t="str">
        <f ca="1"/>
        <v/>
      </c>
      <c r="AT104" s="25" t="str">
        <f ca="1"/>
        <v/>
      </c>
      <c r="AU104" s="61" t="str">
        <f t="shared" ca="1" si="61"/>
        <v/>
      </c>
      <c r="AV104" s="58"/>
      <c r="AX104" s="31" t="str">
        <f t="shared" ca="1" si="62"/>
        <v/>
      </c>
      <c r="AY104" s="25" t="str">
        <f ca="1"/>
        <v/>
      </c>
      <c r="AZ104" s="25" t="str">
        <f ca="1"/>
        <v/>
      </c>
      <c r="BA104" s="61" t="str">
        <f t="shared" ca="1" si="63"/>
        <v/>
      </c>
      <c r="BB104" s="58"/>
      <c r="BC104" s="2"/>
      <c r="BD104" s="31" t="str">
        <f t="shared" ca="1" si="64"/>
        <v/>
      </c>
      <c r="BE104" s="25" t="str">
        <f ca="1"/>
        <v/>
      </c>
      <c r="BF104" s="25" t="str">
        <f ca="1"/>
        <v/>
      </c>
      <c r="BG104" s="61" t="str">
        <f t="shared" ca="1" si="65"/>
        <v/>
      </c>
      <c r="BH104" s="58"/>
      <c r="BI104" s="2"/>
      <c r="BJ104" s="31" t="str">
        <f t="shared" ca="1" si="66"/>
        <v/>
      </c>
      <c r="BK104" s="25" t="str">
        <f ca="1"/>
        <v/>
      </c>
      <c r="BL104" s="25" t="str">
        <f ca="1"/>
        <v/>
      </c>
      <c r="BM104" s="61" t="str">
        <f t="shared" ca="1" si="67"/>
        <v/>
      </c>
      <c r="BN104" s="58"/>
      <c r="BO104" s="2"/>
      <c r="BP104" s="31" t="str">
        <f t="shared" ca="1" si="68"/>
        <v/>
      </c>
      <c r="BQ104" s="25" t="str">
        <f ca="1"/>
        <v/>
      </c>
      <c r="BR104" s="25" t="str">
        <f ca="1"/>
        <v/>
      </c>
      <c r="BS104" s="61" t="str">
        <f t="shared" ca="1" si="69"/>
        <v/>
      </c>
      <c r="BT104" s="58"/>
    </row>
    <row r="105" spans="1:72">
      <c r="A105" s="16">
        <v>89</v>
      </c>
      <c r="B105" s="31" t="str">
        <f t="shared" ca="1" si="46"/>
        <v/>
      </c>
      <c r="C105" s="25" t="str">
        <f ca="1"/>
        <v/>
      </c>
      <c r="D105" s="25" t="str">
        <f ca="1"/>
        <v/>
      </c>
      <c r="E105" s="61" t="str">
        <f t="shared" ca="1" si="47"/>
        <v/>
      </c>
      <c r="F105" s="58"/>
      <c r="H105" s="31" t="str">
        <f t="shared" ca="1" si="48"/>
        <v/>
      </c>
      <c r="I105" s="25" t="str">
        <f ca="1"/>
        <v/>
      </c>
      <c r="J105" s="25" t="str">
        <f ca="1"/>
        <v/>
      </c>
      <c r="K105" s="61" t="str">
        <f t="shared" ca="1" si="49"/>
        <v/>
      </c>
      <c r="L105" s="58"/>
      <c r="N105" s="31" t="str">
        <f t="shared" ca="1" si="50"/>
        <v/>
      </c>
      <c r="O105" s="25" t="str">
        <f ca="1"/>
        <v/>
      </c>
      <c r="P105" s="25" t="str">
        <f ca="1"/>
        <v/>
      </c>
      <c r="Q105" s="61" t="str">
        <f t="shared" ca="1" si="51"/>
        <v/>
      </c>
      <c r="R105" s="58"/>
      <c r="T105" s="31" t="str">
        <f t="shared" ca="1" si="52"/>
        <v/>
      </c>
      <c r="U105" s="25" t="str">
        <f ca="1"/>
        <v/>
      </c>
      <c r="V105" s="25" t="str">
        <f ca="1"/>
        <v/>
      </c>
      <c r="W105" s="61" t="str">
        <f t="shared" ca="1" si="53"/>
        <v/>
      </c>
      <c r="X105" s="58"/>
      <c r="Y105" s="2"/>
      <c r="Z105" s="31" t="str">
        <f t="shared" ca="1" si="54"/>
        <v/>
      </c>
      <c r="AA105" s="25" t="str">
        <f ca="1"/>
        <v/>
      </c>
      <c r="AB105" s="25" t="str">
        <f ca="1"/>
        <v/>
      </c>
      <c r="AC105" s="61" t="str">
        <f t="shared" ca="1" si="55"/>
        <v/>
      </c>
      <c r="AD105" s="58"/>
      <c r="AE105" s="2"/>
      <c r="AF105" s="31" t="str">
        <f t="shared" ca="1" si="56"/>
        <v/>
      </c>
      <c r="AG105" s="25" t="str">
        <f ca="1"/>
        <v/>
      </c>
      <c r="AH105" s="25" t="str">
        <f ca="1"/>
        <v/>
      </c>
      <c r="AI105" s="61" t="str">
        <f t="shared" ca="1" si="57"/>
        <v/>
      </c>
      <c r="AJ105" s="58"/>
      <c r="AL105" s="31" t="str">
        <f t="shared" ca="1" si="58"/>
        <v/>
      </c>
      <c r="AM105" s="25" t="str">
        <f ca="1"/>
        <v/>
      </c>
      <c r="AN105" s="163" t="str">
        <f ca="1"/>
        <v/>
      </c>
      <c r="AO105" s="166" t="str">
        <f t="shared" ca="1" si="59"/>
        <v/>
      </c>
      <c r="AP105" s="64"/>
      <c r="AR105" s="31" t="str">
        <f t="shared" ca="1" si="60"/>
        <v/>
      </c>
      <c r="AS105" s="25" t="str">
        <f ca="1"/>
        <v/>
      </c>
      <c r="AT105" s="25" t="str">
        <f ca="1"/>
        <v/>
      </c>
      <c r="AU105" s="61" t="str">
        <f t="shared" ca="1" si="61"/>
        <v/>
      </c>
      <c r="AV105" s="58"/>
      <c r="AX105" s="31" t="str">
        <f t="shared" ca="1" si="62"/>
        <v/>
      </c>
      <c r="AY105" s="25" t="str">
        <f ca="1"/>
        <v/>
      </c>
      <c r="AZ105" s="25" t="str">
        <f ca="1"/>
        <v/>
      </c>
      <c r="BA105" s="61" t="str">
        <f t="shared" ca="1" si="63"/>
        <v/>
      </c>
      <c r="BB105" s="58"/>
      <c r="BC105" s="2"/>
      <c r="BD105" s="31" t="str">
        <f t="shared" ca="1" si="64"/>
        <v/>
      </c>
      <c r="BE105" s="25" t="str">
        <f ca="1"/>
        <v/>
      </c>
      <c r="BF105" s="25" t="str">
        <f ca="1"/>
        <v/>
      </c>
      <c r="BG105" s="61" t="str">
        <f t="shared" ca="1" si="65"/>
        <v/>
      </c>
      <c r="BH105" s="58"/>
      <c r="BI105" s="2"/>
      <c r="BJ105" s="31" t="str">
        <f t="shared" ca="1" si="66"/>
        <v/>
      </c>
      <c r="BK105" s="25" t="str">
        <f ca="1"/>
        <v/>
      </c>
      <c r="BL105" s="25" t="str">
        <f ca="1"/>
        <v/>
      </c>
      <c r="BM105" s="61" t="str">
        <f t="shared" ca="1" si="67"/>
        <v/>
      </c>
      <c r="BN105" s="58"/>
      <c r="BO105" s="2"/>
      <c r="BP105" s="31" t="str">
        <f t="shared" ca="1" si="68"/>
        <v/>
      </c>
      <c r="BQ105" s="25" t="str">
        <f ca="1"/>
        <v/>
      </c>
      <c r="BR105" s="25" t="str">
        <f ca="1"/>
        <v/>
      </c>
      <c r="BS105" s="61" t="str">
        <f t="shared" ca="1" si="69"/>
        <v/>
      </c>
      <c r="BT105" s="58"/>
    </row>
    <row r="106" spans="1:72">
      <c r="A106" s="16">
        <v>90</v>
      </c>
      <c r="B106" s="31" t="str">
        <f t="shared" ca="1" si="46"/>
        <v/>
      </c>
      <c r="C106" s="25" t="str">
        <f ca="1"/>
        <v/>
      </c>
      <c r="D106" s="25" t="str">
        <f ca="1"/>
        <v/>
      </c>
      <c r="E106" s="61" t="str">
        <f t="shared" ca="1" si="47"/>
        <v/>
      </c>
      <c r="F106" s="58"/>
      <c r="H106" s="31" t="str">
        <f t="shared" ca="1" si="48"/>
        <v/>
      </c>
      <c r="I106" s="25" t="str">
        <f ca="1"/>
        <v/>
      </c>
      <c r="J106" s="25" t="str">
        <f ca="1"/>
        <v/>
      </c>
      <c r="K106" s="61" t="str">
        <f t="shared" ca="1" si="49"/>
        <v/>
      </c>
      <c r="L106" s="58"/>
      <c r="N106" s="31" t="str">
        <f t="shared" ca="1" si="50"/>
        <v/>
      </c>
      <c r="O106" s="25" t="str">
        <f ca="1"/>
        <v/>
      </c>
      <c r="P106" s="25" t="str">
        <f ca="1"/>
        <v/>
      </c>
      <c r="Q106" s="61" t="str">
        <f t="shared" ca="1" si="51"/>
        <v/>
      </c>
      <c r="R106" s="58"/>
      <c r="T106" s="31" t="str">
        <f t="shared" ca="1" si="52"/>
        <v/>
      </c>
      <c r="U106" s="25" t="str">
        <f ca="1"/>
        <v/>
      </c>
      <c r="V106" s="25" t="str">
        <f ca="1"/>
        <v/>
      </c>
      <c r="W106" s="61" t="str">
        <f t="shared" ca="1" si="53"/>
        <v/>
      </c>
      <c r="X106" s="58"/>
      <c r="Y106" s="2"/>
      <c r="Z106" s="31" t="str">
        <f t="shared" ca="1" si="54"/>
        <v/>
      </c>
      <c r="AA106" s="25" t="str">
        <f ca="1"/>
        <v/>
      </c>
      <c r="AB106" s="25" t="str">
        <f ca="1"/>
        <v/>
      </c>
      <c r="AC106" s="61" t="str">
        <f t="shared" ca="1" si="55"/>
        <v/>
      </c>
      <c r="AD106" s="58"/>
      <c r="AE106" s="2"/>
      <c r="AF106" s="31" t="str">
        <f t="shared" ca="1" si="56"/>
        <v/>
      </c>
      <c r="AG106" s="25" t="str">
        <f ca="1"/>
        <v/>
      </c>
      <c r="AH106" s="25" t="str">
        <f ca="1"/>
        <v/>
      </c>
      <c r="AI106" s="61" t="str">
        <f t="shared" ca="1" si="57"/>
        <v/>
      </c>
      <c r="AJ106" s="58"/>
      <c r="AL106" s="31" t="str">
        <f t="shared" ca="1" si="58"/>
        <v/>
      </c>
      <c r="AM106" s="25" t="str">
        <f ca="1"/>
        <v/>
      </c>
      <c r="AN106" s="163" t="str">
        <f ca="1"/>
        <v/>
      </c>
      <c r="AO106" s="166" t="str">
        <f t="shared" ca="1" si="59"/>
        <v/>
      </c>
      <c r="AP106" s="64"/>
      <c r="AR106" s="31" t="str">
        <f t="shared" ca="1" si="60"/>
        <v/>
      </c>
      <c r="AS106" s="25" t="str">
        <f ca="1"/>
        <v/>
      </c>
      <c r="AT106" s="25" t="str">
        <f ca="1"/>
        <v/>
      </c>
      <c r="AU106" s="61" t="str">
        <f t="shared" ca="1" si="61"/>
        <v/>
      </c>
      <c r="AV106" s="58"/>
      <c r="AX106" s="31" t="str">
        <f t="shared" ca="1" si="62"/>
        <v/>
      </c>
      <c r="AY106" s="25" t="str">
        <f ca="1"/>
        <v/>
      </c>
      <c r="AZ106" s="25" t="str">
        <f ca="1"/>
        <v/>
      </c>
      <c r="BA106" s="61" t="str">
        <f t="shared" ca="1" si="63"/>
        <v/>
      </c>
      <c r="BB106" s="58"/>
      <c r="BC106" s="2"/>
      <c r="BD106" s="31" t="str">
        <f t="shared" ca="1" si="64"/>
        <v/>
      </c>
      <c r="BE106" s="25" t="str">
        <f ca="1"/>
        <v/>
      </c>
      <c r="BF106" s="25" t="str">
        <f ca="1"/>
        <v/>
      </c>
      <c r="BG106" s="61" t="str">
        <f t="shared" ca="1" si="65"/>
        <v/>
      </c>
      <c r="BH106" s="58"/>
      <c r="BI106" s="2"/>
      <c r="BJ106" s="31" t="str">
        <f t="shared" ca="1" si="66"/>
        <v/>
      </c>
      <c r="BK106" s="25" t="str">
        <f ca="1"/>
        <v/>
      </c>
      <c r="BL106" s="25" t="str">
        <f ca="1"/>
        <v/>
      </c>
      <c r="BM106" s="61" t="str">
        <f t="shared" ca="1" si="67"/>
        <v/>
      </c>
      <c r="BN106" s="58"/>
      <c r="BO106" s="2"/>
      <c r="BP106" s="31" t="str">
        <f t="shared" ca="1" si="68"/>
        <v/>
      </c>
      <c r="BQ106" s="25" t="str">
        <f ca="1"/>
        <v/>
      </c>
      <c r="BR106" s="25" t="str">
        <f ca="1"/>
        <v/>
      </c>
      <c r="BS106" s="61" t="str">
        <f t="shared" ca="1" si="69"/>
        <v/>
      </c>
      <c r="BT106" s="58"/>
    </row>
    <row r="107" spans="1:72">
      <c r="A107" s="16">
        <v>91</v>
      </c>
      <c r="B107" s="31" t="str">
        <f t="shared" ca="1" si="46"/>
        <v/>
      </c>
      <c r="C107" s="25" t="str">
        <f ca="1"/>
        <v/>
      </c>
      <c r="D107" s="25" t="str">
        <f ca="1"/>
        <v/>
      </c>
      <c r="E107" s="61" t="str">
        <f t="shared" ca="1" si="47"/>
        <v/>
      </c>
      <c r="F107" s="58"/>
      <c r="H107" s="31" t="str">
        <f t="shared" ca="1" si="48"/>
        <v/>
      </c>
      <c r="I107" s="25" t="str">
        <f ca="1"/>
        <v/>
      </c>
      <c r="J107" s="25" t="str">
        <f ca="1"/>
        <v/>
      </c>
      <c r="K107" s="61" t="str">
        <f t="shared" ca="1" si="49"/>
        <v/>
      </c>
      <c r="L107" s="58"/>
      <c r="N107" s="31" t="str">
        <f t="shared" ca="1" si="50"/>
        <v/>
      </c>
      <c r="O107" s="25" t="str">
        <f ca="1"/>
        <v/>
      </c>
      <c r="P107" s="25" t="str">
        <f ca="1"/>
        <v/>
      </c>
      <c r="Q107" s="61" t="str">
        <f t="shared" ca="1" si="51"/>
        <v/>
      </c>
      <c r="R107" s="58"/>
      <c r="T107" s="31" t="str">
        <f t="shared" ca="1" si="52"/>
        <v/>
      </c>
      <c r="U107" s="25" t="str">
        <f ca="1"/>
        <v/>
      </c>
      <c r="V107" s="25" t="str">
        <f ca="1"/>
        <v/>
      </c>
      <c r="W107" s="61" t="str">
        <f t="shared" ca="1" si="53"/>
        <v/>
      </c>
      <c r="X107" s="58"/>
      <c r="Y107" s="2"/>
      <c r="Z107" s="31" t="str">
        <f t="shared" ca="1" si="54"/>
        <v/>
      </c>
      <c r="AA107" s="25" t="str">
        <f ca="1"/>
        <v/>
      </c>
      <c r="AB107" s="25" t="str">
        <f ca="1"/>
        <v/>
      </c>
      <c r="AC107" s="61" t="str">
        <f t="shared" ca="1" si="55"/>
        <v/>
      </c>
      <c r="AD107" s="58"/>
      <c r="AE107" s="2"/>
      <c r="AF107" s="31" t="str">
        <f t="shared" ca="1" si="56"/>
        <v/>
      </c>
      <c r="AG107" s="25" t="str">
        <f ca="1"/>
        <v/>
      </c>
      <c r="AH107" s="25" t="str">
        <f ca="1"/>
        <v/>
      </c>
      <c r="AI107" s="61" t="str">
        <f t="shared" ca="1" si="57"/>
        <v/>
      </c>
      <c r="AJ107" s="58"/>
      <c r="AL107" s="31" t="str">
        <f t="shared" ca="1" si="58"/>
        <v/>
      </c>
      <c r="AM107" s="25" t="str">
        <f ca="1"/>
        <v/>
      </c>
      <c r="AN107" s="163" t="str">
        <f ca="1"/>
        <v/>
      </c>
      <c r="AO107" s="166" t="str">
        <f t="shared" ca="1" si="59"/>
        <v/>
      </c>
      <c r="AP107" s="64"/>
      <c r="AR107" s="31" t="str">
        <f t="shared" ca="1" si="60"/>
        <v/>
      </c>
      <c r="AS107" s="25" t="str">
        <f ca="1"/>
        <v/>
      </c>
      <c r="AT107" s="25" t="str">
        <f ca="1"/>
        <v/>
      </c>
      <c r="AU107" s="61" t="str">
        <f t="shared" ca="1" si="61"/>
        <v/>
      </c>
      <c r="AV107" s="58"/>
      <c r="AX107" s="31" t="str">
        <f t="shared" ca="1" si="62"/>
        <v/>
      </c>
      <c r="AY107" s="25" t="str">
        <f ca="1"/>
        <v/>
      </c>
      <c r="AZ107" s="25" t="str">
        <f ca="1"/>
        <v/>
      </c>
      <c r="BA107" s="61" t="str">
        <f t="shared" ca="1" si="63"/>
        <v/>
      </c>
      <c r="BB107" s="58"/>
      <c r="BC107" s="2"/>
      <c r="BD107" s="31" t="str">
        <f t="shared" ca="1" si="64"/>
        <v/>
      </c>
      <c r="BE107" s="25" t="str">
        <f ca="1"/>
        <v/>
      </c>
      <c r="BF107" s="25" t="str">
        <f ca="1"/>
        <v/>
      </c>
      <c r="BG107" s="61" t="str">
        <f t="shared" ca="1" si="65"/>
        <v/>
      </c>
      <c r="BH107" s="58"/>
      <c r="BI107" s="2"/>
      <c r="BJ107" s="31" t="str">
        <f t="shared" ca="1" si="66"/>
        <v/>
      </c>
      <c r="BK107" s="25" t="str">
        <f ca="1"/>
        <v/>
      </c>
      <c r="BL107" s="25" t="str">
        <f ca="1"/>
        <v/>
      </c>
      <c r="BM107" s="61" t="str">
        <f t="shared" ca="1" si="67"/>
        <v/>
      </c>
      <c r="BN107" s="58"/>
      <c r="BO107" s="2"/>
      <c r="BP107" s="31" t="str">
        <f t="shared" ca="1" si="68"/>
        <v/>
      </c>
      <c r="BQ107" s="25" t="str">
        <f ca="1"/>
        <v/>
      </c>
      <c r="BR107" s="25" t="str">
        <f ca="1"/>
        <v/>
      </c>
      <c r="BS107" s="61" t="str">
        <f t="shared" ca="1" si="69"/>
        <v/>
      </c>
      <c r="BT107" s="58"/>
    </row>
    <row r="108" spans="1:72">
      <c r="A108" s="16">
        <v>92</v>
      </c>
      <c r="B108" s="31" t="str">
        <f t="shared" ca="1" si="46"/>
        <v/>
      </c>
      <c r="C108" s="25" t="str">
        <f ca="1"/>
        <v/>
      </c>
      <c r="D108" s="25" t="str">
        <f ca="1"/>
        <v/>
      </c>
      <c r="E108" s="61" t="str">
        <f t="shared" ca="1" si="47"/>
        <v/>
      </c>
      <c r="F108" s="58"/>
      <c r="H108" s="31" t="str">
        <f t="shared" ca="1" si="48"/>
        <v/>
      </c>
      <c r="I108" s="25" t="str">
        <f ca="1"/>
        <v/>
      </c>
      <c r="J108" s="25" t="str">
        <f ca="1"/>
        <v/>
      </c>
      <c r="K108" s="61" t="str">
        <f t="shared" ca="1" si="49"/>
        <v/>
      </c>
      <c r="L108" s="58"/>
      <c r="N108" s="31" t="str">
        <f t="shared" ca="1" si="50"/>
        <v/>
      </c>
      <c r="O108" s="25" t="str">
        <f ca="1"/>
        <v/>
      </c>
      <c r="P108" s="25" t="str">
        <f ca="1"/>
        <v/>
      </c>
      <c r="Q108" s="61" t="str">
        <f t="shared" ca="1" si="51"/>
        <v/>
      </c>
      <c r="R108" s="58"/>
      <c r="T108" s="31" t="str">
        <f t="shared" ca="1" si="52"/>
        <v/>
      </c>
      <c r="U108" s="25" t="str">
        <f ca="1"/>
        <v/>
      </c>
      <c r="V108" s="25" t="str">
        <f ca="1"/>
        <v/>
      </c>
      <c r="W108" s="61" t="str">
        <f t="shared" ca="1" si="53"/>
        <v/>
      </c>
      <c r="X108" s="58"/>
      <c r="Y108" s="2"/>
      <c r="Z108" s="31" t="str">
        <f t="shared" ca="1" si="54"/>
        <v/>
      </c>
      <c r="AA108" s="25" t="str">
        <f ca="1"/>
        <v/>
      </c>
      <c r="AB108" s="25" t="str">
        <f ca="1"/>
        <v/>
      </c>
      <c r="AC108" s="61" t="str">
        <f t="shared" ca="1" si="55"/>
        <v/>
      </c>
      <c r="AD108" s="58"/>
      <c r="AE108" s="2"/>
      <c r="AF108" s="31" t="str">
        <f t="shared" ca="1" si="56"/>
        <v/>
      </c>
      <c r="AG108" s="25" t="str">
        <f ca="1"/>
        <v/>
      </c>
      <c r="AH108" s="25" t="str">
        <f ca="1"/>
        <v/>
      </c>
      <c r="AI108" s="61" t="str">
        <f t="shared" ca="1" si="57"/>
        <v/>
      </c>
      <c r="AJ108" s="58"/>
      <c r="AL108" s="31" t="str">
        <f t="shared" ca="1" si="58"/>
        <v/>
      </c>
      <c r="AM108" s="25" t="str">
        <f ca="1"/>
        <v/>
      </c>
      <c r="AN108" s="163" t="str">
        <f ca="1"/>
        <v/>
      </c>
      <c r="AO108" s="166" t="str">
        <f t="shared" ca="1" si="59"/>
        <v/>
      </c>
      <c r="AP108" s="64"/>
      <c r="AR108" s="31" t="str">
        <f t="shared" ca="1" si="60"/>
        <v/>
      </c>
      <c r="AS108" s="25" t="str">
        <f ca="1"/>
        <v/>
      </c>
      <c r="AT108" s="25" t="str">
        <f ca="1"/>
        <v/>
      </c>
      <c r="AU108" s="61" t="str">
        <f t="shared" ca="1" si="61"/>
        <v/>
      </c>
      <c r="AV108" s="58"/>
      <c r="AX108" s="31" t="str">
        <f t="shared" ca="1" si="62"/>
        <v/>
      </c>
      <c r="AY108" s="25" t="str">
        <f ca="1"/>
        <v/>
      </c>
      <c r="AZ108" s="25" t="str">
        <f ca="1"/>
        <v/>
      </c>
      <c r="BA108" s="61" t="str">
        <f t="shared" ca="1" si="63"/>
        <v/>
      </c>
      <c r="BB108" s="58"/>
      <c r="BC108" s="2"/>
      <c r="BD108" s="31" t="str">
        <f t="shared" ca="1" si="64"/>
        <v/>
      </c>
      <c r="BE108" s="25" t="str">
        <f ca="1"/>
        <v/>
      </c>
      <c r="BF108" s="25" t="str">
        <f ca="1"/>
        <v/>
      </c>
      <c r="BG108" s="61" t="str">
        <f t="shared" ca="1" si="65"/>
        <v/>
      </c>
      <c r="BH108" s="58"/>
      <c r="BI108" s="2"/>
      <c r="BJ108" s="31" t="str">
        <f t="shared" ca="1" si="66"/>
        <v/>
      </c>
      <c r="BK108" s="25" t="str">
        <f ca="1"/>
        <v/>
      </c>
      <c r="BL108" s="25" t="str">
        <f ca="1"/>
        <v/>
      </c>
      <c r="BM108" s="61" t="str">
        <f t="shared" ca="1" si="67"/>
        <v/>
      </c>
      <c r="BN108" s="58"/>
      <c r="BO108" s="2"/>
      <c r="BP108" s="31" t="str">
        <f t="shared" ca="1" si="68"/>
        <v/>
      </c>
      <c r="BQ108" s="25" t="str">
        <f ca="1"/>
        <v/>
      </c>
      <c r="BR108" s="25" t="str">
        <f ca="1"/>
        <v/>
      </c>
      <c r="BS108" s="61" t="str">
        <f t="shared" ca="1" si="69"/>
        <v/>
      </c>
      <c r="BT108" s="58"/>
    </row>
    <row r="109" spans="1:72">
      <c r="A109" s="16">
        <v>93</v>
      </c>
      <c r="B109" s="31" t="str">
        <f t="shared" ca="1" si="46"/>
        <v/>
      </c>
      <c r="C109" s="25" t="str">
        <f ca="1"/>
        <v/>
      </c>
      <c r="D109" s="25" t="str">
        <f ca="1"/>
        <v/>
      </c>
      <c r="E109" s="61" t="str">
        <f t="shared" ca="1" si="47"/>
        <v/>
      </c>
      <c r="F109" s="58"/>
      <c r="H109" s="31" t="str">
        <f t="shared" ca="1" si="48"/>
        <v/>
      </c>
      <c r="I109" s="25" t="str">
        <f ca="1"/>
        <v/>
      </c>
      <c r="J109" s="25" t="str">
        <f ca="1"/>
        <v/>
      </c>
      <c r="K109" s="61" t="str">
        <f t="shared" ca="1" si="49"/>
        <v/>
      </c>
      <c r="L109" s="58"/>
      <c r="N109" s="31" t="str">
        <f t="shared" ca="1" si="50"/>
        <v/>
      </c>
      <c r="O109" s="25" t="str">
        <f ca="1"/>
        <v/>
      </c>
      <c r="P109" s="25" t="str">
        <f ca="1"/>
        <v/>
      </c>
      <c r="Q109" s="61" t="str">
        <f t="shared" ca="1" si="51"/>
        <v/>
      </c>
      <c r="R109" s="58"/>
      <c r="T109" s="31" t="str">
        <f t="shared" ca="1" si="52"/>
        <v/>
      </c>
      <c r="U109" s="25" t="str">
        <f ca="1"/>
        <v/>
      </c>
      <c r="V109" s="25" t="str">
        <f ca="1"/>
        <v/>
      </c>
      <c r="W109" s="61" t="str">
        <f t="shared" ca="1" si="53"/>
        <v/>
      </c>
      <c r="X109" s="58"/>
      <c r="Y109" s="2"/>
      <c r="Z109" s="31" t="str">
        <f t="shared" ca="1" si="54"/>
        <v/>
      </c>
      <c r="AA109" s="25" t="str">
        <f ca="1"/>
        <v/>
      </c>
      <c r="AB109" s="25" t="str">
        <f ca="1"/>
        <v/>
      </c>
      <c r="AC109" s="61" t="str">
        <f t="shared" ca="1" si="55"/>
        <v/>
      </c>
      <c r="AD109" s="58"/>
      <c r="AE109" s="2"/>
      <c r="AF109" s="31" t="str">
        <f t="shared" ca="1" si="56"/>
        <v/>
      </c>
      <c r="AG109" s="25" t="str">
        <f ca="1"/>
        <v/>
      </c>
      <c r="AH109" s="25" t="str">
        <f ca="1"/>
        <v/>
      </c>
      <c r="AI109" s="61" t="str">
        <f t="shared" ca="1" si="57"/>
        <v/>
      </c>
      <c r="AJ109" s="58"/>
      <c r="AL109" s="31" t="str">
        <f t="shared" ca="1" si="58"/>
        <v/>
      </c>
      <c r="AM109" s="25" t="str">
        <f ca="1"/>
        <v/>
      </c>
      <c r="AN109" s="163" t="str">
        <f ca="1"/>
        <v/>
      </c>
      <c r="AO109" s="166" t="str">
        <f t="shared" ca="1" si="59"/>
        <v/>
      </c>
      <c r="AP109" s="64"/>
      <c r="AR109" s="31" t="str">
        <f t="shared" ca="1" si="60"/>
        <v/>
      </c>
      <c r="AS109" s="25" t="str">
        <f ca="1"/>
        <v/>
      </c>
      <c r="AT109" s="25" t="str">
        <f ca="1"/>
        <v/>
      </c>
      <c r="AU109" s="61" t="str">
        <f t="shared" ca="1" si="61"/>
        <v/>
      </c>
      <c r="AV109" s="58"/>
      <c r="AX109" s="31" t="str">
        <f t="shared" ca="1" si="62"/>
        <v/>
      </c>
      <c r="AY109" s="25" t="str">
        <f ca="1"/>
        <v/>
      </c>
      <c r="AZ109" s="25" t="str">
        <f ca="1"/>
        <v/>
      </c>
      <c r="BA109" s="61" t="str">
        <f t="shared" ca="1" si="63"/>
        <v/>
      </c>
      <c r="BB109" s="58"/>
      <c r="BC109" s="2"/>
      <c r="BD109" s="31" t="str">
        <f t="shared" ca="1" si="64"/>
        <v/>
      </c>
      <c r="BE109" s="25" t="str">
        <f ca="1"/>
        <v/>
      </c>
      <c r="BF109" s="25" t="str">
        <f ca="1"/>
        <v/>
      </c>
      <c r="BG109" s="61" t="str">
        <f t="shared" ca="1" si="65"/>
        <v/>
      </c>
      <c r="BH109" s="58"/>
      <c r="BI109" s="2"/>
      <c r="BJ109" s="31" t="str">
        <f t="shared" ca="1" si="66"/>
        <v/>
      </c>
      <c r="BK109" s="25" t="str">
        <f ca="1"/>
        <v/>
      </c>
      <c r="BL109" s="25" t="str">
        <f ca="1"/>
        <v/>
      </c>
      <c r="BM109" s="61" t="str">
        <f t="shared" ca="1" si="67"/>
        <v/>
      </c>
      <c r="BN109" s="58"/>
      <c r="BO109" s="2"/>
      <c r="BP109" s="31" t="str">
        <f t="shared" ca="1" si="68"/>
        <v/>
      </c>
      <c r="BQ109" s="25" t="str">
        <f ca="1"/>
        <v/>
      </c>
      <c r="BR109" s="25" t="str">
        <f ca="1"/>
        <v/>
      </c>
      <c r="BS109" s="61" t="str">
        <f t="shared" ca="1" si="69"/>
        <v/>
      </c>
      <c r="BT109" s="58"/>
    </row>
    <row r="110" spans="1:72">
      <c r="A110" s="16">
        <v>94</v>
      </c>
      <c r="B110" s="31" t="str">
        <f t="shared" ca="1" si="46"/>
        <v/>
      </c>
      <c r="C110" s="25" t="str">
        <f ca="1"/>
        <v/>
      </c>
      <c r="D110" s="25" t="str">
        <f ca="1"/>
        <v/>
      </c>
      <c r="E110" s="61" t="str">
        <f t="shared" ca="1" si="47"/>
        <v/>
      </c>
      <c r="F110" s="58"/>
      <c r="H110" s="31" t="str">
        <f t="shared" ca="1" si="48"/>
        <v/>
      </c>
      <c r="I110" s="25" t="str">
        <f ca="1"/>
        <v/>
      </c>
      <c r="J110" s="25" t="str">
        <f ca="1"/>
        <v/>
      </c>
      <c r="K110" s="61" t="str">
        <f t="shared" ca="1" si="49"/>
        <v/>
      </c>
      <c r="L110" s="58"/>
      <c r="N110" s="31" t="str">
        <f t="shared" ca="1" si="50"/>
        <v/>
      </c>
      <c r="O110" s="25" t="str">
        <f ca="1"/>
        <v/>
      </c>
      <c r="P110" s="25" t="str">
        <f ca="1"/>
        <v/>
      </c>
      <c r="Q110" s="61" t="str">
        <f t="shared" ca="1" si="51"/>
        <v/>
      </c>
      <c r="R110" s="58"/>
      <c r="T110" s="31" t="str">
        <f t="shared" ca="1" si="52"/>
        <v/>
      </c>
      <c r="U110" s="25" t="str">
        <f ca="1"/>
        <v/>
      </c>
      <c r="V110" s="25" t="str">
        <f ca="1"/>
        <v/>
      </c>
      <c r="W110" s="61" t="str">
        <f t="shared" ca="1" si="53"/>
        <v/>
      </c>
      <c r="X110" s="58"/>
      <c r="Y110" s="2"/>
      <c r="Z110" s="31" t="str">
        <f t="shared" ca="1" si="54"/>
        <v/>
      </c>
      <c r="AA110" s="25" t="str">
        <f ca="1"/>
        <v/>
      </c>
      <c r="AB110" s="25" t="str">
        <f ca="1"/>
        <v/>
      </c>
      <c r="AC110" s="61" t="str">
        <f t="shared" ca="1" si="55"/>
        <v/>
      </c>
      <c r="AD110" s="58"/>
      <c r="AE110" s="2"/>
      <c r="AF110" s="31" t="str">
        <f t="shared" ca="1" si="56"/>
        <v/>
      </c>
      <c r="AG110" s="25" t="str">
        <f ca="1"/>
        <v/>
      </c>
      <c r="AH110" s="25" t="str">
        <f ca="1"/>
        <v/>
      </c>
      <c r="AI110" s="61" t="str">
        <f t="shared" ca="1" si="57"/>
        <v/>
      </c>
      <c r="AJ110" s="58"/>
      <c r="AL110" s="31" t="str">
        <f t="shared" ca="1" si="58"/>
        <v/>
      </c>
      <c r="AM110" s="25" t="str">
        <f ca="1"/>
        <v/>
      </c>
      <c r="AN110" s="163" t="str">
        <f ca="1"/>
        <v/>
      </c>
      <c r="AO110" s="166" t="str">
        <f t="shared" ca="1" si="59"/>
        <v/>
      </c>
      <c r="AP110" s="64"/>
      <c r="AR110" s="31" t="str">
        <f t="shared" ca="1" si="60"/>
        <v/>
      </c>
      <c r="AS110" s="25" t="str">
        <f ca="1"/>
        <v/>
      </c>
      <c r="AT110" s="25" t="str">
        <f ca="1"/>
        <v/>
      </c>
      <c r="AU110" s="61" t="str">
        <f t="shared" ca="1" si="61"/>
        <v/>
      </c>
      <c r="AV110" s="58"/>
      <c r="AX110" s="31" t="str">
        <f t="shared" ca="1" si="62"/>
        <v/>
      </c>
      <c r="AY110" s="25" t="str">
        <f ca="1"/>
        <v/>
      </c>
      <c r="AZ110" s="25" t="str">
        <f ca="1"/>
        <v/>
      </c>
      <c r="BA110" s="61" t="str">
        <f t="shared" ca="1" si="63"/>
        <v/>
      </c>
      <c r="BB110" s="58"/>
      <c r="BC110" s="2"/>
      <c r="BD110" s="31" t="str">
        <f t="shared" ca="1" si="64"/>
        <v/>
      </c>
      <c r="BE110" s="25" t="str">
        <f ca="1"/>
        <v/>
      </c>
      <c r="BF110" s="25" t="str">
        <f ca="1"/>
        <v/>
      </c>
      <c r="BG110" s="61" t="str">
        <f t="shared" ca="1" si="65"/>
        <v/>
      </c>
      <c r="BH110" s="58"/>
      <c r="BI110" s="2"/>
      <c r="BJ110" s="31" t="str">
        <f t="shared" ca="1" si="66"/>
        <v/>
      </c>
      <c r="BK110" s="25" t="str">
        <f ca="1"/>
        <v/>
      </c>
      <c r="BL110" s="25" t="str">
        <f ca="1"/>
        <v/>
      </c>
      <c r="BM110" s="61" t="str">
        <f t="shared" ca="1" si="67"/>
        <v/>
      </c>
      <c r="BN110" s="58"/>
      <c r="BO110" s="2"/>
      <c r="BP110" s="31" t="str">
        <f t="shared" ca="1" si="68"/>
        <v/>
      </c>
      <c r="BQ110" s="25" t="str">
        <f ca="1"/>
        <v/>
      </c>
      <c r="BR110" s="25" t="str">
        <f ca="1"/>
        <v/>
      </c>
      <c r="BS110" s="61" t="str">
        <f t="shared" ca="1" si="69"/>
        <v/>
      </c>
      <c r="BT110" s="58"/>
    </row>
    <row r="111" spans="1:72">
      <c r="A111" s="16">
        <v>95</v>
      </c>
      <c r="B111" s="31" t="str">
        <f t="shared" ca="1" si="46"/>
        <v/>
      </c>
      <c r="C111" s="25" t="str">
        <f ca="1"/>
        <v/>
      </c>
      <c r="D111" s="25" t="str">
        <f ca="1"/>
        <v/>
      </c>
      <c r="E111" s="61" t="str">
        <f t="shared" ca="1" si="47"/>
        <v/>
      </c>
      <c r="F111" s="58"/>
      <c r="H111" s="31" t="str">
        <f t="shared" ca="1" si="48"/>
        <v/>
      </c>
      <c r="I111" s="25" t="str">
        <f ca="1"/>
        <v/>
      </c>
      <c r="J111" s="25" t="str">
        <f ca="1"/>
        <v/>
      </c>
      <c r="K111" s="61" t="str">
        <f t="shared" ca="1" si="49"/>
        <v/>
      </c>
      <c r="L111" s="58"/>
      <c r="N111" s="31" t="str">
        <f t="shared" ca="1" si="50"/>
        <v/>
      </c>
      <c r="O111" s="25" t="str">
        <f ca="1"/>
        <v/>
      </c>
      <c r="P111" s="25" t="str">
        <f ca="1"/>
        <v/>
      </c>
      <c r="Q111" s="61" t="str">
        <f t="shared" ca="1" si="51"/>
        <v/>
      </c>
      <c r="R111" s="58"/>
      <c r="T111" s="31" t="str">
        <f t="shared" ca="1" si="52"/>
        <v/>
      </c>
      <c r="U111" s="25" t="str">
        <f ca="1"/>
        <v/>
      </c>
      <c r="V111" s="25" t="str">
        <f ca="1"/>
        <v/>
      </c>
      <c r="W111" s="61" t="str">
        <f t="shared" ca="1" si="53"/>
        <v/>
      </c>
      <c r="X111" s="58"/>
      <c r="Y111" s="2"/>
      <c r="Z111" s="31" t="str">
        <f t="shared" ca="1" si="54"/>
        <v/>
      </c>
      <c r="AA111" s="25" t="str">
        <f ca="1"/>
        <v/>
      </c>
      <c r="AB111" s="25" t="str">
        <f ca="1"/>
        <v/>
      </c>
      <c r="AC111" s="61" t="str">
        <f t="shared" ca="1" si="55"/>
        <v/>
      </c>
      <c r="AD111" s="58"/>
      <c r="AE111" s="2"/>
      <c r="AF111" s="31" t="str">
        <f t="shared" ca="1" si="56"/>
        <v/>
      </c>
      <c r="AG111" s="25" t="str">
        <f ca="1"/>
        <v/>
      </c>
      <c r="AH111" s="25" t="str">
        <f ca="1"/>
        <v/>
      </c>
      <c r="AI111" s="61" t="str">
        <f t="shared" ca="1" si="57"/>
        <v/>
      </c>
      <c r="AJ111" s="58"/>
      <c r="AL111" s="31" t="str">
        <f t="shared" ca="1" si="58"/>
        <v/>
      </c>
      <c r="AM111" s="25" t="str">
        <f ca="1"/>
        <v/>
      </c>
      <c r="AN111" s="163" t="str">
        <f ca="1"/>
        <v/>
      </c>
      <c r="AO111" s="166" t="str">
        <f t="shared" ca="1" si="59"/>
        <v/>
      </c>
      <c r="AP111" s="64"/>
      <c r="AR111" s="31" t="str">
        <f t="shared" ca="1" si="60"/>
        <v/>
      </c>
      <c r="AS111" s="25" t="str">
        <f ca="1"/>
        <v/>
      </c>
      <c r="AT111" s="25" t="str">
        <f ca="1"/>
        <v/>
      </c>
      <c r="AU111" s="61" t="str">
        <f t="shared" ca="1" si="61"/>
        <v/>
      </c>
      <c r="AV111" s="58"/>
      <c r="AX111" s="31" t="str">
        <f t="shared" ca="1" si="62"/>
        <v/>
      </c>
      <c r="AY111" s="25" t="str">
        <f ca="1"/>
        <v/>
      </c>
      <c r="AZ111" s="25" t="str">
        <f ca="1"/>
        <v/>
      </c>
      <c r="BA111" s="61" t="str">
        <f t="shared" ca="1" si="63"/>
        <v/>
      </c>
      <c r="BB111" s="58"/>
      <c r="BC111" s="2"/>
      <c r="BD111" s="31" t="str">
        <f t="shared" ca="1" si="64"/>
        <v/>
      </c>
      <c r="BE111" s="25" t="str">
        <f ca="1"/>
        <v/>
      </c>
      <c r="BF111" s="25" t="str">
        <f ca="1"/>
        <v/>
      </c>
      <c r="BG111" s="61" t="str">
        <f t="shared" ca="1" si="65"/>
        <v/>
      </c>
      <c r="BH111" s="58"/>
      <c r="BI111" s="2"/>
      <c r="BJ111" s="31" t="str">
        <f t="shared" ca="1" si="66"/>
        <v/>
      </c>
      <c r="BK111" s="25" t="str">
        <f ca="1"/>
        <v/>
      </c>
      <c r="BL111" s="25" t="str">
        <f ca="1"/>
        <v/>
      </c>
      <c r="BM111" s="61" t="str">
        <f t="shared" ca="1" si="67"/>
        <v/>
      </c>
      <c r="BN111" s="58"/>
      <c r="BO111" s="2"/>
      <c r="BP111" s="31" t="str">
        <f t="shared" ca="1" si="68"/>
        <v/>
      </c>
      <c r="BQ111" s="25" t="str">
        <f ca="1"/>
        <v/>
      </c>
      <c r="BR111" s="25" t="str">
        <f ca="1"/>
        <v/>
      </c>
      <c r="BS111" s="61" t="str">
        <f t="shared" ca="1" si="69"/>
        <v/>
      </c>
      <c r="BT111" s="58"/>
    </row>
    <row r="112" spans="1:72">
      <c r="A112" s="16">
        <v>96</v>
      </c>
      <c r="B112" s="31" t="str">
        <f t="shared" ca="1" si="46"/>
        <v/>
      </c>
      <c r="C112" s="25" t="str">
        <f ca="1"/>
        <v/>
      </c>
      <c r="D112" s="25" t="str">
        <f ca="1"/>
        <v/>
      </c>
      <c r="E112" s="61" t="str">
        <f t="shared" ca="1" si="47"/>
        <v/>
      </c>
      <c r="F112" s="58"/>
      <c r="H112" s="31" t="str">
        <f t="shared" ca="1" si="48"/>
        <v/>
      </c>
      <c r="I112" s="25" t="str">
        <f ca="1"/>
        <v/>
      </c>
      <c r="J112" s="25" t="str">
        <f ca="1"/>
        <v/>
      </c>
      <c r="K112" s="61" t="str">
        <f t="shared" ca="1" si="49"/>
        <v/>
      </c>
      <c r="L112" s="58"/>
      <c r="N112" s="31" t="str">
        <f t="shared" ca="1" si="50"/>
        <v/>
      </c>
      <c r="O112" s="25" t="str">
        <f ca="1"/>
        <v/>
      </c>
      <c r="P112" s="25" t="str">
        <f ca="1"/>
        <v/>
      </c>
      <c r="Q112" s="61" t="str">
        <f t="shared" ca="1" si="51"/>
        <v/>
      </c>
      <c r="R112" s="58"/>
      <c r="T112" s="31" t="str">
        <f t="shared" ca="1" si="52"/>
        <v/>
      </c>
      <c r="U112" s="25" t="str">
        <f ca="1"/>
        <v/>
      </c>
      <c r="V112" s="25" t="str">
        <f ca="1"/>
        <v/>
      </c>
      <c r="W112" s="61" t="str">
        <f t="shared" ca="1" si="53"/>
        <v/>
      </c>
      <c r="X112" s="58"/>
      <c r="Y112" s="2"/>
      <c r="Z112" s="31" t="str">
        <f t="shared" ca="1" si="54"/>
        <v/>
      </c>
      <c r="AA112" s="25" t="str">
        <f ca="1"/>
        <v/>
      </c>
      <c r="AB112" s="25" t="str">
        <f ca="1"/>
        <v/>
      </c>
      <c r="AC112" s="61" t="str">
        <f t="shared" ca="1" si="55"/>
        <v/>
      </c>
      <c r="AD112" s="58"/>
      <c r="AE112" s="2"/>
      <c r="AF112" s="31" t="str">
        <f t="shared" ca="1" si="56"/>
        <v/>
      </c>
      <c r="AG112" s="25" t="str">
        <f ca="1"/>
        <v/>
      </c>
      <c r="AH112" s="25" t="str">
        <f ca="1"/>
        <v/>
      </c>
      <c r="AI112" s="61" t="str">
        <f t="shared" ca="1" si="57"/>
        <v/>
      </c>
      <c r="AJ112" s="58"/>
      <c r="AL112" s="31" t="str">
        <f t="shared" ca="1" si="58"/>
        <v/>
      </c>
      <c r="AM112" s="25" t="str">
        <f ca="1"/>
        <v/>
      </c>
      <c r="AN112" s="163" t="str">
        <f ca="1"/>
        <v/>
      </c>
      <c r="AO112" s="166" t="str">
        <f t="shared" ca="1" si="59"/>
        <v/>
      </c>
      <c r="AP112" s="64"/>
      <c r="AR112" s="31" t="str">
        <f t="shared" ca="1" si="60"/>
        <v/>
      </c>
      <c r="AS112" s="25" t="str">
        <f ca="1"/>
        <v/>
      </c>
      <c r="AT112" s="25" t="str">
        <f ca="1"/>
        <v/>
      </c>
      <c r="AU112" s="61" t="str">
        <f t="shared" ca="1" si="61"/>
        <v/>
      </c>
      <c r="AV112" s="58"/>
      <c r="AX112" s="31" t="str">
        <f t="shared" ca="1" si="62"/>
        <v/>
      </c>
      <c r="AY112" s="25" t="str">
        <f ca="1"/>
        <v/>
      </c>
      <c r="AZ112" s="25" t="str">
        <f ca="1"/>
        <v/>
      </c>
      <c r="BA112" s="61" t="str">
        <f t="shared" ca="1" si="63"/>
        <v/>
      </c>
      <c r="BB112" s="58"/>
      <c r="BC112" s="2"/>
      <c r="BD112" s="31" t="str">
        <f t="shared" ca="1" si="64"/>
        <v/>
      </c>
      <c r="BE112" s="25" t="str">
        <f ca="1"/>
        <v/>
      </c>
      <c r="BF112" s="25" t="str">
        <f ca="1"/>
        <v/>
      </c>
      <c r="BG112" s="61" t="str">
        <f t="shared" ca="1" si="65"/>
        <v/>
      </c>
      <c r="BH112" s="58"/>
      <c r="BI112" s="2"/>
      <c r="BJ112" s="31" t="str">
        <f t="shared" ca="1" si="66"/>
        <v/>
      </c>
      <c r="BK112" s="25" t="str">
        <f ca="1"/>
        <v/>
      </c>
      <c r="BL112" s="25" t="str">
        <f ca="1"/>
        <v/>
      </c>
      <c r="BM112" s="61" t="str">
        <f t="shared" ca="1" si="67"/>
        <v/>
      </c>
      <c r="BN112" s="58"/>
      <c r="BO112" s="2"/>
      <c r="BP112" s="31" t="str">
        <f t="shared" ca="1" si="68"/>
        <v/>
      </c>
      <c r="BQ112" s="25" t="str">
        <f ca="1"/>
        <v/>
      </c>
      <c r="BR112" s="25" t="str">
        <f ca="1"/>
        <v/>
      </c>
      <c r="BS112" s="61" t="str">
        <f t="shared" ca="1" si="69"/>
        <v/>
      </c>
      <c r="BT112" s="58"/>
    </row>
    <row r="113" spans="1:16384">
      <c r="A113" s="16">
        <v>97</v>
      </c>
      <c r="B113" s="31" t="str">
        <f t="shared" ref="B113:B116" ca="1" si="70">IF(C113="","",VLOOKUP(C113,INDIRECT(CalibrationPage&amp;"!Instrument.TenorLookup.OIS"),2,0))</f>
        <v/>
      </c>
      <c r="C113" s="25" t="str">
        <f ca="1"/>
        <v/>
      </c>
      <c r="D113" s="25" t="str">
        <f ca="1"/>
        <v/>
      </c>
      <c r="E113" s="61" t="str">
        <f t="shared" ref="E113:E116" ca="1" si="71">IF(D113="","",IF(F113="",D113/100+MarketData.Bump.OIS,F113))</f>
        <v/>
      </c>
      <c r="F113" s="58"/>
      <c r="H113" s="31" t="str">
        <f t="shared" ref="H113:H116" ca="1" si="72">IF(I113="","",VLOOKUP(I113,INDIRECT(CalibrationPage&amp;"!Instrument.TenorLookup.OIS"),2,0))</f>
        <v/>
      </c>
      <c r="I113" s="25" t="str">
        <f ca="1"/>
        <v/>
      </c>
      <c r="J113" s="25" t="str">
        <f ca="1"/>
        <v/>
      </c>
      <c r="K113" s="61" t="str">
        <f t="shared" ref="K113:K116" ca="1" si="73">IF(J113="","",IF(L113="",J113/10000+MarketData.Bump.OIS,L113))</f>
        <v/>
      </c>
      <c r="L113" s="58"/>
      <c r="N113" s="31" t="str">
        <f t="shared" ref="N113:N116" ca="1" si="74">IF(O113="","",VLOOKUP(O113,INDIRECT(CalibrationPage&amp;"!Instrument.TenorLookup.OIS"),2,0))</f>
        <v/>
      </c>
      <c r="O113" s="25" t="str">
        <f ca="1"/>
        <v/>
      </c>
      <c r="P113" s="25" t="str">
        <f ca="1"/>
        <v/>
      </c>
      <c r="Q113" s="61" t="str">
        <f t="shared" ref="Q113:Q116" ca="1" si="75">IF(P113="","",IF(R113="",P113/100+MarketData.Bump.OIS,R113))</f>
        <v/>
      </c>
      <c r="R113" s="58"/>
      <c r="T113" s="31" t="str">
        <f t="shared" ref="T113:T116" ca="1" si="76">IF(U113="","",VLOOKUP(U113,INDIRECT(CalibrationPage&amp;"!Instrument.TenorLookup.Swap"),2,0))</f>
        <v/>
      </c>
      <c r="U113" s="25" t="str">
        <f ca="1"/>
        <v/>
      </c>
      <c r="V113" s="25" t="str">
        <f ca="1"/>
        <v/>
      </c>
      <c r="W113" s="61" t="str">
        <f t="shared" ref="W113:W116" ca="1" si="77">IF(V113="","",IF(X113="",V113/100+MarketData.Bump.Swap,X113))</f>
        <v/>
      </c>
      <c r="X113" s="58"/>
      <c r="Y113" s="2"/>
      <c r="Z113" s="31" t="str">
        <f t="shared" ca="1" si="54"/>
        <v/>
      </c>
      <c r="AA113" s="25" t="str">
        <f ca="1"/>
        <v/>
      </c>
      <c r="AB113" s="25" t="str">
        <f ca="1"/>
        <v/>
      </c>
      <c r="AC113" s="61" t="str">
        <f t="shared" ca="1" si="55"/>
        <v/>
      </c>
      <c r="AD113" s="58"/>
      <c r="AE113" s="2"/>
      <c r="AF113" s="31" t="str">
        <f t="shared" ref="AF113:AF116" ca="1" si="78">IF(AG113="","",VLOOKUP(AG113,INDIRECT(CalibrationPage&amp;"!Instrument.TenorLookup.Swap"),2,0))</f>
        <v/>
      </c>
      <c r="AG113" s="25" t="str">
        <f ca="1"/>
        <v/>
      </c>
      <c r="AH113" s="25" t="str">
        <f ca="1"/>
        <v/>
      </c>
      <c r="AI113" s="61" t="str">
        <f t="shared" ref="AI113:AI116" ca="1" si="79">IF(AH113="","",IF(AJ113="",AH113/100+MarketData.Bump.Swap,AJ113))</f>
        <v/>
      </c>
      <c r="AJ113" s="58"/>
      <c r="AL113" s="31" t="str">
        <f t="shared" ref="AL113:AL116" ca="1" si="80">IF(AM113="","",VLOOKUP(AM113,INDIRECT(CalibrationPage&amp;"!Instrument.TenorLookup.Swap"),2,0))</f>
        <v/>
      </c>
      <c r="AM113" s="25" t="str">
        <f ca="1"/>
        <v/>
      </c>
      <c r="AN113" s="163" t="str">
        <f ca="1"/>
        <v/>
      </c>
      <c r="AO113" s="166" t="str">
        <f t="shared" ref="AO113:AO116" ca="1" si="81">IF(AN113="","",IF(AP113="",AN113+MarketData.Bump.Swap*100,AP113))</f>
        <v/>
      </c>
      <c r="AP113" s="64"/>
      <c r="AR113" s="31" t="str">
        <f t="shared" ref="AR113:AR116" ca="1" si="82">IF(AS113="","",VLOOKUP(AS113,INDIRECT(CalibrationPage&amp;"!Instrument.TenorLookup.Swap"),2,0))</f>
        <v/>
      </c>
      <c r="AS113" s="25" t="str">
        <f ca="1"/>
        <v/>
      </c>
      <c r="AT113" s="25" t="str">
        <f ca="1"/>
        <v/>
      </c>
      <c r="AU113" s="61" t="str">
        <f t="shared" ref="AU113:AU116" ca="1" si="83">IF(AT113="","",IF(AV113="",AT113/100+MarketData.Bump.Swap,AV113))</f>
        <v/>
      </c>
      <c r="AV113" s="58"/>
      <c r="AX113" s="31" t="str">
        <f t="shared" ref="AX113:AX116" ca="1" si="84">IF(AY113="","",VLOOKUP(AY113,INDIRECT(CalibrationPage&amp;"!Instrument.TenorLookup.TenorBasis1"),2,0))</f>
        <v/>
      </c>
      <c r="AY113" s="25" t="str">
        <f ca="1"/>
        <v/>
      </c>
      <c r="AZ113" s="25" t="str">
        <f ca="1"/>
        <v/>
      </c>
      <c r="BA113" s="61" t="str">
        <f t="shared" ref="BA113:BA116" ca="1" si="85">IF(AZ113="","",IF(BB113="",AZ113/10000+MarketData.Bump.TenorBasis1,BB113))</f>
        <v/>
      </c>
      <c r="BB113" s="58"/>
      <c r="BC113" s="2"/>
      <c r="BD113" s="31" t="str">
        <f t="shared" ref="BD113:BD116" ca="1" si="86">IF(BE113="","",VLOOKUP(BE113,INDIRECT(CalibrationPage&amp;"!Instrument.TenorLookup.TenorBasis2"),2,0))</f>
        <v/>
      </c>
      <c r="BE113" s="25" t="str">
        <f ca="1"/>
        <v/>
      </c>
      <c r="BF113" s="25" t="str">
        <f ca="1"/>
        <v/>
      </c>
      <c r="BG113" s="61" t="str">
        <f t="shared" ref="BG113:BG116" ca="1" si="87">IF(BF113="","",IF(BH113="",BF113/10000+MarketData.Bump.TenorBasis2,BH113))</f>
        <v/>
      </c>
      <c r="BH113" s="58"/>
      <c r="BI113" s="2"/>
      <c r="BJ113" s="31" t="str">
        <f t="shared" ref="BJ113:BJ116" ca="1" si="88">IF(BK113="","",VLOOKUP(BK113,INDIRECT(CalibrationPage&amp;"!Instrument.TenorLookup.TenorBasis3"),2,0))</f>
        <v/>
      </c>
      <c r="BK113" s="25" t="str">
        <f ca="1"/>
        <v/>
      </c>
      <c r="BL113" s="25" t="str">
        <f ca="1"/>
        <v/>
      </c>
      <c r="BM113" s="61" t="str">
        <f t="shared" ref="BM113:BM116" ca="1" si="89">IF(BL113="","",IF(BN113="",BL113/10000+MarketData.Bump.TenorBasis3,BN113))</f>
        <v/>
      </c>
      <c r="BN113" s="58"/>
      <c r="BO113" s="2"/>
      <c r="BP113" s="31" t="str">
        <f t="shared" ref="BP113:BP116" ca="1" si="90">IF(BQ113="","",VLOOKUP(BQ113,INDIRECT(CalibrationPage&amp;"!Instrument.TenorLookup.Xccy"),2,0))</f>
        <v/>
      </c>
      <c r="BQ113" s="25" t="str">
        <f ca="1"/>
        <v/>
      </c>
      <c r="BR113" s="25" t="str">
        <f ca="1"/>
        <v/>
      </c>
      <c r="BS113" s="61" t="str">
        <f t="shared" ref="BS113:BS116" ca="1" si="91">IF(BR113="","",IF(BT113="",BR113/10000+MarketData.Bump.Xccy,BT113))</f>
        <v/>
      </c>
      <c r="BT113" s="58"/>
    </row>
    <row r="114" spans="1:16384">
      <c r="A114" s="16">
        <v>98</v>
      </c>
      <c r="B114" s="31" t="str">
        <f t="shared" ca="1" si="70"/>
        <v/>
      </c>
      <c r="C114" s="25" t="str">
        <f ca="1"/>
        <v/>
      </c>
      <c r="D114" s="25" t="str">
        <f ca="1"/>
        <v/>
      </c>
      <c r="E114" s="61" t="str">
        <f t="shared" ca="1" si="71"/>
        <v/>
      </c>
      <c r="F114" s="58"/>
      <c r="H114" s="31" t="str">
        <f t="shared" ca="1" si="72"/>
        <v/>
      </c>
      <c r="I114" s="25" t="str">
        <f ca="1"/>
        <v/>
      </c>
      <c r="J114" s="25" t="str">
        <f ca="1"/>
        <v/>
      </c>
      <c r="K114" s="61" t="str">
        <f t="shared" ca="1" si="73"/>
        <v/>
      </c>
      <c r="L114" s="58"/>
      <c r="N114" s="31" t="str">
        <f t="shared" ca="1" si="74"/>
        <v/>
      </c>
      <c r="O114" s="25" t="str">
        <f ca="1"/>
        <v/>
      </c>
      <c r="P114" s="25" t="str">
        <f ca="1"/>
        <v/>
      </c>
      <c r="Q114" s="61" t="str">
        <f t="shared" ca="1" si="75"/>
        <v/>
      </c>
      <c r="R114" s="58"/>
      <c r="T114" s="31" t="str">
        <f t="shared" ca="1" si="76"/>
        <v/>
      </c>
      <c r="U114" s="25" t="str">
        <f ca="1"/>
        <v/>
      </c>
      <c r="V114" s="25" t="str">
        <f ca="1"/>
        <v/>
      </c>
      <c r="W114" s="61" t="str">
        <f t="shared" ca="1" si="77"/>
        <v/>
      </c>
      <c r="X114" s="58"/>
      <c r="Y114" s="2"/>
      <c r="Z114" s="31" t="str">
        <f t="shared" ca="1" si="54"/>
        <v/>
      </c>
      <c r="AA114" s="25" t="str">
        <f ca="1"/>
        <v/>
      </c>
      <c r="AB114" s="25" t="str">
        <f ca="1"/>
        <v/>
      </c>
      <c r="AC114" s="61" t="str">
        <f t="shared" ca="1" si="55"/>
        <v/>
      </c>
      <c r="AD114" s="58"/>
      <c r="AE114" s="2"/>
      <c r="AF114" s="31" t="str">
        <f t="shared" ca="1" si="78"/>
        <v/>
      </c>
      <c r="AG114" s="25" t="str">
        <f ca="1"/>
        <v/>
      </c>
      <c r="AH114" s="25" t="str">
        <f ca="1"/>
        <v/>
      </c>
      <c r="AI114" s="61" t="str">
        <f t="shared" ca="1" si="79"/>
        <v/>
      </c>
      <c r="AJ114" s="58"/>
      <c r="AL114" s="31" t="str">
        <f t="shared" ca="1" si="80"/>
        <v/>
      </c>
      <c r="AM114" s="25" t="str">
        <f ca="1"/>
        <v/>
      </c>
      <c r="AN114" s="163" t="str">
        <f ca="1"/>
        <v/>
      </c>
      <c r="AO114" s="166" t="str">
        <f t="shared" ca="1" si="81"/>
        <v/>
      </c>
      <c r="AP114" s="64"/>
      <c r="AR114" s="31" t="str">
        <f t="shared" ca="1" si="82"/>
        <v/>
      </c>
      <c r="AS114" s="25" t="str">
        <f ca="1"/>
        <v/>
      </c>
      <c r="AT114" s="25" t="str">
        <f ca="1"/>
        <v/>
      </c>
      <c r="AU114" s="61" t="str">
        <f t="shared" ca="1" si="83"/>
        <v/>
      </c>
      <c r="AV114" s="58"/>
      <c r="AX114" s="31" t="str">
        <f t="shared" ca="1" si="84"/>
        <v/>
      </c>
      <c r="AY114" s="25" t="str">
        <f ca="1"/>
        <v/>
      </c>
      <c r="AZ114" s="25" t="str">
        <f ca="1"/>
        <v/>
      </c>
      <c r="BA114" s="61" t="str">
        <f t="shared" ca="1" si="85"/>
        <v/>
      </c>
      <c r="BB114" s="58"/>
      <c r="BC114" s="2"/>
      <c r="BD114" s="31" t="str">
        <f t="shared" ca="1" si="86"/>
        <v/>
      </c>
      <c r="BE114" s="25" t="str">
        <f ca="1"/>
        <v/>
      </c>
      <c r="BF114" s="25" t="str">
        <f ca="1"/>
        <v/>
      </c>
      <c r="BG114" s="61" t="str">
        <f t="shared" ca="1" si="87"/>
        <v/>
      </c>
      <c r="BH114" s="58"/>
      <c r="BI114" s="2"/>
      <c r="BJ114" s="31" t="str">
        <f t="shared" ca="1" si="88"/>
        <v/>
      </c>
      <c r="BK114" s="25" t="str">
        <f ca="1"/>
        <v/>
      </c>
      <c r="BL114" s="25" t="str">
        <f ca="1"/>
        <v/>
      </c>
      <c r="BM114" s="61" t="str">
        <f t="shared" ca="1" si="89"/>
        <v/>
      </c>
      <c r="BN114" s="58"/>
      <c r="BO114" s="2"/>
      <c r="BP114" s="31" t="str">
        <f t="shared" ca="1" si="90"/>
        <v/>
      </c>
      <c r="BQ114" s="25" t="str">
        <f ca="1"/>
        <v/>
      </c>
      <c r="BR114" s="25" t="str">
        <f ca="1"/>
        <v/>
      </c>
      <c r="BS114" s="61" t="str">
        <f t="shared" ca="1" si="91"/>
        <v/>
      </c>
      <c r="BT114" s="58"/>
    </row>
    <row r="115" spans="1:16384">
      <c r="A115" s="16">
        <v>99</v>
      </c>
      <c r="B115" s="31" t="str">
        <f t="shared" ca="1" si="70"/>
        <v/>
      </c>
      <c r="C115" s="25" t="str">
        <f ca="1"/>
        <v/>
      </c>
      <c r="D115" s="25" t="str">
        <f ca="1"/>
        <v/>
      </c>
      <c r="E115" s="61" t="str">
        <f t="shared" ca="1" si="71"/>
        <v/>
      </c>
      <c r="F115" s="58"/>
      <c r="H115" s="31" t="str">
        <f t="shared" ca="1" si="72"/>
        <v/>
      </c>
      <c r="I115" s="25" t="str">
        <f ca="1"/>
        <v/>
      </c>
      <c r="J115" s="25" t="str">
        <f ca="1"/>
        <v/>
      </c>
      <c r="K115" s="61" t="str">
        <f t="shared" ca="1" si="73"/>
        <v/>
      </c>
      <c r="L115" s="58"/>
      <c r="N115" s="31" t="str">
        <f t="shared" ca="1" si="74"/>
        <v/>
      </c>
      <c r="O115" s="25" t="str">
        <f ca="1"/>
        <v/>
      </c>
      <c r="P115" s="25" t="str">
        <f ca="1"/>
        <v/>
      </c>
      <c r="Q115" s="61" t="str">
        <f t="shared" ca="1" si="75"/>
        <v/>
      </c>
      <c r="R115" s="58"/>
      <c r="T115" s="31" t="str">
        <f t="shared" ca="1" si="76"/>
        <v/>
      </c>
      <c r="U115" s="25" t="str">
        <f ca="1"/>
        <v/>
      </c>
      <c r="V115" s="25" t="str">
        <f ca="1"/>
        <v/>
      </c>
      <c r="W115" s="61" t="str">
        <f t="shared" ca="1" si="77"/>
        <v/>
      </c>
      <c r="X115" s="58"/>
      <c r="Y115" s="2"/>
      <c r="Z115" s="31" t="str">
        <f t="shared" ca="1" si="54"/>
        <v/>
      </c>
      <c r="AA115" s="25" t="str">
        <f ca="1"/>
        <v/>
      </c>
      <c r="AB115" s="25" t="str">
        <f ca="1"/>
        <v/>
      </c>
      <c r="AC115" s="61" t="str">
        <f t="shared" ca="1" si="55"/>
        <v/>
      </c>
      <c r="AD115" s="58"/>
      <c r="AE115" s="2"/>
      <c r="AF115" s="31" t="str">
        <f t="shared" ca="1" si="78"/>
        <v/>
      </c>
      <c r="AG115" s="25" t="str">
        <f ca="1"/>
        <v/>
      </c>
      <c r="AH115" s="25" t="str">
        <f ca="1"/>
        <v/>
      </c>
      <c r="AI115" s="61" t="str">
        <f t="shared" ca="1" si="79"/>
        <v/>
      </c>
      <c r="AJ115" s="58"/>
      <c r="AL115" s="31" t="str">
        <f t="shared" ca="1" si="80"/>
        <v/>
      </c>
      <c r="AM115" s="25" t="str">
        <f ca="1"/>
        <v/>
      </c>
      <c r="AN115" s="163" t="str">
        <f ca="1"/>
        <v/>
      </c>
      <c r="AO115" s="166" t="str">
        <f t="shared" ca="1" si="81"/>
        <v/>
      </c>
      <c r="AP115" s="64"/>
      <c r="AR115" s="31" t="str">
        <f t="shared" ca="1" si="82"/>
        <v/>
      </c>
      <c r="AS115" s="25" t="str">
        <f ca="1"/>
        <v/>
      </c>
      <c r="AT115" s="25" t="str">
        <f ca="1"/>
        <v/>
      </c>
      <c r="AU115" s="61" t="str">
        <f t="shared" ca="1" si="83"/>
        <v/>
      </c>
      <c r="AV115" s="58"/>
      <c r="AX115" s="31" t="str">
        <f t="shared" ca="1" si="84"/>
        <v/>
      </c>
      <c r="AY115" s="25" t="str">
        <f ca="1"/>
        <v/>
      </c>
      <c r="AZ115" s="25" t="str">
        <f ca="1"/>
        <v/>
      </c>
      <c r="BA115" s="61" t="str">
        <f t="shared" ca="1" si="85"/>
        <v/>
      </c>
      <c r="BB115" s="58"/>
      <c r="BC115" s="2"/>
      <c r="BD115" s="31" t="str">
        <f t="shared" ca="1" si="86"/>
        <v/>
      </c>
      <c r="BE115" s="25" t="str">
        <f ca="1"/>
        <v/>
      </c>
      <c r="BF115" s="25" t="str">
        <f ca="1"/>
        <v/>
      </c>
      <c r="BG115" s="61" t="str">
        <f t="shared" ca="1" si="87"/>
        <v/>
      </c>
      <c r="BH115" s="58"/>
      <c r="BI115" s="2"/>
      <c r="BJ115" s="31" t="str">
        <f t="shared" ca="1" si="88"/>
        <v/>
      </c>
      <c r="BK115" s="25" t="str">
        <f ca="1"/>
        <v/>
      </c>
      <c r="BL115" s="25" t="str">
        <f ca="1"/>
        <v/>
      </c>
      <c r="BM115" s="61" t="str">
        <f t="shared" ca="1" si="89"/>
        <v/>
      </c>
      <c r="BN115" s="58"/>
      <c r="BO115" s="2"/>
      <c r="BP115" s="31" t="str">
        <f t="shared" ca="1" si="90"/>
        <v/>
      </c>
      <c r="BQ115" s="25" t="str">
        <f ca="1"/>
        <v/>
      </c>
      <c r="BR115" s="25" t="str">
        <f ca="1"/>
        <v/>
      </c>
      <c r="BS115" s="61" t="str">
        <f t="shared" ca="1" si="91"/>
        <v/>
      </c>
      <c r="BT115" s="58"/>
    </row>
    <row r="116" spans="1:16384">
      <c r="A116" s="16">
        <v>100</v>
      </c>
      <c r="B116" s="29" t="str">
        <f t="shared" ca="1" si="70"/>
        <v/>
      </c>
      <c r="C116" s="26" t="str">
        <f ca="1"/>
        <v/>
      </c>
      <c r="D116" s="26" t="str">
        <f ca="1"/>
        <v/>
      </c>
      <c r="E116" s="62" t="str">
        <f t="shared" ca="1" si="71"/>
        <v/>
      </c>
      <c r="F116" s="59"/>
      <c r="H116" s="29" t="str">
        <f t="shared" ca="1" si="72"/>
        <v/>
      </c>
      <c r="I116" s="26" t="str">
        <f ca="1"/>
        <v/>
      </c>
      <c r="J116" s="26" t="str">
        <f ca="1"/>
        <v/>
      </c>
      <c r="K116" s="62" t="str">
        <f t="shared" ca="1" si="73"/>
        <v/>
      </c>
      <c r="L116" s="59"/>
      <c r="N116" s="29" t="str">
        <f t="shared" ca="1" si="74"/>
        <v/>
      </c>
      <c r="O116" s="26" t="str">
        <f ca="1"/>
        <v/>
      </c>
      <c r="P116" s="26" t="str">
        <f ca="1"/>
        <v/>
      </c>
      <c r="Q116" s="62" t="str">
        <f t="shared" ca="1" si="75"/>
        <v/>
      </c>
      <c r="R116" s="59"/>
      <c r="T116" s="29" t="str">
        <f t="shared" ca="1" si="76"/>
        <v/>
      </c>
      <c r="U116" s="26" t="str">
        <f ca="1"/>
        <v/>
      </c>
      <c r="V116" s="26" t="str">
        <f ca="1"/>
        <v/>
      </c>
      <c r="W116" s="62" t="str">
        <f t="shared" ca="1" si="77"/>
        <v/>
      </c>
      <c r="X116" s="59"/>
      <c r="Y116" s="2"/>
      <c r="Z116" s="29" t="str">
        <f t="shared" ca="1" si="54"/>
        <v/>
      </c>
      <c r="AA116" s="26" t="str">
        <f ca="1"/>
        <v/>
      </c>
      <c r="AB116" s="26" t="str">
        <f ca="1"/>
        <v/>
      </c>
      <c r="AC116" s="62" t="str">
        <f t="shared" ca="1" si="55"/>
        <v/>
      </c>
      <c r="AD116" s="59"/>
      <c r="AE116" s="2"/>
      <c r="AF116" s="29" t="str">
        <f t="shared" ca="1" si="78"/>
        <v/>
      </c>
      <c r="AG116" s="26" t="str">
        <f ca="1"/>
        <v/>
      </c>
      <c r="AH116" s="26" t="str">
        <f ca="1"/>
        <v/>
      </c>
      <c r="AI116" s="62" t="str">
        <f t="shared" ca="1" si="79"/>
        <v/>
      </c>
      <c r="AJ116" s="59"/>
      <c r="AL116" s="29" t="str">
        <f t="shared" ca="1" si="80"/>
        <v/>
      </c>
      <c r="AM116" s="26" t="str">
        <f ca="1"/>
        <v/>
      </c>
      <c r="AN116" s="164" t="str">
        <f ca="1"/>
        <v/>
      </c>
      <c r="AO116" s="167" t="str">
        <f t="shared" ca="1" si="81"/>
        <v/>
      </c>
      <c r="AP116" s="65"/>
      <c r="AR116" s="29" t="str">
        <f t="shared" ca="1" si="82"/>
        <v/>
      </c>
      <c r="AS116" s="26" t="str">
        <f ca="1"/>
        <v/>
      </c>
      <c r="AT116" s="26" t="str">
        <f ca="1"/>
        <v/>
      </c>
      <c r="AU116" s="62" t="str">
        <f t="shared" ca="1" si="83"/>
        <v/>
      </c>
      <c r="AV116" s="59"/>
      <c r="AX116" s="29" t="str">
        <f t="shared" ca="1" si="84"/>
        <v/>
      </c>
      <c r="AY116" s="26" t="str">
        <f ca="1"/>
        <v/>
      </c>
      <c r="AZ116" s="26" t="str">
        <f ca="1"/>
        <v/>
      </c>
      <c r="BA116" s="62" t="str">
        <f t="shared" ca="1" si="85"/>
        <v/>
      </c>
      <c r="BB116" s="59"/>
      <c r="BC116" s="2"/>
      <c r="BD116" s="29" t="str">
        <f t="shared" ca="1" si="86"/>
        <v/>
      </c>
      <c r="BE116" s="26" t="str">
        <f ca="1"/>
        <v/>
      </c>
      <c r="BF116" s="26" t="str">
        <f ca="1"/>
        <v/>
      </c>
      <c r="BG116" s="62" t="str">
        <f t="shared" ca="1" si="87"/>
        <v/>
      </c>
      <c r="BH116" s="59"/>
      <c r="BI116" s="2"/>
      <c r="BJ116" s="29" t="str">
        <f t="shared" ca="1" si="88"/>
        <v/>
      </c>
      <c r="BK116" s="26" t="str">
        <f ca="1"/>
        <v/>
      </c>
      <c r="BL116" s="26" t="str">
        <f ca="1"/>
        <v/>
      </c>
      <c r="BM116" s="62" t="str">
        <f t="shared" ca="1" si="89"/>
        <v/>
      </c>
      <c r="BN116" s="59"/>
      <c r="BO116" s="2"/>
      <c r="BP116" s="29" t="str">
        <f t="shared" ca="1" si="90"/>
        <v/>
      </c>
      <c r="BQ116" s="26" t="str">
        <f ca="1"/>
        <v/>
      </c>
      <c r="BR116" s="26" t="str">
        <f ca="1"/>
        <v/>
      </c>
      <c r="BS116" s="62" t="str">
        <f t="shared" ca="1" si="91"/>
        <v/>
      </c>
      <c r="BT116" s="59"/>
    </row>
    <row r="117" spans="1:16384">
      <c r="A117"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D117" s="2"/>
      <c r="IE117" s="2"/>
      <c r="IF117" s="2"/>
      <c r="IG117" s="2"/>
      <c r="IH117" s="2"/>
      <c r="II117" s="2"/>
      <c r="IJ117" s="2"/>
      <c r="IK117" s="2"/>
      <c r="IL117" s="2"/>
      <c r="IM117" s="2"/>
      <c r="IN117" s="2"/>
      <c r="IO117" s="2"/>
      <c r="IP117" s="2"/>
      <c r="IQ117" s="2"/>
      <c r="IR117" s="2"/>
      <c r="IS117" s="2"/>
      <c r="IT117" s="2"/>
      <c r="IU117" s="2"/>
      <c r="IV117" s="2"/>
      <c r="IW117" s="2"/>
      <c r="IX117" s="2"/>
      <c r="IY117" s="2"/>
      <c r="IZ117" s="2"/>
      <c r="JA117" s="2"/>
      <c r="JB117" s="2"/>
      <c r="JC117" s="2"/>
      <c r="JD117" s="2"/>
      <c r="JE117" s="2"/>
      <c r="JF117" s="2"/>
      <c r="JG117" s="2"/>
      <c r="JH117" s="2"/>
      <c r="JI117" s="2"/>
      <c r="JJ117" s="2"/>
      <c r="JK117" s="2"/>
      <c r="JL117" s="2"/>
      <c r="JM117" s="2"/>
      <c r="JN117" s="2"/>
      <c r="JO117" s="2"/>
      <c r="JP117" s="2"/>
      <c r="JQ117" s="2"/>
      <c r="JR117" s="2"/>
      <c r="JS117" s="2"/>
      <c r="JT117" s="2"/>
      <c r="JU117" s="2"/>
      <c r="JV117" s="2"/>
      <c r="JW117" s="2"/>
      <c r="JX117" s="2"/>
      <c r="JY117" s="2"/>
      <c r="JZ117" s="2"/>
      <c r="KA117" s="2"/>
      <c r="KB117" s="2"/>
      <c r="KC117" s="2"/>
      <c r="KD117" s="2"/>
      <c r="KE117" s="2"/>
      <c r="KF117" s="2"/>
      <c r="KG117" s="2"/>
      <c r="KH117" s="2"/>
      <c r="KI117" s="2"/>
      <c r="KJ117" s="2"/>
      <c r="KK117" s="2"/>
      <c r="KL117" s="2"/>
      <c r="KM117" s="2"/>
      <c r="KN117" s="2"/>
      <c r="KO117" s="2"/>
      <c r="KP117" s="2"/>
      <c r="KQ117" s="2"/>
      <c r="KR117" s="2"/>
      <c r="KS117" s="2"/>
      <c r="KT117" s="2"/>
      <c r="KU117" s="2"/>
      <c r="KV117" s="2"/>
      <c r="KW117" s="2"/>
      <c r="KX117" s="2"/>
      <c r="KY117" s="2"/>
      <c r="KZ117" s="2"/>
      <c r="LA117" s="2"/>
      <c r="LB117" s="2"/>
      <c r="LC117" s="2"/>
      <c r="LD117" s="2"/>
      <c r="LE117" s="2"/>
      <c r="LF117" s="2"/>
      <c r="LG117" s="2"/>
      <c r="LH117" s="2"/>
      <c r="LI117" s="2"/>
      <c r="LJ117" s="2"/>
      <c r="LK117" s="2"/>
      <c r="LL117" s="2"/>
      <c r="LM117" s="2"/>
      <c r="LN117" s="2"/>
      <c r="LO117" s="2"/>
      <c r="LP117" s="2"/>
      <c r="LQ117" s="2"/>
      <c r="LR117" s="2"/>
      <c r="LS117" s="2"/>
      <c r="LT117" s="2"/>
      <c r="LU117" s="2"/>
      <c r="LV117" s="2"/>
      <c r="LW117" s="2"/>
      <c r="LX117" s="2"/>
      <c r="LY117" s="2"/>
      <c r="LZ117" s="2"/>
      <c r="MA117" s="2"/>
      <c r="MB117" s="2"/>
      <c r="MC117" s="2"/>
      <c r="MD117" s="2"/>
      <c r="ME117" s="2"/>
      <c r="MF117" s="2"/>
      <c r="MG117" s="2"/>
      <c r="MH117" s="2"/>
      <c r="MI117" s="2"/>
      <c r="MJ117" s="2"/>
      <c r="MK117" s="2"/>
      <c r="ML117" s="2"/>
      <c r="MM117" s="2"/>
      <c r="MN117" s="2"/>
      <c r="MO117" s="2"/>
      <c r="MP117" s="2"/>
      <c r="MQ117" s="2"/>
      <c r="MR117" s="2"/>
      <c r="MS117" s="2"/>
      <c r="MT117" s="2"/>
      <c r="MU117" s="2"/>
      <c r="MV117" s="2"/>
      <c r="MW117" s="2"/>
      <c r="MX117" s="2"/>
      <c r="MY117" s="2"/>
      <c r="MZ117" s="2"/>
      <c r="NA117" s="2"/>
      <c r="NB117" s="2"/>
      <c r="NC117" s="2"/>
      <c r="ND117" s="2"/>
      <c r="NE117" s="2"/>
      <c r="NF117" s="2"/>
      <c r="NG117" s="2"/>
      <c r="NH117" s="2"/>
      <c r="NI117" s="2"/>
      <c r="NJ117" s="2"/>
      <c r="NK117" s="2"/>
      <c r="NL117" s="2"/>
      <c r="NM117" s="2"/>
      <c r="NN117" s="2"/>
      <c r="NO117" s="2"/>
      <c r="NP117" s="2"/>
      <c r="NQ117" s="2"/>
      <c r="NR117" s="2"/>
      <c r="NS117" s="2"/>
      <c r="NT117" s="2"/>
      <c r="NU117" s="2"/>
      <c r="NV117" s="2"/>
      <c r="NW117" s="2"/>
      <c r="NX117" s="2"/>
      <c r="NY117" s="2"/>
      <c r="NZ117" s="2"/>
      <c r="OA117" s="2"/>
      <c r="OB117" s="2"/>
      <c r="OC117" s="2"/>
      <c r="OD117" s="2"/>
      <c r="OE117" s="2"/>
      <c r="OF117" s="2"/>
      <c r="OG117" s="2"/>
      <c r="OH117" s="2"/>
      <c r="OI117" s="2"/>
      <c r="OJ117" s="2"/>
      <c r="OK117" s="2"/>
      <c r="OL117" s="2"/>
      <c r="OM117" s="2"/>
      <c r="ON117" s="2"/>
      <c r="OO117" s="2"/>
      <c r="OP117" s="2"/>
      <c r="OQ117" s="2"/>
      <c r="OR117" s="2"/>
      <c r="OS117" s="2"/>
      <c r="OT117" s="2"/>
      <c r="OU117" s="2"/>
      <c r="OV117" s="2"/>
      <c r="OW117" s="2"/>
      <c r="OX117" s="2"/>
      <c r="OY117" s="2"/>
      <c r="OZ117" s="2"/>
      <c r="PA117" s="2"/>
      <c r="PB117" s="2"/>
      <c r="PC117" s="2"/>
      <c r="PD117" s="2"/>
      <c r="PE117" s="2"/>
      <c r="PF117" s="2"/>
      <c r="PG117" s="2"/>
      <c r="PH117" s="2"/>
      <c r="PI117" s="2"/>
      <c r="PJ117" s="2"/>
      <c r="PK117" s="2"/>
      <c r="PL117" s="2"/>
      <c r="PM117" s="2"/>
      <c r="PN117" s="2"/>
      <c r="PO117" s="2"/>
      <c r="PP117" s="2"/>
      <c r="PQ117" s="2"/>
      <c r="PR117" s="2"/>
      <c r="PS117" s="2"/>
      <c r="PT117" s="2"/>
      <c r="PU117" s="2"/>
      <c r="PV117" s="2"/>
      <c r="PW117" s="2"/>
      <c r="PX117" s="2"/>
      <c r="PY117" s="2"/>
      <c r="PZ117" s="2"/>
      <c r="QA117" s="2"/>
      <c r="QB117" s="2"/>
      <c r="QC117" s="2"/>
      <c r="QD117" s="2"/>
      <c r="QE117" s="2"/>
      <c r="QF117" s="2"/>
      <c r="QG117" s="2"/>
      <c r="QH117" s="2"/>
      <c r="QI117" s="2"/>
      <c r="QJ117" s="2"/>
      <c r="QK117" s="2"/>
      <c r="QL117" s="2"/>
      <c r="QM117" s="2"/>
      <c r="QN117" s="2"/>
      <c r="QO117" s="2"/>
      <c r="QP117" s="2"/>
      <c r="QQ117" s="2"/>
      <c r="QR117" s="2"/>
      <c r="QS117" s="2"/>
      <c r="QT117" s="2"/>
      <c r="QU117" s="2"/>
      <c r="QV117" s="2"/>
      <c r="QW117" s="2"/>
      <c r="QX117" s="2"/>
      <c r="QY117" s="2"/>
      <c r="QZ117" s="2"/>
      <c r="RA117" s="2"/>
      <c r="RB117" s="2"/>
      <c r="RC117" s="2"/>
      <c r="RD117" s="2"/>
      <c r="RE117" s="2"/>
      <c r="RF117" s="2"/>
      <c r="RG117" s="2"/>
      <c r="RH117" s="2"/>
      <c r="RI117" s="2"/>
      <c r="RJ117" s="2"/>
      <c r="RK117" s="2"/>
      <c r="RL117" s="2"/>
      <c r="RM117" s="2"/>
      <c r="RN117" s="2"/>
      <c r="RO117" s="2"/>
      <c r="RP117" s="2"/>
      <c r="RQ117" s="2"/>
      <c r="RR117" s="2"/>
      <c r="RS117" s="2"/>
      <c r="RT117" s="2"/>
      <c r="RU117" s="2"/>
      <c r="RV117" s="2"/>
      <c r="RW117" s="2"/>
      <c r="RX117" s="2"/>
      <c r="RY117" s="2"/>
      <c r="RZ117" s="2"/>
      <c r="SA117" s="2"/>
      <c r="SB117" s="2"/>
      <c r="SC117" s="2"/>
      <c r="SD117" s="2"/>
      <c r="SE117" s="2"/>
      <c r="SF117" s="2"/>
      <c r="SG117" s="2"/>
      <c r="SH117" s="2"/>
      <c r="SI117" s="2"/>
      <c r="SJ117" s="2"/>
      <c r="SK117" s="2"/>
      <c r="SL117" s="2"/>
      <c r="SM117" s="2"/>
      <c r="SN117" s="2"/>
      <c r="SO117" s="2"/>
      <c r="SP117" s="2"/>
      <c r="SQ117" s="2"/>
      <c r="SR117" s="2"/>
      <c r="SS117" s="2"/>
      <c r="ST117" s="2"/>
      <c r="SU117" s="2"/>
      <c r="SV117" s="2"/>
      <c r="SW117" s="2"/>
      <c r="SX117" s="2"/>
      <c r="SY117" s="2"/>
      <c r="SZ117" s="2"/>
      <c r="TA117" s="2"/>
      <c r="TB117" s="2"/>
      <c r="TC117" s="2"/>
      <c r="TD117" s="2"/>
      <c r="TE117" s="2"/>
      <c r="TF117" s="2"/>
      <c r="TG117" s="2"/>
      <c r="TH117" s="2"/>
      <c r="TI117" s="2"/>
      <c r="TJ117" s="2"/>
      <c r="TK117" s="2"/>
      <c r="TL117" s="2"/>
      <c r="TM117" s="2"/>
      <c r="TN117" s="2"/>
      <c r="TO117" s="2"/>
      <c r="TP117" s="2"/>
      <c r="TQ117" s="2"/>
      <c r="TR117" s="2"/>
      <c r="TS117" s="2"/>
      <c r="TT117" s="2"/>
      <c r="TU117" s="2"/>
      <c r="TV117" s="2"/>
      <c r="TW117" s="2"/>
      <c r="TX117" s="2"/>
      <c r="TY117" s="2"/>
      <c r="TZ117" s="2"/>
      <c r="UA117" s="2"/>
      <c r="UB117" s="2"/>
      <c r="UC117" s="2"/>
      <c r="UD117" s="2"/>
      <c r="UE117" s="2"/>
      <c r="UF117" s="2"/>
      <c r="UG117" s="2"/>
      <c r="UH117" s="2"/>
      <c r="UI117" s="2"/>
      <c r="UJ117" s="2"/>
      <c r="UK117" s="2"/>
      <c r="UL117" s="2"/>
      <c r="UM117" s="2"/>
      <c r="UN117" s="2"/>
      <c r="UO117" s="2"/>
      <c r="UP117" s="2"/>
      <c r="UQ117" s="2"/>
      <c r="UR117" s="2"/>
      <c r="US117" s="2"/>
      <c r="UT117" s="2"/>
      <c r="UU117" s="2"/>
      <c r="UV117" s="2"/>
      <c r="UW117" s="2"/>
      <c r="UX117" s="2"/>
      <c r="UY117" s="2"/>
      <c r="UZ117" s="2"/>
      <c r="VA117" s="2"/>
      <c r="VB117" s="2"/>
      <c r="VC117" s="2"/>
      <c r="VD117" s="2"/>
      <c r="VE117" s="2"/>
      <c r="VF117" s="2"/>
      <c r="VG117" s="2"/>
      <c r="VH117" s="2"/>
      <c r="VI117" s="2"/>
      <c r="VJ117" s="2"/>
      <c r="VK117" s="2"/>
      <c r="VL117" s="2"/>
      <c r="VM117" s="2"/>
      <c r="VN117" s="2"/>
      <c r="VO117" s="2"/>
      <c r="VP117" s="2"/>
      <c r="VQ117" s="2"/>
      <c r="VR117" s="2"/>
      <c r="VS117" s="2"/>
      <c r="VT117" s="2"/>
      <c r="VU117" s="2"/>
      <c r="VV117" s="2"/>
      <c r="VW117" s="2"/>
      <c r="VX117" s="2"/>
      <c r="VY117" s="2"/>
      <c r="VZ117" s="2"/>
      <c r="WA117" s="2"/>
      <c r="WB117" s="2"/>
      <c r="WC117" s="2"/>
      <c r="WD117" s="2"/>
      <c r="WE117" s="2"/>
      <c r="WF117" s="2"/>
      <c r="WG117" s="2"/>
      <c r="WH117" s="2"/>
      <c r="WI117" s="2"/>
      <c r="WJ117" s="2"/>
      <c r="WK117" s="2"/>
      <c r="WL117" s="2"/>
      <c r="WM117" s="2"/>
      <c r="WN117" s="2"/>
      <c r="WO117" s="2"/>
      <c r="WP117" s="2"/>
      <c r="WQ117" s="2"/>
      <c r="WR117" s="2"/>
      <c r="WS117" s="2"/>
      <c r="WT117" s="2"/>
      <c r="WU117" s="2"/>
      <c r="WV117" s="2"/>
      <c r="WW117" s="2"/>
      <c r="WX117" s="2"/>
      <c r="WY117" s="2"/>
      <c r="WZ117" s="2"/>
      <c r="XA117" s="2"/>
      <c r="XB117" s="2"/>
      <c r="XC117" s="2"/>
      <c r="XD117" s="2"/>
      <c r="XE117" s="2"/>
      <c r="XF117" s="2"/>
      <c r="XG117" s="2"/>
      <c r="XH117" s="2"/>
      <c r="XI117" s="2"/>
      <c r="XJ117" s="2"/>
      <c r="XK117" s="2"/>
      <c r="XL117" s="2"/>
      <c r="XM117" s="2"/>
      <c r="XN117" s="2"/>
      <c r="XO117" s="2"/>
      <c r="XP117" s="2"/>
      <c r="XQ117" s="2"/>
      <c r="XR117" s="2"/>
      <c r="XS117" s="2"/>
      <c r="XT117" s="2"/>
      <c r="XU117" s="2"/>
      <c r="XV117" s="2"/>
      <c r="XW117" s="2"/>
      <c r="XX117" s="2"/>
      <c r="XY117" s="2"/>
      <c r="XZ117" s="2"/>
      <c r="YA117" s="2"/>
      <c r="YB117" s="2"/>
      <c r="YC117" s="2"/>
      <c r="YD117" s="2"/>
      <c r="YE117" s="2"/>
      <c r="YF117" s="2"/>
      <c r="YG117" s="2"/>
      <c r="YH117" s="2"/>
      <c r="YI117" s="2"/>
      <c r="YJ117" s="2"/>
      <c r="YK117" s="2"/>
      <c r="YL117" s="2"/>
      <c r="YM117" s="2"/>
      <c r="YN117" s="2"/>
      <c r="YO117" s="2"/>
      <c r="YP117" s="2"/>
      <c r="YQ117" s="2"/>
      <c r="YR117" s="2"/>
      <c r="YS117" s="2"/>
      <c r="YT117" s="2"/>
      <c r="YU117" s="2"/>
      <c r="YV117" s="2"/>
      <c r="YW117" s="2"/>
      <c r="YX117" s="2"/>
      <c r="YY117" s="2"/>
      <c r="YZ117" s="2"/>
      <c r="ZA117" s="2"/>
      <c r="ZB117" s="2"/>
      <c r="ZC117" s="2"/>
      <c r="ZD117" s="2"/>
      <c r="ZE117" s="2"/>
      <c r="ZF117" s="2"/>
      <c r="ZG117" s="2"/>
      <c r="ZH117" s="2"/>
      <c r="ZI117" s="2"/>
      <c r="ZJ117" s="2"/>
      <c r="ZK117" s="2"/>
      <c r="ZL117" s="2"/>
      <c r="ZM117" s="2"/>
      <c r="ZN117" s="2"/>
      <c r="ZO117" s="2"/>
      <c r="ZP117" s="2"/>
      <c r="ZQ117" s="2"/>
      <c r="ZR117" s="2"/>
      <c r="ZS117" s="2"/>
      <c r="ZT117" s="2"/>
      <c r="ZU117" s="2"/>
      <c r="ZV117" s="2"/>
      <c r="ZW117" s="2"/>
      <c r="ZX117" s="2"/>
      <c r="ZY117" s="2"/>
      <c r="ZZ117" s="2"/>
      <c r="AAA117" s="2"/>
      <c r="AAB117" s="2"/>
      <c r="AAC117" s="2"/>
      <c r="AAD117" s="2"/>
      <c r="AAE117" s="2"/>
      <c r="AAF117" s="2"/>
      <c r="AAG117" s="2"/>
      <c r="AAH117" s="2"/>
      <c r="AAI117" s="2"/>
      <c r="AAJ117" s="2"/>
      <c r="AAK117" s="2"/>
      <c r="AAL117" s="2"/>
      <c r="AAM117" s="2"/>
      <c r="AAN117" s="2"/>
      <c r="AAO117" s="2"/>
      <c r="AAP117" s="2"/>
      <c r="AAQ117" s="2"/>
      <c r="AAR117" s="2"/>
      <c r="AAS117" s="2"/>
      <c r="AAT117" s="2"/>
      <c r="AAU117" s="2"/>
      <c r="AAV117" s="2"/>
      <c r="AAW117" s="2"/>
      <c r="AAX117" s="2"/>
      <c r="AAY117" s="2"/>
      <c r="AAZ117" s="2"/>
      <c r="ABA117" s="2"/>
      <c r="ABB117" s="2"/>
      <c r="ABC117" s="2"/>
      <c r="ABD117" s="2"/>
      <c r="ABE117" s="2"/>
      <c r="ABF117" s="2"/>
      <c r="ABG117" s="2"/>
      <c r="ABH117" s="2"/>
      <c r="ABI117" s="2"/>
      <c r="ABJ117" s="2"/>
      <c r="ABK117" s="2"/>
      <c r="ABL117" s="2"/>
      <c r="ABM117" s="2"/>
      <c r="ABN117" s="2"/>
      <c r="ABO117" s="2"/>
      <c r="ABP117" s="2"/>
      <c r="ABQ117" s="2"/>
      <c r="ABR117" s="2"/>
      <c r="ABS117" s="2"/>
      <c r="ABT117" s="2"/>
      <c r="ABU117" s="2"/>
      <c r="ABV117" s="2"/>
      <c r="ABW117" s="2"/>
      <c r="ABX117" s="2"/>
      <c r="ABY117" s="2"/>
      <c r="ABZ117" s="2"/>
      <c r="ACA117" s="2"/>
      <c r="ACB117" s="2"/>
      <c r="ACC117" s="2"/>
      <c r="ACD117" s="2"/>
      <c r="ACE117" s="2"/>
      <c r="ACF117" s="2"/>
      <c r="ACG117" s="2"/>
      <c r="ACH117" s="2"/>
      <c r="ACI117" s="2"/>
      <c r="ACJ117" s="2"/>
      <c r="ACK117" s="2"/>
      <c r="ACL117" s="2"/>
      <c r="ACM117" s="2"/>
      <c r="ACN117" s="2"/>
      <c r="ACO117" s="2"/>
      <c r="ACP117" s="2"/>
      <c r="ACQ117" s="2"/>
      <c r="ACR117" s="2"/>
      <c r="ACS117" s="2"/>
      <c r="ACT117" s="2"/>
      <c r="ACU117" s="2"/>
      <c r="ACV117" s="2"/>
      <c r="ACW117" s="2"/>
      <c r="ACX117" s="2"/>
      <c r="ACY117" s="2"/>
      <c r="ACZ117" s="2"/>
      <c r="ADA117" s="2"/>
      <c r="ADB117" s="2"/>
      <c r="ADC117" s="2"/>
      <c r="ADD117" s="2"/>
      <c r="ADE117" s="2"/>
      <c r="ADF117" s="2"/>
      <c r="ADG117" s="2"/>
      <c r="ADH117" s="2"/>
      <c r="ADI117" s="2"/>
      <c r="ADJ117" s="2"/>
      <c r="ADK117" s="2"/>
      <c r="ADL117" s="2"/>
      <c r="ADM117" s="2"/>
      <c r="ADN117" s="2"/>
      <c r="ADO117" s="2"/>
      <c r="ADP117" s="2"/>
      <c r="ADQ117" s="2"/>
      <c r="ADR117" s="2"/>
      <c r="ADS117" s="2"/>
      <c r="ADT117" s="2"/>
      <c r="ADU117" s="2"/>
      <c r="ADV117" s="2"/>
      <c r="ADW117" s="2"/>
      <c r="ADX117" s="2"/>
      <c r="ADY117" s="2"/>
      <c r="ADZ117" s="2"/>
      <c r="AEA117" s="2"/>
      <c r="AEB117" s="2"/>
      <c r="AEC117" s="2"/>
      <c r="AED117" s="2"/>
      <c r="AEE117" s="2"/>
      <c r="AEF117" s="2"/>
      <c r="AEG117" s="2"/>
      <c r="AEH117" s="2"/>
      <c r="AEI117" s="2"/>
      <c r="AEJ117" s="2"/>
      <c r="AEK117" s="2"/>
      <c r="AEL117" s="2"/>
      <c r="AEM117" s="2"/>
      <c r="AEN117" s="2"/>
      <c r="AEO117" s="2"/>
      <c r="AEP117" s="2"/>
      <c r="AEQ117" s="2"/>
      <c r="AER117" s="2"/>
      <c r="AES117" s="2"/>
      <c r="AET117" s="2"/>
      <c r="AEU117" s="2"/>
      <c r="AEV117" s="2"/>
      <c r="AEW117" s="2"/>
      <c r="AEX117" s="2"/>
      <c r="AEY117" s="2"/>
      <c r="AEZ117" s="2"/>
      <c r="AFA117" s="2"/>
      <c r="AFB117" s="2"/>
      <c r="AFC117" s="2"/>
      <c r="AFD117" s="2"/>
      <c r="AFE117" s="2"/>
      <c r="AFF117" s="2"/>
      <c r="AFG117" s="2"/>
      <c r="AFH117" s="2"/>
      <c r="AFI117" s="2"/>
      <c r="AFJ117" s="2"/>
      <c r="AFK117" s="2"/>
      <c r="AFL117" s="2"/>
      <c r="AFM117" s="2"/>
      <c r="AFN117" s="2"/>
      <c r="AFO117" s="2"/>
      <c r="AFP117" s="2"/>
      <c r="AFQ117" s="2"/>
      <c r="AFR117" s="2"/>
      <c r="AFS117" s="2"/>
      <c r="AFT117" s="2"/>
      <c r="AFU117" s="2"/>
      <c r="AFV117" s="2"/>
      <c r="AFW117" s="2"/>
      <c r="AFX117" s="2"/>
      <c r="AFY117" s="2"/>
      <c r="AFZ117" s="2"/>
      <c r="AGA117" s="2"/>
      <c r="AGB117" s="2"/>
      <c r="AGC117" s="2"/>
      <c r="AGD117" s="2"/>
      <c r="AGE117" s="2"/>
      <c r="AGF117" s="2"/>
      <c r="AGG117" s="2"/>
      <c r="AGH117" s="2"/>
      <c r="AGI117" s="2"/>
      <c r="AGJ117" s="2"/>
      <c r="AGK117" s="2"/>
      <c r="AGL117" s="2"/>
      <c r="AGM117" s="2"/>
      <c r="AGN117" s="2"/>
      <c r="AGO117" s="2"/>
      <c r="AGP117" s="2"/>
      <c r="AGQ117" s="2"/>
      <c r="AGR117" s="2"/>
      <c r="AGS117" s="2"/>
      <c r="AGT117" s="2"/>
      <c r="AGU117" s="2"/>
      <c r="AGV117" s="2"/>
      <c r="AGW117" s="2"/>
      <c r="AGX117" s="2"/>
      <c r="AGY117" s="2"/>
      <c r="AGZ117" s="2"/>
      <c r="AHA117" s="2"/>
      <c r="AHB117" s="2"/>
      <c r="AHC117" s="2"/>
      <c r="AHD117" s="2"/>
      <c r="AHE117" s="2"/>
      <c r="AHF117" s="2"/>
      <c r="AHG117" s="2"/>
      <c r="AHH117" s="2"/>
      <c r="AHI117" s="2"/>
      <c r="AHJ117" s="2"/>
      <c r="AHK117" s="2"/>
      <c r="AHL117" s="2"/>
      <c r="AHM117" s="2"/>
      <c r="AHN117" s="2"/>
      <c r="AHO117" s="2"/>
      <c r="AHP117" s="2"/>
      <c r="AHQ117" s="2"/>
      <c r="AHR117" s="2"/>
      <c r="AHS117" s="2"/>
      <c r="AHT117" s="2"/>
      <c r="AHU117" s="2"/>
      <c r="AHV117" s="2"/>
      <c r="AHW117" s="2"/>
      <c r="AHX117" s="2"/>
      <c r="AHY117" s="2"/>
      <c r="AHZ117" s="2"/>
      <c r="AIA117" s="2"/>
      <c r="AIB117" s="2"/>
      <c r="AIC117" s="2"/>
      <c r="AID117" s="2"/>
      <c r="AIE117" s="2"/>
      <c r="AIF117" s="2"/>
      <c r="AIG117" s="2"/>
      <c r="AIH117" s="2"/>
      <c r="AII117" s="2"/>
      <c r="AIJ117" s="2"/>
      <c r="AIK117" s="2"/>
      <c r="AIL117" s="2"/>
      <c r="AIM117" s="2"/>
      <c r="AIN117" s="2"/>
      <c r="AIO117" s="2"/>
      <c r="AIP117" s="2"/>
      <c r="AIQ117" s="2"/>
      <c r="AIR117" s="2"/>
      <c r="AIS117" s="2"/>
      <c r="AIT117" s="2"/>
      <c r="AIU117" s="2"/>
      <c r="AIV117" s="2"/>
      <c r="AIW117" s="2"/>
      <c r="AIX117" s="2"/>
      <c r="AIY117" s="2"/>
      <c r="AIZ117" s="2"/>
      <c r="AJA117" s="2"/>
      <c r="AJB117" s="2"/>
      <c r="AJC117" s="2"/>
      <c r="AJD117" s="2"/>
      <c r="AJE117" s="2"/>
      <c r="AJF117" s="2"/>
      <c r="AJG117" s="2"/>
      <c r="AJH117" s="2"/>
      <c r="AJI117" s="2"/>
      <c r="AJJ117" s="2"/>
      <c r="AJK117" s="2"/>
      <c r="AJL117" s="2"/>
      <c r="AJM117" s="2"/>
      <c r="AJN117" s="2"/>
      <c r="AJO117" s="2"/>
      <c r="AJP117" s="2"/>
      <c r="AJQ117" s="2"/>
      <c r="AJR117" s="2"/>
      <c r="AJS117" s="2"/>
      <c r="AJT117" s="2"/>
      <c r="AJU117" s="2"/>
      <c r="AJV117" s="2"/>
      <c r="AJW117" s="2"/>
      <c r="AJX117" s="2"/>
      <c r="AJY117" s="2"/>
      <c r="AJZ117" s="2"/>
      <c r="AKA117" s="2"/>
      <c r="AKB117" s="2"/>
      <c r="AKC117" s="2"/>
      <c r="AKD117" s="2"/>
      <c r="AKE117" s="2"/>
      <c r="AKF117" s="2"/>
      <c r="AKG117" s="2"/>
      <c r="AKH117" s="2"/>
      <c r="AKI117" s="2"/>
      <c r="AKJ117" s="2"/>
      <c r="AKK117" s="2"/>
      <c r="AKL117" s="2"/>
      <c r="AKM117" s="2"/>
      <c r="AKN117" s="2"/>
      <c r="AKO117" s="2"/>
      <c r="AKP117" s="2"/>
      <c r="AKQ117" s="2"/>
      <c r="AKR117" s="2"/>
      <c r="AKS117" s="2"/>
      <c r="AKT117" s="2"/>
      <c r="AKU117" s="2"/>
      <c r="AKV117" s="2"/>
      <c r="AKW117" s="2"/>
      <c r="AKX117" s="2"/>
      <c r="AKY117" s="2"/>
      <c r="AKZ117" s="2"/>
      <c r="ALA117" s="2"/>
      <c r="ALB117" s="2"/>
      <c r="ALC117" s="2"/>
      <c r="ALD117" s="2"/>
      <c r="ALE117" s="2"/>
      <c r="ALF117" s="2"/>
      <c r="ALG117" s="2"/>
      <c r="ALH117" s="2"/>
      <c r="ALI117" s="2"/>
      <c r="ALJ117" s="2"/>
      <c r="ALK117" s="2"/>
      <c r="ALL117" s="2"/>
      <c r="ALM117" s="2"/>
      <c r="ALN117" s="2"/>
      <c r="ALO117" s="2"/>
      <c r="ALP117" s="2"/>
      <c r="ALQ117" s="2"/>
      <c r="ALR117" s="2"/>
      <c r="ALS117" s="2"/>
      <c r="ALT117" s="2"/>
      <c r="ALU117" s="2"/>
      <c r="ALV117" s="2"/>
      <c r="ALW117" s="2"/>
      <c r="ALX117" s="2"/>
      <c r="ALY117" s="2"/>
      <c r="ALZ117" s="2"/>
      <c r="AMA117" s="2"/>
      <c r="AMB117" s="2"/>
      <c r="AMC117" s="2"/>
      <c r="AMD117" s="2"/>
      <c r="AME117" s="2"/>
      <c r="AMF117" s="2"/>
      <c r="AMG117" s="2"/>
      <c r="AMH117" s="2"/>
      <c r="AMI117" s="2"/>
      <c r="AMJ117" s="2"/>
      <c r="AMK117" s="2"/>
      <c r="AML117" s="2"/>
      <c r="AMM117" s="2"/>
      <c r="AMN117" s="2"/>
      <c r="AMO117" s="2"/>
      <c r="AMP117" s="2"/>
      <c r="AMQ117" s="2"/>
      <c r="AMR117" s="2"/>
      <c r="AMS117" s="2"/>
      <c r="AMT117" s="2"/>
      <c r="AMU117" s="2"/>
      <c r="AMV117" s="2"/>
      <c r="AMW117" s="2"/>
      <c r="AMX117" s="2"/>
      <c r="AMY117" s="2"/>
      <c r="AMZ117" s="2"/>
      <c r="ANA117" s="2"/>
      <c r="ANB117" s="2"/>
      <c r="ANC117" s="2"/>
      <c r="AND117" s="2"/>
      <c r="ANE117" s="2"/>
      <c r="ANF117" s="2"/>
      <c r="ANG117" s="2"/>
      <c r="ANH117" s="2"/>
      <c r="ANI117" s="2"/>
      <c r="ANJ117" s="2"/>
      <c r="ANK117" s="2"/>
      <c r="ANL117" s="2"/>
      <c r="ANM117" s="2"/>
      <c r="ANN117" s="2"/>
      <c r="ANO117" s="2"/>
      <c r="ANP117" s="2"/>
      <c r="ANQ117" s="2"/>
      <c r="ANR117" s="2"/>
      <c r="ANS117" s="2"/>
      <c r="ANT117" s="2"/>
      <c r="ANU117" s="2"/>
      <c r="ANV117" s="2"/>
      <c r="ANW117" s="2"/>
      <c r="ANX117" s="2"/>
      <c r="ANY117" s="2"/>
      <c r="ANZ117" s="2"/>
      <c r="AOA117" s="2"/>
      <c r="AOB117" s="2"/>
      <c r="AOC117" s="2"/>
      <c r="AOD117" s="2"/>
      <c r="AOE117" s="2"/>
      <c r="AOF117" s="2"/>
      <c r="AOG117" s="2"/>
      <c r="AOH117" s="2"/>
      <c r="AOI117" s="2"/>
      <c r="AOJ117" s="2"/>
      <c r="AOK117" s="2"/>
      <c r="AOL117" s="2"/>
      <c r="AOM117" s="2"/>
      <c r="AON117" s="2"/>
      <c r="AOO117" s="2"/>
      <c r="AOP117" s="2"/>
      <c r="AOQ117" s="2"/>
      <c r="AOR117" s="2"/>
      <c r="AOS117" s="2"/>
      <c r="AOT117" s="2"/>
      <c r="AOU117" s="2"/>
      <c r="AOV117" s="2"/>
      <c r="AOW117" s="2"/>
      <c r="AOX117" s="2"/>
      <c r="AOY117" s="2"/>
      <c r="AOZ117" s="2"/>
      <c r="APA117" s="2"/>
      <c r="APB117" s="2"/>
      <c r="APC117" s="2"/>
      <c r="APD117" s="2"/>
      <c r="APE117" s="2"/>
      <c r="APF117" s="2"/>
      <c r="APG117" s="2"/>
      <c r="APH117" s="2"/>
      <c r="API117" s="2"/>
      <c r="APJ117" s="2"/>
      <c r="APK117" s="2"/>
      <c r="APL117" s="2"/>
      <c r="APM117" s="2"/>
      <c r="APN117" s="2"/>
      <c r="APO117" s="2"/>
      <c r="APP117" s="2"/>
      <c r="APQ117" s="2"/>
      <c r="APR117" s="2"/>
      <c r="APS117" s="2"/>
      <c r="APT117" s="2"/>
      <c r="APU117" s="2"/>
      <c r="APV117" s="2"/>
      <c r="APW117" s="2"/>
      <c r="APX117" s="2"/>
      <c r="APY117" s="2"/>
      <c r="APZ117" s="2"/>
      <c r="AQA117" s="2"/>
      <c r="AQB117" s="2"/>
      <c r="AQC117" s="2"/>
      <c r="AQD117" s="2"/>
      <c r="AQE117" s="2"/>
      <c r="AQF117" s="2"/>
      <c r="AQG117" s="2"/>
      <c r="AQH117" s="2"/>
      <c r="AQI117" s="2"/>
      <c r="AQJ117" s="2"/>
      <c r="AQK117" s="2"/>
      <c r="AQL117" s="2"/>
      <c r="AQM117" s="2"/>
      <c r="AQN117" s="2"/>
      <c r="AQO117" s="2"/>
      <c r="AQP117" s="2"/>
      <c r="AQQ117" s="2"/>
      <c r="AQR117" s="2"/>
      <c r="AQS117" s="2"/>
      <c r="AQT117" s="2"/>
      <c r="AQU117" s="2"/>
      <c r="AQV117" s="2"/>
      <c r="AQW117" s="2"/>
      <c r="AQX117" s="2"/>
      <c r="AQY117" s="2"/>
      <c r="AQZ117" s="2"/>
      <c r="ARA117" s="2"/>
      <c r="ARB117" s="2"/>
      <c r="ARC117" s="2"/>
      <c r="ARD117" s="2"/>
      <c r="ARE117" s="2"/>
      <c r="ARF117" s="2"/>
      <c r="ARG117" s="2"/>
      <c r="ARH117" s="2"/>
      <c r="ARI117" s="2"/>
      <c r="ARJ117" s="2"/>
      <c r="ARK117" s="2"/>
      <c r="ARL117" s="2"/>
      <c r="ARM117" s="2"/>
      <c r="ARN117" s="2"/>
      <c r="ARO117" s="2"/>
      <c r="ARP117" s="2"/>
      <c r="ARQ117" s="2"/>
      <c r="ARR117" s="2"/>
      <c r="ARS117" s="2"/>
      <c r="ART117" s="2"/>
      <c r="ARU117" s="2"/>
      <c r="ARV117" s="2"/>
      <c r="ARW117" s="2"/>
      <c r="ARX117" s="2"/>
      <c r="ARY117" s="2"/>
      <c r="ARZ117" s="2"/>
      <c r="ASA117" s="2"/>
      <c r="ASB117" s="2"/>
      <c r="ASC117" s="2"/>
      <c r="ASD117" s="2"/>
      <c r="ASE117" s="2"/>
      <c r="ASF117" s="2"/>
      <c r="ASG117" s="2"/>
      <c r="ASH117" s="2"/>
      <c r="ASI117" s="2"/>
      <c r="ASJ117" s="2"/>
      <c r="ASK117" s="2"/>
      <c r="ASL117" s="2"/>
      <c r="ASM117" s="2"/>
      <c r="ASN117" s="2"/>
      <c r="ASO117" s="2"/>
      <c r="ASP117" s="2"/>
      <c r="ASQ117" s="2"/>
      <c r="ASR117" s="2"/>
      <c r="ASS117" s="2"/>
      <c r="AST117" s="2"/>
      <c r="ASU117" s="2"/>
      <c r="ASV117" s="2"/>
      <c r="ASW117" s="2"/>
      <c r="ASX117" s="2"/>
      <c r="ASY117" s="2"/>
      <c r="ASZ117" s="2"/>
      <c r="ATA117" s="2"/>
      <c r="ATB117" s="2"/>
      <c r="ATC117" s="2"/>
      <c r="ATD117" s="2"/>
      <c r="ATE117" s="2"/>
      <c r="ATF117" s="2"/>
      <c r="ATG117" s="2"/>
      <c r="ATH117" s="2"/>
      <c r="ATI117" s="2"/>
      <c r="ATJ117" s="2"/>
      <c r="ATK117" s="2"/>
      <c r="ATL117" s="2"/>
      <c r="ATM117" s="2"/>
      <c r="ATN117" s="2"/>
      <c r="ATO117" s="2"/>
      <c r="ATP117" s="2"/>
      <c r="ATQ117" s="2"/>
      <c r="ATR117" s="2"/>
      <c r="ATS117" s="2"/>
      <c r="ATT117" s="2"/>
      <c r="ATU117" s="2"/>
      <c r="ATV117" s="2"/>
      <c r="ATW117" s="2"/>
      <c r="ATX117" s="2"/>
      <c r="ATY117" s="2"/>
      <c r="ATZ117" s="2"/>
      <c r="AUA117" s="2"/>
      <c r="AUB117" s="2"/>
      <c r="AUC117" s="2"/>
      <c r="AUD117" s="2"/>
      <c r="AUE117" s="2"/>
      <c r="AUF117" s="2"/>
      <c r="AUG117" s="2"/>
      <c r="AUH117" s="2"/>
      <c r="AUI117" s="2"/>
      <c r="AUJ117" s="2"/>
      <c r="AUK117" s="2"/>
      <c r="AUL117" s="2"/>
      <c r="AUM117" s="2"/>
      <c r="AUN117" s="2"/>
      <c r="AUO117" s="2"/>
      <c r="AUP117" s="2"/>
      <c r="AUQ117" s="2"/>
      <c r="AUR117" s="2"/>
      <c r="AUS117" s="2"/>
      <c r="AUT117" s="2"/>
      <c r="AUU117" s="2"/>
      <c r="AUV117" s="2"/>
      <c r="AUW117" s="2"/>
      <c r="AUX117" s="2"/>
      <c r="AUY117" s="2"/>
      <c r="AUZ117" s="2"/>
      <c r="AVA117" s="2"/>
      <c r="AVB117" s="2"/>
      <c r="AVC117" s="2"/>
      <c r="AVD117" s="2"/>
      <c r="AVE117" s="2"/>
      <c r="AVF117" s="2"/>
      <c r="AVG117" s="2"/>
      <c r="AVH117" s="2"/>
      <c r="AVI117" s="2"/>
      <c r="AVJ117" s="2"/>
      <c r="AVK117" s="2"/>
      <c r="AVL117" s="2"/>
      <c r="AVM117" s="2"/>
      <c r="AVN117" s="2"/>
      <c r="AVO117" s="2"/>
      <c r="AVP117" s="2"/>
      <c r="AVQ117" s="2"/>
      <c r="AVR117" s="2"/>
      <c r="AVS117" s="2"/>
      <c r="AVT117" s="2"/>
      <c r="AVU117" s="2"/>
      <c r="AVV117" s="2"/>
      <c r="AVW117" s="2"/>
      <c r="AVX117" s="2"/>
      <c r="AVY117" s="2"/>
      <c r="AVZ117" s="2"/>
      <c r="AWA117" s="2"/>
      <c r="AWB117" s="2"/>
      <c r="AWC117" s="2"/>
      <c r="AWD117" s="2"/>
      <c r="AWE117" s="2"/>
      <c r="AWF117" s="2"/>
      <c r="AWG117" s="2"/>
      <c r="AWH117" s="2"/>
      <c r="AWI117" s="2"/>
      <c r="AWJ117" s="2"/>
      <c r="AWK117" s="2"/>
      <c r="AWL117" s="2"/>
      <c r="AWM117" s="2"/>
      <c r="AWN117" s="2"/>
      <c r="AWO117" s="2"/>
      <c r="AWP117" s="2"/>
      <c r="AWQ117" s="2"/>
      <c r="AWR117" s="2"/>
      <c r="AWS117" s="2"/>
      <c r="AWT117" s="2"/>
      <c r="AWU117" s="2"/>
      <c r="AWV117" s="2"/>
      <c r="AWW117" s="2"/>
      <c r="AWX117" s="2"/>
      <c r="AWY117" s="2"/>
      <c r="AWZ117" s="2"/>
      <c r="AXA117" s="2"/>
      <c r="AXB117" s="2"/>
      <c r="AXC117" s="2"/>
      <c r="AXD117" s="2"/>
      <c r="AXE117" s="2"/>
      <c r="AXF117" s="2"/>
      <c r="AXG117" s="2"/>
      <c r="AXH117" s="2"/>
      <c r="AXI117" s="2"/>
      <c r="AXJ117" s="2"/>
      <c r="AXK117" s="2"/>
      <c r="AXL117" s="2"/>
      <c r="AXM117" s="2"/>
      <c r="AXN117" s="2"/>
      <c r="AXO117" s="2"/>
      <c r="AXP117" s="2"/>
      <c r="AXQ117" s="2"/>
      <c r="AXR117" s="2"/>
      <c r="AXS117" s="2"/>
      <c r="AXT117" s="2"/>
      <c r="AXU117" s="2"/>
      <c r="AXV117" s="2"/>
      <c r="AXW117" s="2"/>
      <c r="AXX117" s="2"/>
      <c r="AXY117" s="2"/>
      <c r="AXZ117" s="2"/>
      <c r="AYA117" s="2"/>
      <c r="AYB117" s="2"/>
      <c r="AYC117" s="2"/>
      <c r="AYD117" s="2"/>
      <c r="AYE117" s="2"/>
      <c r="AYF117" s="2"/>
      <c r="AYG117" s="2"/>
      <c r="AYH117" s="2"/>
      <c r="AYI117" s="2"/>
      <c r="AYJ117" s="2"/>
      <c r="AYK117" s="2"/>
      <c r="AYL117" s="2"/>
      <c r="AYM117" s="2"/>
      <c r="AYN117" s="2"/>
      <c r="AYO117" s="2"/>
      <c r="AYP117" s="2"/>
      <c r="AYQ117" s="2"/>
      <c r="AYR117" s="2"/>
      <c r="AYS117" s="2"/>
      <c r="AYT117" s="2"/>
      <c r="AYU117" s="2"/>
      <c r="AYV117" s="2"/>
      <c r="AYW117" s="2"/>
      <c r="AYX117" s="2"/>
      <c r="AYY117" s="2"/>
      <c r="AYZ117" s="2"/>
      <c r="AZA117" s="2"/>
      <c r="AZB117" s="2"/>
      <c r="AZC117" s="2"/>
      <c r="AZD117" s="2"/>
      <c r="AZE117" s="2"/>
      <c r="AZF117" s="2"/>
      <c r="AZG117" s="2"/>
      <c r="AZH117" s="2"/>
      <c r="AZI117" s="2"/>
      <c r="AZJ117" s="2"/>
      <c r="AZK117" s="2"/>
      <c r="AZL117" s="2"/>
      <c r="AZM117" s="2"/>
      <c r="AZN117" s="2"/>
      <c r="AZO117" s="2"/>
      <c r="AZP117" s="2"/>
      <c r="AZQ117" s="2"/>
      <c r="AZR117" s="2"/>
      <c r="AZS117" s="2"/>
      <c r="AZT117" s="2"/>
      <c r="AZU117" s="2"/>
      <c r="AZV117" s="2"/>
      <c r="AZW117" s="2"/>
      <c r="AZX117" s="2"/>
      <c r="AZY117" s="2"/>
      <c r="AZZ117" s="2"/>
      <c r="BAA117" s="2"/>
      <c r="BAB117" s="2"/>
      <c r="BAC117" s="2"/>
      <c r="BAD117" s="2"/>
      <c r="BAE117" s="2"/>
      <c r="BAF117" s="2"/>
      <c r="BAG117" s="2"/>
      <c r="BAH117" s="2"/>
      <c r="BAI117" s="2"/>
      <c r="BAJ117" s="2"/>
      <c r="BAK117" s="2"/>
      <c r="BAL117" s="2"/>
      <c r="BAM117" s="2"/>
      <c r="BAN117" s="2"/>
      <c r="BAO117" s="2"/>
      <c r="BAP117" s="2"/>
      <c r="BAQ117" s="2"/>
      <c r="BAR117" s="2"/>
      <c r="BAS117" s="2"/>
      <c r="BAT117" s="2"/>
      <c r="BAU117" s="2"/>
      <c r="BAV117" s="2"/>
      <c r="BAW117" s="2"/>
      <c r="BAX117" s="2"/>
      <c r="BAY117" s="2"/>
      <c r="BAZ117" s="2"/>
      <c r="BBA117" s="2"/>
      <c r="BBB117" s="2"/>
      <c r="BBC117" s="2"/>
      <c r="BBD117" s="2"/>
      <c r="BBE117" s="2"/>
      <c r="BBF117" s="2"/>
      <c r="BBG117" s="2"/>
      <c r="BBH117" s="2"/>
      <c r="BBI117" s="2"/>
      <c r="BBJ117" s="2"/>
      <c r="BBK117" s="2"/>
      <c r="BBL117" s="2"/>
      <c r="BBM117" s="2"/>
      <c r="BBN117" s="2"/>
      <c r="BBO117" s="2"/>
      <c r="BBP117" s="2"/>
      <c r="BBQ117" s="2"/>
      <c r="BBR117" s="2"/>
      <c r="BBS117" s="2"/>
      <c r="BBT117" s="2"/>
      <c r="BBU117" s="2"/>
      <c r="BBV117" s="2"/>
      <c r="BBW117" s="2"/>
      <c r="BBX117" s="2"/>
      <c r="BBY117" s="2"/>
      <c r="BBZ117" s="2"/>
      <c r="BCA117" s="2"/>
      <c r="BCB117" s="2"/>
      <c r="BCC117" s="2"/>
      <c r="BCD117" s="2"/>
      <c r="BCE117" s="2"/>
      <c r="BCF117" s="2"/>
      <c r="BCG117" s="2"/>
      <c r="BCH117" s="2"/>
      <c r="BCI117" s="2"/>
      <c r="BCJ117" s="2"/>
      <c r="BCK117" s="2"/>
      <c r="BCL117" s="2"/>
      <c r="BCM117" s="2"/>
      <c r="BCN117" s="2"/>
      <c r="BCO117" s="2"/>
      <c r="BCP117" s="2"/>
      <c r="BCQ117" s="2"/>
      <c r="BCR117" s="2"/>
      <c r="BCS117" s="2"/>
      <c r="BCT117" s="2"/>
      <c r="BCU117" s="2"/>
      <c r="BCV117" s="2"/>
      <c r="BCW117" s="2"/>
      <c r="BCX117" s="2"/>
      <c r="BCY117" s="2"/>
      <c r="BCZ117" s="2"/>
      <c r="BDA117" s="2"/>
      <c r="BDB117" s="2"/>
      <c r="BDC117" s="2"/>
      <c r="BDD117" s="2"/>
      <c r="BDE117" s="2"/>
      <c r="BDF117" s="2"/>
      <c r="BDG117" s="2"/>
      <c r="BDH117" s="2"/>
      <c r="BDI117" s="2"/>
      <c r="BDJ117" s="2"/>
      <c r="BDK117" s="2"/>
      <c r="BDL117" s="2"/>
      <c r="BDM117" s="2"/>
      <c r="BDN117" s="2"/>
      <c r="BDO117" s="2"/>
      <c r="BDP117" s="2"/>
      <c r="BDQ117" s="2"/>
      <c r="BDR117" s="2"/>
      <c r="BDS117" s="2"/>
      <c r="BDT117" s="2"/>
      <c r="BDU117" s="2"/>
      <c r="BDV117" s="2"/>
      <c r="BDW117" s="2"/>
      <c r="BDX117" s="2"/>
      <c r="BDY117" s="2"/>
      <c r="BDZ117" s="2"/>
      <c r="BEA117" s="2"/>
      <c r="BEB117" s="2"/>
      <c r="BEC117" s="2"/>
      <c r="BED117" s="2"/>
      <c r="BEE117" s="2"/>
      <c r="BEF117" s="2"/>
      <c r="BEG117" s="2"/>
      <c r="BEH117" s="2"/>
      <c r="BEI117" s="2"/>
      <c r="BEJ117" s="2"/>
      <c r="BEK117" s="2"/>
      <c r="BEL117" s="2"/>
      <c r="BEM117" s="2"/>
      <c r="BEN117" s="2"/>
      <c r="BEO117" s="2"/>
      <c r="BEP117" s="2"/>
      <c r="BEQ117" s="2"/>
      <c r="BER117" s="2"/>
      <c r="BES117" s="2"/>
      <c r="BET117" s="2"/>
      <c r="BEU117" s="2"/>
      <c r="BEV117" s="2"/>
      <c r="BEW117" s="2"/>
      <c r="BEX117" s="2"/>
      <c r="BEY117" s="2"/>
      <c r="BEZ117" s="2"/>
      <c r="BFA117" s="2"/>
      <c r="BFB117" s="2"/>
      <c r="BFC117" s="2"/>
      <c r="BFD117" s="2"/>
      <c r="BFE117" s="2"/>
      <c r="BFF117" s="2"/>
      <c r="BFG117" s="2"/>
      <c r="BFH117" s="2"/>
      <c r="BFI117" s="2"/>
      <c r="BFJ117" s="2"/>
      <c r="BFK117" s="2"/>
      <c r="BFL117" s="2"/>
      <c r="BFM117" s="2"/>
      <c r="BFN117" s="2"/>
      <c r="BFO117" s="2"/>
      <c r="BFP117" s="2"/>
      <c r="BFQ117" s="2"/>
      <c r="BFR117" s="2"/>
      <c r="BFS117" s="2"/>
      <c r="BFT117" s="2"/>
      <c r="BFU117" s="2"/>
      <c r="BFV117" s="2"/>
      <c r="BFW117" s="2"/>
      <c r="BFX117" s="2"/>
      <c r="BFY117" s="2"/>
      <c r="BFZ117" s="2"/>
      <c r="BGA117" s="2"/>
      <c r="BGB117" s="2"/>
      <c r="BGC117" s="2"/>
      <c r="BGD117" s="2"/>
      <c r="BGE117" s="2"/>
      <c r="BGF117" s="2"/>
      <c r="BGG117" s="2"/>
      <c r="BGH117" s="2"/>
      <c r="BGI117" s="2"/>
      <c r="BGJ117" s="2"/>
      <c r="BGK117" s="2"/>
      <c r="BGL117" s="2"/>
      <c r="BGM117" s="2"/>
      <c r="BGN117" s="2"/>
      <c r="BGO117" s="2"/>
      <c r="BGP117" s="2"/>
      <c r="BGQ117" s="2"/>
      <c r="BGR117" s="2"/>
      <c r="BGS117" s="2"/>
      <c r="BGT117" s="2"/>
      <c r="BGU117" s="2"/>
      <c r="BGV117" s="2"/>
      <c r="BGW117" s="2"/>
      <c r="BGX117" s="2"/>
      <c r="BGY117" s="2"/>
      <c r="BGZ117" s="2"/>
      <c r="BHA117" s="2"/>
      <c r="BHB117" s="2"/>
      <c r="BHC117" s="2"/>
      <c r="BHD117" s="2"/>
      <c r="BHE117" s="2"/>
      <c r="BHF117" s="2"/>
      <c r="BHG117" s="2"/>
      <c r="BHH117" s="2"/>
      <c r="BHI117" s="2"/>
      <c r="BHJ117" s="2"/>
      <c r="BHK117" s="2"/>
      <c r="BHL117" s="2"/>
      <c r="BHM117" s="2"/>
      <c r="BHN117" s="2"/>
      <c r="BHO117" s="2"/>
      <c r="BHP117" s="2"/>
      <c r="BHQ117" s="2"/>
      <c r="BHR117" s="2"/>
      <c r="BHS117" s="2"/>
      <c r="BHT117" s="2"/>
      <c r="BHU117" s="2"/>
      <c r="BHV117" s="2"/>
      <c r="BHW117" s="2"/>
      <c r="BHX117" s="2"/>
      <c r="BHY117" s="2"/>
      <c r="BHZ117" s="2"/>
      <c r="BIA117" s="2"/>
      <c r="BIB117" s="2"/>
      <c r="BIC117" s="2"/>
      <c r="BID117" s="2"/>
      <c r="BIE117" s="2"/>
      <c r="BIF117" s="2"/>
      <c r="BIG117" s="2"/>
      <c r="BIH117" s="2"/>
      <c r="BII117" s="2"/>
      <c r="BIJ117" s="2"/>
      <c r="BIK117" s="2"/>
      <c r="BIL117" s="2"/>
      <c r="BIM117" s="2"/>
      <c r="BIN117" s="2"/>
      <c r="BIO117" s="2"/>
      <c r="BIP117" s="2"/>
      <c r="BIQ117" s="2"/>
      <c r="BIR117" s="2"/>
      <c r="BIS117" s="2"/>
      <c r="BIT117" s="2"/>
      <c r="BIU117" s="2"/>
      <c r="BIV117" s="2"/>
      <c r="BIW117" s="2"/>
      <c r="BIX117" s="2"/>
      <c r="BIY117" s="2"/>
      <c r="BIZ117" s="2"/>
      <c r="BJA117" s="2"/>
      <c r="BJB117" s="2"/>
      <c r="BJC117" s="2"/>
      <c r="BJD117" s="2"/>
      <c r="BJE117" s="2"/>
      <c r="BJF117" s="2"/>
      <c r="BJG117" s="2"/>
      <c r="BJH117" s="2"/>
      <c r="BJI117" s="2"/>
      <c r="BJJ117" s="2"/>
      <c r="BJK117" s="2"/>
      <c r="BJL117" s="2"/>
      <c r="BJM117" s="2"/>
      <c r="BJN117" s="2"/>
      <c r="BJO117" s="2"/>
      <c r="BJP117" s="2"/>
      <c r="BJQ117" s="2"/>
      <c r="BJR117" s="2"/>
      <c r="BJS117" s="2"/>
      <c r="BJT117" s="2"/>
      <c r="BJU117" s="2"/>
      <c r="BJV117" s="2"/>
      <c r="BJW117" s="2"/>
      <c r="BJX117" s="2"/>
      <c r="BJY117" s="2"/>
      <c r="BJZ117" s="2"/>
      <c r="BKA117" s="2"/>
      <c r="BKB117" s="2"/>
      <c r="BKC117" s="2"/>
      <c r="BKD117" s="2"/>
      <c r="BKE117" s="2"/>
      <c r="BKF117" s="2"/>
      <c r="BKG117" s="2"/>
      <c r="BKH117" s="2"/>
      <c r="BKI117" s="2"/>
      <c r="BKJ117" s="2"/>
      <c r="BKK117" s="2"/>
      <c r="BKL117" s="2"/>
      <c r="BKM117" s="2"/>
      <c r="BKN117" s="2"/>
      <c r="BKO117" s="2"/>
      <c r="BKP117" s="2"/>
      <c r="BKQ117" s="2"/>
      <c r="BKR117" s="2"/>
      <c r="BKS117" s="2"/>
      <c r="BKT117" s="2"/>
      <c r="BKU117" s="2"/>
      <c r="BKV117" s="2"/>
      <c r="BKW117" s="2"/>
      <c r="BKX117" s="2"/>
      <c r="BKY117" s="2"/>
      <c r="BKZ117" s="2"/>
      <c r="BLA117" s="2"/>
      <c r="BLB117" s="2"/>
      <c r="BLC117" s="2"/>
      <c r="BLD117" s="2"/>
      <c r="BLE117" s="2"/>
      <c r="BLF117" s="2"/>
      <c r="BLG117" s="2"/>
      <c r="BLH117" s="2"/>
      <c r="BLI117" s="2"/>
      <c r="BLJ117" s="2"/>
      <c r="BLK117" s="2"/>
      <c r="BLL117" s="2"/>
      <c r="BLM117" s="2"/>
      <c r="BLN117" s="2"/>
      <c r="BLO117" s="2"/>
      <c r="BLP117" s="2"/>
      <c r="BLQ117" s="2"/>
      <c r="BLR117" s="2"/>
      <c r="BLS117" s="2"/>
      <c r="BLT117" s="2"/>
      <c r="BLU117" s="2"/>
      <c r="BLV117" s="2"/>
      <c r="BLW117" s="2"/>
      <c r="BLX117" s="2"/>
      <c r="BLY117" s="2"/>
      <c r="BLZ117" s="2"/>
      <c r="BMA117" s="2"/>
      <c r="BMB117" s="2"/>
      <c r="BMC117" s="2"/>
      <c r="BMD117" s="2"/>
      <c r="BME117" s="2"/>
      <c r="BMF117" s="2"/>
      <c r="BMG117" s="2"/>
      <c r="BMH117" s="2"/>
      <c r="BMI117" s="2"/>
      <c r="BMJ117" s="2"/>
      <c r="BMK117" s="2"/>
      <c r="BML117" s="2"/>
      <c r="BMM117" s="2"/>
      <c r="BMN117" s="2"/>
      <c r="BMO117" s="2"/>
      <c r="BMP117" s="2"/>
      <c r="BMQ117" s="2"/>
      <c r="BMR117" s="2"/>
      <c r="BMS117" s="2"/>
      <c r="BMT117" s="2"/>
      <c r="BMU117" s="2"/>
      <c r="BMV117" s="2"/>
      <c r="BMW117" s="2"/>
      <c r="BMX117" s="2"/>
      <c r="BMY117" s="2"/>
      <c r="BMZ117" s="2"/>
      <c r="BNA117" s="2"/>
      <c r="BNB117" s="2"/>
      <c r="BNC117" s="2"/>
      <c r="BND117" s="2"/>
      <c r="BNE117" s="2"/>
      <c r="BNF117" s="2"/>
      <c r="BNG117" s="2"/>
      <c r="BNH117" s="2"/>
      <c r="BNI117" s="2"/>
      <c r="BNJ117" s="2"/>
      <c r="BNK117" s="2"/>
      <c r="BNL117" s="2"/>
      <c r="BNM117" s="2"/>
      <c r="BNN117" s="2"/>
      <c r="BNO117" s="2"/>
      <c r="BNP117" s="2"/>
      <c r="BNQ117" s="2"/>
      <c r="BNR117" s="2"/>
      <c r="BNS117" s="2"/>
      <c r="BNT117" s="2"/>
      <c r="BNU117" s="2"/>
      <c r="BNV117" s="2"/>
      <c r="BNW117" s="2"/>
      <c r="BNX117" s="2"/>
      <c r="BNY117" s="2"/>
      <c r="BNZ117" s="2"/>
      <c r="BOA117" s="2"/>
      <c r="BOB117" s="2"/>
      <c r="BOC117" s="2"/>
      <c r="BOD117" s="2"/>
      <c r="BOE117" s="2"/>
      <c r="BOF117" s="2"/>
      <c r="BOG117" s="2"/>
      <c r="BOH117" s="2"/>
      <c r="BOI117" s="2"/>
      <c r="BOJ117" s="2"/>
      <c r="BOK117" s="2"/>
      <c r="BOL117" s="2"/>
      <c r="BOM117" s="2"/>
      <c r="BON117" s="2"/>
      <c r="BOO117" s="2"/>
      <c r="BOP117" s="2"/>
      <c r="BOQ117" s="2"/>
      <c r="BOR117" s="2"/>
      <c r="BOS117" s="2"/>
      <c r="BOT117" s="2"/>
      <c r="BOU117" s="2"/>
      <c r="BOV117" s="2"/>
      <c r="BOW117" s="2"/>
      <c r="BOX117" s="2"/>
      <c r="BOY117" s="2"/>
      <c r="BOZ117" s="2"/>
      <c r="BPA117" s="2"/>
      <c r="BPB117" s="2"/>
      <c r="BPC117" s="2"/>
      <c r="BPD117" s="2"/>
      <c r="BPE117" s="2"/>
      <c r="BPF117" s="2"/>
      <c r="BPG117" s="2"/>
      <c r="BPH117" s="2"/>
      <c r="BPI117" s="2"/>
      <c r="BPJ117" s="2"/>
      <c r="BPK117" s="2"/>
      <c r="BPL117" s="2"/>
      <c r="BPM117" s="2"/>
      <c r="BPN117" s="2"/>
      <c r="BPO117" s="2"/>
      <c r="BPP117" s="2"/>
      <c r="BPQ117" s="2"/>
      <c r="BPR117" s="2"/>
      <c r="BPS117" s="2"/>
      <c r="BPT117" s="2"/>
      <c r="BPU117" s="2"/>
      <c r="BPV117" s="2"/>
      <c r="BPW117" s="2"/>
      <c r="BPX117" s="2"/>
      <c r="BPY117" s="2"/>
      <c r="BPZ117" s="2"/>
      <c r="BQA117" s="2"/>
      <c r="BQB117" s="2"/>
      <c r="BQC117" s="2"/>
      <c r="BQD117" s="2"/>
      <c r="BQE117" s="2"/>
      <c r="BQF117" s="2"/>
      <c r="BQG117" s="2"/>
      <c r="BQH117" s="2"/>
      <c r="BQI117" s="2"/>
      <c r="BQJ117" s="2"/>
      <c r="BQK117" s="2"/>
      <c r="BQL117" s="2"/>
      <c r="BQM117" s="2"/>
      <c r="BQN117" s="2"/>
      <c r="BQO117" s="2"/>
      <c r="BQP117" s="2"/>
      <c r="BQQ117" s="2"/>
      <c r="BQR117" s="2"/>
      <c r="BQS117" s="2"/>
      <c r="BQT117" s="2"/>
      <c r="BQU117" s="2"/>
      <c r="BQV117" s="2"/>
      <c r="BQW117" s="2"/>
      <c r="BQX117" s="2"/>
      <c r="BQY117" s="2"/>
      <c r="BQZ117" s="2"/>
      <c r="BRA117" s="2"/>
      <c r="BRB117" s="2"/>
      <c r="BRC117" s="2"/>
      <c r="BRD117" s="2"/>
      <c r="BRE117" s="2"/>
      <c r="BRF117" s="2"/>
      <c r="BRG117" s="2"/>
      <c r="BRH117" s="2"/>
      <c r="BRI117" s="2"/>
      <c r="BRJ117" s="2"/>
      <c r="BRK117" s="2"/>
      <c r="BRL117" s="2"/>
      <c r="BRM117" s="2"/>
      <c r="BRN117" s="2"/>
      <c r="BRO117" s="2"/>
      <c r="BRP117" s="2"/>
      <c r="BRQ117" s="2"/>
      <c r="BRR117" s="2"/>
      <c r="BRS117" s="2"/>
      <c r="BRT117" s="2"/>
      <c r="BRU117" s="2"/>
      <c r="BRV117" s="2"/>
      <c r="BRW117" s="2"/>
      <c r="BRX117" s="2"/>
      <c r="BRY117" s="2"/>
      <c r="BRZ117" s="2"/>
      <c r="BSA117" s="2"/>
      <c r="BSB117" s="2"/>
      <c r="BSC117" s="2"/>
      <c r="BSD117" s="2"/>
      <c r="BSE117" s="2"/>
      <c r="BSF117" s="2"/>
      <c r="BSG117" s="2"/>
      <c r="BSH117" s="2"/>
      <c r="BSI117" s="2"/>
      <c r="BSJ117" s="2"/>
      <c r="BSK117" s="2"/>
      <c r="BSL117" s="2"/>
      <c r="BSM117" s="2"/>
      <c r="BSN117" s="2"/>
      <c r="BSO117" s="2"/>
      <c r="BSP117" s="2"/>
      <c r="BSQ117" s="2"/>
      <c r="BSR117" s="2"/>
      <c r="BSS117" s="2"/>
      <c r="BST117" s="2"/>
      <c r="BSU117" s="2"/>
      <c r="BSV117" s="2"/>
      <c r="BSW117" s="2"/>
      <c r="BSX117" s="2"/>
      <c r="BSY117" s="2"/>
      <c r="BSZ117" s="2"/>
      <c r="BTA117" s="2"/>
      <c r="BTB117" s="2"/>
      <c r="BTC117" s="2"/>
      <c r="BTD117" s="2"/>
      <c r="BTE117" s="2"/>
      <c r="BTF117" s="2"/>
      <c r="BTG117" s="2"/>
      <c r="BTH117" s="2"/>
      <c r="BTI117" s="2"/>
      <c r="BTJ117" s="2"/>
      <c r="BTK117" s="2"/>
      <c r="BTL117" s="2"/>
      <c r="BTM117" s="2"/>
      <c r="BTN117" s="2"/>
      <c r="BTO117" s="2"/>
      <c r="BTP117" s="2"/>
      <c r="BTQ117" s="2"/>
      <c r="BTR117" s="2"/>
      <c r="BTS117" s="2"/>
      <c r="BTT117" s="2"/>
      <c r="BTU117" s="2"/>
      <c r="BTV117" s="2"/>
      <c r="BTW117" s="2"/>
      <c r="BTX117" s="2"/>
      <c r="BTY117" s="2"/>
      <c r="BTZ117" s="2"/>
      <c r="BUA117" s="2"/>
      <c r="BUB117" s="2"/>
      <c r="BUC117" s="2"/>
      <c r="BUD117" s="2"/>
      <c r="BUE117" s="2"/>
      <c r="BUF117" s="2"/>
      <c r="BUG117" s="2"/>
      <c r="BUH117" s="2"/>
      <c r="BUI117" s="2"/>
      <c r="BUJ117" s="2"/>
      <c r="BUK117" s="2"/>
      <c r="BUL117" s="2"/>
      <c r="BUM117" s="2"/>
      <c r="BUN117" s="2"/>
      <c r="BUO117" s="2"/>
      <c r="BUP117" s="2"/>
      <c r="BUQ117" s="2"/>
      <c r="BUR117" s="2"/>
      <c r="BUS117" s="2"/>
      <c r="BUT117" s="2"/>
      <c r="BUU117" s="2"/>
      <c r="BUV117" s="2"/>
      <c r="BUW117" s="2"/>
      <c r="BUX117" s="2"/>
      <c r="BUY117" s="2"/>
      <c r="BUZ117" s="2"/>
      <c r="BVA117" s="2"/>
      <c r="BVB117" s="2"/>
      <c r="BVC117" s="2"/>
      <c r="BVD117" s="2"/>
      <c r="BVE117" s="2"/>
      <c r="BVF117" s="2"/>
      <c r="BVG117" s="2"/>
      <c r="BVH117" s="2"/>
      <c r="BVI117" s="2"/>
      <c r="BVJ117" s="2"/>
      <c r="BVK117" s="2"/>
      <c r="BVL117" s="2"/>
      <c r="BVM117" s="2"/>
      <c r="BVN117" s="2"/>
      <c r="BVO117" s="2"/>
      <c r="BVP117" s="2"/>
      <c r="BVQ117" s="2"/>
      <c r="BVR117" s="2"/>
      <c r="BVS117" s="2"/>
      <c r="BVT117" s="2"/>
      <c r="BVU117" s="2"/>
      <c r="BVV117" s="2"/>
      <c r="BVW117" s="2"/>
      <c r="BVX117" s="2"/>
      <c r="BVY117" s="2"/>
      <c r="BVZ117" s="2"/>
      <c r="BWA117" s="2"/>
      <c r="BWB117" s="2"/>
      <c r="BWC117" s="2"/>
      <c r="BWD117" s="2"/>
      <c r="BWE117" s="2"/>
      <c r="BWF117" s="2"/>
      <c r="BWG117" s="2"/>
      <c r="BWH117" s="2"/>
      <c r="BWI117" s="2"/>
      <c r="BWJ117" s="2"/>
      <c r="BWK117" s="2"/>
      <c r="BWL117" s="2"/>
      <c r="BWM117" s="2"/>
      <c r="BWN117" s="2"/>
      <c r="BWO117" s="2"/>
      <c r="BWP117" s="2"/>
      <c r="BWQ117" s="2"/>
      <c r="BWR117" s="2"/>
      <c r="BWS117" s="2"/>
      <c r="BWT117" s="2"/>
      <c r="BWU117" s="2"/>
      <c r="BWV117" s="2"/>
      <c r="BWW117" s="2"/>
      <c r="BWX117" s="2"/>
      <c r="BWY117" s="2"/>
      <c r="BWZ117" s="2"/>
      <c r="BXA117" s="2"/>
      <c r="BXB117" s="2"/>
      <c r="BXC117" s="2"/>
      <c r="BXD117" s="2"/>
      <c r="BXE117" s="2"/>
      <c r="BXF117" s="2"/>
      <c r="BXG117" s="2"/>
      <c r="BXH117" s="2"/>
      <c r="BXI117" s="2"/>
      <c r="BXJ117" s="2"/>
      <c r="BXK117" s="2"/>
      <c r="BXL117" s="2"/>
      <c r="BXM117" s="2"/>
      <c r="BXN117" s="2"/>
      <c r="BXO117" s="2"/>
      <c r="BXP117" s="2"/>
      <c r="BXQ117" s="2"/>
      <c r="BXR117" s="2"/>
      <c r="BXS117" s="2"/>
      <c r="BXT117" s="2"/>
      <c r="BXU117" s="2"/>
      <c r="BXV117" s="2"/>
      <c r="BXW117" s="2"/>
      <c r="BXX117" s="2"/>
      <c r="BXY117" s="2"/>
      <c r="BXZ117" s="2"/>
      <c r="BYA117" s="2"/>
      <c r="BYB117" s="2"/>
      <c r="BYC117" s="2"/>
      <c r="BYD117" s="2"/>
      <c r="BYE117" s="2"/>
      <c r="BYF117" s="2"/>
      <c r="BYG117" s="2"/>
      <c r="BYH117" s="2"/>
      <c r="BYI117" s="2"/>
      <c r="BYJ117" s="2"/>
      <c r="BYK117" s="2"/>
      <c r="BYL117" s="2"/>
      <c r="BYM117" s="2"/>
      <c r="BYN117" s="2"/>
      <c r="BYO117" s="2"/>
      <c r="BYP117" s="2"/>
      <c r="BYQ117" s="2"/>
      <c r="BYR117" s="2"/>
      <c r="BYS117" s="2"/>
      <c r="BYT117" s="2"/>
      <c r="BYU117" s="2"/>
      <c r="BYV117" s="2"/>
      <c r="BYW117" s="2"/>
      <c r="BYX117" s="2"/>
      <c r="BYY117" s="2"/>
      <c r="BYZ117" s="2"/>
      <c r="BZA117" s="2"/>
      <c r="BZB117" s="2"/>
      <c r="BZC117" s="2"/>
      <c r="BZD117" s="2"/>
      <c r="BZE117" s="2"/>
      <c r="BZF117" s="2"/>
      <c r="BZG117" s="2"/>
      <c r="BZH117" s="2"/>
      <c r="BZI117" s="2"/>
      <c r="BZJ117" s="2"/>
      <c r="BZK117" s="2"/>
      <c r="BZL117" s="2"/>
      <c r="BZM117" s="2"/>
      <c r="BZN117" s="2"/>
      <c r="BZO117" s="2"/>
      <c r="BZP117" s="2"/>
      <c r="BZQ117" s="2"/>
      <c r="BZR117" s="2"/>
      <c r="BZS117" s="2"/>
      <c r="BZT117" s="2"/>
      <c r="BZU117" s="2"/>
      <c r="BZV117" s="2"/>
      <c r="BZW117" s="2"/>
      <c r="BZX117" s="2"/>
      <c r="BZY117" s="2"/>
      <c r="BZZ117" s="2"/>
      <c r="CAA117" s="2"/>
      <c r="CAB117" s="2"/>
      <c r="CAC117" s="2"/>
      <c r="CAD117" s="2"/>
      <c r="CAE117" s="2"/>
      <c r="CAF117" s="2"/>
      <c r="CAG117" s="2"/>
      <c r="CAH117" s="2"/>
      <c r="CAI117" s="2"/>
      <c r="CAJ117" s="2"/>
      <c r="CAK117" s="2"/>
      <c r="CAL117" s="2"/>
      <c r="CAM117" s="2"/>
      <c r="CAN117" s="2"/>
      <c r="CAO117" s="2"/>
      <c r="CAP117" s="2"/>
      <c r="CAQ117" s="2"/>
      <c r="CAR117" s="2"/>
      <c r="CAS117" s="2"/>
      <c r="CAT117" s="2"/>
      <c r="CAU117" s="2"/>
      <c r="CAV117" s="2"/>
      <c r="CAW117" s="2"/>
      <c r="CAX117" s="2"/>
      <c r="CAY117" s="2"/>
      <c r="CAZ117" s="2"/>
      <c r="CBA117" s="2"/>
      <c r="CBB117" s="2"/>
      <c r="CBC117" s="2"/>
      <c r="CBD117" s="2"/>
      <c r="CBE117" s="2"/>
      <c r="CBF117" s="2"/>
      <c r="CBG117" s="2"/>
      <c r="CBH117" s="2"/>
      <c r="CBI117" s="2"/>
      <c r="CBJ117" s="2"/>
      <c r="CBK117" s="2"/>
      <c r="CBL117" s="2"/>
      <c r="CBM117" s="2"/>
      <c r="CBN117" s="2"/>
      <c r="CBO117" s="2"/>
      <c r="CBP117" s="2"/>
      <c r="CBQ117" s="2"/>
      <c r="CBR117" s="2"/>
      <c r="CBS117" s="2"/>
      <c r="CBT117" s="2"/>
      <c r="CBU117" s="2"/>
      <c r="CBV117" s="2"/>
      <c r="CBW117" s="2"/>
      <c r="CBX117" s="2"/>
      <c r="CBY117" s="2"/>
      <c r="CBZ117" s="2"/>
      <c r="CCA117" s="2"/>
      <c r="CCB117" s="2"/>
      <c r="CCC117" s="2"/>
      <c r="CCD117" s="2"/>
      <c r="CCE117" s="2"/>
      <c r="CCF117" s="2"/>
      <c r="CCG117" s="2"/>
      <c r="CCH117" s="2"/>
      <c r="CCI117" s="2"/>
      <c r="CCJ117" s="2"/>
      <c r="CCK117" s="2"/>
      <c r="CCL117" s="2"/>
      <c r="CCM117" s="2"/>
      <c r="CCN117" s="2"/>
      <c r="CCO117" s="2"/>
      <c r="CCP117" s="2"/>
      <c r="CCQ117" s="2"/>
      <c r="CCR117" s="2"/>
      <c r="CCS117" s="2"/>
      <c r="CCT117" s="2"/>
      <c r="CCU117" s="2"/>
      <c r="CCV117" s="2"/>
      <c r="CCW117" s="2"/>
      <c r="CCX117" s="2"/>
      <c r="CCY117" s="2"/>
      <c r="CCZ117" s="2"/>
      <c r="CDA117" s="2"/>
      <c r="CDB117" s="2"/>
      <c r="CDC117" s="2"/>
      <c r="CDD117" s="2"/>
      <c r="CDE117" s="2"/>
      <c r="CDF117" s="2"/>
      <c r="CDG117" s="2"/>
      <c r="CDH117" s="2"/>
      <c r="CDI117" s="2"/>
      <c r="CDJ117" s="2"/>
      <c r="CDK117" s="2"/>
      <c r="CDL117" s="2"/>
      <c r="CDM117" s="2"/>
      <c r="CDN117" s="2"/>
      <c r="CDO117" s="2"/>
      <c r="CDP117" s="2"/>
      <c r="CDQ117" s="2"/>
      <c r="CDR117" s="2"/>
      <c r="CDS117" s="2"/>
      <c r="CDT117" s="2"/>
      <c r="CDU117" s="2"/>
      <c r="CDV117" s="2"/>
      <c r="CDW117" s="2"/>
      <c r="CDX117" s="2"/>
      <c r="CDY117" s="2"/>
      <c r="CDZ117" s="2"/>
      <c r="CEA117" s="2"/>
      <c r="CEB117" s="2"/>
      <c r="CEC117" s="2"/>
      <c r="CED117" s="2"/>
      <c r="CEE117" s="2"/>
      <c r="CEF117" s="2"/>
      <c r="CEG117" s="2"/>
      <c r="CEH117" s="2"/>
      <c r="CEI117" s="2"/>
      <c r="CEJ117" s="2"/>
      <c r="CEK117" s="2"/>
      <c r="CEL117" s="2"/>
      <c r="CEM117" s="2"/>
      <c r="CEN117" s="2"/>
      <c r="CEO117" s="2"/>
      <c r="CEP117" s="2"/>
      <c r="CEQ117" s="2"/>
      <c r="CER117" s="2"/>
      <c r="CES117" s="2"/>
      <c r="CET117" s="2"/>
      <c r="CEU117" s="2"/>
      <c r="CEV117" s="2"/>
      <c r="CEW117" s="2"/>
      <c r="CEX117" s="2"/>
      <c r="CEY117" s="2"/>
      <c r="CEZ117" s="2"/>
      <c r="CFA117" s="2"/>
      <c r="CFB117" s="2"/>
      <c r="CFC117" s="2"/>
      <c r="CFD117" s="2"/>
      <c r="CFE117" s="2"/>
      <c r="CFF117" s="2"/>
      <c r="CFG117" s="2"/>
      <c r="CFH117" s="2"/>
      <c r="CFI117" s="2"/>
      <c r="CFJ117" s="2"/>
      <c r="CFK117" s="2"/>
      <c r="CFL117" s="2"/>
      <c r="CFM117" s="2"/>
      <c r="CFN117" s="2"/>
      <c r="CFO117" s="2"/>
      <c r="CFP117" s="2"/>
      <c r="CFQ117" s="2"/>
      <c r="CFR117" s="2"/>
      <c r="CFS117" s="2"/>
      <c r="CFT117" s="2"/>
      <c r="CFU117" s="2"/>
      <c r="CFV117" s="2"/>
      <c r="CFW117" s="2"/>
      <c r="CFX117" s="2"/>
      <c r="CFY117" s="2"/>
      <c r="CFZ117" s="2"/>
      <c r="CGA117" s="2"/>
      <c r="CGB117" s="2"/>
      <c r="CGC117" s="2"/>
      <c r="CGD117" s="2"/>
      <c r="CGE117" s="2"/>
      <c r="CGF117" s="2"/>
      <c r="CGG117" s="2"/>
      <c r="CGH117" s="2"/>
      <c r="CGI117" s="2"/>
      <c r="CGJ117" s="2"/>
      <c r="CGK117" s="2"/>
      <c r="CGL117" s="2"/>
      <c r="CGM117" s="2"/>
      <c r="CGN117" s="2"/>
      <c r="CGO117" s="2"/>
      <c r="CGP117" s="2"/>
      <c r="CGQ117" s="2"/>
      <c r="CGR117" s="2"/>
      <c r="CGS117" s="2"/>
      <c r="CGT117" s="2"/>
      <c r="CGU117" s="2"/>
      <c r="CGV117" s="2"/>
      <c r="CGW117" s="2"/>
      <c r="CGX117" s="2"/>
      <c r="CGY117" s="2"/>
      <c r="CGZ117" s="2"/>
      <c r="CHA117" s="2"/>
      <c r="CHB117" s="2"/>
      <c r="CHC117" s="2"/>
      <c r="CHD117" s="2"/>
      <c r="CHE117" s="2"/>
      <c r="CHF117" s="2"/>
      <c r="CHG117" s="2"/>
      <c r="CHH117" s="2"/>
      <c r="CHI117" s="2"/>
      <c r="CHJ117" s="2"/>
      <c r="CHK117" s="2"/>
      <c r="CHL117" s="2"/>
      <c r="CHM117" s="2"/>
      <c r="CHN117" s="2"/>
      <c r="CHO117" s="2"/>
      <c r="CHP117" s="2"/>
      <c r="CHQ117" s="2"/>
      <c r="CHR117" s="2"/>
      <c r="CHS117" s="2"/>
      <c r="CHT117" s="2"/>
      <c r="CHU117" s="2"/>
      <c r="CHV117" s="2"/>
      <c r="CHW117" s="2"/>
      <c r="CHX117" s="2"/>
      <c r="CHY117" s="2"/>
      <c r="CHZ117" s="2"/>
      <c r="CIA117" s="2"/>
      <c r="CIB117" s="2"/>
      <c r="CIC117" s="2"/>
      <c r="CID117" s="2"/>
      <c r="CIE117" s="2"/>
      <c r="CIF117" s="2"/>
      <c r="CIG117" s="2"/>
      <c r="CIH117" s="2"/>
      <c r="CII117" s="2"/>
      <c r="CIJ117" s="2"/>
      <c r="CIK117" s="2"/>
      <c r="CIL117" s="2"/>
      <c r="CIM117" s="2"/>
      <c r="CIN117" s="2"/>
      <c r="CIO117" s="2"/>
      <c r="CIP117" s="2"/>
      <c r="CIQ117" s="2"/>
      <c r="CIR117" s="2"/>
      <c r="CIS117" s="2"/>
      <c r="CIT117" s="2"/>
      <c r="CIU117" s="2"/>
      <c r="CIV117" s="2"/>
      <c r="CIW117" s="2"/>
      <c r="CIX117" s="2"/>
      <c r="CIY117" s="2"/>
      <c r="CIZ117" s="2"/>
      <c r="CJA117" s="2"/>
      <c r="CJB117" s="2"/>
      <c r="CJC117" s="2"/>
      <c r="CJD117" s="2"/>
      <c r="CJE117" s="2"/>
      <c r="CJF117" s="2"/>
      <c r="CJG117" s="2"/>
      <c r="CJH117" s="2"/>
      <c r="CJI117" s="2"/>
      <c r="CJJ117" s="2"/>
      <c r="CJK117" s="2"/>
      <c r="CJL117" s="2"/>
      <c r="CJM117" s="2"/>
      <c r="CJN117" s="2"/>
      <c r="CJO117" s="2"/>
      <c r="CJP117" s="2"/>
      <c r="CJQ117" s="2"/>
      <c r="CJR117" s="2"/>
      <c r="CJS117" s="2"/>
      <c r="CJT117" s="2"/>
      <c r="CJU117" s="2"/>
      <c r="CJV117" s="2"/>
      <c r="CJW117" s="2"/>
      <c r="CJX117" s="2"/>
      <c r="CJY117" s="2"/>
      <c r="CJZ117" s="2"/>
      <c r="CKA117" s="2"/>
      <c r="CKB117" s="2"/>
      <c r="CKC117" s="2"/>
      <c r="CKD117" s="2"/>
      <c r="CKE117" s="2"/>
      <c r="CKF117" s="2"/>
      <c r="CKG117" s="2"/>
      <c r="CKH117" s="2"/>
      <c r="CKI117" s="2"/>
      <c r="CKJ117" s="2"/>
      <c r="CKK117" s="2"/>
      <c r="CKL117" s="2"/>
      <c r="CKM117" s="2"/>
      <c r="CKN117" s="2"/>
      <c r="CKO117" s="2"/>
      <c r="CKP117" s="2"/>
      <c r="CKQ117" s="2"/>
      <c r="CKR117" s="2"/>
      <c r="CKS117" s="2"/>
      <c r="CKT117" s="2"/>
      <c r="CKU117" s="2"/>
      <c r="CKV117" s="2"/>
      <c r="CKW117" s="2"/>
      <c r="CKX117" s="2"/>
      <c r="CKY117" s="2"/>
      <c r="CKZ117" s="2"/>
      <c r="CLA117" s="2"/>
      <c r="CLB117" s="2"/>
      <c r="CLC117" s="2"/>
      <c r="CLD117" s="2"/>
      <c r="CLE117" s="2"/>
      <c r="CLF117" s="2"/>
      <c r="CLG117" s="2"/>
      <c r="CLH117" s="2"/>
      <c r="CLI117" s="2"/>
      <c r="CLJ117" s="2"/>
      <c r="CLK117" s="2"/>
      <c r="CLL117" s="2"/>
      <c r="CLM117" s="2"/>
      <c r="CLN117" s="2"/>
      <c r="CLO117" s="2"/>
      <c r="CLP117" s="2"/>
      <c r="CLQ117" s="2"/>
      <c r="CLR117" s="2"/>
      <c r="CLS117" s="2"/>
      <c r="CLT117" s="2"/>
      <c r="CLU117" s="2"/>
      <c r="CLV117" s="2"/>
      <c r="CLW117" s="2"/>
      <c r="CLX117" s="2"/>
      <c r="CLY117" s="2"/>
      <c r="CLZ117" s="2"/>
      <c r="CMA117" s="2"/>
      <c r="CMB117" s="2"/>
      <c r="CMC117" s="2"/>
      <c r="CMD117" s="2"/>
      <c r="CME117" s="2"/>
      <c r="CMF117" s="2"/>
      <c r="CMG117" s="2"/>
      <c r="CMH117" s="2"/>
      <c r="CMI117" s="2"/>
      <c r="CMJ117" s="2"/>
      <c r="CMK117" s="2"/>
      <c r="CML117" s="2"/>
      <c r="CMM117" s="2"/>
      <c r="CMN117" s="2"/>
      <c r="CMO117" s="2"/>
      <c r="CMP117" s="2"/>
      <c r="CMQ117" s="2"/>
      <c r="CMR117" s="2"/>
      <c r="CMS117" s="2"/>
      <c r="CMT117" s="2"/>
      <c r="CMU117" s="2"/>
      <c r="CMV117" s="2"/>
      <c r="CMW117" s="2"/>
      <c r="CMX117" s="2"/>
      <c r="CMY117" s="2"/>
      <c r="CMZ117" s="2"/>
      <c r="CNA117" s="2"/>
      <c r="CNB117" s="2"/>
      <c r="CNC117" s="2"/>
      <c r="CND117" s="2"/>
      <c r="CNE117" s="2"/>
      <c r="CNF117" s="2"/>
      <c r="CNG117" s="2"/>
      <c r="CNH117" s="2"/>
      <c r="CNI117" s="2"/>
      <c r="CNJ117" s="2"/>
      <c r="CNK117" s="2"/>
      <c r="CNL117" s="2"/>
      <c r="CNM117" s="2"/>
      <c r="CNN117" s="2"/>
      <c r="CNO117" s="2"/>
      <c r="CNP117" s="2"/>
      <c r="CNQ117" s="2"/>
      <c r="CNR117" s="2"/>
      <c r="CNS117" s="2"/>
      <c r="CNT117" s="2"/>
      <c r="CNU117" s="2"/>
      <c r="CNV117" s="2"/>
      <c r="CNW117" s="2"/>
      <c r="CNX117" s="2"/>
      <c r="CNY117" s="2"/>
      <c r="CNZ117" s="2"/>
      <c r="COA117" s="2"/>
      <c r="COB117" s="2"/>
      <c r="COC117" s="2"/>
      <c r="COD117" s="2"/>
      <c r="COE117" s="2"/>
      <c r="COF117" s="2"/>
      <c r="COG117" s="2"/>
      <c r="COH117" s="2"/>
      <c r="COI117" s="2"/>
      <c r="COJ117" s="2"/>
      <c r="COK117" s="2"/>
      <c r="COL117" s="2"/>
      <c r="COM117" s="2"/>
      <c r="CON117" s="2"/>
      <c r="COO117" s="2"/>
      <c r="COP117" s="2"/>
      <c r="COQ117" s="2"/>
      <c r="COR117" s="2"/>
      <c r="COS117" s="2"/>
      <c r="COT117" s="2"/>
      <c r="COU117" s="2"/>
      <c r="COV117" s="2"/>
      <c r="COW117" s="2"/>
      <c r="COX117" s="2"/>
      <c r="COY117" s="2"/>
      <c r="COZ117" s="2"/>
      <c r="CPA117" s="2"/>
      <c r="CPB117" s="2"/>
      <c r="CPC117" s="2"/>
      <c r="CPD117" s="2"/>
      <c r="CPE117" s="2"/>
      <c r="CPF117" s="2"/>
      <c r="CPG117" s="2"/>
      <c r="CPH117" s="2"/>
      <c r="CPI117" s="2"/>
      <c r="CPJ117" s="2"/>
      <c r="CPK117" s="2"/>
      <c r="CPL117" s="2"/>
      <c r="CPM117" s="2"/>
      <c r="CPN117" s="2"/>
      <c r="CPO117" s="2"/>
      <c r="CPP117" s="2"/>
      <c r="CPQ117" s="2"/>
      <c r="CPR117" s="2"/>
      <c r="CPS117" s="2"/>
      <c r="CPT117" s="2"/>
      <c r="CPU117" s="2"/>
      <c r="CPV117" s="2"/>
      <c r="CPW117" s="2"/>
      <c r="CPX117" s="2"/>
      <c r="CPY117" s="2"/>
      <c r="CPZ117" s="2"/>
      <c r="CQA117" s="2"/>
      <c r="CQB117" s="2"/>
      <c r="CQC117" s="2"/>
      <c r="CQD117" s="2"/>
      <c r="CQE117" s="2"/>
      <c r="CQF117" s="2"/>
      <c r="CQG117" s="2"/>
      <c r="CQH117" s="2"/>
      <c r="CQI117" s="2"/>
      <c r="CQJ117" s="2"/>
      <c r="CQK117" s="2"/>
      <c r="CQL117" s="2"/>
      <c r="CQM117" s="2"/>
      <c r="CQN117" s="2"/>
      <c r="CQO117" s="2"/>
      <c r="CQP117" s="2"/>
      <c r="CQQ117" s="2"/>
      <c r="CQR117" s="2"/>
      <c r="CQS117" s="2"/>
      <c r="CQT117" s="2"/>
      <c r="CQU117" s="2"/>
      <c r="CQV117" s="2"/>
      <c r="CQW117" s="2"/>
      <c r="CQX117" s="2"/>
      <c r="CQY117" s="2"/>
      <c r="CQZ117" s="2"/>
      <c r="CRA117" s="2"/>
      <c r="CRB117" s="2"/>
      <c r="CRC117" s="2"/>
      <c r="CRD117" s="2"/>
      <c r="CRE117" s="2"/>
      <c r="CRF117" s="2"/>
      <c r="CRG117" s="2"/>
      <c r="CRH117" s="2"/>
      <c r="CRI117" s="2"/>
      <c r="CRJ117" s="2"/>
      <c r="CRK117" s="2"/>
      <c r="CRL117" s="2"/>
      <c r="CRM117" s="2"/>
      <c r="CRN117" s="2"/>
      <c r="CRO117" s="2"/>
      <c r="CRP117" s="2"/>
      <c r="CRQ117" s="2"/>
      <c r="CRR117" s="2"/>
      <c r="CRS117" s="2"/>
      <c r="CRT117" s="2"/>
      <c r="CRU117" s="2"/>
      <c r="CRV117" s="2"/>
      <c r="CRW117" s="2"/>
      <c r="CRX117" s="2"/>
      <c r="CRY117" s="2"/>
      <c r="CRZ117" s="2"/>
      <c r="CSA117" s="2"/>
      <c r="CSB117" s="2"/>
      <c r="CSC117" s="2"/>
      <c r="CSD117" s="2"/>
      <c r="CSE117" s="2"/>
      <c r="CSF117" s="2"/>
      <c r="CSG117" s="2"/>
      <c r="CSH117" s="2"/>
      <c r="CSI117" s="2"/>
      <c r="CSJ117" s="2"/>
      <c r="CSK117" s="2"/>
      <c r="CSL117" s="2"/>
      <c r="CSM117" s="2"/>
      <c r="CSN117" s="2"/>
      <c r="CSO117" s="2"/>
      <c r="CSP117" s="2"/>
      <c r="CSQ117" s="2"/>
      <c r="CSR117" s="2"/>
      <c r="CSS117" s="2"/>
      <c r="CST117" s="2"/>
      <c r="CSU117" s="2"/>
      <c r="CSV117" s="2"/>
      <c r="CSW117" s="2"/>
      <c r="CSX117" s="2"/>
      <c r="CSY117" s="2"/>
      <c r="CSZ117" s="2"/>
      <c r="CTA117" s="2"/>
      <c r="CTB117" s="2"/>
      <c r="CTC117" s="2"/>
      <c r="CTD117" s="2"/>
      <c r="CTE117" s="2"/>
      <c r="CTF117" s="2"/>
      <c r="CTG117" s="2"/>
      <c r="CTH117" s="2"/>
      <c r="CTI117" s="2"/>
      <c r="CTJ117" s="2"/>
      <c r="CTK117" s="2"/>
      <c r="CTL117" s="2"/>
      <c r="CTM117" s="2"/>
      <c r="CTN117" s="2"/>
      <c r="CTO117" s="2"/>
      <c r="CTP117" s="2"/>
      <c r="CTQ117" s="2"/>
      <c r="CTR117" s="2"/>
      <c r="CTS117" s="2"/>
      <c r="CTT117" s="2"/>
      <c r="CTU117" s="2"/>
      <c r="CTV117" s="2"/>
      <c r="CTW117" s="2"/>
      <c r="CTX117" s="2"/>
      <c r="CTY117" s="2"/>
      <c r="CTZ117" s="2"/>
      <c r="CUA117" s="2"/>
      <c r="CUB117" s="2"/>
      <c r="CUC117" s="2"/>
      <c r="CUD117" s="2"/>
      <c r="CUE117" s="2"/>
      <c r="CUF117" s="2"/>
      <c r="CUG117" s="2"/>
      <c r="CUH117" s="2"/>
      <c r="CUI117" s="2"/>
      <c r="CUJ117" s="2"/>
      <c r="CUK117" s="2"/>
      <c r="CUL117" s="2"/>
      <c r="CUM117" s="2"/>
      <c r="CUN117" s="2"/>
      <c r="CUO117" s="2"/>
      <c r="CUP117" s="2"/>
      <c r="CUQ117" s="2"/>
      <c r="CUR117" s="2"/>
      <c r="CUS117" s="2"/>
      <c r="CUT117" s="2"/>
      <c r="CUU117" s="2"/>
      <c r="CUV117" s="2"/>
      <c r="CUW117" s="2"/>
      <c r="CUX117" s="2"/>
      <c r="CUY117" s="2"/>
      <c r="CUZ117" s="2"/>
      <c r="CVA117" s="2"/>
      <c r="CVB117" s="2"/>
      <c r="CVC117" s="2"/>
      <c r="CVD117" s="2"/>
      <c r="CVE117" s="2"/>
      <c r="CVF117" s="2"/>
      <c r="CVG117" s="2"/>
      <c r="CVH117" s="2"/>
      <c r="CVI117" s="2"/>
      <c r="CVJ117" s="2"/>
      <c r="CVK117" s="2"/>
      <c r="CVL117" s="2"/>
      <c r="CVM117" s="2"/>
      <c r="CVN117" s="2"/>
      <c r="CVO117" s="2"/>
      <c r="CVP117" s="2"/>
      <c r="CVQ117" s="2"/>
      <c r="CVR117" s="2"/>
      <c r="CVS117" s="2"/>
      <c r="CVT117" s="2"/>
      <c r="CVU117" s="2"/>
      <c r="CVV117" s="2"/>
      <c r="CVW117" s="2"/>
      <c r="CVX117" s="2"/>
      <c r="CVY117" s="2"/>
      <c r="CVZ117" s="2"/>
      <c r="CWA117" s="2"/>
      <c r="CWB117" s="2"/>
      <c r="CWC117" s="2"/>
      <c r="CWD117" s="2"/>
      <c r="CWE117" s="2"/>
      <c r="CWF117" s="2"/>
      <c r="CWG117" s="2"/>
      <c r="CWH117" s="2"/>
      <c r="CWI117" s="2"/>
      <c r="CWJ117" s="2"/>
      <c r="CWK117" s="2"/>
      <c r="CWL117" s="2"/>
      <c r="CWM117" s="2"/>
      <c r="CWN117" s="2"/>
      <c r="CWO117" s="2"/>
      <c r="CWP117" s="2"/>
      <c r="CWQ117" s="2"/>
      <c r="CWR117" s="2"/>
      <c r="CWS117" s="2"/>
      <c r="CWT117" s="2"/>
      <c r="CWU117" s="2"/>
      <c r="CWV117" s="2"/>
      <c r="CWW117" s="2"/>
      <c r="CWX117" s="2"/>
      <c r="CWY117" s="2"/>
      <c r="CWZ117" s="2"/>
      <c r="CXA117" s="2"/>
      <c r="CXB117" s="2"/>
      <c r="CXC117" s="2"/>
      <c r="CXD117" s="2"/>
      <c r="CXE117" s="2"/>
      <c r="CXF117" s="2"/>
      <c r="CXG117" s="2"/>
      <c r="CXH117" s="2"/>
      <c r="CXI117" s="2"/>
      <c r="CXJ117" s="2"/>
      <c r="CXK117" s="2"/>
      <c r="CXL117" s="2"/>
      <c r="CXM117" s="2"/>
      <c r="CXN117" s="2"/>
      <c r="CXO117" s="2"/>
      <c r="CXP117" s="2"/>
      <c r="CXQ117" s="2"/>
      <c r="CXR117" s="2"/>
      <c r="CXS117" s="2"/>
      <c r="CXT117" s="2"/>
      <c r="CXU117" s="2"/>
      <c r="CXV117" s="2"/>
      <c r="CXW117" s="2"/>
      <c r="CXX117" s="2"/>
      <c r="CXY117" s="2"/>
      <c r="CXZ117" s="2"/>
      <c r="CYA117" s="2"/>
      <c r="CYB117" s="2"/>
      <c r="CYC117" s="2"/>
      <c r="CYD117" s="2"/>
      <c r="CYE117" s="2"/>
      <c r="CYF117" s="2"/>
      <c r="CYG117" s="2"/>
      <c r="CYH117" s="2"/>
      <c r="CYI117" s="2"/>
      <c r="CYJ117" s="2"/>
      <c r="CYK117" s="2"/>
      <c r="CYL117" s="2"/>
      <c r="CYM117" s="2"/>
      <c r="CYN117" s="2"/>
      <c r="CYO117" s="2"/>
      <c r="CYP117" s="2"/>
      <c r="CYQ117" s="2"/>
      <c r="CYR117" s="2"/>
      <c r="CYS117" s="2"/>
      <c r="CYT117" s="2"/>
      <c r="CYU117" s="2"/>
      <c r="CYV117" s="2"/>
      <c r="CYW117" s="2"/>
      <c r="CYX117" s="2"/>
      <c r="CYY117" s="2"/>
      <c r="CYZ117" s="2"/>
      <c r="CZA117" s="2"/>
      <c r="CZB117" s="2"/>
      <c r="CZC117" s="2"/>
      <c r="CZD117" s="2"/>
      <c r="CZE117" s="2"/>
      <c r="CZF117" s="2"/>
      <c r="CZG117" s="2"/>
      <c r="CZH117" s="2"/>
      <c r="CZI117" s="2"/>
      <c r="CZJ117" s="2"/>
      <c r="CZK117" s="2"/>
      <c r="CZL117" s="2"/>
      <c r="CZM117" s="2"/>
      <c r="CZN117" s="2"/>
      <c r="CZO117" s="2"/>
      <c r="CZP117" s="2"/>
      <c r="CZQ117" s="2"/>
      <c r="CZR117" s="2"/>
      <c r="CZS117" s="2"/>
      <c r="CZT117" s="2"/>
      <c r="CZU117" s="2"/>
      <c r="CZV117" s="2"/>
      <c r="CZW117" s="2"/>
      <c r="CZX117" s="2"/>
      <c r="CZY117" s="2"/>
      <c r="CZZ117" s="2"/>
      <c r="DAA117" s="2"/>
      <c r="DAB117" s="2"/>
      <c r="DAC117" s="2"/>
      <c r="DAD117" s="2"/>
      <c r="DAE117" s="2"/>
      <c r="DAF117" s="2"/>
      <c r="DAG117" s="2"/>
      <c r="DAH117" s="2"/>
      <c r="DAI117" s="2"/>
      <c r="DAJ117" s="2"/>
      <c r="DAK117" s="2"/>
      <c r="DAL117" s="2"/>
      <c r="DAM117" s="2"/>
      <c r="DAN117" s="2"/>
      <c r="DAO117" s="2"/>
      <c r="DAP117" s="2"/>
      <c r="DAQ117" s="2"/>
      <c r="DAR117" s="2"/>
      <c r="DAS117" s="2"/>
      <c r="DAT117" s="2"/>
      <c r="DAU117" s="2"/>
      <c r="DAV117" s="2"/>
      <c r="DAW117" s="2"/>
      <c r="DAX117" s="2"/>
      <c r="DAY117" s="2"/>
      <c r="DAZ117" s="2"/>
      <c r="DBA117" s="2"/>
      <c r="DBB117" s="2"/>
      <c r="DBC117" s="2"/>
      <c r="DBD117" s="2"/>
      <c r="DBE117" s="2"/>
      <c r="DBF117" s="2"/>
      <c r="DBG117" s="2"/>
      <c r="DBH117" s="2"/>
      <c r="DBI117" s="2"/>
      <c r="DBJ117" s="2"/>
      <c r="DBK117" s="2"/>
      <c r="DBL117" s="2"/>
      <c r="DBM117" s="2"/>
      <c r="DBN117" s="2"/>
      <c r="DBO117" s="2"/>
      <c r="DBP117" s="2"/>
      <c r="DBQ117" s="2"/>
      <c r="DBR117" s="2"/>
      <c r="DBS117" s="2"/>
      <c r="DBT117" s="2"/>
      <c r="DBU117" s="2"/>
      <c r="DBV117" s="2"/>
      <c r="DBW117" s="2"/>
      <c r="DBX117" s="2"/>
      <c r="DBY117" s="2"/>
      <c r="DBZ117" s="2"/>
      <c r="DCA117" s="2"/>
      <c r="DCB117" s="2"/>
      <c r="DCC117" s="2"/>
      <c r="DCD117" s="2"/>
      <c r="DCE117" s="2"/>
      <c r="DCF117" s="2"/>
      <c r="DCG117" s="2"/>
      <c r="DCH117" s="2"/>
      <c r="DCI117" s="2"/>
      <c r="DCJ117" s="2"/>
      <c r="DCK117" s="2"/>
      <c r="DCL117" s="2"/>
      <c r="DCM117" s="2"/>
      <c r="DCN117" s="2"/>
      <c r="DCO117" s="2"/>
      <c r="DCP117" s="2"/>
      <c r="DCQ117" s="2"/>
      <c r="DCR117" s="2"/>
      <c r="DCS117" s="2"/>
      <c r="DCT117" s="2"/>
      <c r="DCU117" s="2"/>
      <c r="DCV117" s="2"/>
      <c r="DCW117" s="2"/>
      <c r="DCX117" s="2"/>
      <c r="DCY117" s="2"/>
      <c r="DCZ117" s="2"/>
      <c r="DDA117" s="2"/>
      <c r="DDB117" s="2"/>
      <c r="DDC117" s="2"/>
      <c r="DDD117" s="2"/>
      <c r="DDE117" s="2"/>
      <c r="DDF117" s="2"/>
      <c r="DDG117" s="2"/>
      <c r="DDH117" s="2"/>
      <c r="DDI117" s="2"/>
      <c r="DDJ117" s="2"/>
      <c r="DDK117" s="2"/>
      <c r="DDL117" s="2"/>
      <c r="DDM117" s="2"/>
      <c r="DDN117" s="2"/>
      <c r="DDO117" s="2"/>
      <c r="DDP117" s="2"/>
      <c r="DDQ117" s="2"/>
      <c r="DDR117" s="2"/>
      <c r="DDS117" s="2"/>
      <c r="DDT117" s="2"/>
      <c r="DDU117" s="2"/>
      <c r="DDV117" s="2"/>
      <c r="DDW117" s="2"/>
      <c r="DDX117" s="2"/>
      <c r="DDY117" s="2"/>
      <c r="DDZ117" s="2"/>
      <c r="DEA117" s="2"/>
      <c r="DEB117" s="2"/>
      <c r="DEC117" s="2"/>
      <c r="DED117" s="2"/>
      <c r="DEE117" s="2"/>
      <c r="DEF117" s="2"/>
      <c r="DEG117" s="2"/>
      <c r="DEH117" s="2"/>
      <c r="DEI117" s="2"/>
      <c r="DEJ117" s="2"/>
      <c r="DEK117" s="2"/>
      <c r="DEL117" s="2"/>
      <c r="DEM117" s="2"/>
      <c r="DEN117" s="2"/>
      <c r="DEO117" s="2"/>
      <c r="DEP117" s="2"/>
      <c r="DEQ117" s="2"/>
      <c r="DER117" s="2"/>
      <c r="DES117" s="2"/>
      <c r="DET117" s="2"/>
      <c r="DEU117" s="2"/>
      <c r="DEV117" s="2"/>
      <c r="DEW117" s="2"/>
      <c r="DEX117" s="2"/>
      <c r="DEY117" s="2"/>
      <c r="DEZ117" s="2"/>
      <c r="DFA117" s="2"/>
      <c r="DFB117" s="2"/>
      <c r="DFC117" s="2"/>
      <c r="DFD117" s="2"/>
      <c r="DFE117" s="2"/>
      <c r="DFF117" s="2"/>
      <c r="DFG117" s="2"/>
      <c r="DFH117" s="2"/>
      <c r="DFI117" s="2"/>
      <c r="DFJ117" s="2"/>
      <c r="DFK117" s="2"/>
      <c r="DFL117" s="2"/>
      <c r="DFM117" s="2"/>
      <c r="DFN117" s="2"/>
      <c r="DFO117" s="2"/>
      <c r="DFP117" s="2"/>
      <c r="DFQ117" s="2"/>
      <c r="DFR117" s="2"/>
      <c r="DFS117" s="2"/>
      <c r="DFT117" s="2"/>
      <c r="DFU117" s="2"/>
      <c r="DFV117" s="2"/>
      <c r="DFW117" s="2"/>
      <c r="DFX117" s="2"/>
      <c r="DFY117" s="2"/>
      <c r="DFZ117" s="2"/>
      <c r="DGA117" s="2"/>
      <c r="DGB117" s="2"/>
      <c r="DGC117" s="2"/>
      <c r="DGD117" s="2"/>
      <c r="DGE117" s="2"/>
      <c r="DGF117" s="2"/>
      <c r="DGG117" s="2"/>
      <c r="DGH117" s="2"/>
      <c r="DGI117" s="2"/>
      <c r="DGJ117" s="2"/>
      <c r="DGK117" s="2"/>
      <c r="DGL117" s="2"/>
      <c r="DGM117" s="2"/>
      <c r="DGN117" s="2"/>
      <c r="DGO117" s="2"/>
      <c r="DGP117" s="2"/>
      <c r="DGQ117" s="2"/>
      <c r="DGR117" s="2"/>
      <c r="DGS117" s="2"/>
      <c r="DGT117" s="2"/>
      <c r="DGU117" s="2"/>
      <c r="DGV117" s="2"/>
      <c r="DGW117" s="2"/>
      <c r="DGX117" s="2"/>
      <c r="DGY117" s="2"/>
      <c r="DGZ117" s="2"/>
      <c r="DHA117" s="2"/>
      <c r="DHB117" s="2"/>
      <c r="DHC117" s="2"/>
      <c r="DHD117" s="2"/>
      <c r="DHE117" s="2"/>
      <c r="DHF117" s="2"/>
      <c r="DHG117" s="2"/>
      <c r="DHH117" s="2"/>
      <c r="DHI117" s="2"/>
      <c r="DHJ117" s="2"/>
      <c r="DHK117" s="2"/>
      <c r="DHL117" s="2"/>
      <c r="DHM117" s="2"/>
      <c r="DHN117" s="2"/>
      <c r="DHO117" s="2"/>
      <c r="DHP117" s="2"/>
      <c r="DHQ117" s="2"/>
      <c r="DHR117" s="2"/>
      <c r="DHS117" s="2"/>
      <c r="DHT117" s="2"/>
      <c r="DHU117" s="2"/>
      <c r="DHV117" s="2"/>
      <c r="DHW117" s="2"/>
      <c r="DHX117" s="2"/>
      <c r="DHY117" s="2"/>
      <c r="DHZ117" s="2"/>
      <c r="DIA117" s="2"/>
      <c r="DIB117" s="2"/>
      <c r="DIC117" s="2"/>
      <c r="DID117" s="2"/>
      <c r="DIE117" s="2"/>
      <c r="DIF117" s="2"/>
      <c r="DIG117" s="2"/>
      <c r="DIH117" s="2"/>
      <c r="DII117" s="2"/>
      <c r="DIJ117" s="2"/>
      <c r="DIK117" s="2"/>
      <c r="DIL117" s="2"/>
      <c r="DIM117" s="2"/>
      <c r="DIN117" s="2"/>
      <c r="DIO117" s="2"/>
      <c r="DIP117" s="2"/>
      <c r="DIQ117" s="2"/>
      <c r="DIR117" s="2"/>
      <c r="DIS117" s="2"/>
      <c r="DIT117" s="2"/>
      <c r="DIU117" s="2"/>
      <c r="DIV117" s="2"/>
      <c r="DIW117" s="2"/>
      <c r="DIX117" s="2"/>
      <c r="DIY117" s="2"/>
      <c r="DIZ117" s="2"/>
      <c r="DJA117" s="2"/>
      <c r="DJB117" s="2"/>
      <c r="DJC117" s="2"/>
      <c r="DJD117" s="2"/>
      <c r="DJE117" s="2"/>
      <c r="DJF117" s="2"/>
      <c r="DJG117" s="2"/>
      <c r="DJH117" s="2"/>
      <c r="DJI117" s="2"/>
      <c r="DJJ117" s="2"/>
      <c r="DJK117" s="2"/>
      <c r="DJL117" s="2"/>
      <c r="DJM117" s="2"/>
      <c r="DJN117" s="2"/>
      <c r="DJO117" s="2"/>
      <c r="DJP117" s="2"/>
      <c r="DJQ117" s="2"/>
      <c r="DJR117" s="2"/>
      <c r="DJS117" s="2"/>
      <c r="DJT117" s="2"/>
      <c r="DJU117" s="2"/>
      <c r="DJV117" s="2"/>
      <c r="DJW117" s="2"/>
      <c r="DJX117" s="2"/>
      <c r="DJY117" s="2"/>
      <c r="DJZ117" s="2"/>
      <c r="DKA117" s="2"/>
      <c r="DKB117" s="2"/>
      <c r="DKC117" s="2"/>
      <c r="DKD117" s="2"/>
      <c r="DKE117" s="2"/>
      <c r="DKF117" s="2"/>
      <c r="DKG117" s="2"/>
      <c r="DKH117" s="2"/>
      <c r="DKI117" s="2"/>
      <c r="DKJ117" s="2"/>
      <c r="DKK117" s="2"/>
      <c r="DKL117" s="2"/>
      <c r="DKM117" s="2"/>
      <c r="DKN117" s="2"/>
      <c r="DKO117" s="2"/>
      <c r="DKP117" s="2"/>
      <c r="DKQ117" s="2"/>
      <c r="DKR117" s="2"/>
      <c r="DKS117" s="2"/>
      <c r="DKT117" s="2"/>
      <c r="DKU117" s="2"/>
      <c r="DKV117" s="2"/>
      <c r="DKW117" s="2"/>
      <c r="DKX117" s="2"/>
      <c r="DKY117" s="2"/>
      <c r="DKZ117" s="2"/>
      <c r="DLA117" s="2"/>
      <c r="DLB117" s="2"/>
      <c r="DLC117" s="2"/>
      <c r="DLD117" s="2"/>
      <c r="DLE117" s="2"/>
      <c r="DLF117" s="2"/>
      <c r="DLG117" s="2"/>
      <c r="DLH117" s="2"/>
      <c r="DLI117" s="2"/>
      <c r="DLJ117" s="2"/>
      <c r="DLK117" s="2"/>
      <c r="DLL117" s="2"/>
      <c r="DLM117" s="2"/>
      <c r="DLN117" s="2"/>
      <c r="DLO117" s="2"/>
      <c r="DLP117" s="2"/>
      <c r="DLQ117" s="2"/>
      <c r="DLR117" s="2"/>
      <c r="DLS117" s="2"/>
      <c r="DLT117" s="2"/>
      <c r="DLU117" s="2"/>
      <c r="DLV117" s="2"/>
      <c r="DLW117" s="2"/>
      <c r="DLX117" s="2"/>
      <c r="DLY117" s="2"/>
      <c r="DLZ117" s="2"/>
      <c r="DMA117" s="2"/>
      <c r="DMB117" s="2"/>
      <c r="DMC117" s="2"/>
      <c r="DMD117" s="2"/>
      <c r="DME117" s="2"/>
      <c r="DMF117" s="2"/>
      <c r="DMG117" s="2"/>
      <c r="DMH117" s="2"/>
      <c r="DMI117" s="2"/>
      <c r="DMJ117" s="2"/>
      <c r="DMK117" s="2"/>
      <c r="DML117" s="2"/>
      <c r="DMM117" s="2"/>
      <c r="DMN117" s="2"/>
      <c r="DMO117" s="2"/>
      <c r="DMP117" s="2"/>
      <c r="DMQ117" s="2"/>
      <c r="DMR117" s="2"/>
      <c r="DMS117" s="2"/>
      <c r="DMT117" s="2"/>
      <c r="DMU117" s="2"/>
      <c r="DMV117" s="2"/>
      <c r="DMW117" s="2"/>
      <c r="DMX117" s="2"/>
      <c r="DMY117" s="2"/>
      <c r="DMZ117" s="2"/>
      <c r="DNA117" s="2"/>
      <c r="DNB117" s="2"/>
      <c r="DNC117" s="2"/>
      <c r="DND117" s="2"/>
      <c r="DNE117" s="2"/>
      <c r="DNF117" s="2"/>
      <c r="DNG117" s="2"/>
      <c r="DNH117" s="2"/>
      <c r="DNI117" s="2"/>
      <c r="DNJ117" s="2"/>
      <c r="DNK117" s="2"/>
      <c r="DNL117" s="2"/>
      <c r="DNM117" s="2"/>
      <c r="DNN117" s="2"/>
      <c r="DNO117" s="2"/>
      <c r="DNP117" s="2"/>
      <c r="DNQ117" s="2"/>
      <c r="DNR117" s="2"/>
      <c r="DNS117" s="2"/>
      <c r="DNT117" s="2"/>
      <c r="DNU117" s="2"/>
      <c r="DNV117" s="2"/>
      <c r="DNW117" s="2"/>
      <c r="DNX117" s="2"/>
      <c r="DNY117" s="2"/>
      <c r="DNZ117" s="2"/>
      <c r="DOA117" s="2"/>
      <c r="DOB117" s="2"/>
      <c r="DOC117" s="2"/>
      <c r="DOD117" s="2"/>
      <c r="DOE117" s="2"/>
      <c r="DOF117" s="2"/>
      <c r="DOG117" s="2"/>
      <c r="DOH117" s="2"/>
      <c r="DOI117" s="2"/>
      <c r="DOJ117" s="2"/>
      <c r="DOK117" s="2"/>
      <c r="DOL117" s="2"/>
      <c r="DOM117" s="2"/>
      <c r="DON117" s="2"/>
      <c r="DOO117" s="2"/>
      <c r="DOP117" s="2"/>
      <c r="DOQ117" s="2"/>
      <c r="DOR117" s="2"/>
      <c r="DOS117" s="2"/>
      <c r="DOT117" s="2"/>
      <c r="DOU117" s="2"/>
      <c r="DOV117" s="2"/>
      <c r="DOW117" s="2"/>
      <c r="DOX117" s="2"/>
      <c r="DOY117" s="2"/>
      <c r="DOZ117" s="2"/>
      <c r="DPA117" s="2"/>
      <c r="DPB117" s="2"/>
      <c r="DPC117" s="2"/>
      <c r="DPD117" s="2"/>
      <c r="DPE117" s="2"/>
      <c r="DPF117" s="2"/>
      <c r="DPG117" s="2"/>
      <c r="DPH117" s="2"/>
      <c r="DPI117" s="2"/>
      <c r="DPJ117" s="2"/>
      <c r="DPK117" s="2"/>
      <c r="DPL117" s="2"/>
      <c r="DPM117" s="2"/>
      <c r="DPN117" s="2"/>
      <c r="DPO117" s="2"/>
      <c r="DPP117" s="2"/>
      <c r="DPQ117" s="2"/>
      <c r="DPR117" s="2"/>
      <c r="DPS117" s="2"/>
      <c r="DPT117" s="2"/>
      <c r="DPU117" s="2"/>
      <c r="DPV117" s="2"/>
      <c r="DPW117" s="2"/>
      <c r="DPX117" s="2"/>
      <c r="DPY117" s="2"/>
      <c r="DPZ117" s="2"/>
      <c r="DQA117" s="2"/>
      <c r="DQB117" s="2"/>
      <c r="DQC117" s="2"/>
      <c r="DQD117" s="2"/>
      <c r="DQE117" s="2"/>
      <c r="DQF117" s="2"/>
      <c r="DQG117" s="2"/>
      <c r="DQH117" s="2"/>
      <c r="DQI117" s="2"/>
      <c r="DQJ117" s="2"/>
      <c r="DQK117" s="2"/>
      <c r="DQL117" s="2"/>
      <c r="DQM117" s="2"/>
      <c r="DQN117" s="2"/>
      <c r="DQO117" s="2"/>
      <c r="DQP117" s="2"/>
      <c r="DQQ117" s="2"/>
      <c r="DQR117" s="2"/>
      <c r="DQS117" s="2"/>
      <c r="DQT117" s="2"/>
      <c r="DQU117" s="2"/>
      <c r="DQV117" s="2"/>
      <c r="DQW117" s="2"/>
      <c r="DQX117" s="2"/>
      <c r="DQY117" s="2"/>
      <c r="DQZ117" s="2"/>
      <c r="DRA117" s="2"/>
      <c r="DRB117" s="2"/>
      <c r="DRC117" s="2"/>
      <c r="DRD117" s="2"/>
      <c r="DRE117" s="2"/>
      <c r="DRF117" s="2"/>
      <c r="DRG117" s="2"/>
      <c r="DRH117" s="2"/>
      <c r="DRI117" s="2"/>
      <c r="DRJ117" s="2"/>
      <c r="DRK117" s="2"/>
      <c r="DRL117" s="2"/>
      <c r="DRM117" s="2"/>
      <c r="DRN117" s="2"/>
      <c r="DRO117" s="2"/>
      <c r="DRP117" s="2"/>
      <c r="DRQ117" s="2"/>
      <c r="DRR117" s="2"/>
      <c r="DRS117" s="2"/>
      <c r="DRT117" s="2"/>
      <c r="DRU117" s="2"/>
      <c r="DRV117" s="2"/>
      <c r="DRW117" s="2"/>
      <c r="DRX117" s="2"/>
      <c r="DRY117" s="2"/>
      <c r="DRZ117" s="2"/>
      <c r="DSA117" s="2"/>
      <c r="DSB117" s="2"/>
      <c r="DSC117" s="2"/>
      <c r="DSD117" s="2"/>
      <c r="DSE117" s="2"/>
      <c r="DSF117" s="2"/>
      <c r="DSG117" s="2"/>
      <c r="DSH117" s="2"/>
      <c r="DSI117" s="2"/>
      <c r="DSJ117" s="2"/>
      <c r="DSK117" s="2"/>
      <c r="DSL117" s="2"/>
      <c r="DSM117" s="2"/>
      <c r="DSN117" s="2"/>
      <c r="DSO117" s="2"/>
      <c r="DSP117" s="2"/>
      <c r="DSQ117" s="2"/>
      <c r="DSR117" s="2"/>
      <c r="DSS117" s="2"/>
      <c r="DST117" s="2"/>
      <c r="DSU117" s="2"/>
      <c r="DSV117" s="2"/>
      <c r="DSW117" s="2"/>
      <c r="DSX117" s="2"/>
      <c r="DSY117" s="2"/>
      <c r="DSZ117" s="2"/>
      <c r="DTA117" s="2"/>
      <c r="DTB117" s="2"/>
      <c r="DTC117" s="2"/>
      <c r="DTD117" s="2"/>
      <c r="DTE117" s="2"/>
      <c r="DTF117" s="2"/>
      <c r="DTG117" s="2"/>
      <c r="DTH117" s="2"/>
      <c r="DTI117" s="2"/>
      <c r="DTJ117" s="2"/>
      <c r="DTK117" s="2"/>
      <c r="DTL117" s="2"/>
      <c r="DTM117" s="2"/>
      <c r="DTN117" s="2"/>
      <c r="DTO117" s="2"/>
      <c r="DTP117" s="2"/>
      <c r="DTQ117" s="2"/>
      <c r="DTR117" s="2"/>
      <c r="DTS117" s="2"/>
      <c r="DTT117" s="2"/>
      <c r="DTU117" s="2"/>
      <c r="DTV117" s="2"/>
      <c r="DTW117" s="2"/>
      <c r="DTX117" s="2"/>
      <c r="DTY117" s="2"/>
      <c r="DTZ117" s="2"/>
      <c r="DUA117" s="2"/>
      <c r="DUB117" s="2"/>
      <c r="DUC117" s="2"/>
      <c r="DUD117" s="2"/>
      <c r="DUE117" s="2"/>
      <c r="DUF117" s="2"/>
      <c r="DUG117" s="2"/>
      <c r="DUH117" s="2"/>
      <c r="DUI117" s="2"/>
      <c r="DUJ117" s="2"/>
      <c r="DUK117" s="2"/>
      <c r="DUL117" s="2"/>
      <c r="DUM117" s="2"/>
      <c r="DUN117" s="2"/>
      <c r="DUO117" s="2"/>
      <c r="DUP117" s="2"/>
      <c r="DUQ117" s="2"/>
      <c r="DUR117" s="2"/>
      <c r="DUS117" s="2"/>
      <c r="DUT117" s="2"/>
      <c r="DUU117" s="2"/>
      <c r="DUV117" s="2"/>
      <c r="DUW117" s="2"/>
      <c r="DUX117" s="2"/>
      <c r="DUY117" s="2"/>
      <c r="DUZ117" s="2"/>
      <c r="DVA117" s="2"/>
      <c r="DVB117" s="2"/>
      <c r="DVC117" s="2"/>
      <c r="DVD117" s="2"/>
      <c r="DVE117" s="2"/>
      <c r="DVF117" s="2"/>
      <c r="DVG117" s="2"/>
      <c r="DVH117" s="2"/>
      <c r="DVI117" s="2"/>
      <c r="DVJ117" s="2"/>
      <c r="DVK117" s="2"/>
      <c r="DVL117" s="2"/>
      <c r="DVM117" s="2"/>
      <c r="DVN117" s="2"/>
      <c r="DVO117" s="2"/>
      <c r="DVP117" s="2"/>
      <c r="DVQ117" s="2"/>
      <c r="DVR117" s="2"/>
      <c r="DVS117" s="2"/>
      <c r="DVT117" s="2"/>
      <c r="DVU117" s="2"/>
      <c r="DVV117" s="2"/>
      <c r="DVW117" s="2"/>
      <c r="DVX117" s="2"/>
      <c r="DVY117" s="2"/>
      <c r="DVZ117" s="2"/>
      <c r="DWA117" s="2"/>
      <c r="DWB117" s="2"/>
      <c r="DWC117" s="2"/>
      <c r="DWD117" s="2"/>
      <c r="DWE117" s="2"/>
      <c r="DWF117" s="2"/>
      <c r="DWG117" s="2"/>
      <c r="DWH117" s="2"/>
      <c r="DWI117" s="2"/>
      <c r="DWJ117" s="2"/>
      <c r="DWK117" s="2"/>
      <c r="DWL117" s="2"/>
      <c r="DWM117" s="2"/>
      <c r="DWN117" s="2"/>
      <c r="DWO117" s="2"/>
      <c r="DWP117" s="2"/>
      <c r="DWQ117" s="2"/>
      <c r="DWR117" s="2"/>
      <c r="DWS117" s="2"/>
      <c r="DWT117" s="2"/>
      <c r="DWU117" s="2"/>
      <c r="DWV117" s="2"/>
      <c r="DWW117" s="2"/>
      <c r="DWX117" s="2"/>
      <c r="DWY117" s="2"/>
      <c r="DWZ117" s="2"/>
      <c r="DXA117" s="2"/>
      <c r="DXB117" s="2"/>
      <c r="DXC117" s="2"/>
      <c r="DXD117" s="2"/>
      <c r="DXE117" s="2"/>
      <c r="DXF117" s="2"/>
      <c r="DXG117" s="2"/>
      <c r="DXH117" s="2"/>
      <c r="DXI117" s="2"/>
      <c r="DXJ117" s="2"/>
      <c r="DXK117" s="2"/>
      <c r="DXL117" s="2"/>
      <c r="DXM117" s="2"/>
      <c r="DXN117" s="2"/>
      <c r="DXO117" s="2"/>
      <c r="DXP117" s="2"/>
      <c r="DXQ117" s="2"/>
      <c r="DXR117" s="2"/>
      <c r="DXS117" s="2"/>
      <c r="DXT117" s="2"/>
      <c r="DXU117" s="2"/>
      <c r="DXV117" s="2"/>
      <c r="DXW117" s="2"/>
      <c r="DXX117" s="2"/>
      <c r="DXY117" s="2"/>
      <c r="DXZ117" s="2"/>
      <c r="DYA117" s="2"/>
      <c r="DYB117" s="2"/>
      <c r="DYC117" s="2"/>
      <c r="DYD117" s="2"/>
      <c r="DYE117" s="2"/>
      <c r="DYF117" s="2"/>
      <c r="DYG117" s="2"/>
      <c r="DYH117" s="2"/>
      <c r="DYI117" s="2"/>
      <c r="DYJ117" s="2"/>
      <c r="DYK117" s="2"/>
      <c r="DYL117" s="2"/>
      <c r="DYM117" s="2"/>
      <c r="DYN117" s="2"/>
      <c r="DYO117" s="2"/>
      <c r="DYP117" s="2"/>
      <c r="DYQ117" s="2"/>
      <c r="DYR117" s="2"/>
      <c r="DYS117" s="2"/>
      <c r="DYT117" s="2"/>
      <c r="DYU117" s="2"/>
      <c r="DYV117" s="2"/>
      <c r="DYW117" s="2"/>
      <c r="DYX117" s="2"/>
      <c r="DYY117" s="2"/>
      <c r="DYZ117" s="2"/>
      <c r="DZA117" s="2"/>
      <c r="DZB117" s="2"/>
      <c r="DZC117" s="2"/>
      <c r="DZD117" s="2"/>
      <c r="DZE117" s="2"/>
      <c r="DZF117" s="2"/>
      <c r="DZG117" s="2"/>
      <c r="DZH117" s="2"/>
      <c r="DZI117" s="2"/>
      <c r="DZJ117" s="2"/>
      <c r="DZK117" s="2"/>
      <c r="DZL117" s="2"/>
      <c r="DZM117" s="2"/>
      <c r="DZN117" s="2"/>
      <c r="DZO117" s="2"/>
      <c r="DZP117" s="2"/>
      <c r="DZQ117" s="2"/>
      <c r="DZR117" s="2"/>
      <c r="DZS117" s="2"/>
      <c r="DZT117" s="2"/>
      <c r="DZU117" s="2"/>
      <c r="DZV117" s="2"/>
      <c r="DZW117" s="2"/>
      <c r="DZX117" s="2"/>
      <c r="DZY117" s="2"/>
      <c r="DZZ117" s="2"/>
      <c r="EAA117" s="2"/>
      <c r="EAB117" s="2"/>
      <c r="EAC117" s="2"/>
      <c r="EAD117" s="2"/>
      <c r="EAE117" s="2"/>
      <c r="EAF117" s="2"/>
      <c r="EAG117" s="2"/>
      <c r="EAH117" s="2"/>
      <c r="EAI117" s="2"/>
      <c r="EAJ117" s="2"/>
      <c r="EAK117" s="2"/>
      <c r="EAL117" s="2"/>
      <c r="EAM117" s="2"/>
      <c r="EAN117" s="2"/>
      <c r="EAO117" s="2"/>
      <c r="EAP117" s="2"/>
      <c r="EAQ117" s="2"/>
      <c r="EAR117" s="2"/>
      <c r="EAS117" s="2"/>
      <c r="EAT117" s="2"/>
      <c r="EAU117" s="2"/>
      <c r="EAV117" s="2"/>
      <c r="EAW117" s="2"/>
      <c r="EAX117" s="2"/>
      <c r="EAY117" s="2"/>
      <c r="EAZ117" s="2"/>
      <c r="EBA117" s="2"/>
      <c r="EBB117" s="2"/>
      <c r="EBC117" s="2"/>
      <c r="EBD117" s="2"/>
      <c r="EBE117" s="2"/>
      <c r="EBF117" s="2"/>
      <c r="EBG117" s="2"/>
      <c r="EBH117" s="2"/>
      <c r="EBI117" s="2"/>
      <c r="EBJ117" s="2"/>
      <c r="EBK117" s="2"/>
      <c r="EBL117" s="2"/>
      <c r="EBM117" s="2"/>
      <c r="EBN117" s="2"/>
      <c r="EBO117" s="2"/>
      <c r="EBP117" s="2"/>
      <c r="EBQ117" s="2"/>
      <c r="EBR117" s="2"/>
      <c r="EBS117" s="2"/>
      <c r="EBT117" s="2"/>
      <c r="EBU117" s="2"/>
      <c r="EBV117" s="2"/>
      <c r="EBW117" s="2"/>
      <c r="EBX117" s="2"/>
      <c r="EBY117" s="2"/>
      <c r="EBZ117" s="2"/>
      <c r="ECA117" s="2"/>
      <c r="ECB117" s="2"/>
      <c r="ECC117" s="2"/>
      <c r="ECD117" s="2"/>
      <c r="ECE117" s="2"/>
      <c r="ECF117" s="2"/>
      <c r="ECG117" s="2"/>
      <c r="ECH117" s="2"/>
      <c r="ECI117" s="2"/>
      <c r="ECJ117" s="2"/>
      <c r="ECK117" s="2"/>
      <c r="ECL117" s="2"/>
      <c r="ECM117" s="2"/>
      <c r="ECN117" s="2"/>
      <c r="ECO117" s="2"/>
      <c r="ECP117" s="2"/>
      <c r="ECQ117" s="2"/>
      <c r="ECR117" s="2"/>
      <c r="ECS117" s="2"/>
      <c r="ECT117" s="2"/>
      <c r="ECU117" s="2"/>
      <c r="ECV117" s="2"/>
      <c r="ECW117" s="2"/>
      <c r="ECX117" s="2"/>
      <c r="ECY117" s="2"/>
      <c r="ECZ117" s="2"/>
      <c r="EDA117" s="2"/>
      <c r="EDB117" s="2"/>
      <c r="EDC117" s="2"/>
      <c r="EDD117" s="2"/>
      <c r="EDE117" s="2"/>
      <c r="EDF117" s="2"/>
      <c r="EDG117" s="2"/>
      <c r="EDH117" s="2"/>
      <c r="EDI117" s="2"/>
      <c r="EDJ117" s="2"/>
      <c r="EDK117" s="2"/>
      <c r="EDL117" s="2"/>
      <c r="EDM117" s="2"/>
      <c r="EDN117" s="2"/>
      <c r="EDO117" s="2"/>
      <c r="EDP117" s="2"/>
      <c r="EDQ117" s="2"/>
      <c r="EDR117" s="2"/>
      <c r="EDS117" s="2"/>
      <c r="EDT117" s="2"/>
      <c r="EDU117" s="2"/>
      <c r="EDV117" s="2"/>
      <c r="EDW117" s="2"/>
      <c r="EDX117" s="2"/>
      <c r="EDY117" s="2"/>
      <c r="EDZ117" s="2"/>
      <c r="EEA117" s="2"/>
      <c r="EEB117" s="2"/>
      <c r="EEC117" s="2"/>
      <c r="EED117" s="2"/>
      <c r="EEE117" s="2"/>
      <c r="EEF117" s="2"/>
      <c r="EEG117" s="2"/>
      <c r="EEH117" s="2"/>
      <c r="EEI117" s="2"/>
      <c r="EEJ117" s="2"/>
      <c r="EEK117" s="2"/>
      <c r="EEL117" s="2"/>
      <c r="EEM117" s="2"/>
      <c r="EEN117" s="2"/>
      <c r="EEO117" s="2"/>
      <c r="EEP117" s="2"/>
      <c r="EEQ117" s="2"/>
      <c r="EER117" s="2"/>
      <c r="EES117" s="2"/>
      <c r="EET117" s="2"/>
      <c r="EEU117" s="2"/>
      <c r="EEV117" s="2"/>
      <c r="EEW117" s="2"/>
      <c r="EEX117" s="2"/>
      <c r="EEY117" s="2"/>
      <c r="EEZ117" s="2"/>
      <c r="EFA117" s="2"/>
      <c r="EFB117" s="2"/>
      <c r="EFC117" s="2"/>
      <c r="EFD117" s="2"/>
      <c r="EFE117" s="2"/>
      <c r="EFF117" s="2"/>
      <c r="EFG117" s="2"/>
      <c r="EFH117" s="2"/>
      <c r="EFI117" s="2"/>
      <c r="EFJ117" s="2"/>
      <c r="EFK117" s="2"/>
      <c r="EFL117" s="2"/>
      <c r="EFM117" s="2"/>
      <c r="EFN117" s="2"/>
      <c r="EFO117" s="2"/>
      <c r="EFP117" s="2"/>
      <c r="EFQ117" s="2"/>
      <c r="EFR117" s="2"/>
      <c r="EFS117" s="2"/>
      <c r="EFT117" s="2"/>
      <c r="EFU117" s="2"/>
      <c r="EFV117" s="2"/>
      <c r="EFW117" s="2"/>
      <c r="EFX117" s="2"/>
      <c r="EFY117" s="2"/>
      <c r="EFZ117" s="2"/>
      <c r="EGA117" s="2"/>
      <c r="EGB117" s="2"/>
      <c r="EGC117" s="2"/>
      <c r="EGD117" s="2"/>
      <c r="EGE117" s="2"/>
      <c r="EGF117" s="2"/>
      <c r="EGG117" s="2"/>
      <c r="EGH117" s="2"/>
      <c r="EGI117" s="2"/>
      <c r="EGJ117" s="2"/>
      <c r="EGK117" s="2"/>
      <c r="EGL117" s="2"/>
      <c r="EGM117" s="2"/>
      <c r="EGN117" s="2"/>
      <c r="EGO117" s="2"/>
      <c r="EGP117" s="2"/>
      <c r="EGQ117" s="2"/>
      <c r="EGR117" s="2"/>
      <c r="EGS117" s="2"/>
      <c r="EGT117" s="2"/>
      <c r="EGU117" s="2"/>
      <c r="EGV117" s="2"/>
      <c r="EGW117" s="2"/>
      <c r="EGX117" s="2"/>
      <c r="EGY117" s="2"/>
      <c r="EGZ117" s="2"/>
      <c r="EHA117" s="2"/>
      <c r="EHB117" s="2"/>
      <c r="EHC117" s="2"/>
      <c r="EHD117" s="2"/>
      <c r="EHE117" s="2"/>
      <c r="EHF117" s="2"/>
      <c r="EHG117" s="2"/>
      <c r="EHH117" s="2"/>
      <c r="EHI117" s="2"/>
      <c r="EHJ117" s="2"/>
      <c r="EHK117" s="2"/>
      <c r="EHL117" s="2"/>
      <c r="EHM117" s="2"/>
      <c r="EHN117" s="2"/>
      <c r="EHO117" s="2"/>
      <c r="EHP117" s="2"/>
      <c r="EHQ117" s="2"/>
      <c r="EHR117" s="2"/>
      <c r="EHS117" s="2"/>
      <c r="EHT117" s="2"/>
      <c r="EHU117" s="2"/>
      <c r="EHV117" s="2"/>
      <c r="EHW117" s="2"/>
      <c r="EHX117" s="2"/>
      <c r="EHY117" s="2"/>
      <c r="EHZ117" s="2"/>
      <c r="EIA117" s="2"/>
      <c r="EIB117" s="2"/>
      <c r="EIC117" s="2"/>
      <c r="EID117" s="2"/>
      <c r="EIE117" s="2"/>
      <c r="EIF117" s="2"/>
      <c r="EIG117" s="2"/>
      <c r="EIH117" s="2"/>
      <c r="EII117" s="2"/>
      <c r="EIJ117" s="2"/>
      <c r="EIK117" s="2"/>
      <c r="EIL117" s="2"/>
      <c r="EIM117" s="2"/>
      <c r="EIN117" s="2"/>
      <c r="EIO117" s="2"/>
      <c r="EIP117" s="2"/>
      <c r="EIQ117" s="2"/>
      <c r="EIR117" s="2"/>
      <c r="EIS117" s="2"/>
      <c r="EIT117" s="2"/>
      <c r="EIU117" s="2"/>
      <c r="EIV117" s="2"/>
      <c r="EIW117" s="2"/>
      <c r="EIX117" s="2"/>
      <c r="EIY117" s="2"/>
      <c r="EIZ117" s="2"/>
      <c r="EJA117" s="2"/>
      <c r="EJB117" s="2"/>
      <c r="EJC117" s="2"/>
      <c r="EJD117" s="2"/>
      <c r="EJE117" s="2"/>
      <c r="EJF117" s="2"/>
      <c r="EJG117" s="2"/>
      <c r="EJH117" s="2"/>
      <c r="EJI117" s="2"/>
      <c r="EJJ117" s="2"/>
      <c r="EJK117" s="2"/>
      <c r="EJL117" s="2"/>
      <c r="EJM117" s="2"/>
      <c r="EJN117" s="2"/>
      <c r="EJO117" s="2"/>
      <c r="EJP117" s="2"/>
      <c r="EJQ117" s="2"/>
      <c r="EJR117" s="2"/>
      <c r="EJS117" s="2"/>
      <c r="EJT117" s="2"/>
      <c r="EJU117" s="2"/>
      <c r="EJV117" s="2"/>
      <c r="EJW117" s="2"/>
      <c r="EJX117" s="2"/>
      <c r="EJY117" s="2"/>
      <c r="EJZ117" s="2"/>
      <c r="EKA117" s="2"/>
      <c r="EKB117" s="2"/>
      <c r="EKC117" s="2"/>
      <c r="EKD117" s="2"/>
      <c r="EKE117" s="2"/>
      <c r="EKF117" s="2"/>
      <c r="EKG117" s="2"/>
      <c r="EKH117" s="2"/>
      <c r="EKI117" s="2"/>
      <c r="EKJ117" s="2"/>
      <c r="EKK117" s="2"/>
      <c r="EKL117" s="2"/>
      <c r="EKM117" s="2"/>
      <c r="EKN117" s="2"/>
      <c r="EKO117" s="2"/>
      <c r="EKP117" s="2"/>
      <c r="EKQ117" s="2"/>
      <c r="EKR117" s="2"/>
      <c r="EKS117" s="2"/>
      <c r="EKT117" s="2"/>
      <c r="EKU117" s="2"/>
      <c r="EKV117" s="2"/>
      <c r="EKW117" s="2"/>
      <c r="EKX117" s="2"/>
      <c r="EKY117" s="2"/>
      <c r="EKZ117" s="2"/>
      <c r="ELA117" s="2"/>
      <c r="ELB117" s="2"/>
      <c r="ELC117" s="2"/>
      <c r="ELD117" s="2"/>
      <c r="ELE117" s="2"/>
      <c r="ELF117" s="2"/>
      <c r="ELG117" s="2"/>
      <c r="ELH117" s="2"/>
      <c r="ELI117" s="2"/>
      <c r="ELJ117" s="2"/>
      <c r="ELK117" s="2"/>
      <c r="ELL117" s="2"/>
      <c r="ELM117" s="2"/>
      <c r="ELN117" s="2"/>
      <c r="ELO117" s="2"/>
      <c r="ELP117" s="2"/>
      <c r="ELQ117" s="2"/>
      <c r="ELR117" s="2"/>
      <c r="ELS117" s="2"/>
      <c r="ELT117" s="2"/>
      <c r="ELU117" s="2"/>
      <c r="ELV117" s="2"/>
      <c r="ELW117" s="2"/>
      <c r="ELX117" s="2"/>
      <c r="ELY117" s="2"/>
      <c r="ELZ117" s="2"/>
      <c r="EMA117" s="2"/>
      <c r="EMB117" s="2"/>
      <c r="EMC117" s="2"/>
      <c r="EMD117" s="2"/>
      <c r="EME117" s="2"/>
      <c r="EMF117" s="2"/>
      <c r="EMG117" s="2"/>
      <c r="EMH117" s="2"/>
      <c r="EMI117" s="2"/>
      <c r="EMJ117" s="2"/>
      <c r="EMK117" s="2"/>
      <c r="EML117" s="2"/>
      <c r="EMM117" s="2"/>
      <c r="EMN117" s="2"/>
      <c r="EMO117" s="2"/>
      <c r="EMP117" s="2"/>
      <c r="EMQ117" s="2"/>
      <c r="EMR117" s="2"/>
      <c r="EMS117" s="2"/>
      <c r="EMT117" s="2"/>
      <c r="EMU117" s="2"/>
      <c r="EMV117" s="2"/>
      <c r="EMW117" s="2"/>
      <c r="EMX117" s="2"/>
      <c r="EMY117" s="2"/>
      <c r="EMZ117" s="2"/>
      <c r="ENA117" s="2"/>
      <c r="ENB117" s="2"/>
      <c r="ENC117" s="2"/>
      <c r="END117" s="2"/>
      <c r="ENE117" s="2"/>
      <c r="ENF117" s="2"/>
      <c r="ENG117" s="2"/>
      <c r="ENH117" s="2"/>
      <c r="ENI117" s="2"/>
      <c r="ENJ117" s="2"/>
      <c r="ENK117" s="2"/>
      <c r="ENL117" s="2"/>
      <c r="ENM117" s="2"/>
      <c r="ENN117" s="2"/>
      <c r="ENO117" s="2"/>
      <c r="ENP117" s="2"/>
      <c r="ENQ117" s="2"/>
      <c r="ENR117" s="2"/>
      <c r="ENS117" s="2"/>
      <c r="ENT117" s="2"/>
      <c r="ENU117" s="2"/>
      <c r="ENV117" s="2"/>
      <c r="ENW117" s="2"/>
      <c r="ENX117" s="2"/>
      <c r="ENY117" s="2"/>
      <c r="ENZ117" s="2"/>
      <c r="EOA117" s="2"/>
      <c r="EOB117" s="2"/>
      <c r="EOC117" s="2"/>
      <c r="EOD117" s="2"/>
      <c r="EOE117" s="2"/>
      <c r="EOF117" s="2"/>
      <c r="EOG117" s="2"/>
      <c r="EOH117" s="2"/>
      <c r="EOI117" s="2"/>
      <c r="EOJ117" s="2"/>
      <c r="EOK117" s="2"/>
      <c r="EOL117" s="2"/>
      <c r="EOM117" s="2"/>
      <c r="EON117" s="2"/>
      <c r="EOO117" s="2"/>
      <c r="EOP117" s="2"/>
      <c r="EOQ117" s="2"/>
      <c r="EOR117" s="2"/>
      <c r="EOS117" s="2"/>
      <c r="EOT117" s="2"/>
      <c r="EOU117" s="2"/>
      <c r="EOV117" s="2"/>
      <c r="EOW117" s="2"/>
      <c r="EOX117" s="2"/>
      <c r="EOY117" s="2"/>
      <c r="EOZ117" s="2"/>
      <c r="EPA117" s="2"/>
      <c r="EPB117" s="2"/>
      <c r="EPC117" s="2"/>
      <c r="EPD117" s="2"/>
      <c r="EPE117" s="2"/>
      <c r="EPF117" s="2"/>
      <c r="EPG117" s="2"/>
      <c r="EPH117" s="2"/>
      <c r="EPI117" s="2"/>
      <c r="EPJ117" s="2"/>
      <c r="EPK117" s="2"/>
      <c r="EPL117" s="2"/>
      <c r="EPM117" s="2"/>
      <c r="EPN117" s="2"/>
      <c r="EPO117" s="2"/>
      <c r="EPP117" s="2"/>
      <c r="EPQ117" s="2"/>
      <c r="EPR117" s="2"/>
      <c r="EPS117" s="2"/>
      <c r="EPT117" s="2"/>
      <c r="EPU117" s="2"/>
      <c r="EPV117" s="2"/>
      <c r="EPW117" s="2"/>
      <c r="EPX117" s="2"/>
      <c r="EPY117" s="2"/>
      <c r="EPZ117" s="2"/>
      <c r="EQA117" s="2"/>
      <c r="EQB117" s="2"/>
      <c r="EQC117" s="2"/>
      <c r="EQD117" s="2"/>
      <c r="EQE117" s="2"/>
      <c r="EQF117" s="2"/>
      <c r="EQG117" s="2"/>
      <c r="EQH117" s="2"/>
      <c r="EQI117" s="2"/>
      <c r="EQJ117" s="2"/>
      <c r="EQK117" s="2"/>
      <c r="EQL117" s="2"/>
      <c r="EQM117" s="2"/>
      <c r="EQN117" s="2"/>
      <c r="EQO117" s="2"/>
      <c r="EQP117" s="2"/>
      <c r="EQQ117" s="2"/>
      <c r="EQR117" s="2"/>
      <c r="EQS117" s="2"/>
      <c r="EQT117" s="2"/>
      <c r="EQU117" s="2"/>
      <c r="EQV117" s="2"/>
      <c r="EQW117" s="2"/>
      <c r="EQX117" s="2"/>
      <c r="EQY117" s="2"/>
      <c r="EQZ117" s="2"/>
      <c r="ERA117" s="2"/>
      <c r="ERB117" s="2"/>
      <c r="ERC117" s="2"/>
      <c r="ERD117" s="2"/>
      <c r="ERE117" s="2"/>
      <c r="ERF117" s="2"/>
      <c r="ERG117" s="2"/>
      <c r="ERH117" s="2"/>
      <c r="ERI117" s="2"/>
      <c r="ERJ117" s="2"/>
      <c r="ERK117" s="2"/>
      <c r="ERL117" s="2"/>
      <c r="ERM117" s="2"/>
      <c r="ERN117" s="2"/>
      <c r="ERO117" s="2"/>
      <c r="ERP117" s="2"/>
      <c r="ERQ117" s="2"/>
      <c r="ERR117" s="2"/>
      <c r="ERS117" s="2"/>
      <c r="ERT117" s="2"/>
      <c r="ERU117" s="2"/>
      <c r="ERV117" s="2"/>
      <c r="ERW117" s="2"/>
      <c r="ERX117" s="2"/>
      <c r="ERY117" s="2"/>
      <c r="ERZ117" s="2"/>
      <c r="ESA117" s="2"/>
      <c r="ESB117" s="2"/>
      <c r="ESC117" s="2"/>
      <c r="ESD117" s="2"/>
      <c r="ESE117" s="2"/>
      <c r="ESF117" s="2"/>
      <c r="ESG117" s="2"/>
      <c r="ESH117" s="2"/>
      <c r="ESI117" s="2"/>
      <c r="ESJ117" s="2"/>
      <c r="ESK117" s="2"/>
      <c r="ESL117" s="2"/>
      <c r="ESM117" s="2"/>
      <c r="ESN117" s="2"/>
      <c r="ESO117" s="2"/>
      <c r="ESP117" s="2"/>
      <c r="ESQ117" s="2"/>
      <c r="ESR117" s="2"/>
      <c r="ESS117" s="2"/>
      <c r="EST117" s="2"/>
      <c r="ESU117" s="2"/>
      <c r="ESV117" s="2"/>
      <c r="ESW117" s="2"/>
      <c r="ESX117" s="2"/>
      <c r="ESY117" s="2"/>
      <c r="ESZ117" s="2"/>
      <c r="ETA117" s="2"/>
      <c r="ETB117" s="2"/>
      <c r="ETC117" s="2"/>
      <c r="ETD117" s="2"/>
      <c r="ETE117" s="2"/>
      <c r="ETF117" s="2"/>
      <c r="ETG117" s="2"/>
      <c r="ETH117" s="2"/>
      <c r="ETI117" s="2"/>
      <c r="ETJ117" s="2"/>
      <c r="ETK117" s="2"/>
      <c r="ETL117" s="2"/>
      <c r="ETM117" s="2"/>
      <c r="ETN117" s="2"/>
      <c r="ETO117" s="2"/>
      <c r="ETP117" s="2"/>
      <c r="ETQ117" s="2"/>
      <c r="ETR117" s="2"/>
      <c r="ETS117" s="2"/>
      <c r="ETT117" s="2"/>
      <c r="ETU117" s="2"/>
      <c r="ETV117" s="2"/>
      <c r="ETW117" s="2"/>
      <c r="ETX117" s="2"/>
      <c r="ETY117" s="2"/>
      <c r="ETZ117" s="2"/>
      <c r="EUA117" s="2"/>
      <c r="EUB117" s="2"/>
      <c r="EUC117" s="2"/>
      <c r="EUD117" s="2"/>
      <c r="EUE117" s="2"/>
      <c r="EUF117" s="2"/>
      <c r="EUG117" s="2"/>
      <c r="EUH117" s="2"/>
      <c r="EUI117" s="2"/>
      <c r="EUJ117" s="2"/>
      <c r="EUK117" s="2"/>
      <c r="EUL117" s="2"/>
      <c r="EUM117" s="2"/>
      <c r="EUN117" s="2"/>
      <c r="EUO117" s="2"/>
      <c r="EUP117" s="2"/>
      <c r="EUQ117" s="2"/>
      <c r="EUR117" s="2"/>
      <c r="EUS117" s="2"/>
      <c r="EUT117" s="2"/>
      <c r="EUU117" s="2"/>
      <c r="EUV117" s="2"/>
      <c r="EUW117" s="2"/>
      <c r="EUX117" s="2"/>
      <c r="EUY117" s="2"/>
      <c r="EUZ117" s="2"/>
      <c r="EVA117" s="2"/>
      <c r="EVB117" s="2"/>
      <c r="EVC117" s="2"/>
      <c r="EVD117" s="2"/>
      <c r="EVE117" s="2"/>
      <c r="EVF117" s="2"/>
      <c r="EVG117" s="2"/>
      <c r="EVH117" s="2"/>
      <c r="EVI117" s="2"/>
      <c r="EVJ117" s="2"/>
      <c r="EVK117" s="2"/>
      <c r="EVL117" s="2"/>
      <c r="EVM117" s="2"/>
      <c r="EVN117" s="2"/>
      <c r="EVO117" s="2"/>
      <c r="EVP117" s="2"/>
      <c r="EVQ117" s="2"/>
      <c r="EVR117" s="2"/>
      <c r="EVS117" s="2"/>
      <c r="EVT117" s="2"/>
      <c r="EVU117" s="2"/>
      <c r="EVV117" s="2"/>
      <c r="EVW117" s="2"/>
      <c r="EVX117" s="2"/>
      <c r="EVY117" s="2"/>
      <c r="EVZ117" s="2"/>
      <c r="EWA117" s="2"/>
      <c r="EWB117" s="2"/>
      <c r="EWC117" s="2"/>
      <c r="EWD117" s="2"/>
      <c r="EWE117" s="2"/>
      <c r="EWF117" s="2"/>
      <c r="EWG117" s="2"/>
      <c r="EWH117" s="2"/>
      <c r="EWI117" s="2"/>
      <c r="EWJ117" s="2"/>
      <c r="EWK117" s="2"/>
      <c r="EWL117" s="2"/>
      <c r="EWM117" s="2"/>
      <c r="EWN117" s="2"/>
      <c r="EWO117" s="2"/>
      <c r="EWP117" s="2"/>
      <c r="EWQ117" s="2"/>
      <c r="EWR117" s="2"/>
      <c r="EWS117" s="2"/>
      <c r="EWT117" s="2"/>
      <c r="EWU117" s="2"/>
      <c r="EWV117" s="2"/>
      <c r="EWW117" s="2"/>
      <c r="EWX117" s="2"/>
      <c r="EWY117" s="2"/>
      <c r="EWZ117" s="2"/>
      <c r="EXA117" s="2"/>
      <c r="EXB117" s="2"/>
      <c r="EXC117" s="2"/>
      <c r="EXD117" s="2"/>
      <c r="EXE117" s="2"/>
      <c r="EXF117" s="2"/>
      <c r="EXG117" s="2"/>
      <c r="EXH117" s="2"/>
      <c r="EXI117" s="2"/>
      <c r="EXJ117" s="2"/>
      <c r="EXK117" s="2"/>
      <c r="EXL117" s="2"/>
      <c r="EXM117" s="2"/>
      <c r="EXN117" s="2"/>
      <c r="EXO117" s="2"/>
      <c r="EXP117" s="2"/>
      <c r="EXQ117" s="2"/>
      <c r="EXR117" s="2"/>
      <c r="EXS117" s="2"/>
      <c r="EXT117" s="2"/>
      <c r="EXU117" s="2"/>
      <c r="EXV117" s="2"/>
      <c r="EXW117" s="2"/>
      <c r="EXX117" s="2"/>
      <c r="EXY117" s="2"/>
      <c r="EXZ117" s="2"/>
      <c r="EYA117" s="2"/>
      <c r="EYB117" s="2"/>
      <c r="EYC117" s="2"/>
      <c r="EYD117" s="2"/>
      <c r="EYE117" s="2"/>
      <c r="EYF117" s="2"/>
      <c r="EYG117" s="2"/>
      <c r="EYH117" s="2"/>
      <c r="EYI117" s="2"/>
      <c r="EYJ117" s="2"/>
      <c r="EYK117" s="2"/>
      <c r="EYL117" s="2"/>
      <c r="EYM117" s="2"/>
      <c r="EYN117" s="2"/>
      <c r="EYO117" s="2"/>
      <c r="EYP117" s="2"/>
      <c r="EYQ117" s="2"/>
      <c r="EYR117" s="2"/>
      <c r="EYS117" s="2"/>
      <c r="EYT117" s="2"/>
      <c r="EYU117" s="2"/>
      <c r="EYV117" s="2"/>
      <c r="EYW117" s="2"/>
      <c r="EYX117" s="2"/>
      <c r="EYY117" s="2"/>
      <c r="EYZ117" s="2"/>
      <c r="EZA117" s="2"/>
      <c r="EZB117" s="2"/>
      <c r="EZC117" s="2"/>
      <c r="EZD117" s="2"/>
      <c r="EZE117" s="2"/>
      <c r="EZF117" s="2"/>
      <c r="EZG117" s="2"/>
      <c r="EZH117" s="2"/>
      <c r="EZI117" s="2"/>
      <c r="EZJ117" s="2"/>
      <c r="EZK117" s="2"/>
      <c r="EZL117" s="2"/>
      <c r="EZM117" s="2"/>
      <c r="EZN117" s="2"/>
      <c r="EZO117" s="2"/>
      <c r="EZP117" s="2"/>
      <c r="EZQ117" s="2"/>
      <c r="EZR117" s="2"/>
      <c r="EZS117" s="2"/>
      <c r="EZT117" s="2"/>
      <c r="EZU117" s="2"/>
      <c r="EZV117" s="2"/>
      <c r="EZW117" s="2"/>
      <c r="EZX117" s="2"/>
      <c r="EZY117" s="2"/>
      <c r="EZZ117" s="2"/>
      <c r="FAA117" s="2"/>
      <c r="FAB117" s="2"/>
      <c r="FAC117" s="2"/>
      <c r="FAD117" s="2"/>
      <c r="FAE117" s="2"/>
      <c r="FAF117" s="2"/>
      <c r="FAG117" s="2"/>
      <c r="FAH117" s="2"/>
      <c r="FAI117" s="2"/>
      <c r="FAJ117" s="2"/>
      <c r="FAK117" s="2"/>
      <c r="FAL117" s="2"/>
      <c r="FAM117" s="2"/>
      <c r="FAN117" s="2"/>
      <c r="FAO117" s="2"/>
      <c r="FAP117" s="2"/>
      <c r="FAQ117" s="2"/>
      <c r="FAR117" s="2"/>
      <c r="FAS117" s="2"/>
      <c r="FAT117" s="2"/>
      <c r="FAU117" s="2"/>
      <c r="FAV117" s="2"/>
      <c r="FAW117" s="2"/>
      <c r="FAX117" s="2"/>
      <c r="FAY117" s="2"/>
      <c r="FAZ117" s="2"/>
      <c r="FBA117" s="2"/>
      <c r="FBB117" s="2"/>
      <c r="FBC117" s="2"/>
      <c r="FBD117" s="2"/>
      <c r="FBE117" s="2"/>
      <c r="FBF117" s="2"/>
      <c r="FBG117" s="2"/>
      <c r="FBH117" s="2"/>
      <c r="FBI117" s="2"/>
      <c r="FBJ117" s="2"/>
      <c r="FBK117" s="2"/>
      <c r="FBL117" s="2"/>
      <c r="FBM117" s="2"/>
      <c r="FBN117" s="2"/>
      <c r="FBO117" s="2"/>
      <c r="FBP117" s="2"/>
      <c r="FBQ117" s="2"/>
      <c r="FBR117" s="2"/>
      <c r="FBS117" s="2"/>
      <c r="FBT117" s="2"/>
      <c r="FBU117" s="2"/>
      <c r="FBV117" s="2"/>
      <c r="FBW117" s="2"/>
      <c r="FBX117" s="2"/>
      <c r="FBY117" s="2"/>
      <c r="FBZ117" s="2"/>
      <c r="FCA117" s="2"/>
      <c r="FCB117" s="2"/>
      <c r="FCC117" s="2"/>
      <c r="FCD117" s="2"/>
      <c r="FCE117" s="2"/>
      <c r="FCF117" s="2"/>
      <c r="FCG117" s="2"/>
      <c r="FCH117" s="2"/>
      <c r="FCI117" s="2"/>
      <c r="FCJ117" s="2"/>
      <c r="FCK117" s="2"/>
      <c r="FCL117" s="2"/>
      <c r="FCM117" s="2"/>
      <c r="FCN117" s="2"/>
      <c r="FCO117" s="2"/>
      <c r="FCP117" s="2"/>
      <c r="FCQ117" s="2"/>
      <c r="FCR117" s="2"/>
      <c r="FCS117" s="2"/>
      <c r="FCT117" s="2"/>
      <c r="FCU117" s="2"/>
      <c r="FCV117" s="2"/>
      <c r="FCW117" s="2"/>
      <c r="FCX117" s="2"/>
      <c r="FCY117" s="2"/>
      <c r="FCZ117" s="2"/>
      <c r="FDA117" s="2"/>
      <c r="FDB117" s="2"/>
      <c r="FDC117" s="2"/>
      <c r="FDD117" s="2"/>
      <c r="FDE117" s="2"/>
      <c r="FDF117" s="2"/>
      <c r="FDG117" s="2"/>
      <c r="FDH117" s="2"/>
      <c r="FDI117" s="2"/>
      <c r="FDJ117" s="2"/>
      <c r="FDK117" s="2"/>
      <c r="FDL117" s="2"/>
      <c r="FDM117" s="2"/>
      <c r="FDN117" s="2"/>
      <c r="FDO117" s="2"/>
      <c r="FDP117" s="2"/>
      <c r="FDQ117" s="2"/>
      <c r="FDR117" s="2"/>
      <c r="FDS117" s="2"/>
      <c r="FDT117" s="2"/>
      <c r="FDU117" s="2"/>
      <c r="FDV117" s="2"/>
      <c r="FDW117" s="2"/>
      <c r="FDX117" s="2"/>
      <c r="FDY117" s="2"/>
      <c r="FDZ117" s="2"/>
      <c r="FEA117" s="2"/>
      <c r="FEB117" s="2"/>
      <c r="FEC117" s="2"/>
      <c r="FED117" s="2"/>
      <c r="FEE117" s="2"/>
      <c r="FEF117" s="2"/>
      <c r="FEG117" s="2"/>
      <c r="FEH117" s="2"/>
      <c r="FEI117" s="2"/>
      <c r="FEJ117" s="2"/>
      <c r="FEK117" s="2"/>
      <c r="FEL117" s="2"/>
      <c r="FEM117" s="2"/>
      <c r="FEN117" s="2"/>
      <c r="FEO117" s="2"/>
      <c r="FEP117" s="2"/>
      <c r="FEQ117" s="2"/>
      <c r="FER117" s="2"/>
      <c r="FES117" s="2"/>
      <c r="FET117" s="2"/>
      <c r="FEU117" s="2"/>
      <c r="FEV117" s="2"/>
      <c r="FEW117" s="2"/>
      <c r="FEX117" s="2"/>
      <c r="FEY117" s="2"/>
      <c r="FEZ117" s="2"/>
      <c r="FFA117" s="2"/>
      <c r="FFB117" s="2"/>
      <c r="FFC117" s="2"/>
      <c r="FFD117" s="2"/>
      <c r="FFE117" s="2"/>
      <c r="FFF117" s="2"/>
      <c r="FFG117" s="2"/>
      <c r="FFH117" s="2"/>
      <c r="FFI117" s="2"/>
      <c r="FFJ117" s="2"/>
      <c r="FFK117" s="2"/>
      <c r="FFL117" s="2"/>
      <c r="FFM117" s="2"/>
      <c r="FFN117" s="2"/>
      <c r="FFO117" s="2"/>
      <c r="FFP117" s="2"/>
      <c r="FFQ117" s="2"/>
      <c r="FFR117" s="2"/>
      <c r="FFS117" s="2"/>
      <c r="FFT117" s="2"/>
      <c r="FFU117" s="2"/>
      <c r="FFV117" s="2"/>
      <c r="FFW117" s="2"/>
      <c r="FFX117" s="2"/>
      <c r="FFY117" s="2"/>
      <c r="FFZ117" s="2"/>
      <c r="FGA117" s="2"/>
      <c r="FGB117" s="2"/>
      <c r="FGC117" s="2"/>
      <c r="FGD117" s="2"/>
      <c r="FGE117" s="2"/>
      <c r="FGF117" s="2"/>
      <c r="FGG117" s="2"/>
      <c r="FGH117" s="2"/>
      <c r="FGI117" s="2"/>
      <c r="FGJ117" s="2"/>
      <c r="FGK117" s="2"/>
      <c r="FGL117" s="2"/>
      <c r="FGM117" s="2"/>
      <c r="FGN117" s="2"/>
      <c r="FGO117" s="2"/>
      <c r="FGP117" s="2"/>
      <c r="FGQ117" s="2"/>
      <c r="FGR117" s="2"/>
      <c r="FGS117" s="2"/>
      <c r="FGT117" s="2"/>
      <c r="FGU117" s="2"/>
      <c r="FGV117" s="2"/>
      <c r="FGW117" s="2"/>
      <c r="FGX117" s="2"/>
      <c r="FGY117" s="2"/>
      <c r="FGZ117" s="2"/>
      <c r="FHA117" s="2"/>
      <c r="FHB117" s="2"/>
      <c r="FHC117" s="2"/>
      <c r="FHD117" s="2"/>
      <c r="FHE117" s="2"/>
      <c r="FHF117" s="2"/>
      <c r="FHG117" s="2"/>
      <c r="FHH117" s="2"/>
      <c r="FHI117" s="2"/>
      <c r="FHJ117" s="2"/>
      <c r="FHK117" s="2"/>
      <c r="FHL117" s="2"/>
      <c r="FHM117" s="2"/>
      <c r="FHN117" s="2"/>
      <c r="FHO117" s="2"/>
      <c r="FHP117" s="2"/>
      <c r="FHQ117" s="2"/>
      <c r="FHR117" s="2"/>
      <c r="FHS117" s="2"/>
      <c r="FHT117" s="2"/>
      <c r="FHU117" s="2"/>
      <c r="FHV117" s="2"/>
      <c r="FHW117" s="2"/>
      <c r="FHX117" s="2"/>
      <c r="FHY117" s="2"/>
      <c r="FHZ117" s="2"/>
      <c r="FIA117" s="2"/>
      <c r="FIB117" s="2"/>
      <c r="FIC117" s="2"/>
      <c r="FID117" s="2"/>
      <c r="FIE117" s="2"/>
      <c r="FIF117" s="2"/>
      <c r="FIG117" s="2"/>
      <c r="FIH117" s="2"/>
      <c r="FII117" s="2"/>
      <c r="FIJ117" s="2"/>
      <c r="FIK117" s="2"/>
      <c r="FIL117" s="2"/>
      <c r="FIM117" s="2"/>
      <c r="FIN117" s="2"/>
      <c r="FIO117" s="2"/>
      <c r="FIP117" s="2"/>
      <c r="FIQ117" s="2"/>
      <c r="FIR117" s="2"/>
      <c r="FIS117" s="2"/>
      <c r="FIT117" s="2"/>
      <c r="FIU117" s="2"/>
      <c r="FIV117" s="2"/>
      <c r="FIW117" s="2"/>
      <c r="FIX117" s="2"/>
      <c r="FIY117" s="2"/>
      <c r="FIZ117" s="2"/>
      <c r="FJA117" s="2"/>
      <c r="FJB117" s="2"/>
      <c r="FJC117" s="2"/>
      <c r="FJD117" s="2"/>
      <c r="FJE117" s="2"/>
      <c r="FJF117" s="2"/>
      <c r="FJG117" s="2"/>
      <c r="FJH117" s="2"/>
      <c r="FJI117" s="2"/>
      <c r="FJJ117" s="2"/>
      <c r="FJK117" s="2"/>
      <c r="FJL117" s="2"/>
      <c r="FJM117" s="2"/>
      <c r="FJN117" s="2"/>
      <c r="FJO117" s="2"/>
      <c r="FJP117" s="2"/>
      <c r="FJQ117" s="2"/>
      <c r="FJR117" s="2"/>
      <c r="FJS117" s="2"/>
      <c r="FJT117" s="2"/>
      <c r="FJU117" s="2"/>
      <c r="FJV117" s="2"/>
      <c r="FJW117" s="2"/>
      <c r="FJX117" s="2"/>
      <c r="FJY117" s="2"/>
      <c r="FJZ117" s="2"/>
      <c r="FKA117" s="2"/>
      <c r="FKB117" s="2"/>
      <c r="FKC117" s="2"/>
      <c r="FKD117" s="2"/>
      <c r="FKE117" s="2"/>
      <c r="FKF117" s="2"/>
      <c r="FKG117" s="2"/>
      <c r="FKH117" s="2"/>
      <c r="FKI117" s="2"/>
      <c r="FKJ117" s="2"/>
      <c r="FKK117" s="2"/>
      <c r="FKL117" s="2"/>
      <c r="FKM117" s="2"/>
      <c r="FKN117" s="2"/>
      <c r="FKO117" s="2"/>
      <c r="FKP117" s="2"/>
      <c r="FKQ117" s="2"/>
      <c r="FKR117" s="2"/>
      <c r="FKS117" s="2"/>
      <c r="FKT117" s="2"/>
      <c r="FKU117" s="2"/>
      <c r="FKV117" s="2"/>
      <c r="FKW117" s="2"/>
      <c r="FKX117" s="2"/>
      <c r="FKY117" s="2"/>
      <c r="FKZ117" s="2"/>
      <c r="FLA117" s="2"/>
      <c r="FLB117" s="2"/>
      <c r="FLC117" s="2"/>
      <c r="FLD117" s="2"/>
      <c r="FLE117" s="2"/>
      <c r="FLF117" s="2"/>
      <c r="FLG117" s="2"/>
      <c r="FLH117" s="2"/>
      <c r="FLI117" s="2"/>
      <c r="FLJ117" s="2"/>
      <c r="FLK117" s="2"/>
      <c r="FLL117" s="2"/>
      <c r="FLM117" s="2"/>
      <c r="FLN117" s="2"/>
      <c r="FLO117" s="2"/>
      <c r="FLP117" s="2"/>
      <c r="FLQ117" s="2"/>
      <c r="FLR117" s="2"/>
      <c r="FLS117" s="2"/>
      <c r="FLT117" s="2"/>
      <c r="FLU117" s="2"/>
      <c r="FLV117" s="2"/>
      <c r="FLW117" s="2"/>
      <c r="FLX117" s="2"/>
      <c r="FLY117" s="2"/>
      <c r="FLZ117" s="2"/>
      <c r="FMA117" s="2"/>
      <c r="FMB117" s="2"/>
      <c r="FMC117" s="2"/>
      <c r="FMD117" s="2"/>
      <c r="FME117" s="2"/>
      <c r="FMF117" s="2"/>
      <c r="FMG117" s="2"/>
      <c r="FMH117" s="2"/>
      <c r="FMI117" s="2"/>
      <c r="FMJ117" s="2"/>
      <c r="FMK117" s="2"/>
      <c r="FML117" s="2"/>
      <c r="FMM117" s="2"/>
      <c r="FMN117" s="2"/>
      <c r="FMO117" s="2"/>
      <c r="FMP117" s="2"/>
      <c r="FMQ117" s="2"/>
      <c r="FMR117" s="2"/>
      <c r="FMS117" s="2"/>
      <c r="FMT117" s="2"/>
      <c r="FMU117" s="2"/>
      <c r="FMV117" s="2"/>
      <c r="FMW117" s="2"/>
      <c r="FMX117" s="2"/>
      <c r="FMY117" s="2"/>
      <c r="FMZ117" s="2"/>
      <c r="FNA117" s="2"/>
      <c r="FNB117" s="2"/>
      <c r="FNC117" s="2"/>
      <c r="FND117" s="2"/>
      <c r="FNE117" s="2"/>
      <c r="FNF117" s="2"/>
      <c r="FNG117" s="2"/>
      <c r="FNH117" s="2"/>
      <c r="FNI117" s="2"/>
      <c r="FNJ117" s="2"/>
      <c r="FNK117" s="2"/>
      <c r="FNL117" s="2"/>
      <c r="FNM117" s="2"/>
      <c r="FNN117" s="2"/>
      <c r="FNO117" s="2"/>
      <c r="FNP117" s="2"/>
      <c r="FNQ117" s="2"/>
      <c r="FNR117" s="2"/>
      <c r="FNS117" s="2"/>
      <c r="FNT117" s="2"/>
      <c r="FNU117" s="2"/>
      <c r="FNV117" s="2"/>
      <c r="FNW117" s="2"/>
      <c r="FNX117" s="2"/>
      <c r="FNY117" s="2"/>
      <c r="FNZ117" s="2"/>
      <c r="FOA117" s="2"/>
      <c r="FOB117" s="2"/>
      <c r="FOC117" s="2"/>
      <c r="FOD117" s="2"/>
      <c r="FOE117" s="2"/>
      <c r="FOF117" s="2"/>
      <c r="FOG117" s="2"/>
      <c r="FOH117" s="2"/>
      <c r="FOI117" s="2"/>
      <c r="FOJ117" s="2"/>
      <c r="FOK117" s="2"/>
      <c r="FOL117" s="2"/>
      <c r="FOM117" s="2"/>
      <c r="FON117" s="2"/>
      <c r="FOO117" s="2"/>
      <c r="FOP117" s="2"/>
      <c r="FOQ117" s="2"/>
      <c r="FOR117" s="2"/>
      <c r="FOS117" s="2"/>
      <c r="FOT117" s="2"/>
      <c r="FOU117" s="2"/>
      <c r="FOV117" s="2"/>
      <c r="FOW117" s="2"/>
      <c r="FOX117" s="2"/>
      <c r="FOY117" s="2"/>
      <c r="FOZ117" s="2"/>
      <c r="FPA117" s="2"/>
      <c r="FPB117" s="2"/>
      <c r="FPC117" s="2"/>
      <c r="FPD117" s="2"/>
      <c r="FPE117" s="2"/>
      <c r="FPF117" s="2"/>
      <c r="FPG117" s="2"/>
      <c r="FPH117" s="2"/>
      <c r="FPI117" s="2"/>
      <c r="FPJ117" s="2"/>
      <c r="FPK117" s="2"/>
      <c r="FPL117" s="2"/>
      <c r="FPM117" s="2"/>
      <c r="FPN117" s="2"/>
      <c r="FPO117" s="2"/>
      <c r="FPP117" s="2"/>
      <c r="FPQ117" s="2"/>
      <c r="FPR117" s="2"/>
      <c r="FPS117" s="2"/>
      <c r="FPT117" s="2"/>
      <c r="FPU117" s="2"/>
      <c r="FPV117" s="2"/>
      <c r="FPW117" s="2"/>
      <c r="FPX117" s="2"/>
      <c r="FPY117" s="2"/>
      <c r="FPZ117" s="2"/>
      <c r="FQA117" s="2"/>
      <c r="FQB117" s="2"/>
      <c r="FQC117" s="2"/>
      <c r="FQD117" s="2"/>
      <c r="FQE117" s="2"/>
      <c r="FQF117" s="2"/>
      <c r="FQG117" s="2"/>
      <c r="FQH117" s="2"/>
      <c r="FQI117" s="2"/>
      <c r="FQJ117" s="2"/>
      <c r="FQK117" s="2"/>
      <c r="FQL117" s="2"/>
      <c r="FQM117" s="2"/>
      <c r="FQN117" s="2"/>
      <c r="FQO117" s="2"/>
      <c r="FQP117" s="2"/>
      <c r="FQQ117" s="2"/>
      <c r="FQR117" s="2"/>
      <c r="FQS117" s="2"/>
      <c r="FQT117" s="2"/>
      <c r="FQU117" s="2"/>
      <c r="FQV117" s="2"/>
      <c r="FQW117" s="2"/>
      <c r="FQX117" s="2"/>
      <c r="FQY117" s="2"/>
      <c r="FQZ117" s="2"/>
      <c r="FRA117" s="2"/>
      <c r="FRB117" s="2"/>
      <c r="FRC117" s="2"/>
      <c r="FRD117" s="2"/>
      <c r="FRE117" s="2"/>
      <c r="FRF117" s="2"/>
      <c r="FRG117" s="2"/>
      <c r="FRH117" s="2"/>
      <c r="FRI117" s="2"/>
      <c r="FRJ117" s="2"/>
      <c r="FRK117" s="2"/>
      <c r="FRL117" s="2"/>
      <c r="FRM117" s="2"/>
      <c r="FRN117" s="2"/>
      <c r="FRO117" s="2"/>
      <c r="FRP117" s="2"/>
      <c r="FRQ117" s="2"/>
      <c r="FRR117" s="2"/>
      <c r="FRS117" s="2"/>
      <c r="FRT117" s="2"/>
      <c r="FRU117" s="2"/>
      <c r="FRV117" s="2"/>
      <c r="FRW117" s="2"/>
      <c r="FRX117" s="2"/>
      <c r="FRY117" s="2"/>
      <c r="FRZ117" s="2"/>
      <c r="FSA117" s="2"/>
      <c r="FSB117" s="2"/>
      <c r="FSC117" s="2"/>
      <c r="FSD117" s="2"/>
      <c r="FSE117" s="2"/>
      <c r="FSF117" s="2"/>
      <c r="FSG117" s="2"/>
      <c r="FSH117" s="2"/>
      <c r="FSI117" s="2"/>
      <c r="FSJ117" s="2"/>
      <c r="FSK117" s="2"/>
      <c r="FSL117" s="2"/>
      <c r="FSM117" s="2"/>
      <c r="FSN117" s="2"/>
      <c r="FSO117" s="2"/>
      <c r="FSP117" s="2"/>
      <c r="FSQ117" s="2"/>
      <c r="FSR117" s="2"/>
      <c r="FSS117" s="2"/>
      <c r="FST117" s="2"/>
      <c r="FSU117" s="2"/>
      <c r="FSV117" s="2"/>
      <c r="FSW117" s="2"/>
      <c r="FSX117" s="2"/>
      <c r="FSY117" s="2"/>
      <c r="FSZ117" s="2"/>
      <c r="FTA117" s="2"/>
      <c r="FTB117" s="2"/>
      <c r="FTC117" s="2"/>
      <c r="FTD117" s="2"/>
      <c r="FTE117" s="2"/>
      <c r="FTF117" s="2"/>
      <c r="FTG117" s="2"/>
      <c r="FTH117" s="2"/>
      <c r="FTI117" s="2"/>
      <c r="FTJ117" s="2"/>
      <c r="FTK117" s="2"/>
      <c r="FTL117" s="2"/>
      <c r="FTM117" s="2"/>
      <c r="FTN117" s="2"/>
      <c r="FTO117" s="2"/>
      <c r="FTP117" s="2"/>
      <c r="FTQ117" s="2"/>
      <c r="FTR117" s="2"/>
      <c r="FTS117" s="2"/>
      <c r="FTT117" s="2"/>
      <c r="FTU117" s="2"/>
      <c r="FTV117" s="2"/>
      <c r="FTW117" s="2"/>
      <c r="FTX117" s="2"/>
      <c r="FTY117" s="2"/>
      <c r="FTZ117" s="2"/>
      <c r="FUA117" s="2"/>
      <c r="FUB117" s="2"/>
      <c r="FUC117" s="2"/>
      <c r="FUD117" s="2"/>
      <c r="FUE117" s="2"/>
      <c r="FUF117" s="2"/>
      <c r="FUG117" s="2"/>
      <c r="FUH117" s="2"/>
      <c r="FUI117" s="2"/>
      <c r="FUJ117" s="2"/>
      <c r="FUK117" s="2"/>
      <c r="FUL117" s="2"/>
      <c r="FUM117" s="2"/>
      <c r="FUN117" s="2"/>
      <c r="FUO117" s="2"/>
      <c r="FUP117" s="2"/>
      <c r="FUQ117" s="2"/>
      <c r="FUR117" s="2"/>
      <c r="FUS117" s="2"/>
      <c r="FUT117" s="2"/>
      <c r="FUU117" s="2"/>
      <c r="FUV117" s="2"/>
      <c r="FUW117" s="2"/>
      <c r="FUX117" s="2"/>
      <c r="FUY117" s="2"/>
      <c r="FUZ117" s="2"/>
      <c r="FVA117" s="2"/>
      <c r="FVB117" s="2"/>
      <c r="FVC117" s="2"/>
      <c r="FVD117" s="2"/>
      <c r="FVE117" s="2"/>
      <c r="FVF117" s="2"/>
      <c r="FVG117" s="2"/>
      <c r="FVH117" s="2"/>
      <c r="FVI117" s="2"/>
      <c r="FVJ117" s="2"/>
      <c r="FVK117" s="2"/>
      <c r="FVL117" s="2"/>
      <c r="FVM117" s="2"/>
      <c r="FVN117" s="2"/>
      <c r="FVO117" s="2"/>
      <c r="FVP117" s="2"/>
      <c r="FVQ117" s="2"/>
      <c r="FVR117" s="2"/>
      <c r="FVS117" s="2"/>
      <c r="FVT117" s="2"/>
      <c r="FVU117" s="2"/>
      <c r="FVV117" s="2"/>
      <c r="FVW117" s="2"/>
      <c r="FVX117" s="2"/>
      <c r="FVY117" s="2"/>
      <c r="FVZ117" s="2"/>
      <c r="FWA117" s="2"/>
      <c r="FWB117" s="2"/>
      <c r="FWC117" s="2"/>
      <c r="FWD117" s="2"/>
      <c r="FWE117" s="2"/>
      <c r="FWF117" s="2"/>
      <c r="FWG117" s="2"/>
      <c r="FWH117" s="2"/>
      <c r="FWI117" s="2"/>
      <c r="FWJ117" s="2"/>
      <c r="FWK117" s="2"/>
      <c r="FWL117" s="2"/>
      <c r="FWM117" s="2"/>
      <c r="FWN117" s="2"/>
      <c r="FWO117" s="2"/>
      <c r="FWP117" s="2"/>
      <c r="FWQ117" s="2"/>
      <c r="FWR117" s="2"/>
      <c r="FWS117" s="2"/>
      <c r="FWT117" s="2"/>
      <c r="FWU117" s="2"/>
      <c r="FWV117" s="2"/>
      <c r="FWW117" s="2"/>
      <c r="FWX117" s="2"/>
      <c r="FWY117" s="2"/>
      <c r="FWZ117" s="2"/>
      <c r="FXA117" s="2"/>
      <c r="FXB117" s="2"/>
      <c r="FXC117" s="2"/>
      <c r="FXD117" s="2"/>
      <c r="FXE117" s="2"/>
      <c r="FXF117" s="2"/>
      <c r="FXG117" s="2"/>
      <c r="FXH117" s="2"/>
      <c r="FXI117" s="2"/>
      <c r="FXJ117" s="2"/>
      <c r="FXK117" s="2"/>
      <c r="FXL117" s="2"/>
      <c r="FXM117" s="2"/>
      <c r="FXN117" s="2"/>
      <c r="FXO117" s="2"/>
      <c r="FXP117" s="2"/>
      <c r="FXQ117" s="2"/>
      <c r="FXR117" s="2"/>
      <c r="FXS117" s="2"/>
      <c r="FXT117" s="2"/>
      <c r="FXU117" s="2"/>
      <c r="FXV117" s="2"/>
      <c r="FXW117" s="2"/>
      <c r="FXX117" s="2"/>
      <c r="FXY117" s="2"/>
      <c r="FXZ117" s="2"/>
      <c r="FYA117" s="2"/>
      <c r="FYB117" s="2"/>
      <c r="FYC117" s="2"/>
      <c r="FYD117" s="2"/>
      <c r="FYE117" s="2"/>
      <c r="FYF117" s="2"/>
      <c r="FYG117" s="2"/>
      <c r="FYH117" s="2"/>
      <c r="FYI117" s="2"/>
      <c r="FYJ117" s="2"/>
      <c r="FYK117" s="2"/>
      <c r="FYL117" s="2"/>
      <c r="FYM117" s="2"/>
      <c r="FYN117" s="2"/>
      <c r="FYO117" s="2"/>
      <c r="FYP117" s="2"/>
      <c r="FYQ117" s="2"/>
      <c r="FYR117" s="2"/>
      <c r="FYS117" s="2"/>
      <c r="FYT117" s="2"/>
      <c r="FYU117" s="2"/>
      <c r="FYV117" s="2"/>
      <c r="FYW117" s="2"/>
      <c r="FYX117" s="2"/>
      <c r="FYY117" s="2"/>
      <c r="FYZ117" s="2"/>
      <c r="FZA117" s="2"/>
      <c r="FZB117" s="2"/>
      <c r="FZC117" s="2"/>
      <c r="FZD117" s="2"/>
      <c r="FZE117" s="2"/>
      <c r="FZF117" s="2"/>
      <c r="FZG117" s="2"/>
      <c r="FZH117" s="2"/>
      <c r="FZI117" s="2"/>
      <c r="FZJ117" s="2"/>
      <c r="FZK117" s="2"/>
      <c r="FZL117" s="2"/>
      <c r="FZM117" s="2"/>
      <c r="FZN117" s="2"/>
      <c r="FZO117" s="2"/>
      <c r="FZP117" s="2"/>
      <c r="FZQ117" s="2"/>
      <c r="FZR117" s="2"/>
      <c r="FZS117" s="2"/>
      <c r="FZT117" s="2"/>
      <c r="FZU117" s="2"/>
      <c r="FZV117" s="2"/>
      <c r="FZW117" s="2"/>
      <c r="FZX117" s="2"/>
      <c r="FZY117" s="2"/>
      <c r="FZZ117" s="2"/>
      <c r="GAA117" s="2"/>
      <c r="GAB117" s="2"/>
      <c r="GAC117" s="2"/>
      <c r="GAD117" s="2"/>
      <c r="GAE117" s="2"/>
      <c r="GAF117" s="2"/>
      <c r="GAG117" s="2"/>
      <c r="GAH117" s="2"/>
      <c r="GAI117" s="2"/>
      <c r="GAJ117" s="2"/>
      <c r="GAK117" s="2"/>
      <c r="GAL117" s="2"/>
      <c r="GAM117" s="2"/>
      <c r="GAN117" s="2"/>
      <c r="GAO117" s="2"/>
      <c r="GAP117" s="2"/>
      <c r="GAQ117" s="2"/>
      <c r="GAR117" s="2"/>
      <c r="GAS117" s="2"/>
      <c r="GAT117" s="2"/>
      <c r="GAU117" s="2"/>
      <c r="GAV117" s="2"/>
      <c r="GAW117" s="2"/>
      <c r="GAX117" s="2"/>
      <c r="GAY117" s="2"/>
      <c r="GAZ117" s="2"/>
      <c r="GBA117" s="2"/>
      <c r="GBB117" s="2"/>
      <c r="GBC117" s="2"/>
      <c r="GBD117" s="2"/>
      <c r="GBE117" s="2"/>
      <c r="GBF117" s="2"/>
      <c r="GBG117" s="2"/>
      <c r="GBH117" s="2"/>
      <c r="GBI117" s="2"/>
      <c r="GBJ117" s="2"/>
      <c r="GBK117" s="2"/>
      <c r="GBL117" s="2"/>
      <c r="GBM117" s="2"/>
      <c r="GBN117" s="2"/>
      <c r="GBO117" s="2"/>
      <c r="GBP117" s="2"/>
      <c r="GBQ117" s="2"/>
      <c r="GBR117" s="2"/>
      <c r="GBS117" s="2"/>
      <c r="GBT117" s="2"/>
      <c r="GBU117" s="2"/>
      <c r="GBV117" s="2"/>
      <c r="GBW117" s="2"/>
      <c r="GBX117" s="2"/>
      <c r="GBY117" s="2"/>
      <c r="GBZ117" s="2"/>
      <c r="GCA117" s="2"/>
      <c r="GCB117" s="2"/>
      <c r="GCC117" s="2"/>
      <c r="GCD117" s="2"/>
      <c r="GCE117" s="2"/>
      <c r="GCF117" s="2"/>
      <c r="GCG117" s="2"/>
      <c r="GCH117" s="2"/>
      <c r="GCI117" s="2"/>
      <c r="GCJ117" s="2"/>
      <c r="GCK117" s="2"/>
      <c r="GCL117" s="2"/>
      <c r="GCM117" s="2"/>
      <c r="GCN117" s="2"/>
      <c r="GCO117" s="2"/>
      <c r="GCP117" s="2"/>
      <c r="GCQ117" s="2"/>
      <c r="GCR117" s="2"/>
      <c r="GCS117" s="2"/>
      <c r="GCT117" s="2"/>
      <c r="GCU117" s="2"/>
      <c r="GCV117" s="2"/>
      <c r="GCW117" s="2"/>
      <c r="GCX117" s="2"/>
      <c r="GCY117" s="2"/>
      <c r="GCZ117" s="2"/>
      <c r="GDA117" s="2"/>
      <c r="GDB117" s="2"/>
      <c r="GDC117" s="2"/>
      <c r="GDD117" s="2"/>
      <c r="GDE117" s="2"/>
      <c r="GDF117" s="2"/>
      <c r="GDG117" s="2"/>
      <c r="GDH117" s="2"/>
      <c r="GDI117" s="2"/>
      <c r="GDJ117" s="2"/>
      <c r="GDK117" s="2"/>
      <c r="GDL117" s="2"/>
      <c r="GDM117" s="2"/>
      <c r="GDN117" s="2"/>
      <c r="GDO117" s="2"/>
      <c r="GDP117" s="2"/>
      <c r="GDQ117" s="2"/>
      <c r="GDR117" s="2"/>
      <c r="GDS117" s="2"/>
      <c r="GDT117" s="2"/>
      <c r="GDU117" s="2"/>
      <c r="GDV117" s="2"/>
      <c r="GDW117" s="2"/>
      <c r="GDX117" s="2"/>
      <c r="GDY117" s="2"/>
      <c r="GDZ117" s="2"/>
      <c r="GEA117" s="2"/>
      <c r="GEB117" s="2"/>
      <c r="GEC117" s="2"/>
      <c r="GED117" s="2"/>
      <c r="GEE117" s="2"/>
      <c r="GEF117" s="2"/>
      <c r="GEG117" s="2"/>
      <c r="GEH117" s="2"/>
      <c r="GEI117" s="2"/>
      <c r="GEJ117" s="2"/>
      <c r="GEK117" s="2"/>
      <c r="GEL117" s="2"/>
      <c r="GEM117" s="2"/>
      <c r="GEN117" s="2"/>
      <c r="GEO117" s="2"/>
      <c r="GEP117" s="2"/>
      <c r="GEQ117" s="2"/>
      <c r="GER117" s="2"/>
      <c r="GES117" s="2"/>
      <c r="GET117" s="2"/>
      <c r="GEU117" s="2"/>
      <c r="GEV117" s="2"/>
      <c r="GEW117" s="2"/>
      <c r="GEX117" s="2"/>
      <c r="GEY117" s="2"/>
      <c r="GEZ117" s="2"/>
      <c r="GFA117" s="2"/>
      <c r="GFB117" s="2"/>
      <c r="GFC117" s="2"/>
      <c r="GFD117" s="2"/>
      <c r="GFE117" s="2"/>
      <c r="GFF117" s="2"/>
      <c r="GFG117" s="2"/>
      <c r="GFH117" s="2"/>
      <c r="GFI117" s="2"/>
      <c r="GFJ117" s="2"/>
      <c r="GFK117" s="2"/>
      <c r="GFL117" s="2"/>
      <c r="GFM117" s="2"/>
      <c r="GFN117" s="2"/>
      <c r="GFO117" s="2"/>
      <c r="GFP117" s="2"/>
      <c r="GFQ117" s="2"/>
      <c r="GFR117" s="2"/>
      <c r="GFS117" s="2"/>
      <c r="GFT117" s="2"/>
      <c r="GFU117" s="2"/>
      <c r="GFV117" s="2"/>
      <c r="GFW117" s="2"/>
      <c r="GFX117" s="2"/>
      <c r="GFY117" s="2"/>
      <c r="GFZ117" s="2"/>
      <c r="GGA117" s="2"/>
      <c r="GGB117" s="2"/>
      <c r="GGC117" s="2"/>
      <c r="GGD117" s="2"/>
      <c r="GGE117" s="2"/>
      <c r="GGF117" s="2"/>
      <c r="GGG117" s="2"/>
      <c r="GGH117" s="2"/>
      <c r="GGI117" s="2"/>
      <c r="GGJ117" s="2"/>
      <c r="GGK117" s="2"/>
      <c r="GGL117" s="2"/>
      <c r="GGM117" s="2"/>
      <c r="GGN117" s="2"/>
      <c r="GGO117" s="2"/>
      <c r="GGP117" s="2"/>
      <c r="GGQ117" s="2"/>
      <c r="GGR117" s="2"/>
      <c r="GGS117" s="2"/>
      <c r="GGT117" s="2"/>
      <c r="GGU117" s="2"/>
      <c r="GGV117" s="2"/>
      <c r="GGW117" s="2"/>
      <c r="GGX117" s="2"/>
      <c r="GGY117" s="2"/>
      <c r="GGZ117" s="2"/>
      <c r="GHA117" s="2"/>
      <c r="GHB117" s="2"/>
      <c r="GHC117" s="2"/>
      <c r="GHD117" s="2"/>
      <c r="GHE117" s="2"/>
      <c r="GHF117" s="2"/>
      <c r="GHG117" s="2"/>
      <c r="GHH117" s="2"/>
      <c r="GHI117" s="2"/>
      <c r="GHJ117" s="2"/>
      <c r="GHK117" s="2"/>
      <c r="GHL117" s="2"/>
      <c r="GHM117" s="2"/>
      <c r="GHN117" s="2"/>
      <c r="GHO117" s="2"/>
      <c r="GHP117" s="2"/>
      <c r="GHQ117" s="2"/>
      <c r="GHR117" s="2"/>
      <c r="GHS117" s="2"/>
      <c r="GHT117" s="2"/>
      <c r="GHU117" s="2"/>
      <c r="GHV117" s="2"/>
      <c r="GHW117" s="2"/>
      <c r="GHX117" s="2"/>
      <c r="GHY117" s="2"/>
      <c r="GHZ117" s="2"/>
      <c r="GIA117" s="2"/>
      <c r="GIB117" s="2"/>
      <c r="GIC117" s="2"/>
      <c r="GID117" s="2"/>
      <c r="GIE117" s="2"/>
      <c r="GIF117" s="2"/>
      <c r="GIG117" s="2"/>
      <c r="GIH117" s="2"/>
      <c r="GII117" s="2"/>
      <c r="GIJ117" s="2"/>
      <c r="GIK117" s="2"/>
      <c r="GIL117" s="2"/>
      <c r="GIM117" s="2"/>
      <c r="GIN117" s="2"/>
      <c r="GIO117" s="2"/>
      <c r="GIP117" s="2"/>
      <c r="GIQ117" s="2"/>
      <c r="GIR117" s="2"/>
      <c r="GIS117" s="2"/>
      <c r="GIT117" s="2"/>
      <c r="GIU117" s="2"/>
      <c r="GIV117" s="2"/>
      <c r="GIW117" s="2"/>
      <c r="GIX117" s="2"/>
      <c r="GIY117" s="2"/>
      <c r="GIZ117" s="2"/>
      <c r="GJA117" s="2"/>
      <c r="GJB117" s="2"/>
      <c r="GJC117" s="2"/>
      <c r="GJD117" s="2"/>
      <c r="GJE117" s="2"/>
      <c r="GJF117" s="2"/>
      <c r="GJG117" s="2"/>
      <c r="GJH117" s="2"/>
      <c r="GJI117" s="2"/>
      <c r="GJJ117" s="2"/>
      <c r="GJK117" s="2"/>
      <c r="GJL117" s="2"/>
      <c r="GJM117" s="2"/>
      <c r="GJN117" s="2"/>
      <c r="GJO117" s="2"/>
      <c r="GJP117" s="2"/>
      <c r="GJQ117" s="2"/>
      <c r="GJR117" s="2"/>
      <c r="GJS117" s="2"/>
      <c r="GJT117" s="2"/>
      <c r="GJU117" s="2"/>
      <c r="GJV117" s="2"/>
      <c r="GJW117" s="2"/>
      <c r="GJX117" s="2"/>
      <c r="GJY117" s="2"/>
      <c r="GJZ117" s="2"/>
      <c r="GKA117" s="2"/>
      <c r="GKB117" s="2"/>
      <c r="GKC117" s="2"/>
      <c r="GKD117" s="2"/>
      <c r="GKE117" s="2"/>
      <c r="GKF117" s="2"/>
      <c r="GKG117" s="2"/>
      <c r="GKH117" s="2"/>
      <c r="GKI117" s="2"/>
      <c r="GKJ117" s="2"/>
      <c r="GKK117" s="2"/>
      <c r="GKL117" s="2"/>
      <c r="GKM117" s="2"/>
      <c r="GKN117" s="2"/>
      <c r="GKO117" s="2"/>
      <c r="GKP117" s="2"/>
      <c r="GKQ117" s="2"/>
      <c r="GKR117" s="2"/>
      <c r="GKS117" s="2"/>
      <c r="GKT117" s="2"/>
      <c r="GKU117" s="2"/>
      <c r="GKV117" s="2"/>
      <c r="GKW117" s="2"/>
      <c r="GKX117" s="2"/>
      <c r="GKY117" s="2"/>
      <c r="GKZ117" s="2"/>
      <c r="GLA117" s="2"/>
      <c r="GLB117" s="2"/>
      <c r="GLC117" s="2"/>
      <c r="GLD117" s="2"/>
      <c r="GLE117" s="2"/>
      <c r="GLF117" s="2"/>
      <c r="GLG117" s="2"/>
      <c r="GLH117" s="2"/>
      <c r="GLI117" s="2"/>
      <c r="GLJ117" s="2"/>
      <c r="GLK117" s="2"/>
      <c r="GLL117" s="2"/>
      <c r="GLM117" s="2"/>
      <c r="GLN117" s="2"/>
      <c r="GLO117" s="2"/>
      <c r="GLP117" s="2"/>
      <c r="GLQ117" s="2"/>
      <c r="GLR117" s="2"/>
      <c r="GLS117" s="2"/>
      <c r="GLT117" s="2"/>
      <c r="GLU117" s="2"/>
      <c r="GLV117" s="2"/>
      <c r="GLW117" s="2"/>
      <c r="GLX117" s="2"/>
      <c r="GLY117" s="2"/>
      <c r="GLZ117" s="2"/>
      <c r="GMA117" s="2"/>
      <c r="GMB117" s="2"/>
      <c r="GMC117" s="2"/>
      <c r="GMD117" s="2"/>
      <c r="GME117" s="2"/>
      <c r="GMF117" s="2"/>
      <c r="GMG117" s="2"/>
      <c r="GMH117" s="2"/>
      <c r="GMI117" s="2"/>
      <c r="GMJ117" s="2"/>
      <c r="GMK117" s="2"/>
      <c r="GML117" s="2"/>
      <c r="GMM117" s="2"/>
      <c r="GMN117" s="2"/>
      <c r="GMO117" s="2"/>
      <c r="GMP117" s="2"/>
      <c r="GMQ117" s="2"/>
      <c r="GMR117" s="2"/>
      <c r="GMS117" s="2"/>
      <c r="GMT117" s="2"/>
      <c r="GMU117" s="2"/>
      <c r="GMV117" s="2"/>
      <c r="GMW117" s="2"/>
      <c r="GMX117" s="2"/>
      <c r="GMY117" s="2"/>
      <c r="GMZ117" s="2"/>
      <c r="GNA117" s="2"/>
      <c r="GNB117" s="2"/>
      <c r="GNC117" s="2"/>
      <c r="GND117" s="2"/>
      <c r="GNE117" s="2"/>
      <c r="GNF117" s="2"/>
      <c r="GNG117" s="2"/>
      <c r="GNH117" s="2"/>
      <c r="GNI117" s="2"/>
      <c r="GNJ117" s="2"/>
      <c r="GNK117" s="2"/>
      <c r="GNL117" s="2"/>
      <c r="GNM117" s="2"/>
      <c r="GNN117" s="2"/>
      <c r="GNO117" s="2"/>
      <c r="GNP117" s="2"/>
      <c r="GNQ117" s="2"/>
      <c r="GNR117" s="2"/>
      <c r="GNS117" s="2"/>
      <c r="GNT117" s="2"/>
      <c r="GNU117" s="2"/>
      <c r="GNV117" s="2"/>
      <c r="GNW117" s="2"/>
      <c r="GNX117" s="2"/>
      <c r="GNY117" s="2"/>
      <c r="GNZ117" s="2"/>
      <c r="GOA117" s="2"/>
      <c r="GOB117" s="2"/>
      <c r="GOC117" s="2"/>
      <c r="GOD117" s="2"/>
      <c r="GOE117" s="2"/>
      <c r="GOF117" s="2"/>
      <c r="GOG117" s="2"/>
      <c r="GOH117" s="2"/>
      <c r="GOI117" s="2"/>
      <c r="GOJ117" s="2"/>
      <c r="GOK117" s="2"/>
      <c r="GOL117" s="2"/>
      <c r="GOM117" s="2"/>
      <c r="GON117" s="2"/>
      <c r="GOO117" s="2"/>
      <c r="GOP117" s="2"/>
      <c r="GOQ117" s="2"/>
      <c r="GOR117" s="2"/>
      <c r="GOS117" s="2"/>
      <c r="GOT117" s="2"/>
      <c r="GOU117" s="2"/>
      <c r="GOV117" s="2"/>
      <c r="GOW117" s="2"/>
      <c r="GOX117" s="2"/>
      <c r="GOY117" s="2"/>
      <c r="GOZ117" s="2"/>
      <c r="GPA117" s="2"/>
      <c r="GPB117" s="2"/>
      <c r="GPC117" s="2"/>
      <c r="GPD117" s="2"/>
      <c r="GPE117" s="2"/>
      <c r="GPF117" s="2"/>
      <c r="GPG117" s="2"/>
      <c r="GPH117" s="2"/>
      <c r="GPI117" s="2"/>
      <c r="GPJ117" s="2"/>
      <c r="GPK117" s="2"/>
      <c r="GPL117" s="2"/>
      <c r="GPM117" s="2"/>
      <c r="GPN117" s="2"/>
      <c r="GPO117" s="2"/>
      <c r="GPP117" s="2"/>
      <c r="GPQ117" s="2"/>
      <c r="GPR117" s="2"/>
      <c r="GPS117" s="2"/>
      <c r="GPT117" s="2"/>
      <c r="GPU117" s="2"/>
      <c r="GPV117" s="2"/>
      <c r="GPW117" s="2"/>
      <c r="GPX117" s="2"/>
      <c r="GPY117" s="2"/>
      <c r="GPZ117" s="2"/>
      <c r="GQA117" s="2"/>
      <c r="GQB117" s="2"/>
      <c r="GQC117" s="2"/>
      <c r="GQD117" s="2"/>
      <c r="GQE117" s="2"/>
      <c r="GQF117" s="2"/>
      <c r="GQG117" s="2"/>
      <c r="GQH117" s="2"/>
      <c r="GQI117" s="2"/>
      <c r="GQJ117" s="2"/>
      <c r="GQK117" s="2"/>
      <c r="GQL117" s="2"/>
      <c r="GQM117" s="2"/>
      <c r="GQN117" s="2"/>
      <c r="GQO117" s="2"/>
      <c r="GQP117" s="2"/>
      <c r="GQQ117" s="2"/>
      <c r="GQR117" s="2"/>
      <c r="GQS117" s="2"/>
      <c r="GQT117" s="2"/>
      <c r="GQU117" s="2"/>
      <c r="GQV117" s="2"/>
      <c r="GQW117" s="2"/>
      <c r="GQX117" s="2"/>
      <c r="GQY117" s="2"/>
      <c r="GQZ117" s="2"/>
      <c r="GRA117" s="2"/>
      <c r="GRB117" s="2"/>
      <c r="GRC117" s="2"/>
      <c r="GRD117" s="2"/>
      <c r="GRE117" s="2"/>
      <c r="GRF117" s="2"/>
      <c r="GRG117" s="2"/>
      <c r="GRH117" s="2"/>
      <c r="GRI117" s="2"/>
      <c r="GRJ117" s="2"/>
      <c r="GRK117" s="2"/>
      <c r="GRL117" s="2"/>
      <c r="GRM117" s="2"/>
      <c r="GRN117" s="2"/>
      <c r="GRO117" s="2"/>
      <c r="GRP117" s="2"/>
      <c r="GRQ117" s="2"/>
      <c r="GRR117" s="2"/>
      <c r="GRS117" s="2"/>
      <c r="GRT117" s="2"/>
      <c r="GRU117" s="2"/>
      <c r="GRV117" s="2"/>
      <c r="GRW117" s="2"/>
      <c r="GRX117" s="2"/>
      <c r="GRY117" s="2"/>
      <c r="GRZ117" s="2"/>
      <c r="GSA117" s="2"/>
      <c r="GSB117" s="2"/>
      <c r="GSC117" s="2"/>
      <c r="GSD117" s="2"/>
      <c r="GSE117" s="2"/>
      <c r="GSF117" s="2"/>
      <c r="GSG117" s="2"/>
      <c r="GSH117" s="2"/>
      <c r="GSI117" s="2"/>
      <c r="GSJ117" s="2"/>
      <c r="GSK117" s="2"/>
      <c r="GSL117" s="2"/>
      <c r="GSM117" s="2"/>
      <c r="GSN117" s="2"/>
      <c r="GSO117" s="2"/>
      <c r="GSP117" s="2"/>
      <c r="GSQ117" s="2"/>
      <c r="GSR117" s="2"/>
      <c r="GSS117" s="2"/>
      <c r="GST117" s="2"/>
      <c r="GSU117" s="2"/>
      <c r="GSV117" s="2"/>
      <c r="GSW117" s="2"/>
      <c r="GSX117" s="2"/>
      <c r="GSY117" s="2"/>
      <c r="GSZ117" s="2"/>
      <c r="GTA117" s="2"/>
      <c r="GTB117" s="2"/>
      <c r="GTC117" s="2"/>
      <c r="GTD117" s="2"/>
      <c r="GTE117" s="2"/>
      <c r="GTF117" s="2"/>
      <c r="GTG117" s="2"/>
      <c r="GTH117" s="2"/>
      <c r="GTI117" s="2"/>
      <c r="GTJ117" s="2"/>
      <c r="GTK117" s="2"/>
      <c r="GTL117" s="2"/>
      <c r="GTM117" s="2"/>
      <c r="GTN117" s="2"/>
      <c r="GTO117" s="2"/>
      <c r="GTP117" s="2"/>
      <c r="GTQ117" s="2"/>
      <c r="GTR117" s="2"/>
      <c r="GTS117" s="2"/>
      <c r="GTT117" s="2"/>
      <c r="GTU117" s="2"/>
      <c r="GTV117" s="2"/>
      <c r="GTW117" s="2"/>
      <c r="GTX117" s="2"/>
      <c r="GTY117" s="2"/>
      <c r="GTZ117" s="2"/>
      <c r="GUA117" s="2"/>
      <c r="GUB117" s="2"/>
      <c r="GUC117" s="2"/>
      <c r="GUD117" s="2"/>
      <c r="GUE117" s="2"/>
      <c r="GUF117" s="2"/>
      <c r="GUG117" s="2"/>
      <c r="GUH117" s="2"/>
      <c r="GUI117" s="2"/>
      <c r="GUJ117" s="2"/>
      <c r="GUK117" s="2"/>
      <c r="GUL117" s="2"/>
      <c r="GUM117" s="2"/>
      <c r="GUN117" s="2"/>
      <c r="GUO117" s="2"/>
      <c r="GUP117" s="2"/>
      <c r="GUQ117" s="2"/>
      <c r="GUR117" s="2"/>
      <c r="GUS117" s="2"/>
      <c r="GUT117" s="2"/>
      <c r="GUU117" s="2"/>
      <c r="GUV117" s="2"/>
      <c r="GUW117" s="2"/>
      <c r="GUX117" s="2"/>
      <c r="GUY117" s="2"/>
      <c r="GUZ117" s="2"/>
      <c r="GVA117" s="2"/>
      <c r="GVB117" s="2"/>
      <c r="GVC117" s="2"/>
      <c r="GVD117" s="2"/>
      <c r="GVE117" s="2"/>
      <c r="GVF117" s="2"/>
      <c r="GVG117" s="2"/>
      <c r="GVH117" s="2"/>
      <c r="GVI117" s="2"/>
      <c r="GVJ117" s="2"/>
      <c r="GVK117" s="2"/>
      <c r="GVL117" s="2"/>
      <c r="GVM117" s="2"/>
      <c r="GVN117" s="2"/>
      <c r="GVO117" s="2"/>
      <c r="GVP117" s="2"/>
      <c r="GVQ117" s="2"/>
      <c r="GVR117" s="2"/>
      <c r="GVS117" s="2"/>
      <c r="GVT117" s="2"/>
      <c r="GVU117" s="2"/>
      <c r="GVV117" s="2"/>
      <c r="GVW117" s="2"/>
      <c r="GVX117" s="2"/>
      <c r="GVY117" s="2"/>
      <c r="GVZ117" s="2"/>
      <c r="GWA117" s="2"/>
      <c r="GWB117" s="2"/>
      <c r="GWC117" s="2"/>
      <c r="GWD117" s="2"/>
      <c r="GWE117" s="2"/>
      <c r="GWF117" s="2"/>
      <c r="GWG117" s="2"/>
      <c r="GWH117" s="2"/>
      <c r="GWI117" s="2"/>
      <c r="GWJ117" s="2"/>
      <c r="GWK117" s="2"/>
      <c r="GWL117" s="2"/>
      <c r="GWM117" s="2"/>
      <c r="GWN117" s="2"/>
      <c r="GWO117" s="2"/>
      <c r="GWP117" s="2"/>
      <c r="GWQ117" s="2"/>
      <c r="GWR117" s="2"/>
      <c r="GWS117" s="2"/>
      <c r="GWT117" s="2"/>
      <c r="GWU117" s="2"/>
      <c r="GWV117" s="2"/>
      <c r="GWW117" s="2"/>
      <c r="GWX117" s="2"/>
      <c r="GWY117" s="2"/>
      <c r="GWZ117" s="2"/>
      <c r="GXA117" s="2"/>
      <c r="GXB117" s="2"/>
      <c r="GXC117" s="2"/>
      <c r="GXD117" s="2"/>
      <c r="GXE117" s="2"/>
      <c r="GXF117" s="2"/>
      <c r="GXG117" s="2"/>
      <c r="GXH117" s="2"/>
      <c r="GXI117" s="2"/>
      <c r="GXJ117" s="2"/>
      <c r="GXK117" s="2"/>
      <c r="GXL117" s="2"/>
      <c r="GXM117" s="2"/>
      <c r="GXN117" s="2"/>
      <c r="GXO117" s="2"/>
      <c r="GXP117" s="2"/>
      <c r="GXQ117" s="2"/>
      <c r="GXR117" s="2"/>
      <c r="GXS117" s="2"/>
      <c r="GXT117" s="2"/>
      <c r="GXU117" s="2"/>
      <c r="GXV117" s="2"/>
      <c r="GXW117" s="2"/>
      <c r="GXX117" s="2"/>
      <c r="GXY117" s="2"/>
      <c r="GXZ117" s="2"/>
      <c r="GYA117" s="2"/>
      <c r="GYB117" s="2"/>
      <c r="GYC117" s="2"/>
      <c r="GYD117" s="2"/>
      <c r="GYE117" s="2"/>
      <c r="GYF117" s="2"/>
      <c r="GYG117" s="2"/>
      <c r="GYH117" s="2"/>
      <c r="GYI117" s="2"/>
      <c r="GYJ117" s="2"/>
      <c r="GYK117" s="2"/>
      <c r="GYL117" s="2"/>
      <c r="GYM117" s="2"/>
      <c r="GYN117" s="2"/>
      <c r="GYO117" s="2"/>
      <c r="GYP117" s="2"/>
      <c r="GYQ117" s="2"/>
      <c r="GYR117" s="2"/>
      <c r="GYS117" s="2"/>
      <c r="GYT117" s="2"/>
      <c r="GYU117" s="2"/>
      <c r="GYV117" s="2"/>
      <c r="GYW117" s="2"/>
      <c r="GYX117" s="2"/>
      <c r="GYY117" s="2"/>
      <c r="GYZ117" s="2"/>
      <c r="GZA117" s="2"/>
      <c r="GZB117" s="2"/>
      <c r="GZC117" s="2"/>
      <c r="GZD117" s="2"/>
      <c r="GZE117" s="2"/>
      <c r="GZF117" s="2"/>
      <c r="GZG117" s="2"/>
      <c r="GZH117" s="2"/>
      <c r="GZI117" s="2"/>
      <c r="GZJ117" s="2"/>
      <c r="GZK117" s="2"/>
      <c r="GZL117" s="2"/>
      <c r="GZM117" s="2"/>
      <c r="GZN117" s="2"/>
      <c r="GZO117" s="2"/>
      <c r="GZP117" s="2"/>
      <c r="GZQ117" s="2"/>
      <c r="GZR117" s="2"/>
      <c r="GZS117" s="2"/>
      <c r="GZT117" s="2"/>
      <c r="GZU117" s="2"/>
      <c r="GZV117" s="2"/>
      <c r="GZW117" s="2"/>
      <c r="GZX117" s="2"/>
      <c r="GZY117" s="2"/>
      <c r="GZZ117" s="2"/>
      <c r="HAA117" s="2"/>
      <c r="HAB117" s="2"/>
      <c r="HAC117" s="2"/>
      <c r="HAD117" s="2"/>
      <c r="HAE117" s="2"/>
      <c r="HAF117" s="2"/>
      <c r="HAG117" s="2"/>
      <c r="HAH117" s="2"/>
      <c r="HAI117" s="2"/>
      <c r="HAJ117" s="2"/>
      <c r="HAK117" s="2"/>
      <c r="HAL117" s="2"/>
      <c r="HAM117" s="2"/>
      <c r="HAN117" s="2"/>
      <c r="HAO117" s="2"/>
      <c r="HAP117" s="2"/>
      <c r="HAQ117" s="2"/>
      <c r="HAR117" s="2"/>
      <c r="HAS117" s="2"/>
      <c r="HAT117" s="2"/>
      <c r="HAU117" s="2"/>
      <c r="HAV117" s="2"/>
      <c r="HAW117" s="2"/>
      <c r="HAX117" s="2"/>
      <c r="HAY117" s="2"/>
      <c r="HAZ117" s="2"/>
      <c r="HBA117" s="2"/>
      <c r="HBB117" s="2"/>
      <c r="HBC117" s="2"/>
      <c r="HBD117" s="2"/>
      <c r="HBE117" s="2"/>
      <c r="HBF117" s="2"/>
      <c r="HBG117" s="2"/>
      <c r="HBH117" s="2"/>
      <c r="HBI117" s="2"/>
      <c r="HBJ117" s="2"/>
      <c r="HBK117" s="2"/>
      <c r="HBL117" s="2"/>
      <c r="HBM117" s="2"/>
      <c r="HBN117" s="2"/>
      <c r="HBO117" s="2"/>
      <c r="HBP117" s="2"/>
      <c r="HBQ117" s="2"/>
      <c r="HBR117" s="2"/>
      <c r="HBS117" s="2"/>
      <c r="HBT117" s="2"/>
      <c r="HBU117" s="2"/>
      <c r="HBV117" s="2"/>
      <c r="HBW117" s="2"/>
      <c r="HBX117" s="2"/>
      <c r="HBY117" s="2"/>
      <c r="HBZ117" s="2"/>
      <c r="HCA117" s="2"/>
      <c r="HCB117" s="2"/>
      <c r="HCC117" s="2"/>
      <c r="HCD117" s="2"/>
      <c r="HCE117" s="2"/>
      <c r="HCF117" s="2"/>
      <c r="HCG117" s="2"/>
      <c r="HCH117" s="2"/>
      <c r="HCI117" s="2"/>
      <c r="HCJ117" s="2"/>
      <c r="HCK117" s="2"/>
      <c r="HCL117" s="2"/>
      <c r="HCM117" s="2"/>
      <c r="HCN117" s="2"/>
      <c r="HCO117" s="2"/>
      <c r="HCP117" s="2"/>
      <c r="HCQ117" s="2"/>
      <c r="HCR117" s="2"/>
      <c r="HCS117" s="2"/>
      <c r="HCT117" s="2"/>
      <c r="HCU117" s="2"/>
      <c r="HCV117" s="2"/>
      <c r="HCW117" s="2"/>
      <c r="HCX117" s="2"/>
      <c r="HCY117" s="2"/>
      <c r="HCZ117" s="2"/>
      <c r="HDA117" s="2"/>
      <c r="HDB117" s="2"/>
      <c r="HDC117" s="2"/>
      <c r="HDD117" s="2"/>
      <c r="HDE117" s="2"/>
      <c r="HDF117" s="2"/>
      <c r="HDG117" s="2"/>
      <c r="HDH117" s="2"/>
      <c r="HDI117" s="2"/>
      <c r="HDJ117" s="2"/>
      <c r="HDK117" s="2"/>
      <c r="HDL117" s="2"/>
      <c r="HDM117" s="2"/>
      <c r="HDN117" s="2"/>
      <c r="HDO117" s="2"/>
      <c r="HDP117" s="2"/>
      <c r="HDQ117" s="2"/>
      <c r="HDR117" s="2"/>
      <c r="HDS117" s="2"/>
      <c r="HDT117" s="2"/>
      <c r="HDU117" s="2"/>
      <c r="HDV117" s="2"/>
      <c r="HDW117" s="2"/>
      <c r="HDX117" s="2"/>
      <c r="HDY117" s="2"/>
      <c r="HDZ117" s="2"/>
      <c r="HEA117" s="2"/>
      <c r="HEB117" s="2"/>
      <c r="HEC117" s="2"/>
      <c r="HED117" s="2"/>
      <c r="HEE117" s="2"/>
      <c r="HEF117" s="2"/>
      <c r="HEG117" s="2"/>
      <c r="HEH117" s="2"/>
      <c r="HEI117" s="2"/>
      <c r="HEJ117" s="2"/>
      <c r="HEK117" s="2"/>
      <c r="HEL117" s="2"/>
      <c r="HEM117" s="2"/>
      <c r="HEN117" s="2"/>
      <c r="HEO117" s="2"/>
      <c r="HEP117" s="2"/>
      <c r="HEQ117" s="2"/>
      <c r="HER117" s="2"/>
      <c r="HES117" s="2"/>
      <c r="HET117" s="2"/>
      <c r="HEU117" s="2"/>
      <c r="HEV117" s="2"/>
      <c r="HEW117" s="2"/>
      <c r="HEX117" s="2"/>
      <c r="HEY117" s="2"/>
      <c r="HEZ117" s="2"/>
      <c r="HFA117" s="2"/>
      <c r="HFB117" s="2"/>
      <c r="HFC117" s="2"/>
      <c r="HFD117" s="2"/>
      <c r="HFE117" s="2"/>
      <c r="HFF117" s="2"/>
      <c r="HFG117" s="2"/>
      <c r="HFH117" s="2"/>
      <c r="HFI117" s="2"/>
      <c r="HFJ117" s="2"/>
      <c r="HFK117" s="2"/>
      <c r="HFL117" s="2"/>
      <c r="HFM117" s="2"/>
      <c r="HFN117" s="2"/>
      <c r="HFO117" s="2"/>
      <c r="HFP117" s="2"/>
      <c r="HFQ117" s="2"/>
      <c r="HFR117" s="2"/>
      <c r="HFS117" s="2"/>
      <c r="HFT117" s="2"/>
      <c r="HFU117" s="2"/>
      <c r="HFV117" s="2"/>
      <c r="HFW117" s="2"/>
      <c r="HFX117" s="2"/>
      <c r="HFY117" s="2"/>
      <c r="HFZ117" s="2"/>
      <c r="HGA117" s="2"/>
      <c r="HGB117" s="2"/>
      <c r="HGC117" s="2"/>
      <c r="HGD117" s="2"/>
      <c r="HGE117" s="2"/>
      <c r="HGF117" s="2"/>
      <c r="HGG117" s="2"/>
      <c r="HGH117" s="2"/>
      <c r="HGI117" s="2"/>
      <c r="HGJ117" s="2"/>
      <c r="HGK117" s="2"/>
      <c r="HGL117" s="2"/>
      <c r="HGM117" s="2"/>
      <c r="HGN117" s="2"/>
      <c r="HGO117" s="2"/>
      <c r="HGP117" s="2"/>
      <c r="HGQ117" s="2"/>
      <c r="HGR117" s="2"/>
      <c r="HGS117" s="2"/>
      <c r="HGT117" s="2"/>
      <c r="HGU117" s="2"/>
      <c r="HGV117" s="2"/>
      <c r="HGW117" s="2"/>
      <c r="HGX117" s="2"/>
      <c r="HGY117" s="2"/>
      <c r="HGZ117" s="2"/>
      <c r="HHA117" s="2"/>
      <c r="HHB117" s="2"/>
      <c r="HHC117" s="2"/>
      <c r="HHD117" s="2"/>
      <c r="HHE117" s="2"/>
      <c r="HHF117" s="2"/>
      <c r="HHG117" s="2"/>
      <c r="HHH117" s="2"/>
      <c r="HHI117" s="2"/>
      <c r="HHJ117" s="2"/>
      <c r="HHK117" s="2"/>
      <c r="HHL117" s="2"/>
      <c r="HHM117" s="2"/>
      <c r="HHN117" s="2"/>
      <c r="HHO117" s="2"/>
      <c r="HHP117" s="2"/>
      <c r="HHQ117" s="2"/>
      <c r="HHR117" s="2"/>
      <c r="HHS117" s="2"/>
      <c r="HHT117" s="2"/>
      <c r="HHU117" s="2"/>
      <c r="HHV117" s="2"/>
      <c r="HHW117" s="2"/>
      <c r="HHX117" s="2"/>
      <c r="HHY117" s="2"/>
      <c r="HHZ117" s="2"/>
      <c r="HIA117" s="2"/>
      <c r="HIB117" s="2"/>
      <c r="HIC117" s="2"/>
      <c r="HID117" s="2"/>
      <c r="HIE117" s="2"/>
      <c r="HIF117" s="2"/>
      <c r="HIG117" s="2"/>
      <c r="HIH117" s="2"/>
      <c r="HII117" s="2"/>
      <c r="HIJ117" s="2"/>
      <c r="HIK117" s="2"/>
      <c r="HIL117" s="2"/>
      <c r="HIM117" s="2"/>
      <c r="HIN117" s="2"/>
      <c r="HIO117" s="2"/>
      <c r="HIP117" s="2"/>
      <c r="HIQ117" s="2"/>
      <c r="HIR117" s="2"/>
      <c r="HIS117" s="2"/>
      <c r="HIT117" s="2"/>
      <c r="HIU117" s="2"/>
      <c r="HIV117" s="2"/>
      <c r="HIW117" s="2"/>
      <c r="HIX117" s="2"/>
      <c r="HIY117" s="2"/>
      <c r="HIZ117" s="2"/>
      <c r="HJA117" s="2"/>
      <c r="HJB117" s="2"/>
      <c r="HJC117" s="2"/>
      <c r="HJD117" s="2"/>
      <c r="HJE117" s="2"/>
      <c r="HJF117" s="2"/>
      <c r="HJG117" s="2"/>
      <c r="HJH117" s="2"/>
      <c r="HJI117" s="2"/>
      <c r="HJJ117" s="2"/>
      <c r="HJK117" s="2"/>
      <c r="HJL117" s="2"/>
      <c r="HJM117" s="2"/>
      <c r="HJN117" s="2"/>
      <c r="HJO117" s="2"/>
      <c r="HJP117" s="2"/>
      <c r="HJQ117" s="2"/>
      <c r="HJR117" s="2"/>
      <c r="HJS117" s="2"/>
      <c r="HJT117" s="2"/>
      <c r="HJU117" s="2"/>
      <c r="HJV117" s="2"/>
      <c r="HJW117" s="2"/>
      <c r="HJX117" s="2"/>
      <c r="HJY117" s="2"/>
      <c r="HJZ117" s="2"/>
      <c r="HKA117" s="2"/>
      <c r="HKB117" s="2"/>
      <c r="HKC117" s="2"/>
      <c r="HKD117" s="2"/>
      <c r="HKE117" s="2"/>
      <c r="HKF117" s="2"/>
      <c r="HKG117" s="2"/>
      <c r="HKH117" s="2"/>
      <c r="HKI117" s="2"/>
      <c r="HKJ117" s="2"/>
      <c r="HKK117" s="2"/>
      <c r="HKL117" s="2"/>
      <c r="HKM117" s="2"/>
      <c r="HKN117" s="2"/>
      <c r="HKO117" s="2"/>
      <c r="HKP117" s="2"/>
      <c r="HKQ117" s="2"/>
      <c r="HKR117" s="2"/>
      <c r="HKS117" s="2"/>
      <c r="HKT117" s="2"/>
      <c r="HKU117" s="2"/>
      <c r="HKV117" s="2"/>
      <c r="HKW117" s="2"/>
      <c r="HKX117" s="2"/>
      <c r="HKY117" s="2"/>
      <c r="HKZ117" s="2"/>
      <c r="HLA117" s="2"/>
      <c r="HLB117" s="2"/>
      <c r="HLC117" s="2"/>
      <c r="HLD117" s="2"/>
      <c r="HLE117" s="2"/>
      <c r="HLF117" s="2"/>
      <c r="HLG117" s="2"/>
      <c r="HLH117" s="2"/>
      <c r="HLI117" s="2"/>
      <c r="HLJ117" s="2"/>
      <c r="HLK117" s="2"/>
      <c r="HLL117" s="2"/>
      <c r="HLM117" s="2"/>
      <c r="HLN117" s="2"/>
      <c r="HLO117" s="2"/>
      <c r="HLP117" s="2"/>
      <c r="HLQ117" s="2"/>
      <c r="HLR117" s="2"/>
      <c r="HLS117" s="2"/>
      <c r="HLT117" s="2"/>
      <c r="HLU117" s="2"/>
      <c r="HLV117" s="2"/>
      <c r="HLW117" s="2"/>
      <c r="HLX117" s="2"/>
      <c r="HLY117" s="2"/>
      <c r="HLZ117" s="2"/>
      <c r="HMA117" s="2"/>
      <c r="HMB117" s="2"/>
      <c r="HMC117" s="2"/>
      <c r="HMD117" s="2"/>
      <c r="HME117" s="2"/>
      <c r="HMF117" s="2"/>
      <c r="HMG117" s="2"/>
      <c r="HMH117" s="2"/>
      <c r="HMI117" s="2"/>
      <c r="HMJ117" s="2"/>
      <c r="HMK117" s="2"/>
      <c r="HML117" s="2"/>
      <c r="HMM117" s="2"/>
      <c r="HMN117" s="2"/>
      <c r="HMO117" s="2"/>
      <c r="HMP117" s="2"/>
      <c r="HMQ117" s="2"/>
      <c r="HMR117" s="2"/>
      <c r="HMS117" s="2"/>
      <c r="HMT117" s="2"/>
      <c r="HMU117" s="2"/>
      <c r="HMV117" s="2"/>
      <c r="HMW117" s="2"/>
      <c r="HMX117" s="2"/>
      <c r="HMY117" s="2"/>
      <c r="HMZ117" s="2"/>
      <c r="HNA117" s="2"/>
      <c r="HNB117" s="2"/>
      <c r="HNC117" s="2"/>
      <c r="HND117" s="2"/>
      <c r="HNE117" s="2"/>
      <c r="HNF117" s="2"/>
      <c r="HNG117" s="2"/>
      <c r="HNH117" s="2"/>
      <c r="HNI117" s="2"/>
      <c r="HNJ117" s="2"/>
      <c r="HNK117" s="2"/>
      <c r="HNL117" s="2"/>
      <c r="HNM117" s="2"/>
      <c r="HNN117" s="2"/>
      <c r="HNO117" s="2"/>
      <c r="HNP117" s="2"/>
      <c r="HNQ117" s="2"/>
      <c r="HNR117" s="2"/>
      <c r="HNS117" s="2"/>
      <c r="HNT117" s="2"/>
      <c r="HNU117" s="2"/>
      <c r="HNV117" s="2"/>
      <c r="HNW117" s="2"/>
      <c r="HNX117" s="2"/>
      <c r="HNY117" s="2"/>
      <c r="HNZ117" s="2"/>
      <c r="HOA117" s="2"/>
      <c r="HOB117" s="2"/>
      <c r="HOC117" s="2"/>
      <c r="HOD117" s="2"/>
      <c r="HOE117" s="2"/>
      <c r="HOF117" s="2"/>
      <c r="HOG117" s="2"/>
      <c r="HOH117" s="2"/>
      <c r="HOI117" s="2"/>
      <c r="HOJ117" s="2"/>
      <c r="HOK117" s="2"/>
      <c r="HOL117" s="2"/>
      <c r="HOM117" s="2"/>
      <c r="HON117" s="2"/>
      <c r="HOO117" s="2"/>
      <c r="HOP117" s="2"/>
      <c r="HOQ117" s="2"/>
      <c r="HOR117" s="2"/>
      <c r="HOS117" s="2"/>
      <c r="HOT117" s="2"/>
      <c r="HOU117" s="2"/>
      <c r="HOV117" s="2"/>
      <c r="HOW117" s="2"/>
      <c r="HOX117" s="2"/>
      <c r="HOY117" s="2"/>
      <c r="HOZ117" s="2"/>
      <c r="HPA117" s="2"/>
      <c r="HPB117" s="2"/>
      <c r="HPC117" s="2"/>
      <c r="HPD117" s="2"/>
      <c r="HPE117" s="2"/>
      <c r="HPF117" s="2"/>
      <c r="HPG117" s="2"/>
      <c r="HPH117" s="2"/>
      <c r="HPI117" s="2"/>
      <c r="HPJ117" s="2"/>
      <c r="HPK117" s="2"/>
      <c r="HPL117" s="2"/>
      <c r="HPM117" s="2"/>
      <c r="HPN117" s="2"/>
      <c r="HPO117" s="2"/>
      <c r="HPP117" s="2"/>
      <c r="HPQ117" s="2"/>
      <c r="HPR117" s="2"/>
      <c r="HPS117" s="2"/>
      <c r="HPT117" s="2"/>
      <c r="HPU117" s="2"/>
      <c r="HPV117" s="2"/>
      <c r="HPW117" s="2"/>
      <c r="HPX117" s="2"/>
      <c r="HPY117" s="2"/>
      <c r="HPZ117" s="2"/>
      <c r="HQA117" s="2"/>
      <c r="HQB117" s="2"/>
      <c r="HQC117" s="2"/>
      <c r="HQD117" s="2"/>
      <c r="HQE117" s="2"/>
      <c r="HQF117" s="2"/>
      <c r="HQG117" s="2"/>
      <c r="HQH117" s="2"/>
      <c r="HQI117" s="2"/>
      <c r="HQJ117" s="2"/>
      <c r="HQK117" s="2"/>
      <c r="HQL117" s="2"/>
      <c r="HQM117" s="2"/>
      <c r="HQN117" s="2"/>
      <c r="HQO117" s="2"/>
      <c r="HQP117" s="2"/>
      <c r="HQQ117" s="2"/>
      <c r="HQR117" s="2"/>
      <c r="HQS117" s="2"/>
      <c r="HQT117" s="2"/>
      <c r="HQU117" s="2"/>
      <c r="HQV117" s="2"/>
      <c r="HQW117" s="2"/>
      <c r="HQX117" s="2"/>
      <c r="HQY117" s="2"/>
      <c r="HQZ117" s="2"/>
      <c r="HRA117" s="2"/>
      <c r="HRB117" s="2"/>
      <c r="HRC117" s="2"/>
      <c r="HRD117" s="2"/>
      <c r="HRE117" s="2"/>
      <c r="HRF117" s="2"/>
      <c r="HRG117" s="2"/>
      <c r="HRH117" s="2"/>
      <c r="HRI117" s="2"/>
      <c r="HRJ117" s="2"/>
      <c r="HRK117" s="2"/>
      <c r="HRL117" s="2"/>
      <c r="HRM117" s="2"/>
      <c r="HRN117" s="2"/>
      <c r="HRO117" s="2"/>
      <c r="HRP117" s="2"/>
      <c r="HRQ117" s="2"/>
      <c r="HRR117" s="2"/>
      <c r="HRS117" s="2"/>
      <c r="HRT117" s="2"/>
      <c r="HRU117" s="2"/>
      <c r="HRV117" s="2"/>
      <c r="HRW117" s="2"/>
      <c r="HRX117" s="2"/>
      <c r="HRY117" s="2"/>
      <c r="HRZ117" s="2"/>
      <c r="HSA117" s="2"/>
      <c r="HSB117" s="2"/>
      <c r="HSC117" s="2"/>
      <c r="HSD117" s="2"/>
      <c r="HSE117" s="2"/>
      <c r="HSF117" s="2"/>
      <c r="HSG117" s="2"/>
      <c r="HSH117" s="2"/>
      <c r="HSI117" s="2"/>
      <c r="HSJ117" s="2"/>
      <c r="HSK117" s="2"/>
      <c r="HSL117" s="2"/>
      <c r="HSM117" s="2"/>
      <c r="HSN117" s="2"/>
      <c r="HSO117" s="2"/>
      <c r="HSP117" s="2"/>
      <c r="HSQ117" s="2"/>
      <c r="HSR117" s="2"/>
      <c r="HSS117" s="2"/>
      <c r="HST117" s="2"/>
      <c r="HSU117" s="2"/>
      <c r="HSV117" s="2"/>
      <c r="HSW117" s="2"/>
      <c r="HSX117" s="2"/>
      <c r="HSY117" s="2"/>
      <c r="HSZ117" s="2"/>
      <c r="HTA117" s="2"/>
      <c r="HTB117" s="2"/>
      <c r="HTC117" s="2"/>
      <c r="HTD117" s="2"/>
      <c r="HTE117" s="2"/>
      <c r="HTF117" s="2"/>
      <c r="HTG117" s="2"/>
      <c r="HTH117" s="2"/>
      <c r="HTI117" s="2"/>
      <c r="HTJ117" s="2"/>
      <c r="HTK117" s="2"/>
      <c r="HTL117" s="2"/>
      <c r="HTM117" s="2"/>
      <c r="HTN117" s="2"/>
      <c r="HTO117" s="2"/>
      <c r="HTP117" s="2"/>
      <c r="HTQ117" s="2"/>
      <c r="HTR117" s="2"/>
      <c r="HTS117" s="2"/>
      <c r="HTT117" s="2"/>
      <c r="HTU117" s="2"/>
      <c r="HTV117" s="2"/>
      <c r="HTW117" s="2"/>
      <c r="HTX117" s="2"/>
      <c r="HTY117" s="2"/>
      <c r="HTZ117" s="2"/>
      <c r="HUA117" s="2"/>
      <c r="HUB117" s="2"/>
      <c r="HUC117" s="2"/>
      <c r="HUD117" s="2"/>
      <c r="HUE117" s="2"/>
      <c r="HUF117" s="2"/>
      <c r="HUG117" s="2"/>
      <c r="HUH117" s="2"/>
      <c r="HUI117" s="2"/>
      <c r="HUJ117" s="2"/>
      <c r="HUK117" s="2"/>
      <c r="HUL117" s="2"/>
      <c r="HUM117" s="2"/>
      <c r="HUN117" s="2"/>
      <c r="HUO117" s="2"/>
      <c r="HUP117" s="2"/>
      <c r="HUQ117" s="2"/>
      <c r="HUR117" s="2"/>
      <c r="HUS117" s="2"/>
      <c r="HUT117" s="2"/>
      <c r="HUU117" s="2"/>
      <c r="HUV117" s="2"/>
      <c r="HUW117" s="2"/>
      <c r="HUX117" s="2"/>
      <c r="HUY117" s="2"/>
      <c r="HUZ117" s="2"/>
      <c r="HVA117" s="2"/>
      <c r="HVB117" s="2"/>
      <c r="HVC117" s="2"/>
      <c r="HVD117" s="2"/>
      <c r="HVE117" s="2"/>
      <c r="HVF117" s="2"/>
      <c r="HVG117" s="2"/>
      <c r="HVH117" s="2"/>
      <c r="HVI117" s="2"/>
      <c r="HVJ117" s="2"/>
      <c r="HVK117" s="2"/>
      <c r="HVL117" s="2"/>
      <c r="HVM117" s="2"/>
      <c r="HVN117" s="2"/>
      <c r="HVO117" s="2"/>
      <c r="HVP117" s="2"/>
      <c r="HVQ117" s="2"/>
      <c r="HVR117" s="2"/>
      <c r="HVS117" s="2"/>
      <c r="HVT117" s="2"/>
      <c r="HVU117" s="2"/>
      <c r="HVV117" s="2"/>
      <c r="HVW117" s="2"/>
      <c r="HVX117" s="2"/>
      <c r="HVY117" s="2"/>
      <c r="HVZ117" s="2"/>
      <c r="HWA117" s="2"/>
      <c r="HWB117" s="2"/>
      <c r="HWC117" s="2"/>
      <c r="HWD117" s="2"/>
      <c r="HWE117" s="2"/>
      <c r="HWF117" s="2"/>
      <c r="HWG117" s="2"/>
      <c r="HWH117" s="2"/>
      <c r="HWI117" s="2"/>
      <c r="HWJ117" s="2"/>
      <c r="HWK117" s="2"/>
      <c r="HWL117" s="2"/>
      <c r="HWM117" s="2"/>
      <c r="HWN117" s="2"/>
      <c r="HWO117" s="2"/>
      <c r="HWP117" s="2"/>
      <c r="HWQ117" s="2"/>
      <c r="HWR117" s="2"/>
      <c r="HWS117" s="2"/>
      <c r="HWT117" s="2"/>
      <c r="HWU117" s="2"/>
      <c r="HWV117" s="2"/>
      <c r="HWW117" s="2"/>
      <c r="HWX117" s="2"/>
      <c r="HWY117" s="2"/>
      <c r="HWZ117" s="2"/>
      <c r="HXA117" s="2"/>
      <c r="HXB117" s="2"/>
      <c r="HXC117" s="2"/>
      <c r="HXD117" s="2"/>
      <c r="HXE117" s="2"/>
      <c r="HXF117" s="2"/>
      <c r="HXG117" s="2"/>
      <c r="HXH117" s="2"/>
      <c r="HXI117" s="2"/>
      <c r="HXJ117" s="2"/>
      <c r="HXK117" s="2"/>
      <c r="HXL117" s="2"/>
      <c r="HXM117" s="2"/>
      <c r="HXN117" s="2"/>
      <c r="HXO117" s="2"/>
      <c r="HXP117" s="2"/>
      <c r="HXQ117" s="2"/>
      <c r="HXR117" s="2"/>
      <c r="HXS117" s="2"/>
      <c r="HXT117" s="2"/>
      <c r="HXU117" s="2"/>
      <c r="HXV117" s="2"/>
      <c r="HXW117" s="2"/>
      <c r="HXX117" s="2"/>
      <c r="HXY117" s="2"/>
      <c r="HXZ117" s="2"/>
      <c r="HYA117" s="2"/>
      <c r="HYB117" s="2"/>
      <c r="HYC117" s="2"/>
      <c r="HYD117" s="2"/>
      <c r="HYE117" s="2"/>
      <c r="HYF117" s="2"/>
      <c r="HYG117" s="2"/>
      <c r="HYH117" s="2"/>
      <c r="HYI117" s="2"/>
      <c r="HYJ117" s="2"/>
      <c r="HYK117" s="2"/>
      <c r="HYL117" s="2"/>
      <c r="HYM117" s="2"/>
      <c r="HYN117" s="2"/>
      <c r="HYO117" s="2"/>
      <c r="HYP117" s="2"/>
      <c r="HYQ117" s="2"/>
      <c r="HYR117" s="2"/>
      <c r="HYS117" s="2"/>
      <c r="HYT117" s="2"/>
      <c r="HYU117" s="2"/>
      <c r="HYV117" s="2"/>
      <c r="HYW117" s="2"/>
      <c r="HYX117" s="2"/>
      <c r="HYY117" s="2"/>
      <c r="HYZ117" s="2"/>
      <c r="HZA117" s="2"/>
      <c r="HZB117" s="2"/>
      <c r="HZC117" s="2"/>
      <c r="HZD117" s="2"/>
      <c r="HZE117" s="2"/>
      <c r="HZF117" s="2"/>
      <c r="HZG117" s="2"/>
      <c r="HZH117" s="2"/>
      <c r="HZI117" s="2"/>
      <c r="HZJ117" s="2"/>
      <c r="HZK117" s="2"/>
      <c r="HZL117" s="2"/>
      <c r="HZM117" s="2"/>
      <c r="HZN117" s="2"/>
      <c r="HZO117" s="2"/>
      <c r="HZP117" s="2"/>
      <c r="HZQ117" s="2"/>
      <c r="HZR117" s="2"/>
      <c r="HZS117" s="2"/>
      <c r="HZT117" s="2"/>
      <c r="HZU117" s="2"/>
      <c r="HZV117" s="2"/>
      <c r="HZW117" s="2"/>
      <c r="HZX117" s="2"/>
      <c r="HZY117" s="2"/>
      <c r="HZZ117" s="2"/>
      <c r="IAA117" s="2"/>
      <c r="IAB117" s="2"/>
      <c r="IAC117" s="2"/>
      <c r="IAD117" s="2"/>
      <c r="IAE117" s="2"/>
      <c r="IAF117" s="2"/>
      <c r="IAG117" s="2"/>
      <c r="IAH117" s="2"/>
      <c r="IAI117" s="2"/>
      <c r="IAJ117" s="2"/>
      <c r="IAK117" s="2"/>
      <c r="IAL117" s="2"/>
      <c r="IAM117" s="2"/>
      <c r="IAN117" s="2"/>
      <c r="IAO117" s="2"/>
      <c r="IAP117" s="2"/>
      <c r="IAQ117" s="2"/>
      <c r="IAR117" s="2"/>
      <c r="IAS117" s="2"/>
      <c r="IAT117" s="2"/>
      <c r="IAU117" s="2"/>
      <c r="IAV117" s="2"/>
      <c r="IAW117" s="2"/>
      <c r="IAX117" s="2"/>
      <c r="IAY117" s="2"/>
      <c r="IAZ117" s="2"/>
      <c r="IBA117" s="2"/>
      <c r="IBB117" s="2"/>
      <c r="IBC117" s="2"/>
      <c r="IBD117" s="2"/>
      <c r="IBE117" s="2"/>
      <c r="IBF117" s="2"/>
      <c r="IBG117" s="2"/>
      <c r="IBH117" s="2"/>
      <c r="IBI117" s="2"/>
      <c r="IBJ117" s="2"/>
      <c r="IBK117" s="2"/>
      <c r="IBL117" s="2"/>
      <c r="IBM117" s="2"/>
      <c r="IBN117" s="2"/>
      <c r="IBO117" s="2"/>
      <c r="IBP117" s="2"/>
      <c r="IBQ117" s="2"/>
      <c r="IBR117" s="2"/>
      <c r="IBS117" s="2"/>
      <c r="IBT117" s="2"/>
      <c r="IBU117" s="2"/>
      <c r="IBV117" s="2"/>
      <c r="IBW117" s="2"/>
      <c r="IBX117" s="2"/>
      <c r="IBY117" s="2"/>
      <c r="IBZ117" s="2"/>
      <c r="ICA117" s="2"/>
      <c r="ICB117" s="2"/>
      <c r="ICC117" s="2"/>
      <c r="ICD117" s="2"/>
      <c r="ICE117" s="2"/>
      <c r="ICF117" s="2"/>
      <c r="ICG117" s="2"/>
      <c r="ICH117" s="2"/>
      <c r="ICI117" s="2"/>
      <c r="ICJ117" s="2"/>
      <c r="ICK117" s="2"/>
      <c r="ICL117" s="2"/>
      <c r="ICM117" s="2"/>
      <c r="ICN117" s="2"/>
      <c r="ICO117" s="2"/>
      <c r="ICP117" s="2"/>
      <c r="ICQ117" s="2"/>
      <c r="ICR117" s="2"/>
      <c r="ICS117" s="2"/>
      <c r="ICT117" s="2"/>
      <c r="ICU117" s="2"/>
      <c r="ICV117" s="2"/>
      <c r="ICW117" s="2"/>
      <c r="ICX117" s="2"/>
      <c r="ICY117" s="2"/>
      <c r="ICZ117" s="2"/>
      <c r="IDA117" s="2"/>
      <c r="IDB117" s="2"/>
      <c r="IDC117" s="2"/>
      <c r="IDD117" s="2"/>
      <c r="IDE117" s="2"/>
      <c r="IDF117" s="2"/>
      <c r="IDG117" s="2"/>
      <c r="IDH117" s="2"/>
      <c r="IDI117" s="2"/>
      <c r="IDJ117" s="2"/>
      <c r="IDK117" s="2"/>
      <c r="IDL117" s="2"/>
      <c r="IDM117" s="2"/>
      <c r="IDN117" s="2"/>
      <c r="IDO117" s="2"/>
      <c r="IDP117" s="2"/>
      <c r="IDQ117" s="2"/>
      <c r="IDR117" s="2"/>
      <c r="IDS117" s="2"/>
      <c r="IDT117" s="2"/>
      <c r="IDU117" s="2"/>
      <c r="IDV117" s="2"/>
      <c r="IDW117" s="2"/>
      <c r="IDX117" s="2"/>
      <c r="IDY117" s="2"/>
      <c r="IDZ117" s="2"/>
      <c r="IEA117" s="2"/>
      <c r="IEB117" s="2"/>
      <c r="IEC117" s="2"/>
      <c r="IED117" s="2"/>
      <c r="IEE117" s="2"/>
      <c r="IEF117" s="2"/>
      <c r="IEG117" s="2"/>
      <c r="IEH117" s="2"/>
      <c r="IEI117" s="2"/>
      <c r="IEJ117" s="2"/>
      <c r="IEK117" s="2"/>
      <c r="IEL117" s="2"/>
      <c r="IEM117" s="2"/>
      <c r="IEN117" s="2"/>
      <c r="IEO117" s="2"/>
      <c r="IEP117" s="2"/>
      <c r="IEQ117" s="2"/>
      <c r="IER117" s="2"/>
      <c r="IES117" s="2"/>
      <c r="IET117" s="2"/>
      <c r="IEU117" s="2"/>
      <c r="IEV117" s="2"/>
      <c r="IEW117" s="2"/>
      <c r="IEX117" s="2"/>
      <c r="IEY117" s="2"/>
      <c r="IEZ117" s="2"/>
      <c r="IFA117" s="2"/>
      <c r="IFB117" s="2"/>
      <c r="IFC117" s="2"/>
      <c r="IFD117" s="2"/>
      <c r="IFE117" s="2"/>
      <c r="IFF117" s="2"/>
      <c r="IFG117" s="2"/>
      <c r="IFH117" s="2"/>
      <c r="IFI117" s="2"/>
      <c r="IFJ117" s="2"/>
      <c r="IFK117" s="2"/>
      <c r="IFL117" s="2"/>
      <c r="IFM117" s="2"/>
      <c r="IFN117" s="2"/>
      <c r="IFO117" s="2"/>
      <c r="IFP117" s="2"/>
      <c r="IFQ117" s="2"/>
      <c r="IFR117" s="2"/>
      <c r="IFS117" s="2"/>
      <c r="IFT117" s="2"/>
      <c r="IFU117" s="2"/>
      <c r="IFV117" s="2"/>
      <c r="IFW117" s="2"/>
      <c r="IFX117" s="2"/>
      <c r="IFY117" s="2"/>
      <c r="IFZ117" s="2"/>
      <c r="IGA117" s="2"/>
      <c r="IGB117" s="2"/>
      <c r="IGC117" s="2"/>
      <c r="IGD117" s="2"/>
      <c r="IGE117" s="2"/>
      <c r="IGF117" s="2"/>
      <c r="IGG117" s="2"/>
      <c r="IGH117" s="2"/>
      <c r="IGI117" s="2"/>
      <c r="IGJ117" s="2"/>
      <c r="IGK117" s="2"/>
      <c r="IGL117" s="2"/>
      <c r="IGM117" s="2"/>
      <c r="IGN117" s="2"/>
      <c r="IGO117" s="2"/>
      <c r="IGP117" s="2"/>
      <c r="IGQ117" s="2"/>
      <c r="IGR117" s="2"/>
      <c r="IGS117" s="2"/>
      <c r="IGT117" s="2"/>
      <c r="IGU117" s="2"/>
      <c r="IGV117" s="2"/>
      <c r="IGW117" s="2"/>
      <c r="IGX117" s="2"/>
      <c r="IGY117" s="2"/>
      <c r="IGZ117" s="2"/>
      <c r="IHA117" s="2"/>
      <c r="IHB117" s="2"/>
      <c r="IHC117" s="2"/>
      <c r="IHD117" s="2"/>
      <c r="IHE117" s="2"/>
      <c r="IHF117" s="2"/>
      <c r="IHG117" s="2"/>
      <c r="IHH117" s="2"/>
      <c r="IHI117" s="2"/>
      <c r="IHJ117" s="2"/>
      <c r="IHK117" s="2"/>
      <c r="IHL117" s="2"/>
      <c r="IHM117" s="2"/>
      <c r="IHN117" s="2"/>
      <c r="IHO117" s="2"/>
      <c r="IHP117" s="2"/>
      <c r="IHQ117" s="2"/>
      <c r="IHR117" s="2"/>
      <c r="IHS117" s="2"/>
      <c r="IHT117" s="2"/>
      <c r="IHU117" s="2"/>
      <c r="IHV117" s="2"/>
      <c r="IHW117" s="2"/>
      <c r="IHX117" s="2"/>
      <c r="IHY117" s="2"/>
      <c r="IHZ117" s="2"/>
      <c r="IIA117" s="2"/>
      <c r="IIB117" s="2"/>
      <c r="IIC117" s="2"/>
      <c r="IID117" s="2"/>
      <c r="IIE117" s="2"/>
      <c r="IIF117" s="2"/>
      <c r="IIG117" s="2"/>
      <c r="IIH117" s="2"/>
      <c r="III117" s="2"/>
      <c r="IIJ117" s="2"/>
      <c r="IIK117" s="2"/>
      <c r="IIL117" s="2"/>
      <c r="IIM117" s="2"/>
      <c r="IIN117" s="2"/>
      <c r="IIO117" s="2"/>
      <c r="IIP117" s="2"/>
      <c r="IIQ117" s="2"/>
      <c r="IIR117" s="2"/>
      <c r="IIS117" s="2"/>
      <c r="IIT117" s="2"/>
      <c r="IIU117" s="2"/>
      <c r="IIV117" s="2"/>
      <c r="IIW117" s="2"/>
      <c r="IIX117" s="2"/>
      <c r="IIY117" s="2"/>
      <c r="IIZ117" s="2"/>
      <c r="IJA117" s="2"/>
      <c r="IJB117" s="2"/>
      <c r="IJC117" s="2"/>
      <c r="IJD117" s="2"/>
      <c r="IJE117" s="2"/>
      <c r="IJF117" s="2"/>
      <c r="IJG117" s="2"/>
      <c r="IJH117" s="2"/>
      <c r="IJI117" s="2"/>
      <c r="IJJ117" s="2"/>
      <c r="IJK117" s="2"/>
      <c r="IJL117" s="2"/>
      <c r="IJM117" s="2"/>
      <c r="IJN117" s="2"/>
      <c r="IJO117" s="2"/>
      <c r="IJP117" s="2"/>
      <c r="IJQ117" s="2"/>
      <c r="IJR117" s="2"/>
      <c r="IJS117" s="2"/>
      <c r="IJT117" s="2"/>
      <c r="IJU117" s="2"/>
      <c r="IJV117" s="2"/>
      <c r="IJW117" s="2"/>
      <c r="IJX117" s="2"/>
      <c r="IJY117" s="2"/>
      <c r="IJZ117" s="2"/>
      <c r="IKA117" s="2"/>
      <c r="IKB117" s="2"/>
      <c r="IKC117" s="2"/>
      <c r="IKD117" s="2"/>
      <c r="IKE117" s="2"/>
      <c r="IKF117" s="2"/>
      <c r="IKG117" s="2"/>
      <c r="IKH117" s="2"/>
      <c r="IKI117" s="2"/>
      <c r="IKJ117" s="2"/>
      <c r="IKK117" s="2"/>
      <c r="IKL117" s="2"/>
      <c r="IKM117" s="2"/>
      <c r="IKN117" s="2"/>
      <c r="IKO117" s="2"/>
      <c r="IKP117" s="2"/>
      <c r="IKQ117" s="2"/>
      <c r="IKR117" s="2"/>
      <c r="IKS117" s="2"/>
      <c r="IKT117" s="2"/>
      <c r="IKU117" s="2"/>
      <c r="IKV117" s="2"/>
      <c r="IKW117" s="2"/>
      <c r="IKX117" s="2"/>
      <c r="IKY117" s="2"/>
      <c r="IKZ117" s="2"/>
      <c r="ILA117" s="2"/>
      <c r="ILB117" s="2"/>
      <c r="ILC117" s="2"/>
      <c r="ILD117" s="2"/>
      <c r="ILE117" s="2"/>
      <c r="ILF117" s="2"/>
      <c r="ILG117" s="2"/>
      <c r="ILH117" s="2"/>
      <c r="ILI117" s="2"/>
      <c r="ILJ117" s="2"/>
      <c r="ILK117" s="2"/>
      <c r="ILL117" s="2"/>
      <c r="ILM117" s="2"/>
      <c r="ILN117" s="2"/>
      <c r="ILO117" s="2"/>
      <c r="ILP117" s="2"/>
      <c r="ILQ117" s="2"/>
      <c r="ILR117" s="2"/>
      <c r="ILS117" s="2"/>
      <c r="ILT117" s="2"/>
      <c r="ILU117" s="2"/>
      <c r="ILV117" s="2"/>
      <c r="ILW117" s="2"/>
      <c r="ILX117" s="2"/>
      <c r="ILY117" s="2"/>
      <c r="ILZ117" s="2"/>
      <c r="IMA117" s="2"/>
      <c r="IMB117" s="2"/>
      <c r="IMC117" s="2"/>
      <c r="IMD117" s="2"/>
      <c r="IME117" s="2"/>
      <c r="IMF117" s="2"/>
      <c r="IMG117" s="2"/>
      <c r="IMH117" s="2"/>
      <c r="IMI117" s="2"/>
      <c r="IMJ117" s="2"/>
      <c r="IMK117" s="2"/>
      <c r="IML117" s="2"/>
      <c r="IMM117" s="2"/>
      <c r="IMN117" s="2"/>
      <c r="IMO117" s="2"/>
      <c r="IMP117" s="2"/>
      <c r="IMQ117" s="2"/>
      <c r="IMR117" s="2"/>
      <c r="IMS117" s="2"/>
      <c r="IMT117" s="2"/>
      <c r="IMU117" s="2"/>
      <c r="IMV117" s="2"/>
      <c r="IMW117" s="2"/>
      <c r="IMX117" s="2"/>
      <c r="IMY117" s="2"/>
      <c r="IMZ117" s="2"/>
      <c r="INA117" s="2"/>
      <c r="INB117" s="2"/>
      <c r="INC117" s="2"/>
      <c r="IND117" s="2"/>
      <c r="INE117" s="2"/>
      <c r="INF117" s="2"/>
      <c r="ING117" s="2"/>
      <c r="INH117" s="2"/>
      <c r="INI117" s="2"/>
      <c r="INJ117" s="2"/>
      <c r="INK117" s="2"/>
      <c r="INL117" s="2"/>
      <c r="INM117" s="2"/>
      <c r="INN117" s="2"/>
      <c r="INO117" s="2"/>
      <c r="INP117" s="2"/>
      <c r="INQ117" s="2"/>
      <c r="INR117" s="2"/>
      <c r="INS117" s="2"/>
      <c r="INT117" s="2"/>
      <c r="INU117" s="2"/>
      <c r="INV117" s="2"/>
      <c r="INW117" s="2"/>
      <c r="INX117" s="2"/>
      <c r="INY117" s="2"/>
      <c r="INZ117" s="2"/>
      <c r="IOA117" s="2"/>
      <c r="IOB117" s="2"/>
      <c r="IOC117" s="2"/>
      <c r="IOD117" s="2"/>
      <c r="IOE117" s="2"/>
      <c r="IOF117" s="2"/>
      <c r="IOG117" s="2"/>
      <c r="IOH117" s="2"/>
      <c r="IOI117" s="2"/>
      <c r="IOJ117" s="2"/>
      <c r="IOK117" s="2"/>
      <c r="IOL117" s="2"/>
      <c r="IOM117" s="2"/>
      <c r="ION117" s="2"/>
      <c r="IOO117" s="2"/>
      <c r="IOP117" s="2"/>
      <c r="IOQ117" s="2"/>
      <c r="IOR117" s="2"/>
      <c r="IOS117" s="2"/>
      <c r="IOT117" s="2"/>
      <c r="IOU117" s="2"/>
      <c r="IOV117" s="2"/>
      <c r="IOW117" s="2"/>
      <c r="IOX117" s="2"/>
      <c r="IOY117" s="2"/>
      <c r="IOZ117" s="2"/>
      <c r="IPA117" s="2"/>
      <c r="IPB117" s="2"/>
      <c r="IPC117" s="2"/>
      <c r="IPD117" s="2"/>
      <c r="IPE117" s="2"/>
      <c r="IPF117" s="2"/>
      <c r="IPG117" s="2"/>
      <c r="IPH117" s="2"/>
      <c r="IPI117" s="2"/>
      <c r="IPJ117" s="2"/>
      <c r="IPK117" s="2"/>
      <c r="IPL117" s="2"/>
      <c r="IPM117" s="2"/>
      <c r="IPN117" s="2"/>
      <c r="IPO117" s="2"/>
      <c r="IPP117" s="2"/>
      <c r="IPQ117" s="2"/>
      <c r="IPR117" s="2"/>
      <c r="IPS117" s="2"/>
      <c r="IPT117" s="2"/>
      <c r="IPU117" s="2"/>
      <c r="IPV117" s="2"/>
      <c r="IPW117" s="2"/>
      <c r="IPX117" s="2"/>
      <c r="IPY117" s="2"/>
      <c r="IPZ117" s="2"/>
      <c r="IQA117" s="2"/>
      <c r="IQB117" s="2"/>
      <c r="IQC117" s="2"/>
      <c r="IQD117" s="2"/>
      <c r="IQE117" s="2"/>
      <c r="IQF117" s="2"/>
      <c r="IQG117" s="2"/>
      <c r="IQH117" s="2"/>
      <c r="IQI117" s="2"/>
      <c r="IQJ117" s="2"/>
      <c r="IQK117" s="2"/>
      <c r="IQL117" s="2"/>
      <c r="IQM117" s="2"/>
      <c r="IQN117" s="2"/>
      <c r="IQO117" s="2"/>
      <c r="IQP117" s="2"/>
      <c r="IQQ117" s="2"/>
      <c r="IQR117" s="2"/>
      <c r="IQS117" s="2"/>
      <c r="IQT117" s="2"/>
      <c r="IQU117" s="2"/>
      <c r="IQV117" s="2"/>
      <c r="IQW117" s="2"/>
      <c r="IQX117" s="2"/>
      <c r="IQY117" s="2"/>
      <c r="IQZ117" s="2"/>
      <c r="IRA117" s="2"/>
      <c r="IRB117" s="2"/>
      <c r="IRC117" s="2"/>
      <c r="IRD117" s="2"/>
      <c r="IRE117" s="2"/>
      <c r="IRF117" s="2"/>
      <c r="IRG117" s="2"/>
      <c r="IRH117" s="2"/>
      <c r="IRI117" s="2"/>
      <c r="IRJ117" s="2"/>
      <c r="IRK117" s="2"/>
      <c r="IRL117" s="2"/>
      <c r="IRM117" s="2"/>
      <c r="IRN117" s="2"/>
      <c r="IRO117" s="2"/>
      <c r="IRP117" s="2"/>
      <c r="IRQ117" s="2"/>
      <c r="IRR117" s="2"/>
      <c r="IRS117" s="2"/>
      <c r="IRT117" s="2"/>
      <c r="IRU117" s="2"/>
      <c r="IRV117" s="2"/>
      <c r="IRW117" s="2"/>
      <c r="IRX117" s="2"/>
      <c r="IRY117" s="2"/>
      <c r="IRZ117" s="2"/>
      <c r="ISA117" s="2"/>
      <c r="ISB117" s="2"/>
      <c r="ISC117" s="2"/>
      <c r="ISD117" s="2"/>
      <c r="ISE117" s="2"/>
      <c r="ISF117" s="2"/>
      <c r="ISG117" s="2"/>
      <c r="ISH117" s="2"/>
      <c r="ISI117" s="2"/>
      <c r="ISJ117" s="2"/>
      <c r="ISK117" s="2"/>
      <c r="ISL117" s="2"/>
      <c r="ISM117" s="2"/>
      <c r="ISN117" s="2"/>
      <c r="ISO117" s="2"/>
      <c r="ISP117" s="2"/>
      <c r="ISQ117" s="2"/>
      <c r="ISR117" s="2"/>
      <c r="ISS117" s="2"/>
      <c r="IST117" s="2"/>
      <c r="ISU117" s="2"/>
      <c r="ISV117" s="2"/>
      <c r="ISW117" s="2"/>
      <c r="ISX117" s="2"/>
      <c r="ISY117" s="2"/>
      <c r="ISZ117" s="2"/>
      <c r="ITA117" s="2"/>
      <c r="ITB117" s="2"/>
      <c r="ITC117" s="2"/>
      <c r="ITD117" s="2"/>
      <c r="ITE117" s="2"/>
      <c r="ITF117" s="2"/>
      <c r="ITG117" s="2"/>
      <c r="ITH117" s="2"/>
      <c r="ITI117" s="2"/>
      <c r="ITJ117" s="2"/>
      <c r="ITK117" s="2"/>
      <c r="ITL117" s="2"/>
      <c r="ITM117" s="2"/>
      <c r="ITN117" s="2"/>
      <c r="ITO117" s="2"/>
      <c r="ITP117" s="2"/>
      <c r="ITQ117" s="2"/>
      <c r="ITR117" s="2"/>
      <c r="ITS117" s="2"/>
      <c r="ITT117" s="2"/>
      <c r="ITU117" s="2"/>
      <c r="ITV117" s="2"/>
      <c r="ITW117" s="2"/>
      <c r="ITX117" s="2"/>
      <c r="ITY117" s="2"/>
      <c r="ITZ117" s="2"/>
      <c r="IUA117" s="2"/>
      <c r="IUB117" s="2"/>
      <c r="IUC117" s="2"/>
      <c r="IUD117" s="2"/>
      <c r="IUE117" s="2"/>
      <c r="IUF117" s="2"/>
      <c r="IUG117" s="2"/>
      <c r="IUH117" s="2"/>
      <c r="IUI117" s="2"/>
      <c r="IUJ117" s="2"/>
      <c r="IUK117" s="2"/>
      <c r="IUL117" s="2"/>
      <c r="IUM117" s="2"/>
      <c r="IUN117" s="2"/>
      <c r="IUO117" s="2"/>
      <c r="IUP117" s="2"/>
      <c r="IUQ117" s="2"/>
      <c r="IUR117" s="2"/>
      <c r="IUS117" s="2"/>
      <c r="IUT117" s="2"/>
      <c r="IUU117" s="2"/>
      <c r="IUV117" s="2"/>
      <c r="IUW117" s="2"/>
      <c r="IUX117" s="2"/>
      <c r="IUY117" s="2"/>
      <c r="IUZ117" s="2"/>
      <c r="IVA117" s="2"/>
      <c r="IVB117" s="2"/>
      <c r="IVC117" s="2"/>
      <c r="IVD117" s="2"/>
      <c r="IVE117" s="2"/>
      <c r="IVF117" s="2"/>
      <c r="IVG117" s="2"/>
      <c r="IVH117" s="2"/>
      <c r="IVI117" s="2"/>
      <c r="IVJ117" s="2"/>
      <c r="IVK117" s="2"/>
      <c r="IVL117" s="2"/>
      <c r="IVM117" s="2"/>
      <c r="IVN117" s="2"/>
      <c r="IVO117" s="2"/>
      <c r="IVP117" s="2"/>
      <c r="IVQ117" s="2"/>
      <c r="IVR117" s="2"/>
      <c r="IVS117" s="2"/>
      <c r="IVT117" s="2"/>
      <c r="IVU117" s="2"/>
      <c r="IVV117" s="2"/>
      <c r="IVW117" s="2"/>
      <c r="IVX117" s="2"/>
      <c r="IVY117" s="2"/>
      <c r="IVZ117" s="2"/>
      <c r="IWA117" s="2"/>
      <c r="IWB117" s="2"/>
      <c r="IWC117" s="2"/>
      <c r="IWD117" s="2"/>
      <c r="IWE117" s="2"/>
      <c r="IWF117" s="2"/>
      <c r="IWG117" s="2"/>
      <c r="IWH117" s="2"/>
      <c r="IWI117" s="2"/>
      <c r="IWJ117" s="2"/>
      <c r="IWK117" s="2"/>
      <c r="IWL117" s="2"/>
      <c r="IWM117" s="2"/>
      <c r="IWN117" s="2"/>
      <c r="IWO117" s="2"/>
      <c r="IWP117" s="2"/>
      <c r="IWQ117" s="2"/>
      <c r="IWR117" s="2"/>
      <c r="IWS117" s="2"/>
      <c r="IWT117" s="2"/>
      <c r="IWU117" s="2"/>
      <c r="IWV117" s="2"/>
      <c r="IWW117" s="2"/>
      <c r="IWX117" s="2"/>
      <c r="IWY117" s="2"/>
      <c r="IWZ117" s="2"/>
      <c r="IXA117" s="2"/>
      <c r="IXB117" s="2"/>
      <c r="IXC117" s="2"/>
      <c r="IXD117" s="2"/>
      <c r="IXE117" s="2"/>
      <c r="IXF117" s="2"/>
      <c r="IXG117" s="2"/>
      <c r="IXH117" s="2"/>
      <c r="IXI117" s="2"/>
      <c r="IXJ117" s="2"/>
      <c r="IXK117" s="2"/>
      <c r="IXL117" s="2"/>
      <c r="IXM117" s="2"/>
      <c r="IXN117" s="2"/>
      <c r="IXO117" s="2"/>
      <c r="IXP117" s="2"/>
      <c r="IXQ117" s="2"/>
      <c r="IXR117" s="2"/>
      <c r="IXS117" s="2"/>
      <c r="IXT117" s="2"/>
      <c r="IXU117" s="2"/>
      <c r="IXV117" s="2"/>
      <c r="IXW117" s="2"/>
      <c r="IXX117" s="2"/>
      <c r="IXY117" s="2"/>
      <c r="IXZ117" s="2"/>
      <c r="IYA117" s="2"/>
      <c r="IYB117" s="2"/>
      <c r="IYC117" s="2"/>
      <c r="IYD117" s="2"/>
      <c r="IYE117" s="2"/>
      <c r="IYF117" s="2"/>
      <c r="IYG117" s="2"/>
      <c r="IYH117" s="2"/>
      <c r="IYI117" s="2"/>
      <c r="IYJ117" s="2"/>
      <c r="IYK117" s="2"/>
      <c r="IYL117" s="2"/>
      <c r="IYM117" s="2"/>
      <c r="IYN117" s="2"/>
      <c r="IYO117" s="2"/>
      <c r="IYP117" s="2"/>
      <c r="IYQ117" s="2"/>
      <c r="IYR117" s="2"/>
      <c r="IYS117" s="2"/>
      <c r="IYT117" s="2"/>
      <c r="IYU117" s="2"/>
      <c r="IYV117" s="2"/>
      <c r="IYW117" s="2"/>
      <c r="IYX117" s="2"/>
      <c r="IYY117" s="2"/>
      <c r="IYZ117" s="2"/>
      <c r="IZA117" s="2"/>
      <c r="IZB117" s="2"/>
      <c r="IZC117" s="2"/>
      <c r="IZD117" s="2"/>
      <c r="IZE117" s="2"/>
      <c r="IZF117" s="2"/>
      <c r="IZG117" s="2"/>
      <c r="IZH117" s="2"/>
      <c r="IZI117" s="2"/>
      <c r="IZJ117" s="2"/>
      <c r="IZK117" s="2"/>
      <c r="IZL117" s="2"/>
      <c r="IZM117" s="2"/>
      <c r="IZN117" s="2"/>
      <c r="IZO117" s="2"/>
      <c r="IZP117" s="2"/>
      <c r="IZQ117" s="2"/>
      <c r="IZR117" s="2"/>
      <c r="IZS117" s="2"/>
      <c r="IZT117" s="2"/>
      <c r="IZU117" s="2"/>
      <c r="IZV117" s="2"/>
      <c r="IZW117" s="2"/>
      <c r="IZX117" s="2"/>
      <c r="IZY117" s="2"/>
      <c r="IZZ117" s="2"/>
      <c r="JAA117" s="2"/>
      <c r="JAB117" s="2"/>
      <c r="JAC117" s="2"/>
      <c r="JAD117" s="2"/>
      <c r="JAE117" s="2"/>
      <c r="JAF117" s="2"/>
      <c r="JAG117" s="2"/>
      <c r="JAH117" s="2"/>
      <c r="JAI117" s="2"/>
      <c r="JAJ117" s="2"/>
      <c r="JAK117" s="2"/>
      <c r="JAL117" s="2"/>
      <c r="JAM117" s="2"/>
      <c r="JAN117" s="2"/>
      <c r="JAO117" s="2"/>
      <c r="JAP117" s="2"/>
      <c r="JAQ117" s="2"/>
      <c r="JAR117" s="2"/>
      <c r="JAS117" s="2"/>
      <c r="JAT117" s="2"/>
      <c r="JAU117" s="2"/>
      <c r="JAV117" s="2"/>
      <c r="JAW117" s="2"/>
      <c r="JAX117" s="2"/>
      <c r="JAY117" s="2"/>
      <c r="JAZ117" s="2"/>
      <c r="JBA117" s="2"/>
      <c r="JBB117" s="2"/>
      <c r="JBC117" s="2"/>
      <c r="JBD117" s="2"/>
      <c r="JBE117" s="2"/>
      <c r="JBF117" s="2"/>
      <c r="JBG117" s="2"/>
      <c r="JBH117" s="2"/>
      <c r="JBI117" s="2"/>
      <c r="JBJ117" s="2"/>
      <c r="JBK117" s="2"/>
      <c r="JBL117" s="2"/>
      <c r="JBM117" s="2"/>
      <c r="JBN117" s="2"/>
      <c r="JBO117" s="2"/>
      <c r="JBP117" s="2"/>
      <c r="JBQ117" s="2"/>
      <c r="JBR117" s="2"/>
      <c r="JBS117" s="2"/>
      <c r="JBT117" s="2"/>
      <c r="JBU117" s="2"/>
      <c r="JBV117" s="2"/>
      <c r="JBW117" s="2"/>
      <c r="JBX117" s="2"/>
      <c r="JBY117" s="2"/>
      <c r="JBZ117" s="2"/>
      <c r="JCA117" s="2"/>
      <c r="JCB117" s="2"/>
      <c r="JCC117" s="2"/>
      <c r="JCD117" s="2"/>
      <c r="JCE117" s="2"/>
      <c r="JCF117" s="2"/>
      <c r="JCG117" s="2"/>
      <c r="JCH117" s="2"/>
      <c r="JCI117" s="2"/>
      <c r="JCJ117" s="2"/>
      <c r="JCK117" s="2"/>
      <c r="JCL117" s="2"/>
      <c r="JCM117" s="2"/>
      <c r="JCN117" s="2"/>
      <c r="JCO117" s="2"/>
      <c r="JCP117" s="2"/>
      <c r="JCQ117" s="2"/>
      <c r="JCR117" s="2"/>
      <c r="JCS117" s="2"/>
      <c r="JCT117" s="2"/>
      <c r="JCU117" s="2"/>
      <c r="JCV117" s="2"/>
      <c r="JCW117" s="2"/>
      <c r="JCX117" s="2"/>
      <c r="JCY117" s="2"/>
      <c r="JCZ117" s="2"/>
      <c r="JDA117" s="2"/>
      <c r="JDB117" s="2"/>
      <c r="JDC117" s="2"/>
      <c r="JDD117" s="2"/>
      <c r="JDE117" s="2"/>
      <c r="JDF117" s="2"/>
      <c r="JDG117" s="2"/>
      <c r="JDH117" s="2"/>
      <c r="JDI117" s="2"/>
      <c r="JDJ117" s="2"/>
      <c r="JDK117" s="2"/>
      <c r="JDL117" s="2"/>
      <c r="JDM117" s="2"/>
      <c r="JDN117" s="2"/>
      <c r="JDO117" s="2"/>
      <c r="JDP117" s="2"/>
      <c r="JDQ117" s="2"/>
      <c r="JDR117" s="2"/>
      <c r="JDS117" s="2"/>
      <c r="JDT117" s="2"/>
      <c r="JDU117" s="2"/>
      <c r="JDV117" s="2"/>
      <c r="JDW117" s="2"/>
      <c r="JDX117" s="2"/>
      <c r="JDY117" s="2"/>
      <c r="JDZ117" s="2"/>
      <c r="JEA117" s="2"/>
      <c r="JEB117" s="2"/>
      <c r="JEC117" s="2"/>
      <c r="JED117" s="2"/>
      <c r="JEE117" s="2"/>
      <c r="JEF117" s="2"/>
      <c r="JEG117" s="2"/>
      <c r="JEH117" s="2"/>
      <c r="JEI117" s="2"/>
      <c r="JEJ117" s="2"/>
      <c r="JEK117" s="2"/>
      <c r="JEL117" s="2"/>
      <c r="JEM117" s="2"/>
      <c r="JEN117" s="2"/>
      <c r="JEO117" s="2"/>
      <c r="JEP117" s="2"/>
      <c r="JEQ117" s="2"/>
      <c r="JER117" s="2"/>
      <c r="JES117" s="2"/>
      <c r="JET117" s="2"/>
      <c r="JEU117" s="2"/>
      <c r="JEV117" s="2"/>
      <c r="JEW117" s="2"/>
      <c r="JEX117" s="2"/>
      <c r="JEY117" s="2"/>
      <c r="JEZ117" s="2"/>
      <c r="JFA117" s="2"/>
      <c r="JFB117" s="2"/>
      <c r="JFC117" s="2"/>
      <c r="JFD117" s="2"/>
      <c r="JFE117" s="2"/>
      <c r="JFF117" s="2"/>
      <c r="JFG117" s="2"/>
      <c r="JFH117" s="2"/>
      <c r="JFI117" s="2"/>
      <c r="JFJ117" s="2"/>
      <c r="JFK117" s="2"/>
      <c r="JFL117" s="2"/>
      <c r="JFM117" s="2"/>
      <c r="JFN117" s="2"/>
      <c r="JFO117" s="2"/>
      <c r="JFP117" s="2"/>
      <c r="JFQ117" s="2"/>
      <c r="JFR117" s="2"/>
      <c r="JFS117" s="2"/>
      <c r="JFT117" s="2"/>
      <c r="JFU117" s="2"/>
      <c r="JFV117" s="2"/>
      <c r="JFW117" s="2"/>
      <c r="JFX117" s="2"/>
      <c r="JFY117" s="2"/>
      <c r="JFZ117" s="2"/>
      <c r="JGA117" s="2"/>
      <c r="JGB117" s="2"/>
      <c r="JGC117" s="2"/>
      <c r="JGD117" s="2"/>
      <c r="JGE117" s="2"/>
      <c r="JGF117" s="2"/>
      <c r="JGG117" s="2"/>
      <c r="JGH117" s="2"/>
      <c r="JGI117" s="2"/>
      <c r="JGJ117" s="2"/>
      <c r="JGK117" s="2"/>
      <c r="JGL117" s="2"/>
      <c r="JGM117" s="2"/>
      <c r="JGN117" s="2"/>
      <c r="JGO117" s="2"/>
      <c r="JGP117" s="2"/>
      <c r="JGQ117" s="2"/>
      <c r="JGR117" s="2"/>
      <c r="JGS117" s="2"/>
      <c r="JGT117" s="2"/>
      <c r="JGU117" s="2"/>
      <c r="JGV117" s="2"/>
      <c r="JGW117" s="2"/>
      <c r="JGX117" s="2"/>
      <c r="JGY117" s="2"/>
      <c r="JGZ117" s="2"/>
      <c r="JHA117" s="2"/>
      <c r="JHB117" s="2"/>
      <c r="JHC117" s="2"/>
      <c r="JHD117" s="2"/>
      <c r="JHE117" s="2"/>
      <c r="JHF117" s="2"/>
      <c r="JHG117" s="2"/>
      <c r="JHH117" s="2"/>
      <c r="JHI117" s="2"/>
      <c r="JHJ117" s="2"/>
      <c r="JHK117" s="2"/>
      <c r="JHL117" s="2"/>
      <c r="JHM117" s="2"/>
      <c r="JHN117" s="2"/>
      <c r="JHO117" s="2"/>
      <c r="JHP117" s="2"/>
      <c r="JHQ117" s="2"/>
      <c r="JHR117" s="2"/>
      <c r="JHS117" s="2"/>
      <c r="JHT117" s="2"/>
      <c r="JHU117" s="2"/>
      <c r="JHV117" s="2"/>
      <c r="JHW117" s="2"/>
      <c r="JHX117" s="2"/>
      <c r="JHY117" s="2"/>
      <c r="JHZ117" s="2"/>
      <c r="JIA117" s="2"/>
      <c r="JIB117" s="2"/>
      <c r="JIC117" s="2"/>
      <c r="JID117" s="2"/>
      <c r="JIE117" s="2"/>
      <c r="JIF117" s="2"/>
      <c r="JIG117" s="2"/>
      <c r="JIH117" s="2"/>
      <c r="JII117" s="2"/>
      <c r="JIJ117" s="2"/>
      <c r="JIK117" s="2"/>
      <c r="JIL117" s="2"/>
      <c r="JIM117" s="2"/>
      <c r="JIN117" s="2"/>
      <c r="JIO117" s="2"/>
      <c r="JIP117" s="2"/>
      <c r="JIQ117" s="2"/>
      <c r="JIR117" s="2"/>
      <c r="JIS117" s="2"/>
      <c r="JIT117" s="2"/>
      <c r="JIU117" s="2"/>
      <c r="JIV117" s="2"/>
      <c r="JIW117" s="2"/>
      <c r="JIX117" s="2"/>
      <c r="JIY117" s="2"/>
      <c r="JIZ117" s="2"/>
      <c r="JJA117" s="2"/>
      <c r="JJB117" s="2"/>
      <c r="JJC117" s="2"/>
      <c r="JJD117" s="2"/>
      <c r="JJE117" s="2"/>
      <c r="JJF117" s="2"/>
      <c r="JJG117" s="2"/>
      <c r="JJH117" s="2"/>
      <c r="JJI117" s="2"/>
      <c r="JJJ117" s="2"/>
      <c r="JJK117" s="2"/>
      <c r="JJL117" s="2"/>
      <c r="JJM117" s="2"/>
      <c r="JJN117" s="2"/>
      <c r="JJO117" s="2"/>
      <c r="JJP117" s="2"/>
      <c r="JJQ117" s="2"/>
      <c r="JJR117" s="2"/>
      <c r="JJS117" s="2"/>
      <c r="JJT117" s="2"/>
      <c r="JJU117" s="2"/>
      <c r="JJV117" s="2"/>
      <c r="JJW117" s="2"/>
      <c r="JJX117" s="2"/>
      <c r="JJY117" s="2"/>
      <c r="JJZ117" s="2"/>
      <c r="JKA117" s="2"/>
      <c r="JKB117" s="2"/>
      <c r="JKC117" s="2"/>
      <c r="JKD117" s="2"/>
      <c r="JKE117" s="2"/>
      <c r="JKF117" s="2"/>
      <c r="JKG117" s="2"/>
      <c r="JKH117" s="2"/>
      <c r="JKI117" s="2"/>
      <c r="JKJ117" s="2"/>
      <c r="JKK117" s="2"/>
      <c r="JKL117" s="2"/>
      <c r="JKM117" s="2"/>
      <c r="JKN117" s="2"/>
      <c r="JKO117" s="2"/>
      <c r="JKP117" s="2"/>
      <c r="JKQ117" s="2"/>
      <c r="JKR117" s="2"/>
      <c r="JKS117" s="2"/>
      <c r="JKT117" s="2"/>
      <c r="JKU117" s="2"/>
      <c r="JKV117" s="2"/>
      <c r="JKW117" s="2"/>
      <c r="JKX117" s="2"/>
      <c r="JKY117" s="2"/>
      <c r="JKZ117" s="2"/>
      <c r="JLA117" s="2"/>
      <c r="JLB117" s="2"/>
      <c r="JLC117" s="2"/>
      <c r="JLD117" s="2"/>
      <c r="JLE117" s="2"/>
      <c r="JLF117" s="2"/>
      <c r="JLG117" s="2"/>
      <c r="JLH117" s="2"/>
      <c r="JLI117" s="2"/>
      <c r="JLJ117" s="2"/>
      <c r="JLK117" s="2"/>
      <c r="JLL117" s="2"/>
      <c r="JLM117" s="2"/>
      <c r="JLN117" s="2"/>
      <c r="JLO117" s="2"/>
      <c r="JLP117" s="2"/>
      <c r="JLQ117" s="2"/>
      <c r="JLR117" s="2"/>
      <c r="JLS117" s="2"/>
      <c r="JLT117" s="2"/>
      <c r="JLU117" s="2"/>
      <c r="JLV117" s="2"/>
      <c r="JLW117" s="2"/>
      <c r="JLX117" s="2"/>
      <c r="JLY117" s="2"/>
      <c r="JLZ117" s="2"/>
      <c r="JMA117" s="2"/>
      <c r="JMB117" s="2"/>
      <c r="JMC117" s="2"/>
      <c r="JMD117" s="2"/>
      <c r="JME117" s="2"/>
      <c r="JMF117" s="2"/>
      <c r="JMG117" s="2"/>
      <c r="JMH117" s="2"/>
      <c r="JMI117" s="2"/>
      <c r="JMJ117" s="2"/>
      <c r="JMK117" s="2"/>
      <c r="JML117" s="2"/>
      <c r="JMM117" s="2"/>
      <c r="JMN117" s="2"/>
      <c r="JMO117" s="2"/>
      <c r="JMP117" s="2"/>
      <c r="JMQ117" s="2"/>
      <c r="JMR117" s="2"/>
      <c r="JMS117" s="2"/>
      <c r="JMT117" s="2"/>
      <c r="JMU117" s="2"/>
      <c r="JMV117" s="2"/>
      <c r="JMW117" s="2"/>
      <c r="JMX117" s="2"/>
      <c r="JMY117" s="2"/>
      <c r="JMZ117" s="2"/>
      <c r="JNA117" s="2"/>
      <c r="JNB117" s="2"/>
      <c r="JNC117" s="2"/>
      <c r="JND117" s="2"/>
      <c r="JNE117" s="2"/>
      <c r="JNF117" s="2"/>
      <c r="JNG117" s="2"/>
      <c r="JNH117" s="2"/>
      <c r="JNI117" s="2"/>
      <c r="JNJ117" s="2"/>
      <c r="JNK117" s="2"/>
      <c r="JNL117" s="2"/>
      <c r="JNM117" s="2"/>
      <c r="JNN117" s="2"/>
      <c r="JNO117" s="2"/>
      <c r="JNP117" s="2"/>
      <c r="JNQ117" s="2"/>
      <c r="JNR117" s="2"/>
      <c r="JNS117" s="2"/>
      <c r="JNT117" s="2"/>
      <c r="JNU117" s="2"/>
      <c r="JNV117" s="2"/>
      <c r="JNW117" s="2"/>
      <c r="JNX117" s="2"/>
      <c r="JNY117" s="2"/>
      <c r="JNZ117" s="2"/>
      <c r="JOA117" s="2"/>
      <c r="JOB117" s="2"/>
      <c r="JOC117" s="2"/>
      <c r="JOD117" s="2"/>
      <c r="JOE117" s="2"/>
      <c r="JOF117" s="2"/>
      <c r="JOG117" s="2"/>
      <c r="JOH117" s="2"/>
      <c r="JOI117" s="2"/>
      <c r="JOJ117" s="2"/>
      <c r="JOK117" s="2"/>
      <c r="JOL117" s="2"/>
      <c r="JOM117" s="2"/>
      <c r="JON117" s="2"/>
      <c r="JOO117" s="2"/>
      <c r="JOP117" s="2"/>
      <c r="JOQ117" s="2"/>
      <c r="JOR117" s="2"/>
      <c r="JOS117" s="2"/>
      <c r="JOT117" s="2"/>
      <c r="JOU117" s="2"/>
      <c r="JOV117" s="2"/>
      <c r="JOW117" s="2"/>
      <c r="JOX117" s="2"/>
      <c r="JOY117" s="2"/>
      <c r="JOZ117" s="2"/>
      <c r="JPA117" s="2"/>
      <c r="JPB117" s="2"/>
      <c r="JPC117" s="2"/>
      <c r="JPD117" s="2"/>
      <c r="JPE117" s="2"/>
      <c r="JPF117" s="2"/>
      <c r="JPG117" s="2"/>
      <c r="JPH117" s="2"/>
      <c r="JPI117" s="2"/>
      <c r="JPJ117" s="2"/>
      <c r="JPK117" s="2"/>
      <c r="JPL117" s="2"/>
      <c r="JPM117" s="2"/>
      <c r="JPN117" s="2"/>
      <c r="JPO117" s="2"/>
      <c r="JPP117" s="2"/>
      <c r="JPQ117" s="2"/>
      <c r="JPR117" s="2"/>
      <c r="JPS117" s="2"/>
      <c r="JPT117" s="2"/>
      <c r="JPU117" s="2"/>
      <c r="JPV117" s="2"/>
      <c r="JPW117" s="2"/>
      <c r="JPX117" s="2"/>
      <c r="JPY117" s="2"/>
      <c r="JPZ117" s="2"/>
      <c r="JQA117" s="2"/>
      <c r="JQB117" s="2"/>
      <c r="JQC117" s="2"/>
      <c r="JQD117" s="2"/>
      <c r="JQE117" s="2"/>
      <c r="JQF117" s="2"/>
      <c r="JQG117" s="2"/>
      <c r="JQH117" s="2"/>
      <c r="JQI117" s="2"/>
      <c r="JQJ117" s="2"/>
      <c r="JQK117" s="2"/>
      <c r="JQL117" s="2"/>
      <c r="JQM117" s="2"/>
      <c r="JQN117" s="2"/>
      <c r="JQO117" s="2"/>
      <c r="JQP117" s="2"/>
      <c r="JQQ117" s="2"/>
      <c r="JQR117" s="2"/>
      <c r="JQS117" s="2"/>
      <c r="JQT117" s="2"/>
      <c r="JQU117" s="2"/>
      <c r="JQV117" s="2"/>
      <c r="JQW117" s="2"/>
      <c r="JQX117" s="2"/>
      <c r="JQY117" s="2"/>
      <c r="JQZ117" s="2"/>
      <c r="JRA117" s="2"/>
      <c r="JRB117" s="2"/>
      <c r="JRC117" s="2"/>
      <c r="JRD117" s="2"/>
      <c r="JRE117" s="2"/>
      <c r="JRF117" s="2"/>
      <c r="JRG117" s="2"/>
      <c r="JRH117" s="2"/>
      <c r="JRI117" s="2"/>
      <c r="JRJ117" s="2"/>
      <c r="JRK117" s="2"/>
      <c r="JRL117" s="2"/>
      <c r="JRM117" s="2"/>
      <c r="JRN117" s="2"/>
      <c r="JRO117" s="2"/>
      <c r="JRP117" s="2"/>
      <c r="JRQ117" s="2"/>
      <c r="JRR117" s="2"/>
      <c r="JRS117" s="2"/>
      <c r="JRT117" s="2"/>
      <c r="JRU117" s="2"/>
      <c r="JRV117" s="2"/>
      <c r="JRW117" s="2"/>
      <c r="JRX117" s="2"/>
      <c r="JRY117" s="2"/>
      <c r="JRZ117" s="2"/>
      <c r="JSA117" s="2"/>
      <c r="JSB117" s="2"/>
      <c r="JSC117" s="2"/>
      <c r="JSD117" s="2"/>
      <c r="JSE117" s="2"/>
      <c r="JSF117" s="2"/>
      <c r="JSG117" s="2"/>
      <c r="JSH117" s="2"/>
      <c r="JSI117" s="2"/>
      <c r="JSJ117" s="2"/>
      <c r="JSK117" s="2"/>
      <c r="JSL117" s="2"/>
      <c r="JSM117" s="2"/>
      <c r="JSN117" s="2"/>
      <c r="JSO117" s="2"/>
      <c r="JSP117" s="2"/>
      <c r="JSQ117" s="2"/>
      <c r="JSR117" s="2"/>
      <c r="JSS117" s="2"/>
      <c r="JST117" s="2"/>
      <c r="JSU117" s="2"/>
      <c r="JSV117" s="2"/>
      <c r="JSW117" s="2"/>
      <c r="JSX117" s="2"/>
      <c r="JSY117" s="2"/>
      <c r="JSZ117" s="2"/>
      <c r="JTA117" s="2"/>
      <c r="JTB117" s="2"/>
      <c r="JTC117" s="2"/>
      <c r="JTD117" s="2"/>
      <c r="JTE117" s="2"/>
      <c r="JTF117" s="2"/>
      <c r="JTG117" s="2"/>
      <c r="JTH117" s="2"/>
      <c r="JTI117" s="2"/>
      <c r="JTJ117" s="2"/>
      <c r="JTK117" s="2"/>
      <c r="JTL117" s="2"/>
      <c r="JTM117" s="2"/>
      <c r="JTN117" s="2"/>
      <c r="JTO117" s="2"/>
      <c r="JTP117" s="2"/>
      <c r="JTQ117" s="2"/>
      <c r="JTR117" s="2"/>
      <c r="JTS117" s="2"/>
      <c r="JTT117" s="2"/>
      <c r="JTU117" s="2"/>
      <c r="JTV117" s="2"/>
      <c r="JTW117" s="2"/>
      <c r="JTX117" s="2"/>
      <c r="JTY117" s="2"/>
      <c r="JTZ117" s="2"/>
      <c r="JUA117" s="2"/>
      <c r="JUB117" s="2"/>
      <c r="JUC117" s="2"/>
      <c r="JUD117" s="2"/>
      <c r="JUE117" s="2"/>
      <c r="JUF117" s="2"/>
      <c r="JUG117" s="2"/>
      <c r="JUH117" s="2"/>
      <c r="JUI117" s="2"/>
      <c r="JUJ117" s="2"/>
      <c r="JUK117" s="2"/>
      <c r="JUL117" s="2"/>
      <c r="JUM117" s="2"/>
      <c r="JUN117" s="2"/>
      <c r="JUO117" s="2"/>
      <c r="JUP117" s="2"/>
      <c r="JUQ117" s="2"/>
      <c r="JUR117" s="2"/>
      <c r="JUS117" s="2"/>
      <c r="JUT117" s="2"/>
      <c r="JUU117" s="2"/>
      <c r="JUV117" s="2"/>
      <c r="JUW117" s="2"/>
      <c r="JUX117" s="2"/>
      <c r="JUY117" s="2"/>
      <c r="JUZ117" s="2"/>
      <c r="JVA117" s="2"/>
      <c r="JVB117" s="2"/>
      <c r="JVC117" s="2"/>
      <c r="JVD117" s="2"/>
      <c r="JVE117" s="2"/>
      <c r="JVF117" s="2"/>
      <c r="JVG117" s="2"/>
      <c r="JVH117" s="2"/>
      <c r="JVI117" s="2"/>
      <c r="JVJ117" s="2"/>
      <c r="JVK117" s="2"/>
      <c r="JVL117" s="2"/>
      <c r="JVM117" s="2"/>
      <c r="JVN117" s="2"/>
      <c r="JVO117" s="2"/>
      <c r="JVP117" s="2"/>
      <c r="JVQ117" s="2"/>
      <c r="JVR117" s="2"/>
      <c r="JVS117" s="2"/>
      <c r="JVT117" s="2"/>
      <c r="JVU117" s="2"/>
      <c r="JVV117" s="2"/>
      <c r="JVW117" s="2"/>
      <c r="JVX117" s="2"/>
      <c r="JVY117" s="2"/>
      <c r="JVZ117" s="2"/>
      <c r="JWA117" s="2"/>
      <c r="JWB117" s="2"/>
      <c r="JWC117" s="2"/>
      <c r="JWD117" s="2"/>
      <c r="JWE117" s="2"/>
      <c r="JWF117" s="2"/>
      <c r="JWG117" s="2"/>
      <c r="JWH117" s="2"/>
      <c r="JWI117" s="2"/>
      <c r="JWJ117" s="2"/>
      <c r="JWK117" s="2"/>
      <c r="JWL117" s="2"/>
      <c r="JWM117" s="2"/>
      <c r="JWN117" s="2"/>
      <c r="JWO117" s="2"/>
      <c r="JWP117" s="2"/>
      <c r="JWQ117" s="2"/>
      <c r="JWR117" s="2"/>
      <c r="JWS117" s="2"/>
      <c r="JWT117" s="2"/>
      <c r="JWU117" s="2"/>
      <c r="JWV117" s="2"/>
      <c r="JWW117" s="2"/>
      <c r="JWX117" s="2"/>
      <c r="JWY117" s="2"/>
      <c r="JWZ117" s="2"/>
      <c r="JXA117" s="2"/>
      <c r="JXB117" s="2"/>
      <c r="JXC117" s="2"/>
      <c r="JXD117" s="2"/>
      <c r="JXE117" s="2"/>
      <c r="JXF117" s="2"/>
      <c r="JXG117" s="2"/>
      <c r="JXH117" s="2"/>
      <c r="JXI117" s="2"/>
      <c r="JXJ117" s="2"/>
      <c r="JXK117" s="2"/>
      <c r="JXL117" s="2"/>
      <c r="JXM117" s="2"/>
      <c r="JXN117" s="2"/>
      <c r="JXO117" s="2"/>
      <c r="JXP117" s="2"/>
      <c r="JXQ117" s="2"/>
      <c r="JXR117" s="2"/>
      <c r="JXS117" s="2"/>
      <c r="JXT117" s="2"/>
      <c r="JXU117" s="2"/>
      <c r="JXV117" s="2"/>
      <c r="JXW117" s="2"/>
      <c r="JXX117" s="2"/>
      <c r="JXY117" s="2"/>
      <c r="JXZ117" s="2"/>
      <c r="JYA117" s="2"/>
      <c r="JYB117" s="2"/>
      <c r="JYC117" s="2"/>
      <c r="JYD117" s="2"/>
      <c r="JYE117" s="2"/>
      <c r="JYF117" s="2"/>
      <c r="JYG117" s="2"/>
      <c r="JYH117" s="2"/>
      <c r="JYI117" s="2"/>
      <c r="JYJ117" s="2"/>
      <c r="JYK117" s="2"/>
      <c r="JYL117" s="2"/>
      <c r="JYM117" s="2"/>
      <c r="JYN117" s="2"/>
      <c r="JYO117" s="2"/>
      <c r="JYP117" s="2"/>
      <c r="JYQ117" s="2"/>
      <c r="JYR117" s="2"/>
      <c r="JYS117" s="2"/>
      <c r="JYT117" s="2"/>
      <c r="JYU117" s="2"/>
      <c r="JYV117" s="2"/>
      <c r="JYW117" s="2"/>
      <c r="JYX117" s="2"/>
      <c r="JYY117" s="2"/>
      <c r="JYZ117" s="2"/>
      <c r="JZA117" s="2"/>
      <c r="JZB117" s="2"/>
      <c r="JZC117" s="2"/>
      <c r="JZD117" s="2"/>
      <c r="JZE117" s="2"/>
      <c r="JZF117" s="2"/>
      <c r="JZG117" s="2"/>
      <c r="JZH117" s="2"/>
      <c r="JZI117" s="2"/>
      <c r="JZJ117" s="2"/>
      <c r="JZK117" s="2"/>
      <c r="JZL117" s="2"/>
      <c r="JZM117" s="2"/>
      <c r="JZN117" s="2"/>
      <c r="JZO117" s="2"/>
      <c r="JZP117" s="2"/>
      <c r="JZQ117" s="2"/>
      <c r="JZR117" s="2"/>
      <c r="JZS117" s="2"/>
      <c r="JZT117" s="2"/>
      <c r="JZU117" s="2"/>
      <c r="JZV117" s="2"/>
      <c r="JZW117" s="2"/>
      <c r="JZX117" s="2"/>
      <c r="JZY117" s="2"/>
      <c r="JZZ117" s="2"/>
      <c r="KAA117" s="2"/>
      <c r="KAB117" s="2"/>
      <c r="KAC117" s="2"/>
      <c r="KAD117" s="2"/>
      <c r="KAE117" s="2"/>
      <c r="KAF117" s="2"/>
      <c r="KAG117" s="2"/>
      <c r="KAH117" s="2"/>
      <c r="KAI117" s="2"/>
      <c r="KAJ117" s="2"/>
      <c r="KAK117" s="2"/>
      <c r="KAL117" s="2"/>
      <c r="KAM117" s="2"/>
      <c r="KAN117" s="2"/>
      <c r="KAO117" s="2"/>
      <c r="KAP117" s="2"/>
      <c r="KAQ117" s="2"/>
      <c r="KAR117" s="2"/>
      <c r="KAS117" s="2"/>
      <c r="KAT117" s="2"/>
      <c r="KAU117" s="2"/>
      <c r="KAV117" s="2"/>
      <c r="KAW117" s="2"/>
      <c r="KAX117" s="2"/>
      <c r="KAY117" s="2"/>
      <c r="KAZ117" s="2"/>
      <c r="KBA117" s="2"/>
      <c r="KBB117" s="2"/>
      <c r="KBC117" s="2"/>
      <c r="KBD117" s="2"/>
      <c r="KBE117" s="2"/>
      <c r="KBF117" s="2"/>
      <c r="KBG117" s="2"/>
      <c r="KBH117" s="2"/>
      <c r="KBI117" s="2"/>
      <c r="KBJ117" s="2"/>
      <c r="KBK117" s="2"/>
      <c r="KBL117" s="2"/>
      <c r="KBM117" s="2"/>
      <c r="KBN117" s="2"/>
      <c r="KBO117" s="2"/>
      <c r="KBP117" s="2"/>
      <c r="KBQ117" s="2"/>
      <c r="KBR117" s="2"/>
      <c r="KBS117" s="2"/>
      <c r="KBT117" s="2"/>
      <c r="KBU117" s="2"/>
      <c r="KBV117" s="2"/>
      <c r="KBW117" s="2"/>
      <c r="KBX117" s="2"/>
      <c r="KBY117" s="2"/>
      <c r="KBZ117" s="2"/>
      <c r="KCA117" s="2"/>
      <c r="KCB117" s="2"/>
      <c r="KCC117" s="2"/>
      <c r="KCD117" s="2"/>
      <c r="KCE117" s="2"/>
      <c r="KCF117" s="2"/>
      <c r="KCG117" s="2"/>
      <c r="KCH117" s="2"/>
      <c r="KCI117" s="2"/>
      <c r="KCJ117" s="2"/>
      <c r="KCK117" s="2"/>
      <c r="KCL117" s="2"/>
      <c r="KCM117" s="2"/>
      <c r="KCN117" s="2"/>
      <c r="KCO117" s="2"/>
      <c r="KCP117" s="2"/>
      <c r="KCQ117" s="2"/>
      <c r="KCR117" s="2"/>
      <c r="KCS117" s="2"/>
      <c r="KCT117" s="2"/>
      <c r="KCU117" s="2"/>
      <c r="KCV117" s="2"/>
      <c r="KCW117" s="2"/>
      <c r="KCX117" s="2"/>
      <c r="KCY117" s="2"/>
      <c r="KCZ117" s="2"/>
      <c r="KDA117" s="2"/>
      <c r="KDB117" s="2"/>
      <c r="KDC117" s="2"/>
      <c r="KDD117" s="2"/>
      <c r="KDE117" s="2"/>
      <c r="KDF117" s="2"/>
      <c r="KDG117" s="2"/>
      <c r="KDH117" s="2"/>
      <c r="KDI117" s="2"/>
      <c r="KDJ117" s="2"/>
      <c r="KDK117" s="2"/>
      <c r="KDL117" s="2"/>
      <c r="KDM117" s="2"/>
      <c r="KDN117" s="2"/>
      <c r="KDO117" s="2"/>
      <c r="KDP117" s="2"/>
      <c r="KDQ117" s="2"/>
      <c r="KDR117" s="2"/>
      <c r="KDS117" s="2"/>
      <c r="KDT117" s="2"/>
      <c r="KDU117" s="2"/>
      <c r="KDV117" s="2"/>
      <c r="KDW117" s="2"/>
      <c r="KDX117" s="2"/>
      <c r="KDY117" s="2"/>
      <c r="KDZ117" s="2"/>
      <c r="KEA117" s="2"/>
      <c r="KEB117" s="2"/>
      <c r="KEC117" s="2"/>
      <c r="KED117" s="2"/>
      <c r="KEE117" s="2"/>
      <c r="KEF117" s="2"/>
      <c r="KEG117" s="2"/>
      <c r="KEH117" s="2"/>
      <c r="KEI117" s="2"/>
      <c r="KEJ117" s="2"/>
      <c r="KEK117" s="2"/>
      <c r="KEL117" s="2"/>
      <c r="KEM117" s="2"/>
      <c r="KEN117" s="2"/>
      <c r="KEO117" s="2"/>
      <c r="KEP117" s="2"/>
      <c r="KEQ117" s="2"/>
      <c r="KER117" s="2"/>
      <c r="KES117" s="2"/>
      <c r="KET117" s="2"/>
      <c r="KEU117" s="2"/>
      <c r="KEV117" s="2"/>
      <c r="KEW117" s="2"/>
      <c r="KEX117" s="2"/>
      <c r="KEY117" s="2"/>
      <c r="KEZ117" s="2"/>
      <c r="KFA117" s="2"/>
      <c r="KFB117" s="2"/>
      <c r="KFC117" s="2"/>
      <c r="KFD117" s="2"/>
      <c r="KFE117" s="2"/>
      <c r="KFF117" s="2"/>
      <c r="KFG117" s="2"/>
      <c r="KFH117" s="2"/>
      <c r="KFI117" s="2"/>
      <c r="KFJ117" s="2"/>
      <c r="KFK117" s="2"/>
      <c r="KFL117" s="2"/>
      <c r="KFM117" s="2"/>
      <c r="KFN117" s="2"/>
      <c r="KFO117" s="2"/>
      <c r="KFP117" s="2"/>
      <c r="KFQ117" s="2"/>
      <c r="KFR117" s="2"/>
      <c r="KFS117" s="2"/>
      <c r="KFT117" s="2"/>
      <c r="KFU117" s="2"/>
      <c r="KFV117" s="2"/>
      <c r="KFW117" s="2"/>
      <c r="KFX117" s="2"/>
      <c r="KFY117" s="2"/>
      <c r="KFZ117" s="2"/>
      <c r="KGA117" s="2"/>
      <c r="KGB117" s="2"/>
      <c r="KGC117" s="2"/>
      <c r="KGD117" s="2"/>
      <c r="KGE117" s="2"/>
      <c r="KGF117" s="2"/>
      <c r="KGG117" s="2"/>
      <c r="KGH117" s="2"/>
      <c r="KGI117" s="2"/>
      <c r="KGJ117" s="2"/>
      <c r="KGK117" s="2"/>
      <c r="KGL117" s="2"/>
      <c r="KGM117" s="2"/>
      <c r="KGN117" s="2"/>
      <c r="KGO117" s="2"/>
      <c r="KGP117" s="2"/>
      <c r="KGQ117" s="2"/>
      <c r="KGR117" s="2"/>
      <c r="KGS117" s="2"/>
      <c r="KGT117" s="2"/>
      <c r="KGU117" s="2"/>
      <c r="KGV117" s="2"/>
      <c r="KGW117" s="2"/>
      <c r="KGX117" s="2"/>
      <c r="KGY117" s="2"/>
      <c r="KGZ117" s="2"/>
      <c r="KHA117" s="2"/>
      <c r="KHB117" s="2"/>
      <c r="KHC117" s="2"/>
      <c r="KHD117" s="2"/>
      <c r="KHE117" s="2"/>
      <c r="KHF117" s="2"/>
      <c r="KHG117" s="2"/>
      <c r="KHH117" s="2"/>
      <c r="KHI117" s="2"/>
      <c r="KHJ117" s="2"/>
      <c r="KHK117" s="2"/>
      <c r="KHL117" s="2"/>
      <c r="KHM117" s="2"/>
      <c r="KHN117" s="2"/>
      <c r="KHO117" s="2"/>
      <c r="KHP117" s="2"/>
      <c r="KHQ117" s="2"/>
      <c r="KHR117" s="2"/>
      <c r="KHS117" s="2"/>
      <c r="KHT117" s="2"/>
      <c r="KHU117" s="2"/>
      <c r="KHV117" s="2"/>
      <c r="KHW117" s="2"/>
      <c r="KHX117" s="2"/>
      <c r="KHY117" s="2"/>
      <c r="KHZ117" s="2"/>
      <c r="KIA117" s="2"/>
      <c r="KIB117" s="2"/>
      <c r="KIC117" s="2"/>
      <c r="KID117" s="2"/>
      <c r="KIE117" s="2"/>
      <c r="KIF117" s="2"/>
      <c r="KIG117" s="2"/>
      <c r="KIH117" s="2"/>
      <c r="KII117" s="2"/>
      <c r="KIJ117" s="2"/>
      <c r="KIK117" s="2"/>
      <c r="KIL117" s="2"/>
      <c r="KIM117" s="2"/>
      <c r="KIN117" s="2"/>
      <c r="KIO117" s="2"/>
      <c r="KIP117" s="2"/>
      <c r="KIQ117" s="2"/>
      <c r="KIR117" s="2"/>
      <c r="KIS117" s="2"/>
      <c r="KIT117" s="2"/>
      <c r="KIU117" s="2"/>
      <c r="KIV117" s="2"/>
      <c r="KIW117" s="2"/>
      <c r="KIX117" s="2"/>
      <c r="KIY117" s="2"/>
      <c r="KIZ117" s="2"/>
      <c r="KJA117" s="2"/>
      <c r="KJB117" s="2"/>
      <c r="KJC117" s="2"/>
      <c r="KJD117" s="2"/>
      <c r="KJE117" s="2"/>
      <c r="KJF117" s="2"/>
      <c r="KJG117" s="2"/>
      <c r="KJH117" s="2"/>
      <c r="KJI117" s="2"/>
      <c r="KJJ117" s="2"/>
      <c r="KJK117" s="2"/>
      <c r="KJL117" s="2"/>
      <c r="KJM117" s="2"/>
      <c r="KJN117" s="2"/>
      <c r="KJO117" s="2"/>
      <c r="KJP117" s="2"/>
      <c r="KJQ117" s="2"/>
      <c r="KJR117" s="2"/>
      <c r="KJS117" s="2"/>
      <c r="KJT117" s="2"/>
      <c r="KJU117" s="2"/>
      <c r="KJV117" s="2"/>
      <c r="KJW117" s="2"/>
      <c r="KJX117" s="2"/>
      <c r="KJY117" s="2"/>
      <c r="KJZ117" s="2"/>
      <c r="KKA117" s="2"/>
      <c r="KKB117" s="2"/>
      <c r="KKC117" s="2"/>
      <c r="KKD117" s="2"/>
      <c r="KKE117" s="2"/>
      <c r="KKF117" s="2"/>
      <c r="KKG117" s="2"/>
      <c r="KKH117" s="2"/>
      <c r="KKI117" s="2"/>
      <c r="KKJ117" s="2"/>
      <c r="KKK117" s="2"/>
      <c r="KKL117" s="2"/>
      <c r="KKM117" s="2"/>
      <c r="KKN117" s="2"/>
      <c r="KKO117" s="2"/>
      <c r="KKP117" s="2"/>
      <c r="KKQ117" s="2"/>
      <c r="KKR117" s="2"/>
      <c r="KKS117" s="2"/>
      <c r="KKT117" s="2"/>
      <c r="KKU117" s="2"/>
      <c r="KKV117" s="2"/>
      <c r="KKW117" s="2"/>
      <c r="KKX117" s="2"/>
      <c r="KKY117" s="2"/>
      <c r="KKZ117" s="2"/>
      <c r="KLA117" s="2"/>
      <c r="KLB117" s="2"/>
      <c r="KLC117" s="2"/>
      <c r="KLD117" s="2"/>
      <c r="KLE117" s="2"/>
      <c r="KLF117" s="2"/>
      <c r="KLG117" s="2"/>
      <c r="KLH117" s="2"/>
      <c r="KLI117" s="2"/>
      <c r="KLJ117" s="2"/>
      <c r="KLK117" s="2"/>
      <c r="KLL117" s="2"/>
      <c r="KLM117" s="2"/>
      <c r="KLN117" s="2"/>
      <c r="KLO117" s="2"/>
      <c r="KLP117" s="2"/>
      <c r="KLQ117" s="2"/>
      <c r="KLR117" s="2"/>
      <c r="KLS117" s="2"/>
      <c r="KLT117" s="2"/>
      <c r="KLU117" s="2"/>
      <c r="KLV117" s="2"/>
      <c r="KLW117" s="2"/>
      <c r="KLX117" s="2"/>
      <c r="KLY117" s="2"/>
      <c r="KLZ117" s="2"/>
      <c r="KMA117" s="2"/>
      <c r="KMB117" s="2"/>
      <c r="KMC117" s="2"/>
      <c r="KMD117" s="2"/>
      <c r="KME117" s="2"/>
      <c r="KMF117" s="2"/>
      <c r="KMG117" s="2"/>
      <c r="KMH117" s="2"/>
      <c r="KMI117" s="2"/>
      <c r="KMJ117" s="2"/>
      <c r="KMK117" s="2"/>
      <c r="KML117" s="2"/>
      <c r="KMM117" s="2"/>
      <c r="KMN117" s="2"/>
      <c r="KMO117" s="2"/>
      <c r="KMP117" s="2"/>
      <c r="KMQ117" s="2"/>
      <c r="KMR117" s="2"/>
      <c r="KMS117" s="2"/>
      <c r="KMT117" s="2"/>
      <c r="KMU117" s="2"/>
      <c r="KMV117" s="2"/>
      <c r="KMW117" s="2"/>
      <c r="KMX117" s="2"/>
      <c r="KMY117" s="2"/>
      <c r="KMZ117" s="2"/>
      <c r="KNA117" s="2"/>
      <c r="KNB117" s="2"/>
      <c r="KNC117" s="2"/>
      <c r="KND117" s="2"/>
      <c r="KNE117" s="2"/>
      <c r="KNF117" s="2"/>
      <c r="KNG117" s="2"/>
      <c r="KNH117" s="2"/>
      <c r="KNI117" s="2"/>
      <c r="KNJ117" s="2"/>
      <c r="KNK117" s="2"/>
      <c r="KNL117" s="2"/>
      <c r="KNM117" s="2"/>
      <c r="KNN117" s="2"/>
      <c r="KNO117" s="2"/>
      <c r="KNP117" s="2"/>
      <c r="KNQ117" s="2"/>
      <c r="KNR117" s="2"/>
      <c r="KNS117" s="2"/>
      <c r="KNT117" s="2"/>
      <c r="KNU117" s="2"/>
      <c r="KNV117" s="2"/>
      <c r="KNW117" s="2"/>
      <c r="KNX117" s="2"/>
      <c r="KNY117" s="2"/>
      <c r="KNZ117" s="2"/>
      <c r="KOA117" s="2"/>
      <c r="KOB117" s="2"/>
      <c r="KOC117" s="2"/>
      <c r="KOD117" s="2"/>
      <c r="KOE117" s="2"/>
      <c r="KOF117" s="2"/>
      <c r="KOG117" s="2"/>
      <c r="KOH117" s="2"/>
      <c r="KOI117" s="2"/>
      <c r="KOJ117" s="2"/>
      <c r="KOK117" s="2"/>
      <c r="KOL117" s="2"/>
      <c r="KOM117" s="2"/>
      <c r="KON117" s="2"/>
      <c r="KOO117" s="2"/>
      <c r="KOP117" s="2"/>
      <c r="KOQ117" s="2"/>
      <c r="KOR117" s="2"/>
      <c r="KOS117" s="2"/>
      <c r="KOT117" s="2"/>
      <c r="KOU117" s="2"/>
      <c r="KOV117" s="2"/>
      <c r="KOW117" s="2"/>
      <c r="KOX117" s="2"/>
      <c r="KOY117" s="2"/>
      <c r="KOZ117" s="2"/>
      <c r="KPA117" s="2"/>
      <c r="KPB117" s="2"/>
      <c r="KPC117" s="2"/>
      <c r="KPD117" s="2"/>
      <c r="KPE117" s="2"/>
      <c r="KPF117" s="2"/>
      <c r="KPG117" s="2"/>
      <c r="KPH117" s="2"/>
      <c r="KPI117" s="2"/>
      <c r="KPJ117" s="2"/>
      <c r="KPK117" s="2"/>
      <c r="KPL117" s="2"/>
      <c r="KPM117" s="2"/>
      <c r="KPN117" s="2"/>
      <c r="KPO117" s="2"/>
      <c r="KPP117" s="2"/>
      <c r="KPQ117" s="2"/>
      <c r="KPR117" s="2"/>
      <c r="KPS117" s="2"/>
      <c r="KPT117" s="2"/>
      <c r="KPU117" s="2"/>
      <c r="KPV117" s="2"/>
      <c r="KPW117" s="2"/>
      <c r="KPX117" s="2"/>
      <c r="KPY117" s="2"/>
      <c r="KPZ117" s="2"/>
      <c r="KQA117" s="2"/>
      <c r="KQB117" s="2"/>
      <c r="KQC117" s="2"/>
      <c r="KQD117" s="2"/>
      <c r="KQE117" s="2"/>
      <c r="KQF117" s="2"/>
      <c r="KQG117" s="2"/>
      <c r="KQH117" s="2"/>
      <c r="KQI117" s="2"/>
      <c r="KQJ117" s="2"/>
      <c r="KQK117" s="2"/>
      <c r="KQL117" s="2"/>
      <c r="KQM117" s="2"/>
      <c r="KQN117" s="2"/>
      <c r="KQO117" s="2"/>
      <c r="KQP117" s="2"/>
      <c r="KQQ117" s="2"/>
      <c r="KQR117" s="2"/>
      <c r="KQS117" s="2"/>
      <c r="KQT117" s="2"/>
      <c r="KQU117" s="2"/>
      <c r="KQV117" s="2"/>
      <c r="KQW117" s="2"/>
      <c r="KQX117" s="2"/>
      <c r="KQY117" s="2"/>
      <c r="KQZ117" s="2"/>
      <c r="KRA117" s="2"/>
      <c r="KRB117" s="2"/>
      <c r="KRC117" s="2"/>
      <c r="KRD117" s="2"/>
      <c r="KRE117" s="2"/>
      <c r="KRF117" s="2"/>
      <c r="KRG117" s="2"/>
      <c r="KRH117" s="2"/>
      <c r="KRI117" s="2"/>
      <c r="KRJ117" s="2"/>
      <c r="KRK117" s="2"/>
      <c r="KRL117" s="2"/>
      <c r="KRM117" s="2"/>
      <c r="KRN117" s="2"/>
      <c r="KRO117" s="2"/>
      <c r="KRP117" s="2"/>
      <c r="KRQ117" s="2"/>
      <c r="KRR117" s="2"/>
      <c r="KRS117" s="2"/>
      <c r="KRT117" s="2"/>
      <c r="KRU117" s="2"/>
      <c r="KRV117" s="2"/>
      <c r="KRW117" s="2"/>
      <c r="KRX117" s="2"/>
      <c r="KRY117" s="2"/>
      <c r="KRZ117" s="2"/>
      <c r="KSA117" s="2"/>
      <c r="KSB117" s="2"/>
      <c r="KSC117" s="2"/>
      <c r="KSD117" s="2"/>
      <c r="KSE117" s="2"/>
      <c r="KSF117" s="2"/>
      <c r="KSG117" s="2"/>
      <c r="KSH117" s="2"/>
      <c r="KSI117" s="2"/>
      <c r="KSJ117" s="2"/>
      <c r="KSK117" s="2"/>
      <c r="KSL117" s="2"/>
      <c r="KSM117" s="2"/>
      <c r="KSN117" s="2"/>
      <c r="KSO117" s="2"/>
      <c r="KSP117" s="2"/>
      <c r="KSQ117" s="2"/>
      <c r="KSR117" s="2"/>
      <c r="KSS117" s="2"/>
      <c r="KST117" s="2"/>
      <c r="KSU117" s="2"/>
      <c r="KSV117" s="2"/>
      <c r="KSW117" s="2"/>
      <c r="KSX117" s="2"/>
      <c r="KSY117" s="2"/>
      <c r="KSZ117" s="2"/>
      <c r="KTA117" s="2"/>
      <c r="KTB117" s="2"/>
      <c r="KTC117" s="2"/>
      <c r="KTD117" s="2"/>
      <c r="KTE117" s="2"/>
      <c r="KTF117" s="2"/>
      <c r="KTG117" s="2"/>
      <c r="KTH117" s="2"/>
      <c r="KTI117" s="2"/>
      <c r="KTJ117" s="2"/>
      <c r="KTK117" s="2"/>
      <c r="KTL117" s="2"/>
      <c r="KTM117" s="2"/>
      <c r="KTN117" s="2"/>
      <c r="KTO117" s="2"/>
      <c r="KTP117" s="2"/>
      <c r="KTQ117" s="2"/>
      <c r="KTR117" s="2"/>
      <c r="KTS117" s="2"/>
      <c r="KTT117" s="2"/>
      <c r="KTU117" s="2"/>
      <c r="KTV117" s="2"/>
      <c r="KTW117" s="2"/>
      <c r="KTX117" s="2"/>
      <c r="KTY117" s="2"/>
      <c r="KTZ117" s="2"/>
      <c r="KUA117" s="2"/>
      <c r="KUB117" s="2"/>
      <c r="KUC117" s="2"/>
      <c r="KUD117" s="2"/>
      <c r="KUE117" s="2"/>
      <c r="KUF117" s="2"/>
      <c r="KUG117" s="2"/>
      <c r="KUH117" s="2"/>
      <c r="KUI117" s="2"/>
      <c r="KUJ117" s="2"/>
      <c r="KUK117" s="2"/>
      <c r="KUL117" s="2"/>
      <c r="KUM117" s="2"/>
      <c r="KUN117" s="2"/>
      <c r="KUO117" s="2"/>
      <c r="KUP117" s="2"/>
      <c r="KUQ117" s="2"/>
      <c r="KUR117" s="2"/>
      <c r="KUS117" s="2"/>
      <c r="KUT117" s="2"/>
      <c r="KUU117" s="2"/>
      <c r="KUV117" s="2"/>
      <c r="KUW117" s="2"/>
      <c r="KUX117" s="2"/>
      <c r="KUY117" s="2"/>
      <c r="KUZ117" s="2"/>
      <c r="KVA117" s="2"/>
      <c r="KVB117" s="2"/>
      <c r="KVC117" s="2"/>
      <c r="KVD117" s="2"/>
      <c r="KVE117" s="2"/>
      <c r="KVF117" s="2"/>
      <c r="KVG117" s="2"/>
      <c r="KVH117" s="2"/>
      <c r="KVI117" s="2"/>
      <c r="KVJ117" s="2"/>
      <c r="KVK117" s="2"/>
      <c r="KVL117" s="2"/>
      <c r="KVM117" s="2"/>
      <c r="KVN117" s="2"/>
      <c r="KVO117" s="2"/>
      <c r="KVP117" s="2"/>
      <c r="KVQ117" s="2"/>
      <c r="KVR117" s="2"/>
      <c r="KVS117" s="2"/>
      <c r="KVT117" s="2"/>
      <c r="KVU117" s="2"/>
      <c r="KVV117" s="2"/>
      <c r="KVW117" s="2"/>
      <c r="KVX117" s="2"/>
      <c r="KVY117" s="2"/>
      <c r="KVZ117" s="2"/>
      <c r="KWA117" s="2"/>
      <c r="KWB117" s="2"/>
      <c r="KWC117" s="2"/>
      <c r="KWD117" s="2"/>
      <c r="KWE117" s="2"/>
      <c r="KWF117" s="2"/>
      <c r="KWG117" s="2"/>
      <c r="KWH117" s="2"/>
      <c r="KWI117" s="2"/>
      <c r="KWJ117" s="2"/>
      <c r="KWK117" s="2"/>
      <c r="KWL117" s="2"/>
      <c r="KWM117" s="2"/>
      <c r="KWN117" s="2"/>
      <c r="KWO117" s="2"/>
      <c r="KWP117" s="2"/>
      <c r="KWQ117" s="2"/>
      <c r="KWR117" s="2"/>
      <c r="KWS117" s="2"/>
      <c r="KWT117" s="2"/>
      <c r="KWU117" s="2"/>
      <c r="KWV117" s="2"/>
      <c r="KWW117" s="2"/>
      <c r="KWX117" s="2"/>
      <c r="KWY117" s="2"/>
      <c r="KWZ117" s="2"/>
      <c r="KXA117" s="2"/>
      <c r="KXB117" s="2"/>
      <c r="KXC117" s="2"/>
      <c r="KXD117" s="2"/>
      <c r="KXE117" s="2"/>
      <c r="KXF117" s="2"/>
      <c r="KXG117" s="2"/>
      <c r="KXH117" s="2"/>
      <c r="KXI117" s="2"/>
      <c r="KXJ117" s="2"/>
      <c r="KXK117" s="2"/>
      <c r="KXL117" s="2"/>
      <c r="KXM117" s="2"/>
      <c r="KXN117" s="2"/>
      <c r="KXO117" s="2"/>
      <c r="KXP117" s="2"/>
      <c r="KXQ117" s="2"/>
      <c r="KXR117" s="2"/>
      <c r="KXS117" s="2"/>
      <c r="KXT117" s="2"/>
      <c r="KXU117" s="2"/>
      <c r="KXV117" s="2"/>
      <c r="KXW117" s="2"/>
      <c r="KXX117" s="2"/>
      <c r="KXY117" s="2"/>
      <c r="KXZ117" s="2"/>
      <c r="KYA117" s="2"/>
      <c r="KYB117" s="2"/>
      <c r="KYC117" s="2"/>
      <c r="KYD117" s="2"/>
      <c r="KYE117" s="2"/>
      <c r="KYF117" s="2"/>
      <c r="KYG117" s="2"/>
      <c r="KYH117" s="2"/>
      <c r="KYI117" s="2"/>
      <c r="KYJ117" s="2"/>
      <c r="KYK117" s="2"/>
      <c r="KYL117" s="2"/>
      <c r="KYM117" s="2"/>
      <c r="KYN117" s="2"/>
      <c r="KYO117" s="2"/>
      <c r="KYP117" s="2"/>
      <c r="KYQ117" s="2"/>
      <c r="KYR117" s="2"/>
      <c r="KYS117" s="2"/>
      <c r="KYT117" s="2"/>
      <c r="KYU117" s="2"/>
      <c r="KYV117" s="2"/>
      <c r="KYW117" s="2"/>
      <c r="KYX117" s="2"/>
      <c r="KYY117" s="2"/>
      <c r="KYZ117" s="2"/>
      <c r="KZA117" s="2"/>
      <c r="KZB117" s="2"/>
      <c r="KZC117" s="2"/>
      <c r="KZD117" s="2"/>
      <c r="KZE117" s="2"/>
      <c r="KZF117" s="2"/>
      <c r="KZG117" s="2"/>
      <c r="KZH117" s="2"/>
      <c r="KZI117" s="2"/>
      <c r="KZJ117" s="2"/>
      <c r="KZK117" s="2"/>
      <c r="KZL117" s="2"/>
      <c r="KZM117" s="2"/>
      <c r="KZN117" s="2"/>
      <c r="KZO117" s="2"/>
      <c r="KZP117" s="2"/>
      <c r="KZQ117" s="2"/>
      <c r="KZR117" s="2"/>
      <c r="KZS117" s="2"/>
      <c r="KZT117" s="2"/>
      <c r="KZU117" s="2"/>
      <c r="KZV117" s="2"/>
      <c r="KZW117" s="2"/>
      <c r="KZX117" s="2"/>
      <c r="KZY117" s="2"/>
      <c r="KZZ117" s="2"/>
      <c r="LAA117" s="2"/>
      <c r="LAB117" s="2"/>
      <c r="LAC117" s="2"/>
      <c r="LAD117" s="2"/>
      <c r="LAE117" s="2"/>
      <c r="LAF117" s="2"/>
      <c r="LAG117" s="2"/>
      <c r="LAH117" s="2"/>
      <c r="LAI117" s="2"/>
      <c r="LAJ117" s="2"/>
      <c r="LAK117" s="2"/>
      <c r="LAL117" s="2"/>
      <c r="LAM117" s="2"/>
      <c r="LAN117" s="2"/>
      <c r="LAO117" s="2"/>
      <c r="LAP117" s="2"/>
      <c r="LAQ117" s="2"/>
      <c r="LAR117" s="2"/>
      <c r="LAS117" s="2"/>
      <c r="LAT117" s="2"/>
      <c r="LAU117" s="2"/>
      <c r="LAV117" s="2"/>
      <c r="LAW117" s="2"/>
      <c r="LAX117" s="2"/>
      <c r="LAY117" s="2"/>
      <c r="LAZ117" s="2"/>
      <c r="LBA117" s="2"/>
      <c r="LBB117" s="2"/>
      <c r="LBC117" s="2"/>
      <c r="LBD117" s="2"/>
      <c r="LBE117" s="2"/>
      <c r="LBF117" s="2"/>
      <c r="LBG117" s="2"/>
      <c r="LBH117" s="2"/>
      <c r="LBI117" s="2"/>
      <c r="LBJ117" s="2"/>
      <c r="LBK117" s="2"/>
      <c r="LBL117" s="2"/>
      <c r="LBM117" s="2"/>
      <c r="LBN117" s="2"/>
      <c r="LBO117" s="2"/>
      <c r="LBP117" s="2"/>
      <c r="LBQ117" s="2"/>
      <c r="LBR117" s="2"/>
      <c r="LBS117" s="2"/>
      <c r="LBT117" s="2"/>
      <c r="LBU117" s="2"/>
      <c r="LBV117" s="2"/>
      <c r="LBW117" s="2"/>
      <c r="LBX117" s="2"/>
      <c r="LBY117" s="2"/>
      <c r="LBZ117" s="2"/>
      <c r="LCA117" s="2"/>
      <c r="LCB117" s="2"/>
      <c r="LCC117" s="2"/>
      <c r="LCD117" s="2"/>
      <c r="LCE117" s="2"/>
      <c r="LCF117" s="2"/>
      <c r="LCG117" s="2"/>
      <c r="LCH117" s="2"/>
      <c r="LCI117" s="2"/>
      <c r="LCJ117" s="2"/>
      <c r="LCK117" s="2"/>
      <c r="LCL117" s="2"/>
      <c r="LCM117" s="2"/>
      <c r="LCN117" s="2"/>
      <c r="LCO117" s="2"/>
      <c r="LCP117" s="2"/>
      <c r="LCQ117" s="2"/>
      <c r="LCR117" s="2"/>
      <c r="LCS117" s="2"/>
      <c r="LCT117" s="2"/>
      <c r="LCU117" s="2"/>
      <c r="LCV117" s="2"/>
      <c r="LCW117" s="2"/>
      <c r="LCX117" s="2"/>
      <c r="LCY117" s="2"/>
      <c r="LCZ117" s="2"/>
      <c r="LDA117" s="2"/>
      <c r="LDB117" s="2"/>
      <c r="LDC117" s="2"/>
      <c r="LDD117" s="2"/>
      <c r="LDE117" s="2"/>
      <c r="LDF117" s="2"/>
      <c r="LDG117" s="2"/>
      <c r="LDH117" s="2"/>
      <c r="LDI117" s="2"/>
      <c r="LDJ117" s="2"/>
      <c r="LDK117" s="2"/>
      <c r="LDL117" s="2"/>
      <c r="LDM117" s="2"/>
      <c r="LDN117" s="2"/>
      <c r="LDO117" s="2"/>
      <c r="LDP117" s="2"/>
      <c r="LDQ117" s="2"/>
      <c r="LDR117" s="2"/>
      <c r="LDS117" s="2"/>
      <c r="LDT117" s="2"/>
      <c r="LDU117" s="2"/>
      <c r="LDV117" s="2"/>
      <c r="LDW117" s="2"/>
      <c r="LDX117" s="2"/>
      <c r="LDY117" s="2"/>
      <c r="LDZ117" s="2"/>
      <c r="LEA117" s="2"/>
      <c r="LEB117" s="2"/>
      <c r="LEC117" s="2"/>
      <c r="LED117" s="2"/>
      <c r="LEE117" s="2"/>
      <c r="LEF117" s="2"/>
      <c r="LEG117" s="2"/>
      <c r="LEH117" s="2"/>
      <c r="LEI117" s="2"/>
      <c r="LEJ117" s="2"/>
      <c r="LEK117" s="2"/>
      <c r="LEL117" s="2"/>
      <c r="LEM117" s="2"/>
      <c r="LEN117" s="2"/>
      <c r="LEO117" s="2"/>
      <c r="LEP117" s="2"/>
      <c r="LEQ117" s="2"/>
      <c r="LER117" s="2"/>
      <c r="LES117" s="2"/>
      <c r="LET117" s="2"/>
      <c r="LEU117" s="2"/>
      <c r="LEV117" s="2"/>
      <c r="LEW117" s="2"/>
      <c r="LEX117" s="2"/>
      <c r="LEY117" s="2"/>
      <c r="LEZ117" s="2"/>
      <c r="LFA117" s="2"/>
      <c r="LFB117" s="2"/>
      <c r="LFC117" s="2"/>
      <c r="LFD117" s="2"/>
      <c r="LFE117" s="2"/>
      <c r="LFF117" s="2"/>
      <c r="LFG117" s="2"/>
      <c r="LFH117" s="2"/>
      <c r="LFI117" s="2"/>
      <c r="LFJ117" s="2"/>
      <c r="LFK117" s="2"/>
      <c r="LFL117" s="2"/>
      <c r="LFM117" s="2"/>
      <c r="LFN117" s="2"/>
      <c r="LFO117" s="2"/>
      <c r="LFP117" s="2"/>
      <c r="LFQ117" s="2"/>
      <c r="LFR117" s="2"/>
      <c r="LFS117" s="2"/>
      <c r="LFT117" s="2"/>
      <c r="LFU117" s="2"/>
      <c r="LFV117" s="2"/>
      <c r="LFW117" s="2"/>
      <c r="LFX117" s="2"/>
      <c r="LFY117" s="2"/>
      <c r="LFZ117" s="2"/>
      <c r="LGA117" s="2"/>
      <c r="LGB117" s="2"/>
      <c r="LGC117" s="2"/>
      <c r="LGD117" s="2"/>
      <c r="LGE117" s="2"/>
      <c r="LGF117" s="2"/>
      <c r="LGG117" s="2"/>
      <c r="LGH117" s="2"/>
      <c r="LGI117" s="2"/>
      <c r="LGJ117" s="2"/>
      <c r="LGK117" s="2"/>
      <c r="LGL117" s="2"/>
      <c r="LGM117" s="2"/>
      <c r="LGN117" s="2"/>
      <c r="LGO117" s="2"/>
      <c r="LGP117" s="2"/>
      <c r="LGQ117" s="2"/>
      <c r="LGR117" s="2"/>
      <c r="LGS117" s="2"/>
      <c r="LGT117" s="2"/>
      <c r="LGU117" s="2"/>
      <c r="LGV117" s="2"/>
      <c r="LGW117" s="2"/>
      <c r="LGX117" s="2"/>
      <c r="LGY117" s="2"/>
      <c r="LGZ117" s="2"/>
      <c r="LHA117" s="2"/>
      <c r="LHB117" s="2"/>
      <c r="LHC117" s="2"/>
      <c r="LHD117" s="2"/>
      <c r="LHE117" s="2"/>
      <c r="LHF117" s="2"/>
      <c r="LHG117" s="2"/>
      <c r="LHH117" s="2"/>
      <c r="LHI117" s="2"/>
      <c r="LHJ117" s="2"/>
      <c r="LHK117" s="2"/>
      <c r="LHL117" s="2"/>
      <c r="LHM117" s="2"/>
      <c r="LHN117" s="2"/>
      <c r="LHO117" s="2"/>
      <c r="LHP117" s="2"/>
      <c r="LHQ117" s="2"/>
      <c r="LHR117" s="2"/>
      <c r="LHS117" s="2"/>
      <c r="LHT117" s="2"/>
      <c r="LHU117" s="2"/>
      <c r="LHV117" s="2"/>
      <c r="LHW117" s="2"/>
      <c r="LHX117" s="2"/>
      <c r="LHY117" s="2"/>
      <c r="LHZ117" s="2"/>
      <c r="LIA117" s="2"/>
      <c r="LIB117" s="2"/>
      <c r="LIC117" s="2"/>
      <c r="LID117" s="2"/>
      <c r="LIE117" s="2"/>
      <c r="LIF117" s="2"/>
      <c r="LIG117" s="2"/>
      <c r="LIH117" s="2"/>
      <c r="LII117" s="2"/>
      <c r="LIJ117" s="2"/>
      <c r="LIK117" s="2"/>
      <c r="LIL117" s="2"/>
      <c r="LIM117" s="2"/>
      <c r="LIN117" s="2"/>
      <c r="LIO117" s="2"/>
      <c r="LIP117" s="2"/>
      <c r="LIQ117" s="2"/>
      <c r="LIR117" s="2"/>
      <c r="LIS117" s="2"/>
      <c r="LIT117" s="2"/>
      <c r="LIU117" s="2"/>
      <c r="LIV117" s="2"/>
      <c r="LIW117" s="2"/>
      <c r="LIX117" s="2"/>
      <c r="LIY117" s="2"/>
      <c r="LIZ117" s="2"/>
      <c r="LJA117" s="2"/>
      <c r="LJB117" s="2"/>
      <c r="LJC117" s="2"/>
      <c r="LJD117" s="2"/>
      <c r="LJE117" s="2"/>
      <c r="LJF117" s="2"/>
      <c r="LJG117" s="2"/>
      <c r="LJH117" s="2"/>
      <c r="LJI117" s="2"/>
      <c r="LJJ117" s="2"/>
      <c r="LJK117" s="2"/>
      <c r="LJL117" s="2"/>
      <c r="LJM117" s="2"/>
      <c r="LJN117" s="2"/>
      <c r="LJO117" s="2"/>
      <c r="LJP117" s="2"/>
      <c r="LJQ117" s="2"/>
      <c r="LJR117" s="2"/>
      <c r="LJS117" s="2"/>
      <c r="LJT117" s="2"/>
      <c r="LJU117" s="2"/>
      <c r="LJV117" s="2"/>
      <c r="LJW117" s="2"/>
      <c r="LJX117" s="2"/>
      <c r="LJY117" s="2"/>
      <c r="LJZ117" s="2"/>
      <c r="LKA117" s="2"/>
      <c r="LKB117" s="2"/>
      <c r="LKC117" s="2"/>
      <c r="LKD117" s="2"/>
      <c r="LKE117" s="2"/>
      <c r="LKF117" s="2"/>
      <c r="LKG117" s="2"/>
      <c r="LKH117" s="2"/>
      <c r="LKI117" s="2"/>
      <c r="LKJ117" s="2"/>
      <c r="LKK117" s="2"/>
      <c r="LKL117" s="2"/>
      <c r="LKM117" s="2"/>
      <c r="LKN117" s="2"/>
      <c r="LKO117" s="2"/>
      <c r="LKP117" s="2"/>
      <c r="LKQ117" s="2"/>
      <c r="LKR117" s="2"/>
      <c r="LKS117" s="2"/>
      <c r="LKT117" s="2"/>
      <c r="LKU117" s="2"/>
      <c r="LKV117" s="2"/>
      <c r="LKW117" s="2"/>
      <c r="LKX117" s="2"/>
      <c r="LKY117" s="2"/>
      <c r="LKZ117" s="2"/>
      <c r="LLA117" s="2"/>
      <c r="LLB117" s="2"/>
      <c r="LLC117" s="2"/>
      <c r="LLD117" s="2"/>
      <c r="LLE117" s="2"/>
      <c r="LLF117" s="2"/>
      <c r="LLG117" s="2"/>
      <c r="LLH117" s="2"/>
      <c r="LLI117" s="2"/>
      <c r="LLJ117" s="2"/>
      <c r="LLK117" s="2"/>
      <c r="LLL117" s="2"/>
      <c r="LLM117" s="2"/>
      <c r="LLN117" s="2"/>
      <c r="LLO117" s="2"/>
      <c r="LLP117" s="2"/>
      <c r="LLQ117" s="2"/>
      <c r="LLR117" s="2"/>
      <c r="LLS117" s="2"/>
      <c r="LLT117" s="2"/>
      <c r="LLU117" s="2"/>
      <c r="LLV117" s="2"/>
      <c r="LLW117" s="2"/>
      <c r="LLX117" s="2"/>
      <c r="LLY117" s="2"/>
      <c r="LLZ117" s="2"/>
      <c r="LMA117" s="2"/>
      <c r="LMB117" s="2"/>
      <c r="LMC117" s="2"/>
      <c r="LMD117" s="2"/>
      <c r="LME117" s="2"/>
      <c r="LMF117" s="2"/>
      <c r="LMG117" s="2"/>
      <c r="LMH117" s="2"/>
      <c r="LMI117" s="2"/>
      <c r="LMJ117" s="2"/>
      <c r="LMK117" s="2"/>
      <c r="LML117" s="2"/>
      <c r="LMM117" s="2"/>
      <c r="LMN117" s="2"/>
      <c r="LMO117" s="2"/>
      <c r="LMP117" s="2"/>
      <c r="LMQ117" s="2"/>
      <c r="LMR117" s="2"/>
      <c r="LMS117" s="2"/>
      <c r="LMT117" s="2"/>
      <c r="LMU117" s="2"/>
      <c r="LMV117" s="2"/>
      <c r="LMW117" s="2"/>
      <c r="LMX117" s="2"/>
      <c r="LMY117" s="2"/>
      <c r="LMZ117" s="2"/>
      <c r="LNA117" s="2"/>
      <c r="LNB117" s="2"/>
      <c r="LNC117" s="2"/>
      <c r="LND117" s="2"/>
      <c r="LNE117" s="2"/>
      <c r="LNF117" s="2"/>
      <c r="LNG117" s="2"/>
      <c r="LNH117" s="2"/>
      <c r="LNI117" s="2"/>
      <c r="LNJ117" s="2"/>
      <c r="LNK117" s="2"/>
      <c r="LNL117" s="2"/>
      <c r="LNM117" s="2"/>
      <c r="LNN117" s="2"/>
      <c r="LNO117" s="2"/>
      <c r="LNP117" s="2"/>
      <c r="LNQ117" s="2"/>
      <c r="LNR117" s="2"/>
      <c r="LNS117" s="2"/>
      <c r="LNT117" s="2"/>
      <c r="LNU117" s="2"/>
      <c r="LNV117" s="2"/>
      <c r="LNW117" s="2"/>
      <c r="LNX117" s="2"/>
      <c r="LNY117" s="2"/>
      <c r="LNZ117" s="2"/>
      <c r="LOA117" s="2"/>
      <c r="LOB117" s="2"/>
      <c r="LOC117" s="2"/>
      <c r="LOD117" s="2"/>
      <c r="LOE117" s="2"/>
      <c r="LOF117" s="2"/>
      <c r="LOG117" s="2"/>
      <c r="LOH117" s="2"/>
      <c r="LOI117" s="2"/>
      <c r="LOJ117" s="2"/>
      <c r="LOK117" s="2"/>
      <c r="LOL117" s="2"/>
      <c r="LOM117" s="2"/>
      <c r="LON117" s="2"/>
      <c r="LOO117" s="2"/>
      <c r="LOP117" s="2"/>
      <c r="LOQ117" s="2"/>
      <c r="LOR117" s="2"/>
      <c r="LOS117" s="2"/>
      <c r="LOT117" s="2"/>
      <c r="LOU117" s="2"/>
      <c r="LOV117" s="2"/>
      <c r="LOW117" s="2"/>
      <c r="LOX117" s="2"/>
      <c r="LOY117" s="2"/>
      <c r="LOZ117" s="2"/>
      <c r="LPA117" s="2"/>
      <c r="LPB117" s="2"/>
      <c r="LPC117" s="2"/>
      <c r="LPD117" s="2"/>
      <c r="LPE117" s="2"/>
      <c r="LPF117" s="2"/>
      <c r="LPG117" s="2"/>
      <c r="LPH117" s="2"/>
      <c r="LPI117" s="2"/>
      <c r="LPJ117" s="2"/>
      <c r="LPK117" s="2"/>
      <c r="LPL117" s="2"/>
      <c r="LPM117" s="2"/>
      <c r="LPN117" s="2"/>
      <c r="LPO117" s="2"/>
      <c r="LPP117" s="2"/>
      <c r="LPQ117" s="2"/>
      <c r="LPR117" s="2"/>
      <c r="LPS117" s="2"/>
      <c r="LPT117" s="2"/>
      <c r="LPU117" s="2"/>
      <c r="LPV117" s="2"/>
      <c r="LPW117" s="2"/>
      <c r="LPX117" s="2"/>
      <c r="LPY117" s="2"/>
      <c r="LPZ117" s="2"/>
      <c r="LQA117" s="2"/>
      <c r="LQB117" s="2"/>
      <c r="LQC117" s="2"/>
      <c r="LQD117" s="2"/>
      <c r="LQE117" s="2"/>
      <c r="LQF117" s="2"/>
      <c r="LQG117" s="2"/>
      <c r="LQH117" s="2"/>
      <c r="LQI117" s="2"/>
      <c r="LQJ117" s="2"/>
      <c r="LQK117" s="2"/>
      <c r="LQL117" s="2"/>
      <c r="LQM117" s="2"/>
      <c r="LQN117" s="2"/>
      <c r="LQO117" s="2"/>
      <c r="LQP117" s="2"/>
      <c r="LQQ117" s="2"/>
      <c r="LQR117" s="2"/>
      <c r="LQS117" s="2"/>
      <c r="LQT117" s="2"/>
      <c r="LQU117" s="2"/>
      <c r="LQV117" s="2"/>
      <c r="LQW117" s="2"/>
      <c r="LQX117" s="2"/>
      <c r="LQY117" s="2"/>
      <c r="LQZ117" s="2"/>
      <c r="LRA117" s="2"/>
      <c r="LRB117" s="2"/>
      <c r="LRC117" s="2"/>
      <c r="LRD117" s="2"/>
      <c r="LRE117" s="2"/>
      <c r="LRF117" s="2"/>
      <c r="LRG117" s="2"/>
      <c r="LRH117" s="2"/>
      <c r="LRI117" s="2"/>
      <c r="LRJ117" s="2"/>
      <c r="LRK117" s="2"/>
      <c r="LRL117" s="2"/>
      <c r="LRM117" s="2"/>
      <c r="LRN117" s="2"/>
      <c r="LRO117" s="2"/>
      <c r="LRP117" s="2"/>
      <c r="LRQ117" s="2"/>
      <c r="LRR117" s="2"/>
      <c r="LRS117" s="2"/>
      <c r="LRT117" s="2"/>
      <c r="LRU117" s="2"/>
      <c r="LRV117" s="2"/>
      <c r="LRW117" s="2"/>
      <c r="LRX117" s="2"/>
      <c r="LRY117" s="2"/>
      <c r="LRZ117" s="2"/>
      <c r="LSA117" s="2"/>
      <c r="LSB117" s="2"/>
      <c r="LSC117" s="2"/>
      <c r="LSD117" s="2"/>
      <c r="LSE117" s="2"/>
      <c r="LSF117" s="2"/>
      <c r="LSG117" s="2"/>
      <c r="LSH117" s="2"/>
      <c r="LSI117" s="2"/>
      <c r="LSJ117" s="2"/>
      <c r="LSK117" s="2"/>
      <c r="LSL117" s="2"/>
      <c r="LSM117" s="2"/>
      <c r="LSN117" s="2"/>
      <c r="LSO117" s="2"/>
      <c r="LSP117" s="2"/>
      <c r="LSQ117" s="2"/>
      <c r="LSR117" s="2"/>
      <c r="LSS117" s="2"/>
      <c r="LST117" s="2"/>
      <c r="LSU117" s="2"/>
      <c r="LSV117" s="2"/>
      <c r="LSW117" s="2"/>
      <c r="LSX117" s="2"/>
      <c r="LSY117" s="2"/>
      <c r="LSZ117" s="2"/>
      <c r="LTA117" s="2"/>
      <c r="LTB117" s="2"/>
      <c r="LTC117" s="2"/>
      <c r="LTD117" s="2"/>
      <c r="LTE117" s="2"/>
      <c r="LTF117" s="2"/>
      <c r="LTG117" s="2"/>
      <c r="LTH117" s="2"/>
      <c r="LTI117" s="2"/>
      <c r="LTJ117" s="2"/>
      <c r="LTK117" s="2"/>
      <c r="LTL117" s="2"/>
      <c r="LTM117" s="2"/>
      <c r="LTN117" s="2"/>
      <c r="LTO117" s="2"/>
      <c r="LTP117" s="2"/>
      <c r="LTQ117" s="2"/>
      <c r="LTR117" s="2"/>
      <c r="LTS117" s="2"/>
      <c r="LTT117" s="2"/>
      <c r="LTU117" s="2"/>
      <c r="LTV117" s="2"/>
      <c r="LTW117" s="2"/>
      <c r="LTX117" s="2"/>
      <c r="LTY117" s="2"/>
      <c r="LTZ117" s="2"/>
      <c r="LUA117" s="2"/>
      <c r="LUB117" s="2"/>
      <c r="LUC117" s="2"/>
      <c r="LUD117" s="2"/>
      <c r="LUE117" s="2"/>
      <c r="LUF117" s="2"/>
      <c r="LUG117" s="2"/>
      <c r="LUH117" s="2"/>
      <c r="LUI117" s="2"/>
      <c r="LUJ117" s="2"/>
      <c r="LUK117" s="2"/>
      <c r="LUL117" s="2"/>
      <c r="LUM117" s="2"/>
      <c r="LUN117" s="2"/>
      <c r="LUO117" s="2"/>
      <c r="LUP117" s="2"/>
      <c r="LUQ117" s="2"/>
      <c r="LUR117" s="2"/>
      <c r="LUS117" s="2"/>
      <c r="LUT117" s="2"/>
      <c r="LUU117" s="2"/>
      <c r="LUV117" s="2"/>
      <c r="LUW117" s="2"/>
      <c r="LUX117" s="2"/>
      <c r="LUY117" s="2"/>
      <c r="LUZ117" s="2"/>
      <c r="LVA117" s="2"/>
      <c r="LVB117" s="2"/>
      <c r="LVC117" s="2"/>
      <c r="LVD117" s="2"/>
      <c r="LVE117" s="2"/>
      <c r="LVF117" s="2"/>
      <c r="LVG117" s="2"/>
      <c r="LVH117" s="2"/>
      <c r="LVI117" s="2"/>
      <c r="LVJ117" s="2"/>
      <c r="LVK117" s="2"/>
      <c r="LVL117" s="2"/>
      <c r="LVM117" s="2"/>
      <c r="LVN117" s="2"/>
      <c r="LVO117" s="2"/>
      <c r="LVP117" s="2"/>
      <c r="LVQ117" s="2"/>
      <c r="LVR117" s="2"/>
      <c r="LVS117" s="2"/>
      <c r="LVT117" s="2"/>
      <c r="LVU117" s="2"/>
      <c r="LVV117" s="2"/>
      <c r="LVW117" s="2"/>
      <c r="LVX117" s="2"/>
      <c r="LVY117" s="2"/>
      <c r="LVZ117" s="2"/>
      <c r="LWA117" s="2"/>
      <c r="LWB117" s="2"/>
      <c r="LWC117" s="2"/>
      <c r="LWD117" s="2"/>
      <c r="LWE117" s="2"/>
      <c r="LWF117" s="2"/>
      <c r="LWG117" s="2"/>
      <c r="LWH117" s="2"/>
      <c r="LWI117" s="2"/>
      <c r="LWJ117" s="2"/>
      <c r="LWK117" s="2"/>
      <c r="LWL117" s="2"/>
      <c r="LWM117" s="2"/>
      <c r="LWN117" s="2"/>
      <c r="LWO117" s="2"/>
      <c r="LWP117" s="2"/>
      <c r="LWQ117" s="2"/>
      <c r="LWR117" s="2"/>
      <c r="LWS117" s="2"/>
      <c r="LWT117" s="2"/>
      <c r="LWU117" s="2"/>
      <c r="LWV117" s="2"/>
      <c r="LWW117" s="2"/>
      <c r="LWX117" s="2"/>
      <c r="LWY117" s="2"/>
      <c r="LWZ117" s="2"/>
      <c r="LXA117" s="2"/>
      <c r="LXB117" s="2"/>
      <c r="LXC117" s="2"/>
      <c r="LXD117" s="2"/>
      <c r="LXE117" s="2"/>
      <c r="LXF117" s="2"/>
      <c r="LXG117" s="2"/>
      <c r="LXH117" s="2"/>
      <c r="LXI117" s="2"/>
      <c r="LXJ117" s="2"/>
      <c r="LXK117" s="2"/>
      <c r="LXL117" s="2"/>
      <c r="LXM117" s="2"/>
      <c r="LXN117" s="2"/>
      <c r="LXO117" s="2"/>
      <c r="LXP117" s="2"/>
      <c r="LXQ117" s="2"/>
      <c r="LXR117" s="2"/>
      <c r="LXS117" s="2"/>
      <c r="LXT117" s="2"/>
      <c r="LXU117" s="2"/>
      <c r="LXV117" s="2"/>
      <c r="LXW117" s="2"/>
      <c r="LXX117" s="2"/>
      <c r="LXY117" s="2"/>
      <c r="LXZ117" s="2"/>
      <c r="LYA117" s="2"/>
      <c r="LYB117" s="2"/>
      <c r="LYC117" s="2"/>
      <c r="LYD117" s="2"/>
      <c r="LYE117" s="2"/>
      <c r="LYF117" s="2"/>
      <c r="LYG117" s="2"/>
      <c r="LYH117" s="2"/>
      <c r="LYI117" s="2"/>
      <c r="LYJ117" s="2"/>
      <c r="LYK117" s="2"/>
      <c r="LYL117" s="2"/>
      <c r="LYM117" s="2"/>
      <c r="LYN117" s="2"/>
      <c r="LYO117" s="2"/>
      <c r="LYP117" s="2"/>
      <c r="LYQ117" s="2"/>
      <c r="LYR117" s="2"/>
      <c r="LYS117" s="2"/>
      <c r="LYT117" s="2"/>
      <c r="LYU117" s="2"/>
      <c r="LYV117" s="2"/>
      <c r="LYW117" s="2"/>
      <c r="LYX117" s="2"/>
      <c r="LYY117" s="2"/>
      <c r="LYZ117" s="2"/>
      <c r="LZA117" s="2"/>
      <c r="LZB117" s="2"/>
      <c r="LZC117" s="2"/>
      <c r="LZD117" s="2"/>
      <c r="LZE117" s="2"/>
      <c r="LZF117" s="2"/>
      <c r="LZG117" s="2"/>
      <c r="LZH117" s="2"/>
      <c r="LZI117" s="2"/>
      <c r="LZJ117" s="2"/>
      <c r="LZK117" s="2"/>
      <c r="LZL117" s="2"/>
      <c r="LZM117" s="2"/>
      <c r="LZN117" s="2"/>
      <c r="LZO117" s="2"/>
      <c r="LZP117" s="2"/>
      <c r="LZQ117" s="2"/>
      <c r="LZR117" s="2"/>
      <c r="LZS117" s="2"/>
      <c r="LZT117" s="2"/>
      <c r="LZU117" s="2"/>
      <c r="LZV117" s="2"/>
      <c r="LZW117" s="2"/>
      <c r="LZX117" s="2"/>
      <c r="LZY117" s="2"/>
      <c r="LZZ117" s="2"/>
      <c r="MAA117" s="2"/>
      <c r="MAB117" s="2"/>
      <c r="MAC117" s="2"/>
      <c r="MAD117" s="2"/>
      <c r="MAE117" s="2"/>
      <c r="MAF117" s="2"/>
      <c r="MAG117" s="2"/>
      <c r="MAH117" s="2"/>
      <c r="MAI117" s="2"/>
      <c r="MAJ117" s="2"/>
      <c r="MAK117" s="2"/>
      <c r="MAL117" s="2"/>
      <c r="MAM117" s="2"/>
      <c r="MAN117" s="2"/>
      <c r="MAO117" s="2"/>
      <c r="MAP117" s="2"/>
      <c r="MAQ117" s="2"/>
      <c r="MAR117" s="2"/>
      <c r="MAS117" s="2"/>
      <c r="MAT117" s="2"/>
      <c r="MAU117" s="2"/>
      <c r="MAV117" s="2"/>
      <c r="MAW117" s="2"/>
      <c r="MAX117" s="2"/>
      <c r="MAY117" s="2"/>
      <c r="MAZ117" s="2"/>
      <c r="MBA117" s="2"/>
      <c r="MBB117" s="2"/>
      <c r="MBC117" s="2"/>
      <c r="MBD117" s="2"/>
      <c r="MBE117" s="2"/>
      <c r="MBF117" s="2"/>
      <c r="MBG117" s="2"/>
      <c r="MBH117" s="2"/>
      <c r="MBI117" s="2"/>
      <c r="MBJ117" s="2"/>
      <c r="MBK117" s="2"/>
      <c r="MBL117" s="2"/>
      <c r="MBM117" s="2"/>
      <c r="MBN117" s="2"/>
      <c r="MBO117" s="2"/>
      <c r="MBP117" s="2"/>
      <c r="MBQ117" s="2"/>
      <c r="MBR117" s="2"/>
      <c r="MBS117" s="2"/>
      <c r="MBT117" s="2"/>
      <c r="MBU117" s="2"/>
      <c r="MBV117" s="2"/>
      <c r="MBW117" s="2"/>
      <c r="MBX117" s="2"/>
      <c r="MBY117" s="2"/>
      <c r="MBZ117" s="2"/>
      <c r="MCA117" s="2"/>
      <c r="MCB117" s="2"/>
      <c r="MCC117" s="2"/>
      <c r="MCD117" s="2"/>
      <c r="MCE117" s="2"/>
      <c r="MCF117" s="2"/>
      <c r="MCG117" s="2"/>
      <c r="MCH117" s="2"/>
      <c r="MCI117" s="2"/>
      <c r="MCJ117" s="2"/>
      <c r="MCK117" s="2"/>
      <c r="MCL117" s="2"/>
      <c r="MCM117" s="2"/>
      <c r="MCN117" s="2"/>
      <c r="MCO117" s="2"/>
      <c r="MCP117" s="2"/>
      <c r="MCQ117" s="2"/>
      <c r="MCR117" s="2"/>
      <c r="MCS117" s="2"/>
      <c r="MCT117" s="2"/>
      <c r="MCU117" s="2"/>
      <c r="MCV117" s="2"/>
      <c r="MCW117" s="2"/>
      <c r="MCX117" s="2"/>
      <c r="MCY117" s="2"/>
      <c r="MCZ117" s="2"/>
      <c r="MDA117" s="2"/>
      <c r="MDB117" s="2"/>
      <c r="MDC117" s="2"/>
      <c r="MDD117" s="2"/>
      <c r="MDE117" s="2"/>
      <c r="MDF117" s="2"/>
      <c r="MDG117" s="2"/>
      <c r="MDH117" s="2"/>
      <c r="MDI117" s="2"/>
      <c r="MDJ117" s="2"/>
      <c r="MDK117" s="2"/>
      <c r="MDL117" s="2"/>
      <c r="MDM117" s="2"/>
      <c r="MDN117" s="2"/>
      <c r="MDO117" s="2"/>
      <c r="MDP117" s="2"/>
      <c r="MDQ117" s="2"/>
      <c r="MDR117" s="2"/>
      <c r="MDS117" s="2"/>
      <c r="MDT117" s="2"/>
      <c r="MDU117" s="2"/>
      <c r="MDV117" s="2"/>
      <c r="MDW117" s="2"/>
      <c r="MDX117" s="2"/>
      <c r="MDY117" s="2"/>
      <c r="MDZ117" s="2"/>
      <c r="MEA117" s="2"/>
      <c r="MEB117" s="2"/>
      <c r="MEC117" s="2"/>
      <c r="MED117" s="2"/>
      <c r="MEE117" s="2"/>
      <c r="MEF117" s="2"/>
      <c r="MEG117" s="2"/>
      <c r="MEH117" s="2"/>
      <c r="MEI117" s="2"/>
      <c r="MEJ117" s="2"/>
      <c r="MEK117" s="2"/>
      <c r="MEL117" s="2"/>
      <c r="MEM117" s="2"/>
      <c r="MEN117" s="2"/>
      <c r="MEO117" s="2"/>
      <c r="MEP117" s="2"/>
      <c r="MEQ117" s="2"/>
      <c r="MER117" s="2"/>
      <c r="MES117" s="2"/>
      <c r="MET117" s="2"/>
      <c r="MEU117" s="2"/>
      <c r="MEV117" s="2"/>
      <c r="MEW117" s="2"/>
      <c r="MEX117" s="2"/>
      <c r="MEY117" s="2"/>
      <c r="MEZ117" s="2"/>
      <c r="MFA117" s="2"/>
      <c r="MFB117" s="2"/>
      <c r="MFC117" s="2"/>
      <c r="MFD117" s="2"/>
      <c r="MFE117" s="2"/>
      <c r="MFF117" s="2"/>
      <c r="MFG117" s="2"/>
      <c r="MFH117" s="2"/>
      <c r="MFI117" s="2"/>
      <c r="MFJ117" s="2"/>
      <c r="MFK117" s="2"/>
      <c r="MFL117" s="2"/>
      <c r="MFM117" s="2"/>
      <c r="MFN117" s="2"/>
      <c r="MFO117" s="2"/>
      <c r="MFP117" s="2"/>
      <c r="MFQ117" s="2"/>
      <c r="MFR117" s="2"/>
      <c r="MFS117" s="2"/>
      <c r="MFT117" s="2"/>
      <c r="MFU117" s="2"/>
      <c r="MFV117" s="2"/>
      <c r="MFW117" s="2"/>
      <c r="MFX117" s="2"/>
      <c r="MFY117" s="2"/>
      <c r="MFZ117" s="2"/>
      <c r="MGA117" s="2"/>
      <c r="MGB117" s="2"/>
      <c r="MGC117" s="2"/>
      <c r="MGD117" s="2"/>
      <c r="MGE117" s="2"/>
      <c r="MGF117" s="2"/>
      <c r="MGG117" s="2"/>
      <c r="MGH117" s="2"/>
      <c r="MGI117" s="2"/>
      <c r="MGJ117" s="2"/>
      <c r="MGK117" s="2"/>
      <c r="MGL117" s="2"/>
      <c r="MGM117" s="2"/>
      <c r="MGN117" s="2"/>
      <c r="MGO117" s="2"/>
      <c r="MGP117" s="2"/>
      <c r="MGQ117" s="2"/>
      <c r="MGR117" s="2"/>
      <c r="MGS117" s="2"/>
      <c r="MGT117" s="2"/>
      <c r="MGU117" s="2"/>
      <c r="MGV117" s="2"/>
      <c r="MGW117" s="2"/>
      <c r="MGX117" s="2"/>
      <c r="MGY117" s="2"/>
      <c r="MGZ117" s="2"/>
      <c r="MHA117" s="2"/>
      <c r="MHB117" s="2"/>
      <c r="MHC117" s="2"/>
      <c r="MHD117" s="2"/>
      <c r="MHE117" s="2"/>
      <c r="MHF117" s="2"/>
      <c r="MHG117" s="2"/>
      <c r="MHH117" s="2"/>
      <c r="MHI117" s="2"/>
      <c r="MHJ117" s="2"/>
      <c r="MHK117" s="2"/>
      <c r="MHL117" s="2"/>
      <c r="MHM117" s="2"/>
      <c r="MHN117" s="2"/>
      <c r="MHO117" s="2"/>
      <c r="MHP117" s="2"/>
      <c r="MHQ117" s="2"/>
      <c r="MHR117" s="2"/>
      <c r="MHS117" s="2"/>
      <c r="MHT117" s="2"/>
      <c r="MHU117" s="2"/>
      <c r="MHV117" s="2"/>
      <c r="MHW117" s="2"/>
      <c r="MHX117" s="2"/>
      <c r="MHY117" s="2"/>
      <c r="MHZ117" s="2"/>
      <c r="MIA117" s="2"/>
      <c r="MIB117" s="2"/>
      <c r="MIC117" s="2"/>
      <c r="MID117" s="2"/>
      <c r="MIE117" s="2"/>
      <c r="MIF117" s="2"/>
      <c r="MIG117" s="2"/>
      <c r="MIH117" s="2"/>
      <c r="MII117" s="2"/>
      <c r="MIJ117" s="2"/>
      <c r="MIK117" s="2"/>
      <c r="MIL117" s="2"/>
      <c r="MIM117" s="2"/>
      <c r="MIN117" s="2"/>
      <c r="MIO117" s="2"/>
      <c r="MIP117" s="2"/>
      <c r="MIQ117" s="2"/>
      <c r="MIR117" s="2"/>
      <c r="MIS117" s="2"/>
      <c r="MIT117" s="2"/>
      <c r="MIU117" s="2"/>
      <c r="MIV117" s="2"/>
      <c r="MIW117" s="2"/>
      <c r="MIX117" s="2"/>
      <c r="MIY117" s="2"/>
      <c r="MIZ117" s="2"/>
      <c r="MJA117" s="2"/>
      <c r="MJB117" s="2"/>
      <c r="MJC117" s="2"/>
      <c r="MJD117" s="2"/>
      <c r="MJE117" s="2"/>
      <c r="MJF117" s="2"/>
      <c r="MJG117" s="2"/>
      <c r="MJH117" s="2"/>
      <c r="MJI117" s="2"/>
      <c r="MJJ117" s="2"/>
      <c r="MJK117" s="2"/>
      <c r="MJL117" s="2"/>
      <c r="MJM117" s="2"/>
      <c r="MJN117" s="2"/>
      <c r="MJO117" s="2"/>
      <c r="MJP117" s="2"/>
      <c r="MJQ117" s="2"/>
      <c r="MJR117" s="2"/>
      <c r="MJS117" s="2"/>
      <c r="MJT117" s="2"/>
      <c r="MJU117" s="2"/>
      <c r="MJV117" s="2"/>
      <c r="MJW117" s="2"/>
      <c r="MJX117" s="2"/>
      <c r="MJY117" s="2"/>
      <c r="MJZ117" s="2"/>
      <c r="MKA117" s="2"/>
      <c r="MKB117" s="2"/>
      <c r="MKC117" s="2"/>
      <c r="MKD117" s="2"/>
      <c r="MKE117" s="2"/>
      <c r="MKF117" s="2"/>
      <c r="MKG117" s="2"/>
      <c r="MKH117" s="2"/>
      <c r="MKI117" s="2"/>
      <c r="MKJ117" s="2"/>
      <c r="MKK117" s="2"/>
      <c r="MKL117" s="2"/>
      <c r="MKM117" s="2"/>
      <c r="MKN117" s="2"/>
      <c r="MKO117" s="2"/>
      <c r="MKP117" s="2"/>
      <c r="MKQ117" s="2"/>
      <c r="MKR117" s="2"/>
      <c r="MKS117" s="2"/>
      <c r="MKT117" s="2"/>
      <c r="MKU117" s="2"/>
      <c r="MKV117" s="2"/>
      <c r="MKW117" s="2"/>
      <c r="MKX117" s="2"/>
      <c r="MKY117" s="2"/>
      <c r="MKZ117" s="2"/>
      <c r="MLA117" s="2"/>
      <c r="MLB117" s="2"/>
      <c r="MLC117" s="2"/>
      <c r="MLD117" s="2"/>
      <c r="MLE117" s="2"/>
      <c r="MLF117" s="2"/>
      <c r="MLG117" s="2"/>
      <c r="MLH117" s="2"/>
      <c r="MLI117" s="2"/>
      <c r="MLJ117" s="2"/>
      <c r="MLK117" s="2"/>
      <c r="MLL117" s="2"/>
      <c r="MLM117" s="2"/>
      <c r="MLN117" s="2"/>
      <c r="MLO117" s="2"/>
      <c r="MLP117" s="2"/>
      <c r="MLQ117" s="2"/>
      <c r="MLR117" s="2"/>
      <c r="MLS117" s="2"/>
      <c r="MLT117" s="2"/>
      <c r="MLU117" s="2"/>
      <c r="MLV117" s="2"/>
      <c r="MLW117" s="2"/>
      <c r="MLX117" s="2"/>
      <c r="MLY117" s="2"/>
      <c r="MLZ117" s="2"/>
      <c r="MMA117" s="2"/>
      <c r="MMB117" s="2"/>
      <c r="MMC117" s="2"/>
      <c r="MMD117" s="2"/>
      <c r="MME117" s="2"/>
      <c r="MMF117" s="2"/>
      <c r="MMG117" s="2"/>
      <c r="MMH117" s="2"/>
      <c r="MMI117" s="2"/>
      <c r="MMJ117" s="2"/>
      <c r="MMK117" s="2"/>
      <c r="MML117" s="2"/>
      <c r="MMM117" s="2"/>
      <c r="MMN117" s="2"/>
      <c r="MMO117" s="2"/>
      <c r="MMP117" s="2"/>
      <c r="MMQ117" s="2"/>
      <c r="MMR117" s="2"/>
      <c r="MMS117" s="2"/>
      <c r="MMT117" s="2"/>
      <c r="MMU117" s="2"/>
      <c r="MMV117" s="2"/>
      <c r="MMW117" s="2"/>
      <c r="MMX117" s="2"/>
      <c r="MMY117" s="2"/>
      <c r="MMZ117" s="2"/>
      <c r="MNA117" s="2"/>
      <c r="MNB117" s="2"/>
      <c r="MNC117" s="2"/>
      <c r="MND117" s="2"/>
      <c r="MNE117" s="2"/>
      <c r="MNF117" s="2"/>
      <c r="MNG117" s="2"/>
      <c r="MNH117" s="2"/>
      <c r="MNI117" s="2"/>
      <c r="MNJ117" s="2"/>
      <c r="MNK117" s="2"/>
      <c r="MNL117" s="2"/>
      <c r="MNM117" s="2"/>
      <c r="MNN117" s="2"/>
      <c r="MNO117" s="2"/>
      <c r="MNP117" s="2"/>
      <c r="MNQ117" s="2"/>
      <c r="MNR117" s="2"/>
      <c r="MNS117" s="2"/>
      <c r="MNT117" s="2"/>
      <c r="MNU117" s="2"/>
      <c r="MNV117" s="2"/>
      <c r="MNW117" s="2"/>
      <c r="MNX117" s="2"/>
      <c r="MNY117" s="2"/>
      <c r="MNZ117" s="2"/>
      <c r="MOA117" s="2"/>
      <c r="MOB117" s="2"/>
      <c r="MOC117" s="2"/>
      <c r="MOD117" s="2"/>
      <c r="MOE117" s="2"/>
      <c r="MOF117" s="2"/>
      <c r="MOG117" s="2"/>
      <c r="MOH117" s="2"/>
      <c r="MOI117" s="2"/>
      <c r="MOJ117" s="2"/>
      <c r="MOK117" s="2"/>
      <c r="MOL117" s="2"/>
      <c r="MOM117" s="2"/>
      <c r="MON117" s="2"/>
      <c r="MOO117" s="2"/>
      <c r="MOP117" s="2"/>
      <c r="MOQ117" s="2"/>
      <c r="MOR117" s="2"/>
      <c r="MOS117" s="2"/>
      <c r="MOT117" s="2"/>
      <c r="MOU117" s="2"/>
      <c r="MOV117" s="2"/>
      <c r="MOW117" s="2"/>
      <c r="MOX117" s="2"/>
      <c r="MOY117" s="2"/>
      <c r="MOZ117" s="2"/>
      <c r="MPA117" s="2"/>
      <c r="MPB117" s="2"/>
      <c r="MPC117" s="2"/>
      <c r="MPD117" s="2"/>
      <c r="MPE117" s="2"/>
      <c r="MPF117" s="2"/>
      <c r="MPG117" s="2"/>
      <c r="MPH117" s="2"/>
      <c r="MPI117" s="2"/>
      <c r="MPJ117" s="2"/>
      <c r="MPK117" s="2"/>
      <c r="MPL117" s="2"/>
      <c r="MPM117" s="2"/>
      <c r="MPN117" s="2"/>
      <c r="MPO117" s="2"/>
      <c r="MPP117" s="2"/>
      <c r="MPQ117" s="2"/>
      <c r="MPR117" s="2"/>
      <c r="MPS117" s="2"/>
      <c r="MPT117" s="2"/>
      <c r="MPU117" s="2"/>
      <c r="MPV117" s="2"/>
      <c r="MPW117" s="2"/>
      <c r="MPX117" s="2"/>
      <c r="MPY117" s="2"/>
      <c r="MPZ117" s="2"/>
      <c r="MQA117" s="2"/>
      <c r="MQB117" s="2"/>
      <c r="MQC117" s="2"/>
      <c r="MQD117" s="2"/>
      <c r="MQE117" s="2"/>
      <c r="MQF117" s="2"/>
      <c r="MQG117" s="2"/>
      <c r="MQH117" s="2"/>
      <c r="MQI117" s="2"/>
      <c r="MQJ117" s="2"/>
      <c r="MQK117" s="2"/>
      <c r="MQL117" s="2"/>
      <c r="MQM117" s="2"/>
      <c r="MQN117" s="2"/>
      <c r="MQO117" s="2"/>
      <c r="MQP117" s="2"/>
      <c r="MQQ117" s="2"/>
      <c r="MQR117" s="2"/>
      <c r="MQS117" s="2"/>
      <c r="MQT117" s="2"/>
      <c r="MQU117" s="2"/>
      <c r="MQV117" s="2"/>
      <c r="MQW117" s="2"/>
      <c r="MQX117" s="2"/>
      <c r="MQY117" s="2"/>
      <c r="MQZ117" s="2"/>
      <c r="MRA117" s="2"/>
      <c r="MRB117" s="2"/>
      <c r="MRC117" s="2"/>
      <c r="MRD117" s="2"/>
      <c r="MRE117" s="2"/>
      <c r="MRF117" s="2"/>
      <c r="MRG117" s="2"/>
      <c r="MRH117" s="2"/>
      <c r="MRI117" s="2"/>
      <c r="MRJ117" s="2"/>
      <c r="MRK117" s="2"/>
      <c r="MRL117" s="2"/>
      <c r="MRM117" s="2"/>
      <c r="MRN117" s="2"/>
      <c r="MRO117" s="2"/>
      <c r="MRP117" s="2"/>
      <c r="MRQ117" s="2"/>
      <c r="MRR117" s="2"/>
      <c r="MRS117" s="2"/>
      <c r="MRT117" s="2"/>
      <c r="MRU117" s="2"/>
      <c r="MRV117" s="2"/>
      <c r="MRW117" s="2"/>
      <c r="MRX117" s="2"/>
      <c r="MRY117" s="2"/>
      <c r="MRZ117" s="2"/>
      <c r="MSA117" s="2"/>
      <c r="MSB117" s="2"/>
      <c r="MSC117" s="2"/>
      <c r="MSD117" s="2"/>
      <c r="MSE117" s="2"/>
      <c r="MSF117" s="2"/>
      <c r="MSG117" s="2"/>
      <c r="MSH117" s="2"/>
      <c r="MSI117" s="2"/>
      <c r="MSJ117" s="2"/>
      <c r="MSK117" s="2"/>
      <c r="MSL117" s="2"/>
      <c r="MSM117" s="2"/>
      <c r="MSN117" s="2"/>
      <c r="MSO117" s="2"/>
      <c r="MSP117" s="2"/>
      <c r="MSQ117" s="2"/>
      <c r="MSR117" s="2"/>
      <c r="MSS117" s="2"/>
      <c r="MST117" s="2"/>
      <c r="MSU117" s="2"/>
      <c r="MSV117" s="2"/>
      <c r="MSW117" s="2"/>
      <c r="MSX117" s="2"/>
      <c r="MSY117" s="2"/>
      <c r="MSZ117" s="2"/>
      <c r="MTA117" s="2"/>
      <c r="MTB117" s="2"/>
      <c r="MTC117" s="2"/>
      <c r="MTD117" s="2"/>
      <c r="MTE117" s="2"/>
      <c r="MTF117" s="2"/>
      <c r="MTG117" s="2"/>
      <c r="MTH117" s="2"/>
      <c r="MTI117" s="2"/>
      <c r="MTJ117" s="2"/>
      <c r="MTK117" s="2"/>
      <c r="MTL117" s="2"/>
      <c r="MTM117" s="2"/>
      <c r="MTN117" s="2"/>
      <c r="MTO117" s="2"/>
      <c r="MTP117" s="2"/>
      <c r="MTQ117" s="2"/>
      <c r="MTR117" s="2"/>
      <c r="MTS117" s="2"/>
      <c r="MTT117" s="2"/>
      <c r="MTU117" s="2"/>
      <c r="MTV117" s="2"/>
      <c r="MTW117" s="2"/>
      <c r="MTX117" s="2"/>
      <c r="MTY117" s="2"/>
      <c r="MTZ117" s="2"/>
      <c r="MUA117" s="2"/>
      <c r="MUB117" s="2"/>
      <c r="MUC117" s="2"/>
      <c r="MUD117" s="2"/>
      <c r="MUE117" s="2"/>
      <c r="MUF117" s="2"/>
      <c r="MUG117" s="2"/>
      <c r="MUH117" s="2"/>
      <c r="MUI117" s="2"/>
      <c r="MUJ117" s="2"/>
      <c r="MUK117" s="2"/>
      <c r="MUL117" s="2"/>
      <c r="MUM117" s="2"/>
      <c r="MUN117" s="2"/>
      <c r="MUO117" s="2"/>
      <c r="MUP117" s="2"/>
      <c r="MUQ117" s="2"/>
      <c r="MUR117" s="2"/>
      <c r="MUS117" s="2"/>
      <c r="MUT117" s="2"/>
      <c r="MUU117" s="2"/>
      <c r="MUV117" s="2"/>
      <c r="MUW117" s="2"/>
      <c r="MUX117" s="2"/>
      <c r="MUY117" s="2"/>
      <c r="MUZ117" s="2"/>
      <c r="MVA117" s="2"/>
      <c r="MVB117" s="2"/>
      <c r="MVC117" s="2"/>
      <c r="MVD117" s="2"/>
      <c r="MVE117" s="2"/>
      <c r="MVF117" s="2"/>
      <c r="MVG117" s="2"/>
      <c r="MVH117" s="2"/>
      <c r="MVI117" s="2"/>
      <c r="MVJ117" s="2"/>
      <c r="MVK117" s="2"/>
      <c r="MVL117" s="2"/>
      <c r="MVM117" s="2"/>
      <c r="MVN117" s="2"/>
      <c r="MVO117" s="2"/>
      <c r="MVP117" s="2"/>
      <c r="MVQ117" s="2"/>
      <c r="MVR117" s="2"/>
      <c r="MVS117" s="2"/>
      <c r="MVT117" s="2"/>
      <c r="MVU117" s="2"/>
      <c r="MVV117" s="2"/>
      <c r="MVW117" s="2"/>
      <c r="MVX117" s="2"/>
      <c r="MVY117" s="2"/>
      <c r="MVZ117" s="2"/>
      <c r="MWA117" s="2"/>
      <c r="MWB117" s="2"/>
      <c r="MWC117" s="2"/>
      <c r="MWD117" s="2"/>
      <c r="MWE117" s="2"/>
      <c r="MWF117" s="2"/>
      <c r="MWG117" s="2"/>
      <c r="MWH117" s="2"/>
      <c r="MWI117" s="2"/>
      <c r="MWJ117" s="2"/>
      <c r="MWK117" s="2"/>
      <c r="MWL117" s="2"/>
      <c r="MWM117" s="2"/>
      <c r="MWN117" s="2"/>
      <c r="MWO117" s="2"/>
      <c r="MWP117" s="2"/>
      <c r="MWQ117" s="2"/>
      <c r="MWR117" s="2"/>
      <c r="MWS117" s="2"/>
      <c r="MWT117" s="2"/>
      <c r="MWU117" s="2"/>
      <c r="MWV117" s="2"/>
      <c r="MWW117" s="2"/>
      <c r="MWX117" s="2"/>
      <c r="MWY117" s="2"/>
      <c r="MWZ117" s="2"/>
      <c r="MXA117" s="2"/>
      <c r="MXB117" s="2"/>
      <c r="MXC117" s="2"/>
      <c r="MXD117" s="2"/>
      <c r="MXE117" s="2"/>
      <c r="MXF117" s="2"/>
      <c r="MXG117" s="2"/>
      <c r="MXH117" s="2"/>
      <c r="MXI117" s="2"/>
      <c r="MXJ117" s="2"/>
      <c r="MXK117" s="2"/>
      <c r="MXL117" s="2"/>
      <c r="MXM117" s="2"/>
      <c r="MXN117" s="2"/>
      <c r="MXO117" s="2"/>
      <c r="MXP117" s="2"/>
      <c r="MXQ117" s="2"/>
      <c r="MXR117" s="2"/>
      <c r="MXS117" s="2"/>
      <c r="MXT117" s="2"/>
      <c r="MXU117" s="2"/>
      <c r="MXV117" s="2"/>
      <c r="MXW117" s="2"/>
      <c r="MXX117" s="2"/>
      <c r="MXY117" s="2"/>
      <c r="MXZ117" s="2"/>
      <c r="MYA117" s="2"/>
      <c r="MYB117" s="2"/>
      <c r="MYC117" s="2"/>
      <c r="MYD117" s="2"/>
      <c r="MYE117" s="2"/>
      <c r="MYF117" s="2"/>
      <c r="MYG117" s="2"/>
      <c r="MYH117" s="2"/>
      <c r="MYI117" s="2"/>
      <c r="MYJ117" s="2"/>
      <c r="MYK117" s="2"/>
      <c r="MYL117" s="2"/>
      <c r="MYM117" s="2"/>
      <c r="MYN117" s="2"/>
      <c r="MYO117" s="2"/>
      <c r="MYP117" s="2"/>
      <c r="MYQ117" s="2"/>
      <c r="MYR117" s="2"/>
      <c r="MYS117" s="2"/>
      <c r="MYT117" s="2"/>
      <c r="MYU117" s="2"/>
      <c r="MYV117" s="2"/>
      <c r="MYW117" s="2"/>
      <c r="MYX117" s="2"/>
      <c r="MYY117" s="2"/>
      <c r="MYZ117" s="2"/>
      <c r="MZA117" s="2"/>
      <c r="MZB117" s="2"/>
      <c r="MZC117" s="2"/>
      <c r="MZD117" s="2"/>
      <c r="MZE117" s="2"/>
      <c r="MZF117" s="2"/>
      <c r="MZG117" s="2"/>
      <c r="MZH117" s="2"/>
      <c r="MZI117" s="2"/>
      <c r="MZJ117" s="2"/>
      <c r="MZK117" s="2"/>
      <c r="MZL117" s="2"/>
      <c r="MZM117" s="2"/>
      <c r="MZN117" s="2"/>
      <c r="MZO117" s="2"/>
      <c r="MZP117" s="2"/>
      <c r="MZQ117" s="2"/>
      <c r="MZR117" s="2"/>
      <c r="MZS117" s="2"/>
      <c r="MZT117" s="2"/>
      <c r="MZU117" s="2"/>
      <c r="MZV117" s="2"/>
      <c r="MZW117" s="2"/>
      <c r="MZX117" s="2"/>
      <c r="MZY117" s="2"/>
      <c r="MZZ117" s="2"/>
      <c r="NAA117" s="2"/>
      <c r="NAB117" s="2"/>
      <c r="NAC117" s="2"/>
      <c r="NAD117" s="2"/>
      <c r="NAE117" s="2"/>
      <c r="NAF117" s="2"/>
      <c r="NAG117" s="2"/>
      <c r="NAH117" s="2"/>
      <c r="NAI117" s="2"/>
      <c r="NAJ117" s="2"/>
      <c r="NAK117" s="2"/>
      <c r="NAL117" s="2"/>
      <c r="NAM117" s="2"/>
      <c r="NAN117" s="2"/>
      <c r="NAO117" s="2"/>
      <c r="NAP117" s="2"/>
      <c r="NAQ117" s="2"/>
      <c r="NAR117" s="2"/>
      <c r="NAS117" s="2"/>
      <c r="NAT117" s="2"/>
      <c r="NAU117" s="2"/>
      <c r="NAV117" s="2"/>
      <c r="NAW117" s="2"/>
      <c r="NAX117" s="2"/>
      <c r="NAY117" s="2"/>
      <c r="NAZ117" s="2"/>
      <c r="NBA117" s="2"/>
      <c r="NBB117" s="2"/>
      <c r="NBC117" s="2"/>
      <c r="NBD117" s="2"/>
      <c r="NBE117" s="2"/>
      <c r="NBF117" s="2"/>
      <c r="NBG117" s="2"/>
      <c r="NBH117" s="2"/>
      <c r="NBI117" s="2"/>
      <c r="NBJ117" s="2"/>
      <c r="NBK117" s="2"/>
      <c r="NBL117" s="2"/>
      <c r="NBM117" s="2"/>
      <c r="NBN117" s="2"/>
      <c r="NBO117" s="2"/>
      <c r="NBP117" s="2"/>
      <c r="NBQ117" s="2"/>
      <c r="NBR117" s="2"/>
      <c r="NBS117" s="2"/>
      <c r="NBT117" s="2"/>
      <c r="NBU117" s="2"/>
      <c r="NBV117" s="2"/>
      <c r="NBW117" s="2"/>
      <c r="NBX117" s="2"/>
      <c r="NBY117" s="2"/>
      <c r="NBZ117" s="2"/>
      <c r="NCA117" s="2"/>
      <c r="NCB117" s="2"/>
      <c r="NCC117" s="2"/>
      <c r="NCD117" s="2"/>
      <c r="NCE117" s="2"/>
      <c r="NCF117" s="2"/>
      <c r="NCG117" s="2"/>
      <c r="NCH117" s="2"/>
      <c r="NCI117" s="2"/>
      <c r="NCJ117" s="2"/>
      <c r="NCK117" s="2"/>
      <c r="NCL117" s="2"/>
      <c r="NCM117" s="2"/>
      <c r="NCN117" s="2"/>
      <c r="NCO117" s="2"/>
      <c r="NCP117" s="2"/>
      <c r="NCQ117" s="2"/>
      <c r="NCR117" s="2"/>
      <c r="NCS117" s="2"/>
      <c r="NCT117" s="2"/>
      <c r="NCU117" s="2"/>
      <c r="NCV117" s="2"/>
      <c r="NCW117" s="2"/>
      <c r="NCX117" s="2"/>
      <c r="NCY117" s="2"/>
      <c r="NCZ117" s="2"/>
      <c r="NDA117" s="2"/>
      <c r="NDB117" s="2"/>
      <c r="NDC117" s="2"/>
      <c r="NDD117" s="2"/>
      <c r="NDE117" s="2"/>
      <c r="NDF117" s="2"/>
      <c r="NDG117" s="2"/>
      <c r="NDH117" s="2"/>
      <c r="NDI117" s="2"/>
      <c r="NDJ117" s="2"/>
      <c r="NDK117" s="2"/>
      <c r="NDL117" s="2"/>
      <c r="NDM117" s="2"/>
      <c r="NDN117" s="2"/>
      <c r="NDO117" s="2"/>
      <c r="NDP117" s="2"/>
      <c r="NDQ117" s="2"/>
      <c r="NDR117" s="2"/>
      <c r="NDS117" s="2"/>
      <c r="NDT117" s="2"/>
      <c r="NDU117" s="2"/>
      <c r="NDV117" s="2"/>
      <c r="NDW117" s="2"/>
      <c r="NDX117" s="2"/>
      <c r="NDY117" s="2"/>
      <c r="NDZ117" s="2"/>
      <c r="NEA117" s="2"/>
      <c r="NEB117" s="2"/>
      <c r="NEC117" s="2"/>
      <c r="NED117" s="2"/>
      <c r="NEE117" s="2"/>
      <c r="NEF117" s="2"/>
      <c r="NEG117" s="2"/>
      <c r="NEH117" s="2"/>
      <c r="NEI117" s="2"/>
      <c r="NEJ117" s="2"/>
      <c r="NEK117" s="2"/>
      <c r="NEL117" s="2"/>
      <c r="NEM117" s="2"/>
      <c r="NEN117" s="2"/>
      <c r="NEO117" s="2"/>
      <c r="NEP117" s="2"/>
      <c r="NEQ117" s="2"/>
      <c r="NER117" s="2"/>
      <c r="NES117" s="2"/>
      <c r="NET117" s="2"/>
      <c r="NEU117" s="2"/>
      <c r="NEV117" s="2"/>
      <c r="NEW117" s="2"/>
      <c r="NEX117" s="2"/>
      <c r="NEY117" s="2"/>
      <c r="NEZ117" s="2"/>
      <c r="NFA117" s="2"/>
      <c r="NFB117" s="2"/>
      <c r="NFC117" s="2"/>
      <c r="NFD117" s="2"/>
      <c r="NFE117" s="2"/>
      <c r="NFF117" s="2"/>
      <c r="NFG117" s="2"/>
      <c r="NFH117" s="2"/>
      <c r="NFI117" s="2"/>
      <c r="NFJ117" s="2"/>
      <c r="NFK117" s="2"/>
      <c r="NFL117" s="2"/>
      <c r="NFM117" s="2"/>
      <c r="NFN117" s="2"/>
      <c r="NFO117" s="2"/>
      <c r="NFP117" s="2"/>
      <c r="NFQ117" s="2"/>
      <c r="NFR117" s="2"/>
      <c r="NFS117" s="2"/>
      <c r="NFT117" s="2"/>
      <c r="NFU117" s="2"/>
      <c r="NFV117" s="2"/>
      <c r="NFW117" s="2"/>
      <c r="NFX117" s="2"/>
      <c r="NFY117" s="2"/>
      <c r="NFZ117" s="2"/>
      <c r="NGA117" s="2"/>
      <c r="NGB117" s="2"/>
      <c r="NGC117" s="2"/>
      <c r="NGD117" s="2"/>
      <c r="NGE117" s="2"/>
      <c r="NGF117" s="2"/>
      <c r="NGG117" s="2"/>
      <c r="NGH117" s="2"/>
      <c r="NGI117" s="2"/>
      <c r="NGJ117" s="2"/>
      <c r="NGK117" s="2"/>
      <c r="NGL117" s="2"/>
      <c r="NGM117" s="2"/>
      <c r="NGN117" s="2"/>
      <c r="NGO117" s="2"/>
      <c r="NGP117" s="2"/>
      <c r="NGQ117" s="2"/>
      <c r="NGR117" s="2"/>
      <c r="NGS117" s="2"/>
      <c r="NGT117" s="2"/>
      <c r="NGU117" s="2"/>
      <c r="NGV117" s="2"/>
      <c r="NGW117" s="2"/>
      <c r="NGX117" s="2"/>
      <c r="NGY117" s="2"/>
      <c r="NGZ117" s="2"/>
      <c r="NHA117" s="2"/>
      <c r="NHB117" s="2"/>
      <c r="NHC117" s="2"/>
      <c r="NHD117" s="2"/>
      <c r="NHE117" s="2"/>
      <c r="NHF117" s="2"/>
      <c r="NHG117" s="2"/>
      <c r="NHH117" s="2"/>
      <c r="NHI117" s="2"/>
      <c r="NHJ117" s="2"/>
      <c r="NHK117" s="2"/>
      <c r="NHL117" s="2"/>
      <c r="NHM117" s="2"/>
      <c r="NHN117" s="2"/>
      <c r="NHO117" s="2"/>
      <c r="NHP117" s="2"/>
      <c r="NHQ117" s="2"/>
      <c r="NHR117" s="2"/>
      <c r="NHS117" s="2"/>
      <c r="NHT117" s="2"/>
      <c r="NHU117" s="2"/>
      <c r="NHV117" s="2"/>
      <c r="NHW117" s="2"/>
      <c r="NHX117" s="2"/>
      <c r="NHY117" s="2"/>
      <c r="NHZ117" s="2"/>
      <c r="NIA117" s="2"/>
      <c r="NIB117" s="2"/>
      <c r="NIC117" s="2"/>
      <c r="NID117" s="2"/>
      <c r="NIE117" s="2"/>
      <c r="NIF117" s="2"/>
      <c r="NIG117" s="2"/>
      <c r="NIH117" s="2"/>
      <c r="NII117" s="2"/>
      <c r="NIJ117" s="2"/>
      <c r="NIK117" s="2"/>
      <c r="NIL117" s="2"/>
      <c r="NIM117" s="2"/>
      <c r="NIN117" s="2"/>
      <c r="NIO117" s="2"/>
      <c r="NIP117" s="2"/>
      <c r="NIQ117" s="2"/>
      <c r="NIR117" s="2"/>
      <c r="NIS117" s="2"/>
      <c r="NIT117" s="2"/>
      <c r="NIU117" s="2"/>
      <c r="NIV117" s="2"/>
      <c r="NIW117" s="2"/>
      <c r="NIX117" s="2"/>
      <c r="NIY117" s="2"/>
      <c r="NIZ117" s="2"/>
      <c r="NJA117" s="2"/>
      <c r="NJB117" s="2"/>
      <c r="NJC117" s="2"/>
      <c r="NJD117" s="2"/>
      <c r="NJE117" s="2"/>
      <c r="NJF117" s="2"/>
      <c r="NJG117" s="2"/>
      <c r="NJH117" s="2"/>
      <c r="NJI117" s="2"/>
      <c r="NJJ117" s="2"/>
      <c r="NJK117" s="2"/>
      <c r="NJL117" s="2"/>
      <c r="NJM117" s="2"/>
      <c r="NJN117" s="2"/>
      <c r="NJO117" s="2"/>
      <c r="NJP117" s="2"/>
      <c r="NJQ117" s="2"/>
      <c r="NJR117" s="2"/>
      <c r="NJS117" s="2"/>
      <c r="NJT117" s="2"/>
      <c r="NJU117" s="2"/>
      <c r="NJV117" s="2"/>
      <c r="NJW117" s="2"/>
      <c r="NJX117" s="2"/>
      <c r="NJY117" s="2"/>
      <c r="NJZ117" s="2"/>
      <c r="NKA117" s="2"/>
      <c r="NKB117" s="2"/>
      <c r="NKC117" s="2"/>
      <c r="NKD117" s="2"/>
      <c r="NKE117" s="2"/>
      <c r="NKF117" s="2"/>
      <c r="NKG117" s="2"/>
      <c r="NKH117" s="2"/>
      <c r="NKI117" s="2"/>
      <c r="NKJ117" s="2"/>
      <c r="NKK117" s="2"/>
      <c r="NKL117" s="2"/>
      <c r="NKM117" s="2"/>
      <c r="NKN117" s="2"/>
      <c r="NKO117" s="2"/>
      <c r="NKP117" s="2"/>
      <c r="NKQ117" s="2"/>
      <c r="NKR117" s="2"/>
      <c r="NKS117" s="2"/>
      <c r="NKT117" s="2"/>
      <c r="NKU117" s="2"/>
      <c r="NKV117" s="2"/>
      <c r="NKW117" s="2"/>
      <c r="NKX117" s="2"/>
      <c r="NKY117" s="2"/>
      <c r="NKZ117" s="2"/>
      <c r="NLA117" s="2"/>
      <c r="NLB117" s="2"/>
      <c r="NLC117" s="2"/>
      <c r="NLD117" s="2"/>
      <c r="NLE117" s="2"/>
      <c r="NLF117" s="2"/>
      <c r="NLG117" s="2"/>
      <c r="NLH117" s="2"/>
      <c r="NLI117" s="2"/>
      <c r="NLJ117" s="2"/>
      <c r="NLK117" s="2"/>
      <c r="NLL117" s="2"/>
      <c r="NLM117" s="2"/>
      <c r="NLN117" s="2"/>
      <c r="NLO117" s="2"/>
      <c r="NLP117" s="2"/>
      <c r="NLQ117" s="2"/>
      <c r="NLR117" s="2"/>
      <c r="NLS117" s="2"/>
      <c r="NLT117" s="2"/>
      <c r="NLU117" s="2"/>
      <c r="NLV117" s="2"/>
      <c r="NLW117" s="2"/>
      <c r="NLX117" s="2"/>
      <c r="NLY117" s="2"/>
      <c r="NLZ117" s="2"/>
      <c r="NMA117" s="2"/>
      <c r="NMB117" s="2"/>
      <c r="NMC117" s="2"/>
      <c r="NMD117" s="2"/>
      <c r="NME117" s="2"/>
      <c r="NMF117" s="2"/>
      <c r="NMG117" s="2"/>
      <c r="NMH117" s="2"/>
      <c r="NMI117" s="2"/>
      <c r="NMJ117" s="2"/>
      <c r="NMK117" s="2"/>
      <c r="NML117" s="2"/>
      <c r="NMM117" s="2"/>
      <c r="NMN117" s="2"/>
      <c r="NMO117" s="2"/>
      <c r="NMP117" s="2"/>
      <c r="NMQ117" s="2"/>
      <c r="NMR117" s="2"/>
      <c r="NMS117" s="2"/>
      <c r="NMT117" s="2"/>
      <c r="NMU117" s="2"/>
      <c r="NMV117" s="2"/>
      <c r="NMW117" s="2"/>
      <c r="NMX117" s="2"/>
      <c r="NMY117" s="2"/>
      <c r="NMZ117" s="2"/>
      <c r="NNA117" s="2"/>
      <c r="NNB117" s="2"/>
      <c r="NNC117" s="2"/>
      <c r="NND117" s="2"/>
      <c r="NNE117" s="2"/>
      <c r="NNF117" s="2"/>
      <c r="NNG117" s="2"/>
      <c r="NNH117" s="2"/>
      <c r="NNI117" s="2"/>
      <c r="NNJ117" s="2"/>
      <c r="NNK117" s="2"/>
      <c r="NNL117" s="2"/>
      <c r="NNM117" s="2"/>
      <c r="NNN117" s="2"/>
      <c r="NNO117" s="2"/>
      <c r="NNP117" s="2"/>
      <c r="NNQ117" s="2"/>
      <c r="NNR117" s="2"/>
      <c r="NNS117" s="2"/>
      <c r="NNT117" s="2"/>
      <c r="NNU117" s="2"/>
      <c r="NNV117" s="2"/>
      <c r="NNW117" s="2"/>
      <c r="NNX117" s="2"/>
      <c r="NNY117" s="2"/>
      <c r="NNZ117" s="2"/>
      <c r="NOA117" s="2"/>
      <c r="NOB117" s="2"/>
      <c r="NOC117" s="2"/>
      <c r="NOD117" s="2"/>
      <c r="NOE117" s="2"/>
      <c r="NOF117" s="2"/>
      <c r="NOG117" s="2"/>
      <c r="NOH117" s="2"/>
      <c r="NOI117" s="2"/>
      <c r="NOJ117" s="2"/>
      <c r="NOK117" s="2"/>
      <c r="NOL117" s="2"/>
      <c r="NOM117" s="2"/>
      <c r="NON117" s="2"/>
      <c r="NOO117" s="2"/>
      <c r="NOP117" s="2"/>
      <c r="NOQ117" s="2"/>
      <c r="NOR117" s="2"/>
      <c r="NOS117" s="2"/>
      <c r="NOT117" s="2"/>
      <c r="NOU117" s="2"/>
      <c r="NOV117" s="2"/>
      <c r="NOW117" s="2"/>
      <c r="NOX117" s="2"/>
      <c r="NOY117" s="2"/>
      <c r="NOZ117" s="2"/>
      <c r="NPA117" s="2"/>
      <c r="NPB117" s="2"/>
      <c r="NPC117" s="2"/>
      <c r="NPD117" s="2"/>
      <c r="NPE117" s="2"/>
      <c r="NPF117" s="2"/>
      <c r="NPG117" s="2"/>
      <c r="NPH117" s="2"/>
      <c r="NPI117" s="2"/>
      <c r="NPJ117" s="2"/>
      <c r="NPK117" s="2"/>
      <c r="NPL117" s="2"/>
      <c r="NPM117" s="2"/>
      <c r="NPN117" s="2"/>
      <c r="NPO117" s="2"/>
      <c r="NPP117" s="2"/>
      <c r="NPQ117" s="2"/>
      <c r="NPR117" s="2"/>
      <c r="NPS117" s="2"/>
      <c r="NPT117" s="2"/>
      <c r="NPU117" s="2"/>
      <c r="NPV117" s="2"/>
      <c r="NPW117" s="2"/>
      <c r="NPX117" s="2"/>
      <c r="NPY117" s="2"/>
      <c r="NPZ117" s="2"/>
      <c r="NQA117" s="2"/>
      <c r="NQB117" s="2"/>
      <c r="NQC117" s="2"/>
      <c r="NQD117" s="2"/>
      <c r="NQE117" s="2"/>
      <c r="NQF117" s="2"/>
      <c r="NQG117" s="2"/>
      <c r="NQH117" s="2"/>
      <c r="NQI117" s="2"/>
      <c r="NQJ117" s="2"/>
      <c r="NQK117" s="2"/>
      <c r="NQL117" s="2"/>
      <c r="NQM117" s="2"/>
      <c r="NQN117" s="2"/>
      <c r="NQO117" s="2"/>
      <c r="NQP117" s="2"/>
      <c r="NQQ117" s="2"/>
      <c r="NQR117" s="2"/>
      <c r="NQS117" s="2"/>
      <c r="NQT117" s="2"/>
      <c r="NQU117" s="2"/>
      <c r="NQV117" s="2"/>
      <c r="NQW117" s="2"/>
      <c r="NQX117" s="2"/>
      <c r="NQY117" s="2"/>
      <c r="NQZ117" s="2"/>
      <c r="NRA117" s="2"/>
      <c r="NRB117" s="2"/>
      <c r="NRC117" s="2"/>
      <c r="NRD117" s="2"/>
      <c r="NRE117" s="2"/>
      <c r="NRF117" s="2"/>
      <c r="NRG117" s="2"/>
      <c r="NRH117" s="2"/>
      <c r="NRI117" s="2"/>
      <c r="NRJ117" s="2"/>
      <c r="NRK117" s="2"/>
      <c r="NRL117" s="2"/>
      <c r="NRM117" s="2"/>
      <c r="NRN117" s="2"/>
      <c r="NRO117" s="2"/>
      <c r="NRP117" s="2"/>
      <c r="NRQ117" s="2"/>
      <c r="NRR117" s="2"/>
      <c r="NRS117" s="2"/>
      <c r="NRT117" s="2"/>
      <c r="NRU117" s="2"/>
      <c r="NRV117" s="2"/>
      <c r="NRW117" s="2"/>
      <c r="NRX117" s="2"/>
      <c r="NRY117" s="2"/>
      <c r="NRZ117" s="2"/>
      <c r="NSA117" s="2"/>
      <c r="NSB117" s="2"/>
      <c r="NSC117" s="2"/>
      <c r="NSD117" s="2"/>
      <c r="NSE117" s="2"/>
      <c r="NSF117" s="2"/>
      <c r="NSG117" s="2"/>
      <c r="NSH117" s="2"/>
      <c r="NSI117" s="2"/>
      <c r="NSJ117" s="2"/>
      <c r="NSK117" s="2"/>
      <c r="NSL117" s="2"/>
      <c r="NSM117" s="2"/>
      <c r="NSN117" s="2"/>
      <c r="NSO117" s="2"/>
      <c r="NSP117" s="2"/>
      <c r="NSQ117" s="2"/>
      <c r="NSR117" s="2"/>
      <c r="NSS117" s="2"/>
      <c r="NST117" s="2"/>
      <c r="NSU117" s="2"/>
      <c r="NSV117" s="2"/>
      <c r="NSW117" s="2"/>
      <c r="NSX117" s="2"/>
      <c r="NSY117" s="2"/>
      <c r="NSZ117" s="2"/>
      <c r="NTA117" s="2"/>
      <c r="NTB117" s="2"/>
      <c r="NTC117" s="2"/>
      <c r="NTD117" s="2"/>
      <c r="NTE117" s="2"/>
      <c r="NTF117" s="2"/>
      <c r="NTG117" s="2"/>
      <c r="NTH117" s="2"/>
      <c r="NTI117" s="2"/>
      <c r="NTJ117" s="2"/>
      <c r="NTK117" s="2"/>
      <c r="NTL117" s="2"/>
      <c r="NTM117" s="2"/>
      <c r="NTN117" s="2"/>
      <c r="NTO117" s="2"/>
      <c r="NTP117" s="2"/>
      <c r="NTQ117" s="2"/>
      <c r="NTR117" s="2"/>
      <c r="NTS117" s="2"/>
      <c r="NTT117" s="2"/>
      <c r="NTU117" s="2"/>
      <c r="NTV117" s="2"/>
      <c r="NTW117" s="2"/>
      <c r="NTX117" s="2"/>
      <c r="NTY117" s="2"/>
      <c r="NTZ117" s="2"/>
      <c r="NUA117" s="2"/>
      <c r="NUB117" s="2"/>
      <c r="NUC117" s="2"/>
      <c r="NUD117" s="2"/>
      <c r="NUE117" s="2"/>
      <c r="NUF117" s="2"/>
      <c r="NUG117" s="2"/>
      <c r="NUH117" s="2"/>
      <c r="NUI117" s="2"/>
      <c r="NUJ117" s="2"/>
      <c r="NUK117" s="2"/>
      <c r="NUL117" s="2"/>
      <c r="NUM117" s="2"/>
      <c r="NUN117" s="2"/>
      <c r="NUO117" s="2"/>
      <c r="NUP117" s="2"/>
      <c r="NUQ117" s="2"/>
      <c r="NUR117" s="2"/>
      <c r="NUS117" s="2"/>
      <c r="NUT117" s="2"/>
      <c r="NUU117" s="2"/>
      <c r="NUV117" s="2"/>
      <c r="NUW117" s="2"/>
      <c r="NUX117" s="2"/>
      <c r="NUY117" s="2"/>
      <c r="NUZ117" s="2"/>
      <c r="NVA117" s="2"/>
      <c r="NVB117" s="2"/>
      <c r="NVC117" s="2"/>
      <c r="NVD117" s="2"/>
      <c r="NVE117" s="2"/>
      <c r="NVF117" s="2"/>
      <c r="NVG117" s="2"/>
      <c r="NVH117" s="2"/>
      <c r="NVI117" s="2"/>
      <c r="NVJ117" s="2"/>
      <c r="NVK117" s="2"/>
      <c r="NVL117" s="2"/>
      <c r="NVM117" s="2"/>
      <c r="NVN117" s="2"/>
      <c r="NVO117" s="2"/>
      <c r="NVP117" s="2"/>
      <c r="NVQ117" s="2"/>
      <c r="NVR117" s="2"/>
      <c r="NVS117" s="2"/>
      <c r="NVT117" s="2"/>
      <c r="NVU117" s="2"/>
      <c r="NVV117" s="2"/>
      <c r="NVW117" s="2"/>
      <c r="NVX117" s="2"/>
      <c r="NVY117" s="2"/>
      <c r="NVZ117" s="2"/>
      <c r="NWA117" s="2"/>
      <c r="NWB117" s="2"/>
      <c r="NWC117" s="2"/>
      <c r="NWD117" s="2"/>
      <c r="NWE117" s="2"/>
      <c r="NWF117" s="2"/>
      <c r="NWG117" s="2"/>
      <c r="NWH117" s="2"/>
      <c r="NWI117" s="2"/>
      <c r="NWJ117" s="2"/>
      <c r="NWK117" s="2"/>
      <c r="NWL117" s="2"/>
      <c r="NWM117" s="2"/>
      <c r="NWN117" s="2"/>
      <c r="NWO117" s="2"/>
      <c r="NWP117" s="2"/>
      <c r="NWQ117" s="2"/>
      <c r="NWR117" s="2"/>
      <c r="NWS117" s="2"/>
      <c r="NWT117" s="2"/>
      <c r="NWU117" s="2"/>
      <c r="NWV117" s="2"/>
      <c r="NWW117" s="2"/>
      <c r="NWX117" s="2"/>
      <c r="NWY117" s="2"/>
      <c r="NWZ117" s="2"/>
      <c r="NXA117" s="2"/>
      <c r="NXB117" s="2"/>
      <c r="NXC117" s="2"/>
      <c r="NXD117" s="2"/>
      <c r="NXE117" s="2"/>
      <c r="NXF117" s="2"/>
      <c r="NXG117" s="2"/>
      <c r="NXH117" s="2"/>
      <c r="NXI117" s="2"/>
      <c r="NXJ117" s="2"/>
      <c r="NXK117" s="2"/>
      <c r="NXL117" s="2"/>
      <c r="NXM117" s="2"/>
      <c r="NXN117" s="2"/>
      <c r="NXO117" s="2"/>
      <c r="NXP117" s="2"/>
      <c r="NXQ117" s="2"/>
      <c r="NXR117" s="2"/>
      <c r="NXS117" s="2"/>
      <c r="NXT117" s="2"/>
      <c r="NXU117" s="2"/>
      <c r="NXV117" s="2"/>
      <c r="NXW117" s="2"/>
      <c r="NXX117" s="2"/>
      <c r="NXY117" s="2"/>
      <c r="NXZ117" s="2"/>
      <c r="NYA117" s="2"/>
      <c r="NYB117" s="2"/>
      <c r="NYC117" s="2"/>
      <c r="NYD117" s="2"/>
      <c r="NYE117" s="2"/>
      <c r="NYF117" s="2"/>
      <c r="NYG117" s="2"/>
      <c r="NYH117" s="2"/>
      <c r="NYI117" s="2"/>
      <c r="NYJ117" s="2"/>
      <c r="NYK117" s="2"/>
      <c r="NYL117" s="2"/>
      <c r="NYM117" s="2"/>
      <c r="NYN117" s="2"/>
      <c r="NYO117" s="2"/>
      <c r="NYP117" s="2"/>
      <c r="NYQ117" s="2"/>
      <c r="NYR117" s="2"/>
      <c r="NYS117" s="2"/>
      <c r="NYT117" s="2"/>
      <c r="NYU117" s="2"/>
      <c r="NYV117" s="2"/>
      <c r="NYW117" s="2"/>
      <c r="NYX117" s="2"/>
      <c r="NYY117" s="2"/>
      <c r="NYZ117" s="2"/>
      <c r="NZA117" s="2"/>
      <c r="NZB117" s="2"/>
      <c r="NZC117" s="2"/>
      <c r="NZD117" s="2"/>
      <c r="NZE117" s="2"/>
      <c r="NZF117" s="2"/>
      <c r="NZG117" s="2"/>
      <c r="NZH117" s="2"/>
      <c r="NZI117" s="2"/>
      <c r="NZJ117" s="2"/>
      <c r="NZK117" s="2"/>
      <c r="NZL117" s="2"/>
      <c r="NZM117" s="2"/>
      <c r="NZN117" s="2"/>
      <c r="NZO117" s="2"/>
      <c r="NZP117" s="2"/>
      <c r="NZQ117" s="2"/>
      <c r="NZR117" s="2"/>
      <c r="NZS117" s="2"/>
      <c r="NZT117" s="2"/>
      <c r="NZU117" s="2"/>
      <c r="NZV117" s="2"/>
      <c r="NZW117" s="2"/>
      <c r="NZX117" s="2"/>
      <c r="NZY117" s="2"/>
      <c r="NZZ117" s="2"/>
      <c r="OAA117" s="2"/>
      <c r="OAB117" s="2"/>
      <c r="OAC117" s="2"/>
      <c r="OAD117" s="2"/>
      <c r="OAE117" s="2"/>
      <c r="OAF117" s="2"/>
      <c r="OAG117" s="2"/>
      <c r="OAH117" s="2"/>
      <c r="OAI117" s="2"/>
      <c r="OAJ117" s="2"/>
      <c r="OAK117" s="2"/>
      <c r="OAL117" s="2"/>
      <c r="OAM117" s="2"/>
      <c r="OAN117" s="2"/>
      <c r="OAO117" s="2"/>
      <c r="OAP117" s="2"/>
      <c r="OAQ117" s="2"/>
      <c r="OAR117" s="2"/>
      <c r="OAS117" s="2"/>
      <c r="OAT117" s="2"/>
      <c r="OAU117" s="2"/>
      <c r="OAV117" s="2"/>
      <c r="OAW117" s="2"/>
      <c r="OAX117" s="2"/>
      <c r="OAY117" s="2"/>
      <c r="OAZ117" s="2"/>
      <c r="OBA117" s="2"/>
      <c r="OBB117" s="2"/>
      <c r="OBC117" s="2"/>
      <c r="OBD117" s="2"/>
      <c r="OBE117" s="2"/>
      <c r="OBF117" s="2"/>
      <c r="OBG117" s="2"/>
      <c r="OBH117" s="2"/>
      <c r="OBI117" s="2"/>
      <c r="OBJ117" s="2"/>
      <c r="OBK117" s="2"/>
      <c r="OBL117" s="2"/>
      <c r="OBM117" s="2"/>
      <c r="OBN117" s="2"/>
      <c r="OBO117" s="2"/>
      <c r="OBP117" s="2"/>
      <c r="OBQ117" s="2"/>
      <c r="OBR117" s="2"/>
      <c r="OBS117" s="2"/>
      <c r="OBT117" s="2"/>
      <c r="OBU117" s="2"/>
      <c r="OBV117" s="2"/>
      <c r="OBW117" s="2"/>
      <c r="OBX117" s="2"/>
      <c r="OBY117" s="2"/>
      <c r="OBZ117" s="2"/>
      <c r="OCA117" s="2"/>
      <c r="OCB117" s="2"/>
      <c r="OCC117" s="2"/>
      <c r="OCD117" s="2"/>
      <c r="OCE117" s="2"/>
      <c r="OCF117" s="2"/>
      <c r="OCG117" s="2"/>
      <c r="OCH117" s="2"/>
      <c r="OCI117" s="2"/>
      <c r="OCJ117" s="2"/>
      <c r="OCK117" s="2"/>
      <c r="OCL117" s="2"/>
      <c r="OCM117" s="2"/>
      <c r="OCN117" s="2"/>
      <c r="OCO117" s="2"/>
      <c r="OCP117" s="2"/>
      <c r="OCQ117" s="2"/>
      <c r="OCR117" s="2"/>
      <c r="OCS117" s="2"/>
      <c r="OCT117" s="2"/>
      <c r="OCU117" s="2"/>
      <c r="OCV117" s="2"/>
      <c r="OCW117" s="2"/>
      <c r="OCX117" s="2"/>
      <c r="OCY117" s="2"/>
      <c r="OCZ117" s="2"/>
      <c r="ODA117" s="2"/>
      <c r="ODB117" s="2"/>
      <c r="ODC117" s="2"/>
      <c r="ODD117" s="2"/>
      <c r="ODE117" s="2"/>
      <c r="ODF117" s="2"/>
      <c r="ODG117" s="2"/>
      <c r="ODH117" s="2"/>
      <c r="ODI117" s="2"/>
      <c r="ODJ117" s="2"/>
      <c r="ODK117" s="2"/>
      <c r="ODL117" s="2"/>
      <c r="ODM117" s="2"/>
      <c r="ODN117" s="2"/>
      <c r="ODO117" s="2"/>
      <c r="ODP117" s="2"/>
      <c r="ODQ117" s="2"/>
      <c r="ODR117" s="2"/>
      <c r="ODS117" s="2"/>
      <c r="ODT117" s="2"/>
      <c r="ODU117" s="2"/>
      <c r="ODV117" s="2"/>
      <c r="ODW117" s="2"/>
      <c r="ODX117" s="2"/>
      <c r="ODY117" s="2"/>
      <c r="ODZ117" s="2"/>
      <c r="OEA117" s="2"/>
      <c r="OEB117" s="2"/>
      <c r="OEC117" s="2"/>
      <c r="OED117" s="2"/>
      <c r="OEE117" s="2"/>
      <c r="OEF117" s="2"/>
      <c r="OEG117" s="2"/>
      <c r="OEH117" s="2"/>
      <c r="OEI117" s="2"/>
      <c r="OEJ117" s="2"/>
      <c r="OEK117" s="2"/>
      <c r="OEL117" s="2"/>
      <c r="OEM117" s="2"/>
      <c r="OEN117" s="2"/>
      <c r="OEO117" s="2"/>
      <c r="OEP117" s="2"/>
      <c r="OEQ117" s="2"/>
      <c r="OER117" s="2"/>
      <c r="OES117" s="2"/>
      <c r="OET117" s="2"/>
      <c r="OEU117" s="2"/>
      <c r="OEV117" s="2"/>
      <c r="OEW117" s="2"/>
      <c r="OEX117" s="2"/>
      <c r="OEY117" s="2"/>
      <c r="OEZ117" s="2"/>
      <c r="OFA117" s="2"/>
      <c r="OFB117" s="2"/>
      <c r="OFC117" s="2"/>
      <c r="OFD117" s="2"/>
      <c r="OFE117" s="2"/>
      <c r="OFF117" s="2"/>
      <c r="OFG117" s="2"/>
      <c r="OFH117" s="2"/>
      <c r="OFI117" s="2"/>
      <c r="OFJ117" s="2"/>
      <c r="OFK117" s="2"/>
      <c r="OFL117" s="2"/>
      <c r="OFM117" s="2"/>
      <c r="OFN117" s="2"/>
      <c r="OFO117" s="2"/>
      <c r="OFP117" s="2"/>
      <c r="OFQ117" s="2"/>
      <c r="OFR117" s="2"/>
      <c r="OFS117" s="2"/>
      <c r="OFT117" s="2"/>
      <c r="OFU117" s="2"/>
      <c r="OFV117" s="2"/>
      <c r="OFW117" s="2"/>
      <c r="OFX117" s="2"/>
      <c r="OFY117" s="2"/>
      <c r="OFZ117" s="2"/>
      <c r="OGA117" s="2"/>
      <c r="OGB117" s="2"/>
      <c r="OGC117" s="2"/>
      <c r="OGD117" s="2"/>
      <c r="OGE117" s="2"/>
      <c r="OGF117" s="2"/>
      <c r="OGG117" s="2"/>
      <c r="OGH117" s="2"/>
      <c r="OGI117" s="2"/>
      <c r="OGJ117" s="2"/>
      <c r="OGK117" s="2"/>
      <c r="OGL117" s="2"/>
      <c r="OGM117" s="2"/>
      <c r="OGN117" s="2"/>
      <c r="OGO117" s="2"/>
      <c r="OGP117" s="2"/>
      <c r="OGQ117" s="2"/>
      <c r="OGR117" s="2"/>
      <c r="OGS117" s="2"/>
      <c r="OGT117" s="2"/>
      <c r="OGU117" s="2"/>
      <c r="OGV117" s="2"/>
      <c r="OGW117" s="2"/>
      <c r="OGX117" s="2"/>
      <c r="OGY117" s="2"/>
      <c r="OGZ117" s="2"/>
      <c r="OHA117" s="2"/>
      <c r="OHB117" s="2"/>
      <c r="OHC117" s="2"/>
      <c r="OHD117" s="2"/>
      <c r="OHE117" s="2"/>
      <c r="OHF117" s="2"/>
      <c r="OHG117" s="2"/>
      <c r="OHH117" s="2"/>
      <c r="OHI117" s="2"/>
      <c r="OHJ117" s="2"/>
      <c r="OHK117" s="2"/>
      <c r="OHL117" s="2"/>
      <c r="OHM117" s="2"/>
      <c r="OHN117" s="2"/>
      <c r="OHO117" s="2"/>
      <c r="OHP117" s="2"/>
      <c r="OHQ117" s="2"/>
      <c r="OHR117" s="2"/>
      <c r="OHS117" s="2"/>
      <c r="OHT117" s="2"/>
      <c r="OHU117" s="2"/>
      <c r="OHV117" s="2"/>
      <c r="OHW117" s="2"/>
      <c r="OHX117" s="2"/>
      <c r="OHY117" s="2"/>
      <c r="OHZ117" s="2"/>
      <c r="OIA117" s="2"/>
      <c r="OIB117" s="2"/>
      <c r="OIC117" s="2"/>
      <c r="OID117" s="2"/>
      <c r="OIE117" s="2"/>
      <c r="OIF117" s="2"/>
      <c r="OIG117" s="2"/>
      <c r="OIH117" s="2"/>
      <c r="OII117" s="2"/>
      <c r="OIJ117" s="2"/>
      <c r="OIK117" s="2"/>
      <c r="OIL117" s="2"/>
      <c r="OIM117" s="2"/>
      <c r="OIN117" s="2"/>
      <c r="OIO117" s="2"/>
      <c r="OIP117" s="2"/>
      <c r="OIQ117" s="2"/>
      <c r="OIR117" s="2"/>
      <c r="OIS117" s="2"/>
      <c r="OIT117" s="2"/>
      <c r="OIU117" s="2"/>
      <c r="OIV117" s="2"/>
      <c r="OIW117" s="2"/>
      <c r="OIX117" s="2"/>
      <c r="OIY117" s="2"/>
      <c r="OIZ117" s="2"/>
      <c r="OJA117" s="2"/>
      <c r="OJB117" s="2"/>
      <c r="OJC117" s="2"/>
      <c r="OJD117" s="2"/>
      <c r="OJE117" s="2"/>
      <c r="OJF117" s="2"/>
      <c r="OJG117" s="2"/>
      <c r="OJH117" s="2"/>
      <c r="OJI117" s="2"/>
      <c r="OJJ117" s="2"/>
      <c r="OJK117" s="2"/>
      <c r="OJL117" s="2"/>
      <c r="OJM117" s="2"/>
      <c r="OJN117" s="2"/>
      <c r="OJO117" s="2"/>
      <c r="OJP117" s="2"/>
      <c r="OJQ117" s="2"/>
      <c r="OJR117" s="2"/>
      <c r="OJS117" s="2"/>
      <c r="OJT117" s="2"/>
      <c r="OJU117" s="2"/>
      <c r="OJV117" s="2"/>
      <c r="OJW117" s="2"/>
      <c r="OJX117" s="2"/>
      <c r="OJY117" s="2"/>
      <c r="OJZ117" s="2"/>
      <c r="OKA117" s="2"/>
      <c r="OKB117" s="2"/>
      <c r="OKC117" s="2"/>
      <c r="OKD117" s="2"/>
      <c r="OKE117" s="2"/>
      <c r="OKF117" s="2"/>
      <c r="OKG117" s="2"/>
      <c r="OKH117" s="2"/>
      <c r="OKI117" s="2"/>
      <c r="OKJ117" s="2"/>
      <c r="OKK117" s="2"/>
      <c r="OKL117" s="2"/>
      <c r="OKM117" s="2"/>
      <c r="OKN117" s="2"/>
      <c r="OKO117" s="2"/>
      <c r="OKP117" s="2"/>
      <c r="OKQ117" s="2"/>
      <c r="OKR117" s="2"/>
      <c r="OKS117" s="2"/>
      <c r="OKT117" s="2"/>
      <c r="OKU117" s="2"/>
      <c r="OKV117" s="2"/>
      <c r="OKW117" s="2"/>
      <c r="OKX117" s="2"/>
      <c r="OKY117" s="2"/>
      <c r="OKZ117" s="2"/>
      <c r="OLA117" s="2"/>
      <c r="OLB117" s="2"/>
      <c r="OLC117" s="2"/>
      <c r="OLD117" s="2"/>
      <c r="OLE117" s="2"/>
      <c r="OLF117" s="2"/>
      <c r="OLG117" s="2"/>
      <c r="OLH117" s="2"/>
      <c r="OLI117" s="2"/>
      <c r="OLJ117" s="2"/>
      <c r="OLK117" s="2"/>
      <c r="OLL117" s="2"/>
      <c r="OLM117" s="2"/>
      <c r="OLN117" s="2"/>
      <c r="OLO117" s="2"/>
      <c r="OLP117" s="2"/>
      <c r="OLQ117" s="2"/>
      <c r="OLR117" s="2"/>
      <c r="OLS117" s="2"/>
      <c r="OLT117" s="2"/>
      <c r="OLU117" s="2"/>
      <c r="OLV117" s="2"/>
      <c r="OLW117" s="2"/>
      <c r="OLX117" s="2"/>
      <c r="OLY117" s="2"/>
      <c r="OLZ117" s="2"/>
      <c r="OMA117" s="2"/>
      <c r="OMB117" s="2"/>
      <c r="OMC117" s="2"/>
      <c r="OMD117" s="2"/>
      <c r="OME117" s="2"/>
      <c r="OMF117" s="2"/>
      <c r="OMG117" s="2"/>
      <c r="OMH117" s="2"/>
      <c r="OMI117" s="2"/>
      <c r="OMJ117" s="2"/>
      <c r="OMK117" s="2"/>
      <c r="OML117" s="2"/>
      <c r="OMM117" s="2"/>
      <c r="OMN117" s="2"/>
      <c r="OMO117" s="2"/>
      <c r="OMP117" s="2"/>
      <c r="OMQ117" s="2"/>
      <c r="OMR117" s="2"/>
      <c r="OMS117" s="2"/>
      <c r="OMT117" s="2"/>
      <c r="OMU117" s="2"/>
      <c r="OMV117" s="2"/>
      <c r="OMW117" s="2"/>
      <c r="OMX117" s="2"/>
      <c r="OMY117" s="2"/>
      <c r="OMZ117" s="2"/>
      <c r="ONA117" s="2"/>
      <c r="ONB117" s="2"/>
      <c r="ONC117" s="2"/>
      <c r="OND117" s="2"/>
      <c r="ONE117" s="2"/>
      <c r="ONF117" s="2"/>
      <c r="ONG117" s="2"/>
      <c r="ONH117" s="2"/>
      <c r="ONI117" s="2"/>
      <c r="ONJ117" s="2"/>
      <c r="ONK117" s="2"/>
      <c r="ONL117" s="2"/>
      <c r="ONM117" s="2"/>
      <c r="ONN117" s="2"/>
      <c r="ONO117" s="2"/>
      <c r="ONP117" s="2"/>
      <c r="ONQ117" s="2"/>
      <c r="ONR117" s="2"/>
      <c r="ONS117" s="2"/>
      <c r="ONT117" s="2"/>
      <c r="ONU117" s="2"/>
      <c r="ONV117" s="2"/>
      <c r="ONW117" s="2"/>
      <c r="ONX117" s="2"/>
      <c r="ONY117" s="2"/>
      <c r="ONZ117" s="2"/>
      <c r="OOA117" s="2"/>
      <c r="OOB117" s="2"/>
      <c r="OOC117" s="2"/>
      <c r="OOD117" s="2"/>
      <c r="OOE117" s="2"/>
      <c r="OOF117" s="2"/>
      <c r="OOG117" s="2"/>
      <c r="OOH117" s="2"/>
      <c r="OOI117" s="2"/>
      <c r="OOJ117" s="2"/>
      <c r="OOK117" s="2"/>
      <c r="OOL117" s="2"/>
      <c r="OOM117" s="2"/>
      <c r="OON117" s="2"/>
      <c r="OOO117" s="2"/>
      <c r="OOP117" s="2"/>
      <c r="OOQ117" s="2"/>
      <c r="OOR117" s="2"/>
      <c r="OOS117" s="2"/>
      <c r="OOT117" s="2"/>
      <c r="OOU117" s="2"/>
      <c r="OOV117" s="2"/>
      <c r="OOW117" s="2"/>
      <c r="OOX117" s="2"/>
      <c r="OOY117" s="2"/>
      <c r="OOZ117" s="2"/>
      <c r="OPA117" s="2"/>
      <c r="OPB117" s="2"/>
      <c r="OPC117" s="2"/>
      <c r="OPD117" s="2"/>
      <c r="OPE117" s="2"/>
      <c r="OPF117" s="2"/>
      <c r="OPG117" s="2"/>
      <c r="OPH117" s="2"/>
      <c r="OPI117" s="2"/>
      <c r="OPJ117" s="2"/>
      <c r="OPK117" s="2"/>
      <c r="OPL117" s="2"/>
      <c r="OPM117" s="2"/>
      <c r="OPN117" s="2"/>
      <c r="OPO117" s="2"/>
      <c r="OPP117" s="2"/>
      <c r="OPQ117" s="2"/>
      <c r="OPR117" s="2"/>
      <c r="OPS117" s="2"/>
      <c r="OPT117" s="2"/>
      <c r="OPU117" s="2"/>
      <c r="OPV117" s="2"/>
      <c r="OPW117" s="2"/>
      <c r="OPX117" s="2"/>
      <c r="OPY117" s="2"/>
      <c r="OPZ117" s="2"/>
      <c r="OQA117" s="2"/>
      <c r="OQB117" s="2"/>
      <c r="OQC117" s="2"/>
      <c r="OQD117" s="2"/>
      <c r="OQE117" s="2"/>
      <c r="OQF117" s="2"/>
      <c r="OQG117" s="2"/>
      <c r="OQH117" s="2"/>
      <c r="OQI117" s="2"/>
      <c r="OQJ117" s="2"/>
      <c r="OQK117" s="2"/>
      <c r="OQL117" s="2"/>
      <c r="OQM117" s="2"/>
      <c r="OQN117" s="2"/>
      <c r="OQO117" s="2"/>
      <c r="OQP117" s="2"/>
      <c r="OQQ117" s="2"/>
      <c r="OQR117" s="2"/>
      <c r="OQS117" s="2"/>
      <c r="OQT117" s="2"/>
      <c r="OQU117" s="2"/>
      <c r="OQV117" s="2"/>
      <c r="OQW117" s="2"/>
      <c r="OQX117" s="2"/>
      <c r="OQY117" s="2"/>
      <c r="OQZ117" s="2"/>
      <c r="ORA117" s="2"/>
      <c r="ORB117" s="2"/>
      <c r="ORC117" s="2"/>
      <c r="ORD117" s="2"/>
      <c r="ORE117" s="2"/>
      <c r="ORF117" s="2"/>
      <c r="ORG117" s="2"/>
      <c r="ORH117" s="2"/>
      <c r="ORI117" s="2"/>
      <c r="ORJ117" s="2"/>
      <c r="ORK117" s="2"/>
      <c r="ORL117" s="2"/>
      <c r="ORM117" s="2"/>
      <c r="ORN117" s="2"/>
      <c r="ORO117" s="2"/>
      <c r="ORP117" s="2"/>
      <c r="ORQ117" s="2"/>
      <c r="ORR117" s="2"/>
      <c r="ORS117" s="2"/>
      <c r="ORT117" s="2"/>
      <c r="ORU117" s="2"/>
      <c r="ORV117" s="2"/>
      <c r="ORW117" s="2"/>
      <c r="ORX117" s="2"/>
      <c r="ORY117" s="2"/>
      <c r="ORZ117" s="2"/>
      <c r="OSA117" s="2"/>
      <c r="OSB117" s="2"/>
      <c r="OSC117" s="2"/>
      <c r="OSD117" s="2"/>
      <c r="OSE117" s="2"/>
      <c r="OSF117" s="2"/>
      <c r="OSG117" s="2"/>
      <c r="OSH117" s="2"/>
      <c r="OSI117" s="2"/>
      <c r="OSJ117" s="2"/>
      <c r="OSK117" s="2"/>
      <c r="OSL117" s="2"/>
      <c r="OSM117" s="2"/>
      <c r="OSN117" s="2"/>
      <c r="OSO117" s="2"/>
      <c r="OSP117" s="2"/>
      <c r="OSQ117" s="2"/>
      <c r="OSR117" s="2"/>
      <c r="OSS117" s="2"/>
      <c r="OST117" s="2"/>
      <c r="OSU117" s="2"/>
      <c r="OSV117" s="2"/>
      <c r="OSW117" s="2"/>
      <c r="OSX117" s="2"/>
      <c r="OSY117" s="2"/>
      <c r="OSZ117" s="2"/>
      <c r="OTA117" s="2"/>
      <c r="OTB117" s="2"/>
      <c r="OTC117" s="2"/>
      <c r="OTD117" s="2"/>
      <c r="OTE117" s="2"/>
      <c r="OTF117" s="2"/>
      <c r="OTG117" s="2"/>
      <c r="OTH117" s="2"/>
      <c r="OTI117" s="2"/>
      <c r="OTJ117" s="2"/>
      <c r="OTK117" s="2"/>
      <c r="OTL117" s="2"/>
      <c r="OTM117" s="2"/>
      <c r="OTN117" s="2"/>
      <c r="OTO117" s="2"/>
      <c r="OTP117" s="2"/>
      <c r="OTQ117" s="2"/>
      <c r="OTR117" s="2"/>
      <c r="OTS117" s="2"/>
      <c r="OTT117" s="2"/>
      <c r="OTU117" s="2"/>
      <c r="OTV117" s="2"/>
      <c r="OTW117" s="2"/>
      <c r="OTX117" s="2"/>
      <c r="OTY117" s="2"/>
      <c r="OTZ117" s="2"/>
      <c r="OUA117" s="2"/>
      <c r="OUB117" s="2"/>
      <c r="OUC117" s="2"/>
      <c r="OUD117" s="2"/>
      <c r="OUE117" s="2"/>
      <c r="OUF117" s="2"/>
      <c r="OUG117" s="2"/>
      <c r="OUH117" s="2"/>
      <c r="OUI117" s="2"/>
      <c r="OUJ117" s="2"/>
      <c r="OUK117" s="2"/>
      <c r="OUL117" s="2"/>
      <c r="OUM117" s="2"/>
      <c r="OUN117" s="2"/>
      <c r="OUO117" s="2"/>
      <c r="OUP117" s="2"/>
      <c r="OUQ117" s="2"/>
      <c r="OUR117" s="2"/>
      <c r="OUS117" s="2"/>
      <c r="OUT117" s="2"/>
      <c r="OUU117" s="2"/>
      <c r="OUV117" s="2"/>
      <c r="OUW117" s="2"/>
      <c r="OUX117" s="2"/>
      <c r="OUY117" s="2"/>
      <c r="OUZ117" s="2"/>
      <c r="OVA117" s="2"/>
      <c r="OVB117" s="2"/>
      <c r="OVC117" s="2"/>
      <c r="OVD117" s="2"/>
      <c r="OVE117" s="2"/>
      <c r="OVF117" s="2"/>
      <c r="OVG117" s="2"/>
      <c r="OVH117" s="2"/>
      <c r="OVI117" s="2"/>
      <c r="OVJ117" s="2"/>
      <c r="OVK117" s="2"/>
      <c r="OVL117" s="2"/>
      <c r="OVM117" s="2"/>
      <c r="OVN117" s="2"/>
      <c r="OVO117" s="2"/>
      <c r="OVP117" s="2"/>
      <c r="OVQ117" s="2"/>
      <c r="OVR117" s="2"/>
      <c r="OVS117" s="2"/>
      <c r="OVT117" s="2"/>
      <c r="OVU117" s="2"/>
      <c r="OVV117" s="2"/>
      <c r="OVW117" s="2"/>
      <c r="OVX117" s="2"/>
      <c r="OVY117" s="2"/>
      <c r="OVZ117" s="2"/>
      <c r="OWA117" s="2"/>
      <c r="OWB117" s="2"/>
      <c r="OWC117" s="2"/>
      <c r="OWD117" s="2"/>
      <c r="OWE117" s="2"/>
      <c r="OWF117" s="2"/>
      <c r="OWG117" s="2"/>
      <c r="OWH117" s="2"/>
      <c r="OWI117" s="2"/>
      <c r="OWJ117" s="2"/>
      <c r="OWK117" s="2"/>
      <c r="OWL117" s="2"/>
      <c r="OWM117" s="2"/>
      <c r="OWN117" s="2"/>
      <c r="OWO117" s="2"/>
      <c r="OWP117" s="2"/>
      <c r="OWQ117" s="2"/>
      <c r="OWR117" s="2"/>
      <c r="OWS117" s="2"/>
      <c r="OWT117" s="2"/>
      <c r="OWU117" s="2"/>
      <c r="OWV117" s="2"/>
      <c r="OWW117" s="2"/>
      <c r="OWX117" s="2"/>
      <c r="OWY117" s="2"/>
      <c r="OWZ117" s="2"/>
      <c r="OXA117" s="2"/>
      <c r="OXB117" s="2"/>
      <c r="OXC117" s="2"/>
      <c r="OXD117" s="2"/>
      <c r="OXE117" s="2"/>
      <c r="OXF117" s="2"/>
      <c r="OXG117" s="2"/>
      <c r="OXH117" s="2"/>
      <c r="OXI117" s="2"/>
      <c r="OXJ117" s="2"/>
      <c r="OXK117" s="2"/>
      <c r="OXL117" s="2"/>
      <c r="OXM117" s="2"/>
      <c r="OXN117" s="2"/>
      <c r="OXO117" s="2"/>
      <c r="OXP117" s="2"/>
      <c r="OXQ117" s="2"/>
      <c r="OXR117" s="2"/>
      <c r="OXS117" s="2"/>
      <c r="OXT117" s="2"/>
      <c r="OXU117" s="2"/>
      <c r="OXV117" s="2"/>
      <c r="OXW117" s="2"/>
      <c r="OXX117" s="2"/>
      <c r="OXY117" s="2"/>
      <c r="OXZ117" s="2"/>
      <c r="OYA117" s="2"/>
      <c r="OYB117" s="2"/>
      <c r="OYC117" s="2"/>
      <c r="OYD117" s="2"/>
      <c r="OYE117" s="2"/>
      <c r="OYF117" s="2"/>
      <c r="OYG117" s="2"/>
      <c r="OYH117" s="2"/>
      <c r="OYI117" s="2"/>
      <c r="OYJ117" s="2"/>
      <c r="OYK117" s="2"/>
      <c r="OYL117" s="2"/>
      <c r="OYM117" s="2"/>
      <c r="OYN117" s="2"/>
      <c r="OYO117" s="2"/>
      <c r="OYP117" s="2"/>
      <c r="OYQ117" s="2"/>
      <c r="OYR117" s="2"/>
      <c r="OYS117" s="2"/>
      <c r="OYT117" s="2"/>
      <c r="OYU117" s="2"/>
      <c r="OYV117" s="2"/>
      <c r="OYW117" s="2"/>
      <c r="OYX117" s="2"/>
      <c r="OYY117" s="2"/>
      <c r="OYZ117" s="2"/>
      <c r="OZA117" s="2"/>
      <c r="OZB117" s="2"/>
      <c r="OZC117" s="2"/>
      <c r="OZD117" s="2"/>
      <c r="OZE117" s="2"/>
      <c r="OZF117" s="2"/>
      <c r="OZG117" s="2"/>
      <c r="OZH117" s="2"/>
      <c r="OZI117" s="2"/>
      <c r="OZJ117" s="2"/>
      <c r="OZK117" s="2"/>
      <c r="OZL117" s="2"/>
      <c r="OZM117" s="2"/>
      <c r="OZN117" s="2"/>
      <c r="OZO117" s="2"/>
      <c r="OZP117" s="2"/>
      <c r="OZQ117" s="2"/>
      <c r="OZR117" s="2"/>
      <c r="OZS117" s="2"/>
      <c r="OZT117" s="2"/>
      <c r="OZU117" s="2"/>
      <c r="OZV117" s="2"/>
      <c r="OZW117" s="2"/>
      <c r="OZX117" s="2"/>
      <c r="OZY117" s="2"/>
      <c r="OZZ117" s="2"/>
      <c r="PAA117" s="2"/>
      <c r="PAB117" s="2"/>
      <c r="PAC117" s="2"/>
      <c r="PAD117" s="2"/>
      <c r="PAE117" s="2"/>
      <c r="PAF117" s="2"/>
      <c r="PAG117" s="2"/>
      <c r="PAH117" s="2"/>
      <c r="PAI117" s="2"/>
      <c r="PAJ117" s="2"/>
      <c r="PAK117" s="2"/>
      <c r="PAL117" s="2"/>
      <c r="PAM117" s="2"/>
      <c r="PAN117" s="2"/>
      <c r="PAO117" s="2"/>
      <c r="PAP117" s="2"/>
      <c r="PAQ117" s="2"/>
      <c r="PAR117" s="2"/>
      <c r="PAS117" s="2"/>
      <c r="PAT117" s="2"/>
      <c r="PAU117" s="2"/>
      <c r="PAV117" s="2"/>
      <c r="PAW117" s="2"/>
      <c r="PAX117" s="2"/>
      <c r="PAY117" s="2"/>
      <c r="PAZ117" s="2"/>
      <c r="PBA117" s="2"/>
      <c r="PBB117" s="2"/>
      <c r="PBC117" s="2"/>
      <c r="PBD117" s="2"/>
      <c r="PBE117" s="2"/>
      <c r="PBF117" s="2"/>
      <c r="PBG117" s="2"/>
      <c r="PBH117" s="2"/>
      <c r="PBI117" s="2"/>
      <c r="PBJ117" s="2"/>
      <c r="PBK117" s="2"/>
      <c r="PBL117" s="2"/>
      <c r="PBM117" s="2"/>
      <c r="PBN117" s="2"/>
      <c r="PBO117" s="2"/>
      <c r="PBP117" s="2"/>
      <c r="PBQ117" s="2"/>
      <c r="PBR117" s="2"/>
      <c r="PBS117" s="2"/>
      <c r="PBT117" s="2"/>
      <c r="PBU117" s="2"/>
      <c r="PBV117" s="2"/>
      <c r="PBW117" s="2"/>
      <c r="PBX117" s="2"/>
      <c r="PBY117" s="2"/>
      <c r="PBZ117" s="2"/>
      <c r="PCA117" s="2"/>
      <c r="PCB117" s="2"/>
      <c r="PCC117" s="2"/>
      <c r="PCD117" s="2"/>
      <c r="PCE117" s="2"/>
      <c r="PCF117" s="2"/>
      <c r="PCG117" s="2"/>
      <c r="PCH117" s="2"/>
      <c r="PCI117" s="2"/>
      <c r="PCJ117" s="2"/>
      <c r="PCK117" s="2"/>
      <c r="PCL117" s="2"/>
      <c r="PCM117" s="2"/>
      <c r="PCN117" s="2"/>
      <c r="PCO117" s="2"/>
      <c r="PCP117" s="2"/>
      <c r="PCQ117" s="2"/>
      <c r="PCR117" s="2"/>
      <c r="PCS117" s="2"/>
      <c r="PCT117" s="2"/>
      <c r="PCU117" s="2"/>
      <c r="PCV117" s="2"/>
      <c r="PCW117" s="2"/>
      <c r="PCX117" s="2"/>
      <c r="PCY117" s="2"/>
      <c r="PCZ117" s="2"/>
      <c r="PDA117" s="2"/>
      <c r="PDB117" s="2"/>
      <c r="PDC117" s="2"/>
      <c r="PDD117" s="2"/>
      <c r="PDE117" s="2"/>
      <c r="PDF117" s="2"/>
      <c r="PDG117" s="2"/>
      <c r="PDH117" s="2"/>
      <c r="PDI117" s="2"/>
      <c r="PDJ117" s="2"/>
      <c r="PDK117" s="2"/>
      <c r="PDL117" s="2"/>
      <c r="PDM117" s="2"/>
      <c r="PDN117" s="2"/>
      <c r="PDO117" s="2"/>
      <c r="PDP117" s="2"/>
      <c r="PDQ117" s="2"/>
      <c r="PDR117" s="2"/>
      <c r="PDS117" s="2"/>
      <c r="PDT117" s="2"/>
      <c r="PDU117" s="2"/>
      <c r="PDV117" s="2"/>
      <c r="PDW117" s="2"/>
      <c r="PDX117" s="2"/>
      <c r="PDY117" s="2"/>
      <c r="PDZ117" s="2"/>
      <c r="PEA117" s="2"/>
      <c r="PEB117" s="2"/>
      <c r="PEC117" s="2"/>
      <c r="PED117" s="2"/>
      <c r="PEE117" s="2"/>
      <c r="PEF117" s="2"/>
      <c r="PEG117" s="2"/>
      <c r="PEH117" s="2"/>
      <c r="PEI117" s="2"/>
      <c r="PEJ117" s="2"/>
      <c r="PEK117" s="2"/>
      <c r="PEL117" s="2"/>
      <c r="PEM117" s="2"/>
      <c r="PEN117" s="2"/>
      <c r="PEO117" s="2"/>
      <c r="PEP117" s="2"/>
      <c r="PEQ117" s="2"/>
      <c r="PER117" s="2"/>
      <c r="PES117" s="2"/>
      <c r="PET117" s="2"/>
      <c r="PEU117" s="2"/>
      <c r="PEV117" s="2"/>
      <c r="PEW117" s="2"/>
      <c r="PEX117" s="2"/>
      <c r="PEY117" s="2"/>
      <c r="PEZ117" s="2"/>
      <c r="PFA117" s="2"/>
      <c r="PFB117" s="2"/>
      <c r="PFC117" s="2"/>
      <c r="PFD117" s="2"/>
      <c r="PFE117" s="2"/>
      <c r="PFF117" s="2"/>
      <c r="PFG117" s="2"/>
      <c r="PFH117" s="2"/>
      <c r="PFI117" s="2"/>
      <c r="PFJ117" s="2"/>
      <c r="PFK117" s="2"/>
      <c r="PFL117" s="2"/>
      <c r="PFM117" s="2"/>
      <c r="PFN117" s="2"/>
      <c r="PFO117" s="2"/>
      <c r="PFP117" s="2"/>
      <c r="PFQ117" s="2"/>
      <c r="PFR117" s="2"/>
      <c r="PFS117" s="2"/>
      <c r="PFT117" s="2"/>
      <c r="PFU117" s="2"/>
      <c r="PFV117" s="2"/>
      <c r="PFW117" s="2"/>
      <c r="PFX117" s="2"/>
      <c r="PFY117" s="2"/>
      <c r="PFZ117" s="2"/>
      <c r="PGA117" s="2"/>
      <c r="PGB117" s="2"/>
      <c r="PGC117" s="2"/>
      <c r="PGD117" s="2"/>
      <c r="PGE117" s="2"/>
      <c r="PGF117" s="2"/>
      <c r="PGG117" s="2"/>
      <c r="PGH117" s="2"/>
      <c r="PGI117" s="2"/>
      <c r="PGJ117" s="2"/>
      <c r="PGK117" s="2"/>
      <c r="PGL117" s="2"/>
      <c r="PGM117" s="2"/>
      <c r="PGN117" s="2"/>
      <c r="PGO117" s="2"/>
      <c r="PGP117" s="2"/>
      <c r="PGQ117" s="2"/>
      <c r="PGR117" s="2"/>
      <c r="PGS117" s="2"/>
      <c r="PGT117" s="2"/>
      <c r="PGU117" s="2"/>
      <c r="PGV117" s="2"/>
      <c r="PGW117" s="2"/>
      <c r="PGX117" s="2"/>
      <c r="PGY117" s="2"/>
      <c r="PGZ117" s="2"/>
      <c r="PHA117" s="2"/>
      <c r="PHB117" s="2"/>
      <c r="PHC117" s="2"/>
      <c r="PHD117" s="2"/>
      <c r="PHE117" s="2"/>
      <c r="PHF117" s="2"/>
      <c r="PHG117" s="2"/>
      <c r="PHH117" s="2"/>
      <c r="PHI117" s="2"/>
      <c r="PHJ117" s="2"/>
      <c r="PHK117" s="2"/>
      <c r="PHL117" s="2"/>
      <c r="PHM117" s="2"/>
      <c r="PHN117" s="2"/>
      <c r="PHO117" s="2"/>
      <c r="PHP117" s="2"/>
      <c r="PHQ117" s="2"/>
      <c r="PHR117" s="2"/>
      <c r="PHS117" s="2"/>
      <c r="PHT117" s="2"/>
      <c r="PHU117" s="2"/>
      <c r="PHV117" s="2"/>
      <c r="PHW117" s="2"/>
      <c r="PHX117" s="2"/>
      <c r="PHY117" s="2"/>
      <c r="PHZ117" s="2"/>
      <c r="PIA117" s="2"/>
      <c r="PIB117" s="2"/>
      <c r="PIC117" s="2"/>
      <c r="PID117" s="2"/>
      <c r="PIE117" s="2"/>
      <c r="PIF117" s="2"/>
      <c r="PIG117" s="2"/>
      <c r="PIH117" s="2"/>
      <c r="PII117" s="2"/>
      <c r="PIJ117" s="2"/>
      <c r="PIK117" s="2"/>
      <c r="PIL117" s="2"/>
      <c r="PIM117" s="2"/>
      <c r="PIN117" s="2"/>
      <c r="PIO117" s="2"/>
      <c r="PIP117" s="2"/>
      <c r="PIQ117" s="2"/>
      <c r="PIR117" s="2"/>
      <c r="PIS117" s="2"/>
      <c r="PIT117" s="2"/>
      <c r="PIU117" s="2"/>
      <c r="PIV117" s="2"/>
      <c r="PIW117" s="2"/>
      <c r="PIX117" s="2"/>
      <c r="PIY117" s="2"/>
      <c r="PIZ117" s="2"/>
      <c r="PJA117" s="2"/>
      <c r="PJB117" s="2"/>
      <c r="PJC117" s="2"/>
      <c r="PJD117" s="2"/>
      <c r="PJE117" s="2"/>
      <c r="PJF117" s="2"/>
      <c r="PJG117" s="2"/>
      <c r="PJH117" s="2"/>
      <c r="PJI117" s="2"/>
      <c r="PJJ117" s="2"/>
      <c r="PJK117" s="2"/>
      <c r="PJL117" s="2"/>
      <c r="PJM117" s="2"/>
      <c r="PJN117" s="2"/>
      <c r="PJO117" s="2"/>
      <c r="PJP117" s="2"/>
      <c r="PJQ117" s="2"/>
      <c r="PJR117" s="2"/>
      <c r="PJS117" s="2"/>
      <c r="PJT117" s="2"/>
      <c r="PJU117" s="2"/>
      <c r="PJV117" s="2"/>
      <c r="PJW117" s="2"/>
      <c r="PJX117" s="2"/>
      <c r="PJY117" s="2"/>
      <c r="PJZ117" s="2"/>
      <c r="PKA117" s="2"/>
      <c r="PKB117" s="2"/>
      <c r="PKC117" s="2"/>
      <c r="PKD117" s="2"/>
      <c r="PKE117" s="2"/>
      <c r="PKF117" s="2"/>
      <c r="PKG117" s="2"/>
      <c r="PKH117" s="2"/>
      <c r="PKI117" s="2"/>
      <c r="PKJ117" s="2"/>
      <c r="PKK117" s="2"/>
      <c r="PKL117" s="2"/>
      <c r="PKM117" s="2"/>
      <c r="PKN117" s="2"/>
      <c r="PKO117" s="2"/>
      <c r="PKP117" s="2"/>
      <c r="PKQ117" s="2"/>
      <c r="PKR117" s="2"/>
      <c r="PKS117" s="2"/>
      <c r="PKT117" s="2"/>
      <c r="PKU117" s="2"/>
      <c r="PKV117" s="2"/>
      <c r="PKW117" s="2"/>
      <c r="PKX117" s="2"/>
      <c r="PKY117" s="2"/>
      <c r="PKZ117" s="2"/>
      <c r="PLA117" s="2"/>
      <c r="PLB117" s="2"/>
      <c r="PLC117" s="2"/>
      <c r="PLD117" s="2"/>
      <c r="PLE117" s="2"/>
      <c r="PLF117" s="2"/>
      <c r="PLG117" s="2"/>
      <c r="PLH117" s="2"/>
      <c r="PLI117" s="2"/>
      <c r="PLJ117" s="2"/>
      <c r="PLK117" s="2"/>
      <c r="PLL117" s="2"/>
      <c r="PLM117" s="2"/>
      <c r="PLN117" s="2"/>
      <c r="PLO117" s="2"/>
      <c r="PLP117" s="2"/>
      <c r="PLQ117" s="2"/>
      <c r="PLR117" s="2"/>
      <c r="PLS117" s="2"/>
      <c r="PLT117" s="2"/>
      <c r="PLU117" s="2"/>
      <c r="PLV117" s="2"/>
      <c r="PLW117" s="2"/>
      <c r="PLX117" s="2"/>
      <c r="PLY117" s="2"/>
      <c r="PLZ117" s="2"/>
      <c r="PMA117" s="2"/>
      <c r="PMB117" s="2"/>
      <c r="PMC117" s="2"/>
      <c r="PMD117" s="2"/>
      <c r="PME117" s="2"/>
      <c r="PMF117" s="2"/>
      <c r="PMG117" s="2"/>
      <c r="PMH117" s="2"/>
      <c r="PMI117" s="2"/>
      <c r="PMJ117" s="2"/>
      <c r="PMK117" s="2"/>
      <c r="PML117" s="2"/>
      <c r="PMM117" s="2"/>
      <c r="PMN117" s="2"/>
      <c r="PMO117" s="2"/>
      <c r="PMP117" s="2"/>
      <c r="PMQ117" s="2"/>
      <c r="PMR117" s="2"/>
      <c r="PMS117" s="2"/>
      <c r="PMT117" s="2"/>
      <c r="PMU117" s="2"/>
      <c r="PMV117" s="2"/>
      <c r="PMW117" s="2"/>
      <c r="PMX117" s="2"/>
      <c r="PMY117" s="2"/>
      <c r="PMZ117" s="2"/>
      <c r="PNA117" s="2"/>
      <c r="PNB117" s="2"/>
      <c r="PNC117" s="2"/>
      <c r="PND117" s="2"/>
      <c r="PNE117" s="2"/>
      <c r="PNF117" s="2"/>
      <c r="PNG117" s="2"/>
      <c r="PNH117" s="2"/>
      <c r="PNI117" s="2"/>
      <c r="PNJ117" s="2"/>
      <c r="PNK117" s="2"/>
      <c r="PNL117" s="2"/>
      <c r="PNM117" s="2"/>
      <c r="PNN117" s="2"/>
      <c r="PNO117" s="2"/>
      <c r="PNP117" s="2"/>
      <c r="PNQ117" s="2"/>
      <c r="PNR117" s="2"/>
      <c r="PNS117" s="2"/>
      <c r="PNT117" s="2"/>
      <c r="PNU117" s="2"/>
      <c r="PNV117" s="2"/>
      <c r="PNW117" s="2"/>
      <c r="PNX117" s="2"/>
      <c r="PNY117" s="2"/>
      <c r="PNZ117" s="2"/>
      <c r="POA117" s="2"/>
      <c r="POB117" s="2"/>
      <c r="POC117" s="2"/>
      <c r="POD117" s="2"/>
      <c r="POE117" s="2"/>
      <c r="POF117" s="2"/>
      <c r="POG117" s="2"/>
      <c r="POH117" s="2"/>
      <c r="POI117" s="2"/>
      <c r="POJ117" s="2"/>
      <c r="POK117" s="2"/>
      <c r="POL117" s="2"/>
      <c r="POM117" s="2"/>
      <c r="PON117" s="2"/>
      <c r="POO117" s="2"/>
      <c r="POP117" s="2"/>
      <c r="POQ117" s="2"/>
      <c r="POR117" s="2"/>
      <c r="POS117" s="2"/>
      <c r="POT117" s="2"/>
      <c r="POU117" s="2"/>
      <c r="POV117" s="2"/>
      <c r="POW117" s="2"/>
      <c r="POX117" s="2"/>
      <c r="POY117" s="2"/>
      <c r="POZ117" s="2"/>
      <c r="PPA117" s="2"/>
      <c r="PPB117" s="2"/>
      <c r="PPC117" s="2"/>
      <c r="PPD117" s="2"/>
      <c r="PPE117" s="2"/>
      <c r="PPF117" s="2"/>
      <c r="PPG117" s="2"/>
      <c r="PPH117" s="2"/>
      <c r="PPI117" s="2"/>
      <c r="PPJ117" s="2"/>
      <c r="PPK117" s="2"/>
      <c r="PPL117" s="2"/>
      <c r="PPM117" s="2"/>
      <c r="PPN117" s="2"/>
      <c r="PPO117" s="2"/>
      <c r="PPP117" s="2"/>
      <c r="PPQ117" s="2"/>
      <c r="PPR117" s="2"/>
      <c r="PPS117" s="2"/>
      <c r="PPT117" s="2"/>
      <c r="PPU117" s="2"/>
      <c r="PPV117" s="2"/>
      <c r="PPW117" s="2"/>
      <c r="PPX117" s="2"/>
      <c r="PPY117" s="2"/>
      <c r="PPZ117" s="2"/>
      <c r="PQA117" s="2"/>
      <c r="PQB117" s="2"/>
      <c r="PQC117" s="2"/>
      <c r="PQD117" s="2"/>
      <c r="PQE117" s="2"/>
      <c r="PQF117" s="2"/>
      <c r="PQG117" s="2"/>
      <c r="PQH117" s="2"/>
      <c r="PQI117" s="2"/>
      <c r="PQJ117" s="2"/>
      <c r="PQK117" s="2"/>
      <c r="PQL117" s="2"/>
      <c r="PQM117" s="2"/>
      <c r="PQN117" s="2"/>
      <c r="PQO117" s="2"/>
      <c r="PQP117" s="2"/>
      <c r="PQQ117" s="2"/>
      <c r="PQR117" s="2"/>
      <c r="PQS117" s="2"/>
      <c r="PQT117" s="2"/>
      <c r="PQU117" s="2"/>
      <c r="PQV117" s="2"/>
      <c r="PQW117" s="2"/>
      <c r="PQX117" s="2"/>
      <c r="PQY117" s="2"/>
      <c r="PQZ117" s="2"/>
      <c r="PRA117" s="2"/>
      <c r="PRB117" s="2"/>
      <c r="PRC117" s="2"/>
      <c r="PRD117" s="2"/>
      <c r="PRE117" s="2"/>
      <c r="PRF117" s="2"/>
      <c r="PRG117" s="2"/>
      <c r="PRH117" s="2"/>
      <c r="PRI117" s="2"/>
      <c r="PRJ117" s="2"/>
      <c r="PRK117" s="2"/>
      <c r="PRL117" s="2"/>
      <c r="PRM117" s="2"/>
      <c r="PRN117" s="2"/>
      <c r="PRO117" s="2"/>
      <c r="PRP117" s="2"/>
      <c r="PRQ117" s="2"/>
      <c r="PRR117" s="2"/>
      <c r="PRS117" s="2"/>
      <c r="PRT117" s="2"/>
      <c r="PRU117" s="2"/>
      <c r="PRV117" s="2"/>
      <c r="PRW117" s="2"/>
      <c r="PRX117" s="2"/>
      <c r="PRY117" s="2"/>
      <c r="PRZ117" s="2"/>
      <c r="PSA117" s="2"/>
      <c r="PSB117" s="2"/>
      <c r="PSC117" s="2"/>
      <c r="PSD117" s="2"/>
      <c r="PSE117" s="2"/>
      <c r="PSF117" s="2"/>
      <c r="PSG117" s="2"/>
      <c r="PSH117" s="2"/>
      <c r="PSI117" s="2"/>
      <c r="PSJ117" s="2"/>
      <c r="PSK117" s="2"/>
      <c r="PSL117" s="2"/>
      <c r="PSM117" s="2"/>
      <c r="PSN117" s="2"/>
      <c r="PSO117" s="2"/>
      <c r="PSP117" s="2"/>
      <c r="PSQ117" s="2"/>
      <c r="PSR117" s="2"/>
      <c r="PSS117" s="2"/>
      <c r="PST117" s="2"/>
      <c r="PSU117" s="2"/>
      <c r="PSV117" s="2"/>
      <c r="PSW117" s="2"/>
      <c r="PSX117" s="2"/>
      <c r="PSY117" s="2"/>
      <c r="PSZ117" s="2"/>
      <c r="PTA117" s="2"/>
      <c r="PTB117" s="2"/>
      <c r="PTC117" s="2"/>
      <c r="PTD117" s="2"/>
      <c r="PTE117" s="2"/>
      <c r="PTF117" s="2"/>
      <c r="PTG117" s="2"/>
      <c r="PTH117" s="2"/>
      <c r="PTI117" s="2"/>
      <c r="PTJ117" s="2"/>
      <c r="PTK117" s="2"/>
      <c r="PTL117" s="2"/>
      <c r="PTM117" s="2"/>
      <c r="PTN117" s="2"/>
      <c r="PTO117" s="2"/>
      <c r="PTP117" s="2"/>
      <c r="PTQ117" s="2"/>
      <c r="PTR117" s="2"/>
      <c r="PTS117" s="2"/>
      <c r="PTT117" s="2"/>
      <c r="PTU117" s="2"/>
      <c r="PTV117" s="2"/>
      <c r="PTW117" s="2"/>
      <c r="PTX117" s="2"/>
      <c r="PTY117" s="2"/>
      <c r="PTZ117" s="2"/>
      <c r="PUA117" s="2"/>
      <c r="PUB117" s="2"/>
      <c r="PUC117" s="2"/>
      <c r="PUD117" s="2"/>
      <c r="PUE117" s="2"/>
      <c r="PUF117" s="2"/>
      <c r="PUG117" s="2"/>
      <c r="PUH117" s="2"/>
      <c r="PUI117" s="2"/>
      <c r="PUJ117" s="2"/>
      <c r="PUK117" s="2"/>
      <c r="PUL117" s="2"/>
      <c r="PUM117" s="2"/>
      <c r="PUN117" s="2"/>
      <c r="PUO117" s="2"/>
      <c r="PUP117" s="2"/>
      <c r="PUQ117" s="2"/>
      <c r="PUR117" s="2"/>
      <c r="PUS117" s="2"/>
      <c r="PUT117" s="2"/>
      <c r="PUU117" s="2"/>
      <c r="PUV117" s="2"/>
      <c r="PUW117" s="2"/>
      <c r="PUX117" s="2"/>
      <c r="PUY117" s="2"/>
      <c r="PUZ117" s="2"/>
      <c r="PVA117" s="2"/>
      <c r="PVB117" s="2"/>
      <c r="PVC117" s="2"/>
      <c r="PVD117" s="2"/>
      <c r="PVE117" s="2"/>
      <c r="PVF117" s="2"/>
      <c r="PVG117" s="2"/>
      <c r="PVH117" s="2"/>
      <c r="PVI117" s="2"/>
      <c r="PVJ117" s="2"/>
      <c r="PVK117" s="2"/>
      <c r="PVL117" s="2"/>
      <c r="PVM117" s="2"/>
      <c r="PVN117" s="2"/>
      <c r="PVO117" s="2"/>
      <c r="PVP117" s="2"/>
      <c r="PVQ117" s="2"/>
      <c r="PVR117" s="2"/>
      <c r="PVS117" s="2"/>
      <c r="PVT117" s="2"/>
      <c r="PVU117" s="2"/>
      <c r="PVV117" s="2"/>
      <c r="PVW117" s="2"/>
      <c r="PVX117" s="2"/>
      <c r="PVY117" s="2"/>
      <c r="PVZ117" s="2"/>
      <c r="PWA117" s="2"/>
      <c r="PWB117" s="2"/>
      <c r="PWC117" s="2"/>
      <c r="PWD117" s="2"/>
      <c r="PWE117" s="2"/>
      <c r="PWF117" s="2"/>
      <c r="PWG117" s="2"/>
      <c r="PWH117" s="2"/>
      <c r="PWI117" s="2"/>
      <c r="PWJ117" s="2"/>
      <c r="PWK117" s="2"/>
      <c r="PWL117" s="2"/>
      <c r="PWM117" s="2"/>
      <c r="PWN117" s="2"/>
      <c r="PWO117" s="2"/>
      <c r="PWP117" s="2"/>
      <c r="PWQ117" s="2"/>
      <c r="PWR117" s="2"/>
      <c r="PWS117" s="2"/>
      <c r="PWT117" s="2"/>
      <c r="PWU117" s="2"/>
      <c r="PWV117" s="2"/>
      <c r="PWW117" s="2"/>
      <c r="PWX117" s="2"/>
      <c r="PWY117" s="2"/>
      <c r="PWZ117" s="2"/>
      <c r="PXA117" s="2"/>
      <c r="PXB117" s="2"/>
      <c r="PXC117" s="2"/>
      <c r="PXD117" s="2"/>
      <c r="PXE117" s="2"/>
      <c r="PXF117" s="2"/>
      <c r="PXG117" s="2"/>
      <c r="PXH117" s="2"/>
      <c r="PXI117" s="2"/>
      <c r="PXJ117" s="2"/>
      <c r="PXK117" s="2"/>
      <c r="PXL117" s="2"/>
      <c r="PXM117" s="2"/>
      <c r="PXN117" s="2"/>
      <c r="PXO117" s="2"/>
      <c r="PXP117" s="2"/>
      <c r="PXQ117" s="2"/>
      <c r="PXR117" s="2"/>
      <c r="PXS117" s="2"/>
      <c r="PXT117" s="2"/>
      <c r="PXU117" s="2"/>
      <c r="PXV117" s="2"/>
      <c r="PXW117" s="2"/>
      <c r="PXX117" s="2"/>
      <c r="PXY117" s="2"/>
      <c r="PXZ117" s="2"/>
      <c r="PYA117" s="2"/>
      <c r="PYB117" s="2"/>
      <c r="PYC117" s="2"/>
      <c r="PYD117" s="2"/>
      <c r="PYE117" s="2"/>
      <c r="PYF117" s="2"/>
      <c r="PYG117" s="2"/>
      <c r="PYH117" s="2"/>
      <c r="PYI117" s="2"/>
      <c r="PYJ117" s="2"/>
      <c r="PYK117" s="2"/>
      <c r="PYL117" s="2"/>
      <c r="PYM117" s="2"/>
      <c r="PYN117" s="2"/>
      <c r="PYO117" s="2"/>
      <c r="PYP117" s="2"/>
      <c r="PYQ117" s="2"/>
      <c r="PYR117" s="2"/>
      <c r="PYS117" s="2"/>
      <c r="PYT117" s="2"/>
      <c r="PYU117" s="2"/>
      <c r="PYV117" s="2"/>
      <c r="PYW117" s="2"/>
      <c r="PYX117" s="2"/>
      <c r="PYY117" s="2"/>
      <c r="PYZ117" s="2"/>
      <c r="PZA117" s="2"/>
      <c r="PZB117" s="2"/>
      <c r="PZC117" s="2"/>
      <c r="PZD117" s="2"/>
      <c r="PZE117" s="2"/>
      <c r="PZF117" s="2"/>
      <c r="PZG117" s="2"/>
      <c r="PZH117" s="2"/>
      <c r="PZI117" s="2"/>
      <c r="PZJ117" s="2"/>
      <c r="PZK117" s="2"/>
      <c r="PZL117" s="2"/>
      <c r="PZM117" s="2"/>
      <c r="PZN117" s="2"/>
      <c r="PZO117" s="2"/>
      <c r="PZP117" s="2"/>
      <c r="PZQ117" s="2"/>
      <c r="PZR117" s="2"/>
      <c r="PZS117" s="2"/>
      <c r="PZT117" s="2"/>
      <c r="PZU117" s="2"/>
      <c r="PZV117" s="2"/>
      <c r="PZW117" s="2"/>
      <c r="PZX117" s="2"/>
      <c r="PZY117" s="2"/>
      <c r="PZZ117" s="2"/>
      <c r="QAA117" s="2"/>
      <c r="QAB117" s="2"/>
      <c r="QAC117" s="2"/>
      <c r="QAD117" s="2"/>
      <c r="QAE117" s="2"/>
      <c r="QAF117" s="2"/>
      <c r="QAG117" s="2"/>
      <c r="QAH117" s="2"/>
      <c r="QAI117" s="2"/>
      <c r="QAJ117" s="2"/>
      <c r="QAK117" s="2"/>
      <c r="QAL117" s="2"/>
      <c r="QAM117" s="2"/>
      <c r="QAN117" s="2"/>
      <c r="QAO117" s="2"/>
      <c r="QAP117" s="2"/>
      <c r="QAQ117" s="2"/>
      <c r="QAR117" s="2"/>
      <c r="QAS117" s="2"/>
      <c r="QAT117" s="2"/>
      <c r="QAU117" s="2"/>
      <c r="QAV117" s="2"/>
      <c r="QAW117" s="2"/>
      <c r="QAX117" s="2"/>
      <c r="QAY117" s="2"/>
      <c r="QAZ117" s="2"/>
      <c r="QBA117" s="2"/>
      <c r="QBB117" s="2"/>
      <c r="QBC117" s="2"/>
      <c r="QBD117" s="2"/>
      <c r="QBE117" s="2"/>
      <c r="QBF117" s="2"/>
      <c r="QBG117" s="2"/>
      <c r="QBH117" s="2"/>
      <c r="QBI117" s="2"/>
      <c r="QBJ117" s="2"/>
      <c r="QBK117" s="2"/>
      <c r="QBL117" s="2"/>
      <c r="QBM117" s="2"/>
      <c r="QBN117" s="2"/>
      <c r="QBO117" s="2"/>
      <c r="QBP117" s="2"/>
      <c r="QBQ117" s="2"/>
      <c r="QBR117" s="2"/>
      <c r="QBS117" s="2"/>
      <c r="QBT117" s="2"/>
      <c r="QBU117" s="2"/>
      <c r="QBV117" s="2"/>
      <c r="QBW117" s="2"/>
      <c r="QBX117" s="2"/>
      <c r="QBY117" s="2"/>
      <c r="QBZ117" s="2"/>
      <c r="QCA117" s="2"/>
      <c r="QCB117" s="2"/>
      <c r="QCC117" s="2"/>
      <c r="QCD117" s="2"/>
      <c r="QCE117" s="2"/>
      <c r="QCF117" s="2"/>
      <c r="QCG117" s="2"/>
      <c r="QCH117" s="2"/>
      <c r="QCI117" s="2"/>
      <c r="QCJ117" s="2"/>
      <c r="QCK117" s="2"/>
      <c r="QCL117" s="2"/>
      <c r="QCM117" s="2"/>
      <c r="QCN117" s="2"/>
      <c r="QCO117" s="2"/>
      <c r="QCP117" s="2"/>
      <c r="QCQ117" s="2"/>
      <c r="QCR117" s="2"/>
      <c r="QCS117" s="2"/>
      <c r="QCT117" s="2"/>
      <c r="QCU117" s="2"/>
      <c r="QCV117" s="2"/>
      <c r="QCW117" s="2"/>
      <c r="QCX117" s="2"/>
      <c r="QCY117" s="2"/>
      <c r="QCZ117" s="2"/>
      <c r="QDA117" s="2"/>
      <c r="QDB117" s="2"/>
      <c r="QDC117" s="2"/>
      <c r="QDD117" s="2"/>
      <c r="QDE117" s="2"/>
      <c r="QDF117" s="2"/>
      <c r="QDG117" s="2"/>
      <c r="QDH117" s="2"/>
      <c r="QDI117" s="2"/>
      <c r="QDJ117" s="2"/>
      <c r="QDK117" s="2"/>
      <c r="QDL117" s="2"/>
      <c r="QDM117" s="2"/>
      <c r="QDN117" s="2"/>
      <c r="QDO117" s="2"/>
      <c r="QDP117" s="2"/>
      <c r="QDQ117" s="2"/>
      <c r="QDR117" s="2"/>
      <c r="QDS117" s="2"/>
      <c r="QDT117" s="2"/>
      <c r="QDU117" s="2"/>
      <c r="QDV117" s="2"/>
      <c r="QDW117" s="2"/>
      <c r="QDX117" s="2"/>
      <c r="QDY117" s="2"/>
      <c r="QDZ117" s="2"/>
      <c r="QEA117" s="2"/>
      <c r="QEB117" s="2"/>
      <c r="QEC117" s="2"/>
      <c r="QED117" s="2"/>
      <c r="QEE117" s="2"/>
      <c r="QEF117" s="2"/>
      <c r="QEG117" s="2"/>
      <c r="QEH117" s="2"/>
      <c r="QEI117" s="2"/>
      <c r="QEJ117" s="2"/>
      <c r="QEK117" s="2"/>
      <c r="QEL117" s="2"/>
      <c r="QEM117" s="2"/>
      <c r="QEN117" s="2"/>
      <c r="QEO117" s="2"/>
      <c r="QEP117" s="2"/>
      <c r="QEQ117" s="2"/>
      <c r="QER117" s="2"/>
      <c r="QES117" s="2"/>
      <c r="QET117" s="2"/>
      <c r="QEU117" s="2"/>
      <c r="QEV117" s="2"/>
      <c r="QEW117" s="2"/>
      <c r="QEX117" s="2"/>
      <c r="QEY117" s="2"/>
      <c r="QEZ117" s="2"/>
      <c r="QFA117" s="2"/>
      <c r="QFB117" s="2"/>
      <c r="QFC117" s="2"/>
      <c r="QFD117" s="2"/>
      <c r="QFE117" s="2"/>
      <c r="QFF117" s="2"/>
      <c r="QFG117" s="2"/>
      <c r="QFH117" s="2"/>
      <c r="QFI117" s="2"/>
      <c r="QFJ117" s="2"/>
      <c r="QFK117" s="2"/>
      <c r="QFL117" s="2"/>
      <c r="QFM117" s="2"/>
      <c r="QFN117" s="2"/>
      <c r="QFO117" s="2"/>
      <c r="QFP117" s="2"/>
      <c r="QFQ117" s="2"/>
      <c r="QFR117" s="2"/>
      <c r="QFS117" s="2"/>
      <c r="QFT117" s="2"/>
      <c r="QFU117" s="2"/>
      <c r="QFV117" s="2"/>
      <c r="QFW117" s="2"/>
      <c r="QFX117" s="2"/>
      <c r="QFY117" s="2"/>
      <c r="QFZ117" s="2"/>
      <c r="QGA117" s="2"/>
      <c r="QGB117" s="2"/>
      <c r="QGC117" s="2"/>
      <c r="QGD117" s="2"/>
      <c r="QGE117" s="2"/>
      <c r="QGF117" s="2"/>
      <c r="QGG117" s="2"/>
      <c r="QGH117" s="2"/>
      <c r="QGI117" s="2"/>
      <c r="QGJ117" s="2"/>
      <c r="QGK117" s="2"/>
      <c r="QGL117" s="2"/>
      <c r="QGM117" s="2"/>
      <c r="QGN117" s="2"/>
      <c r="QGO117" s="2"/>
      <c r="QGP117" s="2"/>
      <c r="QGQ117" s="2"/>
      <c r="QGR117" s="2"/>
      <c r="QGS117" s="2"/>
      <c r="QGT117" s="2"/>
      <c r="QGU117" s="2"/>
      <c r="QGV117" s="2"/>
      <c r="QGW117" s="2"/>
      <c r="QGX117" s="2"/>
      <c r="QGY117" s="2"/>
      <c r="QGZ117" s="2"/>
      <c r="QHA117" s="2"/>
      <c r="QHB117" s="2"/>
      <c r="QHC117" s="2"/>
      <c r="QHD117" s="2"/>
      <c r="QHE117" s="2"/>
      <c r="QHF117" s="2"/>
      <c r="QHG117" s="2"/>
      <c r="QHH117" s="2"/>
      <c r="QHI117" s="2"/>
      <c r="QHJ117" s="2"/>
      <c r="QHK117" s="2"/>
      <c r="QHL117" s="2"/>
      <c r="QHM117" s="2"/>
      <c r="QHN117" s="2"/>
      <c r="QHO117" s="2"/>
      <c r="QHP117" s="2"/>
      <c r="QHQ117" s="2"/>
      <c r="QHR117" s="2"/>
      <c r="QHS117" s="2"/>
      <c r="QHT117" s="2"/>
      <c r="QHU117" s="2"/>
      <c r="QHV117" s="2"/>
      <c r="QHW117" s="2"/>
      <c r="QHX117" s="2"/>
      <c r="QHY117" s="2"/>
      <c r="QHZ117" s="2"/>
      <c r="QIA117" s="2"/>
      <c r="QIB117" s="2"/>
      <c r="QIC117" s="2"/>
      <c r="QID117" s="2"/>
      <c r="QIE117" s="2"/>
      <c r="QIF117" s="2"/>
      <c r="QIG117" s="2"/>
      <c r="QIH117" s="2"/>
      <c r="QII117" s="2"/>
      <c r="QIJ117" s="2"/>
      <c r="QIK117" s="2"/>
      <c r="QIL117" s="2"/>
      <c r="QIM117" s="2"/>
      <c r="QIN117" s="2"/>
      <c r="QIO117" s="2"/>
      <c r="QIP117" s="2"/>
      <c r="QIQ117" s="2"/>
      <c r="QIR117" s="2"/>
      <c r="QIS117" s="2"/>
      <c r="QIT117" s="2"/>
      <c r="QIU117" s="2"/>
      <c r="QIV117" s="2"/>
      <c r="QIW117" s="2"/>
      <c r="QIX117" s="2"/>
      <c r="QIY117" s="2"/>
      <c r="QIZ117" s="2"/>
      <c r="QJA117" s="2"/>
      <c r="QJB117" s="2"/>
      <c r="QJC117" s="2"/>
      <c r="QJD117" s="2"/>
      <c r="QJE117" s="2"/>
      <c r="QJF117" s="2"/>
      <c r="QJG117" s="2"/>
      <c r="QJH117" s="2"/>
      <c r="QJI117" s="2"/>
      <c r="QJJ117" s="2"/>
      <c r="QJK117" s="2"/>
      <c r="QJL117" s="2"/>
      <c r="QJM117" s="2"/>
      <c r="QJN117" s="2"/>
      <c r="QJO117" s="2"/>
      <c r="QJP117" s="2"/>
      <c r="QJQ117" s="2"/>
      <c r="QJR117" s="2"/>
      <c r="QJS117" s="2"/>
      <c r="QJT117" s="2"/>
      <c r="QJU117" s="2"/>
      <c r="QJV117" s="2"/>
      <c r="QJW117" s="2"/>
      <c r="QJX117" s="2"/>
      <c r="QJY117" s="2"/>
      <c r="QJZ117" s="2"/>
      <c r="QKA117" s="2"/>
      <c r="QKB117" s="2"/>
      <c r="QKC117" s="2"/>
      <c r="QKD117" s="2"/>
      <c r="QKE117" s="2"/>
      <c r="QKF117" s="2"/>
      <c r="QKG117" s="2"/>
      <c r="QKH117" s="2"/>
      <c r="QKI117" s="2"/>
      <c r="QKJ117" s="2"/>
      <c r="QKK117" s="2"/>
      <c r="QKL117" s="2"/>
      <c r="QKM117" s="2"/>
      <c r="QKN117" s="2"/>
      <c r="QKO117" s="2"/>
      <c r="QKP117" s="2"/>
      <c r="QKQ117" s="2"/>
      <c r="QKR117" s="2"/>
      <c r="QKS117" s="2"/>
      <c r="QKT117" s="2"/>
      <c r="QKU117" s="2"/>
      <c r="QKV117" s="2"/>
      <c r="QKW117" s="2"/>
      <c r="QKX117" s="2"/>
      <c r="QKY117" s="2"/>
      <c r="QKZ117" s="2"/>
      <c r="QLA117" s="2"/>
      <c r="QLB117" s="2"/>
      <c r="QLC117" s="2"/>
      <c r="QLD117" s="2"/>
      <c r="QLE117" s="2"/>
      <c r="QLF117" s="2"/>
      <c r="QLG117" s="2"/>
      <c r="QLH117" s="2"/>
      <c r="QLI117" s="2"/>
      <c r="QLJ117" s="2"/>
      <c r="QLK117" s="2"/>
      <c r="QLL117" s="2"/>
      <c r="QLM117" s="2"/>
      <c r="QLN117" s="2"/>
      <c r="QLO117" s="2"/>
      <c r="QLP117" s="2"/>
      <c r="QLQ117" s="2"/>
      <c r="QLR117" s="2"/>
      <c r="QLS117" s="2"/>
      <c r="QLT117" s="2"/>
      <c r="QLU117" s="2"/>
      <c r="QLV117" s="2"/>
      <c r="QLW117" s="2"/>
      <c r="QLX117" s="2"/>
      <c r="QLY117" s="2"/>
      <c r="QLZ117" s="2"/>
      <c r="QMA117" s="2"/>
      <c r="QMB117" s="2"/>
      <c r="QMC117" s="2"/>
      <c r="QMD117" s="2"/>
      <c r="QME117" s="2"/>
      <c r="QMF117" s="2"/>
      <c r="QMG117" s="2"/>
      <c r="QMH117" s="2"/>
      <c r="QMI117" s="2"/>
      <c r="QMJ117" s="2"/>
      <c r="QMK117" s="2"/>
      <c r="QML117" s="2"/>
      <c r="QMM117" s="2"/>
      <c r="QMN117" s="2"/>
      <c r="QMO117" s="2"/>
      <c r="QMP117" s="2"/>
      <c r="QMQ117" s="2"/>
      <c r="QMR117" s="2"/>
      <c r="QMS117" s="2"/>
      <c r="QMT117" s="2"/>
      <c r="QMU117" s="2"/>
      <c r="QMV117" s="2"/>
      <c r="QMW117" s="2"/>
      <c r="QMX117" s="2"/>
      <c r="QMY117" s="2"/>
      <c r="QMZ117" s="2"/>
      <c r="QNA117" s="2"/>
      <c r="QNB117" s="2"/>
      <c r="QNC117" s="2"/>
      <c r="QND117" s="2"/>
      <c r="QNE117" s="2"/>
      <c r="QNF117" s="2"/>
      <c r="QNG117" s="2"/>
      <c r="QNH117" s="2"/>
      <c r="QNI117" s="2"/>
      <c r="QNJ117" s="2"/>
      <c r="QNK117" s="2"/>
      <c r="QNL117" s="2"/>
      <c r="QNM117" s="2"/>
      <c r="QNN117" s="2"/>
      <c r="QNO117" s="2"/>
      <c r="QNP117" s="2"/>
      <c r="QNQ117" s="2"/>
      <c r="QNR117" s="2"/>
      <c r="QNS117" s="2"/>
      <c r="QNT117" s="2"/>
      <c r="QNU117" s="2"/>
      <c r="QNV117" s="2"/>
      <c r="QNW117" s="2"/>
      <c r="QNX117" s="2"/>
      <c r="QNY117" s="2"/>
      <c r="QNZ117" s="2"/>
      <c r="QOA117" s="2"/>
      <c r="QOB117" s="2"/>
      <c r="QOC117" s="2"/>
      <c r="QOD117" s="2"/>
      <c r="QOE117" s="2"/>
      <c r="QOF117" s="2"/>
      <c r="QOG117" s="2"/>
      <c r="QOH117" s="2"/>
      <c r="QOI117" s="2"/>
      <c r="QOJ117" s="2"/>
      <c r="QOK117" s="2"/>
      <c r="QOL117" s="2"/>
      <c r="QOM117" s="2"/>
      <c r="QON117" s="2"/>
      <c r="QOO117" s="2"/>
      <c r="QOP117" s="2"/>
      <c r="QOQ117" s="2"/>
      <c r="QOR117" s="2"/>
      <c r="QOS117" s="2"/>
      <c r="QOT117" s="2"/>
      <c r="QOU117" s="2"/>
      <c r="QOV117" s="2"/>
      <c r="QOW117" s="2"/>
      <c r="QOX117" s="2"/>
      <c r="QOY117" s="2"/>
      <c r="QOZ117" s="2"/>
      <c r="QPA117" s="2"/>
      <c r="QPB117" s="2"/>
      <c r="QPC117" s="2"/>
      <c r="QPD117" s="2"/>
      <c r="QPE117" s="2"/>
      <c r="QPF117" s="2"/>
      <c r="QPG117" s="2"/>
      <c r="QPH117" s="2"/>
      <c r="QPI117" s="2"/>
      <c r="QPJ117" s="2"/>
      <c r="QPK117" s="2"/>
      <c r="QPL117" s="2"/>
      <c r="QPM117" s="2"/>
      <c r="QPN117" s="2"/>
      <c r="QPO117" s="2"/>
      <c r="QPP117" s="2"/>
      <c r="QPQ117" s="2"/>
      <c r="QPR117" s="2"/>
      <c r="QPS117" s="2"/>
      <c r="QPT117" s="2"/>
      <c r="QPU117" s="2"/>
      <c r="QPV117" s="2"/>
      <c r="QPW117" s="2"/>
      <c r="QPX117" s="2"/>
      <c r="QPY117" s="2"/>
      <c r="QPZ117" s="2"/>
      <c r="QQA117" s="2"/>
      <c r="QQB117" s="2"/>
      <c r="QQC117" s="2"/>
      <c r="QQD117" s="2"/>
      <c r="QQE117" s="2"/>
      <c r="QQF117" s="2"/>
      <c r="QQG117" s="2"/>
      <c r="QQH117" s="2"/>
      <c r="QQI117" s="2"/>
      <c r="QQJ117" s="2"/>
      <c r="QQK117" s="2"/>
      <c r="QQL117" s="2"/>
      <c r="QQM117" s="2"/>
      <c r="QQN117" s="2"/>
      <c r="QQO117" s="2"/>
      <c r="QQP117" s="2"/>
      <c r="QQQ117" s="2"/>
      <c r="QQR117" s="2"/>
      <c r="QQS117" s="2"/>
      <c r="QQT117" s="2"/>
      <c r="QQU117" s="2"/>
      <c r="QQV117" s="2"/>
      <c r="QQW117" s="2"/>
      <c r="QQX117" s="2"/>
      <c r="QQY117" s="2"/>
      <c r="QQZ117" s="2"/>
      <c r="QRA117" s="2"/>
      <c r="QRB117" s="2"/>
      <c r="QRC117" s="2"/>
      <c r="QRD117" s="2"/>
      <c r="QRE117" s="2"/>
      <c r="QRF117" s="2"/>
      <c r="QRG117" s="2"/>
      <c r="QRH117" s="2"/>
      <c r="QRI117" s="2"/>
      <c r="QRJ117" s="2"/>
      <c r="QRK117" s="2"/>
      <c r="QRL117" s="2"/>
      <c r="QRM117" s="2"/>
      <c r="QRN117" s="2"/>
      <c r="QRO117" s="2"/>
      <c r="QRP117" s="2"/>
      <c r="QRQ117" s="2"/>
      <c r="QRR117" s="2"/>
      <c r="QRS117" s="2"/>
      <c r="QRT117" s="2"/>
      <c r="QRU117" s="2"/>
      <c r="QRV117" s="2"/>
      <c r="QRW117" s="2"/>
      <c r="QRX117" s="2"/>
      <c r="QRY117" s="2"/>
      <c r="QRZ117" s="2"/>
      <c r="QSA117" s="2"/>
      <c r="QSB117" s="2"/>
      <c r="QSC117" s="2"/>
      <c r="QSD117" s="2"/>
      <c r="QSE117" s="2"/>
      <c r="QSF117" s="2"/>
      <c r="QSG117" s="2"/>
      <c r="QSH117" s="2"/>
      <c r="QSI117" s="2"/>
      <c r="QSJ117" s="2"/>
      <c r="QSK117" s="2"/>
      <c r="QSL117" s="2"/>
      <c r="QSM117" s="2"/>
      <c r="QSN117" s="2"/>
      <c r="QSO117" s="2"/>
      <c r="QSP117" s="2"/>
      <c r="QSQ117" s="2"/>
      <c r="QSR117" s="2"/>
      <c r="QSS117" s="2"/>
      <c r="QST117" s="2"/>
      <c r="QSU117" s="2"/>
      <c r="QSV117" s="2"/>
      <c r="QSW117" s="2"/>
      <c r="QSX117" s="2"/>
      <c r="QSY117" s="2"/>
      <c r="QSZ117" s="2"/>
      <c r="QTA117" s="2"/>
      <c r="QTB117" s="2"/>
      <c r="QTC117" s="2"/>
      <c r="QTD117" s="2"/>
      <c r="QTE117" s="2"/>
      <c r="QTF117" s="2"/>
      <c r="QTG117" s="2"/>
      <c r="QTH117" s="2"/>
      <c r="QTI117" s="2"/>
      <c r="QTJ117" s="2"/>
      <c r="QTK117" s="2"/>
      <c r="QTL117" s="2"/>
      <c r="QTM117" s="2"/>
      <c r="QTN117" s="2"/>
      <c r="QTO117" s="2"/>
      <c r="QTP117" s="2"/>
      <c r="QTQ117" s="2"/>
      <c r="QTR117" s="2"/>
      <c r="QTS117" s="2"/>
      <c r="QTT117" s="2"/>
      <c r="QTU117" s="2"/>
      <c r="QTV117" s="2"/>
      <c r="QTW117" s="2"/>
      <c r="QTX117" s="2"/>
      <c r="QTY117" s="2"/>
      <c r="QTZ117" s="2"/>
      <c r="QUA117" s="2"/>
      <c r="QUB117" s="2"/>
      <c r="QUC117" s="2"/>
      <c r="QUD117" s="2"/>
      <c r="QUE117" s="2"/>
      <c r="QUF117" s="2"/>
      <c r="QUG117" s="2"/>
      <c r="QUH117" s="2"/>
      <c r="QUI117" s="2"/>
      <c r="QUJ117" s="2"/>
      <c r="QUK117" s="2"/>
      <c r="QUL117" s="2"/>
      <c r="QUM117" s="2"/>
      <c r="QUN117" s="2"/>
      <c r="QUO117" s="2"/>
      <c r="QUP117" s="2"/>
      <c r="QUQ117" s="2"/>
      <c r="QUR117" s="2"/>
      <c r="QUS117" s="2"/>
      <c r="QUT117" s="2"/>
      <c r="QUU117" s="2"/>
      <c r="QUV117" s="2"/>
      <c r="QUW117" s="2"/>
      <c r="QUX117" s="2"/>
      <c r="QUY117" s="2"/>
      <c r="QUZ117" s="2"/>
      <c r="QVA117" s="2"/>
      <c r="QVB117" s="2"/>
      <c r="QVC117" s="2"/>
      <c r="QVD117" s="2"/>
      <c r="QVE117" s="2"/>
      <c r="QVF117" s="2"/>
      <c r="QVG117" s="2"/>
      <c r="QVH117" s="2"/>
      <c r="QVI117" s="2"/>
      <c r="QVJ117" s="2"/>
      <c r="QVK117" s="2"/>
      <c r="QVL117" s="2"/>
      <c r="QVM117" s="2"/>
      <c r="QVN117" s="2"/>
      <c r="QVO117" s="2"/>
      <c r="QVP117" s="2"/>
      <c r="QVQ117" s="2"/>
      <c r="QVR117" s="2"/>
      <c r="QVS117" s="2"/>
      <c r="QVT117" s="2"/>
      <c r="QVU117" s="2"/>
      <c r="QVV117" s="2"/>
      <c r="QVW117" s="2"/>
      <c r="QVX117" s="2"/>
      <c r="QVY117" s="2"/>
      <c r="QVZ117" s="2"/>
      <c r="QWA117" s="2"/>
      <c r="QWB117" s="2"/>
      <c r="QWC117" s="2"/>
      <c r="QWD117" s="2"/>
      <c r="QWE117" s="2"/>
      <c r="QWF117" s="2"/>
      <c r="QWG117" s="2"/>
      <c r="QWH117" s="2"/>
      <c r="QWI117" s="2"/>
      <c r="QWJ117" s="2"/>
      <c r="QWK117" s="2"/>
      <c r="QWL117" s="2"/>
      <c r="QWM117" s="2"/>
      <c r="QWN117" s="2"/>
      <c r="QWO117" s="2"/>
      <c r="QWP117" s="2"/>
      <c r="QWQ117" s="2"/>
      <c r="QWR117" s="2"/>
      <c r="QWS117" s="2"/>
      <c r="QWT117" s="2"/>
      <c r="QWU117" s="2"/>
      <c r="QWV117" s="2"/>
      <c r="QWW117" s="2"/>
      <c r="QWX117" s="2"/>
      <c r="QWY117" s="2"/>
      <c r="QWZ117" s="2"/>
      <c r="QXA117" s="2"/>
      <c r="QXB117" s="2"/>
      <c r="QXC117" s="2"/>
      <c r="QXD117" s="2"/>
      <c r="QXE117" s="2"/>
      <c r="QXF117" s="2"/>
      <c r="QXG117" s="2"/>
      <c r="QXH117" s="2"/>
      <c r="QXI117" s="2"/>
      <c r="QXJ117" s="2"/>
      <c r="QXK117" s="2"/>
      <c r="QXL117" s="2"/>
      <c r="QXM117" s="2"/>
      <c r="QXN117" s="2"/>
      <c r="QXO117" s="2"/>
      <c r="QXP117" s="2"/>
      <c r="QXQ117" s="2"/>
      <c r="QXR117" s="2"/>
      <c r="QXS117" s="2"/>
      <c r="QXT117" s="2"/>
      <c r="QXU117" s="2"/>
      <c r="QXV117" s="2"/>
      <c r="QXW117" s="2"/>
      <c r="QXX117" s="2"/>
      <c r="QXY117" s="2"/>
      <c r="QXZ117" s="2"/>
      <c r="QYA117" s="2"/>
      <c r="QYB117" s="2"/>
      <c r="QYC117" s="2"/>
      <c r="QYD117" s="2"/>
      <c r="QYE117" s="2"/>
      <c r="QYF117" s="2"/>
      <c r="QYG117" s="2"/>
      <c r="QYH117" s="2"/>
      <c r="QYI117" s="2"/>
      <c r="QYJ117" s="2"/>
      <c r="QYK117" s="2"/>
      <c r="QYL117" s="2"/>
      <c r="QYM117" s="2"/>
      <c r="QYN117" s="2"/>
      <c r="QYO117" s="2"/>
      <c r="QYP117" s="2"/>
      <c r="QYQ117" s="2"/>
      <c r="QYR117" s="2"/>
      <c r="QYS117" s="2"/>
      <c r="QYT117" s="2"/>
      <c r="QYU117" s="2"/>
      <c r="QYV117" s="2"/>
      <c r="QYW117" s="2"/>
      <c r="QYX117" s="2"/>
      <c r="QYY117" s="2"/>
      <c r="QYZ117" s="2"/>
      <c r="QZA117" s="2"/>
      <c r="QZB117" s="2"/>
      <c r="QZC117" s="2"/>
      <c r="QZD117" s="2"/>
      <c r="QZE117" s="2"/>
      <c r="QZF117" s="2"/>
      <c r="QZG117" s="2"/>
      <c r="QZH117" s="2"/>
      <c r="QZI117" s="2"/>
      <c r="QZJ117" s="2"/>
      <c r="QZK117" s="2"/>
      <c r="QZL117" s="2"/>
      <c r="QZM117" s="2"/>
      <c r="QZN117" s="2"/>
      <c r="QZO117" s="2"/>
      <c r="QZP117" s="2"/>
      <c r="QZQ117" s="2"/>
      <c r="QZR117" s="2"/>
      <c r="QZS117" s="2"/>
      <c r="QZT117" s="2"/>
      <c r="QZU117" s="2"/>
      <c r="QZV117" s="2"/>
      <c r="QZW117" s="2"/>
      <c r="QZX117" s="2"/>
      <c r="QZY117" s="2"/>
      <c r="QZZ117" s="2"/>
      <c r="RAA117" s="2"/>
      <c r="RAB117" s="2"/>
      <c r="RAC117" s="2"/>
      <c r="RAD117" s="2"/>
      <c r="RAE117" s="2"/>
      <c r="RAF117" s="2"/>
      <c r="RAG117" s="2"/>
      <c r="RAH117" s="2"/>
      <c r="RAI117" s="2"/>
      <c r="RAJ117" s="2"/>
      <c r="RAK117" s="2"/>
      <c r="RAL117" s="2"/>
      <c r="RAM117" s="2"/>
      <c r="RAN117" s="2"/>
      <c r="RAO117" s="2"/>
      <c r="RAP117" s="2"/>
      <c r="RAQ117" s="2"/>
      <c r="RAR117" s="2"/>
      <c r="RAS117" s="2"/>
      <c r="RAT117" s="2"/>
      <c r="RAU117" s="2"/>
      <c r="RAV117" s="2"/>
      <c r="RAW117" s="2"/>
      <c r="RAX117" s="2"/>
      <c r="RAY117" s="2"/>
      <c r="RAZ117" s="2"/>
      <c r="RBA117" s="2"/>
      <c r="RBB117" s="2"/>
      <c r="RBC117" s="2"/>
      <c r="RBD117" s="2"/>
      <c r="RBE117" s="2"/>
      <c r="RBF117" s="2"/>
      <c r="RBG117" s="2"/>
      <c r="RBH117" s="2"/>
      <c r="RBI117" s="2"/>
      <c r="RBJ117" s="2"/>
      <c r="RBK117" s="2"/>
      <c r="RBL117" s="2"/>
      <c r="RBM117" s="2"/>
      <c r="RBN117" s="2"/>
      <c r="RBO117" s="2"/>
      <c r="RBP117" s="2"/>
      <c r="RBQ117" s="2"/>
      <c r="RBR117" s="2"/>
      <c r="RBS117" s="2"/>
      <c r="RBT117" s="2"/>
      <c r="RBU117" s="2"/>
      <c r="RBV117" s="2"/>
      <c r="RBW117" s="2"/>
      <c r="RBX117" s="2"/>
      <c r="RBY117" s="2"/>
      <c r="RBZ117" s="2"/>
      <c r="RCA117" s="2"/>
      <c r="RCB117" s="2"/>
      <c r="RCC117" s="2"/>
      <c r="RCD117" s="2"/>
      <c r="RCE117" s="2"/>
      <c r="RCF117" s="2"/>
      <c r="RCG117" s="2"/>
      <c r="RCH117" s="2"/>
      <c r="RCI117" s="2"/>
      <c r="RCJ117" s="2"/>
      <c r="RCK117" s="2"/>
      <c r="RCL117" s="2"/>
      <c r="RCM117" s="2"/>
      <c r="RCN117" s="2"/>
      <c r="RCO117" s="2"/>
      <c r="RCP117" s="2"/>
      <c r="RCQ117" s="2"/>
      <c r="RCR117" s="2"/>
      <c r="RCS117" s="2"/>
      <c r="RCT117" s="2"/>
      <c r="RCU117" s="2"/>
      <c r="RCV117" s="2"/>
      <c r="RCW117" s="2"/>
      <c r="RCX117" s="2"/>
      <c r="RCY117" s="2"/>
      <c r="RCZ117" s="2"/>
      <c r="RDA117" s="2"/>
      <c r="RDB117" s="2"/>
      <c r="RDC117" s="2"/>
      <c r="RDD117" s="2"/>
      <c r="RDE117" s="2"/>
      <c r="RDF117" s="2"/>
      <c r="RDG117" s="2"/>
      <c r="RDH117" s="2"/>
      <c r="RDI117" s="2"/>
      <c r="RDJ117" s="2"/>
      <c r="RDK117" s="2"/>
      <c r="RDL117" s="2"/>
      <c r="RDM117" s="2"/>
      <c r="RDN117" s="2"/>
      <c r="RDO117" s="2"/>
      <c r="RDP117" s="2"/>
      <c r="RDQ117" s="2"/>
      <c r="RDR117" s="2"/>
      <c r="RDS117" s="2"/>
      <c r="RDT117" s="2"/>
      <c r="RDU117" s="2"/>
      <c r="RDV117" s="2"/>
      <c r="RDW117" s="2"/>
      <c r="RDX117" s="2"/>
      <c r="RDY117" s="2"/>
      <c r="RDZ117" s="2"/>
      <c r="REA117" s="2"/>
      <c r="REB117" s="2"/>
      <c r="REC117" s="2"/>
      <c r="RED117" s="2"/>
      <c r="REE117" s="2"/>
      <c r="REF117" s="2"/>
      <c r="REG117" s="2"/>
      <c r="REH117" s="2"/>
      <c r="REI117" s="2"/>
      <c r="REJ117" s="2"/>
      <c r="REK117" s="2"/>
      <c r="REL117" s="2"/>
      <c r="REM117" s="2"/>
      <c r="REN117" s="2"/>
      <c r="REO117" s="2"/>
      <c r="REP117" s="2"/>
      <c r="REQ117" s="2"/>
      <c r="RER117" s="2"/>
      <c r="RES117" s="2"/>
      <c r="RET117" s="2"/>
      <c r="REU117" s="2"/>
      <c r="REV117" s="2"/>
      <c r="REW117" s="2"/>
      <c r="REX117" s="2"/>
      <c r="REY117" s="2"/>
      <c r="REZ117" s="2"/>
      <c r="RFA117" s="2"/>
      <c r="RFB117" s="2"/>
      <c r="RFC117" s="2"/>
      <c r="RFD117" s="2"/>
      <c r="RFE117" s="2"/>
      <c r="RFF117" s="2"/>
      <c r="RFG117" s="2"/>
      <c r="RFH117" s="2"/>
      <c r="RFI117" s="2"/>
      <c r="RFJ117" s="2"/>
      <c r="RFK117" s="2"/>
      <c r="RFL117" s="2"/>
      <c r="RFM117" s="2"/>
      <c r="RFN117" s="2"/>
      <c r="RFO117" s="2"/>
      <c r="RFP117" s="2"/>
      <c r="RFQ117" s="2"/>
      <c r="RFR117" s="2"/>
      <c r="RFS117" s="2"/>
      <c r="RFT117" s="2"/>
      <c r="RFU117" s="2"/>
      <c r="RFV117" s="2"/>
      <c r="RFW117" s="2"/>
      <c r="RFX117" s="2"/>
      <c r="RFY117" s="2"/>
      <c r="RFZ117" s="2"/>
      <c r="RGA117" s="2"/>
      <c r="RGB117" s="2"/>
      <c r="RGC117" s="2"/>
      <c r="RGD117" s="2"/>
      <c r="RGE117" s="2"/>
      <c r="RGF117" s="2"/>
      <c r="RGG117" s="2"/>
      <c r="RGH117" s="2"/>
      <c r="RGI117" s="2"/>
      <c r="RGJ117" s="2"/>
      <c r="RGK117" s="2"/>
      <c r="RGL117" s="2"/>
      <c r="RGM117" s="2"/>
      <c r="RGN117" s="2"/>
      <c r="RGO117" s="2"/>
      <c r="RGP117" s="2"/>
      <c r="RGQ117" s="2"/>
      <c r="RGR117" s="2"/>
      <c r="RGS117" s="2"/>
      <c r="RGT117" s="2"/>
      <c r="RGU117" s="2"/>
      <c r="RGV117" s="2"/>
      <c r="RGW117" s="2"/>
      <c r="RGX117" s="2"/>
      <c r="RGY117" s="2"/>
      <c r="RGZ117" s="2"/>
      <c r="RHA117" s="2"/>
      <c r="RHB117" s="2"/>
      <c r="RHC117" s="2"/>
      <c r="RHD117" s="2"/>
      <c r="RHE117" s="2"/>
      <c r="RHF117" s="2"/>
      <c r="RHG117" s="2"/>
      <c r="RHH117" s="2"/>
      <c r="RHI117" s="2"/>
      <c r="RHJ117" s="2"/>
      <c r="RHK117" s="2"/>
      <c r="RHL117" s="2"/>
      <c r="RHM117" s="2"/>
      <c r="RHN117" s="2"/>
      <c r="RHO117" s="2"/>
      <c r="RHP117" s="2"/>
      <c r="RHQ117" s="2"/>
      <c r="RHR117" s="2"/>
      <c r="RHS117" s="2"/>
      <c r="RHT117" s="2"/>
      <c r="RHU117" s="2"/>
      <c r="RHV117" s="2"/>
      <c r="RHW117" s="2"/>
      <c r="RHX117" s="2"/>
      <c r="RHY117" s="2"/>
      <c r="RHZ117" s="2"/>
      <c r="RIA117" s="2"/>
      <c r="RIB117" s="2"/>
      <c r="RIC117" s="2"/>
      <c r="RID117" s="2"/>
      <c r="RIE117" s="2"/>
      <c r="RIF117" s="2"/>
      <c r="RIG117" s="2"/>
      <c r="RIH117" s="2"/>
      <c r="RII117" s="2"/>
      <c r="RIJ117" s="2"/>
      <c r="RIK117" s="2"/>
      <c r="RIL117" s="2"/>
      <c r="RIM117" s="2"/>
      <c r="RIN117" s="2"/>
      <c r="RIO117" s="2"/>
      <c r="RIP117" s="2"/>
      <c r="RIQ117" s="2"/>
      <c r="RIR117" s="2"/>
      <c r="RIS117" s="2"/>
      <c r="RIT117" s="2"/>
      <c r="RIU117" s="2"/>
      <c r="RIV117" s="2"/>
      <c r="RIW117" s="2"/>
      <c r="RIX117" s="2"/>
      <c r="RIY117" s="2"/>
      <c r="RIZ117" s="2"/>
      <c r="RJA117" s="2"/>
      <c r="RJB117" s="2"/>
      <c r="RJC117" s="2"/>
      <c r="RJD117" s="2"/>
      <c r="RJE117" s="2"/>
      <c r="RJF117" s="2"/>
      <c r="RJG117" s="2"/>
      <c r="RJH117" s="2"/>
      <c r="RJI117" s="2"/>
      <c r="RJJ117" s="2"/>
      <c r="RJK117" s="2"/>
      <c r="RJL117" s="2"/>
      <c r="RJM117" s="2"/>
      <c r="RJN117" s="2"/>
      <c r="RJO117" s="2"/>
      <c r="RJP117" s="2"/>
      <c r="RJQ117" s="2"/>
      <c r="RJR117" s="2"/>
      <c r="RJS117" s="2"/>
      <c r="RJT117" s="2"/>
      <c r="RJU117" s="2"/>
      <c r="RJV117" s="2"/>
      <c r="RJW117" s="2"/>
      <c r="RJX117" s="2"/>
      <c r="RJY117" s="2"/>
      <c r="RJZ117" s="2"/>
      <c r="RKA117" s="2"/>
      <c r="RKB117" s="2"/>
      <c r="RKC117" s="2"/>
      <c r="RKD117" s="2"/>
      <c r="RKE117" s="2"/>
      <c r="RKF117" s="2"/>
      <c r="RKG117" s="2"/>
      <c r="RKH117" s="2"/>
      <c r="RKI117" s="2"/>
      <c r="RKJ117" s="2"/>
      <c r="RKK117" s="2"/>
      <c r="RKL117" s="2"/>
      <c r="RKM117" s="2"/>
      <c r="RKN117" s="2"/>
      <c r="RKO117" s="2"/>
      <c r="RKP117" s="2"/>
      <c r="RKQ117" s="2"/>
      <c r="RKR117" s="2"/>
      <c r="RKS117" s="2"/>
      <c r="RKT117" s="2"/>
      <c r="RKU117" s="2"/>
      <c r="RKV117" s="2"/>
      <c r="RKW117" s="2"/>
      <c r="RKX117" s="2"/>
      <c r="RKY117" s="2"/>
      <c r="RKZ117" s="2"/>
      <c r="RLA117" s="2"/>
      <c r="RLB117" s="2"/>
      <c r="RLC117" s="2"/>
      <c r="RLD117" s="2"/>
      <c r="RLE117" s="2"/>
      <c r="RLF117" s="2"/>
      <c r="RLG117" s="2"/>
      <c r="RLH117" s="2"/>
      <c r="RLI117" s="2"/>
      <c r="RLJ117" s="2"/>
      <c r="RLK117" s="2"/>
      <c r="RLL117" s="2"/>
      <c r="RLM117" s="2"/>
      <c r="RLN117" s="2"/>
      <c r="RLO117" s="2"/>
      <c r="RLP117" s="2"/>
      <c r="RLQ117" s="2"/>
      <c r="RLR117" s="2"/>
      <c r="RLS117" s="2"/>
      <c r="RLT117" s="2"/>
      <c r="RLU117" s="2"/>
      <c r="RLV117" s="2"/>
      <c r="RLW117" s="2"/>
      <c r="RLX117" s="2"/>
      <c r="RLY117" s="2"/>
      <c r="RLZ117" s="2"/>
      <c r="RMA117" s="2"/>
      <c r="RMB117" s="2"/>
      <c r="RMC117" s="2"/>
      <c r="RMD117" s="2"/>
      <c r="RME117" s="2"/>
      <c r="RMF117" s="2"/>
      <c r="RMG117" s="2"/>
      <c r="RMH117" s="2"/>
      <c r="RMI117" s="2"/>
      <c r="RMJ117" s="2"/>
      <c r="RMK117" s="2"/>
      <c r="RML117" s="2"/>
      <c r="RMM117" s="2"/>
      <c r="RMN117" s="2"/>
      <c r="RMO117" s="2"/>
      <c r="RMP117" s="2"/>
      <c r="RMQ117" s="2"/>
      <c r="RMR117" s="2"/>
      <c r="RMS117" s="2"/>
      <c r="RMT117" s="2"/>
      <c r="RMU117" s="2"/>
      <c r="RMV117" s="2"/>
      <c r="RMW117" s="2"/>
      <c r="RMX117" s="2"/>
      <c r="RMY117" s="2"/>
      <c r="RMZ117" s="2"/>
      <c r="RNA117" s="2"/>
      <c r="RNB117" s="2"/>
      <c r="RNC117" s="2"/>
      <c r="RND117" s="2"/>
      <c r="RNE117" s="2"/>
      <c r="RNF117" s="2"/>
      <c r="RNG117" s="2"/>
      <c r="RNH117" s="2"/>
      <c r="RNI117" s="2"/>
      <c r="RNJ117" s="2"/>
      <c r="RNK117" s="2"/>
      <c r="RNL117" s="2"/>
      <c r="RNM117" s="2"/>
      <c r="RNN117" s="2"/>
      <c r="RNO117" s="2"/>
      <c r="RNP117" s="2"/>
      <c r="RNQ117" s="2"/>
      <c r="RNR117" s="2"/>
      <c r="RNS117" s="2"/>
      <c r="RNT117" s="2"/>
      <c r="RNU117" s="2"/>
      <c r="RNV117" s="2"/>
      <c r="RNW117" s="2"/>
      <c r="RNX117" s="2"/>
      <c r="RNY117" s="2"/>
      <c r="RNZ117" s="2"/>
      <c r="ROA117" s="2"/>
      <c r="ROB117" s="2"/>
      <c r="ROC117" s="2"/>
      <c r="ROD117" s="2"/>
      <c r="ROE117" s="2"/>
      <c r="ROF117" s="2"/>
      <c r="ROG117" s="2"/>
      <c r="ROH117" s="2"/>
      <c r="ROI117" s="2"/>
      <c r="ROJ117" s="2"/>
      <c r="ROK117" s="2"/>
      <c r="ROL117" s="2"/>
      <c r="ROM117" s="2"/>
      <c r="RON117" s="2"/>
      <c r="ROO117" s="2"/>
      <c r="ROP117" s="2"/>
      <c r="ROQ117" s="2"/>
      <c r="ROR117" s="2"/>
      <c r="ROS117" s="2"/>
      <c r="ROT117" s="2"/>
      <c r="ROU117" s="2"/>
      <c r="ROV117" s="2"/>
      <c r="ROW117" s="2"/>
      <c r="ROX117" s="2"/>
      <c r="ROY117" s="2"/>
      <c r="ROZ117" s="2"/>
      <c r="RPA117" s="2"/>
      <c r="RPB117" s="2"/>
      <c r="RPC117" s="2"/>
      <c r="RPD117" s="2"/>
      <c r="RPE117" s="2"/>
      <c r="RPF117" s="2"/>
      <c r="RPG117" s="2"/>
      <c r="RPH117" s="2"/>
      <c r="RPI117" s="2"/>
      <c r="RPJ117" s="2"/>
      <c r="RPK117" s="2"/>
      <c r="RPL117" s="2"/>
      <c r="RPM117" s="2"/>
      <c r="RPN117" s="2"/>
      <c r="RPO117" s="2"/>
      <c r="RPP117" s="2"/>
      <c r="RPQ117" s="2"/>
      <c r="RPR117" s="2"/>
      <c r="RPS117" s="2"/>
      <c r="RPT117" s="2"/>
      <c r="RPU117" s="2"/>
      <c r="RPV117" s="2"/>
      <c r="RPW117" s="2"/>
      <c r="RPX117" s="2"/>
      <c r="RPY117" s="2"/>
      <c r="RPZ117" s="2"/>
      <c r="RQA117" s="2"/>
      <c r="RQB117" s="2"/>
      <c r="RQC117" s="2"/>
      <c r="RQD117" s="2"/>
      <c r="RQE117" s="2"/>
      <c r="RQF117" s="2"/>
      <c r="RQG117" s="2"/>
      <c r="RQH117" s="2"/>
      <c r="RQI117" s="2"/>
      <c r="RQJ117" s="2"/>
      <c r="RQK117" s="2"/>
      <c r="RQL117" s="2"/>
      <c r="RQM117" s="2"/>
      <c r="RQN117" s="2"/>
      <c r="RQO117" s="2"/>
      <c r="RQP117" s="2"/>
      <c r="RQQ117" s="2"/>
      <c r="RQR117" s="2"/>
      <c r="RQS117" s="2"/>
      <c r="RQT117" s="2"/>
      <c r="RQU117" s="2"/>
      <c r="RQV117" s="2"/>
      <c r="RQW117" s="2"/>
      <c r="RQX117" s="2"/>
      <c r="RQY117" s="2"/>
      <c r="RQZ117" s="2"/>
      <c r="RRA117" s="2"/>
      <c r="RRB117" s="2"/>
      <c r="RRC117" s="2"/>
      <c r="RRD117" s="2"/>
      <c r="RRE117" s="2"/>
      <c r="RRF117" s="2"/>
      <c r="RRG117" s="2"/>
      <c r="RRH117" s="2"/>
      <c r="RRI117" s="2"/>
      <c r="RRJ117" s="2"/>
      <c r="RRK117" s="2"/>
      <c r="RRL117" s="2"/>
      <c r="RRM117" s="2"/>
      <c r="RRN117" s="2"/>
      <c r="RRO117" s="2"/>
      <c r="RRP117" s="2"/>
      <c r="RRQ117" s="2"/>
      <c r="RRR117" s="2"/>
      <c r="RRS117" s="2"/>
      <c r="RRT117" s="2"/>
      <c r="RRU117" s="2"/>
      <c r="RRV117" s="2"/>
      <c r="RRW117" s="2"/>
      <c r="RRX117" s="2"/>
      <c r="RRY117" s="2"/>
      <c r="RRZ117" s="2"/>
      <c r="RSA117" s="2"/>
      <c r="RSB117" s="2"/>
      <c r="RSC117" s="2"/>
      <c r="RSD117" s="2"/>
      <c r="RSE117" s="2"/>
      <c r="RSF117" s="2"/>
      <c r="RSG117" s="2"/>
      <c r="RSH117" s="2"/>
      <c r="RSI117" s="2"/>
      <c r="RSJ117" s="2"/>
      <c r="RSK117" s="2"/>
      <c r="RSL117" s="2"/>
      <c r="RSM117" s="2"/>
      <c r="RSN117" s="2"/>
      <c r="RSO117" s="2"/>
      <c r="RSP117" s="2"/>
      <c r="RSQ117" s="2"/>
      <c r="RSR117" s="2"/>
      <c r="RSS117" s="2"/>
      <c r="RST117" s="2"/>
      <c r="RSU117" s="2"/>
      <c r="RSV117" s="2"/>
      <c r="RSW117" s="2"/>
      <c r="RSX117" s="2"/>
      <c r="RSY117" s="2"/>
      <c r="RSZ117" s="2"/>
      <c r="RTA117" s="2"/>
      <c r="RTB117" s="2"/>
      <c r="RTC117" s="2"/>
      <c r="RTD117" s="2"/>
      <c r="RTE117" s="2"/>
      <c r="RTF117" s="2"/>
      <c r="RTG117" s="2"/>
      <c r="RTH117" s="2"/>
      <c r="RTI117" s="2"/>
      <c r="RTJ117" s="2"/>
      <c r="RTK117" s="2"/>
      <c r="RTL117" s="2"/>
      <c r="RTM117" s="2"/>
      <c r="RTN117" s="2"/>
      <c r="RTO117" s="2"/>
      <c r="RTP117" s="2"/>
      <c r="RTQ117" s="2"/>
      <c r="RTR117" s="2"/>
      <c r="RTS117" s="2"/>
      <c r="RTT117" s="2"/>
      <c r="RTU117" s="2"/>
      <c r="RTV117" s="2"/>
      <c r="RTW117" s="2"/>
      <c r="RTX117" s="2"/>
      <c r="RTY117" s="2"/>
      <c r="RTZ117" s="2"/>
      <c r="RUA117" s="2"/>
      <c r="RUB117" s="2"/>
      <c r="RUC117" s="2"/>
      <c r="RUD117" s="2"/>
      <c r="RUE117" s="2"/>
      <c r="RUF117" s="2"/>
      <c r="RUG117" s="2"/>
      <c r="RUH117" s="2"/>
      <c r="RUI117" s="2"/>
      <c r="RUJ117" s="2"/>
      <c r="RUK117" s="2"/>
      <c r="RUL117" s="2"/>
      <c r="RUM117" s="2"/>
      <c r="RUN117" s="2"/>
      <c r="RUO117" s="2"/>
      <c r="RUP117" s="2"/>
      <c r="RUQ117" s="2"/>
      <c r="RUR117" s="2"/>
      <c r="RUS117" s="2"/>
      <c r="RUT117" s="2"/>
      <c r="RUU117" s="2"/>
      <c r="RUV117" s="2"/>
      <c r="RUW117" s="2"/>
      <c r="RUX117" s="2"/>
      <c r="RUY117" s="2"/>
      <c r="RUZ117" s="2"/>
      <c r="RVA117" s="2"/>
      <c r="RVB117" s="2"/>
      <c r="RVC117" s="2"/>
      <c r="RVD117" s="2"/>
      <c r="RVE117" s="2"/>
      <c r="RVF117" s="2"/>
      <c r="RVG117" s="2"/>
      <c r="RVH117" s="2"/>
      <c r="RVI117" s="2"/>
      <c r="RVJ117" s="2"/>
      <c r="RVK117" s="2"/>
      <c r="RVL117" s="2"/>
      <c r="RVM117" s="2"/>
      <c r="RVN117" s="2"/>
      <c r="RVO117" s="2"/>
      <c r="RVP117" s="2"/>
      <c r="RVQ117" s="2"/>
      <c r="RVR117" s="2"/>
      <c r="RVS117" s="2"/>
      <c r="RVT117" s="2"/>
      <c r="RVU117" s="2"/>
      <c r="RVV117" s="2"/>
      <c r="RVW117" s="2"/>
      <c r="RVX117" s="2"/>
      <c r="RVY117" s="2"/>
      <c r="RVZ117" s="2"/>
      <c r="RWA117" s="2"/>
      <c r="RWB117" s="2"/>
      <c r="RWC117" s="2"/>
      <c r="RWD117" s="2"/>
      <c r="RWE117" s="2"/>
      <c r="RWF117" s="2"/>
      <c r="RWG117" s="2"/>
      <c r="RWH117" s="2"/>
      <c r="RWI117" s="2"/>
      <c r="RWJ117" s="2"/>
      <c r="RWK117" s="2"/>
      <c r="RWL117" s="2"/>
      <c r="RWM117" s="2"/>
      <c r="RWN117" s="2"/>
      <c r="RWO117" s="2"/>
      <c r="RWP117" s="2"/>
      <c r="RWQ117" s="2"/>
      <c r="RWR117" s="2"/>
      <c r="RWS117" s="2"/>
      <c r="RWT117" s="2"/>
      <c r="RWU117" s="2"/>
      <c r="RWV117" s="2"/>
      <c r="RWW117" s="2"/>
      <c r="RWX117" s="2"/>
      <c r="RWY117" s="2"/>
      <c r="RWZ117" s="2"/>
      <c r="RXA117" s="2"/>
      <c r="RXB117" s="2"/>
      <c r="RXC117" s="2"/>
      <c r="RXD117" s="2"/>
      <c r="RXE117" s="2"/>
      <c r="RXF117" s="2"/>
      <c r="RXG117" s="2"/>
      <c r="RXH117" s="2"/>
      <c r="RXI117" s="2"/>
      <c r="RXJ117" s="2"/>
      <c r="RXK117" s="2"/>
      <c r="RXL117" s="2"/>
      <c r="RXM117" s="2"/>
      <c r="RXN117" s="2"/>
      <c r="RXO117" s="2"/>
      <c r="RXP117" s="2"/>
      <c r="RXQ117" s="2"/>
      <c r="RXR117" s="2"/>
      <c r="RXS117" s="2"/>
      <c r="RXT117" s="2"/>
      <c r="RXU117" s="2"/>
      <c r="RXV117" s="2"/>
      <c r="RXW117" s="2"/>
      <c r="RXX117" s="2"/>
      <c r="RXY117" s="2"/>
      <c r="RXZ117" s="2"/>
      <c r="RYA117" s="2"/>
      <c r="RYB117" s="2"/>
      <c r="RYC117" s="2"/>
      <c r="RYD117" s="2"/>
      <c r="RYE117" s="2"/>
      <c r="RYF117" s="2"/>
      <c r="RYG117" s="2"/>
      <c r="RYH117" s="2"/>
      <c r="RYI117" s="2"/>
      <c r="RYJ117" s="2"/>
      <c r="RYK117" s="2"/>
      <c r="RYL117" s="2"/>
      <c r="RYM117" s="2"/>
      <c r="RYN117" s="2"/>
      <c r="RYO117" s="2"/>
      <c r="RYP117" s="2"/>
      <c r="RYQ117" s="2"/>
      <c r="RYR117" s="2"/>
      <c r="RYS117" s="2"/>
      <c r="RYT117" s="2"/>
      <c r="RYU117" s="2"/>
      <c r="RYV117" s="2"/>
      <c r="RYW117" s="2"/>
      <c r="RYX117" s="2"/>
      <c r="RYY117" s="2"/>
      <c r="RYZ117" s="2"/>
      <c r="RZA117" s="2"/>
      <c r="RZB117" s="2"/>
      <c r="RZC117" s="2"/>
      <c r="RZD117" s="2"/>
      <c r="RZE117" s="2"/>
      <c r="RZF117" s="2"/>
      <c r="RZG117" s="2"/>
      <c r="RZH117" s="2"/>
      <c r="RZI117" s="2"/>
      <c r="RZJ117" s="2"/>
      <c r="RZK117" s="2"/>
      <c r="RZL117" s="2"/>
      <c r="RZM117" s="2"/>
      <c r="RZN117" s="2"/>
      <c r="RZO117" s="2"/>
      <c r="RZP117" s="2"/>
      <c r="RZQ117" s="2"/>
      <c r="RZR117" s="2"/>
      <c r="RZS117" s="2"/>
      <c r="RZT117" s="2"/>
      <c r="RZU117" s="2"/>
      <c r="RZV117" s="2"/>
      <c r="RZW117" s="2"/>
      <c r="RZX117" s="2"/>
      <c r="RZY117" s="2"/>
      <c r="RZZ117" s="2"/>
      <c r="SAA117" s="2"/>
      <c r="SAB117" s="2"/>
      <c r="SAC117" s="2"/>
      <c r="SAD117" s="2"/>
      <c r="SAE117" s="2"/>
      <c r="SAF117" s="2"/>
      <c r="SAG117" s="2"/>
      <c r="SAH117" s="2"/>
      <c r="SAI117" s="2"/>
      <c r="SAJ117" s="2"/>
      <c r="SAK117" s="2"/>
      <c r="SAL117" s="2"/>
      <c r="SAM117" s="2"/>
      <c r="SAN117" s="2"/>
      <c r="SAO117" s="2"/>
      <c r="SAP117" s="2"/>
      <c r="SAQ117" s="2"/>
      <c r="SAR117" s="2"/>
      <c r="SAS117" s="2"/>
      <c r="SAT117" s="2"/>
      <c r="SAU117" s="2"/>
      <c r="SAV117" s="2"/>
      <c r="SAW117" s="2"/>
      <c r="SAX117" s="2"/>
      <c r="SAY117" s="2"/>
      <c r="SAZ117" s="2"/>
      <c r="SBA117" s="2"/>
      <c r="SBB117" s="2"/>
      <c r="SBC117" s="2"/>
      <c r="SBD117" s="2"/>
      <c r="SBE117" s="2"/>
      <c r="SBF117" s="2"/>
      <c r="SBG117" s="2"/>
      <c r="SBH117" s="2"/>
      <c r="SBI117" s="2"/>
      <c r="SBJ117" s="2"/>
      <c r="SBK117" s="2"/>
      <c r="SBL117" s="2"/>
      <c r="SBM117" s="2"/>
      <c r="SBN117" s="2"/>
      <c r="SBO117" s="2"/>
      <c r="SBP117" s="2"/>
      <c r="SBQ117" s="2"/>
      <c r="SBR117" s="2"/>
      <c r="SBS117" s="2"/>
      <c r="SBT117" s="2"/>
      <c r="SBU117" s="2"/>
      <c r="SBV117" s="2"/>
      <c r="SBW117" s="2"/>
      <c r="SBX117" s="2"/>
      <c r="SBY117" s="2"/>
      <c r="SBZ117" s="2"/>
      <c r="SCA117" s="2"/>
      <c r="SCB117" s="2"/>
      <c r="SCC117" s="2"/>
      <c r="SCD117" s="2"/>
      <c r="SCE117" s="2"/>
      <c r="SCF117" s="2"/>
      <c r="SCG117" s="2"/>
      <c r="SCH117" s="2"/>
      <c r="SCI117" s="2"/>
      <c r="SCJ117" s="2"/>
      <c r="SCK117" s="2"/>
      <c r="SCL117" s="2"/>
      <c r="SCM117" s="2"/>
      <c r="SCN117" s="2"/>
      <c r="SCO117" s="2"/>
      <c r="SCP117" s="2"/>
      <c r="SCQ117" s="2"/>
      <c r="SCR117" s="2"/>
      <c r="SCS117" s="2"/>
      <c r="SCT117" s="2"/>
      <c r="SCU117" s="2"/>
      <c r="SCV117" s="2"/>
      <c r="SCW117" s="2"/>
      <c r="SCX117" s="2"/>
      <c r="SCY117" s="2"/>
      <c r="SCZ117" s="2"/>
      <c r="SDA117" s="2"/>
      <c r="SDB117" s="2"/>
      <c r="SDC117" s="2"/>
      <c r="SDD117" s="2"/>
      <c r="SDE117" s="2"/>
      <c r="SDF117" s="2"/>
      <c r="SDG117" s="2"/>
      <c r="SDH117" s="2"/>
      <c r="SDI117" s="2"/>
      <c r="SDJ117" s="2"/>
      <c r="SDK117" s="2"/>
      <c r="SDL117" s="2"/>
      <c r="SDM117" s="2"/>
      <c r="SDN117" s="2"/>
      <c r="SDO117" s="2"/>
      <c r="SDP117" s="2"/>
      <c r="SDQ117" s="2"/>
      <c r="SDR117" s="2"/>
      <c r="SDS117" s="2"/>
      <c r="SDT117" s="2"/>
      <c r="SDU117" s="2"/>
      <c r="SDV117" s="2"/>
      <c r="SDW117" s="2"/>
      <c r="SDX117" s="2"/>
      <c r="SDY117" s="2"/>
      <c r="SDZ117" s="2"/>
      <c r="SEA117" s="2"/>
      <c r="SEB117" s="2"/>
      <c r="SEC117" s="2"/>
      <c r="SED117" s="2"/>
      <c r="SEE117" s="2"/>
      <c r="SEF117" s="2"/>
      <c r="SEG117" s="2"/>
      <c r="SEH117" s="2"/>
      <c r="SEI117" s="2"/>
      <c r="SEJ117" s="2"/>
      <c r="SEK117" s="2"/>
      <c r="SEL117" s="2"/>
      <c r="SEM117" s="2"/>
      <c r="SEN117" s="2"/>
      <c r="SEO117" s="2"/>
      <c r="SEP117" s="2"/>
      <c r="SEQ117" s="2"/>
      <c r="SER117" s="2"/>
      <c r="SES117" s="2"/>
      <c r="SET117" s="2"/>
      <c r="SEU117" s="2"/>
      <c r="SEV117" s="2"/>
      <c r="SEW117" s="2"/>
      <c r="SEX117" s="2"/>
      <c r="SEY117" s="2"/>
      <c r="SEZ117" s="2"/>
      <c r="SFA117" s="2"/>
      <c r="SFB117" s="2"/>
      <c r="SFC117" s="2"/>
      <c r="SFD117" s="2"/>
      <c r="SFE117" s="2"/>
      <c r="SFF117" s="2"/>
      <c r="SFG117" s="2"/>
      <c r="SFH117" s="2"/>
      <c r="SFI117" s="2"/>
      <c r="SFJ117" s="2"/>
      <c r="SFK117" s="2"/>
      <c r="SFL117" s="2"/>
      <c r="SFM117" s="2"/>
      <c r="SFN117" s="2"/>
      <c r="SFO117" s="2"/>
      <c r="SFP117" s="2"/>
      <c r="SFQ117" s="2"/>
      <c r="SFR117" s="2"/>
      <c r="SFS117" s="2"/>
      <c r="SFT117" s="2"/>
      <c r="SFU117" s="2"/>
      <c r="SFV117" s="2"/>
      <c r="SFW117" s="2"/>
      <c r="SFX117" s="2"/>
      <c r="SFY117" s="2"/>
      <c r="SFZ117" s="2"/>
      <c r="SGA117" s="2"/>
      <c r="SGB117" s="2"/>
      <c r="SGC117" s="2"/>
      <c r="SGD117" s="2"/>
      <c r="SGE117" s="2"/>
      <c r="SGF117" s="2"/>
      <c r="SGG117" s="2"/>
      <c r="SGH117" s="2"/>
      <c r="SGI117" s="2"/>
      <c r="SGJ117" s="2"/>
      <c r="SGK117" s="2"/>
      <c r="SGL117" s="2"/>
      <c r="SGM117" s="2"/>
      <c r="SGN117" s="2"/>
      <c r="SGO117" s="2"/>
      <c r="SGP117" s="2"/>
      <c r="SGQ117" s="2"/>
      <c r="SGR117" s="2"/>
      <c r="SGS117" s="2"/>
      <c r="SGT117" s="2"/>
      <c r="SGU117" s="2"/>
      <c r="SGV117" s="2"/>
      <c r="SGW117" s="2"/>
      <c r="SGX117" s="2"/>
      <c r="SGY117" s="2"/>
      <c r="SGZ117" s="2"/>
      <c r="SHA117" s="2"/>
      <c r="SHB117" s="2"/>
      <c r="SHC117" s="2"/>
      <c r="SHD117" s="2"/>
      <c r="SHE117" s="2"/>
      <c r="SHF117" s="2"/>
      <c r="SHG117" s="2"/>
      <c r="SHH117" s="2"/>
      <c r="SHI117" s="2"/>
      <c r="SHJ117" s="2"/>
      <c r="SHK117" s="2"/>
      <c r="SHL117" s="2"/>
      <c r="SHM117" s="2"/>
      <c r="SHN117" s="2"/>
      <c r="SHO117" s="2"/>
      <c r="SHP117" s="2"/>
      <c r="SHQ117" s="2"/>
      <c r="SHR117" s="2"/>
      <c r="SHS117" s="2"/>
      <c r="SHT117" s="2"/>
      <c r="SHU117" s="2"/>
      <c r="SHV117" s="2"/>
      <c r="SHW117" s="2"/>
      <c r="SHX117" s="2"/>
      <c r="SHY117" s="2"/>
      <c r="SHZ117" s="2"/>
      <c r="SIA117" s="2"/>
      <c r="SIB117" s="2"/>
      <c r="SIC117" s="2"/>
      <c r="SID117" s="2"/>
      <c r="SIE117" s="2"/>
      <c r="SIF117" s="2"/>
      <c r="SIG117" s="2"/>
      <c r="SIH117" s="2"/>
      <c r="SII117" s="2"/>
      <c r="SIJ117" s="2"/>
      <c r="SIK117" s="2"/>
      <c r="SIL117" s="2"/>
      <c r="SIM117" s="2"/>
      <c r="SIN117" s="2"/>
      <c r="SIO117" s="2"/>
      <c r="SIP117" s="2"/>
      <c r="SIQ117" s="2"/>
      <c r="SIR117" s="2"/>
      <c r="SIS117" s="2"/>
      <c r="SIT117" s="2"/>
      <c r="SIU117" s="2"/>
      <c r="SIV117" s="2"/>
      <c r="SIW117" s="2"/>
      <c r="SIX117" s="2"/>
      <c r="SIY117" s="2"/>
      <c r="SIZ117" s="2"/>
      <c r="SJA117" s="2"/>
      <c r="SJB117" s="2"/>
      <c r="SJC117" s="2"/>
      <c r="SJD117" s="2"/>
      <c r="SJE117" s="2"/>
      <c r="SJF117" s="2"/>
      <c r="SJG117" s="2"/>
      <c r="SJH117" s="2"/>
      <c r="SJI117" s="2"/>
      <c r="SJJ117" s="2"/>
      <c r="SJK117" s="2"/>
      <c r="SJL117" s="2"/>
      <c r="SJM117" s="2"/>
      <c r="SJN117" s="2"/>
      <c r="SJO117" s="2"/>
      <c r="SJP117" s="2"/>
      <c r="SJQ117" s="2"/>
      <c r="SJR117" s="2"/>
      <c r="SJS117" s="2"/>
      <c r="SJT117" s="2"/>
      <c r="SJU117" s="2"/>
      <c r="SJV117" s="2"/>
      <c r="SJW117" s="2"/>
      <c r="SJX117" s="2"/>
      <c r="SJY117" s="2"/>
      <c r="SJZ117" s="2"/>
      <c r="SKA117" s="2"/>
      <c r="SKB117" s="2"/>
      <c r="SKC117" s="2"/>
      <c r="SKD117" s="2"/>
      <c r="SKE117" s="2"/>
      <c r="SKF117" s="2"/>
      <c r="SKG117" s="2"/>
      <c r="SKH117" s="2"/>
      <c r="SKI117" s="2"/>
      <c r="SKJ117" s="2"/>
      <c r="SKK117" s="2"/>
      <c r="SKL117" s="2"/>
      <c r="SKM117" s="2"/>
      <c r="SKN117" s="2"/>
      <c r="SKO117" s="2"/>
      <c r="SKP117" s="2"/>
      <c r="SKQ117" s="2"/>
      <c r="SKR117" s="2"/>
      <c r="SKS117" s="2"/>
      <c r="SKT117" s="2"/>
      <c r="SKU117" s="2"/>
      <c r="SKV117" s="2"/>
      <c r="SKW117" s="2"/>
      <c r="SKX117" s="2"/>
      <c r="SKY117" s="2"/>
      <c r="SKZ117" s="2"/>
      <c r="SLA117" s="2"/>
      <c r="SLB117" s="2"/>
      <c r="SLC117" s="2"/>
      <c r="SLD117" s="2"/>
      <c r="SLE117" s="2"/>
      <c r="SLF117" s="2"/>
      <c r="SLG117" s="2"/>
      <c r="SLH117" s="2"/>
      <c r="SLI117" s="2"/>
      <c r="SLJ117" s="2"/>
      <c r="SLK117" s="2"/>
      <c r="SLL117" s="2"/>
      <c r="SLM117" s="2"/>
      <c r="SLN117" s="2"/>
      <c r="SLO117" s="2"/>
      <c r="SLP117" s="2"/>
      <c r="SLQ117" s="2"/>
      <c r="SLR117" s="2"/>
      <c r="SLS117" s="2"/>
      <c r="SLT117" s="2"/>
      <c r="SLU117" s="2"/>
      <c r="SLV117" s="2"/>
      <c r="SLW117" s="2"/>
      <c r="SLX117" s="2"/>
      <c r="SLY117" s="2"/>
      <c r="SLZ117" s="2"/>
      <c r="SMA117" s="2"/>
      <c r="SMB117" s="2"/>
      <c r="SMC117" s="2"/>
      <c r="SMD117" s="2"/>
      <c r="SME117" s="2"/>
      <c r="SMF117" s="2"/>
      <c r="SMG117" s="2"/>
      <c r="SMH117" s="2"/>
      <c r="SMI117" s="2"/>
      <c r="SMJ117" s="2"/>
      <c r="SMK117" s="2"/>
      <c r="SML117" s="2"/>
      <c r="SMM117" s="2"/>
      <c r="SMN117" s="2"/>
      <c r="SMO117" s="2"/>
      <c r="SMP117" s="2"/>
      <c r="SMQ117" s="2"/>
      <c r="SMR117" s="2"/>
      <c r="SMS117" s="2"/>
      <c r="SMT117" s="2"/>
      <c r="SMU117" s="2"/>
      <c r="SMV117" s="2"/>
      <c r="SMW117" s="2"/>
      <c r="SMX117" s="2"/>
      <c r="SMY117" s="2"/>
      <c r="SMZ117" s="2"/>
      <c r="SNA117" s="2"/>
      <c r="SNB117" s="2"/>
      <c r="SNC117" s="2"/>
      <c r="SND117" s="2"/>
      <c r="SNE117" s="2"/>
      <c r="SNF117" s="2"/>
      <c r="SNG117" s="2"/>
      <c r="SNH117" s="2"/>
      <c r="SNI117" s="2"/>
      <c r="SNJ117" s="2"/>
      <c r="SNK117" s="2"/>
      <c r="SNL117" s="2"/>
      <c r="SNM117" s="2"/>
      <c r="SNN117" s="2"/>
      <c r="SNO117" s="2"/>
      <c r="SNP117" s="2"/>
      <c r="SNQ117" s="2"/>
      <c r="SNR117" s="2"/>
      <c r="SNS117" s="2"/>
      <c r="SNT117" s="2"/>
      <c r="SNU117" s="2"/>
      <c r="SNV117" s="2"/>
      <c r="SNW117" s="2"/>
      <c r="SNX117" s="2"/>
      <c r="SNY117" s="2"/>
      <c r="SNZ117" s="2"/>
      <c r="SOA117" s="2"/>
      <c r="SOB117" s="2"/>
      <c r="SOC117" s="2"/>
      <c r="SOD117" s="2"/>
      <c r="SOE117" s="2"/>
      <c r="SOF117" s="2"/>
      <c r="SOG117" s="2"/>
      <c r="SOH117" s="2"/>
      <c r="SOI117" s="2"/>
      <c r="SOJ117" s="2"/>
      <c r="SOK117" s="2"/>
      <c r="SOL117" s="2"/>
      <c r="SOM117" s="2"/>
      <c r="SON117" s="2"/>
      <c r="SOO117" s="2"/>
      <c r="SOP117" s="2"/>
      <c r="SOQ117" s="2"/>
      <c r="SOR117" s="2"/>
      <c r="SOS117" s="2"/>
      <c r="SOT117" s="2"/>
      <c r="SOU117" s="2"/>
      <c r="SOV117" s="2"/>
      <c r="SOW117" s="2"/>
      <c r="SOX117" s="2"/>
      <c r="SOY117" s="2"/>
      <c r="SOZ117" s="2"/>
      <c r="SPA117" s="2"/>
      <c r="SPB117" s="2"/>
      <c r="SPC117" s="2"/>
      <c r="SPD117" s="2"/>
      <c r="SPE117" s="2"/>
      <c r="SPF117" s="2"/>
      <c r="SPG117" s="2"/>
      <c r="SPH117" s="2"/>
      <c r="SPI117" s="2"/>
      <c r="SPJ117" s="2"/>
      <c r="SPK117" s="2"/>
      <c r="SPL117" s="2"/>
      <c r="SPM117" s="2"/>
      <c r="SPN117" s="2"/>
      <c r="SPO117" s="2"/>
      <c r="SPP117" s="2"/>
      <c r="SPQ117" s="2"/>
      <c r="SPR117" s="2"/>
      <c r="SPS117" s="2"/>
      <c r="SPT117" s="2"/>
      <c r="SPU117" s="2"/>
      <c r="SPV117" s="2"/>
      <c r="SPW117" s="2"/>
      <c r="SPX117" s="2"/>
      <c r="SPY117" s="2"/>
      <c r="SPZ117" s="2"/>
      <c r="SQA117" s="2"/>
      <c r="SQB117" s="2"/>
      <c r="SQC117" s="2"/>
      <c r="SQD117" s="2"/>
      <c r="SQE117" s="2"/>
      <c r="SQF117" s="2"/>
      <c r="SQG117" s="2"/>
      <c r="SQH117" s="2"/>
      <c r="SQI117" s="2"/>
      <c r="SQJ117" s="2"/>
      <c r="SQK117" s="2"/>
      <c r="SQL117" s="2"/>
      <c r="SQM117" s="2"/>
      <c r="SQN117" s="2"/>
      <c r="SQO117" s="2"/>
      <c r="SQP117" s="2"/>
      <c r="SQQ117" s="2"/>
      <c r="SQR117" s="2"/>
      <c r="SQS117" s="2"/>
      <c r="SQT117" s="2"/>
      <c r="SQU117" s="2"/>
      <c r="SQV117" s="2"/>
      <c r="SQW117" s="2"/>
      <c r="SQX117" s="2"/>
      <c r="SQY117" s="2"/>
      <c r="SQZ117" s="2"/>
      <c r="SRA117" s="2"/>
      <c r="SRB117" s="2"/>
      <c r="SRC117" s="2"/>
      <c r="SRD117" s="2"/>
      <c r="SRE117" s="2"/>
      <c r="SRF117" s="2"/>
      <c r="SRG117" s="2"/>
      <c r="SRH117" s="2"/>
      <c r="SRI117" s="2"/>
      <c r="SRJ117" s="2"/>
      <c r="SRK117" s="2"/>
      <c r="SRL117" s="2"/>
      <c r="SRM117" s="2"/>
      <c r="SRN117" s="2"/>
      <c r="SRO117" s="2"/>
      <c r="SRP117" s="2"/>
      <c r="SRQ117" s="2"/>
      <c r="SRR117" s="2"/>
      <c r="SRS117" s="2"/>
      <c r="SRT117" s="2"/>
      <c r="SRU117" s="2"/>
      <c r="SRV117" s="2"/>
      <c r="SRW117" s="2"/>
      <c r="SRX117" s="2"/>
      <c r="SRY117" s="2"/>
      <c r="SRZ117" s="2"/>
      <c r="SSA117" s="2"/>
      <c r="SSB117" s="2"/>
      <c r="SSC117" s="2"/>
      <c r="SSD117" s="2"/>
      <c r="SSE117" s="2"/>
      <c r="SSF117" s="2"/>
      <c r="SSG117" s="2"/>
      <c r="SSH117" s="2"/>
      <c r="SSI117" s="2"/>
      <c r="SSJ117" s="2"/>
      <c r="SSK117" s="2"/>
      <c r="SSL117" s="2"/>
      <c r="SSM117" s="2"/>
      <c r="SSN117" s="2"/>
      <c r="SSO117" s="2"/>
      <c r="SSP117" s="2"/>
      <c r="SSQ117" s="2"/>
      <c r="SSR117" s="2"/>
      <c r="SSS117" s="2"/>
      <c r="SST117" s="2"/>
      <c r="SSU117" s="2"/>
      <c r="SSV117" s="2"/>
      <c r="SSW117" s="2"/>
      <c r="SSX117" s="2"/>
      <c r="SSY117" s="2"/>
      <c r="SSZ117" s="2"/>
      <c r="STA117" s="2"/>
      <c r="STB117" s="2"/>
      <c r="STC117" s="2"/>
      <c r="STD117" s="2"/>
      <c r="STE117" s="2"/>
      <c r="STF117" s="2"/>
      <c r="STG117" s="2"/>
      <c r="STH117" s="2"/>
      <c r="STI117" s="2"/>
      <c r="STJ117" s="2"/>
      <c r="STK117" s="2"/>
      <c r="STL117" s="2"/>
      <c r="STM117" s="2"/>
      <c r="STN117" s="2"/>
      <c r="STO117" s="2"/>
      <c r="STP117" s="2"/>
      <c r="STQ117" s="2"/>
      <c r="STR117" s="2"/>
      <c r="STS117" s="2"/>
      <c r="STT117" s="2"/>
      <c r="STU117" s="2"/>
      <c r="STV117" s="2"/>
      <c r="STW117" s="2"/>
      <c r="STX117" s="2"/>
      <c r="STY117" s="2"/>
      <c r="STZ117" s="2"/>
      <c r="SUA117" s="2"/>
      <c r="SUB117" s="2"/>
      <c r="SUC117" s="2"/>
      <c r="SUD117" s="2"/>
      <c r="SUE117" s="2"/>
      <c r="SUF117" s="2"/>
      <c r="SUG117" s="2"/>
      <c r="SUH117" s="2"/>
      <c r="SUI117" s="2"/>
      <c r="SUJ117" s="2"/>
      <c r="SUK117" s="2"/>
      <c r="SUL117" s="2"/>
      <c r="SUM117" s="2"/>
      <c r="SUN117" s="2"/>
      <c r="SUO117" s="2"/>
      <c r="SUP117" s="2"/>
      <c r="SUQ117" s="2"/>
      <c r="SUR117" s="2"/>
      <c r="SUS117" s="2"/>
      <c r="SUT117" s="2"/>
      <c r="SUU117" s="2"/>
      <c r="SUV117" s="2"/>
      <c r="SUW117" s="2"/>
      <c r="SUX117" s="2"/>
      <c r="SUY117" s="2"/>
      <c r="SUZ117" s="2"/>
      <c r="SVA117" s="2"/>
      <c r="SVB117" s="2"/>
      <c r="SVC117" s="2"/>
      <c r="SVD117" s="2"/>
      <c r="SVE117" s="2"/>
      <c r="SVF117" s="2"/>
      <c r="SVG117" s="2"/>
      <c r="SVH117" s="2"/>
      <c r="SVI117" s="2"/>
      <c r="SVJ117" s="2"/>
      <c r="SVK117" s="2"/>
      <c r="SVL117" s="2"/>
      <c r="SVM117" s="2"/>
      <c r="SVN117" s="2"/>
      <c r="SVO117" s="2"/>
      <c r="SVP117" s="2"/>
      <c r="SVQ117" s="2"/>
      <c r="SVR117" s="2"/>
      <c r="SVS117" s="2"/>
      <c r="SVT117" s="2"/>
      <c r="SVU117" s="2"/>
      <c r="SVV117" s="2"/>
      <c r="SVW117" s="2"/>
      <c r="SVX117" s="2"/>
      <c r="SVY117" s="2"/>
      <c r="SVZ117" s="2"/>
      <c r="SWA117" s="2"/>
      <c r="SWB117" s="2"/>
      <c r="SWC117" s="2"/>
      <c r="SWD117" s="2"/>
      <c r="SWE117" s="2"/>
      <c r="SWF117" s="2"/>
      <c r="SWG117" s="2"/>
      <c r="SWH117" s="2"/>
      <c r="SWI117" s="2"/>
      <c r="SWJ117" s="2"/>
      <c r="SWK117" s="2"/>
      <c r="SWL117" s="2"/>
      <c r="SWM117" s="2"/>
      <c r="SWN117" s="2"/>
      <c r="SWO117" s="2"/>
      <c r="SWP117" s="2"/>
      <c r="SWQ117" s="2"/>
      <c r="SWR117" s="2"/>
      <c r="SWS117" s="2"/>
      <c r="SWT117" s="2"/>
      <c r="SWU117" s="2"/>
      <c r="SWV117" s="2"/>
      <c r="SWW117" s="2"/>
      <c r="SWX117" s="2"/>
      <c r="SWY117" s="2"/>
      <c r="SWZ117" s="2"/>
      <c r="SXA117" s="2"/>
      <c r="SXB117" s="2"/>
      <c r="SXC117" s="2"/>
      <c r="SXD117" s="2"/>
      <c r="SXE117" s="2"/>
      <c r="SXF117" s="2"/>
      <c r="SXG117" s="2"/>
      <c r="SXH117" s="2"/>
      <c r="SXI117" s="2"/>
      <c r="SXJ117" s="2"/>
      <c r="SXK117" s="2"/>
      <c r="SXL117" s="2"/>
      <c r="SXM117" s="2"/>
      <c r="SXN117" s="2"/>
      <c r="SXO117" s="2"/>
      <c r="SXP117" s="2"/>
      <c r="SXQ117" s="2"/>
      <c r="SXR117" s="2"/>
      <c r="SXS117" s="2"/>
      <c r="SXT117" s="2"/>
      <c r="SXU117" s="2"/>
      <c r="SXV117" s="2"/>
      <c r="SXW117" s="2"/>
      <c r="SXX117" s="2"/>
      <c r="SXY117" s="2"/>
      <c r="SXZ117" s="2"/>
      <c r="SYA117" s="2"/>
      <c r="SYB117" s="2"/>
      <c r="SYC117" s="2"/>
      <c r="SYD117" s="2"/>
      <c r="SYE117" s="2"/>
      <c r="SYF117" s="2"/>
      <c r="SYG117" s="2"/>
      <c r="SYH117" s="2"/>
      <c r="SYI117" s="2"/>
      <c r="SYJ117" s="2"/>
      <c r="SYK117" s="2"/>
      <c r="SYL117" s="2"/>
      <c r="SYM117" s="2"/>
      <c r="SYN117" s="2"/>
      <c r="SYO117" s="2"/>
      <c r="SYP117" s="2"/>
      <c r="SYQ117" s="2"/>
      <c r="SYR117" s="2"/>
      <c r="SYS117" s="2"/>
      <c r="SYT117" s="2"/>
      <c r="SYU117" s="2"/>
      <c r="SYV117" s="2"/>
      <c r="SYW117" s="2"/>
      <c r="SYX117" s="2"/>
      <c r="SYY117" s="2"/>
      <c r="SYZ117" s="2"/>
      <c r="SZA117" s="2"/>
      <c r="SZB117" s="2"/>
      <c r="SZC117" s="2"/>
      <c r="SZD117" s="2"/>
      <c r="SZE117" s="2"/>
      <c r="SZF117" s="2"/>
      <c r="SZG117" s="2"/>
      <c r="SZH117" s="2"/>
      <c r="SZI117" s="2"/>
      <c r="SZJ117" s="2"/>
      <c r="SZK117" s="2"/>
      <c r="SZL117" s="2"/>
      <c r="SZM117" s="2"/>
      <c r="SZN117" s="2"/>
      <c r="SZO117" s="2"/>
      <c r="SZP117" s="2"/>
      <c r="SZQ117" s="2"/>
      <c r="SZR117" s="2"/>
      <c r="SZS117" s="2"/>
      <c r="SZT117" s="2"/>
      <c r="SZU117" s="2"/>
      <c r="SZV117" s="2"/>
      <c r="SZW117" s="2"/>
      <c r="SZX117" s="2"/>
      <c r="SZY117" s="2"/>
      <c r="SZZ117" s="2"/>
      <c r="TAA117" s="2"/>
      <c r="TAB117" s="2"/>
      <c r="TAC117" s="2"/>
      <c r="TAD117" s="2"/>
      <c r="TAE117" s="2"/>
      <c r="TAF117" s="2"/>
      <c r="TAG117" s="2"/>
      <c r="TAH117" s="2"/>
      <c r="TAI117" s="2"/>
      <c r="TAJ117" s="2"/>
      <c r="TAK117" s="2"/>
      <c r="TAL117" s="2"/>
      <c r="TAM117" s="2"/>
      <c r="TAN117" s="2"/>
      <c r="TAO117" s="2"/>
      <c r="TAP117" s="2"/>
      <c r="TAQ117" s="2"/>
      <c r="TAR117" s="2"/>
      <c r="TAS117" s="2"/>
      <c r="TAT117" s="2"/>
      <c r="TAU117" s="2"/>
      <c r="TAV117" s="2"/>
      <c r="TAW117" s="2"/>
      <c r="TAX117" s="2"/>
      <c r="TAY117" s="2"/>
      <c r="TAZ117" s="2"/>
      <c r="TBA117" s="2"/>
      <c r="TBB117" s="2"/>
      <c r="TBC117" s="2"/>
      <c r="TBD117" s="2"/>
      <c r="TBE117" s="2"/>
      <c r="TBF117" s="2"/>
      <c r="TBG117" s="2"/>
      <c r="TBH117" s="2"/>
      <c r="TBI117" s="2"/>
      <c r="TBJ117" s="2"/>
      <c r="TBK117" s="2"/>
      <c r="TBL117" s="2"/>
      <c r="TBM117" s="2"/>
      <c r="TBN117" s="2"/>
      <c r="TBO117" s="2"/>
      <c r="TBP117" s="2"/>
      <c r="TBQ117" s="2"/>
      <c r="TBR117" s="2"/>
      <c r="TBS117" s="2"/>
      <c r="TBT117" s="2"/>
      <c r="TBU117" s="2"/>
      <c r="TBV117" s="2"/>
      <c r="TBW117" s="2"/>
      <c r="TBX117" s="2"/>
      <c r="TBY117" s="2"/>
      <c r="TBZ117" s="2"/>
      <c r="TCA117" s="2"/>
      <c r="TCB117" s="2"/>
      <c r="TCC117" s="2"/>
      <c r="TCD117" s="2"/>
      <c r="TCE117" s="2"/>
      <c r="TCF117" s="2"/>
      <c r="TCG117" s="2"/>
      <c r="TCH117" s="2"/>
      <c r="TCI117" s="2"/>
      <c r="TCJ117" s="2"/>
      <c r="TCK117" s="2"/>
      <c r="TCL117" s="2"/>
      <c r="TCM117" s="2"/>
      <c r="TCN117" s="2"/>
      <c r="TCO117" s="2"/>
      <c r="TCP117" s="2"/>
      <c r="TCQ117" s="2"/>
      <c r="TCR117" s="2"/>
      <c r="TCS117" s="2"/>
      <c r="TCT117" s="2"/>
      <c r="TCU117" s="2"/>
      <c r="TCV117" s="2"/>
      <c r="TCW117" s="2"/>
      <c r="TCX117" s="2"/>
      <c r="TCY117" s="2"/>
      <c r="TCZ117" s="2"/>
      <c r="TDA117" s="2"/>
      <c r="TDB117" s="2"/>
      <c r="TDC117" s="2"/>
      <c r="TDD117" s="2"/>
      <c r="TDE117" s="2"/>
      <c r="TDF117" s="2"/>
      <c r="TDG117" s="2"/>
      <c r="TDH117" s="2"/>
      <c r="TDI117" s="2"/>
      <c r="TDJ117" s="2"/>
      <c r="TDK117" s="2"/>
      <c r="TDL117" s="2"/>
      <c r="TDM117" s="2"/>
      <c r="TDN117" s="2"/>
      <c r="TDO117" s="2"/>
      <c r="TDP117" s="2"/>
      <c r="TDQ117" s="2"/>
      <c r="TDR117" s="2"/>
      <c r="TDS117" s="2"/>
      <c r="TDT117" s="2"/>
      <c r="TDU117" s="2"/>
      <c r="TDV117" s="2"/>
      <c r="TDW117" s="2"/>
      <c r="TDX117" s="2"/>
      <c r="TDY117" s="2"/>
      <c r="TDZ117" s="2"/>
      <c r="TEA117" s="2"/>
      <c r="TEB117" s="2"/>
      <c r="TEC117" s="2"/>
      <c r="TED117" s="2"/>
      <c r="TEE117" s="2"/>
      <c r="TEF117" s="2"/>
      <c r="TEG117" s="2"/>
      <c r="TEH117" s="2"/>
      <c r="TEI117" s="2"/>
      <c r="TEJ117" s="2"/>
      <c r="TEK117" s="2"/>
      <c r="TEL117" s="2"/>
      <c r="TEM117" s="2"/>
      <c r="TEN117" s="2"/>
      <c r="TEO117" s="2"/>
      <c r="TEP117" s="2"/>
      <c r="TEQ117" s="2"/>
      <c r="TER117" s="2"/>
      <c r="TES117" s="2"/>
      <c r="TET117" s="2"/>
      <c r="TEU117" s="2"/>
      <c r="TEV117" s="2"/>
      <c r="TEW117" s="2"/>
      <c r="TEX117" s="2"/>
      <c r="TEY117" s="2"/>
      <c r="TEZ117" s="2"/>
      <c r="TFA117" s="2"/>
      <c r="TFB117" s="2"/>
      <c r="TFC117" s="2"/>
      <c r="TFD117" s="2"/>
      <c r="TFE117" s="2"/>
      <c r="TFF117" s="2"/>
      <c r="TFG117" s="2"/>
      <c r="TFH117" s="2"/>
      <c r="TFI117" s="2"/>
      <c r="TFJ117" s="2"/>
      <c r="TFK117" s="2"/>
      <c r="TFL117" s="2"/>
      <c r="TFM117" s="2"/>
      <c r="TFN117" s="2"/>
      <c r="TFO117" s="2"/>
      <c r="TFP117" s="2"/>
      <c r="TFQ117" s="2"/>
      <c r="TFR117" s="2"/>
      <c r="TFS117" s="2"/>
      <c r="TFT117" s="2"/>
      <c r="TFU117" s="2"/>
      <c r="TFV117" s="2"/>
      <c r="TFW117" s="2"/>
      <c r="TFX117" s="2"/>
      <c r="TFY117" s="2"/>
      <c r="TFZ117" s="2"/>
      <c r="TGA117" s="2"/>
      <c r="TGB117" s="2"/>
      <c r="TGC117" s="2"/>
      <c r="TGD117" s="2"/>
      <c r="TGE117" s="2"/>
      <c r="TGF117" s="2"/>
      <c r="TGG117" s="2"/>
      <c r="TGH117" s="2"/>
      <c r="TGI117" s="2"/>
      <c r="TGJ117" s="2"/>
      <c r="TGK117" s="2"/>
      <c r="TGL117" s="2"/>
      <c r="TGM117" s="2"/>
      <c r="TGN117" s="2"/>
      <c r="TGO117" s="2"/>
      <c r="TGP117" s="2"/>
      <c r="TGQ117" s="2"/>
      <c r="TGR117" s="2"/>
      <c r="TGS117" s="2"/>
      <c r="TGT117" s="2"/>
      <c r="TGU117" s="2"/>
      <c r="TGV117" s="2"/>
      <c r="TGW117" s="2"/>
      <c r="TGX117" s="2"/>
      <c r="TGY117" s="2"/>
      <c r="TGZ117" s="2"/>
      <c r="THA117" s="2"/>
      <c r="THB117" s="2"/>
      <c r="THC117" s="2"/>
      <c r="THD117" s="2"/>
      <c r="THE117" s="2"/>
      <c r="THF117" s="2"/>
      <c r="THG117" s="2"/>
      <c r="THH117" s="2"/>
      <c r="THI117" s="2"/>
      <c r="THJ117" s="2"/>
      <c r="THK117" s="2"/>
      <c r="THL117" s="2"/>
      <c r="THM117" s="2"/>
      <c r="THN117" s="2"/>
      <c r="THO117" s="2"/>
      <c r="THP117" s="2"/>
      <c r="THQ117" s="2"/>
      <c r="THR117" s="2"/>
      <c r="THS117" s="2"/>
      <c r="THT117" s="2"/>
      <c r="THU117" s="2"/>
      <c r="THV117" s="2"/>
      <c r="THW117" s="2"/>
      <c r="THX117" s="2"/>
      <c r="THY117" s="2"/>
      <c r="THZ117" s="2"/>
      <c r="TIA117" s="2"/>
      <c r="TIB117" s="2"/>
      <c r="TIC117" s="2"/>
      <c r="TID117" s="2"/>
      <c r="TIE117" s="2"/>
      <c r="TIF117" s="2"/>
      <c r="TIG117" s="2"/>
      <c r="TIH117" s="2"/>
      <c r="TII117" s="2"/>
      <c r="TIJ117" s="2"/>
      <c r="TIK117" s="2"/>
      <c r="TIL117" s="2"/>
      <c r="TIM117" s="2"/>
      <c r="TIN117" s="2"/>
      <c r="TIO117" s="2"/>
      <c r="TIP117" s="2"/>
      <c r="TIQ117" s="2"/>
      <c r="TIR117" s="2"/>
      <c r="TIS117" s="2"/>
      <c r="TIT117" s="2"/>
      <c r="TIU117" s="2"/>
      <c r="TIV117" s="2"/>
      <c r="TIW117" s="2"/>
      <c r="TIX117" s="2"/>
      <c r="TIY117" s="2"/>
      <c r="TIZ117" s="2"/>
      <c r="TJA117" s="2"/>
      <c r="TJB117" s="2"/>
      <c r="TJC117" s="2"/>
      <c r="TJD117" s="2"/>
      <c r="TJE117" s="2"/>
      <c r="TJF117" s="2"/>
      <c r="TJG117" s="2"/>
      <c r="TJH117" s="2"/>
      <c r="TJI117" s="2"/>
      <c r="TJJ117" s="2"/>
      <c r="TJK117" s="2"/>
      <c r="TJL117" s="2"/>
      <c r="TJM117" s="2"/>
      <c r="TJN117" s="2"/>
      <c r="TJO117" s="2"/>
      <c r="TJP117" s="2"/>
      <c r="TJQ117" s="2"/>
      <c r="TJR117" s="2"/>
      <c r="TJS117" s="2"/>
      <c r="TJT117" s="2"/>
      <c r="TJU117" s="2"/>
      <c r="TJV117" s="2"/>
      <c r="TJW117" s="2"/>
      <c r="TJX117" s="2"/>
      <c r="TJY117" s="2"/>
      <c r="TJZ117" s="2"/>
      <c r="TKA117" s="2"/>
      <c r="TKB117" s="2"/>
      <c r="TKC117" s="2"/>
      <c r="TKD117" s="2"/>
      <c r="TKE117" s="2"/>
      <c r="TKF117" s="2"/>
      <c r="TKG117" s="2"/>
      <c r="TKH117" s="2"/>
      <c r="TKI117" s="2"/>
      <c r="TKJ117" s="2"/>
      <c r="TKK117" s="2"/>
      <c r="TKL117" s="2"/>
      <c r="TKM117" s="2"/>
      <c r="TKN117" s="2"/>
      <c r="TKO117" s="2"/>
      <c r="TKP117" s="2"/>
      <c r="TKQ117" s="2"/>
      <c r="TKR117" s="2"/>
      <c r="TKS117" s="2"/>
      <c r="TKT117" s="2"/>
      <c r="TKU117" s="2"/>
      <c r="TKV117" s="2"/>
      <c r="TKW117" s="2"/>
      <c r="TKX117" s="2"/>
      <c r="TKY117" s="2"/>
      <c r="TKZ117" s="2"/>
      <c r="TLA117" s="2"/>
      <c r="TLB117" s="2"/>
      <c r="TLC117" s="2"/>
      <c r="TLD117" s="2"/>
      <c r="TLE117" s="2"/>
      <c r="TLF117" s="2"/>
      <c r="TLG117" s="2"/>
      <c r="TLH117" s="2"/>
      <c r="TLI117" s="2"/>
      <c r="TLJ117" s="2"/>
      <c r="TLK117" s="2"/>
      <c r="TLL117" s="2"/>
      <c r="TLM117" s="2"/>
      <c r="TLN117" s="2"/>
      <c r="TLO117" s="2"/>
      <c r="TLP117" s="2"/>
      <c r="TLQ117" s="2"/>
      <c r="TLR117" s="2"/>
      <c r="TLS117" s="2"/>
      <c r="TLT117" s="2"/>
      <c r="TLU117" s="2"/>
      <c r="TLV117" s="2"/>
      <c r="TLW117" s="2"/>
      <c r="TLX117" s="2"/>
      <c r="TLY117" s="2"/>
      <c r="TLZ117" s="2"/>
      <c r="TMA117" s="2"/>
      <c r="TMB117" s="2"/>
      <c r="TMC117" s="2"/>
      <c r="TMD117" s="2"/>
      <c r="TME117" s="2"/>
      <c r="TMF117" s="2"/>
      <c r="TMG117" s="2"/>
      <c r="TMH117" s="2"/>
      <c r="TMI117" s="2"/>
      <c r="TMJ117" s="2"/>
      <c r="TMK117" s="2"/>
      <c r="TML117" s="2"/>
      <c r="TMM117" s="2"/>
      <c r="TMN117" s="2"/>
      <c r="TMO117" s="2"/>
      <c r="TMP117" s="2"/>
      <c r="TMQ117" s="2"/>
      <c r="TMR117" s="2"/>
      <c r="TMS117" s="2"/>
      <c r="TMT117" s="2"/>
      <c r="TMU117" s="2"/>
      <c r="TMV117" s="2"/>
      <c r="TMW117" s="2"/>
      <c r="TMX117" s="2"/>
      <c r="TMY117" s="2"/>
      <c r="TMZ117" s="2"/>
      <c r="TNA117" s="2"/>
      <c r="TNB117" s="2"/>
      <c r="TNC117" s="2"/>
      <c r="TND117" s="2"/>
      <c r="TNE117" s="2"/>
      <c r="TNF117" s="2"/>
      <c r="TNG117" s="2"/>
      <c r="TNH117" s="2"/>
      <c r="TNI117" s="2"/>
      <c r="TNJ117" s="2"/>
      <c r="TNK117" s="2"/>
      <c r="TNL117" s="2"/>
      <c r="TNM117" s="2"/>
      <c r="TNN117" s="2"/>
      <c r="TNO117" s="2"/>
      <c r="TNP117" s="2"/>
      <c r="TNQ117" s="2"/>
      <c r="TNR117" s="2"/>
      <c r="TNS117" s="2"/>
      <c r="TNT117" s="2"/>
      <c r="TNU117" s="2"/>
      <c r="TNV117" s="2"/>
      <c r="TNW117" s="2"/>
      <c r="TNX117" s="2"/>
      <c r="TNY117" s="2"/>
      <c r="TNZ117" s="2"/>
      <c r="TOA117" s="2"/>
      <c r="TOB117" s="2"/>
      <c r="TOC117" s="2"/>
      <c r="TOD117" s="2"/>
      <c r="TOE117" s="2"/>
      <c r="TOF117" s="2"/>
      <c r="TOG117" s="2"/>
      <c r="TOH117" s="2"/>
      <c r="TOI117" s="2"/>
      <c r="TOJ117" s="2"/>
      <c r="TOK117" s="2"/>
      <c r="TOL117" s="2"/>
      <c r="TOM117" s="2"/>
      <c r="TON117" s="2"/>
      <c r="TOO117" s="2"/>
      <c r="TOP117" s="2"/>
      <c r="TOQ117" s="2"/>
      <c r="TOR117" s="2"/>
      <c r="TOS117" s="2"/>
      <c r="TOT117" s="2"/>
      <c r="TOU117" s="2"/>
      <c r="TOV117" s="2"/>
      <c r="TOW117" s="2"/>
      <c r="TOX117" s="2"/>
      <c r="TOY117" s="2"/>
      <c r="TOZ117" s="2"/>
      <c r="TPA117" s="2"/>
      <c r="TPB117" s="2"/>
      <c r="TPC117" s="2"/>
      <c r="TPD117" s="2"/>
      <c r="TPE117" s="2"/>
      <c r="TPF117" s="2"/>
      <c r="TPG117" s="2"/>
      <c r="TPH117" s="2"/>
      <c r="TPI117" s="2"/>
      <c r="TPJ117" s="2"/>
      <c r="TPK117" s="2"/>
      <c r="TPL117" s="2"/>
      <c r="TPM117" s="2"/>
      <c r="TPN117" s="2"/>
      <c r="TPO117" s="2"/>
      <c r="TPP117" s="2"/>
      <c r="TPQ117" s="2"/>
      <c r="TPR117" s="2"/>
      <c r="TPS117" s="2"/>
      <c r="TPT117" s="2"/>
      <c r="TPU117" s="2"/>
      <c r="TPV117" s="2"/>
      <c r="TPW117" s="2"/>
      <c r="TPX117" s="2"/>
      <c r="TPY117" s="2"/>
      <c r="TPZ117" s="2"/>
      <c r="TQA117" s="2"/>
      <c r="TQB117" s="2"/>
      <c r="TQC117" s="2"/>
      <c r="TQD117" s="2"/>
      <c r="TQE117" s="2"/>
      <c r="TQF117" s="2"/>
      <c r="TQG117" s="2"/>
      <c r="TQH117" s="2"/>
      <c r="TQI117" s="2"/>
      <c r="TQJ117" s="2"/>
      <c r="TQK117" s="2"/>
      <c r="TQL117" s="2"/>
      <c r="TQM117" s="2"/>
      <c r="TQN117" s="2"/>
      <c r="TQO117" s="2"/>
      <c r="TQP117" s="2"/>
      <c r="TQQ117" s="2"/>
      <c r="TQR117" s="2"/>
      <c r="TQS117" s="2"/>
      <c r="TQT117" s="2"/>
      <c r="TQU117" s="2"/>
      <c r="TQV117" s="2"/>
      <c r="TQW117" s="2"/>
      <c r="TQX117" s="2"/>
      <c r="TQY117" s="2"/>
      <c r="TQZ117" s="2"/>
      <c r="TRA117" s="2"/>
      <c r="TRB117" s="2"/>
      <c r="TRC117" s="2"/>
      <c r="TRD117" s="2"/>
      <c r="TRE117" s="2"/>
      <c r="TRF117" s="2"/>
      <c r="TRG117" s="2"/>
      <c r="TRH117" s="2"/>
      <c r="TRI117" s="2"/>
      <c r="TRJ117" s="2"/>
      <c r="TRK117" s="2"/>
      <c r="TRL117" s="2"/>
      <c r="TRM117" s="2"/>
      <c r="TRN117" s="2"/>
      <c r="TRO117" s="2"/>
      <c r="TRP117" s="2"/>
      <c r="TRQ117" s="2"/>
      <c r="TRR117" s="2"/>
      <c r="TRS117" s="2"/>
      <c r="TRT117" s="2"/>
      <c r="TRU117" s="2"/>
      <c r="TRV117" s="2"/>
      <c r="TRW117" s="2"/>
      <c r="TRX117" s="2"/>
      <c r="TRY117" s="2"/>
      <c r="TRZ117" s="2"/>
      <c r="TSA117" s="2"/>
      <c r="TSB117" s="2"/>
      <c r="TSC117" s="2"/>
      <c r="TSD117" s="2"/>
      <c r="TSE117" s="2"/>
      <c r="TSF117" s="2"/>
      <c r="TSG117" s="2"/>
      <c r="TSH117" s="2"/>
      <c r="TSI117" s="2"/>
      <c r="TSJ117" s="2"/>
      <c r="TSK117" s="2"/>
      <c r="TSL117" s="2"/>
      <c r="TSM117" s="2"/>
      <c r="TSN117" s="2"/>
      <c r="TSO117" s="2"/>
      <c r="TSP117" s="2"/>
      <c r="TSQ117" s="2"/>
      <c r="TSR117" s="2"/>
      <c r="TSS117" s="2"/>
      <c r="TST117" s="2"/>
      <c r="TSU117" s="2"/>
      <c r="TSV117" s="2"/>
      <c r="TSW117" s="2"/>
      <c r="TSX117" s="2"/>
      <c r="TSY117" s="2"/>
      <c r="TSZ117" s="2"/>
      <c r="TTA117" s="2"/>
      <c r="TTB117" s="2"/>
      <c r="TTC117" s="2"/>
      <c r="TTD117" s="2"/>
      <c r="TTE117" s="2"/>
      <c r="TTF117" s="2"/>
      <c r="TTG117" s="2"/>
      <c r="TTH117" s="2"/>
      <c r="TTI117" s="2"/>
      <c r="TTJ117" s="2"/>
      <c r="TTK117" s="2"/>
      <c r="TTL117" s="2"/>
      <c r="TTM117" s="2"/>
      <c r="TTN117" s="2"/>
      <c r="TTO117" s="2"/>
      <c r="TTP117" s="2"/>
      <c r="TTQ117" s="2"/>
      <c r="TTR117" s="2"/>
      <c r="TTS117" s="2"/>
      <c r="TTT117" s="2"/>
      <c r="TTU117" s="2"/>
      <c r="TTV117" s="2"/>
      <c r="TTW117" s="2"/>
      <c r="TTX117" s="2"/>
      <c r="TTY117" s="2"/>
      <c r="TTZ117" s="2"/>
      <c r="TUA117" s="2"/>
      <c r="TUB117" s="2"/>
      <c r="TUC117" s="2"/>
      <c r="TUD117" s="2"/>
      <c r="TUE117" s="2"/>
      <c r="TUF117" s="2"/>
      <c r="TUG117" s="2"/>
      <c r="TUH117" s="2"/>
      <c r="TUI117" s="2"/>
      <c r="TUJ117" s="2"/>
      <c r="TUK117" s="2"/>
      <c r="TUL117" s="2"/>
      <c r="TUM117" s="2"/>
      <c r="TUN117" s="2"/>
      <c r="TUO117" s="2"/>
      <c r="TUP117" s="2"/>
      <c r="TUQ117" s="2"/>
      <c r="TUR117" s="2"/>
      <c r="TUS117" s="2"/>
      <c r="TUT117" s="2"/>
      <c r="TUU117" s="2"/>
      <c r="TUV117" s="2"/>
      <c r="TUW117" s="2"/>
      <c r="TUX117" s="2"/>
      <c r="TUY117" s="2"/>
      <c r="TUZ117" s="2"/>
      <c r="TVA117" s="2"/>
      <c r="TVB117" s="2"/>
      <c r="TVC117" s="2"/>
      <c r="TVD117" s="2"/>
      <c r="TVE117" s="2"/>
      <c r="TVF117" s="2"/>
      <c r="TVG117" s="2"/>
      <c r="TVH117" s="2"/>
      <c r="TVI117" s="2"/>
      <c r="TVJ117" s="2"/>
      <c r="TVK117" s="2"/>
      <c r="TVL117" s="2"/>
      <c r="TVM117" s="2"/>
      <c r="TVN117" s="2"/>
      <c r="TVO117" s="2"/>
      <c r="TVP117" s="2"/>
      <c r="TVQ117" s="2"/>
      <c r="TVR117" s="2"/>
      <c r="TVS117" s="2"/>
      <c r="TVT117" s="2"/>
      <c r="TVU117" s="2"/>
      <c r="TVV117" s="2"/>
      <c r="TVW117" s="2"/>
      <c r="TVX117" s="2"/>
      <c r="TVY117" s="2"/>
      <c r="TVZ117" s="2"/>
      <c r="TWA117" s="2"/>
      <c r="TWB117" s="2"/>
      <c r="TWC117" s="2"/>
      <c r="TWD117" s="2"/>
      <c r="TWE117" s="2"/>
      <c r="TWF117" s="2"/>
      <c r="TWG117" s="2"/>
      <c r="TWH117" s="2"/>
      <c r="TWI117" s="2"/>
      <c r="TWJ117" s="2"/>
      <c r="TWK117" s="2"/>
      <c r="TWL117" s="2"/>
      <c r="TWM117" s="2"/>
      <c r="TWN117" s="2"/>
      <c r="TWO117" s="2"/>
      <c r="TWP117" s="2"/>
      <c r="TWQ117" s="2"/>
      <c r="TWR117" s="2"/>
      <c r="TWS117" s="2"/>
      <c r="TWT117" s="2"/>
      <c r="TWU117" s="2"/>
      <c r="TWV117" s="2"/>
      <c r="TWW117" s="2"/>
      <c r="TWX117" s="2"/>
      <c r="TWY117" s="2"/>
      <c r="TWZ117" s="2"/>
      <c r="TXA117" s="2"/>
      <c r="TXB117" s="2"/>
      <c r="TXC117" s="2"/>
      <c r="TXD117" s="2"/>
      <c r="TXE117" s="2"/>
      <c r="TXF117" s="2"/>
      <c r="TXG117" s="2"/>
      <c r="TXH117" s="2"/>
      <c r="TXI117" s="2"/>
      <c r="TXJ117" s="2"/>
      <c r="TXK117" s="2"/>
      <c r="TXL117" s="2"/>
      <c r="TXM117" s="2"/>
      <c r="TXN117" s="2"/>
      <c r="TXO117" s="2"/>
      <c r="TXP117" s="2"/>
      <c r="TXQ117" s="2"/>
      <c r="TXR117" s="2"/>
      <c r="TXS117" s="2"/>
      <c r="TXT117" s="2"/>
      <c r="TXU117" s="2"/>
      <c r="TXV117" s="2"/>
      <c r="TXW117" s="2"/>
      <c r="TXX117" s="2"/>
      <c r="TXY117" s="2"/>
      <c r="TXZ117" s="2"/>
      <c r="TYA117" s="2"/>
      <c r="TYB117" s="2"/>
      <c r="TYC117" s="2"/>
      <c r="TYD117" s="2"/>
      <c r="TYE117" s="2"/>
      <c r="TYF117" s="2"/>
      <c r="TYG117" s="2"/>
      <c r="TYH117" s="2"/>
      <c r="TYI117" s="2"/>
      <c r="TYJ117" s="2"/>
      <c r="TYK117" s="2"/>
      <c r="TYL117" s="2"/>
      <c r="TYM117" s="2"/>
      <c r="TYN117" s="2"/>
      <c r="TYO117" s="2"/>
      <c r="TYP117" s="2"/>
      <c r="TYQ117" s="2"/>
      <c r="TYR117" s="2"/>
      <c r="TYS117" s="2"/>
      <c r="TYT117" s="2"/>
      <c r="TYU117" s="2"/>
      <c r="TYV117" s="2"/>
      <c r="TYW117" s="2"/>
      <c r="TYX117" s="2"/>
      <c r="TYY117" s="2"/>
      <c r="TYZ117" s="2"/>
      <c r="TZA117" s="2"/>
      <c r="TZB117" s="2"/>
      <c r="TZC117" s="2"/>
      <c r="TZD117" s="2"/>
      <c r="TZE117" s="2"/>
      <c r="TZF117" s="2"/>
      <c r="TZG117" s="2"/>
      <c r="TZH117" s="2"/>
      <c r="TZI117" s="2"/>
      <c r="TZJ117" s="2"/>
      <c r="TZK117" s="2"/>
      <c r="TZL117" s="2"/>
      <c r="TZM117" s="2"/>
      <c r="TZN117" s="2"/>
      <c r="TZO117" s="2"/>
      <c r="TZP117" s="2"/>
      <c r="TZQ117" s="2"/>
      <c r="TZR117" s="2"/>
      <c r="TZS117" s="2"/>
      <c r="TZT117" s="2"/>
      <c r="TZU117" s="2"/>
      <c r="TZV117" s="2"/>
      <c r="TZW117" s="2"/>
      <c r="TZX117" s="2"/>
      <c r="TZY117" s="2"/>
      <c r="TZZ117" s="2"/>
      <c r="UAA117" s="2"/>
      <c r="UAB117" s="2"/>
      <c r="UAC117" s="2"/>
      <c r="UAD117" s="2"/>
      <c r="UAE117" s="2"/>
      <c r="UAF117" s="2"/>
      <c r="UAG117" s="2"/>
      <c r="UAH117" s="2"/>
      <c r="UAI117" s="2"/>
      <c r="UAJ117" s="2"/>
      <c r="UAK117" s="2"/>
      <c r="UAL117" s="2"/>
      <c r="UAM117" s="2"/>
      <c r="UAN117" s="2"/>
      <c r="UAO117" s="2"/>
      <c r="UAP117" s="2"/>
      <c r="UAQ117" s="2"/>
      <c r="UAR117" s="2"/>
      <c r="UAS117" s="2"/>
      <c r="UAT117" s="2"/>
      <c r="UAU117" s="2"/>
      <c r="UAV117" s="2"/>
      <c r="UAW117" s="2"/>
      <c r="UAX117" s="2"/>
      <c r="UAY117" s="2"/>
      <c r="UAZ117" s="2"/>
      <c r="UBA117" s="2"/>
      <c r="UBB117" s="2"/>
      <c r="UBC117" s="2"/>
      <c r="UBD117" s="2"/>
      <c r="UBE117" s="2"/>
      <c r="UBF117" s="2"/>
      <c r="UBG117" s="2"/>
      <c r="UBH117" s="2"/>
      <c r="UBI117" s="2"/>
      <c r="UBJ117" s="2"/>
      <c r="UBK117" s="2"/>
      <c r="UBL117" s="2"/>
      <c r="UBM117" s="2"/>
      <c r="UBN117" s="2"/>
      <c r="UBO117" s="2"/>
      <c r="UBP117" s="2"/>
      <c r="UBQ117" s="2"/>
      <c r="UBR117" s="2"/>
      <c r="UBS117" s="2"/>
      <c r="UBT117" s="2"/>
      <c r="UBU117" s="2"/>
      <c r="UBV117" s="2"/>
      <c r="UBW117" s="2"/>
      <c r="UBX117" s="2"/>
      <c r="UBY117" s="2"/>
      <c r="UBZ117" s="2"/>
      <c r="UCA117" s="2"/>
      <c r="UCB117" s="2"/>
      <c r="UCC117" s="2"/>
      <c r="UCD117" s="2"/>
      <c r="UCE117" s="2"/>
      <c r="UCF117" s="2"/>
      <c r="UCG117" s="2"/>
      <c r="UCH117" s="2"/>
      <c r="UCI117" s="2"/>
      <c r="UCJ117" s="2"/>
      <c r="UCK117" s="2"/>
      <c r="UCL117" s="2"/>
      <c r="UCM117" s="2"/>
      <c r="UCN117" s="2"/>
      <c r="UCO117" s="2"/>
      <c r="UCP117" s="2"/>
      <c r="UCQ117" s="2"/>
      <c r="UCR117" s="2"/>
      <c r="UCS117" s="2"/>
      <c r="UCT117" s="2"/>
      <c r="UCU117" s="2"/>
      <c r="UCV117" s="2"/>
      <c r="UCW117" s="2"/>
      <c r="UCX117" s="2"/>
      <c r="UCY117" s="2"/>
      <c r="UCZ117" s="2"/>
      <c r="UDA117" s="2"/>
      <c r="UDB117" s="2"/>
      <c r="UDC117" s="2"/>
      <c r="UDD117" s="2"/>
      <c r="UDE117" s="2"/>
      <c r="UDF117" s="2"/>
      <c r="UDG117" s="2"/>
      <c r="UDH117" s="2"/>
      <c r="UDI117" s="2"/>
      <c r="UDJ117" s="2"/>
      <c r="UDK117" s="2"/>
      <c r="UDL117" s="2"/>
      <c r="UDM117" s="2"/>
      <c r="UDN117" s="2"/>
      <c r="UDO117" s="2"/>
      <c r="UDP117" s="2"/>
      <c r="UDQ117" s="2"/>
      <c r="UDR117" s="2"/>
      <c r="UDS117" s="2"/>
      <c r="UDT117" s="2"/>
      <c r="UDU117" s="2"/>
      <c r="UDV117" s="2"/>
      <c r="UDW117" s="2"/>
      <c r="UDX117" s="2"/>
      <c r="UDY117" s="2"/>
      <c r="UDZ117" s="2"/>
      <c r="UEA117" s="2"/>
      <c r="UEB117" s="2"/>
      <c r="UEC117" s="2"/>
      <c r="UED117" s="2"/>
      <c r="UEE117" s="2"/>
      <c r="UEF117" s="2"/>
      <c r="UEG117" s="2"/>
      <c r="UEH117" s="2"/>
      <c r="UEI117" s="2"/>
      <c r="UEJ117" s="2"/>
      <c r="UEK117" s="2"/>
      <c r="UEL117" s="2"/>
      <c r="UEM117" s="2"/>
      <c r="UEN117" s="2"/>
      <c r="UEO117" s="2"/>
      <c r="UEP117" s="2"/>
      <c r="UEQ117" s="2"/>
      <c r="UER117" s="2"/>
      <c r="UES117" s="2"/>
      <c r="UET117" s="2"/>
      <c r="UEU117" s="2"/>
      <c r="UEV117" s="2"/>
      <c r="UEW117" s="2"/>
      <c r="UEX117" s="2"/>
      <c r="UEY117" s="2"/>
      <c r="UEZ117" s="2"/>
      <c r="UFA117" s="2"/>
      <c r="UFB117" s="2"/>
      <c r="UFC117" s="2"/>
      <c r="UFD117" s="2"/>
      <c r="UFE117" s="2"/>
      <c r="UFF117" s="2"/>
      <c r="UFG117" s="2"/>
      <c r="UFH117" s="2"/>
      <c r="UFI117" s="2"/>
      <c r="UFJ117" s="2"/>
      <c r="UFK117" s="2"/>
      <c r="UFL117" s="2"/>
      <c r="UFM117" s="2"/>
      <c r="UFN117" s="2"/>
      <c r="UFO117" s="2"/>
      <c r="UFP117" s="2"/>
      <c r="UFQ117" s="2"/>
      <c r="UFR117" s="2"/>
      <c r="UFS117" s="2"/>
      <c r="UFT117" s="2"/>
      <c r="UFU117" s="2"/>
      <c r="UFV117" s="2"/>
      <c r="UFW117" s="2"/>
      <c r="UFX117" s="2"/>
      <c r="UFY117" s="2"/>
      <c r="UFZ117" s="2"/>
      <c r="UGA117" s="2"/>
      <c r="UGB117" s="2"/>
      <c r="UGC117" s="2"/>
      <c r="UGD117" s="2"/>
      <c r="UGE117" s="2"/>
      <c r="UGF117" s="2"/>
      <c r="UGG117" s="2"/>
      <c r="UGH117" s="2"/>
      <c r="UGI117" s="2"/>
      <c r="UGJ117" s="2"/>
      <c r="UGK117" s="2"/>
      <c r="UGL117" s="2"/>
      <c r="UGM117" s="2"/>
      <c r="UGN117" s="2"/>
      <c r="UGO117" s="2"/>
      <c r="UGP117" s="2"/>
      <c r="UGQ117" s="2"/>
      <c r="UGR117" s="2"/>
      <c r="UGS117" s="2"/>
      <c r="UGT117" s="2"/>
      <c r="UGU117" s="2"/>
      <c r="UGV117" s="2"/>
      <c r="UGW117" s="2"/>
      <c r="UGX117" s="2"/>
      <c r="UGY117" s="2"/>
      <c r="UGZ117" s="2"/>
      <c r="UHA117" s="2"/>
      <c r="UHB117" s="2"/>
      <c r="UHC117" s="2"/>
      <c r="UHD117" s="2"/>
      <c r="UHE117" s="2"/>
      <c r="UHF117" s="2"/>
      <c r="UHG117" s="2"/>
      <c r="UHH117" s="2"/>
      <c r="UHI117" s="2"/>
      <c r="UHJ117" s="2"/>
      <c r="UHK117" s="2"/>
      <c r="UHL117" s="2"/>
      <c r="UHM117" s="2"/>
      <c r="UHN117" s="2"/>
      <c r="UHO117" s="2"/>
      <c r="UHP117" s="2"/>
      <c r="UHQ117" s="2"/>
      <c r="UHR117" s="2"/>
      <c r="UHS117" s="2"/>
      <c r="UHT117" s="2"/>
      <c r="UHU117" s="2"/>
      <c r="UHV117" s="2"/>
      <c r="UHW117" s="2"/>
      <c r="UHX117" s="2"/>
      <c r="UHY117" s="2"/>
      <c r="UHZ117" s="2"/>
      <c r="UIA117" s="2"/>
      <c r="UIB117" s="2"/>
      <c r="UIC117" s="2"/>
      <c r="UID117" s="2"/>
      <c r="UIE117" s="2"/>
      <c r="UIF117" s="2"/>
      <c r="UIG117" s="2"/>
      <c r="UIH117" s="2"/>
      <c r="UII117" s="2"/>
      <c r="UIJ117" s="2"/>
      <c r="UIK117" s="2"/>
      <c r="UIL117" s="2"/>
      <c r="UIM117" s="2"/>
      <c r="UIN117" s="2"/>
      <c r="UIO117" s="2"/>
      <c r="UIP117" s="2"/>
      <c r="UIQ117" s="2"/>
      <c r="UIR117" s="2"/>
      <c r="UIS117" s="2"/>
      <c r="UIT117" s="2"/>
      <c r="UIU117" s="2"/>
      <c r="UIV117" s="2"/>
      <c r="UIW117" s="2"/>
      <c r="UIX117" s="2"/>
      <c r="UIY117" s="2"/>
      <c r="UIZ117" s="2"/>
      <c r="UJA117" s="2"/>
      <c r="UJB117" s="2"/>
      <c r="UJC117" s="2"/>
      <c r="UJD117" s="2"/>
      <c r="UJE117" s="2"/>
      <c r="UJF117" s="2"/>
      <c r="UJG117" s="2"/>
      <c r="UJH117" s="2"/>
      <c r="UJI117" s="2"/>
      <c r="UJJ117" s="2"/>
      <c r="UJK117" s="2"/>
      <c r="UJL117" s="2"/>
      <c r="UJM117" s="2"/>
      <c r="UJN117" s="2"/>
      <c r="UJO117" s="2"/>
      <c r="UJP117" s="2"/>
      <c r="UJQ117" s="2"/>
      <c r="UJR117" s="2"/>
      <c r="UJS117" s="2"/>
      <c r="UJT117" s="2"/>
      <c r="UJU117" s="2"/>
      <c r="UJV117" s="2"/>
      <c r="UJW117" s="2"/>
      <c r="UJX117" s="2"/>
      <c r="UJY117" s="2"/>
      <c r="UJZ117" s="2"/>
      <c r="UKA117" s="2"/>
      <c r="UKB117" s="2"/>
      <c r="UKC117" s="2"/>
      <c r="UKD117" s="2"/>
      <c r="UKE117" s="2"/>
      <c r="UKF117" s="2"/>
      <c r="UKG117" s="2"/>
      <c r="UKH117" s="2"/>
      <c r="UKI117" s="2"/>
      <c r="UKJ117" s="2"/>
      <c r="UKK117" s="2"/>
      <c r="UKL117" s="2"/>
      <c r="UKM117" s="2"/>
      <c r="UKN117" s="2"/>
      <c r="UKO117" s="2"/>
      <c r="UKP117" s="2"/>
      <c r="UKQ117" s="2"/>
      <c r="UKR117" s="2"/>
      <c r="UKS117" s="2"/>
      <c r="UKT117" s="2"/>
      <c r="UKU117" s="2"/>
      <c r="UKV117" s="2"/>
      <c r="UKW117" s="2"/>
      <c r="UKX117" s="2"/>
      <c r="UKY117" s="2"/>
      <c r="UKZ117" s="2"/>
      <c r="ULA117" s="2"/>
      <c r="ULB117" s="2"/>
      <c r="ULC117" s="2"/>
      <c r="ULD117" s="2"/>
      <c r="ULE117" s="2"/>
      <c r="ULF117" s="2"/>
      <c r="ULG117" s="2"/>
      <c r="ULH117" s="2"/>
      <c r="ULI117" s="2"/>
      <c r="ULJ117" s="2"/>
      <c r="ULK117" s="2"/>
      <c r="ULL117" s="2"/>
      <c r="ULM117" s="2"/>
      <c r="ULN117" s="2"/>
      <c r="ULO117" s="2"/>
      <c r="ULP117" s="2"/>
      <c r="ULQ117" s="2"/>
      <c r="ULR117" s="2"/>
      <c r="ULS117" s="2"/>
      <c r="ULT117" s="2"/>
      <c r="ULU117" s="2"/>
      <c r="ULV117" s="2"/>
      <c r="ULW117" s="2"/>
      <c r="ULX117" s="2"/>
      <c r="ULY117" s="2"/>
      <c r="ULZ117" s="2"/>
      <c r="UMA117" s="2"/>
      <c r="UMB117" s="2"/>
      <c r="UMC117" s="2"/>
      <c r="UMD117" s="2"/>
      <c r="UME117" s="2"/>
      <c r="UMF117" s="2"/>
      <c r="UMG117" s="2"/>
      <c r="UMH117" s="2"/>
      <c r="UMI117" s="2"/>
      <c r="UMJ117" s="2"/>
      <c r="UMK117" s="2"/>
      <c r="UML117" s="2"/>
      <c r="UMM117" s="2"/>
      <c r="UMN117" s="2"/>
      <c r="UMO117" s="2"/>
      <c r="UMP117" s="2"/>
      <c r="UMQ117" s="2"/>
      <c r="UMR117" s="2"/>
      <c r="UMS117" s="2"/>
      <c r="UMT117" s="2"/>
      <c r="UMU117" s="2"/>
      <c r="UMV117" s="2"/>
      <c r="UMW117" s="2"/>
      <c r="UMX117" s="2"/>
      <c r="UMY117" s="2"/>
      <c r="UMZ117" s="2"/>
      <c r="UNA117" s="2"/>
      <c r="UNB117" s="2"/>
      <c r="UNC117" s="2"/>
      <c r="UND117" s="2"/>
      <c r="UNE117" s="2"/>
      <c r="UNF117" s="2"/>
      <c r="UNG117" s="2"/>
      <c r="UNH117" s="2"/>
      <c r="UNI117" s="2"/>
      <c r="UNJ117" s="2"/>
      <c r="UNK117" s="2"/>
      <c r="UNL117" s="2"/>
      <c r="UNM117" s="2"/>
      <c r="UNN117" s="2"/>
      <c r="UNO117" s="2"/>
      <c r="UNP117" s="2"/>
      <c r="UNQ117" s="2"/>
      <c r="UNR117" s="2"/>
      <c r="UNS117" s="2"/>
      <c r="UNT117" s="2"/>
      <c r="UNU117" s="2"/>
      <c r="UNV117" s="2"/>
      <c r="UNW117" s="2"/>
      <c r="UNX117" s="2"/>
      <c r="UNY117" s="2"/>
      <c r="UNZ117" s="2"/>
      <c r="UOA117" s="2"/>
      <c r="UOB117" s="2"/>
      <c r="UOC117" s="2"/>
      <c r="UOD117" s="2"/>
      <c r="UOE117" s="2"/>
      <c r="UOF117" s="2"/>
      <c r="UOG117" s="2"/>
      <c r="UOH117" s="2"/>
      <c r="UOI117" s="2"/>
      <c r="UOJ117" s="2"/>
      <c r="UOK117" s="2"/>
      <c r="UOL117" s="2"/>
      <c r="UOM117" s="2"/>
      <c r="UON117" s="2"/>
      <c r="UOO117" s="2"/>
      <c r="UOP117" s="2"/>
      <c r="UOQ117" s="2"/>
      <c r="UOR117" s="2"/>
      <c r="UOS117" s="2"/>
      <c r="UOT117" s="2"/>
      <c r="UOU117" s="2"/>
      <c r="UOV117" s="2"/>
      <c r="UOW117" s="2"/>
      <c r="UOX117" s="2"/>
      <c r="UOY117" s="2"/>
      <c r="UOZ117" s="2"/>
      <c r="UPA117" s="2"/>
      <c r="UPB117" s="2"/>
      <c r="UPC117" s="2"/>
      <c r="UPD117" s="2"/>
      <c r="UPE117" s="2"/>
      <c r="UPF117" s="2"/>
      <c r="UPG117" s="2"/>
      <c r="UPH117" s="2"/>
      <c r="UPI117" s="2"/>
      <c r="UPJ117" s="2"/>
      <c r="UPK117" s="2"/>
      <c r="UPL117" s="2"/>
      <c r="UPM117" s="2"/>
      <c r="UPN117" s="2"/>
      <c r="UPO117" s="2"/>
      <c r="UPP117" s="2"/>
      <c r="UPQ117" s="2"/>
      <c r="UPR117" s="2"/>
      <c r="UPS117" s="2"/>
      <c r="UPT117" s="2"/>
      <c r="UPU117" s="2"/>
      <c r="UPV117" s="2"/>
      <c r="UPW117" s="2"/>
      <c r="UPX117" s="2"/>
      <c r="UPY117" s="2"/>
      <c r="UPZ117" s="2"/>
      <c r="UQA117" s="2"/>
      <c r="UQB117" s="2"/>
      <c r="UQC117" s="2"/>
      <c r="UQD117" s="2"/>
      <c r="UQE117" s="2"/>
      <c r="UQF117" s="2"/>
      <c r="UQG117" s="2"/>
      <c r="UQH117" s="2"/>
      <c r="UQI117" s="2"/>
      <c r="UQJ117" s="2"/>
      <c r="UQK117" s="2"/>
      <c r="UQL117" s="2"/>
      <c r="UQM117" s="2"/>
      <c r="UQN117" s="2"/>
      <c r="UQO117" s="2"/>
      <c r="UQP117" s="2"/>
      <c r="UQQ117" s="2"/>
      <c r="UQR117" s="2"/>
      <c r="UQS117" s="2"/>
      <c r="UQT117" s="2"/>
      <c r="UQU117" s="2"/>
      <c r="UQV117" s="2"/>
      <c r="UQW117" s="2"/>
      <c r="UQX117" s="2"/>
      <c r="UQY117" s="2"/>
      <c r="UQZ117" s="2"/>
      <c r="URA117" s="2"/>
      <c r="URB117" s="2"/>
      <c r="URC117" s="2"/>
      <c r="URD117" s="2"/>
      <c r="URE117" s="2"/>
      <c r="URF117" s="2"/>
      <c r="URG117" s="2"/>
      <c r="URH117" s="2"/>
      <c r="URI117" s="2"/>
      <c r="URJ117" s="2"/>
      <c r="URK117" s="2"/>
      <c r="URL117" s="2"/>
      <c r="URM117" s="2"/>
      <c r="URN117" s="2"/>
      <c r="URO117" s="2"/>
      <c r="URP117" s="2"/>
      <c r="URQ117" s="2"/>
      <c r="URR117" s="2"/>
      <c r="URS117" s="2"/>
      <c r="URT117" s="2"/>
      <c r="URU117" s="2"/>
      <c r="URV117" s="2"/>
      <c r="URW117" s="2"/>
      <c r="URX117" s="2"/>
      <c r="URY117" s="2"/>
      <c r="URZ117" s="2"/>
      <c r="USA117" s="2"/>
      <c r="USB117" s="2"/>
      <c r="USC117" s="2"/>
      <c r="USD117" s="2"/>
      <c r="USE117" s="2"/>
      <c r="USF117" s="2"/>
      <c r="USG117" s="2"/>
      <c r="USH117" s="2"/>
      <c r="USI117" s="2"/>
      <c r="USJ117" s="2"/>
      <c r="USK117" s="2"/>
      <c r="USL117" s="2"/>
      <c r="USM117" s="2"/>
      <c r="USN117" s="2"/>
      <c r="USO117" s="2"/>
      <c r="USP117" s="2"/>
      <c r="USQ117" s="2"/>
      <c r="USR117" s="2"/>
      <c r="USS117" s="2"/>
      <c r="UST117" s="2"/>
      <c r="USU117" s="2"/>
      <c r="USV117" s="2"/>
      <c r="USW117" s="2"/>
      <c r="USX117" s="2"/>
      <c r="USY117" s="2"/>
      <c r="USZ117" s="2"/>
      <c r="UTA117" s="2"/>
      <c r="UTB117" s="2"/>
      <c r="UTC117" s="2"/>
      <c r="UTD117" s="2"/>
      <c r="UTE117" s="2"/>
      <c r="UTF117" s="2"/>
      <c r="UTG117" s="2"/>
      <c r="UTH117" s="2"/>
      <c r="UTI117" s="2"/>
      <c r="UTJ117" s="2"/>
      <c r="UTK117" s="2"/>
      <c r="UTL117" s="2"/>
      <c r="UTM117" s="2"/>
      <c r="UTN117" s="2"/>
      <c r="UTO117" s="2"/>
      <c r="UTP117" s="2"/>
      <c r="UTQ117" s="2"/>
      <c r="UTR117" s="2"/>
      <c r="UTS117" s="2"/>
      <c r="UTT117" s="2"/>
      <c r="UTU117" s="2"/>
      <c r="UTV117" s="2"/>
      <c r="UTW117" s="2"/>
      <c r="UTX117" s="2"/>
      <c r="UTY117" s="2"/>
      <c r="UTZ117" s="2"/>
      <c r="UUA117" s="2"/>
      <c r="UUB117" s="2"/>
      <c r="UUC117" s="2"/>
      <c r="UUD117" s="2"/>
      <c r="UUE117" s="2"/>
      <c r="UUF117" s="2"/>
      <c r="UUG117" s="2"/>
      <c r="UUH117" s="2"/>
      <c r="UUI117" s="2"/>
      <c r="UUJ117" s="2"/>
      <c r="UUK117" s="2"/>
      <c r="UUL117" s="2"/>
      <c r="UUM117" s="2"/>
      <c r="UUN117" s="2"/>
      <c r="UUO117" s="2"/>
      <c r="UUP117" s="2"/>
      <c r="UUQ117" s="2"/>
      <c r="UUR117" s="2"/>
      <c r="UUS117" s="2"/>
      <c r="UUT117" s="2"/>
      <c r="UUU117" s="2"/>
      <c r="UUV117" s="2"/>
      <c r="UUW117" s="2"/>
      <c r="UUX117" s="2"/>
      <c r="UUY117" s="2"/>
      <c r="UUZ117" s="2"/>
      <c r="UVA117" s="2"/>
      <c r="UVB117" s="2"/>
      <c r="UVC117" s="2"/>
      <c r="UVD117" s="2"/>
      <c r="UVE117" s="2"/>
      <c r="UVF117" s="2"/>
      <c r="UVG117" s="2"/>
      <c r="UVH117" s="2"/>
      <c r="UVI117" s="2"/>
      <c r="UVJ117" s="2"/>
      <c r="UVK117" s="2"/>
      <c r="UVL117" s="2"/>
      <c r="UVM117" s="2"/>
      <c r="UVN117" s="2"/>
      <c r="UVO117" s="2"/>
      <c r="UVP117" s="2"/>
      <c r="UVQ117" s="2"/>
      <c r="UVR117" s="2"/>
      <c r="UVS117" s="2"/>
      <c r="UVT117" s="2"/>
      <c r="UVU117" s="2"/>
      <c r="UVV117" s="2"/>
      <c r="UVW117" s="2"/>
      <c r="UVX117" s="2"/>
      <c r="UVY117" s="2"/>
      <c r="UVZ117" s="2"/>
      <c r="UWA117" s="2"/>
      <c r="UWB117" s="2"/>
      <c r="UWC117" s="2"/>
      <c r="UWD117" s="2"/>
      <c r="UWE117" s="2"/>
      <c r="UWF117" s="2"/>
      <c r="UWG117" s="2"/>
      <c r="UWH117" s="2"/>
      <c r="UWI117" s="2"/>
      <c r="UWJ117" s="2"/>
      <c r="UWK117" s="2"/>
      <c r="UWL117" s="2"/>
      <c r="UWM117" s="2"/>
      <c r="UWN117" s="2"/>
      <c r="UWO117" s="2"/>
      <c r="UWP117" s="2"/>
      <c r="UWQ117" s="2"/>
      <c r="UWR117" s="2"/>
      <c r="UWS117" s="2"/>
      <c r="UWT117" s="2"/>
      <c r="UWU117" s="2"/>
      <c r="UWV117" s="2"/>
      <c r="UWW117" s="2"/>
      <c r="UWX117" s="2"/>
      <c r="UWY117" s="2"/>
      <c r="UWZ117" s="2"/>
      <c r="UXA117" s="2"/>
      <c r="UXB117" s="2"/>
      <c r="UXC117" s="2"/>
      <c r="UXD117" s="2"/>
      <c r="UXE117" s="2"/>
      <c r="UXF117" s="2"/>
      <c r="UXG117" s="2"/>
      <c r="UXH117" s="2"/>
      <c r="UXI117" s="2"/>
      <c r="UXJ117" s="2"/>
      <c r="UXK117" s="2"/>
      <c r="UXL117" s="2"/>
      <c r="UXM117" s="2"/>
      <c r="UXN117" s="2"/>
      <c r="UXO117" s="2"/>
      <c r="UXP117" s="2"/>
      <c r="UXQ117" s="2"/>
      <c r="UXR117" s="2"/>
      <c r="UXS117" s="2"/>
      <c r="UXT117" s="2"/>
      <c r="UXU117" s="2"/>
      <c r="UXV117" s="2"/>
      <c r="UXW117" s="2"/>
      <c r="UXX117" s="2"/>
      <c r="UXY117" s="2"/>
      <c r="UXZ117" s="2"/>
      <c r="UYA117" s="2"/>
      <c r="UYB117" s="2"/>
      <c r="UYC117" s="2"/>
      <c r="UYD117" s="2"/>
      <c r="UYE117" s="2"/>
      <c r="UYF117" s="2"/>
      <c r="UYG117" s="2"/>
      <c r="UYH117" s="2"/>
      <c r="UYI117" s="2"/>
      <c r="UYJ117" s="2"/>
      <c r="UYK117" s="2"/>
      <c r="UYL117" s="2"/>
      <c r="UYM117" s="2"/>
      <c r="UYN117" s="2"/>
      <c r="UYO117" s="2"/>
      <c r="UYP117" s="2"/>
      <c r="UYQ117" s="2"/>
      <c r="UYR117" s="2"/>
      <c r="UYS117" s="2"/>
      <c r="UYT117" s="2"/>
      <c r="UYU117" s="2"/>
      <c r="UYV117" s="2"/>
      <c r="UYW117" s="2"/>
      <c r="UYX117" s="2"/>
      <c r="UYY117" s="2"/>
      <c r="UYZ117" s="2"/>
      <c r="UZA117" s="2"/>
      <c r="UZB117" s="2"/>
      <c r="UZC117" s="2"/>
      <c r="UZD117" s="2"/>
      <c r="UZE117" s="2"/>
      <c r="UZF117" s="2"/>
      <c r="UZG117" s="2"/>
      <c r="UZH117" s="2"/>
      <c r="UZI117" s="2"/>
      <c r="UZJ117" s="2"/>
      <c r="UZK117" s="2"/>
      <c r="UZL117" s="2"/>
      <c r="UZM117" s="2"/>
      <c r="UZN117" s="2"/>
      <c r="UZO117" s="2"/>
      <c r="UZP117" s="2"/>
      <c r="UZQ117" s="2"/>
      <c r="UZR117" s="2"/>
      <c r="UZS117" s="2"/>
      <c r="UZT117" s="2"/>
      <c r="UZU117" s="2"/>
      <c r="UZV117" s="2"/>
      <c r="UZW117" s="2"/>
      <c r="UZX117" s="2"/>
      <c r="UZY117" s="2"/>
      <c r="UZZ117" s="2"/>
      <c r="VAA117" s="2"/>
      <c r="VAB117" s="2"/>
      <c r="VAC117" s="2"/>
      <c r="VAD117" s="2"/>
      <c r="VAE117" s="2"/>
      <c r="VAF117" s="2"/>
      <c r="VAG117" s="2"/>
      <c r="VAH117" s="2"/>
      <c r="VAI117" s="2"/>
      <c r="VAJ117" s="2"/>
      <c r="VAK117" s="2"/>
      <c r="VAL117" s="2"/>
      <c r="VAM117" s="2"/>
      <c r="VAN117" s="2"/>
      <c r="VAO117" s="2"/>
      <c r="VAP117" s="2"/>
      <c r="VAQ117" s="2"/>
      <c r="VAR117" s="2"/>
      <c r="VAS117" s="2"/>
      <c r="VAT117" s="2"/>
      <c r="VAU117" s="2"/>
      <c r="VAV117" s="2"/>
      <c r="VAW117" s="2"/>
      <c r="VAX117" s="2"/>
      <c r="VAY117" s="2"/>
      <c r="VAZ117" s="2"/>
      <c r="VBA117" s="2"/>
      <c r="VBB117" s="2"/>
      <c r="VBC117" s="2"/>
      <c r="VBD117" s="2"/>
      <c r="VBE117" s="2"/>
      <c r="VBF117" s="2"/>
      <c r="VBG117" s="2"/>
      <c r="VBH117" s="2"/>
      <c r="VBI117" s="2"/>
      <c r="VBJ117" s="2"/>
      <c r="VBK117" s="2"/>
      <c r="VBL117" s="2"/>
      <c r="VBM117" s="2"/>
      <c r="VBN117" s="2"/>
      <c r="VBO117" s="2"/>
      <c r="VBP117" s="2"/>
      <c r="VBQ117" s="2"/>
      <c r="VBR117" s="2"/>
      <c r="VBS117" s="2"/>
      <c r="VBT117" s="2"/>
      <c r="VBU117" s="2"/>
      <c r="VBV117" s="2"/>
      <c r="VBW117" s="2"/>
      <c r="VBX117" s="2"/>
      <c r="VBY117" s="2"/>
      <c r="VBZ117" s="2"/>
      <c r="VCA117" s="2"/>
      <c r="VCB117" s="2"/>
      <c r="VCC117" s="2"/>
      <c r="VCD117" s="2"/>
      <c r="VCE117" s="2"/>
      <c r="VCF117" s="2"/>
      <c r="VCG117" s="2"/>
      <c r="VCH117" s="2"/>
      <c r="VCI117" s="2"/>
      <c r="VCJ117" s="2"/>
      <c r="VCK117" s="2"/>
      <c r="VCL117" s="2"/>
      <c r="VCM117" s="2"/>
      <c r="VCN117" s="2"/>
      <c r="VCO117" s="2"/>
      <c r="VCP117" s="2"/>
      <c r="VCQ117" s="2"/>
      <c r="VCR117" s="2"/>
      <c r="VCS117" s="2"/>
      <c r="VCT117" s="2"/>
      <c r="VCU117" s="2"/>
      <c r="VCV117" s="2"/>
      <c r="VCW117" s="2"/>
      <c r="VCX117" s="2"/>
      <c r="VCY117" s="2"/>
      <c r="VCZ117" s="2"/>
      <c r="VDA117" s="2"/>
      <c r="VDB117" s="2"/>
      <c r="VDC117" s="2"/>
      <c r="VDD117" s="2"/>
      <c r="VDE117" s="2"/>
      <c r="VDF117" s="2"/>
      <c r="VDG117" s="2"/>
      <c r="VDH117" s="2"/>
      <c r="VDI117" s="2"/>
      <c r="VDJ117" s="2"/>
      <c r="VDK117" s="2"/>
      <c r="VDL117" s="2"/>
      <c r="VDM117" s="2"/>
      <c r="VDN117" s="2"/>
      <c r="VDO117" s="2"/>
      <c r="VDP117" s="2"/>
      <c r="VDQ117" s="2"/>
      <c r="VDR117" s="2"/>
      <c r="VDS117" s="2"/>
      <c r="VDT117" s="2"/>
      <c r="VDU117" s="2"/>
      <c r="VDV117" s="2"/>
      <c r="VDW117" s="2"/>
      <c r="VDX117" s="2"/>
      <c r="VDY117" s="2"/>
      <c r="VDZ117" s="2"/>
      <c r="VEA117" s="2"/>
      <c r="VEB117" s="2"/>
      <c r="VEC117" s="2"/>
      <c r="VED117" s="2"/>
      <c r="VEE117" s="2"/>
      <c r="VEF117" s="2"/>
      <c r="VEG117" s="2"/>
      <c r="VEH117" s="2"/>
      <c r="VEI117" s="2"/>
      <c r="VEJ117" s="2"/>
      <c r="VEK117" s="2"/>
      <c r="VEL117" s="2"/>
      <c r="VEM117" s="2"/>
      <c r="VEN117" s="2"/>
      <c r="VEO117" s="2"/>
      <c r="VEP117" s="2"/>
      <c r="VEQ117" s="2"/>
      <c r="VER117" s="2"/>
      <c r="VES117" s="2"/>
      <c r="VET117" s="2"/>
      <c r="VEU117" s="2"/>
      <c r="VEV117" s="2"/>
      <c r="VEW117" s="2"/>
      <c r="VEX117" s="2"/>
      <c r="VEY117" s="2"/>
      <c r="VEZ117" s="2"/>
      <c r="VFA117" s="2"/>
      <c r="VFB117" s="2"/>
      <c r="VFC117" s="2"/>
      <c r="VFD117" s="2"/>
      <c r="VFE117" s="2"/>
      <c r="VFF117" s="2"/>
      <c r="VFG117" s="2"/>
      <c r="VFH117" s="2"/>
      <c r="VFI117" s="2"/>
      <c r="VFJ117" s="2"/>
      <c r="VFK117" s="2"/>
      <c r="VFL117" s="2"/>
      <c r="VFM117" s="2"/>
      <c r="VFN117" s="2"/>
      <c r="VFO117" s="2"/>
      <c r="VFP117" s="2"/>
      <c r="VFQ117" s="2"/>
      <c r="VFR117" s="2"/>
      <c r="VFS117" s="2"/>
      <c r="VFT117" s="2"/>
      <c r="VFU117" s="2"/>
      <c r="VFV117" s="2"/>
      <c r="VFW117" s="2"/>
      <c r="VFX117" s="2"/>
      <c r="VFY117" s="2"/>
      <c r="VFZ117" s="2"/>
      <c r="VGA117" s="2"/>
      <c r="VGB117" s="2"/>
      <c r="VGC117" s="2"/>
      <c r="VGD117" s="2"/>
      <c r="VGE117" s="2"/>
      <c r="VGF117" s="2"/>
      <c r="VGG117" s="2"/>
      <c r="VGH117" s="2"/>
      <c r="VGI117" s="2"/>
      <c r="VGJ117" s="2"/>
      <c r="VGK117" s="2"/>
      <c r="VGL117" s="2"/>
      <c r="VGM117" s="2"/>
      <c r="VGN117" s="2"/>
      <c r="VGO117" s="2"/>
      <c r="VGP117" s="2"/>
      <c r="VGQ117" s="2"/>
      <c r="VGR117" s="2"/>
      <c r="VGS117" s="2"/>
      <c r="VGT117" s="2"/>
      <c r="VGU117" s="2"/>
      <c r="VGV117" s="2"/>
      <c r="VGW117" s="2"/>
      <c r="VGX117" s="2"/>
      <c r="VGY117" s="2"/>
      <c r="VGZ117" s="2"/>
      <c r="VHA117" s="2"/>
      <c r="VHB117" s="2"/>
      <c r="VHC117" s="2"/>
      <c r="VHD117" s="2"/>
      <c r="VHE117" s="2"/>
      <c r="VHF117" s="2"/>
      <c r="VHG117" s="2"/>
      <c r="VHH117" s="2"/>
      <c r="VHI117" s="2"/>
      <c r="VHJ117" s="2"/>
      <c r="VHK117" s="2"/>
      <c r="VHL117" s="2"/>
      <c r="VHM117" s="2"/>
      <c r="VHN117" s="2"/>
      <c r="VHO117" s="2"/>
      <c r="VHP117" s="2"/>
      <c r="VHQ117" s="2"/>
      <c r="VHR117" s="2"/>
      <c r="VHS117" s="2"/>
      <c r="VHT117" s="2"/>
      <c r="VHU117" s="2"/>
      <c r="VHV117" s="2"/>
      <c r="VHW117" s="2"/>
      <c r="VHX117" s="2"/>
      <c r="VHY117" s="2"/>
      <c r="VHZ117" s="2"/>
      <c r="VIA117" s="2"/>
      <c r="VIB117" s="2"/>
      <c r="VIC117" s="2"/>
      <c r="VID117" s="2"/>
      <c r="VIE117" s="2"/>
      <c r="VIF117" s="2"/>
      <c r="VIG117" s="2"/>
      <c r="VIH117" s="2"/>
      <c r="VII117" s="2"/>
      <c r="VIJ117" s="2"/>
      <c r="VIK117" s="2"/>
      <c r="VIL117" s="2"/>
      <c r="VIM117" s="2"/>
      <c r="VIN117" s="2"/>
      <c r="VIO117" s="2"/>
      <c r="VIP117" s="2"/>
      <c r="VIQ117" s="2"/>
      <c r="VIR117" s="2"/>
      <c r="VIS117" s="2"/>
      <c r="VIT117" s="2"/>
      <c r="VIU117" s="2"/>
      <c r="VIV117" s="2"/>
      <c r="VIW117" s="2"/>
      <c r="VIX117" s="2"/>
      <c r="VIY117" s="2"/>
      <c r="VIZ117" s="2"/>
      <c r="VJA117" s="2"/>
      <c r="VJB117" s="2"/>
      <c r="VJC117" s="2"/>
      <c r="VJD117" s="2"/>
      <c r="VJE117" s="2"/>
      <c r="VJF117" s="2"/>
      <c r="VJG117" s="2"/>
      <c r="VJH117" s="2"/>
      <c r="VJI117" s="2"/>
      <c r="VJJ117" s="2"/>
      <c r="VJK117" s="2"/>
      <c r="VJL117" s="2"/>
      <c r="VJM117" s="2"/>
      <c r="VJN117" s="2"/>
      <c r="VJO117" s="2"/>
      <c r="VJP117" s="2"/>
      <c r="VJQ117" s="2"/>
      <c r="VJR117" s="2"/>
      <c r="VJS117" s="2"/>
      <c r="VJT117" s="2"/>
      <c r="VJU117" s="2"/>
      <c r="VJV117" s="2"/>
      <c r="VJW117" s="2"/>
      <c r="VJX117" s="2"/>
      <c r="VJY117" s="2"/>
      <c r="VJZ117" s="2"/>
      <c r="VKA117" s="2"/>
      <c r="VKB117" s="2"/>
      <c r="VKC117" s="2"/>
      <c r="VKD117" s="2"/>
      <c r="VKE117" s="2"/>
      <c r="VKF117" s="2"/>
      <c r="VKG117" s="2"/>
      <c r="VKH117" s="2"/>
      <c r="VKI117" s="2"/>
      <c r="VKJ117" s="2"/>
      <c r="VKK117" s="2"/>
      <c r="VKL117" s="2"/>
      <c r="VKM117" s="2"/>
      <c r="VKN117" s="2"/>
      <c r="VKO117" s="2"/>
      <c r="VKP117" s="2"/>
      <c r="VKQ117" s="2"/>
      <c r="VKR117" s="2"/>
      <c r="VKS117" s="2"/>
      <c r="VKT117" s="2"/>
      <c r="VKU117" s="2"/>
      <c r="VKV117" s="2"/>
      <c r="VKW117" s="2"/>
      <c r="VKX117" s="2"/>
      <c r="VKY117" s="2"/>
      <c r="VKZ117" s="2"/>
      <c r="VLA117" s="2"/>
      <c r="VLB117" s="2"/>
      <c r="VLC117" s="2"/>
      <c r="VLD117" s="2"/>
      <c r="VLE117" s="2"/>
      <c r="VLF117" s="2"/>
      <c r="VLG117" s="2"/>
      <c r="VLH117" s="2"/>
      <c r="VLI117" s="2"/>
      <c r="VLJ117" s="2"/>
      <c r="VLK117" s="2"/>
      <c r="VLL117" s="2"/>
      <c r="VLM117" s="2"/>
      <c r="VLN117" s="2"/>
      <c r="VLO117" s="2"/>
      <c r="VLP117" s="2"/>
      <c r="VLQ117" s="2"/>
      <c r="VLR117" s="2"/>
      <c r="VLS117" s="2"/>
      <c r="VLT117" s="2"/>
      <c r="VLU117" s="2"/>
      <c r="VLV117" s="2"/>
      <c r="VLW117" s="2"/>
      <c r="VLX117" s="2"/>
      <c r="VLY117" s="2"/>
      <c r="VLZ117" s="2"/>
      <c r="VMA117" s="2"/>
      <c r="VMB117" s="2"/>
      <c r="VMC117" s="2"/>
      <c r="VMD117" s="2"/>
      <c r="VME117" s="2"/>
      <c r="VMF117" s="2"/>
      <c r="VMG117" s="2"/>
      <c r="VMH117" s="2"/>
      <c r="VMI117" s="2"/>
      <c r="VMJ117" s="2"/>
      <c r="VMK117" s="2"/>
      <c r="VML117" s="2"/>
      <c r="VMM117" s="2"/>
      <c r="VMN117" s="2"/>
      <c r="VMO117" s="2"/>
      <c r="VMP117" s="2"/>
      <c r="VMQ117" s="2"/>
      <c r="VMR117" s="2"/>
      <c r="VMS117" s="2"/>
      <c r="VMT117" s="2"/>
      <c r="VMU117" s="2"/>
      <c r="VMV117" s="2"/>
      <c r="VMW117" s="2"/>
      <c r="VMX117" s="2"/>
      <c r="VMY117" s="2"/>
      <c r="VMZ117" s="2"/>
      <c r="VNA117" s="2"/>
      <c r="VNB117" s="2"/>
      <c r="VNC117" s="2"/>
      <c r="VND117" s="2"/>
      <c r="VNE117" s="2"/>
      <c r="VNF117" s="2"/>
      <c r="VNG117" s="2"/>
      <c r="VNH117" s="2"/>
      <c r="VNI117" s="2"/>
      <c r="VNJ117" s="2"/>
      <c r="VNK117" s="2"/>
      <c r="VNL117" s="2"/>
      <c r="VNM117" s="2"/>
      <c r="VNN117" s="2"/>
      <c r="VNO117" s="2"/>
      <c r="VNP117" s="2"/>
      <c r="VNQ117" s="2"/>
      <c r="VNR117" s="2"/>
      <c r="VNS117" s="2"/>
      <c r="VNT117" s="2"/>
      <c r="VNU117" s="2"/>
      <c r="VNV117" s="2"/>
      <c r="VNW117" s="2"/>
      <c r="VNX117" s="2"/>
      <c r="VNY117" s="2"/>
      <c r="VNZ117" s="2"/>
      <c r="VOA117" s="2"/>
      <c r="VOB117" s="2"/>
      <c r="VOC117" s="2"/>
      <c r="VOD117" s="2"/>
      <c r="VOE117" s="2"/>
      <c r="VOF117" s="2"/>
      <c r="VOG117" s="2"/>
      <c r="VOH117" s="2"/>
      <c r="VOI117" s="2"/>
      <c r="VOJ117" s="2"/>
      <c r="VOK117" s="2"/>
      <c r="VOL117" s="2"/>
      <c r="VOM117" s="2"/>
      <c r="VON117" s="2"/>
      <c r="VOO117" s="2"/>
      <c r="VOP117" s="2"/>
      <c r="VOQ117" s="2"/>
      <c r="VOR117" s="2"/>
      <c r="VOS117" s="2"/>
      <c r="VOT117" s="2"/>
      <c r="VOU117" s="2"/>
      <c r="VOV117" s="2"/>
      <c r="VOW117" s="2"/>
      <c r="VOX117" s="2"/>
      <c r="VOY117" s="2"/>
      <c r="VOZ117" s="2"/>
      <c r="VPA117" s="2"/>
      <c r="VPB117" s="2"/>
      <c r="VPC117" s="2"/>
      <c r="VPD117" s="2"/>
      <c r="VPE117" s="2"/>
      <c r="VPF117" s="2"/>
      <c r="VPG117" s="2"/>
      <c r="VPH117" s="2"/>
      <c r="VPI117" s="2"/>
      <c r="VPJ117" s="2"/>
      <c r="VPK117" s="2"/>
      <c r="VPL117" s="2"/>
      <c r="VPM117" s="2"/>
      <c r="VPN117" s="2"/>
      <c r="VPO117" s="2"/>
      <c r="VPP117" s="2"/>
      <c r="VPQ117" s="2"/>
      <c r="VPR117" s="2"/>
      <c r="VPS117" s="2"/>
      <c r="VPT117" s="2"/>
      <c r="VPU117" s="2"/>
      <c r="VPV117" s="2"/>
      <c r="VPW117" s="2"/>
      <c r="VPX117" s="2"/>
      <c r="VPY117" s="2"/>
      <c r="VPZ117" s="2"/>
      <c r="VQA117" s="2"/>
      <c r="VQB117" s="2"/>
      <c r="VQC117" s="2"/>
      <c r="VQD117" s="2"/>
      <c r="VQE117" s="2"/>
      <c r="VQF117" s="2"/>
      <c r="VQG117" s="2"/>
      <c r="VQH117" s="2"/>
      <c r="VQI117" s="2"/>
      <c r="VQJ117" s="2"/>
      <c r="VQK117" s="2"/>
      <c r="VQL117" s="2"/>
      <c r="VQM117" s="2"/>
      <c r="VQN117" s="2"/>
      <c r="VQO117" s="2"/>
      <c r="VQP117" s="2"/>
      <c r="VQQ117" s="2"/>
      <c r="VQR117" s="2"/>
      <c r="VQS117" s="2"/>
      <c r="VQT117" s="2"/>
      <c r="VQU117" s="2"/>
      <c r="VQV117" s="2"/>
      <c r="VQW117" s="2"/>
      <c r="VQX117" s="2"/>
      <c r="VQY117" s="2"/>
      <c r="VQZ117" s="2"/>
      <c r="VRA117" s="2"/>
      <c r="VRB117" s="2"/>
      <c r="VRC117" s="2"/>
      <c r="VRD117" s="2"/>
      <c r="VRE117" s="2"/>
      <c r="VRF117" s="2"/>
      <c r="VRG117" s="2"/>
      <c r="VRH117" s="2"/>
      <c r="VRI117" s="2"/>
      <c r="VRJ117" s="2"/>
      <c r="VRK117" s="2"/>
      <c r="VRL117" s="2"/>
      <c r="VRM117" s="2"/>
      <c r="VRN117" s="2"/>
      <c r="VRO117" s="2"/>
      <c r="VRP117" s="2"/>
      <c r="VRQ117" s="2"/>
      <c r="VRR117" s="2"/>
      <c r="VRS117" s="2"/>
      <c r="VRT117" s="2"/>
      <c r="VRU117" s="2"/>
      <c r="VRV117" s="2"/>
      <c r="VRW117" s="2"/>
      <c r="VRX117" s="2"/>
      <c r="VRY117" s="2"/>
      <c r="VRZ117" s="2"/>
      <c r="VSA117" s="2"/>
      <c r="VSB117" s="2"/>
      <c r="VSC117" s="2"/>
      <c r="VSD117" s="2"/>
      <c r="VSE117" s="2"/>
      <c r="VSF117" s="2"/>
      <c r="VSG117" s="2"/>
      <c r="VSH117" s="2"/>
      <c r="VSI117" s="2"/>
      <c r="VSJ117" s="2"/>
      <c r="VSK117" s="2"/>
      <c r="VSL117" s="2"/>
      <c r="VSM117" s="2"/>
      <c r="VSN117" s="2"/>
      <c r="VSO117" s="2"/>
      <c r="VSP117" s="2"/>
      <c r="VSQ117" s="2"/>
      <c r="VSR117" s="2"/>
      <c r="VSS117" s="2"/>
      <c r="VST117" s="2"/>
      <c r="VSU117" s="2"/>
      <c r="VSV117" s="2"/>
      <c r="VSW117" s="2"/>
      <c r="VSX117" s="2"/>
      <c r="VSY117" s="2"/>
      <c r="VSZ117" s="2"/>
      <c r="VTA117" s="2"/>
      <c r="VTB117" s="2"/>
      <c r="VTC117" s="2"/>
      <c r="VTD117" s="2"/>
      <c r="VTE117" s="2"/>
      <c r="VTF117" s="2"/>
      <c r="VTG117" s="2"/>
      <c r="VTH117" s="2"/>
      <c r="VTI117" s="2"/>
      <c r="VTJ117" s="2"/>
      <c r="VTK117" s="2"/>
      <c r="VTL117" s="2"/>
      <c r="VTM117" s="2"/>
      <c r="VTN117" s="2"/>
      <c r="VTO117" s="2"/>
      <c r="VTP117" s="2"/>
      <c r="VTQ117" s="2"/>
      <c r="VTR117" s="2"/>
      <c r="VTS117" s="2"/>
      <c r="VTT117" s="2"/>
      <c r="VTU117" s="2"/>
      <c r="VTV117" s="2"/>
      <c r="VTW117" s="2"/>
      <c r="VTX117" s="2"/>
      <c r="VTY117" s="2"/>
      <c r="VTZ117" s="2"/>
      <c r="VUA117" s="2"/>
      <c r="VUB117" s="2"/>
      <c r="VUC117" s="2"/>
      <c r="VUD117" s="2"/>
      <c r="VUE117" s="2"/>
      <c r="VUF117" s="2"/>
      <c r="VUG117" s="2"/>
      <c r="VUH117" s="2"/>
      <c r="VUI117" s="2"/>
      <c r="VUJ117" s="2"/>
      <c r="VUK117" s="2"/>
      <c r="VUL117" s="2"/>
      <c r="VUM117" s="2"/>
      <c r="VUN117" s="2"/>
      <c r="VUO117" s="2"/>
      <c r="VUP117" s="2"/>
      <c r="VUQ117" s="2"/>
      <c r="VUR117" s="2"/>
      <c r="VUS117" s="2"/>
      <c r="VUT117" s="2"/>
      <c r="VUU117" s="2"/>
      <c r="VUV117" s="2"/>
      <c r="VUW117" s="2"/>
      <c r="VUX117" s="2"/>
      <c r="VUY117" s="2"/>
      <c r="VUZ117" s="2"/>
      <c r="VVA117" s="2"/>
      <c r="VVB117" s="2"/>
      <c r="VVC117" s="2"/>
      <c r="VVD117" s="2"/>
      <c r="VVE117" s="2"/>
      <c r="VVF117" s="2"/>
      <c r="VVG117" s="2"/>
      <c r="VVH117" s="2"/>
      <c r="VVI117" s="2"/>
      <c r="VVJ117" s="2"/>
      <c r="VVK117" s="2"/>
      <c r="VVL117" s="2"/>
      <c r="VVM117" s="2"/>
      <c r="VVN117" s="2"/>
      <c r="VVO117" s="2"/>
      <c r="VVP117" s="2"/>
      <c r="VVQ117" s="2"/>
      <c r="VVR117" s="2"/>
      <c r="VVS117" s="2"/>
      <c r="VVT117" s="2"/>
      <c r="VVU117" s="2"/>
      <c r="VVV117" s="2"/>
      <c r="VVW117" s="2"/>
      <c r="VVX117" s="2"/>
      <c r="VVY117" s="2"/>
      <c r="VVZ117" s="2"/>
      <c r="VWA117" s="2"/>
      <c r="VWB117" s="2"/>
      <c r="VWC117" s="2"/>
      <c r="VWD117" s="2"/>
      <c r="VWE117" s="2"/>
      <c r="VWF117" s="2"/>
      <c r="VWG117" s="2"/>
      <c r="VWH117" s="2"/>
      <c r="VWI117" s="2"/>
      <c r="VWJ117" s="2"/>
      <c r="VWK117" s="2"/>
      <c r="VWL117" s="2"/>
      <c r="VWM117" s="2"/>
      <c r="VWN117" s="2"/>
      <c r="VWO117" s="2"/>
      <c r="VWP117" s="2"/>
      <c r="VWQ117" s="2"/>
      <c r="VWR117" s="2"/>
      <c r="VWS117" s="2"/>
      <c r="VWT117" s="2"/>
      <c r="VWU117" s="2"/>
      <c r="VWV117" s="2"/>
      <c r="VWW117" s="2"/>
      <c r="VWX117" s="2"/>
      <c r="VWY117" s="2"/>
      <c r="VWZ117" s="2"/>
      <c r="VXA117" s="2"/>
      <c r="VXB117" s="2"/>
      <c r="VXC117" s="2"/>
      <c r="VXD117" s="2"/>
      <c r="VXE117" s="2"/>
      <c r="VXF117" s="2"/>
      <c r="VXG117" s="2"/>
      <c r="VXH117" s="2"/>
      <c r="VXI117" s="2"/>
      <c r="VXJ117" s="2"/>
      <c r="VXK117" s="2"/>
      <c r="VXL117" s="2"/>
      <c r="VXM117" s="2"/>
      <c r="VXN117" s="2"/>
      <c r="VXO117" s="2"/>
      <c r="VXP117" s="2"/>
      <c r="VXQ117" s="2"/>
      <c r="VXR117" s="2"/>
      <c r="VXS117" s="2"/>
      <c r="VXT117" s="2"/>
      <c r="VXU117" s="2"/>
      <c r="VXV117" s="2"/>
      <c r="VXW117" s="2"/>
      <c r="VXX117" s="2"/>
      <c r="VXY117" s="2"/>
      <c r="VXZ117" s="2"/>
      <c r="VYA117" s="2"/>
      <c r="VYB117" s="2"/>
      <c r="VYC117" s="2"/>
      <c r="VYD117" s="2"/>
      <c r="VYE117" s="2"/>
      <c r="VYF117" s="2"/>
      <c r="VYG117" s="2"/>
      <c r="VYH117" s="2"/>
      <c r="VYI117" s="2"/>
      <c r="VYJ117" s="2"/>
      <c r="VYK117" s="2"/>
      <c r="VYL117" s="2"/>
      <c r="VYM117" s="2"/>
      <c r="VYN117" s="2"/>
      <c r="VYO117" s="2"/>
      <c r="VYP117" s="2"/>
      <c r="VYQ117" s="2"/>
      <c r="VYR117" s="2"/>
      <c r="VYS117" s="2"/>
      <c r="VYT117" s="2"/>
      <c r="VYU117" s="2"/>
      <c r="VYV117" s="2"/>
      <c r="VYW117" s="2"/>
      <c r="VYX117" s="2"/>
      <c r="VYY117" s="2"/>
      <c r="VYZ117" s="2"/>
      <c r="VZA117" s="2"/>
      <c r="VZB117" s="2"/>
      <c r="VZC117" s="2"/>
      <c r="VZD117" s="2"/>
      <c r="VZE117" s="2"/>
      <c r="VZF117" s="2"/>
      <c r="VZG117" s="2"/>
      <c r="VZH117" s="2"/>
      <c r="VZI117" s="2"/>
      <c r="VZJ117" s="2"/>
      <c r="VZK117" s="2"/>
      <c r="VZL117" s="2"/>
      <c r="VZM117" s="2"/>
      <c r="VZN117" s="2"/>
      <c r="VZO117" s="2"/>
      <c r="VZP117" s="2"/>
      <c r="VZQ117" s="2"/>
      <c r="VZR117" s="2"/>
      <c r="VZS117" s="2"/>
      <c r="VZT117" s="2"/>
      <c r="VZU117" s="2"/>
      <c r="VZV117" s="2"/>
      <c r="VZW117" s="2"/>
      <c r="VZX117" s="2"/>
      <c r="VZY117" s="2"/>
      <c r="VZZ117" s="2"/>
      <c r="WAA117" s="2"/>
      <c r="WAB117" s="2"/>
      <c r="WAC117" s="2"/>
      <c r="WAD117" s="2"/>
      <c r="WAE117" s="2"/>
      <c r="WAF117" s="2"/>
      <c r="WAG117" s="2"/>
      <c r="WAH117" s="2"/>
      <c r="WAI117" s="2"/>
      <c r="WAJ117" s="2"/>
      <c r="WAK117" s="2"/>
      <c r="WAL117" s="2"/>
      <c r="WAM117" s="2"/>
      <c r="WAN117" s="2"/>
      <c r="WAO117" s="2"/>
      <c r="WAP117" s="2"/>
      <c r="WAQ117" s="2"/>
      <c r="WAR117" s="2"/>
      <c r="WAS117" s="2"/>
      <c r="WAT117" s="2"/>
      <c r="WAU117" s="2"/>
      <c r="WAV117" s="2"/>
      <c r="WAW117" s="2"/>
      <c r="WAX117" s="2"/>
      <c r="WAY117" s="2"/>
      <c r="WAZ117" s="2"/>
      <c r="WBA117" s="2"/>
      <c r="WBB117" s="2"/>
      <c r="WBC117" s="2"/>
      <c r="WBD117" s="2"/>
      <c r="WBE117" s="2"/>
      <c r="WBF117" s="2"/>
      <c r="WBG117" s="2"/>
      <c r="WBH117" s="2"/>
      <c r="WBI117" s="2"/>
      <c r="WBJ117" s="2"/>
      <c r="WBK117" s="2"/>
      <c r="WBL117" s="2"/>
      <c r="WBM117" s="2"/>
      <c r="WBN117" s="2"/>
      <c r="WBO117" s="2"/>
      <c r="WBP117" s="2"/>
      <c r="WBQ117" s="2"/>
      <c r="WBR117" s="2"/>
      <c r="WBS117" s="2"/>
      <c r="WBT117" s="2"/>
      <c r="WBU117" s="2"/>
      <c r="WBV117" s="2"/>
      <c r="WBW117" s="2"/>
      <c r="WBX117" s="2"/>
      <c r="WBY117" s="2"/>
      <c r="WBZ117" s="2"/>
      <c r="WCA117" s="2"/>
      <c r="WCB117" s="2"/>
      <c r="WCC117" s="2"/>
      <c r="WCD117" s="2"/>
      <c r="WCE117" s="2"/>
      <c r="WCF117" s="2"/>
      <c r="WCG117" s="2"/>
      <c r="WCH117" s="2"/>
      <c r="WCI117" s="2"/>
      <c r="WCJ117" s="2"/>
      <c r="WCK117" s="2"/>
      <c r="WCL117" s="2"/>
      <c r="WCM117" s="2"/>
      <c r="WCN117" s="2"/>
      <c r="WCO117" s="2"/>
      <c r="WCP117" s="2"/>
      <c r="WCQ117" s="2"/>
      <c r="WCR117" s="2"/>
      <c r="WCS117" s="2"/>
      <c r="WCT117" s="2"/>
      <c r="WCU117" s="2"/>
      <c r="WCV117" s="2"/>
      <c r="WCW117" s="2"/>
      <c r="WCX117" s="2"/>
      <c r="WCY117" s="2"/>
      <c r="WCZ117" s="2"/>
      <c r="WDA117" s="2"/>
      <c r="WDB117" s="2"/>
      <c r="WDC117" s="2"/>
      <c r="WDD117" s="2"/>
      <c r="WDE117" s="2"/>
      <c r="WDF117" s="2"/>
      <c r="WDG117" s="2"/>
      <c r="WDH117" s="2"/>
      <c r="WDI117" s="2"/>
      <c r="WDJ117" s="2"/>
      <c r="WDK117" s="2"/>
      <c r="WDL117" s="2"/>
      <c r="WDM117" s="2"/>
      <c r="WDN117" s="2"/>
      <c r="WDO117" s="2"/>
      <c r="WDP117" s="2"/>
      <c r="WDQ117" s="2"/>
      <c r="WDR117" s="2"/>
      <c r="WDS117" s="2"/>
      <c r="WDT117" s="2"/>
      <c r="WDU117" s="2"/>
      <c r="WDV117" s="2"/>
      <c r="WDW117" s="2"/>
      <c r="WDX117" s="2"/>
      <c r="WDY117" s="2"/>
      <c r="WDZ117" s="2"/>
      <c r="WEA117" s="2"/>
      <c r="WEB117" s="2"/>
      <c r="WEC117" s="2"/>
      <c r="WED117" s="2"/>
      <c r="WEE117" s="2"/>
      <c r="WEF117" s="2"/>
      <c r="WEG117" s="2"/>
      <c r="WEH117" s="2"/>
      <c r="WEI117" s="2"/>
      <c r="WEJ117" s="2"/>
      <c r="WEK117" s="2"/>
      <c r="WEL117" s="2"/>
      <c r="WEM117" s="2"/>
      <c r="WEN117" s="2"/>
      <c r="WEO117" s="2"/>
      <c r="WEP117" s="2"/>
      <c r="WEQ117" s="2"/>
      <c r="WER117" s="2"/>
      <c r="WES117" s="2"/>
      <c r="WET117" s="2"/>
      <c r="WEU117" s="2"/>
      <c r="WEV117" s="2"/>
      <c r="WEW117" s="2"/>
      <c r="WEX117" s="2"/>
      <c r="WEY117" s="2"/>
      <c r="WEZ117" s="2"/>
      <c r="WFA117" s="2"/>
      <c r="WFB117" s="2"/>
      <c r="WFC117" s="2"/>
      <c r="WFD117" s="2"/>
      <c r="WFE117" s="2"/>
      <c r="WFF117" s="2"/>
      <c r="WFG117" s="2"/>
      <c r="WFH117" s="2"/>
      <c r="WFI117" s="2"/>
      <c r="WFJ117" s="2"/>
      <c r="WFK117" s="2"/>
      <c r="WFL117" s="2"/>
      <c r="WFM117" s="2"/>
      <c r="WFN117" s="2"/>
      <c r="WFO117" s="2"/>
      <c r="WFP117" s="2"/>
      <c r="WFQ117" s="2"/>
      <c r="WFR117" s="2"/>
      <c r="WFS117" s="2"/>
      <c r="WFT117" s="2"/>
      <c r="WFU117" s="2"/>
      <c r="WFV117" s="2"/>
      <c r="WFW117" s="2"/>
      <c r="WFX117" s="2"/>
      <c r="WFY117" s="2"/>
      <c r="WFZ117" s="2"/>
      <c r="WGA117" s="2"/>
      <c r="WGB117" s="2"/>
      <c r="WGC117" s="2"/>
      <c r="WGD117" s="2"/>
      <c r="WGE117" s="2"/>
      <c r="WGF117" s="2"/>
      <c r="WGG117" s="2"/>
      <c r="WGH117" s="2"/>
      <c r="WGI117" s="2"/>
      <c r="WGJ117" s="2"/>
      <c r="WGK117" s="2"/>
      <c r="WGL117" s="2"/>
      <c r="WGM117" s="2"/>
      <c r="WGN117" s="2"/>
      <c r="WGO117" s="2"/>
      <c r="WGP117" s="2"/>
      <c r="WGQ117" s="2"/>
      <c r="WGR117" s="2"/>
      <c r="WGS117" s="2"/>
      <c r="WGT117" s="2"/>
      <c r="WGU117" s="2"/>
      <c r="WGV117" s="2"/>
      <c r="WGW117" s="2"/>
      <c r="WGX117" s="2"/>
      <c r="WGY117" s="2"/>
      <c r="WGZ117" s="2"/>
      <c r="WHA117" s="2"/>
      <c r="WHB117" s="2"/>
      <c r="WHC117" s="2"/>
      <c r="WHD117" s="2"/>
      <c r="WHE117" s="2"/>
      <c r="WHF117" s="2"/>
      <c r="WHG117" s="2"/>
      <c r="WHH117" s="2"/>
      <c r="WHI117" s="2"/>
      <c r="WHJ117" s="2"/>
      <c r="WHK117" s="2"/>
      <c r="WHL117" s="2"/>
      <c r="WHM117" s="2"/>
      <c r="WHN117" s="2"/>
      <c r="WHO117" s="2"/>
      <c r="WHP117" s="2"/>
      <c r="WHQ117" s="2"/>
      <c r="WHR117" s="2"/>
      <c r="WHS117" s="2"/>
      <c r="WHT117" s="2"/>
      <c r="WHU117" s="2"/>
      <c r="WHV117" s="2"/>
      <c r="WHW117" s="2"/>
      <c r="WHX117" s="2"/>
      <c r="WHY117" s="2"/>
      <c r="WHZ117" s="2"/>
      <c r="WIA117" s="2"/>
      <c r="WIB117" s="2"/>
      <c r="WIC117" s="2"/>
      <c r="WID117" s="2"/>
      <c r="WIE117" s="2"/>
      <c r="WIF117" s="2"/>
      <c r="WIG117" s="2"/>
      <c r="WIH117" s="2"/>
      <c r="WII117" s="2"/>
      <c r="WIJ117" s="2"/>
      <c r="WIK117" s="2"/>
      <c r="WIL117" s="2"/>
      <c r="WIM117" s="2"/>
      <c r="WIN117" s="2"/>
      <c r="WIO117" s="2"/>
      <c r="WIP117" s="2"/>
      <c r="WIQ117" s="2"/>
      <c r="WIR117" s="2"/>
      <c r="WIS117" s="2"/>
      <c r="WIT117" s="2"/>
      <c r="WIU117" s="2"/>
      <c r="WIV117" s="2"/>
      <c r="WIW117" s="2"/>
      <c r="WIX117" s="2"/>
      <c r="WIY117" s="2"/>
      <c r="WIZ117" s="2"/>
      <c r="WJA117" s="2"/>
      <c r="WJB117" s="2"/>
      <c r="WJC117" s="2"/>
      <c r="WJD117" s="2"/>
      <c r="WJE117" s="2"/>
      <c r="WJF117" s="2"/>
      <c r="WJG117" s="2"/>
      <c r="WJH117" s="2"/>
      <c r="WJI117" s="2"/>
      <c r="WJJ117" s="2"/>
      <c r="WJK117" s="2"/>
      <c r="WJL117" s="2"/>
      <c r="WJM117" s="2"/>
      <c r="WJN117" s="2"/>
      <c r="WJO117" s="2"/>
      <c r="WJP117" s="2"/>
      <c r="WJQ117" s="2"/>
      <c r="WJR117" s="2"/>
      <c r="WJS117" s="2"/>
      <c r="WJT117" s="2"/>
      <c r="WJU117" s="2"/>
      <c r="WJV117" s="2"/>
      <c r="WJW117" s="2"/>
      <c r="WJX117" s="2"/>
      <c r="WJY117" s="2"/>
      <c r="WJZ117" s="2"/>
      <c r="WKA117" s="2"/>
      <c r="WKB117" s="2"/>
      <c r="WKC117" s="2"/>
      <c r="WKD117" s="2"/>
      <c r="WKE117" s="2"/>
      <c r="WKF117" s="2"/>
      <c r="WKG117" s="2"/>
      <c r="WKH117" s="2"/>
      <c r="WKI117" s="2"/>
      <c r="WKJ117" s="2"/>
      <c r="WKK117" s="2"/>
      <c r="WKL117" s="2"/>
      <c r="WKM117" s="2"/>
      <c r="WKN117" s="2"/>
      <c r="WKO117" s="2"/>
      <c r="WKP117" s="2"/>
      <c r="WKQ117" s="2"/>
      <c r="WKR117" s="2"/>
      <c r="WKS117" s="2"/>
      <c r="WKT117" s="2"/>
      <c r="WKU117" s="2"/>
      <c r="WKV117" s="2"/>
      <c r="WKW117" s="2"/>
      <c r="WKX117" s="2"/>
      <c r="WKY117" s="2"/>
      <c r="WKZ117" s="2"/>
      <c r="WLA117" s="2"/>
      <c r="WLB117" s="2"/>
      <c r="WLC117" s="2"/>
      <c r="WLD117" s="2"/>
      <c r="WLE117" s="2"/>
      <c r="WLF117" s="2"/>
      <c r="WLG117" s="2"/>
      <c r="WLH117" s="2"/>
      <c r="WLI117" s="2"/>
      <c r="WLJ117" s="2"/>
      <c r="WLK117" s="2"/>
      <c r="WLL117" s="2"/>
      <c r="WLM117" s="2"/>
      <c r="WLN117" s="2"/>
      <c r="WLO117" s="2"/>
      <c r="WLP117" s="2"/>
      <c r="WLQ117" s="2"/>
      <c r="WLR117" s="2"/>
      <c r="WLS117" s="2"/>
      <c r="WLT117" s="2"/>
      <c r="WLU117" s="2"/>
      <c r="WLV117" s="2"/>
      <c r="WLW117" s="2"/>
      <c r="WLX117" s="2"/>
      <c r="WLY117" s="2"/>
      <c r="WLZ117" s="2"/>
      <c r="WMA117" s="2"/>
      <c r="WMB117" s="2"/>
      <c r="WMC117" s="2"/>
      <c r="WMD117" s="2"/>
      <c r="WME117" s="2"/>
      <c r="WMF117" s="2"/>
      <c r="WMG117" s="2"/>
      <c r="WMH117" s="2"/>
      <c r="WMI117" s="2"/>
      <c r="WMJ117" s="2"/>
      <c r="WMK117" s="2"/>
      <c r="WML117" s="2"/>
      <c r="WMM117" s="2"/>
      <c r="WMN117" s="2"/>
      <c r="WMO117" s="2"/>
      <c r="WMP117" s="2"/>
      <c r="WMQ117" s="2"/>
      <c r="WMR117" s="2"/>
      <c r="WMS117" s="2"/>
      <c r="WMT117" s="2"/>
      <c r="WMU117" s="2"/>
      <c r="WMV117" s="2"/>
      <c r="WMW117" s="2"/>
      <c r="WMX117" s="2"/>
      <c r="WMY117" s="2"/>
      <c r="WMZ117" s="2"/>
      <c r="WNA117" s="2"/>
      <c r="WNB117" s="2"/>
      <c r="WNC117" s="2"/>
      <c r="WND117" s="2"/>
      <c r="WNE117" s="2"/>
      <c r="WNF117" s="2"/>
      <c r="WNG117" s="2"/>
      <c r="WNH117" s="2"/>
      <c r="WNI117" s="2"/>
      <c r="WNJ117" s="2"/>
      <c r="WNK117" s="2"/>
      <c r="WNL117" s="2"/>
      <c r="WNM117" s="2"/>
      <c r="WNN117" s="2"/>
      <c r="WNO117" s="2"/>
      <c r="WNP117" s="2"/>
      <c r="WNQ117" s="2"/>
      <c r="WNR117" s="2"/>
      <c r="WNS117" s="2"/>
      <c r="WNT117" s="2"/>
      <c r="WNU117" s="2"/>
      <c r="WNV117" s="2"/>
      <c r="WNW117" s="2"/>
      <c r="WNX117" s="2"/>
      <c r="WNY117" s="2"/>
      <c r="WNZ117" s="2"/>
      <c r="WOA117" s="2"/>
      <c r="WOB117" s="2"/>
      <c r="WOC117" s="2"/>
      <c r="WOD117" s="2"/>
      <c r="WOE117" s="2"/>
      <c r="WOF117" s="2"/>
      <c r="WOG117" s="2"/>
      <c r="WOH117" s="2"/>
      <c r="WOI117" s="2"/>
      <c r="WOJ117" s="2"/>
      <c r="WOK117" s="2"/>
      <c r="WOL117" s="2"/>
      <c r="WOM117" s="2"/>
      <c r="WON117" s="2"/>
      <c r="WOO117" s="2"/>
      <c r="WOP117" s="2"/>
      <c r="WOQ117" s="2"/>
      <c r="WOR117" s="2"/>
      <c r="WOS117" s="2"/>
      <c r="WOT117" s="2"/>
      <c r="WOU117" s="2"/>
      <c r="WOV117" s="2"/>
      <c r="WOW117" s="2"/>
      <c r="WOX117" s="2"/>
      <c r="WOY117" s="2"/>
      <c r="WOZ117" s="2"/>
      <c r="WPA117" s="2"/>
      <c r="WPB117" s="2"/>
      <c r="WPC117" s="2"/>
      <c r="WPD117" s="2"/>
      <c r="WPE117" s="2"/>
      <c r="WPF117" s="2"/>
      <c r="WPG117" s="2"/>
      <c r="WPH117" s="2"/>
      <c r="WPI117" s="2"/>
      <c r="WPJ117" s="2"/>
      <c r="WPK117" s="2"/>
      <c r="WPL117" s="2"/>
      <c r="WPM117" s="2"/>
      <c r="WPN117" s="2"/>
      <c r="WPO117" s="2"/>
      <c r="WPP117" s="2"/>
      <c r="WPQ117" s="2"/>
      <c r="WPR117" s="2"/>
      <c r="WPS117" s="2"/>
      <c r="WPT117" s="2"/>
      <c r="WPU117" s="2"/>
      <c r="WPV117" s="2"/>
      <c r="WPW117" s="2"/>
      <c r="WPX117" s="2"/>
      <c r="WPY117" s="2"/>
      <c r="WPZ117" s="2"/>
      <c r="WQA117" s="2"/>
      <c r="WQB117" s="2"/>
      <c r="WQC117" s="2"/>
      <c r="WQD117" s="2"/>
      <c r="WQE117" s="2"/>
      <c r="WQF117" s="2"/>
      <c r="WQG117" s="2"/>
      <c r="WQH117" s="2"/>
      <c r="WQI117" s="2"/>
      <c r="WQJ117" s="2"/>
      <c r="WQK117" s="2"/>
      <c r="WQL117" s="2"/>
      <c r="WQM117" s="2"/>
      <c r="WQN117" s="2"/>
      <c r="WQO117" s="2"/>
      <c r="WQP117" s="2"/>
      <c r="WQQ117" s="2"/>
      <c r="WQR117" s="2"/>
      <c r="WQS117" s="2"/>
      <c r="WQT117" s="2"/>
      <c r="WQU117" s="2"/>
      <c r="WQV117" s="2"/>
      <c r="WQW117" s="2"/>
      <c r="WQX117" s="2"/>
      <c r="WQY117" s="2"/>
      <c r="WQZ117" s="2"/>
      <c r="WRA117" s="2"/>
      <c r="WRB117" s="2"/>
      <c r="WRC117" s="2"/>
      <c r="WRD117" s="2"/>
      <c r="WRE117" s="2"/>
      <c r="WRF117" s="2"/>
      <c r="WRG117" s="2"/>
      <c r="WRH117" s="2"/>
      <c r="WRI117" s="2"/>
      <c r="WRJ117" s="2"/>
      <c r="WRK117" s="2"/>
      <c r="WRL117" s="2"/>
      <c r="WRM117" s="2"/>
      <c r="WRN117" s="2"/>
      <c r="WRO117" s="2"/>
      <c r="WRP117" s="2"/>
      <c r="WRQ117" s="2"/>
      <c r="WRR117" s="2"/>
      <c r="WRS117" s="2"/>
      <c r="WRT117" s="2"/>
      <c r="WRU117" s="2"/>
      <c r="WRV117" s="2"/>
      <c r="WRW117" s="2"/>
      <c r="WRX117" s="2"/>
      <c r="WRY117" s="2"/>
      <c r="WRZ117" s="2"/>
      <c r="WSA117" s="2"/>
      <c r="WSB117" s="2"/>
      <c r="WSC117" s="2"/>
      <c r="WSD117" s="2"/>
      <c r="WSE117" s="2"/>
      <c r="WSF117" s="2"/>
      <c r="WSG117" s="2"/>
      <c r="WSH117" s="2"/>
      <c r="WSI117" s="2"/>
      <c r="WSJ117" s="2"/>
      <c r="WSK117" s="2"/>
      <c r="WSL117" s="2"/>
      <c r="WSM117" s="2"/>
      <c r="WSN117" s="2"/>
      <c r="WSO117" s="2"/>
      <c r="WSP117" s="2"/>
      <c r="WSQ117" s="2"/>
      <c r="WSR117" s="2"/>
      <c r="WSS117" s="2"/>
      <c r="WST117" s="2"/>
      <c r="WSU117" s="2"/>
      <c r="WSV117" s="2"/>
      <c r="WSW117" s="2"/>
      <c r="WSX117" s="2"/>
      <c r="WSY117" s="2"/>
      <c r="WSZ117" s="2"/>
      <c r="WTA117" s="2"/>
      <c r="WTB117" s="2"/>
      <c r="WTC117" s="2"/>
      <c r="WTD117" s="2"/>
      <c r="WTE117" s="2"/>
      <c r="WTF117" s="2"/>
      <c r="WTG117" s="2"/>
      <c r="WTH117" s="2"/>
      <c r="WTI117" s="2"/>
      <c r="WTJ117" s="2"/>
      <c r="WTK117" s="2"/>
      <c r="WTL117" s="2"/>
      <c r="WTM117" s="2"/>
      <c r="WTN117" s="2"/>
      <c r="WTO117" s="2"/>
      <c r="WTP117" s="2"/>
      <c r="WTQ117" s="2"/>
      <c r="WTR117" s="2"/>
      <c r="WTS117" s="2"/>
      <c r="WTT117" s="2"/>
      <c r="WTU117" s="2"/>
      <c r="WTV117" s="2"/>
      <c r="WTW117" s="2"/>
      <c r="WTX117" s="2"/>
      <c r="WTY117" s="2"/>
      <c r="WTZ117" s="2"/>
      <c r="WUA117" s="2"/>
      <c r="WUB117" s="2"/>
      <c r="WUC117" s="2"/>
      <c r="WUD117" s="2"/>
      <c r="WUE117" s="2"/>
      <c r="WUF117" s="2"/>
      <c r="WUG117" s="2"/>
      <c r="WUH117" s="2"/>
      <c r="WUI117" s="2"/>
      <c r="WUJ117" s="2"/>
      <c r="WUK117" s="2"/>
      <c r="WUL117" s="2"/>
      <c r="WUM117" s="2"/>
      <c r="WUN117" s="2"/>
      <c r="WUO117" s="2"/>
      <c r="WUP117" s="2"/>
      <c r="WUQ117" s="2"/>
      <c r="WUR117" s="2"/>
      <c r="WUS117" s="2"/>
      <c r="WUT117" s="2"/>
      <c r="WUU117" s="2"/>
      <c r="WUV117" s="2"/>
      <c r="WUW117" s="2"/>
      <c r="WUX117" s="2"/>
      <c r="WUY117" s="2"/>
      <c r="WUZ117" s="2"/>
      <c r="WVA117" s="2"/>
      <c r="WVB117" s="2"/>
      <c r="WVC117" s="2"/>
      <c r="WVD117" s="2"/>
      <c r="WVE117" s="2"/>
      <c r="WVF117" s="2"/>
      <c r="WVG117" s="2"/>
      <c r="WVH117" s="2"/>
      <c r="WVI117" s="2"/>
      <c r="WVJ117" s="2"/>
      <c r="WVK117" s="2"/>
      <c r="WVL117" s="2"/>
      <c r="WVM117" s="2"/>
      <c r="WVN117" s="2"/>
      <c r="WVO117" s="2"/>
      <c r="WVP117" s="2"/>
      <c r="WVQ117" s="2"/>
      <c r="WVR117" s="2"/>
      <c r="WVS117" s="2"/>
      <c r="WVT117" s="2"/>
      <c r="WVU117" s="2"/>
      <c r="WVV117" s="2"/>
      <c r="WVW117" s="2"/>
      <c r="WVX117" s="2"/>
      <c r="WVY117" s="2"/>
      <c r="WVZ117" s="2"/>
      <c r="WWA117" s="2"/>
      <c r="WWB117" s="2"/>
      <c r="WWC117" s="2"/>
      <c r="WWD117" s="2"/>
      <c r="WWE117" s="2"/>
      <c r="WWF117" s="2"/>
      <c r="WWG117" s="2"/>
      <c r="WWH117" s="2"/>
      <c r="WWI117" s="2"/>
      <c r="WWJ117" s="2"/>
      <c r="WWK117" s="2"/>
      <c r="WWL117" s="2"/>
      <c r="WWM117" s="2"/>
      <c r="WWN117" s="2"/>
      <c r="WWO117" s="2"/>
      <c r="WWP117" s="2"/>
      <c r="WWQ117" s="2"/>
      <c r="WWR117" s="2"/>
      <c r="WWS117" s="2"/>
      <c r="WWT117" s="2"/>
      <c r="WWU117" s="2"/>
      <c r="WWV117" s="2"/>
      <c r="WWW117" s="2"/>
      <c r="WWX117" s="2"/>
      <c r="WWY117" s="2"/>
      <c r="WWZ117" s="2"/>
      <c r="WXA117" s="2"/>
      <c r="WXB117" s="2"/>
      <c r="WXC117" s="2"/>
      <c r="WXD117" s="2"/>
      <c r="WXE117" s="2"/>
      <c r="WXF117" s="2"/>
      <c r="WXG117" s="2"/>
      <c r="WXH117" s="2"/>
      <c r="WXI117" s="2"/>
      <c r="WXJ117" s="2"/>
      <c r="WXK117" s="2"/>
      <c r="WXL117" s="2"/>
      <c r="WXM117" s="2"/>
      <c r="WXN117" s="2"/>
      <c r="WXO117" s="2"/>
      <c r="WXP117" s="2"/>
      <c r="WXQ117" s="2"/>
      <c r="WXR117" s="2"/>
      <c r="WXS117" s="2"/>
      <c r="WXT117" s="2"/>
      <c r="WXU117" s="2"/>
      <c r="WXV117" s="2"/>
      <c r="WXW117" s="2"/>
      <c r="WXX117" s="2"/>
      <c r="WXY117" s="2"/>
      <c r="WXZ117" s="2"/>
      <c r="WYA117" s="2"/>
      <c r="WYB117" s="2"/>
      <c r="WYC117" s="2"/>
      <c r="WYD117" s="2"/>
      <c r="WYE117" s="2"/>
      <c r="WYF117" s="2"/>
      <c r="WYG117" s="2"/>
      <c r="WYH117" s="2"/>
      <c r="WYI117" s="2"/>
      <c r="WYJ117" s="2"/>
      <c r="WYK117" s="2"/>
      <c r="WYL117" s="2"/>
      <c r="WYM117" s="2"/>
      <c r="WYN117" s="2"/>
      <c r="WYO117" s="2"/>
      <c r="WYP117" s="2"/>
      <c r="WYQ117" s="2"/>
      <c r="WYR117" s="2"/>
      <c r="WYS117" s="2"/>
      <c r="WYT117" s="2"/>
      <c r="WYU117" s="2"/>
      <c r="WYV117" s="2"/>
      <c r="WYW117" s="2"/>
      <c r="WYX117" s="2"/>
      <c r="WYY117" s="2"/>
      <c r="WYZ117" s="2"/>
      <c r="WZA117" s="2"/>
      <c r="WZB117" s="2"/>
      <c r="WZC117" s="2"/>
      <c r="WZD117" s="2"/>
      <c r="WZE117" s="2"/>
      <c r="WZF117" s="2"/>
      <c r="WZG117" s="2"/>
      <c r="WZH117" s="2"/>
      <c r="WZI117" s="2"/>
      <c r="WZJ117" s="2"/>
      <c r="WZK117" s="2"/>
      <c r="WZL117" s="2"/>
      <c r="WZM117" s="2"/>
      <c r="WZN117" s="2"/>
      <c r="WZO117" s="2"/>
      <c r="WZP117" s="2"/>
      <c r="WZQ117" s="2"/>
      <c r="WZR117" s="2"/>
      <c r="WZS117" s="2"/>
      <c r="WZT117" s="2"/>
      <c r="WZU117" s="2"/>
      <c r="WZV117" s="2"/>
      <c r="WZW117" s="2"/>
      <c r="WZX117" s="2"/>
      <c r="WZY117" s="2"/>
      <c r="WZZ117" s="2"/>
      <c r="XAA117" s="2"/>
      <c r="XAB117" s="2"/>
      <c r="XAC117" s="2"/>
      <c r="XAD117" s="2"/>
      <c r="XAE117" s="2"/>
      <c r="XAF117" s="2"/>
      <c r="XAG117" s="2"/>
      <c r="XAH117" s="2"/>
      <c r="XAI117" s="2"/>
      <c r="XAJ117" s="2"/>
      <c r="XAK117" s="2"/>
      <c r="XAL117" s="2"/>
      <c r="XAM117" s="2"/>
      <c r="XAN117" s="2"/>
      <c r="XAO117" s="2"/>
      <c r="XAP117" s="2"/>
      <c r="XAQ117" s="2"/>
      <c r="XAR117" s="2"/>
      <c r="XAS117" s="2"/>
      <c r="XAT117" s="2"/>
      <c r="XAU117" s="2"/>
      <c r="XAV117" s="2"/>
      <c r="XAW117" s="2"/>
      <c r="XAX117" s="2"/>
      <c r="XAY117" s="2"/>
      <c r="XAZ117" s="2"/>
      <c r="XBA117" s="2"/>
      <c r="XBB117" s="2"/>
      <c r="XBC117" s="2"/>
      <c r="XBD117" s="2"/>
      <c r="XBE117" s="2"/>
      <c r="XBF117" s="2"/>
      <c r="XBG117" s="2"/>
      <c r="XBH117" s="2"/>
      <c r="XBI117" s="2"/>
      <c r="XBJ117" s="2"/>
      <c r="XBK117" s="2"/>
      <c r="XBL117" s="2"/>
      <c r="XBM117" s="2"/>
      <c r="XBN117" s="2"/>
      <c r="XBO117" s="2"/>
      <c r="XBP117" s="2"/>
      <c r="XBQ117" s="2"/>
      <c r="XBR117" s="2"/>
      <c r="XBS117" s="2"/>
      <c r="XBT117" s="2"/>
      <c r="XBU117" s="2"/>
      <c r="XBV117" s="2"/>
      <c r="XBW117" s="2"/>
      <c r="XBX117" s="2"/>
      <c r="XBY117" s="2"/>
      <c r="XBZ117" s="2"/>
      <c r="XCA117" s="2"/>
      <c r="XCB117" s="2"/>
      <c r="XCC117" s="2"/>
      <c r="XCD117" s="2"/>
      <c r="XCE117" s="2"/>
      <c r="XCF117" s="2"/>
      <c r="XCG117" s="2"/>
      <c r="XCH117" s="2"/>
      <c r="XCI117" s="2"/>
      <c r="XCJ117" s="2"/>
      <c r="XCK117" s="2"/>
      <c r="XCL117" s="2"/>
      <c r="XCM117" s="2"/>
      <c r="XCN117" s="2"/>
      <c r="XCO117" s="2"/>
      <c r="XCP117" s="2"/>
      <c r="XCQ117" s="2"/>
      <c r="XCR117" s="2"/>
      <c r="XCS117" s="2"/>
      <c r="XCT117" s="2"/>
      <c r="XCU117" s="2"/>
      <c r="XCV117" s="2"/>
      <c r="XCW117" s="2"/>
      <c r="XCX117" s="2"/>
      <c r="XCY117" s="2"/>
      <c r="XCZ117" s="2"/>
      <c r="XDA117" s="2"/>
      <c r="XDB117" s="2"/>
      <c r="XDC117" s="2"/>
      <c r="XDD117" s="2"/>
      <c r="XDE117" s="2"/>
      <c r="XDF117" s="2"/>
      <c r="XDG117" s="2"/>
      <c r="XDH117" s="2"/>
      <c r="XDI117" s="2"/>
      <c r="XDJ117" s="2"/>
      <c r="XDK117" s="2"/>
      <c r="XDL117" s="2"/>
      <c r="XDM117" s="2"/>
      <c r="XDN117" s="2"/>
      <c r="XDO117" s="2"/>
      <c r="XDP117" s="2"/>
      <c r="XDQ117" s="2"/>
      <c r="XDR117" s="2"/>
      <c r="XDS117" s="2"/>
      <c r="XDT117" s="2"/>
      <c r="XDU117" s="2"/>
      <c r="XDV117" s="2"/>
      <c r="XDW117" s="2"/>
      <c r="XDX117" s="2"/>
      <c r="XDY117" s="2"/>
      <c r="XDZ117" s="2"/>
      <c r="XEA117" s="2"/>
      <c r="XEB117" s="2"/>
      <c r="XEC117" s="2"/>
      <c r="XED117" s="2"/>
      <c r="XEE117" s="2"/>
      <c r="XEF117" s="2"/>
      <c r="XEG117" s="2"/>
      <c r="XEH117" s="2"/>
      <c r="XEI117" s="2"/>
      <c r="XEJ117" s="2"/>
      <c r="XEK117" s="2"/>
      <c r="XEL117" s="2"/>
      <c r="XEM117" s="2"/>
      <c r="XEN117" s="2"/>
      <c r="XEO117" s="2"/>
      <c r="XEP117" s="2"/>
      <c r="XEQ117" s="2"/>
      <c r="XER117" s="2"/>
      <c r="XES117" s="2"/>
      <c r="XET117" s="2"/>
      <c r="XEU117" s="2"/>
      <c r="XEV117" s="2"/>
      <c r="XEW117" s="2"/>
      <c r="XEX117" s="2"/>
      <c r="XEY117" s="2"/>
      <c r="XEZ117" s="2"/>
      <c r="XFA117" s="2"/>
      <c r="XFB117" s="2"/>
      <c r="XFC117" s="2"/>
      <c r="XFD117" s="2"/>
    </row>
  </sheetData>
  <mergeCells count="19">
    <mergeCell ref="AX7:BB7"/>
    <mergeCell ref="AX10:AY10"/>
    <mergeCell ref="AX11:AY12"/>
    <mergeCell ref="B3:C4"/>
    <mergeCell ref="B7:R7"/>
    <mergeCell ref="B11:C12"/>
    <mergeCell ref="B10:C10"/>
    <mergeCell ref="T7:AV7"/>
    <mergeCell ref="T10:U10"/>
    <mergeCell ref="T11:U12"/>
    <mergeCell ref="BP7:BT7"/>
    <mergeCell ref="BP10:BQ10"/>
    <mergeCell ref="BP11:BQ12"/>
    <mergeCell ref="BD7:BH7"/>
    <mergeCell ref="BD10:BE10"/>
    <mergeCell ref="BD11:BE12"/>
    <mergeCell ref="BJ7:BN7"/>
    <mergeCell ref="BJ10:BK10"/>
    <mergeCell ref="BJ11:B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5124" r:id="rId5" name="Button 4">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5125" r:id="rId6" name="Button 5">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5126" r:id="rId7" name="Button 6">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5127" r:id="rId8" name="Button 7">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5128" r:id="rId9" name="Button 8">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5129" r:id="rId10" name="Button 9">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7030A0"/>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957</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150"/>
      <c r="C13" s="150"/>
      <c r="T13" s="150"/>
      <c r="U13" s="150"/>
      <c r="AX13" s="150"/>
      <c r="AY13" s="150"/>
      <c r="BB13" s="4"/>
      <c r="BD13" s="150"/>
      <c r="BE13" s="150"/>
      <c r="BH13" s="4"/>
      <c r="BJ13" s="150"/>
      <c r="BK13" s="150"/>
      <c r="BN13" s="4"/>
      <c r="BP13" s="150"/>
      <c r="BQ13" s="150"/>
      <c r="BT13" s="4"/>
    </row>
    <row r="14" spans="2:72">
      <c r="B14" s="150"/>
      <c r="C14" s="150"/>
      <c r="T14" s="150"/>
      <c r="U14" s="150"/>
      <c r="X14" s="4"/>
      <c r="AX14" s="150"/>
      <c r="AY14" s="150"/>
      <c r="BB14" s="4"/>
      <c r="BD14" s="150"/>
      <c r="BE14" s="150"/>
      <c r="BH14" s="4"/>
      <c r="BJ14" s="150"/>
      <c r="BK14" s="150"/>
      <c r="BN14" s="4"/>
      <c r="BP14" s="150"/>
      <c r="BQ14" s="150"/>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13315"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13316"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13317"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13318"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13319"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7030A0"/>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1.42578125" style="2" bestFit="1" customWidth="1"/>
    <col min="28" max="30" width="12.7109375" style="2" customWidth="1"/>
    <col min="31" max="31" width="4.7109375" style="2" customWidth="1"/>
    <col min="32" max="32" width="12.7109375" style="2" customWidth="1"/>
    <col min="33" max="33" width="21.42578125" style="2" bestFit="1"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958</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150"/>
      <c r="C13" s="150"/>
      <c r="T13" s="150"/>
      <c r="U13" s="150"/>
      <c r="AX13" s="150"/>
      <c r="AY13" s="150"/>
      <c r="BB13" s="4"/>
      <c r="BD13" s="150"/>
      <c r="BE13" s="150"/>
      <c r="BH13" s="4"/>
      <c r="BJ13" s="150"/>
      <c r="BK13" s="150"/>
      <c r="BN13" s="4"/>
      <c r="BP13" s="150"/>
      <c r="BQ13" s="150"/>
      <c r="BT13" s="4"/>
    </row>
    <row r="14" spans="2:72">
      <c r="B14" s="150"/>
      <c r="C14" s="150"/>
      <c r="T14" s="150"/>
      <c r="U14" s="150"/>
      <c r="X14" s="4"/>
      <c r="AX14" s="150"/>
      <c r="AY14" s="150"/>
      <c r="BB14" s="4"/>
      <c r="BD14" s="150"/>
      <c r="BE14" s="150"/>
      <c r="BH14" s="4"/>
      <c r="BJ14" s="150"/>
      <c r="BK14" s="150"/>
      <c r="BN14" s="4"/>
      <c r="BP14" s="150"/>
      <c r="BQ14" s="150"/>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14338"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14339"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14340"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14341"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14342"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14343"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7030A0"/>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956</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150"/>
      <c r="C13" s="150"/>
      <c r="T13" s="150"/>
      <c r="U13" s="150"/>
      <c r="AX13" s="150"/>
      <c r="AY13" s="150"/>
      <c r="BB13" s="4"/>
      <c r="BD13" s="150"/>
      <c r="BE13" s="150"/>
      <c r="BH13" s="4"/>
      <c r="BJ13" s="150"/>
      <c r="BK13" s="150"/>
      <c r="BN13" s="4"/>
      <c r="BP13" s="150"/>
      <c r="BQ13" s="150"/>
      <c r="BT13" s="4"/>
    </row>
    <row r="14" spans="2:72">
      <c r="B14" s="150"/>
      <c r="C14" s="150"/>
      <c r="T14" s="150"/>
      <c r="U14" s="150"/>
      <c r="X14" s="4"/>
      <c r="AX14" s="150"/>
      <c r="AY14" s="150"/>
      <c r="BB14" s="4"/>
      <c r="BD14" s="150"/>
      <c r="BE14" s="150"/>
      <c r="BH14" s="4"/>
      <c r="BJ14" s="150"/>
      <c r="BK14" s="150"/>
      <c r="BN14" s="4"/>
      <c r="BP14" s="150"/>
      <c r="BQ14" s="150"/>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12292"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12293"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12294"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12295"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1294</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29699"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29701"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29702"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29703"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1295</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0723"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0724"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0725"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0726"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0727"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1296</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1746"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1747"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1748"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1749"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1750"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1751"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1297</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2770"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2771"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2772"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2773"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2774"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2775"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1298</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3794"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3795"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3796"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3797"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3798"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3799"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1299</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4818"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4819"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4820"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4821"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4822"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4823"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1300</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5842"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5843"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5844"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5845"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5846"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5847"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1301</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6866"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6867"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6868"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6869"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6870"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6871"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1302</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7890"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7891"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7892"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7893"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7894"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7895"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FFCCFF"/>
  </sheetPr>
  <dimension ref="A2:BT117"/>
  <sheetViews>
    <sheetView showGridLines="0" workbookViewId="0"/>
  </sheetViews>
  <sheetFormatPr defaultRowHeight="15"/>
  <cols>
    <col min="1" max="1" width="4.7109375" style="2" customWidth="1"/>
    <col min="2" max="2" width="12.7109375" style="2" customWidth="1"/>
    <col min="3" max="3" width="20.7109375" style="2" customWidth="1"/>
    <col min="4" max="5" width="12.7109375" style="2" customWidth="1"/>
    <col min="6" max="6" width="12.7109375" style="4" customWidth="1"/>
    <col min="7" max="7" width="4.7109375" style="2" customWidth="1"/>
    <col min="8" max="8" width="12.7109375" style="2" customWidth="1"/>
    <col min="9" max="9" width="20.7109375" style="2" customWidth="1"/>
    <col min="10" max="12" width="12.7109375" style="2" customWidth="1"/>
    <col min="13" max="13" width="4.7109375" style="2" customWidth="1"/>
    <col min="14" max="14" width="12.7109375" style="2" customWidth="1"/>
    <col min="15" max="15" width="20.7109375" style="2" customWidth="1"/>
    <col min="16" max="18" width="12.7109375" style="2" customWidth="1"/>
    <col min="19" max="19" width="4.7109375" style="2" customWidth="1"/>
    <col min="20" max="20" width="12.7109375" style="2" customWidth="1"/>
    <col min="21" max="21" width="20.7109375" style="2" customWidth="1"/>
    <col min="22" max="24" width="12.7109375" style="2" customWidth="1"/>
    <col min="25" max="25" width="4.7109375" style="2" customWidth="1"/>
    <col min="26" max="26" width="12.7109375" style="2" customWidth="1"/>
    <col min="27" max="27" width="20.7109375" style="2" customWidth="1"/>
    <col min="28" max="30" width="12.7109375" style="2" customWidth="1"/>
    <col min="31" max="31" width="4.7109375" style="2" customWidth="1"/>
    <col min="32" max="32" width="12.7109375" style="2" customWidth="1"/>
    <col min="33" max="33" width="20.7109375" style="2" customWidth="1"/>
    <col min="34" max="36" width="12.7109375" style="2" customWidth="1"/>
    <col min="37" max="37" width="4.7109375" style="2" customWidth="1"/>
    <col min="38" max="38" width="12.7109375" style="2" customWidth="1"/>
    <col min="39" max="39" width="20.7109375" style="2" customWidth="1"/>
    <col min="40" max="42" width="12.7109375" style="2" customWidth="1"/>
    <col min="43" max="43" width="4.7109375" style="2" customWidth="1"/>
    <col min="44" max="44" width="12.7109375" style="2" customWidth="1"/>
    <col min="45" max="45" width="20.7109375" style="2" customWidth="1"/>
    <col min="46" max="48" width="12.7109375" style="2" customWidth="1"/>
    <col min="49" max="49" width="4.7109375" style="2" customWidth="1"/>
    <col min="50" max="50" width="12.7109375" style="2" customWidth="1"/>
    <col min="51" max="51" width="20.7109375" style="2" customWidth="1"/>
    <col min="52" max="54" width="12.7109375" style="2" customWidth="1"/>
    <col min="55" max="55" width="4.7109375" style="2" customWidth="1"/>
    <col min="56" max="56" width="12.7109375" style="2" customWidth="1"/>
    <col min="57" max="57" width="20.7109375" style="2" customWidth="1"/>
    <col min="58" max="60" width="12.7109375" style="2" customWidth="1"/>
    <col min="61" max="61" width="4.7109375" style="2" customWidth="1"/>
    <col min="62" max="62" width="12.7109375" style="2" customWidth="1"/>
    <col min="63" max="63" width="20.7109375" style="2" customWidth="1"/>
    <col min="64" max="66" width="12.7109375" style="2" customWidth="1"/>
    <col min="67" max="67" width="4.7109375" style="2" customWidth="1"/>
    <col min="68" max="68" width="12.7109375" style="2" customWidth="1"/>
    <col min="69" max="69" width="20.7109375" style="2" customWidth="1"/>
    <col min="70" max="72" width="12.7109375" style="2" customWidth="1"/>
    <col min="73" max="73" width="4.7109375" style="2" customWidth="1"/>
    <col min="74" max="16384" width="9.140625" style="2"/>
  </cols>
  <sheetData>
    <row r="2" spans="2:72">
      <c r="B2" s="2" t="s">
        <v>389</v>
      </c>
    </row>
    <row r="3" spans="2:72">
      <c r="B3" s="462" t="s">
        <v>1303</v>
      </c>
      <c r="C3" s="441"/>
    </row>
    <row r="4" spans="2:72">
      <c r="B4" s="442"/>
      <c r="C4" s="443"/>
    </row>
    <row r="7" spans="2:72" ht="31.5">
      <c r="B7" s="463" t="s">
        <v>395</v>
      </c>
      <c r="C7" s="464"/>
      <c r="D7" s="464"/>
      <c r="E7" s="464"/>
      <c r="F7" s="464"/>
      <c r="G7" s="464"/>
      <c r="H7" s="464"/>
      <c r="I7" s="464"/>
      <c r="J7" s="464"/>
      <c r="K7" s="464"/>
      <c r="L7" s="464"/>
      <c r="M7" s="464"/>
      <c r="N7" s="464"/>
      <c r="O7" s="464"/>
      <c r="P7" s="464"/>
      <c r="Q7" s="464"/>
      <c r="R7" s="465"/>
      <c r="T7" s="466" t="s">
        <v>396</v>
      </c>
      <c r="U7" s="467"/>
      <c r="V7" s="467"/>
      <c r="W7" s="467"/>
      <c r="X7" s="467"/>
      <c r="Y7" s="467"/>
      <c r="Z7" s="467"/>
      <c r="AA7" s="467"/>
      <c r="AB7" s="467"/>
      <c r="AC7" s="467"/>
      <c r="AD7" s="467"/>
      <c r="AE7" s="467"/>
      <c r="AF7" s="467"/>
      <c r="AG7" s="467"/>
      <c r="AH7" s="467"/>
      <c r="AI7" s="467"/>
      <c r="AJ7" s="467"/>
      <c r="AK7" s="467"/>
      <c r="AL7" s="467"/>
      <c r="AM7" s="467"/>
      <c r="AN7" s="467"/>
      <c r="AO7" s="467"/>
      <c r="AP7" s="467"/>
      <c r="AQ7" s="467"/>
      <c r="AR7" s="467"/>
      <c r="AS7" s="467"/>
      <c r="AT7" s="467"/>
      <c r="AU7" s="467"/>
      <c r="AV7" s="468"/>
      <c r="AX7" s="459" t="s">
        <v>399</v>
      </c>
      <c r="AY7" s="460"/>
      <c r="AZ7" s="460"/>
      <c r="BA7" s="460"/>
      <c r="BB7" s="461"/>
      <c r="BD7" s="453" t="s">
        <v>401</v>
      </c>
      <c r="BE7" s="454"/>
      <c r="BF7" s="454"/>
      <c r="BG7" s="454"/>
      <c r="BH7" s="455"/>
      <c r="BJ7" s="456" t="s">
        <v>402</v>
      </c>
      <c r="BK7" s="457"/>
      <c r="BL7" s="457"/>
      <c r="BM7" s="457"/>
      <c r="BN7" s="458"/>
      <c r="BP7" s="444" t="s">
        <v>403</v>
      </c>
      <c r="BQ7" s="445"/>
      <c r="BR7" s="445"/>
      <c r="BS7" s="445"/>
      <c r="BT7" s="446"/>
    </row>
    <row r="8" spans="2:72">
      <c r="X8" s="4"/>
    </row>
    <row r="9" spans="2:72">
      <c r="B9" s="24"/>
      <c r="T9" s="24"/>
    </row>
    <row r="10" spans="2:72">
      <c r="B10" s="447" t="s">
        <v>385</v>
      </c>
      <c r="C10" s="448"/>
      <c r="F10" s="2"/>
      <c r="T10" s="447" t="s">
        <v>385</v>
      </c>
      <c r="U10" s="448"/>
      <c r="AX10" s="447" t="s">
        <v>385</v>
      </c>
      <c r="AY10" s="448"/>
      <c r="BD10" s="447" t="s">
        <v>385</v>
      </c>
      <c r="BE10" s="448"/>
      <c r="BJ10" s="447" t="s">
        <v>385</v>
      </c>
      <c r="BK10" s="448"/>
      <c r="BP10" s="447" t="s">
        <v>385</v>
      </c>
      <c r="BQ10" s="448"/>
    </row>
    <row r="11" spans="2:72">
      <c r="B11" s="449">
        <v>0</v>
      </c>
      <c r="C11" s="450"/>
      <c r="F11" s="2"/>
      <c r="T11" s="449">
        <v>0</v>
      </c>
      <c r="U11" s="450"/>
      <c r="AX11" s="449">
        <v>0</v>
      </c>
      <c r="AY11" s="450"/>
      <c r="BD11" s="449">
        <v>0</v>
      </c>
      <c r="BE11" s="450"/>
      <c r="BJ11" s="449">
        <v>0</v>
      </c>
      <c r="BK11" s="450"/>
      <c r="BP11" s="449">
        <v>0</v>
      </c>
      <c r="BQ11" s="450"/>
    </row>
    <row r="12" spans="2:72">
      <c r="B12" s="451"/>
      <c r="C12" s="452"/>
      <c r="F12" s="2"/>
      <c r="T12" s="451"/>
      <c r="U12" s="452"/>
      <c r="AX12" s="451"/>
      <c r="AY12" s="452"/>
      <c r="BD12" s="451"/>
      <c r="BE12" s="452"/>
      <c r="BJ12" s="451"/>
      <c r="BK12" s="452"/>
      <c r="BP12" s="451"/>
      <c r="BQ12" s="452"/>
    </row>
    <row r="13" spans="2:72">
      <c r="B13" s="326"/>
      <c r="C13" s="326"/>
      <c r="T13" s="326"/>
      <c r="U13" s="326"/>
      <c r="AX13" s="326"/>
      <c r="AY13" s="326"/>
      <c r="BB13" s="4"/>
      <c r="BD13" s="326"/>
      <c r="BE13" s="326"/>
      <c r="BH13" s="4"/>
      <c r="BJ13" s="326"/>
      <c r="BK13" s="326"/>
      <c r="BN13" s="4"/>
      <c r="BP13" s="326"/>
      <c r="BQ13" s="326"/>
      <c r="BT13" s="4"/>
    </row>
    <row r="14" spans="2:72">
      <c r="B14" s="326"/>
      <c r="C14" s="326"/>
      <c r="T14" s="326"/>
      <c r="U14" s="326"/>
      <c r="X14" s="4"/>
      <c r="AX14" s="326"/>
      <c r="AY14" s="326"/>
      <c r="BB14" s="4"/>
      <c r="BD14" s="326"/>
      <c r="BE14" s="326"/>
      <c r="BH14" s="4"/>
      <c r="BJ14" s="326"/>
      <c r="BK14" s="326"/>
      <c r="BN14" s="4"/>
      <c r="BP14" s="326"/>
      <c r="BQ14" s="326"/>
      <c r="BT14" s="4"/>
    </row>
    <row r="15" spans="2:72">
      <c r="B15" s="24" t="s">
        <v>386</v>
      </c>
      <c r="H15" s="24" t="s">
        <v>387</v>
      </c>
      <c r="L15" s="4"/>
      <c r="N15" s="24" t="s">
        <v>388</v>
      </c>
      <c r="R15" s="4"/>
      <c r="T15" s="24" t="s">
        <v>390</v>
      </c>
      <c r="X15" s="4"/>
      <c r="Z15" s="24" t="s">
        <v>391</v>
      </c>
      <c r="AD15" s="4"/>
      <c r="AF15" s="24" t="s">
        <v>392</v>
      </c>
      <c r="AJ15" s="4"/>
      <c r="AL15" s="24" t="s">
        <v>393</v>
      </c>
      <c r="AP15" s="4"/>
      <c r="AR15" s="24" t="s">
        <v>394</v>
      </c>
      <c r="AV15" s="4"/>
      <c r="AX15" s="24" t="s">
        <v>400</v>
      </c>
      <c r="BB15" s="4"/>
      <c r="BD15" s="24" t="s">
        <v>400</v>
      </c>
      <c r="BH15" s="4"/>
      <c r="BJ15" s="24" t="s">
        <v>400</v>
      </c>
      <c r="BN15" s="4"/>
      <c r="BP15" s="24" t="s">
        <v>404</v>
      </c>
      <c r="BT15" s="4"/>
    </row>
    <row r="16" spans="2:72">
      <c r="B16" s="17" t="s">
        <v>340</v>
      </c>
      <c r="C16" s="17" t="s">
        <v>63</v>
      </c>
      <c r="D16" s="17" t="s">
        <v>341</v>
      </c>
      <c r="E16" s="17" t="s">
        <v>384</v>
      </c>
      <c r="F16" s="4" t="s">
        <v>383</v>
      </c>
      <c r="H16" s="17" t="s">
        <v>340</v>
      </c>
      <c r="I16" s="17" t="s">
        <v>63</v>
      </c>
      <c r="J16" s="17" t="s">
        <v>341</v>
      </c>
      <c r="K16" s="17" t="s">
        <v>384</v>
      </c>
      <c r="L16" s="4" t="s">
        <v>383</v>
      </c>
      <c r="N16" s="17" t="s">
        <v>340</v>
      </c>
      <c r="O16" s="17" t="s">
        <v>63</v>
      </c>
      <c r="P16" s="17" t="s">
        <v>341</v>
      </c>
      <c r="Q16" s="17" t="s">
        <v>384</v>
      </c>
      <c r="R16" s="4" t="s">
        <v>383</v>
      </c>
      <c r="T16" s="17" t="s">
        <v>340</v>
      </c>
      <c r="U16" s="17" t="s">
        <v>63</v>
      </c>
      <c r="V16" s="17" t="s">
        <v>341</v>
      </c>
      <c r="W16" s="17" t="s">
        <v>384</v>
      </c>
      <c r="X16" s="4" t="s">
        <v>383</v>
      </c>
      <c r="Z16" s="17" t="s">
        <v>340</v>
      </c>
      <c r="AA16" s="17" t="s">
        <v>63</v>
      </c>
      <c r="AB16" s="17" t="s">
        <v>341</v>
      </c>
      <c r="AC16" s="17" t="s">
        <v>384</v>
      </c>
      <c r="AD16" s="4" t="s">
        <v>383</v>
      </c>
      <c r="AF16" s="17" t="s">
        <v>340</v>
      </c>
      <c r="AG16" s="17" t="s">
        <v>63</v>
      </c>
      <c r="AH16" s="17" t="s">
        <v>341</v>
      </c>
      <c r="AI16" s="17" t="s">
        <v>384</v>
      </c>
      <c r="AJ16" s="4" t="s">
        <v>383</v>
      </c>
      <c r="AL16" s="17" t="s">
        <v>340</v>
      </c>
      <c r="AM16" s="17" t="s">
        <v>63</v>
      </c>
      <c r="AN16" s="17" t="s">
        <v>341</v>
      </c>
      <c r="AO16" s="17" t="s">
        <v>384</v>
      </c>
      <c r="AP16" s="4" t="s">
        <v>383</v>
      </c>
      <c r="AR16" s="17" t="s">
        <v>340</v>
      </c>
      <c r="AS16" s="17" t="s">
        <v>63</v>
      </c>
      <c r="AT16" s="17" t="s">
        <v>341</v>
      </c>
      <c r="AU16" s="17" t="s">
        <v>384</v>
      </c>
      <c r="AV16" s="4" t="s">
        <v>383</v>
      </c>
      <c r="AX16" s="17" t="s">
        <v>340</v>
      </c>
      <c r="AY16" s="17" t="s">
        <v>63</v>
      </c>
      <c r="AZ16" s="17" t="s">
        <v>341</v>
      </c>
      <c r="BA16" s="17" t="s">
        <v>384</v>
      </c>
      <c r="BB16" s="4" t="s">
        <v>383</v>
      </c>
      <c r="BD16" s="17" t="s">
        <v>340</v>
      </c>
      <c r="BE16" s="17" t="s">
        <v>63</v>
      </c>
      <c r="BF16" s="17" t="s">
        <v>341</v>
      </c>
      <c r="BG16" s="17" t="s">
        <v>384</v>
      </c>
      <c r="BH16" s="4" t="s">
        <v>383</v>
      </c>
      <c r="BJ16" s="17" t="s">
        <v>340</v>
      </c>
      <c r="BK16" s="17" t="s">
        <v>63</v>
      </c>
      <c r="BL16" s="17" t="s">
        <v>341</v>
      </c>
      <c r="BM16" s="17" t="s">
        <v>384</v>
      </c>
      <c r="BN16" s="4" t="s">
        <v>383</v>
      </c>
      <c r="BP16" s="17" t="s">
        <v>340</v>
      </c>
      <c r="BQ16" s="17" t="s">
        <v>63</v>
      </c>
      <c r="BR16" s="17" t="s">
        <v>341</v>
      </c>
      <c r="BS16" s="17" t="s">
        <v>384</v>
      </c>
      <c r="BT16" s="4" t="s">
        <v>383</v>
      </c>
    </row>
    <row r="17" spans="1:72">
      <c r="A17" s="16">
        <v>1</v>
      </c>
      <c r="B17" s="343" t="str">
        <f t="shared" ref="B17" ca="1" si="0">IF(C17="","",VLOOKUP(C17,INDIRECT(CalibrationPage&amp;"!Instrument.TenorLookup.OIS"),2,0))</f>
        <v/>
      </c>
      <c r="C17" s="180" t="str">
        <f t="array" aca="1" ref="C17:D116" ca="1">IF(INDIRECT("Settings.Request"&amp;LEFT(CalibrationPage,3)),getInstrumentData(INDIRECT(CalibrationPage&amp;"!Instrument.OIS"),1,IF(Settings.AutoCalc,5,4),2,"Index","FWD SWAP","OVERNIGHT INDEXED SWAP"),"")</f>
        <v/>
      </c>
      <c r="D17" s="180" t="str">
        <f ca="1"/>
        <v/>
      </c>
      <c r="E17" s="60" t="str">
        <f t="shared" ref="E17" ca="1" si="1">IF(D17="","",IF(F17="",D17/100+MarketData.Bump.OIS,F17))</f>
        <v/>
      </c>
      <c r="F17" s="57"/>
      <c r="H17" s="343" t="str">
        <f t="shared" ref="H17" ca="1" si="2">IF(I17="","",VLOOKUP(I17,INDIRECT(CalibrationPage&amp;"!Instrument.TenorLookup.OIS"),2,0))</f>
        <v/>
      </c>
      <c r="I17" s="180" t="str">
        <f t="array" aca="1" ref="I17:J116" ca="1">IF(INDIRECT("Settings.Request"&amp;LEFT(CalibrationPage,3)),getInstrumentData(INDIRECT(CalibrationPage&amp;"!Instrument.OIS"),1,4,2,"BASIS SWAP"),"")</f>
        <v/>
      </c>
      <c r="J17" s="180" t="str">
        <f ca="1"/>
        <v/>
      </c>
      <c r="K17" s="60" t="str">
        <f t="shared" ref="K17" ca="1" si="3">IF(J17="","",IF(L17="",J17/10000+MarketData.Bump.OIS,L17))</f>
        <v/>
      </c>
      <c r="L17" s="57"/>
      <c r="N17" s="343" t="str">
        <f t="shared" ref="N17" ca="1" si="4">IF(O17="","",VLOOKUP(O17,INDIRECT(CalibrationPage&amp;"!Instrument.TenorLookup.OIS"),2,0))</f>
        <v/>
      </c>
      <c r="O17" s="180" t="str">
        <f t="array" aca="1" ref="O17:P116" ca="1">IF(INDIRECT("Settings.Request"&amp;LEFT(CalibrationPage,3)),getInstrumentData(INDIRECT(CalibrationPage&amp;"!Instrument.OIS"),1,4,2,"SWAP"),"")</f>
        <v/>
      </c>
      <c r="P17" s="180" t="str">
        <f ca="1"/>
        <v/>
      </c>
      <c r="Q17" s="60" t="str">
        <f t="shared" ref="Q17" ca="1" si="5">IF(P17="","",IF(R17="",P17/100+MarketData.Bump.OIS,R17))</f>
        <v/>
      </c>
      <c r="R17" s="57"/>
      <c r="T17" s="343" t="str">
        <f t="shared" ref="T17" ca="1" si="6">IF(U17="","",VLOOKUP(U17,INDIRECT(CalibrationPage&amp;"!Instrument.TenorLookup.Swap"),2,0))</f>
        <v/>
      </c>
      <c r="U17" s="180" t="str">
        <f t="array" aca="1" ref="U17:V116" ca="1">IF(INDIRECT("Settings.Request"&amp;LEFT(CalibrationPage,3)),getInstrumentData(INDIRECT(CalibrationPage&amp;"!Instrument.Swap"),1,6,2,"Index",),"")</f>
        <v/>
      </c>
      <c r="V17" s="180" t="str">
        <f ca="1"/>
        <v/>
      </c>
      <c r="W17" s="60" t="str">
        <f t="shared" ref="W17" ca="1" si="7">IF(V17="","",IF(X17="",V17/100+MarketData.Bump.Swap,X17))</f>
        <v/>
      </c>
      <c r="X17" s="57"/>
      <c r="Z17" s="343" t="str">
        <f t="shared" ref="Z17" ca="1" si="8">IF(AA17="","",VLOOKUP(AA17,INDIRECT(CalibrationPage&amp;"!Instrument.TenorLookup.Swap"),2,0))</f>
        <v/>
      </c>
      <c r="AA17" s="180" t="str">
        <f t="array" aca="1" ref="AA17:AB116" ca="1">IF(AND(INDIRECT("Settings.Request"&amp;LEFT(CalibrationPage,3)),INDIRECT("Settings.Swap.FrequencyFRA."&amp;LEFT(CalibrationPage,3))="3M"),getInstrumentData(INDIRECT(CalibrationPage&amp;"!Instrument.Swap"),1,6,2,"FRA",),"")</f>
        <v/>
      </c>
      <c r="AB17" s="180" t="str">
        <f ca="1"/>
        <v/>
      </c>
      <c r="AC17" s="60" t="str">
        <f t="shared" ref="AC17" ca="1" si="9">IF(AB17="","",IF(AD17="",AB17/100+MarketData.Bump.Swap,AD17))</f>
        <v/>
      </c>
      <c r="AD17" s="57"/>
      <c r="AF17" s="343" t="str">
        <f t="shared" ref="AF17" ca="1" si="10">IF(AG17="","",VLOOKUP(AG17,INDIRECT(CalibrationPage&amp;"!Instrument.TenorLookup.Swap"),2,0))</f>
        <v/>
      </c>
      <c r="AG17" s="180" t="str">
        <f t="array" aca="1" ref="AG17:AH116" ca="1">IF(AND(INDIRECT("Settings.Request"&amp;LEFT(CalibrationPage,3)),INDIRECT("Settings.Swap.FrequencyFRA."&amp;LEFT(CalibrationPage,3))="6M"),getInstrumentData(INDIRECT(CalibrationPage&amp;"!Instrument.Swap"),1,6,2,"FRA",),"")</f>
        <v/>
      </c>
      <c r="AH17" s="180" t="str">
        <f ca="1"/>
        <v/>
      </c>
      <c r="AI17" s="60" t="str">
        <f t="shared" ref="AI17" ca="1" si="11">IF(AH17="","",IF(AJ17="",AH17/100+MarketData.Bump.Swap,AJ17))</f>
        <v/>
      </c>
      <c r="AJ17" s="57"/>
      <c r="AL17" s="343" t="str">
        <f t="shared" ref="AL17" ca="1" si="12">IF(AM17="","",VLOOKUP(AM17,INDIRECT(CalibrationPage&amp;"!Instrument.TenorLookup.Swap"),2,0))</f>
        <v/>
      </c>
      <c r="AM17" s="180" t="str">
        <f t="array" aca="1" ref="AM17:AN116" ca="1">IF(INDIRECT("Settings.Request"&amp;LEFT(CalibrationPage,3)),getInstrumentData(INDIRECT(CalibrationPage&amp;"!Instrument.Swap"),1,6,2,"Future",),"")</f>
        <v/>
      </c>
      <c r="AN17" s="162" t="str">
        <f ca="1"/>
        <v/>
      </c>
      <c r="AO17" s="165" t="str">
        <f t="shared" ref="AO17" ca="1" si="13">IF(AN17="","",IF(AP17="",AN17+MarketData.Bump.Swap*100,AP17))</f>
        <v/>
      </c>
      <c r="AP17" s="63"/>
      <c r="AR17" s="343" t="str">
        <f t="shared" ref="AR17" ca="1" si="14">IF(AS17="","",VLOOKUP(AS17,INDIRECT(CalibrationPage&amp;"!Instrument.TenorLookup.Swap"),2,0))</f>
        <v/>
      </c>
      <c r="AS17" s="180" t="str">
        <f t="array" aca="1" ref="AS17:AT116" ca="1">IF(INDIRECT("Settings.Request"&amp;LEFT(CalibrationPage,3)),getInstrumentData(INDIRECT(CalibrationPage&amp;"!Instrument.Swap"),1,6,2,"SWAP",),"")</f>
        <v/>
      </c>
      <c r="AT17" s="180" t="str">
        <f ca="1"/>
        <v/>
      </c>
      <c r="AU17" s="60" t="str">
        <f t="shared" ref="AU17" ca="1" si="15">IF(AT17="","",IF(AV17="",AT17/100+MarketData.Bump.Swap,AV17))</f>
        <v/>
      </c>
      <c r="AV17" s="57"/>
      <c r="AX17" s="343" t="str">
        <f t="shared" ref="AX17" ca="1" si="16">IF(AY17="","",VLOOKUP(AY17,INDIRECT(CalibrationPage&amp;"!Instrument.TenorLookup.TenorBasis1"),2,0))</f>
        <v/>
      </c>
      <c r="AY17" s="180" t="str">
        <f t="array" aca="1" ref="AY17:AZ116" ca="1">IF(INDIRECT("Settings.Request"&amp;LEFT(CalibrationPage,3)),getInstrumentData(INDIRECT(CalibrationPage&amp;"!Instrument.TenorBasis1"),1,IF(Settings.AutoCalc,5,4),2,"BASIS SWAP"),"")</f>
        <v/>
      </c>
      <c r="AZ17" s="180" t="str">
        <f ca="1"/>
        <v/>
      </c>
      <c r="BA17" s="60" t="str">
        <f t="shared" ref="BA17" ca="1" si="17">IF(AZ17="","",IF(BB17="",AZ17/10000+MarketData.Bump.TenorBasis1,BB17))</f>
        <v/>
      </c>
      <c r="BB17" s="57"/>
      <c r="BD17" s="343" t="str">
        <f t="shared" ref="BD17" ca="1" si="18">IF(BE17="","",VLOOKUP(BE17,INDIRECT(CalibrationPage&amp;"!Instrument.TenorLookup.TenorBasis2"),2,0))</f>
        <v/>
      </c>
      <c r="BE17" s="180" t="str">
        <f t="array" aca="1" ref="BE17:BF116" ca="1">IF(INDIRECT("Settings.Request"&amp;LEFT(CalibrationPage,3)),getInstrumentData(INDIRECT(CalibrationPage&amp;"!Instrument.TenorBasis2"),1,IF(Settings.AutoCalc,5,4),2,"BASIS SWAP"),"")</f>
        <v/>
      </c>
      <c r="BF17" s="180" t="str">
        <f ca="1"/>
        <v/>
      </c>
      <c r="BG17" s="60" t="str">
        <f t="shared" ref="BG17" ca="1" si="19">IF(BF17="","",IF(BH17="",BF17/10000+MarketData.Bump.TenorBasis2,BH17))</f>
        <v/>
      </c>
      <c r="BH17" s="57"/>
      <c r="BJ17" s="343" t="str">
        <f t="shared" ref="BJ17" ca="1" si="20">IF(BK17="","",VLOOKUP(BK17,INDIRECT(CalibrationPage&amp;"!Instrument.TenorLookup.TenorBasis3"),2,0))</f>
        <v/>
      </c>
      <c r="BK17" s="180" t="str">
        <f t="array" aca="1" ref="BK17:BL116" ca="1">IF(INDIRECT("Settings.Request"&amp;LEFT(CalibrationPage,3)),getInstrumentData(INDIRECT(CalibrationPage&amp;"!Instrument.TenorBasis3"),1,IF(Settings.AutoCalc,5,4),2,"BASIS SWAP"),"")</f>
        <v/>
      </c>
      <c r="BL17" s="180" t="str">
        <f ca="1"/>
        <v/>
      </c>
      <c r="BM17" s="60" t="str">
        <f t="shared" ref="BM17" ca="1" si="21">IF(BL17="","",IF(BN17="",BL17/10000+MarketData.Bump.TenorBasis3,BN17))</f>
        <v/>
      </c>
      <c r="BN17" s="57"/>
      <c r="BP17" s="343" t="str">
        <f t="shared" ref="BP17" ca="1" si="22">IF(BQ17="","",VLOOKUP(BQ17,INDIRECT(CalibrationPage&amp;"!Instrument.TenorLookup.Xccy"),2,0))</f>
        <v/>
      </c>
      <c r="BQ17" s="180" t="str">
        <f t="array" aca="1" ref="BQ17:BR116" ca="1">IF(INDIRECT("Settings.Request"&amp;LEFT(CalibrationPage,3)),getInstrumentData(INDIRECT(CalibrationPage&amp;"!Instrument.Xccy"),1,IF(Settings.AutoCalc,5,4),2,"BASIS SWAP"),"")</f>
        <v/>
      </c>
      <c r="BR17" s="180" t="str">
        <f ca="1"/>
        <v/>
      </c>
      <c r="BS17" s="60" t="str">
        <f t="shared" ref="BS17:BS48" ca="1" si="23">IF(BR17="","",IF(BT17="",BR17/10000+MarketData.Bump.Xccy,BT17))</f>
        <v/>
      </c>
      <c r="BT17" s="57"/>
    </row>
    <row r="18" spans="1:72">
      <c r="A18" s="16">
        <v>2</v>
      </c>
      <c r="B18" s="31" t="str">
        <f t="shared" ref="B18:B48" ca="1" si="24">IF(C18="","",VLOOKUP(C18,INDIRECT(CalibrationPage&amp;"!Instrument.TenorLookup.OIS"),2,0))</f>
        <v/>
      </c>
      <c r="C18" s="25" t="str">
        <f ca="1"/>
        <v/>
      </c>
      <c r="D18" s="25" t="str">
        <f ca="1"/>
        <v/>
      </c>
      <c r="E18" s="61" t="str">
        <f t="shared" ref="E18:E48" ca="1" si="25">IF(D18="","",IF(F18="",D18/100+MarketData.Bump.OIS,F18))</f>
        <v/>
      </c>
      <c r="F18" s="56"/>
      <c r="H18" s="31" t="str">
        <f t="shared" ref="H18:H48" ca="1" si="26">IF(I18="","",VLOOKUP(I18,INDIRECT(CalibrationPage&amp;"!Instrument.TenorLookup.OIS"),2,0))</f>
        <v/>
      </c>
      <c r="I18" s="25" t="str">
        <f ca="1"/>
        <v/>
      </c>
      <c r="J18" s="25" t="str">
        <f ca="1"/>
        <v/>
      </c>
      <c r="K18" s="61" t="str">
        <f t="shared" ref="K18:K48" ca="1" si="27">IF(J18="","",IF(L18="",J18/10000+MarketData.Bump.OIS,L18))</f>
        <v/>
      </c>
      <c r="L18" s="56"/>
      <c r="N18" s="31" t="str">
        <f t="shared" ref="N18:N48" ca="1" si="28">IF(O18="","",VLOOKUP(O18,INDIRECT(CalibrationPage&amp;"!Instrument.TenorLookup.OIS"),2,0))</f>
        <v/>
      </c>
      <c r="O18" s="25" t="str">
        <f ca="1"/>
        <v/>
      </c>
      <c r="P18" s="25" t="str">
        <f ca="1"/>
        <v/>
      </c>
      <c r="Q18" s="61" t="str">
        <f t="shared" ref="Q18:Q48" ca="1" si="29">IF(P18="","",IF(R18="",P18/100+MarketData.Bump.OIS,R18))</f>
        <v/>
      </c>
      <c r="R18" s="56"/>
      <c r="T18" s="31" t="str">
        <f t="shared" ref="T18:T48" ca="1" si="30">IF(U18="","",VLOOKUP(U18,INDIRECT(CalibrationPage&amp;"!Instrument.TenorLookup.Swap"),2,0))</f>
        <v/>
      </c>
      <c r="U18" s="25" t="str">
        <f ca="1"/>
        <v/>
      </c>
      <c r="V18" s="25" t="str">
        <f ca="1"/>
        <v/>
      </c>
      <c r="W18" s="61" t="str">
        <f t="shared" ref="W18:W48" ca="1" si="31">IF(V18="","",IF(X18="",V18/100+MarketData.Bump.Swap,X18))</f>
        <v/>
      </c>
      <c r="X18" s="56"/>
      <c r="Z18" s="31" t="str">
        <f t="shared" ref="Z18:Z80" ca="1" si="32">IF(AA18="","",VLOOKUP(AA18,INDIRECT(CalibrationPage&amp;"!Instrument.TenorLookup.Swap"),2,0))</f>
        <v/>
      </c>
      <c r="AA18" s="25" t="str">
        <f ca="1"/>
        <v/>
      </c>
      <c r="AB18" s="25" t="str">
        <f ca="1"/>
        <v/>
      </c>
      <c r="AC18" s="61" t="str">
        <f t="shared" ref="AC18:AC80" ca="1" si="33">IF(AB18="","",IF(AD18="",AB18/100+MarketData.Bump.Swap,AD18))</f>
        <v/>
      </c>
      <c r="AD18" s="56"/>
      <c r="AF18" s="31" t="str">
        <f t="shared" ref="AF18:AF48" ca="1" si="34">IF(AG18="","",VLOOKUP(AG18,INDIRECT(CalibrationPage&amp;"!Instrument.TenorLookup.Swap"),2,0))</f>
        <v/>
      </c>
      <c r="AG18" s="25" t="str">
        <f ca="1"/>
        <v/>
      </c>
      <c r="AH18" s="25" t="str">
        <f ca="1"/>
        <v/>
      </c>
      <c r="AI18" s="61" t="str">
        <f t="shared" ref="AI18:AI48" ca="1" si="35">IF(AH18="","",IF(AJ18="",AH18/100+MarketData.Bump.Swap,AJ18))</f>
        <v/>
      </c>
      <c r="AJ18" s="56"/>
      <c r="AL18" s="31" t="str">
        <f t="shared" ref="AL18:AL48" ca="1" si="36">IF(AM18="","",VLOOKUP(AM18,INDIRECT(CalibrationPage&amp;"!Instrument.TenorLookup.Swap"),2,0))</f>
        <v/>
      </c>
      <c r="AM18" s="25" t="str">
        <f ca="1"/>
        <v/>
      </c>
      <c r="AN18" s="163" t="str">
        <f ca="1"/>
        <v/>
      </c>
      <c r="AO18" s="166" t="str">
        <f t="shared" ref="AO18:AO48" ca="1" si="37">IF(AN18="","",IF(AP18="",AN18+MarketData.Bump.Swap*100,AP18))</f>
        <v/>
      </c>
      <c r="AP18" s="64"/>
      <c r="AR18" s="31" t="str">
        <f t="shared" ref="AR18:AR48" ca="1" si="38">IF(AS18="","",VLOOKUP(AS18,INDIRECT(CalibrationPage&amp;"!Instrument.TenorLookup.Swap"),2,0))</f>
        <v/>
      </c>
      <c r="AS18" s="25" t="str">
        <f ca="1"/>
        <v/>
      </c>
      <c r="AT18" s="25" t="str">
        <f ca="1"/>
        <v/>
      </c>
      <c r="AU18" s="61" t="str">
        <f t="shared" ref="AU18:AU48" ca="1" si="39">IF(AT18="","",IF(AV18="",AT18/100+MarketData.Bump.Swap,AV18))</f>
        <v/>
      </c>
      <c r="AV18" s="56"/>
      <c r="AX18" s="31" t="str">
        <f t="shared" ref="AX18:AX48" ca="1" si="40">IF(AY18="","",VLOOKUP(AY18,INDIRECT(CalibrationPage&amp;"!Instrument.TenorLookup.TenorBasis1"),2,0))</f>
        <v/>
      </c>
      <c r="AY18" s="25" t="str">
        <f ca="1"/>
        <v/>
      </c>
      <c r="AZ18" s="25" t="str">
        <f ca="1"/>
        <v/>
      </c>
      <c r="BA18" s="61" t="str">
        <f t="shared" ref="BA18:BA48" ca="1" si="41">IF(AZ18="","",IF(BB18="",AZ18/10000+MarketData.Bump.TenorBasis1,BB18))</f>
        <v/>
      </c>
      <c r="BB18" s="56"/>
      <c r="BD18" s="31" t="str">
        <f t="shared" ref="BD18:BD48" ca="1" si="42">IF(BE18="","",VLOOKUP(BE18,INDIRECT(CalibrationPage&amp;"!Instrument.TenorLookup.TenorBasis2"),2,0))</f>
        <v/>
      </c>
      <c r="BE18" s="25" t="str">
        <f ca="1"/>
        <v/>
      </c>
      <c r="BF18" s="25" t="str">
        <f ca="1"/>
        <v/>
      </c>
      <c r="BG18" s="61" t="str">
        <f t="shared" ref="BG18:BG48" ca="1" si="43">IF(BF18="","",IF(BH18="",BF18/10000+MarketData.Bump.TenorBasis2,BH18))</f>
        <v/>
      </c>
      <c r="BH18" s="56"/>
      <c r="BJ18" s="31" t="str">
        <f t="shared" ref="BJ18:BJ48" ca="1" si="44">IF(BK18="","",VLOOKUP(BK18,INDIRECT(CalibrationPage&amp;"!Instrument.TenorLookup.TenorBasis3"),2,0))</f>
        <v/>
      </c>
      <c r="BK18" s="25" t="str">
        <f ca="1"/>
        <v/>
      </c>
      <c r="BL18" s="25" t="str">
        <f ca="1"/>
        <v/>
      </c>
      <c r="BM18" s="61" t="str">
        <f t="shared" ref="BM18:BM48" ca="1" si="45">IF(BL18="","",IF(BN18="",BL18/10000+MarketData.Bump.TenorBasis3,BN18))</f>
        <v/>
      </c>
      <c r="BN18" s="56"/>
      <c r="BP18" s="31" t="str">
        <f t="shared" ref="BP18:BP48" ca="1" si="46">IF(BQ18="","",VLOOKUP(BQ18,INDIRECT(CalibrationPage&amp;"!Instrument.TenorLookup.Xccy"),2,0))</f>
        <v/>
      </c>
      <c r="BQ18" s="25" t="str">
        <f ca="1"/>
        <v/>
      </c>
      <c r="BR18" s="25" t="str">
        <f ca="1"/>
        <v/>
      </c>
      <c r="BS18" s="61" t="str">
        <f t="shared" ca="1" si="23"/>
        <v/>
      </c>
      <c r="BT18" s="56"/>
    </row>
    <row r="19" spans="1:72">
      <c r="A19" s="16">
        <v>3</v>
      </c>
      <c r="B19" s="31" t="str">
        <f t="shared" ca="1" si="24"/>
        <v/>
      </c>
      <c r="C19" s="25" t="str">
        <f ca="1"/>
        <v/>
      </c>
      <c r="D19" s="25" t="str">
        <f ca="1"/>
        <v/>
      </c>
      <c r="E19" s="61" t="str">
        <f t="shared" ca="1" si="25"/>
        <v/>
      </c>
      <c r="F19" s="58"/>
      <c r="H19" s="31" t="str">
        <f t="shared" ca="1" si="26"/>
        <v/>
      </c>
      <c r="I19" s="25" t="str">
        <f ca="1"/>
        <v/>
      </c>
      <c r="J19" s="25" t="str">
        <f ca="1"/>
        <v/>
      </c>
      <c r="K19" s="61" t="str">
        <f t="shared" ca="1" si="27"/>
        <v/>
      </c>
      <c r="L19" s="58"/>
      <c r="N19" s="31" t="str">
        <f t="shared" ca="1" si="28"/>
        <v/>
      </c>
      <c r="O19" s="25" t="str">
        <f ca="1"/>
        <v/>
      </c>
      <c r="P19" s="25" t="str">
        <f ca="1"/>
        <v/>
      </c>
      <c r="Q19" s="61" t="str">
        <f t="shared" ca="1" si="29"/>
        <v/>
      </c>
      <c r="R19" s="58"/>
      <c r="T19" s="31" t="str">
        <f t="shared" ca="1" si="30"/>
        <v/>
      </c>
      <c r="U19" s="25" t="str">
        <f ca="1"/>
        <v/>
      </c>
      <c r="V19" s="25" t="str">
        <f ca="1"/>
        <v/>
      </c>
      <c r="W19" s="61" t="str">
        <f t="shared" ca="1" si="31"/>
        <v/>
      </c>
      <c r="X19" s="58"/>
      <c r="Z19" s="31" t="str">
        <f t="shared" ca="1" si="32"/>
        <v/>
      </c>
      <c r="AA19" s="25" t="str">
        <f ca="1"/>
        <v/>
      </c>
      <c r="AB19" s="25" t="str">
        <f ca="1"/>
        <v/>
      </c>
      <c r="AC19" s="61" t="str">
        <f t="shared" ca="1" si="33"/>
        <v/>
      </c>
      <c r="AD19" s="58"/>
      <c r="AF19" s="31" t="str">
        <f t="shared" ca="1" si="34"/>
        <v/>
      </c>
      <c r="AG19" s="25" t="str">
        <f ca="1"/>
        <v/>
      </c>
      <c r="AH19" s="25" t="str">
        <f ca="1"/>
        <v/>
      </c>
      <c r="AI19" s="61" t="str">
        <f t="shared" ca="1" si="35"/>
        <v/>
      </c>
      <c r="AJ19" s="58"/>
      <c r="AL19" s="31" t="str">
        <f t="shared" ca="1" si="36"/>
        <v/>
      </c>
      <c r="AM19" s="25" t="str">
        <f ca="1"/>
        <v/>
      </c>
      <c r="AN19" s="163" t="str">
        <f ca="1"/>
        <v/>
      </c>
      <c r="AO19" s="166" t="str">
        <f t="shared" ca="1" si="37"/>
        <v/>
      </c>
      <c r="AP19" s="64"/>
      <c r="AR19" s="31" t="str">
        <f t="shared" ca="1" si="38"/>
        <v/>
      </c>
      <c r="AS19" s="25" t="str">
        <f ca="1"/>
        <v/>
      </c>
      <c r="AT19" s="25" t="str">
        <f ca="1"/>
        <v/>
      </c>
      <c r="AU19" s="61" t="str">
        <f t="shared" ca="1" si="39"/>
        <v/>
      </c>
      <c r="AV19" s="58"/>
      <c r="AX19" s="31" t="str">
        <f t="shared" ca="1" si="40"/>
        <v/>
      </c>
      <c r="AY19" s="25" t="str">
        <f ca="1"/>
        <v/>
      </c>
      <c r="AZ19" s="25" t="str">
        <f ca="1"/>
        <v/>
      </c>
      <c r="BA19" s="61" t="str">
        <f t="shared" ca="1" si="41"/>
        <v/>
      </c>
      <c r="BB19" s="58"/>
      <c r="BD19" s="31" t="str">
        <f t="shared" ca="1" si="42"/>
        <v/>
      </c>
      <c r="BE19" s="25" t="str">
        <f ca="1"/>
        <v/>
      </c>
      <c r="BF19" s="25" t="str">
        <f ca="1"/>
        <v/>
      </c>
      <c r="BG19" s="61" t="str">
        <f t="shared" ca="1" si="43"/>
        <v/>
      </c>
      <c r="BH19" s="58"/>
      <c r="BJ19" s="31" t="str">
        <f t="shared" ca="1" si="44"/>
        <v/>
      </c>
      <c r="BK19" s="25" t="str">
        <f ca="1"/>
        <v/>
      </c>
      <c r="BL19" s="25" t="str">
        <f ca="1"/>
        <v/>
      </c>
      <c r="BM19" s="61" t="str">
        <f t="shared" ca="1" si="45"/>
        <v/>
      </c>
      <c r="BN19" s="58"/>
      <c r="BP19" s="31" t="str">
        <f t="shared" ca="1" si="46"/>
        <v/>
      </c>
      <c r="BQ19" s="25" t="str">
        <f ca="1"/>
        <v/>
      </c>
      <c r="BR19" s="25" t="str">
        <f ca="1"/>
        <v/>
      </c>
      <c r="BS19" s="61" t="str">
        <f t="shared" ca="1" si="23"/>
        <v/>
      </c>
      <c r="BT19" s="58"/>
    </row>
    <row r="20" spans="1:72">
      <c r="A20" s="16">
        <v>4</v>
      </c>
      <c r="B20" s="31" t="str">
        <f t="shared" ca="1" si="24"/>
        <v/>
      </c>
      <c r="C20" s="25" t="str">
        <f ca="1"/>
        <v/>
      </c>
      <c r="D20" s="25" t="str">
        <f ca="1"/>
        <v/>
      </c>
      <c r="E20" s="61" t="str">
        <f t="shared" ca="1" si="25"/>
        <v/>
      </c>
      <c r="F20" s="58"/>
      <c r="H20" s="31" t="str">
        <f t="shared" ca="1" si="26"/>
        <v/>
      </c>
      <c r="I20" s="25" t="str">
        <f ca="1"/>
        <v/>
      </c>
      <c r="J20" s="25" t="str">
        <f ca="1"/>
        <v/>
      </c>
      <c r="K20" s="61" t="str">
        <f t="shared" ca="1" si="27"/>
        <v/>
      </c>
      <c r="L20" s="58"/>
      <c r="N20" s="31" t="str">
        <f t="shared" ca="1" si="28"/>
        <v/>
      </c>
      <c r="O20" s="25" t="str">
        <f ca="1"/>
        <v/>
      </c>
      <c r="P20" s="25" t="str">
        <f ca="1"/>
        <v/>
      </c>
      <c r="Q20" s="61" t="str">
        <f t="shared" ca="1" si="29"/>
        <v/>
      </c>
      <c r="R20" s="58"/>
      <c r="T20" s="31" t="str">
        <f t="shared" ca="1" si="30"/>
        <v/>
      </c>
      <c r="U20" s="25" t="str">
        <f ca="1"/>
        <v/>
      </c>
      <c r="V20" s="25" t="str">
        <f ca="1"/>
        <v/>
      </c>
      <c r="W20" s="61" t="str">
        <f t="shared" ca="1" si="31"/>
        <v/>
      </c>
      <c r="X20" s="58"/>
      <c r="Z20" s="31" t="str">
        <f t="shared" ca="1" si="32"/>
        <v/>
      </c>
      <c r="AA20" s="25" t="str">
        <f ca="1"/>
        <v/>
      </c>
      <c r="AB20" s="25" t="str">
        <f ca="1"/>
        <v/>
      </c>
      <c r="AC20" s="61" t="str">
        <f t="shared" ca="1" si="33"/>
        <v/>
      </c>
      <c r="AD20" s="58"/>
      <c r="AF20" s="31" t="str">
        <f t="shared" ca="1" si="34"/>
        <v/>
      </c>
      <c r="AG20" s="25" t="str">
        <f ca="1"/>
        <v/>
      </c>
      <c r="AH20" s="25" t="str">
        <f ca="1"/>
        <v/>
      </c>
      <c r="AI20" s="61" t="str">
        <f t="shared" ca="1" si="35"/>
        <v/>
      </c>
      <c r="AJ20" s="58"/>
      <c r="AL20" s="31" t="str">
        <f t="shared" ca="1" si="36"/>
        <v/>
      </c>
      <c r="AM20" s="25" t="str">
        <f ca="1"/>
        <v/>
      </c>
      <c r="AN20" s="163" t="str">
        <f ca="1"/>
        <v/>
      </c>
      <c r="AO20" s="166" t="str">
        <f t="shared" ca="1" si="37"/>
        <v/>
      </c>
      <c r="AP20" s="64"/>
      <c r="AR20" s="31" t="str">
        <f t="shared" ca="1" si="38"/>
        <v/>
      </c>
      <c r="AS20" s="25" t="str">
        <f ca="1"/>
        <v/>
      </c>
      <c r="AT20" s="25" t="str">
        <f ca="1"/>
        <v/>
      </c>
      <c r="AU20" s="61" t="str">
        <f t="shared" ca="1" si="39"/>
        <v/>
      </c>
      <c r="AV20" s="58"/>
      <c r="AX20" s="31" t="str">
        <f t="shared" ca="1" si="40"/>
        <v/>
      </c>
      <c r="AY20" s="25" t="str">
        <f ca="1"/>
        <v/>
      </c>
      <c r="AZ20" s="25" t="str">
        <f ca="1"/>
        <v/>
      </c>
      <c r="BA20" s="61" t="str">
        <f t="shared" ca="1" si="41"/>
        <v/>
      </c>
      <c r="BB20" s="58"/>
      <c r="BD20" s="31" t="str">
        <f t="shared" ca="1" si="42"/>
        <v/>
      </c>
      <c r="BE20" s="25" t="str">
        <f ca="1"/>
        <v/>
      </c>
      <c r="BF20" s="25" t="str">
        <f ca="1"/>
        <v/>
      </c>
      <c r="BG20" s="61" t="str">
        <f t="shared" ca="1" si="43"/>
        <v/>
      </c>
      <c r="BH20" s="58"/>
      <c r="BJ20" s="31" t="str">
        <f t="shared" ca="1" si="44"/>
        <v/>
      </c>
      <c r="BK20" s="25" t="str">
        <f ca="1"/>
        <v/>
      </c>
      <c r="BL20" s="25" t="str">
        <f ca="1"/>
        <v/>
      </c>
      <c r="BM20" s="61" t="str">
        <f t="shared" ca="1" si="45"/>
        <v/>
      </c>
      <c r="BN20" s="58"/>
      <c r="BP20" s="31" t="str">
        <f t="shared" ca="1" si="46"/>
        <v/>
      </c>
      <c r="BQ20" s="25" t="str">
        <f ca="1"/>
        <v/>
      </c>
      <c r="BR20" s="25" t="str">
        <f ca="1"/>
        <v/>
      </c>
      <c r="BS20" s="61" t="str">
        <f t="shared" ca="1" si="23"/>
        <v/>
      </c>
      <c r="BT20" s="58"/>
    </row>
    <row r="21" spans="1:72">
      <c r="A21" s="16">
        <v>5</v>
      </c>
      <c r="B21" s="31" t="str">
        <f t="shared" ca="1" si="24"/>
        <v/>
      </c>
      <c r="C21" s="25" t="str">
        <f ca="1"/>
        <v/>
      </c>
      <c r="D21" s="25" t="str">
        <f ca="1"/>
        <v/>
      </c>
      <c r="E21" s="61" t="str">
        <f t="shared" ca="1" si="25"/>
        <v/>
      </c>
      <c r="F21" s="58"/>
      <c r="H21" s="31" t="str">
        <f t="shared" ca="1" si="26"/>
        <v/>
      </c>
      <c r="I21" s="25" t="str">
        <f ca="1"/>
        <v/>
      </c>
      <c r="J21" s="25" t="str">
        <f ca="1"/>
        <v/>
      </c>
      <c r="K21" s="61" t="str">
        <f t="shared" ca="1" si="27"/>
        <v/>
      </c>
      <c r="L21" s="58"/>
      <c r="N21" s="31" t="str">
        <f t="shared" ca="1" si="28"/>
        <v/>
      </c>
      <c r="O21" s="25" t="str">
        <f ca="1"/>
        <v/>
      </c>
      <c r="P21" s="25" t="str">
        <f ca="1"/>
        <v/>
      </c>
      <c r="Q21" s="61" t="str">
        <f t="shared" ca="1" si="29"/>
        <v/>
      </c>
      <c r="R21" s="58"/>
      <c r="T21" s="31" t="str">
        <f t="shared" ca="1" si="30"/>
        <v/>
      </c>
      <c r="U21" s="25" t="str">
        <f ca="1"/>
        <v/>
      </c>
      <c r="V21" s="25" t="str">
        <f ca="1"/>
        <v/>
      </c>
      <c r="W21" s="61" t="str">
        <f t="shared" ca="1" si="31"/>
        <v/>
      </c>
      <c r="X21" s="58"/>
      <c r="Z21" s="31" t="str">
        <f t="shared" ca="1" si="32"/>
        <v/>
      </c>
      <c r="AA21" s="25" t="str">
        <f ca="1"/>
        <v/>
      </c>
      <c r="AB21" s="25" t="str">
        <f ca="1"/>
        <v/>
      </c>
      <c r="AC21" s="61" t="str">
        <f t="shared" ca="1" si="33"/>
        <v/>
      </c>
      <c r="AD21" s="58"/>
      <c r="AF21" s="31" t="str">
        <f t="shared" ca="1" si="34"/>
        <v/>
      </c>
      <c r="AG21" s="25" t="str">
        <f ca="1"/>
        <v/>
      </c>
      <c r="AH21" s="25" t="str">
        <f ca="1"/>
        <v/>
      </c>
      <c r="AI21" s="61" t="str">
        <f t="shared" ca="1" si="35"/>
        <v/>
      </c>
      <c r="AJ21" s="58"/>
      <c r="AL21" s="31" t="str">
        <f t="shared" ca="1" si="36"/>
        <v/>
      </c>
      <c r="AM21" s="25" t="str">
        <f ca="1"/>
        <v/>
      </c>
      <c r="AN21" s="163" t="str">
        <f ca="1"/>
        <v/>
      </c>
      <c r="AO21" s="166" t="str">
        <f t="shared" ca="1" si="37"/>
        <v/>
      </c>
      <c r="AP21" s="64"/>
      <c r="AR21" s="31" t="str">
        <f t="shared" ca="1" si="38"/>
        <v/>
      </c>
      <c r="AS21" s="25" t="str">
        <f ca="1"/>
        <v/>
      </c>
      <c r="AT21" s="25" t="str">
        <f ca="1"/>
        <v/>
      </c>
      <c r="AU21" s="61" t="str">
        <f t="shared" ca="1" si="39"/>
        <v/>
      </c>
      <c r="AV21" s="58"/>
      <c r="AX21" s="31" t="str">
        <f t="shared" ca="1" si="40"/>
        <v/>
      </c>
      <c r="AY21" s="25" t="str">
        <f ca="1"/>
        <v/>
      </c>
      <c r="AZ21" s="25" t="str">
        <f ca="1"/>
        <v/>
      </c>
      <c r="BA21" s="61" t="str">
        <f t="shared" ca="1" si="41"/>
        <v/>
      </c>
      <c r="BB21" s="58"/>
      <c r="BD21" s="31" t="str">
        <f t="shared" ca="1" si="42"/>
        <v/>
      </c>
      <c r="BE21" s="25" t="str">
        <f ca="1"/>
        <v/>
      </c>
      <c r="BF21" s="25" t="str">
        <f ca="1"/>
        <v/>
      </c>
      <c r="BG21" s="61" t="str">
        <f t="shared" ca="1" si="43"/>
        <v/>
      </c>
      <c r="BH21" s="58"/>
      <c r="BJ21" s="31" t="str">
        <f t="shared" ca="1" si="44"/>
        <v/>
      </c>
      <c r="BK21" s="25" t="str">
        <f ca="1"/>
        <v/>
      </c>
      <c r="BL21" s="25" t="str">
        <f ca="1"/>
        <v/>
      </c>
      <c r="BM21" s="61" t="str">
        <f t="shared" ca="1" si="45"/>
        <v/>
      </c>
      <c r="BN21" s="58"/>
      <c r="BP21" s="31" t="str">
        <f t="shared" ca="1" si="46"/>
        <v/>
      </c>
      <c r="BQ21" s="25" t="str">
        <f ca="1"/>
        <v/>
      </c>
      <c r="BR21" s="25" t="str">
        <f ca="1"/>
        <v/>
      </c>
      <c r="BS21" s="61" t="str">
        <f t="shared" ca="1" si="23"/>
        <v/>
      </c>
      <c r="BT21" s="58"/>
    </row>
    <row r="22" spans="1:72">
      <c r="A22" s="16">
        <v>6</v>
      </c>
      <c r="B22" s="31" t="str">
        <f t="shared" ca="1" si="24"/>
        <v/>
      </c>
      <c r="C22" s="25" t="str">
        <f ca="1"/>
        <v/>
      </c>
      <c r="D22" s="25" t="str">
        <f ca="1"/>
        <v/>
      </c>
      <c r="E22" s="61" t="str">
        <f t="shared" ca="1" si="25"/>
        <v/>
      </c>
      <c r="F22" s="58"/>
      <c r="H22" s="31" t="str">
        <f t="shared" ca="1" si="26"/>
        <v/>
      </c>
      <c r="I22" s="25" t="str">
        <f ca="1"/>
        <v/>
      </c>
      <c r="J22" s="25" t="str">
        <f ca="1"/>
        <v/>
      </c>
      <c r="K22" s="61" t="str">
        <f t="shared" ca="1" si="27"/>
        <v/>
      </c>
      <c r="L22" s="58"/>
      <c r="N22" s="31" t="str">
        <f t="shared" ca="1" si="28"/>
        <v/>
      </c>
      <c r="O22" s="25" t="str">
        <f ca="1"/>
        <v/>
      </c>
      <c r="P22" s="25" t="str">
        <f ca="1"/>
        <v/>
      </c>
      <c r="Q22" s="61" t="str">
        <f t="shared" ca="1" si="29"/>
        <v/>
      </c>
      <c r="R22" s="58"/>
      <c r="T22" s="31" t="str">
        <f t="shared" ca="1" si="30"/>
        <v/>
      </c>
      <c r="U22" s="25" t="str">
        <f ca="1"/>
        <v/>
      </c>
      <c r="V22" s="25" t="str">
        <f ca="1"/>
        <v/>
      </c>
      <c r="W22" s="61" t="str">
        <f t="shared" ca="1" si="31"/>
        <v/>
      </c>
      <c r="X22" s="58"/>
      <c r="Z22" s="31" t="str">
        <f t="shared" ca="1" si="32"/>
        <v/>
      </c>
      <c r="AA22" s="25" t="str">
        <f ca="1"/>
        <v/>
      </c>
      <c r="AB22" s="25" t="str">
        <f ca="1"/>
        <v/>
      </c>
      <c r="AC22" s="61" t="str">
        <f t="shared" ca="1" si="33"/>
        <v/>
      </c>
      <c r="AD22" s="58"/>
      <c r="AF22" s="31" t="str">
        <f t="shared" ca="1" si="34"/>
        <v/>
      </c>
      <c r="AG22" s="25" t="str">
        <f ca="1"/>
        <v/>
      </c>
      <c r="AH22" s="25" t="str">
        <f ca="1"/>
        <v/>
      </c>
      <c r="AI22" s="61" t="str">
        <f t="shared" ca="1" si="35"/>
        <v/>
      </c>
      <c r="AJ22" s="58"/>
      <c r="AL22" s="31" t="str">
        <f t="shared" ca="1" si="36"/>
        <v/>
      </c>
      <c r="AM22" s="25" t="str">
        <f ca="1"/>
        <v/>
      </c>
      <c r="AN22" s="163" t="str">
        <f ca="1"/>
        <v/>
      </c>
      <c r="AO22" s="166" t="str">
        <f t="shared" ca="1" si="37"/>
        <v/>
      </c>
      <c r="AP22" s="64"/>
      <c r="AR22" s="31" t="str">
        <f t="shared" ca="1" si="38"/>
        <v/>
      </c>
      <c r="AS22" s="25" t="str">
        <f ca="1"/>
        <v/>
      </c>
      <c r="AT22" s="25" t="str">
        <f ca="1"/>
        <v/>
      </c>
      <c r="AU22" s="61" t="str">
        <f t="shared" ca="1" si="39"/>
        <v/>
      </c>
      <c r="AV22" s="58"/>
      <c r="AX22" s="31" t="str">
        <f t="shared" ca="1" si="40"/>
        <v/>
      </c>
      <c r="AY22" s="25" t="str">
        <f ca="1"/>
        <v/>
      </c>
      <c r="AZ22" s="25" t="str">
        <f ca="1"/>
        <v/>
      </c>
      <c r="BA22" s="61" t="str">
        <f t="shared" ca="1" si="41"/>
        <v/>
      </c>
      <c r="BB22" s="58"/>
      <c r="BD22" s="31" t="str">
        <f t="shared" ca="1" si="42"/>
        <v/>
      </c>
      <c r="BE22" s="25" t="str">
        <f ca="1"/>
        <v/>
      </c>
      <c r="BF22" s="25" t="str">
        <f ca="1"/>
        <v/>
      </c>
      <c r="BG22" s="61" t="str">
        <f t="shared" ca="1" si="43"/>
        <v/>
      </c>
      <c r="BH22" s="58"/>
      <c r="BJ22" s="31" t="str">
        <f t="shared" ca="1" si="44"/>
        <v/>
      </c>
      <c r="BK22" s="25" t="str">
        <f ca="1"/>
        <v/>
      </c>
      <c r="BL22" s="25" t="str">
        <f ca="1"/>
        <v/>
      </c>
      <c r="BM22" s="61" t="str">
        <f t="shared" ca="1" si="45"/>
        <v/>
      </c>
      <c r="BN22" s="58"/>
      <c r="BP22" s="31" t="str">
        <f t="shared" ca="1" si="46"/>
        <v/>
      </c>
      <c r="BQ22" s="25" t="str">
        <f ca="1"/>
        <v/>
      </c>
      <c r="BR22" s="25" t="str">
        <f ca="1"/>
        <v/>
      </c>
      <c r="BS22" s="61" t="str">
        <f t="shared" ca="1" si="23"/>
        <v/>
      </c>
      <c r="BT22" s="58"/>
    </row>
    <row r="23" spans="1:72">
      <c r="A23" s="16">
        <v>7</v>
      </c>
      <c r="B23" s="31" t="str">
        <f t="shared" ca="1" si="24"/>
        <v/>
      </c>
      <c r="C23" s="25" t="str">
        <f ca="1"/>
        <v/>
      </c>
      <c r="D23" s="25" t="str">
        <f ca="1"/>
        <v/>
      </c>
      <c r="E23" s="61" t="str">
        <f t="shared" ca="1" si="25"/>
        <v/>
      </c>
      <c r="F23" s="58"/>
      <c r="H23" s="31" t="str">
        <f t="shared" ca="1" si="26"/>
        <v/>
      </c>
      <c r="I23" s="25" t="str">
        <f ca="1"/>
        <v/>
      </c>
      <c r="J23" s="25" t="str">
        <f ca="1"/>
        <v/>
      </c>
      <c r="K23" s="61" t="str">
        <f t="shared" ca="1" si="27"/>
        <v/>
      </c>
      <c r="L23" s="58"/>
      <c r="N23" s="31" t="str">
        <f t="shared" ca="1" si="28"/>
        <v/>
      </c>
      <c r="O23" s="25" t="str">
        <f ca="1"/>
        <v/>
      </c>
      <c r="P23" s="25" t="str">
        <f ca="1"/>
        <v/>
      </c>
      <c r="Q23" s="61" t="str">
        <f t="shared" ca="1" si="29"/>
        <v/>
      </c>
      <c r="R23" s="58"/>
      <c r="T23" s="31" t="str">
        <f t="shared" ca="1" si="30"/>
        <v/>
      </c>
      <c r="U23" s="25" t="str">
        <f ca="1"/>
        <v/>
      </c>
      <c r="V23" s="25" t="str">
        <f ca="1"/>
        <v/>
      </c>
      <c r="W23" s="61" t="str">
        <f t="shared" ca="1" si="31"/>
        <v/>
      </c>
      <c r="X23" s="58"/>
      <c r="Z23" s="31" t="str">
        <f t="shared" ca="1" si="32"/>
        <v/>
      </c>
      <c r="AA23" s="25" t="str">
        <f ca="1"/>
        <v/>
      </c>
      <c r="AB23" s="25" t="str">
        <f ca="1"/>
        <v/>
      </c>
      <c r="AC23" s="61" t="str">
        <f t="shared" ca="1" si="33"/>
        <v/>
      </c>
      <c r="AD23" s="58"/>
      <c r="AF23" s="31" t="str">
        <f t="shared" ca="1" si="34"/>
        <v/>
      </c>
      <c r="AG23" s="25" t="str">
        <f ca="1"/>
        <v/>
      </c>
      <c r="AH23" s="25" t="str">
        <f ca="1"/>
        <v/>
      </c>
      <c r="AI23" s="61" t="str">
        <f t="shared" ca="1" si="35"/>
        <v/>
      </c>
      <c r="AJ23" s="58"/>
      <c r="AL23" s="31" t="str">
        <f t="shared" ca="1" si="36"/>
        <v/>
      </c>
      <c r="AM23" s="25" t="str">
        <f ca="1"/>
        <v/>
      </c>
      <c r="AN23" s="163" t="str">
        <f ca="1"/>
        <v/>
      </c>
      <c r="AO23" s="166" t="str">
        <f t="shared" ca="1" si="37"/>
        <v/>
      </c>
      <c r="AP23" s="64"/>
      <c r="AR23" s="31" t="str">
        <f t="shared" ca="1" si="38"/>
        <v/>
      </c>
      <c r="AS23" s="25" t="str">
        <f ca="1"/>
        <v/>
      </c>
      <c r="AT23" s="25" t="str">
        <f ca="1"/>
        <v/>
      </c>
      <c r="AU23" s="61" t="str">
        <f t="shared" ca="1" si="39"/>
        <v/>
      </c>
      <c r="AV23" s="58"/>
      <c r="AX23" s="31" t="str">
        <f t="shared" ca="1" si="40"/>
        <v/>
      </c>
      <c r="AY23" s="25" t="str">
        <f ca="1"/>
        <v/>
      </c>
      <c r="AZ23" s="25" t="str">
        <f ca="1"/>
        <v/>
      </c>
      <c r="BA23" s="61" t="str">
        <f t="shared" ca="1" si="41"/>
        <v/>
      </c>
      <c r="BB23" s="58"/>
      <c r="BD23" s="31" t="str">
        <f t="shared" ca="1" si="42"/>
        <v/>
      </c>
      <c r="BE23" s="25" t="str">
        <f ca="1"/>
        <v/>
      </c>
      <c r="BF23" s="25" t="str">
        <f ca="1"/>
        <v/>
      </c>
      <c r="BG23" s="61" t="str">
        <f t="shared" ca="1" si="43"/>
        <v/>
      </c>
      <c r="BH23" s="58"/>
      <c r="BJ23" s="31" t="str">
        <f t="shared" ca="1" si="44"/>
        <v/>
      </c>
      <c r="BK23" s="25" t="str">
        <f ca="1"/>
        <v/>
      </c>
      <c r="BL23" s="25" t="str">
        <f ca="1"/>
        <v/>
      </c>
      <c r="BM23" s="61" t="str">
        <f t="shared" ca="1" si="45"/>
        <v/>
      </c>
      <c r="BN23" s="58"/>
      <c r="BP23" s="31" t="str">
        <f t="shared" ca="1" si="46"/>
        <v/>
      </c>
      <c r="BQ23" s="25" t="str">
        <f ca="1"/>
        <v/>
      </c>
      <c r="BR23" s="25" t="str">
        <f ca="1"/>
        <v/>
      </c>
      <c r="BS23" s="61" t="str">
        <f t="shared" ca="1" si="23"/>
        <v/>
      </c>
      <c r="BT23" s="58"/>
    </row>
    <row r="24" spans="1:72">
      <c r="A24" s="16">
        <v>8</v>
      </c>
      <c r="B24" s="31" t="str">
        <f t="shared" ca="1" si="24"/>
        <v/>
      </c>
      <c r="C24" s="25" t="str">
        <f ca="1"/>
        <v/>
      </c>
      <c r="D24" s="25" t="str">
        <f ca="1"/>
        <v/>
      </c>
      <c r="E24" s="61" t="str">
        <f t="shared" ca="1" si="25"/>
        <v/>
      </c>
      <c r="F24" s="58"/>
      <c r="H24" s="31" t="str">
        <f t="shared" ca="1" si="26"/>
        <v/>
      </c>
      <c r="I24" s="25" t="str">
        <f ca="1"/>
        <v/>
      </c>
      <c r="J24" s="25" t="str">
        <f ca="1"/>
        <v/>
      </c>
      <c r="K24" s="61" t="str">
        <f t="shared" ca="1" si="27"/>
        <v/>
      </c>
      <c r="L24" s="58"/>
      <c r="N24" s="31" t="str">
        <f t="shared" ca="1" si="28"/>
        <v/>
      </c>
      <c r="O24" s="25" t="str">
        <f ca="1"/>
        <v/>
      </c>
      <c r="P24" s="25" t="str">
        <f ca="1"/>
        <v/>
      </c>
      <c r="Q24" s="61" t="str">
        <f t="shared" ca="1" si="29"/>
        <v/>
      </c>
      <c r="R24" s="58"/>
      <c r="T24" s="31" t="str">
        <f t="shared" ca="1" si="30"/>
        <v/>
      </c>
      <c r="U24" s="25" t="str">
        <f ca="1"/>
        <v/>
      </c>
      <c r="V24" s="25" t="str">
        <f ca="1"/>
        <v/>
      </c>
      <c r="W24" s="61" t="str">
        <f t="shared" ca="1" si="31"/>
        <v/>
      </c>
      <c r="X24" s="58"/>
      <c r="Z24" s="31" t="str">
        <f t="shared" ca="1" si="32"/>
        <v/>
      </c>
      <c r="AA24" s="25" t="str">
        <f ca="1"/>
        <v/>
      </c>
      <c r="AB24" s="25" t="str">
        <f ca="1"/>
        <v/>
      </c>
      <c r="AC24" s="61" t="str">
        <f t="shared" ca="1" si="33"/>
        <v/>
      </c>
      <c r="AD24" s="58"/>
      <c r="AF24" s="31" t="str">
        <f t="shared" ca="1" si="34"/>
        <v/>
      </c>
      <c r="AG24" s="25" t="str">
        <f ca="1"/>
        <v/>
      </c>
      <c r="AH24" s="25" t="str">
        <f ca="1"/>
        <v/>
      </c>
      <c r="AI24" s="61" t="str">
        <f t="shared" ca="1" si="35"/>
        <v/>
      </c>
      <c r="AJ24" s="58"/>
      <c r="AL24" s="31" t="str">
        <f t="shared" ca="1" si="36"/>
        <v/>
      </c>
      <c r="AM24" s="25" t="str">
        <f ca="1"/>
        <v/>
      </c>
      <c r="AN24" s="163" t="str">
        <f ca="1"/>
        <v/>
      </c>
      <c r="AO24" s="166" t="str">
        <f t="shared" ca="1" si="37"/>
        <v/>
      </c>
      <c r="AP24" s="64"/>
      <c r="AR24" s="31" t="str">
        <f t="shared" ca="1" si="38"/>
        <v/>
      </c>
      <c r="AS24" s="25" t="str">
        <f ca="1"/>
        <v/>
      </c>
      <c r="AT24" s="25" t="str">
        <f ca="1"/>
        <v/>
      </c>
      <c r="AU24" s="61" t="str">
        <f t="shared" ca="1" si="39"/>
        <v/>
      </c>
      <c r="AV24" s="58"/>
      <c r="AX24" s="31" t="str">
        <f t="shared" ca="1" si="40"/>
        <v/>
      </c>
      <c r="AY24" s="25" t="str">
        <f ca="1"/>
        <v/>
      </c>
      <c r="AZ24" s="25" t="str">
        <f ca="1"/>
        <v/>
      </c>
      <c r="BA24" s="61" t="str">
        <f t="shared" ca="1" si="41"/>
        <v/>
      </c>
      <c r="BB24" s="58"/>
      <c r="BD24" s="31" t="str">
        <f t="shared" ca="1" si="42"/>
        <v/>
      </c>
      <c r="BE24" s="25" t="str">
        <f ca="1"/>
        <v/>
      </c>
      <c r="BF24" s="25" t="str">
        <f ca="1"/>
        <v/>
      </c>
      <c r="BG24" s="61" t="str">
        <f t="shared" ca="1" si="43"/>
        <v/>
      </c>
      <c r="BH24" s="58"/>
      <c r="BJ24" s="31" t="str">
        <f t="shared" ca="1" si="44"/>
        <v/>
      </c>
      <c r="BK24" s="25" t="str">
        <f ca="1"/>
        <v/>
      </c>
      <c r="BL24" s="25" t="str">
        <f ca="1"/>
        <v/>
      </c>
      <c r="BM24" s="61" t="str">
        <f t="shared" ca="1" si="45"/>
        <v/>
      </c>
      <c r="BN24" s="58"/>
      <c r="BP24" s="31" t="str">
        <f t="shared" ca="1" si="46"/>
        <v/>
      </c>
      <c r="BQ24" s="25" t="str">
        <f ca="1"/>
        <v/>
      </c>
      <c r="BR24" s="25" t="str">
        <f ca="1"/>
        <v/>
      </c>
      <c r="BS24" s="61" t="str">
        <f t="shared" ca="1" si="23"/>
        <v/>
      </c>
      <c r="BT24" s="58"/>
    </row>
    <row r="25" spans="1:72">
      <c r="A25" s="16">
        <v>9</v>
      </c>
      <c r="B25" s="31" t="str">
        <f t="shared" ca="1" si="24"/>
        <v/>
      </c>
      <c r="C25" s="25" t="str">
        <f ca="1"/>
        <v/>
      </c>
      <c r="D25" s="25" t="str">
        <f ca="1"/>
        <v/>
      </c>
      <c r="E25" s="61" t="str">
        <f t="shared" ca="1" si="25"/>
        <v/>
      </c>
      <c r="F25" s="58"/>
      <c r="H25" s="31" t="str">
        <f t="shared" ca="1" si="26"/>
        <v/>
      </c>
      <c r="I25" s="25" t="str">
        <f ca="1"/>
        <v/>
      </c>
      <c r="J25" s="25" t="str">
        <f ca="1"/>
        <v/>
      </c>
      <c r="K25" s="61" t="str">
        <f t="shared" ca="1" si="27"/>
        <v/>
      </c>
      <c r="L25" s="58"/>
      <c r="N25" s="31" t="str">
        <f t="shared" ca="1" si="28"/>
        <v/>
      </c>
      <c r="O25" s="25" t="str">
        <f ca="1"/>
        <v/>
      </c>
      <c r="P25" s="25" t="str">
        <f ca="1"/>
        <v/>
      </c>
      <c r="Q25" s="61" t="str">
        <f t="shared" ca="1" si="29"/>
        <v/>
      </c>
      <c r="R25" s="58"/>
      <c r="T25" s="31" t="str">
        <f t="shared" ca="1" si="30"/>
        <v/>
      </c>
      <c r="U25" s="25" t="str">
        <f ca="1"/>
        <v/>
      </c>
      <c r="V25" s="25" t="str">
        <f ca="1"/>
        <v/>
      </c>
      <c r="W25" s="61" t="str">
        <f t="shared" ca="1" si="31"/>
        <v/>
      </c>
      <c r="X25" s="58"/>
      <c r="Z25" s="31" t="str">
        <f t="shared" ca="1" si="32"/>
        <v/>
      </c>
      <c r="AA25" s="25" t="str">
        <f ca="1"/>
        <v/>
      </c>
      <c r="AB25" s="25" t="str">
        <f ca="1"/>
        <v/>
      </c>
      <c r="AC25" s="61" t="str">
        <f t="shared" ca="1" si="33"/>
        <v/>
      </c>
      <c r="AD25" s="58"/>
      <c r="AF25" s="31" t="str">
        <f t="shared" ca="1" si="34"/>
        <v/>
      </c>
      <c r="AG25" s="25" t="str">
        <f ca="1"/>
        <v/>
      </c>
      <c r="AH25" s="25" t="str">
        <f ca="1"/>
        <v/>
      </c>
      <c r="AI25" s="61" t="str">
        <f t="shared" ca="1" si="35"/>
        <v/>
      </c>
      <c r="AJ25" s="58"/>
      <c r="AL25" s="31" t="str">
        <f t="shared" ca="1" si="36"/>
        <v/>
      </c>
      <c r="AM25" s="25" t="str">
        <f ca="1"/>
        <v/>
      </c>
      <c r="AN25" s="163" t="str">
        <f ca="1"/>
        <v/>
      </c>
      <c r="AO25" s="166" t="str">
        <f t="shared" ca="1" si="37"/>
        <v/>
      </c>
      <c r="AP25" s="64"/>
      <c r="AR25" s="31" t="str">
        <f t="shared" ca="1" si="38"/>
        <v/>
      </c>
      <c r="AS25" s="25" t="str">
        <f ca="1"/>
        <v/>
      </c>
      <c r="AT25" s="25" t="str">
        <f ca="1"/>
        <v/>
      </c>
      <c r="AU25" s="61" t="str">
        <f t="shared" ca="1" si="39"/>
        <v/>
      </c>
      <c r="AV25" s="58"/>
      <c r="AX25" s="31" t="str">
        <f t="shared" ca="1" si="40"/>
        <v/>
      </c>
      <c r="AY25" s="25" t="str">
        <f ca="1"/>
        <v/>
      </c>
      <c r="AZ25" s="25" t="str">
        <f ca="1"/>
        <v/>
      </c>
      <c r="BA25" s="61" t="str">
        <f t="shared" ca="1" si="41"/>
        <v/>
      </c>
      <c r="BB25" s="58"/>
      <c r="BD25" s="31" t="str">
        <f t="shared" ca="1" si="42"/>
        <v/>
      </c>
      <c r="BE25" s="25" t="str">
        <f ca="1"/>
        <v/>
      </c>
      <c r="BF25" s="25" t="str">
        <f ca="1"/>
        <v/>
      </c>
      <c r="BG25" s="61" t="str">
        <f t="shared" ca="1" si="43"/>
        <v/>
      </c>
      <c r="BH25" s="58"/>
      <c r="BJ25" s="31" t="str">
        <f t="shared" ca="1" si="44"/>
        <v/>
      </c>
      <c r="BK25" s="25" t="str">
        <f ca="1"/>
        <v/>
      </c>
      <c r="BL25" s="25" t="str">
        <f ca="1"/>
        <v/>
      </c>
      <c r="BM25" s="61" t="str">
        <f t="shared" ca="1" si="45"/>
        <v/>
      </c>
      <c r="BN25" s="58"/>
      <c r="BP25" s="31" t="str">
        <f t="shared" ca="1" si="46"/>
        <v/>
      </c>
      <c r="BQ25" s="25" t="str">
        <f ca="1"/>
        <v/>
      </c>
      <c r="BR25" s="25" t="str">
        <f ca="1"/>
        <v/>
      </c>
      <c r="BS25" s="61" t="str">
        <f t="shared" ca="1" si="23"/>
        <v/>
      </c>
      <c r="BT25" s="58"/>
    </row>
    <row r="26" spans="1:72">
      <c r="A26" s="16">
        <v>10</v>
      </c>
      <c r="B26" s="31" t="str">
        <f t="shared" ca="1" si="24"/>
        <v/>
      </c>
      <c r="C26" s="25" t="str">
        <f ca="1"/>
        <v/>
      </c>
      <c r="D26" s="25" t="str">
        <f ca="1"/>
        <v/>
      </c>
      <c r="E26" s="61" t="str">
        <f t="shared" ca="1" si="25"/>
        <v/>
      </c>
      <c r="F26" s="58"/>
      <c r="H26" s="31" t="str">
        <f t="shared" ca="1" si="26"/>
        <v/>
      </c>
      <c r="I26" s="25" t="str">
        <f ca="1"/>
        <v/>
      </c>
      <c r="J26" s="25" t="str">
        <f ca="1"/>
        <v/>
      </c>
      <c r="K26" s="61" t="str">
        <f t="shared" ca="1" si="27"/>
        <v/>
      </c>
      <c r="L26" s="58"/>
      <c r="N26" s="31" t="str">
        <f t="shared" ca="1" si="28"/>
        <v/>
      </c>
      <c r="O26" s="25" t="str">
        <f ca="1"/>
        <v/>
      </c>
      <c r="P26" s="25" t="str">
        <f ca="1"/>
        <v/>
      </c>
      <c r="Q26" s="61" t="str">
        <f t="shared" ca="1" si="29"/>
        <v/>
      </c>
      <c r="R26" s="58"/>
      <c r="T26" s="31" t="str">
        <f t="shared" ca="1" si="30"/>
        <v/>
      </c>
      <c r="U26" s="25" t="str">
        <f ca="1"/>
        <v/>
      </c>
      <c r="V26" s="25" t="str">
        <f ca="1"/>
        <v/>
      </c>
      <c r="W26" s="61" t="str">
        <f t="shared" ca="1" si="31"/>
        <v/>
      </c>
      <c r="X26" s="58"/>
      <c r="Z26" s="31" t="str">
        <f t="shared" ca="1" si="32"/>
        <v/>
      </c>
      <c r="AA26" s="25" t="str">
        <f ca="1"/>
        <v/>
      </c>
      <c r="AB26" s="25" t="str">
        <f ca="1"/>
        <v/>
      </c>
      <c r="AC26" s="61" t="str">
        <f t="shared" ca="1" si="33"/>
        <v/>
      </c>
      <c r="AD26" s="58"/>
      <c r="AF26" s="31" t="str">
        <f t="shared" ca="1" si="34"/>
        <v/>
      </c>
      <c r="AG26" s="25" t="str">
        <f ca="1"/>
        <v/>
      </c>
      <c r="AH26" s="25" t="str">
        <f ca="1"/>
        <v/>
      </c>
      <c r="AI26" s="61" t="str">
        <f t="shared" ca="1" si="35"/>
        <v/>
      </c>
      <c r="AJ26" s="58"/>
      <c r="AL26" s="31" t="str">
        <f t="shared" ca="1" si="36"/>
        <v/>
      </c>
      <c r="AM26" s="25" t="str">
        <f ca="1"/>
        <v/>
      </c>
      <c r="AN26" s="163" t="str">
        <f ca="1"/>
        <v/>
      </c>
      <c r="AO26" s="166" t="str">
        <f t="shared" ca="1" si="37"/>
        <v/>
      </c>
      <c r="AP26" s="64"/>
      <c r="AR26" s="31" t="str">
        <f t="shared" ca="1" si="38"/>
        <v/>
      </c>
      <c r="AS26" s="25" t="str">
        <f ca="1"/>
        <v/>
      </c>
      <c r="AT26" s="25" t="str">
        <f ca="1"/>
        <v/>
      </c>
      <c r="AU26" s="61" t="str">
        <f t="shared" ca="1" si="39"/>
        <v/>
      </c>
      <c r="AV26" s="58"/>
      <c r="AX26" s="31" t="str">
        <f t="shared" ca="1" si="40"/>
        <v/>
      </c>
      <c r="AY26" s="25" t="str">
        <f ca="1"/>
        <v/>
      </c>
      <c r="AZ26" s="25" t="str">
        <f ca="1"/>
        <v/>
      </c>
      <c r="BA26" s="61" t="str">
        <f t="shared" ca="1" si="41"/>
        <v/>
      </c>
      <c r="BB26" s="58"/>
      <c r="BD26" s="31" t="str">
        <f t="shared" ca="1" si="42"/>
        <v/>
      </c>
      <c r="BE26" s="25" t="str">
        <f ca="1"/>
        <v/>
      </c>
      <c r="BF26" s="25" t="str">
        <f ca="1"/>
        <v/>
      </c>
      <c r="BG26" s="61" t="str">
        <f t="shared" ca="1" si="43"/>
        <v/>
      </c>
      <c r="BH26" s="58"/>
      <c r="BJ26" s="31" t="str">
        <f t="shared" ca="1" si="44"/>
        <v/>
      </c>
      <c r="BK26" s="25" t="str">
        <f ca="1"/>
        <v/>
      </c>
      <c r="BL26" s="25" t="str">
        <f ca="1"/>
        <v/>
      </c>
      <c r="BM26" s="61" t="str">
        <f t="shared" ca="1" si="45"/>
        <v/>
      </c>
      <c r="BN26" s="58"/>
      <c r="BP26" s="31" t="str">
        <f t="shared" ca="1" si="46"/>
        <v/>
      </c>
      <c r="BQ26" s="25" t="str">
        <f ca="1"/>
        <v/>
      </c>
      <c r="BR26" s="25" t="str">
        <f ca="1"/>
        <v/>
      </c>
      <c r="BS26" s="61" t="str">
        <f t="shared" ca="1" si="23"/>
        <v/>
      </c>
      <c r="BT26" s="58"/>
    </row>
    <row r="27" spans="1:72">
      <c r="A27" s="16">
        <v>11</v>
      </c>
      <c r="B27" s="31" t="str">
        <f t="shared" ca="1" si="24"/>
        <v/>
      </c>
      <c r="C27" s="25" t="str">
        <f ca="1"/>
        <v/>
      </c>
      <c r="D27" s="25" t="str">
        <f ca="1"/>
        <v/>
      </c>
      <c r="E27" s="61" t="str">
        <f t="shared" ca="1" si="25"/>
        <v/>
      </c>
      <c r="F27" s="58"/>
      <c r="H27" s="31" t="str">
        <f t="shared" ca="1" si="26"/>
        <v/>
      </c>
      <c r="I27" s="25" t="str">
        <f ca="1"/>
        <v/>
      </c>
      <c r="J27" s="25" t="str">
        <f ca="1"/>
        <v/>
      </c>
      <c r="K27" s="61" t="str">
        <f t="shared" ca="1" si="27"/>
        <v/>
      </c>
      <c r="L27" s="58"/>
      <c r="N27" s="31" t="str">
        <f t="shared" ca="1" si="28"/>
        <v/>
      </c>
      <c r="O27" s="25" t="str">
        <f ca="1"/>
        <v/>
      </c>
      <c r="P27" s="25" t="str">
        <f ca="1"/>
        <v/>
      </c>
      <c r="Q27" s="61" t="str">
        <f t="shared" ca="1" si="29"/>
        <v/>
      </c>
      <c r="R27" s="58"/>
      <c r="T27" s="31" t="str">
        <f t="shared" ca="1" si="30"/>
        <v/>
      </c>
      <c r="U27" s="25" t="str">
        <f ca="1"/>
        <v/>
      </c>
      <c r="V27" s="25" t="str">
        <f ca="1"/>
        <v/>
      </c>
      <c r="W27" s="61" t="str">
        <f t="shared" ca="1" si="31"/>
        <v/>
      </c>
      <c r="X27" s="58"/>
      <c r="Z27" s="31" t="str">
        <f t="shared" ca="1" si="32"/>
        <v/>
      </c>
      <c r="AA27" s="25" t="str">
        <f ca="1"/>
        <v/>
      </c>
      <c r="AB27" s="25" t="str">
        <f ca="1"/>
        <v/>
      </c>
      <c r="AC27" s="61" t="str">
        <f t="shared" ca="1" si="33"/>
        <v/>
      </c>
      <c r="AD27" s="58"/>
      <c r="AF27" s="31" t="str">
        <f t="shared" ca="1" si="34"/>
        <v/>
      </c>
      <c r="AG27" s="25" t="str">
        <f ca="1"/>
        <v/>
      </c>
      <c r="AH27" s="25" t="str">
        <f ca="1"/>
        <v/>
      </c>
      <c r="AI27" s="61" t="str">
        <f t="shared" ca="1" si="35"/>
        <v/>
      </c>
      <c r="AJ27" s="58"/>
      <c r="AL27" s="31" t="str">
        <f t="shared" ca="1" si="36"/>
        <v/>
      </c>
      <c r="AM27" s="25" t="str">
        <f ca="1"/>
        <v/>
      </c>
      <c r="AN27" s="163" t="str">
        <f ca="1"/>
        <v/>
      </c>
      <c r="AO27" s="166" t="str">
        <f t="shared" ca="1" si="37"/>
        <v/>
      </c>
      <c r="AP27" s="64"/>
      <c r="AR27" s="31" t="str">
        <f t="shared" ca="1" si="38"/>
        <v/>
      </c>
      <c r="AS27" s="25" t="str">
        <f ca="1"/>
        <v/>
      </c>
      <c r="AT27" s="25" t="str">
        <f ca="1"/>
        <v/>
      </c>
      <c r="AU27" s="61" t="str">
        <f t="shared" ca="1" si="39"/>
        <v/>
      </c>
      <c r="AV27" s="58"/>
      <c r="AX27" s="31" t="str">
        <f t="shared" ca="1" si="40"/>
        <v/>
      </c>
      <c r="AY27" s="25" t="str">
        <f ca="1"/>
        <v/>
      </c>
      <c r="AZ27" s="25" t="str">
        <f ca="1"/>
        <v/>
      </c>
      <c r="BA27" s="61" t="str">
        <f t="shared" ca="1" si="41"/>
        <v/>
      </c>
      <c r="BB27" s="58"/>
      <c r="BD27" s="31" t="str">
        <f t="shared" ca="1" si="42"/>
        <v/>
      </c>
      <c r="BE27" s="25" t="str">
        <f ca="1"/>
        <v/>
      </c>
      <c r="BF27" s="25" t="str">
        <f ca="1"/>
        <v/>
      </c>
      <c r="BG27" s="61" t="str">
        <f t="shared" ca="1" si="43"/>
        <v/>
      </c>
      <c r="BH27" s="58"/>
      <c r="BJ27" s="31" t="str">
        <f t="shared" ca="1" si="44"/>
        <v/>
      </c>
      <c r="BK27" s="25" t="str">
        <f ca="1"/>
        <v/>
      </c>
      <c r="BL27" s="25" t="str">
        <f ca="1"/>
        <v/>
      </c>
      <c r="BM27" s="61" t="str">
        <f t="shared" ca="1" si="45"/>
        <v/>
      </c>
      <c r="BN27" s="58"/>
      <c r="BP27" s="31" t="str">
        <f t="shared" ca="1" si="46"/>
        <v/>
      </c>
      <c r="BQ27" s="25" t="str">
        <f ca="1"/>
        <v/>
      </c>
      <c r="BR27" s="25" t="str">
        <f ca="1"/>
        <v/>
      </c>
      <c r="BS27" s="61" t="str">
        <f t="shared" ca="1" si="23"/>
        <v/>
      </c>
      <c r="BT27" s="58"/>
    </row>
    <row r="28" spans="1:72">
      <c r="A28" s="16">
        <v>12</v>
      </c>
      <c r="B28" s="31" t="str">
        <f t="shared" ca="1" si="24"/>
        <v/>
      </c>
      <c r="C28" s="25" t="str">
        <f ca="1"/>
        <v/>
      </c>
      <c r="D28" s="25" t="str">
        <f ca="1"/>
        <v/>
      </c>
      <c r="E28" s="61" t="str">
        <f t="shared" ca="1" si="25"/>
        <v/>
      </c>
      <c r="F28" s="58"/>
      <c r="H28" s="31" t="str">
        <f t="shared" ca="1" si="26"/>
        <v/>
      </c>
      <c r="I28" s="25" t="str">
        <f ca="1"/>
        <v/>
      </c>
      <c r="J28" s="25" t="str">
        <f ca="1"/>
        <v/>
      </c>
      <c r="K28" s="61" t="str">
        <f t="shared" ca="1" si="27"/>
        <v/>
      </c>
      <c r="L28" s="58"/>
      <c r="N28" s="31" t="str">
        <f t="shared" ca="1" si="28"/>
        <v/>
      </c>
      <c r="O28" s="25" t="str">
        <f ca="1"/>
        <v/>
      </c>
      <c r="P28" s="25" t="str">
        <f ca="1"/>
        <v/>
      </c>
      <c r="Q28" s="61" t="str">
        <f t="shared" ca="1" si="29"/>
        <v/>
      </c>
      <c r="R28" s="58"/>
      <c r="T28" s="31" t="str">
        <f t="shared" ca="1" si="30"/>
        <v/>
      </c>
      <c r="U28" s="25" t="str">
        <f ca="1"/>
        <v/>
      </c>
      <c r="V28" s="25" t="str">
        <f ca="1"/>
        <v/>
      </c>
      <c r="W28" s="61" t="str">
        <f t="shared" ca="1" si="31"/>
        <v/>
      </c>
      <c r="X28" s="58"/>
      <c r="Z28" s="31" t="str">
        <f t="shared" ca="1" si="32"/>
        <v/>
      </c>
      <c r="AA28" s="25" t="str">
        <f ca="1"/>
        <v/>
      </c>
      <c r="AB28" s="25" t="str">
        <f ca="1"/>
        <v/>
      </c>
      <c r="AC28" s="61" t="str">
        <f t="shared" ca="1" si="33"/>
        <v/>
      </c>
      <c r="AD28" s="58"/>
      <c r="AF28" s="31" t="str">
        <f t="shared" ca="1" si="34"/>
        <v/>
      </c>
      <c r="AG28" s="25" t="str">
        <f ca="1"/>
        <v/>
      </c>
      <c r="AH28" s="25" t="str">
        <f ca="1"/>
        <v/>
      </c>
      <c r="AI28" s="61" t="str">
        <f t="shared" ca="1" si="35"/>
        <v/>
      </c>
      <c r="AJ28" s="58"/>
      <c r="AL28" s="31" t="str">
        <f t="shared" ca="1" si="36"/>
        <v/>
      </c>
      <c r="AM28" s="25" t="str">
        <f ca="1"/>
        <v/>
      </c>
      <c r="AN28" s="163" t="str">
        <f ca="1"/>
        <v/>
      </c>
      <c r="AO28" s="166" t="str">
        <f t="shared" ca="1" si="37"/>
        <v/>
      </c>
      <c r="AP28" s="64"/>
      <c r="AR28" s="31" t="str">
        <f t="shared" ca="1" si="38"/>
        <v/>
      </c>
      <c r="AS28" s="25" t="str">
        <f ca="1"/>
        <v/>
      </c>
      <c r="AT28" s="25" t="str">
        <f ca="1"/>
        <v/>
      </c>
      <c r="AU28" s="61" t="str">
        <f t="shared" ca="1" si="39"/>
        <v/>
      </c>
      <c r="AV28" s="58"/>
      <c r="AX28" s="31" t="str">
        <f t="shared" ca="1" si="40"/>
        <v/>
      </c>
      <c r="AY28" s="25" t="str">
        <f ca="1"/>
        <v/>
      </c>
      <c r="AZ28" s="25" t="str">
        <f ca="1"/>
        <v/>
      </c>
      <c r="BA28" s="61" t="str">
        <f t="shared" ca="1" si="41"/>
        <v/>
      </c>
      <c r="BB28" s="58"/>
      <c r="BD28" s="31" t="str">
        <f t="shared" ca="1" si="42"/>
        <v/>
      </c>
      <c r="BE28" s="25" t="str">
        <f ca="1"/>
        <v/>
      </c>
      <c r="BF28" s="25" t="str">
        <f ca="1"/>
        <v/>
      </c>
      <c r="BG28" s="61" t="str">
        <f t="shared" ca="1" si="43"/>
        <v/>
      </c>
      <c r="BH28" s="58"/>
      <c r="BJ28" s="31" t="str">
        <f t="shared" ca="1" si="44"/>
        <v/>
      </c>
      <c r="BK28" s="25" t="str">
        <f ca="1"/>
        <v/>
      </c>
      <c r="BL28" s="25" t="str">
        <f ca="1"/>
        <v/>
      </c>
      <c r="BM28" s="61" t="str">
        <f t="shared" ca="1" si="45"/>
        <v/>
      </c>
      <c r="BN28" s="58"/>
      <c r="BP28" s="31" t="str">
        <f t="shared" ca="1" si="46"/>
        <v/>
      </c>
      <c r="BQ28" s="25" t="str">
        <f ca="1"/>
        <v/>
      </c>
      <c r="BR28" s="25" t="str">
        <f ca="1"/>
        <v/>
      </c>
      <c r="BS28" s="61" t="str">
        <f t="shared" ca="1" si="23"/>
        <v/>
      </c>
      <c r="BT28" s="58"/>
    </row>
    <row r="29" spans="1:72">
      <c r="A29" s="16">
        <v>13</v>
      </c>
      <c r="B29" s="31" t="str">
        <f t="shared" ca="1" si="24"/>
        <v/>
      </c>
      <c r="C29" s="25" t="str">
        <f ca="1"/>
        <v/>
      </c>
      <c r="D29" s="25" t="str">
        <f ca="1"/>
        <v/>
      </c>
      <c r="E29" s="61" t="str">
        <f t="shared" ca="1" si="25"/>
        <v/>
      </c>
      <c r="F29" s="58"/>
      <c r="H29" s="31" t="str">
        <f t="shared" ca="1" si="26"/>
        <v/>
      </c>
      <c r="I29" s="25" t="str">
        <f ca="1"/>
        <v/>
      </c>
      <c r="J29" s="25" t="str">
        <f ca="1"/>
        <v/>
      </c>
      <c r="K29" s="61" t="str">
        <f t="shared" ca="1" si="27"/>
        <v/>
      </c>
      <c r="L29" s="58"/>
      <c r="N29" s="31" t="str">
        <f t="shared" ca="1" si="28"/>
        <v/>
      </c>
      <c r="O29" s="25" t="str">
        <f ca="1"/>
        <v/>
      </c>
      <c r="P29" s="25" t="str">
        <f ca="1"/>
        <v/>
      </c>
      <c r="Q29" s="61" t="str">
        <f t="shared" ca="1" si="29"/>
        <v/>
      </c>
      <c r="R29" s="58"/>
      <c r="T29" s="31" t="str">
        <f t="shared" ca="1" si="30"/>
        <v/>
      </c>
      <c r="U29" s="25" t="str">
        <f ca="1"/>
        <v/>
      </c>
      <c r="V29" s="25" t="str">
        <f ca="1"/>
        <v/>
      </c>
      <c r="W29" s="61" t="str">
        <f t="shared" ca="1" si="31"/>
        <v/>
      </c>
      <c r="X29" s="58"/>
      <c r="Z29" s="31" t="str">
        <f t="shared" ca="1" si="32"/>
        <v/>
      </c>
      <c r="AA29" s="25" t="str">
        <f ca="1"/>
        <v/>
      </c>
      <c r="AB29" s="25" t="str">
        <f ca="1"/>
        <v/>
      </c>
      <c r="AC29" s="61" t="str">
        <f t="shared" ca="1" si="33"/>
        <v/>
      </c>
      <c r="AD29" s="58"/>
      <c r="AF29" s="31" t="str">
        <f t="shared" ca="1" si="34"/>
        <v/>
      </c>
      <c r="AG29" s="25" t="str">
        <f ca="1"/>
        <v/>
      </c>
      <c r="AH29" s="25" t="str">
        <f ca="1"/>
        <v/>
      </c>
      <c r="AI29" s="61" t="str">
        <f t="shared" ca="1" si="35"/>
        <v/>
      </c>
      <c r="AJ29" s="58"/>
      <c r="AL29" s="31" t="str">
        <f t="shared" ca="1" si="36"/>
        <v/>
      </c>
      <c r="AM29" s="25" t="str">
        <f ca="1"/>
        <v/>
      </c>
      <c r="AN29" s="163" t="str">
        <f ca="1"/>
        <v/>
      </c>
      <c r="AO29" s="166" t="str">
        <f t="shared" ca="1" si="37"/>
        <v/>
      </c>
      <c r="AP29" s="64"/>
      <c r="AR29" s="31" t="str">
        <f t="shared" ca="1" si="38"/>
        <v/>
      </c>
      <c r="AS29" s="25" t="str">
        <f ca="1"/>
        <v/>
      </c>
      <c r="AT29" s="25" t="str">
        <f ca="1"/>
        <v/>
      </c>
      <c r="AU29" s="61" t="str">
        <f t="shared" ca="1" si="39"/>
        <v/>
      </c>
      <c r="AV29" s="58"/>
      <c r="AX29" s="31" t="str">
        <f t="shared" ca="1" si="40"/>
        <v/>
      </c>
      <c r="AY29" s="25" t="str">
        <f ca="1"/>
        <v/>
      </c>
      <c r="AZ29" s="25" t="str">
        <f ca="1"/>
        <v/>
      </c>
      <c r="BA29" s="61" t="str">
        <f t="shared" ca="1" si="41"/>
        <v/>
      </c>
      <c r="BB29" s="58"/>
      <c r="BD29" s="31" t="str">
        <f t="shared" ca="1" si="42"/>
        <v/>
      </c>
      <c r="BE29" s="25" t="str">
        <f ca="1"/>
        <v/>
      </c>
      <c r="BF29" s="25" t="str">
        <f ca="1"/>
        <v/>
      </c>
      <c r="BG29" s="61" t="str">
        <f t="shared" ca="1" si="43"/>
        <v/>
      </c>
      <c r="BH29" s="58"/>
      <c r="BJ29" s="31" t="str">
        <f t="shared" ca="1" si="44"/>
        <v/>
      </c>
      <c r="BK29" s="25" t="str">
        <f ca="1"/>
        <v/>
      </c>
      <c r="BL29" s="25" t="str">
        <f ca="1"/>
        <v/>
      </c>
      <c r="BM29" s="61" t="str">
        <f t="shared" ca="1" si="45"/>
        <v/>
      </c>
      <c r="BN29" s="58"/>
      <c r="BP29" s="31" t="str">
        <f t="shared" ca="1" si="46"/>
        <v/>
      </c>
      <c r="BQ29" s="25" t="str">
        <f ca="1"/>
        <v/>
      </c>
      <c r="BR29" s="25" t="str">
        <f ca="1"/>
        <v/>
      </c>
      <c r="BS29" s="61" t="str">
        <f t="shared" ca="1" si="23"/>
        <v/>
      </c>
      <c r="BT29" s="58"/>
    </row>
    <row r="30" spans="1:72">
      <c r="A30" s="16">
        <v>14</v>
      </c>
      <c r="B30" s="31" t="str">
        <f t="shared" ca="1" si="24"/>
        <v/>
      </c>
      <c r="C30" s="25" t="str">
        <f ca="1"/>
        <v/>
      </c>
      <c r="D30" s="25" t="str">
        <f ca="1"/>
        <v/>
      </c>
      <c r="E30" s="61" t="str">
        <f t="shared" ca="1" si="25"/>
        <v/>
      </c>
      <c r="F30" s="58"/>
      <c r="H30" s="31" t="str">
        <f t="shared" ca="1" si="26"/>
        <v/>
      </c>
      <c r="I30" s="25" t="str">
        <f ca="1"/>
        <v/>
      </c>
      <c r="J30" s="25" t="str">
        <f ca="1"/>
        <v/>
      </c>
      <c r="K30" s="61" t="str">
        <f t="shared" ca="1" si="27"/>
        <v/>
      </c>
      <c r="L30" s="58"/>
      <c r="N30" s="31" t="str">
        <f t="shared" ca="1" si="28"/>
        <v/>
      </c>
      <c r="O30" s="25" t="str">
        <f ca="1"/>
        <v/>
      </c>
      <c r="P30" s="25" t="str">
        <f ca="1"/>
        <v/>
      </c>
      <c r="Q30" s="61" t="str">
        <f t="shared" ca="1" si="29"/>
        <v/>
      </c>
      <c r="R30" s="58"/>
      <c r="T30" s="31" t="str">
        <f t="shared" ca="1" si="30"/>
        <v/>
      </c>
      <c r="U30" s="25" t="str">
        <f ca="1"/>
        <v/>
      </c>
      <c r="V30" s="25" t="str">
        <f ca="1"/>
        <v/>
      </c>
      <c r="W30" s="61" t="str">
        <f t="shared" ca="1" si="31"/>
        <v/>
      </c>
      <c r="X30" s="58"/>
      <c r="Z30" s="31" t="str">
        <f t="shared" ca="1" si="32"/>
        <v/>
      </c>
      <c r="AA30" s="25" t="str">
        <f ca="1"/>
        <v/>
      </c>
      <c r="AB30" s="25" t="str">
        <f ca="1"/>
        <v/>
      </c>
      <c r="AC30" s="61" t="str">
        <f t="shared" ca="1" si="33"/>
        <v/>
      </c>
      <c r="AD30" s="58"/>
      <c r="AF30" s="31" t="str">
        <f t="shared" ca="1" si="34"/>
        <v/>
      </c>
      <c r="AG30" s="25" t="str">
        <f ca="1"/>
        <v/>
      </c>
      <c r="AH30" s="25" t="str">
        <f ca="1"/>
        <v/>
      </c>
      <c r="AI30" s="61" t="str">
        <f t="shared" ca="1" si="35"/>
        <v/>
      </c>
      <c r="AJ30" s="58"/>
      <c r="AL30" s="31" t="str">
        <f t="shared" ca="1" si="36"/>
        <v/>
      </c>
      <c r="AM30" s="25" t="str">
        <f ca="1"/>
        <v/>
      </c>
      <c r="AN30" s="163" t="str">
        <f ca="1"/>
        <v/>
      </c>
      <c r="AO30" s="166" t="str">
        <f t="shared" ca="1" si="37"/>
        <v/>
      </c>
      <c r="AP30" s="64"/>
      <c r="AR30" s="31" t="str">
        <f t="shared" ca="1" si="38"/>
        <v/>
      </c>
      <c r="AS30" s="25" t="str">
        <f ca="1"/>
        <v/>
      </c>
      <c r="AT30" s="25" t="str">
        <f ca="1"/>
        <v/>
      </c>
      <c r="AU30" s="61" t="str">
        <f t="shared" ca="1" si="39"/>
        <v/>
      </c>
      <c r="AV30" s="58"/>
      <c r="AX30" s="31" t="str">
        <f t="shared" ca="1" si="40"/>
        <v/>
      </c>
      <c r="AY30" s="25" t="str">
        <f ca="1"/>
        <v/>
      </c>
      <c r="AZ30" s="25" t="str">
        <f ca="1"/>
        <v/>
      </c>
      <c r="BA30" s="61" t="str">
        <f t="shared" ca="1" si="41"/>
        <v/>
      </c>
      <c r="BB30" s="58"/>
      <c r="BD30" s="31" t="str">
        <f t="shared" ca="1" si="42"/>
        <v/>
      </c>
      <c r="BE30" s="25" t="str">
        <f ca="1"/>
        <v/>
      </c>
      <c r="BF30" s="25" t="str">
        <f ca="1"/>
        <v/>
      </c>
      <c r="BG30" s="61" t="str">
        <f t="shared" ca="1" si="43"/>
        <v/>
      </c>
      <c r="BH30" s="58"/>
      <c r="BJ30" s="31" t="str">
        <f t="shared" ca="1" si="44"/>
        <v/>
      </c>
      <c r="BK30" s="25" t="str">
        <f ca="1"/>
        <v/>
      </c>
      <c r="BL30" s="25" t="str">
        <f ca="1"/>
        <v/>
      </c>
      <c r="BM30" s="61" t="str">
        <f t="shared" ca="1" si="45"/>
        <v/>
      </c>
      <c r="BN30" s="58"/>
      <c r="BP30" s="31" t="str">
        <f t="shared" ca="1" si="46"/>
        <v/>
      </c>
      <c r="BQ30" s="25" t="str">
        <f ca="1"/>
        <v/>
      </c>
      <c r="BR30" s="25" t="str">
        <f ca="1"/>
        <v/>
      </c>
      <c r="BS30" s="61" t="str">
        <f t="shared" ca="1" si="23"/>
        <v/>
      </c>
      <c r="BT30" s="58"/>
    </row>
    <row r="31" spans="1:72">
      <c r="A31" s="16">
        <v>15</v>
      </c>
      <c r="B31" s="31" t="str">
        <f t="shared" ca="1" si="24"/>
        <v/>
      </c>
      <c r="C31" s="25" t="str">
        <f ca="1"/>
        <v/>
      </c>
      <c r="D31" s="25" t="str">
        <f ca="1"/>
        <v/>
      </c>
      <c r="E31" s="61" t="str">
        <f t="shared" ca="1" si="25"/>
        <v/>
      </c>
      <c r="F31" s="58"/>
      <c r="H31" s="31" t="str">
        <f t="shared" ca="1" si="26"/>
        <v/>
      </c>
      <c r="I31" s="25" t="str">
        <f ca="1"/>
        <v/>
      </c>
      <c r="J31" s="25" t="str">
        <f ca="1"/>
        <v/>
      </c>
      <c r="K31" s="61" t="str">
        <f t="shared" ca="1" si="27"/>
        <v/>
      </c>
      <c r="L31" s="58"/>
      <c r="N31" s="31" t="str">
        <f t="shared" ca="1" si="28"/>
        <v/>
      </c>
      <c r="O31" s="25" t="str">
        <f ca="1"/>
        <v/>
      </c>
      <c r="P31" s="25" t="str">
        <f ca="1"/>
        <v/>
      </c>
      <c r="Q31" s="61" t="str">
        <f t="shared" ca="1" si="29"/>
        <v/>
      </c>
      <c r="R31" s="58"/>
      <c r="T31" s="31" t="str">
        <f t="shared" ca="1" si="30"/>
        <v/>
      </c>
      <c r="U31" s="25" t="str">
        <f ca="1"/>
        <v/>
      </c>
      <c r="V31" s="25" t="str">
        <f ca="1"/>
        <v/>
      </c>
      <c r="W31" s="61" t="str">
        <f t="shared" ca="1" si="31"/>
        <v/>
      </c>
      <c r="X31" s="58"/>
      <c r="Z31" s="31" t="str">
        <f t="shared" ca="1" si="32"/>
        <v/>
      </c>
      <c r="AA31" s="25" t="str">
        <f ca="1"/>
        <v/>
      </c>
      <c r="AB31" s="25" t="str">
        <f ca="1"/>
        <v/>
      </c>
      <c r="AC31" s="61" t="str">
        <f t="shared" ca="1" si="33"/>
        <v/>
      </c>
      <c r="AD31" s="58"/>
      <c r="AF31" s="31" t="str">
        <f t="shared" ca="1" si="34"/>
        <v/>
      </c>
      <c r="AG31" s="25" t="str">
        <f ca="1"/>
        <v/>
      </c>
      <c r="AH31" s="25" t="str">
        <f ca="1"/>
        <v/>
      </c>
      <c r="AI31" s="61" t="str">
        <f t="shared" ca="1" si="35"/>
        <v/>
      </c>
      <c r="AJ31" s="58"/>
      <c r="AL31" s="31" t="str">
        <f t="shared" ca="1" si="36"/>
        <v/>
      </c>
      <c r="AM31" s="25" t="str">
        <f ca="1"/>
        <v/>
      </c>
      <c r="AN31" s="163" t="str">
        <f ca="1"/>
        <v/>
      </c>
      <c r="AO31" s="166" t="str">
        <f t="shared" ca="1" si="37"/>
        <v/>
      </c>
      <c r="AP31" s="64"/>
      <c r="AR31" s="31" t="str">
        <f t="shared" ca="1" si="38"/>
        <v/>
      </c>
      <c r="AS31" s="25" t="str">
        <f ca="1"/>
        <v/>
      </c>
      <c r="AT31" s="25" t="str">
        <f ca="1"/>
        <v/>
      </c>
      <c r="AU31" s="61" t="str">
        <f t="shared" ca="1" si="39"/>
        <v/>
      </c>
      <c r="AV31" s="58"/>
      <c r="AX31" s="31" t="str">
        <f t="shared" ca="1" si="40"/>
        <v/>
      </c>
      <c r="AY31" s="25" t="str">
        <f ca="1"/>
        <v/>
      </c>
      <c r="AZ31" s="25" t="str">
        <f ca="1"/>
        <v/>
      </c>
      <c r="BA31" s="61" t="str">
        <f t="shared" ca="1" si="41"/>
        <v/>
      </c>
      <c r="BB31" s="58"/>
      <c r="BD31" s="31" t="str">
        <f t="shared" ca="1" si="42"/>
        <v/>
      </c>
      <c r="BE31" s="25" t="str">
        <f ca="1"/>
        <v/>
      </c>
      <c r="BF31" s="25" t="str">
        <f ca="1"/>
        <v/>
      </c>
      <c r="BG31" s="61" t="str">
        <f t="shared" ca="1" si="43"/>
        <v/>
      </c>
      <c r="BH31" s="58"/>
      <c r="BJ31" s="31" t="str">
        <f t="shared" ca="1" si="44"/>
        <v/>
      </c>
      <c r="BK31" s="25" t="str">
        <f ca="1"/>
        <v/>
      </c>
      <c r="BL31" s="25" t="str">
        <f ca="1"/>
        <v/>
      </c>
      <c r="BM31" s="61" t="str">
        <f t="shared" ca="1" si="45"/>
        <v/>
      </c>
      <c r="BN31" s="58"/>
      <c r="BP31" s="31" t="str">
        <f t="shared" ca="1" si="46"/>
        <v/>
      </c>
      <c r="BQ31" s="25" t="str">
        <f ca="1"/>
        <v/>
      </c>
      <c r="BR31" s="25" t="str">
        <f ca="1"/>
        <v/>
      </c>
      <c r="BS31" s="61" t="str">
        <f t="shared" ca="1" si="23"/>
        <v/>
      </c>
      <c r="BT31" s="58"/>
    </row>
    <row r="32" spans="1:72">
      <c r="A32" s="16">
        <v>16</v>
      </c>
      <c r="B32" s="31" t="str">
        <f t="shared" ca="1" si="24"/>
        <v/>
      </c>
      <c r="C32" s="25" t="str">
        <f ca="1"/>
        <v/>
      </c>
      <c r="D32" s="25" t="str">
        <f ca="1"/>
        <v/>
      </c>
      <c r="E32" s="61" t="str">
        <f t="shared" ca="1" si="25"/>
        <v/>
      </c>
      <c r="F32" s="58"/>
      <c r="H32" s="31" t="str">
        <f t="shared" ca="1" si="26"/>
        <v/>
      </c>
      <c r="I32" s="25" t="str">
        <f ca="1"/>
        <v/>
      </c>
      <c r="J32" s="25" t="str">
        <f ca="1"/>
        <v/>
      </c>
      <c r="K32" s="61" t="str">
        <f t="shared" ca="1" si="27"/>
        <v/>
      </c>
      <c r="L32" s="58"/>
      <c r="N32" s="31" t="str">
        <f t="shared" ca="1" si="28"/>
        <v/>
      </c>
      <c r="O32" s="25" t="str">
        <f ca="1"/>
        <v/>
      </c>
      <c r="P32" s="25" t="str">
        <f ca="1"/>
        <v/>
      </c>
      <c r="Q32" s="61" t="str">
        <f t="shared" ca="1" si="29"/>
        <v/>
      </c>
      <c r="R32" s="58"/>
      <c r="T32" s="31" t="str">
        <f t="shared" ca="1" si="30"/>
        <v/>
      </c>
      <c r="U32" s="25" t="str">
        <f ca="1"/>
        <v/>
      </c>
      <c r="V32" s="25" t="str">
        <f ca="1"/>
        <v/>
      </c>
      <c r="W32" s="61" t="str">
        <f t="shared" ca="1" si="31"/>
        <v/>
      </c>
      <c r="X32" s="58"/>
      <c r="Z32" s="31" t="str">
        <f t="shared" ca="1" si="32"/>
        <v/>
      </c>
      <c r="AA32" s="25" t="str">
        <f ca="1"/>
        <v/>
      </c>
      <c r="AB32" s="25" t="str">
        <f ca="1"/>
        <v/>
      </c>
      <c r="AC32" s="61" t="str">
        <f t="shared" ca="1" si="33"/>
        <v/>
      </c>
      <c r="AD32" s="58"/>
      <c r="AF32" s="31" t="str">
        <f t="shared" ca="1" si="34"/>
        <v/>
      </c>
      <c r="AG32" s="25" t="str">
        <f ca="1"/>
        <v/>
      </c>
      <c r="AH32" s="25" t="str">
        <f ca="1"/>
        <v/>
      </c>
      <c r="AI32" s="61" t="str">
        <f t="shared" ca="1" si="35"/>
        <v/>
      </c>
      <c r="AJ32" s="58"/>
      <c r="AL32" s="31" t="str">
        <f t="shared" ca="1" si="36"/>
        <v/>
      </c>
      <c r="AM32" s="25" t="str">
        <f ca="1"/>
        <v/>
      </c>
      <c r="AN32" s="163" t="str">
        <f ca="1"/>
        <v/>
      </c>
      <c r="AO32" s="166" t="str">
        <f t="shared" ca="1" si="37"/>
        <v/>
      </c>
      <c r="AP32" s="64"/>
      <c r="AR32" s="31" t="str">
        <f t="shared" ca="1" si="38"/>
        <v/>
      </c>
      <c r="AS32" s="25" t="str">
        <f ca="1"/>
        <v/>
      </c>
      <c r="AT32" s="25" t="str">
        <f ca="1"/>
        <v/>
      </c>
      <c r="AU32" s="61" t="str">
        <f t="shared" ca="1" si="39"/>
        <v/>
      </c>
      <c r="AV32" s="58"/>
      <c r="AX32" s="31" t="str">
        <f t="shared" ca="1" si="40"/>
        <v/>
      </c>
      <c r="AY32" s="25" t="str">
        <f ca="1"/>
        <v/>
      </c>
      <c r="AZ32" s="25" t="str">
        <f ca="1"/>
        <v/>
      </c>
      <c r="BA32" s="61" t="str">
        <f t="shared" ca="1" si="41"/>
        <v/>
      </c>
      <c r="BB32" s="58"/>
      <c r="BD32" s="31" t="str">
        <f t="shared" ca="1" si="42"/>
        <v/>
      </c>
      <c r="BE32" s="25" t="str">
        <f ca="1"/>
        <v/>
      </c>
      <c r="BF32" s="25" t="str">
        <f ca="1"/>
        <v/>
      </c>
      <c r="BG32" s="61" t="str">
        <f t="shared" ca="1" si="43"/>
        <v/>
      </c>
      <c r="BH32" s="58"/>
      <c r="BJ32" s="31" t="str">
        <f t="shared" ca="1" si="44"/>
        <v/>
      </c>
      <c r="BK32" s="25" t="str">
        <f ca="1"/>
        <v/>
      </c>
      <c r="BL32" s="25" t="str">
        <f ca="1"/>
        <v/>
      </c>
      <c r="BM32" s="61" t="str">
        <f t="shared" ca="1" si="45"/>
        <v/>
      </c>
      <c r="BN32" s="58"/>
      <c r="BP32" s="31" t="str">
        <f t="shared" ca="1" si="46"/>
        <v/>
      </c>
      <c r="BQ32" s="25" t="str">
        <f ca="1"/>
        <v/>
      </c>
      <c r="BR32" s="25" t="str">
        <f ca="1"/>
        <v/>
      </c>
      <c r="BS32" s="61" t="str">
        <f t="shared" ca="1" si="23"/>
        <v/>
      </c>
      <c r="BT32" s="58"/>
    </row>
    <row r="33" spans="1:72">
      <c r="A33" s="16">
        <v>17</v>
      </c>
      <c r="B33" s="31" t="str">
        <f t="shared" ca="1" si="24"/>
        <v/>
      </c>
      <c r="C33" s="25" t="str">
        <f ca="1"/>
        <v/>
      </c>
      <c r="D33" s="25" t="str">
        <f ca="1"/>
        <v/>
      </c>
      <c r="E33" s="61" t="str">
        <f t="shared" ca="1" si="25"/>
        <v/>
      </c>
      <c r="F33" s="58"/>
      <c r="H33" s="31" t="str">
        <f t="shared" ca="1" si="26"/>
        <v/>
      </c>
      <c r="I33" s="25" t="str">
        <f ca="1"/>
        <v/>
      </c>
      <c r="J33" s="25" t="str">
        <f ca="1"/>
        <v/>
      </c>
      <c r="K33" s="61" t="str">
        <f t="shared" ca="1" si="27"/>
        <v/>
      </c>
      <c r="L33" s="58"/>
      <c r="N33" s="31" t="str">
        <f t="shared" ca="1" si="28"/>
        <v/>
      </c>
      <c r="O33" s="25" t="str">
        <f ca="1"/>
        <v/>
      </c>
      <c r="P33" s="25" t="str">
        <f ca="1"/>
        <v/>
      </c>
      <c r="Q33" s="61" t="str">
        <f t="shared" ca="1" si="29"/>
        <v/>
      </c>
      <c r="R33" s="58"/>
      <c r="T33" s="31" t="str">
        <f t="shared" ca="1" si="30"/>
        <v/>
      </c>
      <c r="U33" s="25" t="str">
        <f ca="1"/>
        <v/>
      </c>
      <c r="V33" s="25" t="str">
        <f ca="1"/>
        <v/>
      </c>
      <c r="W33" s="61" t="str">
        <f t="shared" ca="1" si="31"/>
        <v/>
      </c>
      <c r="X33" s="58"/>
      <c r="Z33" s="31" t="str">
        <f t="shared" ca="1" si="32"/>
        <v/>
      </c>
      <c r="AA33" s="25" t="str">
        <f ca="1"/>
        <v/>
      </c>
      <c r="AB33" s="25" t="str">
        <f ca="1"/>
        <v/>
      </c>
      <c r="AC33" s="61" t="str">
        <f t="shared" ca="1" si="33"/>
        <v/>
      </c>
      <c r="AD33" s="58"/>
      <c r="AF33" s="31" t="str">
        <f t="shared" ca="1" si="34"/>
        <v/>
      </c>
      <c r="AG33" s="25" t="str">
        <f ca="1"/>
        <v/>
      </c>
      <c r="AH33" s="25" t="str">
        <f ca="1"/>
        <v/>
      </c>
      <c r="AI33" s="61" t="str">
        <f t="shared" ca="1" si="35"/>
        <v/>
      </c>
      <c r="AJ33" s="58"/>
      <c r="AL33" s="31" t="str">
        <f t="shared" ca="1" si="36"/>
        <v/>
      </c>
      <c r="AM33" s="25" t="str">
        <f ca="1"/>
        <v/>
      </c>
      <c r="AN33" s="163" t="str">
        <f ca="1"/>
        <v/>
      </c>
      <c r="AO33" s="166" t="str">
        <f t="shared" ca="1" si="37"/>
        <v/>
      </c>
      <c r="AP33" s="64"/>
      <c r="AR33" s="31" t="str">
        <f t="shared" ca="1" si="38"/>
        <v/>
      </c>
      <c r="AS33" s="25" t="str">
        <f ca="1"/>
        <v/>
      </c>
      <c r="AT33" s="25" t="str">
        <f ca="1"/>
        <v/>
      </c>
      <c r="AU33" s="61" t="str">
        <f t="shared" ca="1" si="39"/>
        <v/>
      </c>
      <c r="AV33" s="58"/>
      <c r="AX33" s="31" t="str">
        <f t="shared" ca="1" si="40"/>
        <v/>
      </c>
      <c r="AY33" s="25" t="str">
        <f ca="1"/>
        <v/>
      </c>
      <c r="AZ33" s="25" t="str">
        <f ca="1"/>
        <v/>
      </c>
      <c r="BA33" s="61" t="str">
        <f t="shared" ca="1" si="41"/>
        <v/>
      </c>
      <c r="BB33" s="58"/>
      <c r="BD33" s="31" t="str">
        <f t="shared" ca="1" si="42"/>
        <v/>
      </c>
      <c r="BE33" s="25" t="str">
        <f ca="1"/>
        <v/>
      </c>
      <c r="BF33" s="25" t="str">
        <f ca="1"/>
        <v/>
      </c>
      <c r="BG33" s="61" t="str">
        <f t="shared" ca="1" si="43"/>
        <v/>
      </c>
      <c r="BH33" s="58"/>
      <c r="BJ33" s="31" t="str">
        <f t="shared" ca="1" si="44"/>
        <v/>
      </c>
      <c r="BK33" s="25" t="str">
        <f ca="1"/>
        <v/>
      </c>
      <c r="BL33" s="25" t="str">
        <f ca="1"/>
        <v/>
      </c>
      <c r="BM33" s="61" t="str">
        <f t="shared" ca="1" si="45"/>
        <v/>
      </c>
      <c r="BN33" s="58"/>
      <c r="BP33" s="31" t="str">
        <f t="shared" ca="1" si="46"/>
        <v/>
      </c>
      <c r="BQ33" s="25" t="str">
        <f ca="1"/>
        <v/>
      </c>
      <c r="BR33" s="25" t="str">
        <f ca="1"/>
        <v/>
      </c>
      <c r="BS33" s="61" t="str">
        <f t="shared" ca="1" si="23"/>
        <v/>
      </c>
      <c r="BT33" s="58"/>
    </row>
    <row r="34" spans="1:72">
      <c r="A34" s="16">
        <v>18</v>
      </c>
      <c r="B34" s="31" t="str">
        <f t="shared" ca="1" si="24"/>
        <v/>
      </c>
      <c r="C34" s="25" t="str">
        <f ca="1"/>
        <v/>
      </c>
      <c r="D34" s="25" t="str">
        <f ca="1"/>
        <v/>
      </c>
      <c r="E34" s="61" t="str">
        <f t="shared" ca="1" si="25"/>
        <v/>
      </c>
      <c r="F34" s="58"/>
      <c r="H34" s="31" t="str">
        <f t="shared" ca="1" si="26"/>
        <v/>
      </c>
      <c r="I34" s="25" t="str">
        <f ca="1"/>
        <v/>
      </c>
      <c r="J34" s="25" t="str">
        <f ca="1"/>
        <v/>
      </c>
      <c r="K34" s="61" t="str">
        <f t="shared" ca="1" si="27"/>
        <v/>
      </c>
      <c r="L34" s="58"/>
      <c r="N34" s="31" t="str">
        <f t="shared" ca="1" si="28"/>
        <v/>
      </c>
      <c r="O34" s="25" t="str">
        <f ca="1"/>
        <v/>
      </c>
      <c r="P34" s="25" t="str">
        <f ca="1"/>
        <v/>
      </c>
      <c r="Q34" s="61" t="str">
        <f t="shared" ca="1" si="29"/>
        <v/>
      </c>
      <c r="R34" s="58"/>
      <c r="T34" s="31" t="str">
        <f t="shared" ca="1" si="30"/>
        <v/>
      </c>
      <c r="U34" s="25" t="str">
        <f ca="1"/>
        <v/>
      </c>
      <c r="V34" s="25" t="str">
        <f ca="1"/>
        <v/>
      </c>
      <c r="W34" s="61" t="str">
        <f t="shared" ca="1" si="31"/>
        <v/>
      </c>
      <c r="X34" s="58"/>
      <c r="Z34" s="31" t="str">
        <f t="shared" ca="1" si="32"/>
        <v/>
      </c>
      <c r="AA34" s="25" t="str">
        <f ca="1"/>
        <v/>
      </c>
      <c r="AB34" s="25" t="str">
        <f ca="1"/>
        <v/>
      </c>
      <c r="AC34" s="61" t="str">
        <f t="shared" ca="1" si="33"/>
        <v/>
      </c>
      <c r="AD34" s="58"/>
      <c r="AF34" s="31" t="str">
        <f t="shared" ca="1" si="34"/>
        <v/>
      </c>
      <c r="AG34" s="25" t="str">
        <f ca="1"/>
        <v/>
      </c>
      <c r="AH34" s="25" t="str">
        <f ca="1"/>
        <v/>
      </c>
      <c r="AI34" s="61" t="str">
        <f t="shared" ca="1" si="35"/>
        <v/>
      </c>
      <c r="AJ34" s="58"/>
      <c r="AL34" s="31" t="str">
        <f t="shared" ca="1" si="36"/>
        <v/>
      </c>
      <c r="AM34" s="25" t="str">
        <f ca="1"/>
        <v/>
      </c>
      <c r="AN34" s="163" t="str">
        <f ca="1"/>
        <v/>
      </c>
      <c r="AO34" s="166" t="str">
        <f t="shared" ca="1" si="37"/>
        <v/>
      </c>
      <c r="AP34" s="64"/>
      <c r="AR34" s="31" t="str">
        <f t="shared" ca="1" si="38"/>
        <v/>
      </c>
      <c r="AS34" s="25" t="str">
        <f ca="1"/>
        <v/>
      </c>
      <c r="AT34" s="25" t="str">
        <f ca="1"/>
        <v/>
      </c>
      <c r="AU34" s="61" t="str">
        <f t="shared" ca="1" si="39"/>
        <v/>
      </c>
      <c r="AV34" s="58"/>
      <c r="AX34" s="31" t="str">
        <f t="shared" ca="1" si="40"/>
        <v/>
      </c>
      <c r="AY34" s="25" t="str">
        <f ca="1"/>
        <v/>
      </c>
      <c r="AZ34" s="25" t="str">
        <f ca="1"/>
        <v/>
      </c>
      <c r="BA34" s="61" t="str">
        <f t="shared" ca="1" si="41"/>
        <v/>
      </c>
      <c r="BB34" s="58"/>
      <c r="BD34" s="31" t="str">
        <f t="shared" ca="1" si="42"/>
        <v/>
      </c>
      <c r="BE34" s="25" t="str">
        <f ca="1"/>
        <v/>
      </c>
      <c r="BF34" s="25" t="str">
        <f ca="1"/>
        <v/>
      </c>
      <c r="BG34" s="61" t="str">
        <f t="shared" ca="1" si="43"/>
        <v/>
      </c>
      <c r="BH34" s="58"/>
      <c r="BJ34" s="31" t="str">
        <f t="shared" ca="1" si="44"/>
        <v/>
      </c>
      <c r="BK34" s="25" t="str">
        <f ca="1"/>
        <v/>
      </c>
      <c r="BL34" s="25" t="str">
        <f ca="1"/>
        <v/>
      </c>
      <c r="BM34" s="61" t="str">
        <f t="shared" ca="1" si="45"/>
        <v/>
      </c>
      <c r="BN34" s="58"/>
      <c r="BP34" s="31" t="str">
        <f t="shared" ca="1" si="46"/>
        <v/>
      </c>
      <c r="BQ34" s="25" t="str">
        <f ca="1"/>
        <v/>
      </c>
      <c r="BR34" s="25" t="str">
        <f ca="1"/>
        <v/>
      </c>
      <c r="BS34" s="61" t="str">
        <f t="shared" ca="1" si="23"/>
        <v/>
      </c>
      <c r="BT34" s="58"/>
    </row>
    <row r="35" spans="1:72">
      <c r="A35" s="16">
        <v>19</v>
      </c>
      <c r="B35" s="31" t="str">
        <f t="shared" ca="1" si="24"/>
        <v/>
      </c>
      <c r="C35" s="25" t="str">
        <f ca="1"/>
        <v/>
      </c>
      <c r="D35" s="25" t="str">
        <f ca="1"/>
        <v/>
      </c>
      <c r="E35" s="61" t="str">
        <f t="shared" ca="1" si="25"/>
        <v/>
      </c>
      <c r="F35" s="58"/>
      <c r="H35" s="31" t="str">
        <f t="shared" ca="1" si="26"/>
        <v/>
      </c>
      <c r="I35" s="25" t="str">
        <f ca="1"/>
        <v/>
      </c>
      <c r="J35" s="25" t="str">
        <f ca="1"/>
        <v/>
      </c>
      <c r="K35" s="61" t="str">
        <f t="shared" ca="1" si="27"/>
        <v/>
      </c>
      <c r="L35" s="58"/>
      <c r="N35" s="31" t="str">
        <f t="shared" ca="1" si="28"/>
        <v/>
      </c>
      <c r="O35" s="25" t="str">
        <f ca="1"/>
        <v/>
      </c>
      <c r="P35" s="25" t="str">
        <f ca="1"/>
        <v/>
      </c>
      <c r="Q35" s="61" t="str">
        <f t="shared" ca="1" si="29"/>
        <v/>
      </c>
      <c r="R35" s="58"/>
      <c r="T35" s="31" t="str">
        <f t="shared" ca="1" si="30"/>
        <v/>
      </c>
      <c r="U35" s="25" t="str">
        <f ca="1"/>
        <v/>
      </c>
      <c r="V35" s="25" t="str">
        <f ca="1"/>
        <v/>
      </c>
      <c r="W35" s="61" t="str">
        <f t="shared" ca="1" si="31"/>
        <v/>
      </c>
      <c r="X35" s="58"/>
      <c r="Z35" s="31" t="str">
        <f t="shared" ca="1" si="32"/>
        <v/>
      </c>
      <c r="AA35" s="25" t="str">
        <f ca="1"/>
        <v/>
      </c>
      <c r="AB35" s="25" t="str">
        <f ca="1"/>
        <v/>
      </c>
      <c r="AC35" s="61" t="str">
        <f t="shared" ca="1" si="33"/>
        <v/>
      </c>
      <c r="AD35" s="58"/>
      <c r="AF35" s="31" t="str">
        <f t="shared" ca="1" si="34"/>
        <v/>
      </c>
      <c r="AG35" s="25" t="str">
        <f ca="1"/>
        <v/>
      </c>
      <c r="AH35" s="25" t="str">
        <f ca="1"/>
        <v/>
      </c>
      <c r="AI35" s="61" t="str">
        <f t="shared" ca="1" si="35"/>
        <v/>
      </c>
      <c r="AJ35" s="58"/>
      <c r="AL35" s="31" t="str">
        <f t="shared" ca="1" si="36"/>
        <v/>
      </c>
      <c r="AM35" s="25" t="str">
        <f ca="1"/>
        <v/>
      </c>
      <c r="AN35" s="163" t="str">
        <f ca="1"/>
        <v/>
      </c>
      <c r="AO35" s="166" t="str">
        <f t="shared" ca="1" si="37"/>
        <v/>
      </c>
      <c r="AP35" s="64"/>
      <c r="AR35" s="31" t="str">
        <f t="shared" ca="1" si="38"/>
        <v/>
      </c>
      <c r="AS35" s="25" t="str">
        <f ca="1"/>
        <v/>
      </c>
      <c r="AT35" s="25" t="str">
        <f ca="1"/>
        <v/>
      </c>
      <c r="AU35" s="61" t="str">
        <f t="shared" ca="1" si="39"/>
        <v/>
      </c>
      <c r="AV35" s="58"/>
      <c r="AX35" s="31" t="str">
        <f t="shared" ca="1" si="40"/>
        <v/>
      </c>
      <c r="AY35" s="25" t="str">
        <f ca="1"/>
        <v/>
      </c>
      <c r="AZ35" s="25" t="str">
        <f ca="1"/>
        <v/>
      </c>
      <c r="BA35" s="61" t="str">
        <f t="shared" ca="1" si="41"/>
        <v/>
      </c>
      <c r="BB35" s="58"/>
      <c r="BD35" s="31" t="str">
        <f t="shared" ca="1" si="42"/>
        <v/>
      </c>
      <c r="BE35" s="25" t="str">
        <f ca="1"/>
        <v/>
      </c>
      <c r="BF35" s="25" t="str">
        <f ca="1"/>
        <v/>
      </c>
      <c r="BG35" s="61" t="str">
        <f t="shared" ca="1" si="43"/>
        <v/>
      </c>
      <c r="BH35" s="58"/>
      <c r="BJ35" s="31" t="str">
        <f t="shared" ca="1" si="44"/>
        <v/>
      </c>
      <c r="BK35" s="25" t="str">
        <f ca="1"/>
        <v/>
      </c>
      <c r="BL35" s="25" t="str">
        <f ca="1"/>
        <v/>
      </c>
      <c r="BM35" s="61" t="str">
        <f t="shared" ca="1" si="45"/>
        <v/>
      </c>
      <c r="BN35" s="58"/>
      <c r="BP35" s="31" t="str">
        <f t="shared" ca="1" si="46"/>
        <v/>
      </c>
      <c r="BQ35" s="25" t="str">
        <f ca="1"/>
        <v/>
      </c>
      <c r="BR35" s="25" t="str">
        <f ca="1"/>
        <v/>
      </c>
      <c r="BS35" s="61" t="str">
        <f t="shared" ca="1" si="23"/>
        <v/>
      </c>
      <c r="BT35" s="58"/>
    </row>
    <row r="36" spans="1:72">
      <c r="A36" s="16">
        <v>20</v>
      </c>
      <c r="B36" s="31" t="str">
        <f t="shared" ca="1" si="24"/>
        <v/>
      </c>
      <c r="C36" s="25" t="str">
        <f ca="1"/>
        <v/>
      </c>
      <c r="D36" s="25" t="str">
        <f ca="1"/>
        <v/>
      </c>
      <c r="E36" s="61" t="str">
        <f t="shared" ca="1" si="25"/>
        <v/>
      </c>
      <c r="F36" s="58"/>
      <c r="H36" s="31" t="str">
        <f t="shared" ca="1" si="26"/>
        <v/>
      </c>
      <c r="I36" s="25" t="str">
        <f ca="1"/>
        <v/>
      </c>
      <c r="J36" s="25" t="str">
        <f ca="1"/>
        <v/>
      </c>
      <c r="K36" s="61" t="str">
        <f t="shared" ca="1" si="27"/>
        <v/>
      </c>
      <c r="L36" s="58"/>
      <c r="N36" s="31" t="str">
        <f t="shared" ca="1" si="28"/>
        <v/>
      </c>
      <c r="O36" s="25" t="str">
        <f ca="1"/>
        <v/>
      </c>
      <c r="P36" s="25" t="str">
        <f ca="1"/>
        <v/>
      </c>
      <c r="Q36" s="61" t="str">
        <f t="shared" ca="1" si="29"/>
        <v/>
      </c>
      <c r="R36" s="58"/>
      <c r="T36" s="31" t="str">
        <f t="shared" ca="1" si="30"/>
        <v/>
      </c>
      <c r="U36" s="25" t="str">
        <f ca="1"/>
        <v/>
      </c>
      <c r="V36" s="25" t="str">
        <f ca="1"/>
        <v/>
      </c>
      <c r="W36" s="61" t="str">
        <f t="shared" ca="1" si="31"/>
        <v/>
      </c>
      <c r="X36" s="58"/>
      <c r="Z36" s="31" t="str">
        <f t="shared" ca="1" si="32"/>
        <v/>
      </c>
      <c r="AA36" s="25" t="str">
        <f ca="1"/>
        <v/>
      </c>
      <c r="AB36" s="25" t="str">
        <f ca="1"/>
        <v/>
      </c>
      <c r="AC36" s="61" t="str">
        <f t="shared" ca="1" si="33"/>
        <v/>
      </c>
      <c r="AD36" s="58"/>
      <c r="AF36" s="31" t="str">
        <f t="shared" ca="1" si="34"/>
        <v/>
      </c>
      <c r="AG36" s="25" t="str">
        <f ca="1"/>
        <v/>
      </c>
      <c r="AH36" s="25" t="str">
        <f ca="1"/>
        <v/>
      </c>
      <c r="AI36" s="61" t="str">
        <f t="shared" ca="1" si="35"/>
        <v/>
      </c>
      <c r="AJ36" s="58"/>
      <c r="AL36" s="31" t="str">
        <f t="shared" ca="1" si="36"/>
        <v/>
      </c>
      <c r="AM36" s="25" t="str">
        <f ca="1"/>
        <v/>
      </c>
      <c r="AN36" s="163" t="str">
        <f ca="1"/>
        <v/>
      </c>
      <c r="AO36" s="166" t="str">
        <f t="shared" ca="1" si="37"/>
        <v/>
      </c>
      <c r="AP36" s="64"/>
      <c r="AR36" s="31" t="str">
        <f t="shared" ca="1" si="38"/>
        <v/>
      </c>
      <c r="AS36" s="25" t="str">
        <f ca="1"/>
        <v/>
      </c>
      <c r="AT36" s="25" t="str">
        <f ca="1"/>
        <v/>
      </c>
      <c r="AU36" s="61" t="str">
        <f t="shared" ca="1" si="39"/>
        <v/>
      </c>
      <c r="AV36" s="58"/>
      <c r="AX36" s="31" t="str">
        <f t="shared" ca="1" si="40"/>
        <v/>
      </c>
      <c r="AY36" s="25" t="str">
        <f ca="1"/>
        <v/>
      </c>
      <c r="AZ36" s="25" t="str">
        <f ca="1"/>
        <v/>
      </c>
      <c r="BA36" s="61" t="str">
        <f t="shared" ca="1" si="41"/>
        <v/>
      </c>
      <c r="BB36" s="58"/>
      <c r="BD36" s="31" t="str">
        <f t="shared" ca="1" si="42"/>
        <v/>
      </c>
      <c r="BE36" s="25" t="str">
        <f ca="1"/>
        <v/>
      </c>
      <c r="BF36" s="25" t="str">
        <f ca="1"/>
        <v/>
      </c>
      <c r="BG36" s="61" t="str">
        <f t="shared" ca="1" si="43"/>
        <v/>
      </c>
      <c r="BH36" s="58"/>
      <c r="BJ36" s="31" t="str">
        <f t="shared" ca="1" si="44"/>
        <v/>
      </c>
      <c r="BK36" s="25" t="str">
        <f ca="1"/>
        <v/>
      </c>
      <c r="BL36" s="25" t="str">
        <f ca="1"/>
        <v/>
      </c>
      <c r="BM36" s="61" t="str">
        <f t="shared" ca="1" si="45"/>
        <v/>
      </c>
      <c r="BN36" s="58"/>
      <c r="BP36" s="31" t="str">
        <f t="shared" ca="1" si="46"/>
        <v/>
      </c>
      <c r="BQ36" s="25" t="str">
        <f ca="1"/>
        <v/>
      </c>
      <c r="BR36" s="25" t="str">
        <f ca="1"/>
        <v/>
      </c>
      <c r="BS36" s="61" t="str">
        <f t="shared" ca="1" si="23"/>
        <v/>
      </c>
      <c r="BT36" s="58"/>
    </row>
    <row r="37" spans="1:72">
      <c r="A37" s="16">
        <v>21</v>
      </c>
      <c r="B37" s="31" t="str">
        <f t="shared" ca="1" si="24"/>
        <v/>
      </c>
      <c r="C37" s="25" t="str">
        <f ca="1"/>
        <v/>
      </c>
      <c r="D37" s="25" t="str">
        <f ca="1"/>
        <v/>
      </c>
      <c r="E37" s="61" t="str">
        <f t="shared" ca="1" si="25"/>
        <v/>
      </c>
      <c r="F37" s="58"/>
      <c r="H37" s="31" t="str">
        <f t="shared" ca="1" si="26"/>
        <v/>
      </c>
      <c r="I37" s="25" t="str">
        <f ca="1"/>
        <v/>
      </c>
      <c r="J37" s="25" t="str">
        <f ca="1"/>
        <v/>
      </c>
      <c r="K37" s="61" t="str">
        <f t="shared" ca="1" si="27"/>
        <v/>
      </c>
      <c r="L37" s="58"/>
      <c r="N37" s="31" t="str">
        <f t="shared" ca="1" si="28"/>
        <v/>
      </c>
      <c r="O37" s="25" t="str">
        <f ca="1"/>
        <v/>
      </c>
      <c r="P37" s="25" t="str">
        <f ca="1"/>
        <v/>
      </c>
      <c r="Q37" s="61" t="str">
        <f t="shared" ca="1" si="29"/>
        <v/>
      </c>
      <c r="R37" s="58"/>
      <c r="T37" s="31" t="str">
        <f t="shared" ca="1" si="30"/>
        <v/>
      </c>
      <c r="U37" s="25" t="str">
        <f ca="1"/>
        <v/>
      </c>
      <c r="V37" s="25" t="str">
        <f ca="1"/>
        <v/>
      </c>
      <c r="W37" s="61" t="str">
        <f t="shared" ca="1" si="31"/>
        <v/>
      </c>
      <c r="X37" s="58"/>
      <c r="Z37" s="31" t="str">
        <f t="shared" ca="1" si="32"/>
        <v/>
      </c>
      <c r="AA37" s="25" t="str">
        <f ca="1"/>
        <v/>
      </c>
      <c r="AB37" s="25" t="str">
        <f ca="1"/>
        <v/>
      </c>
      <c r="AC37" s="61" t="str">
        <f t="shared" ca="1" si="33"/>
        <v/>
      </c>
      <c r="AD37" s="58"/>
      <c r="AF37" s="31" t="str">
        <f t="shared" ca="1" si="34"/>
        <v/>
      </c>
      <c r="AG37" s="25" t="str">
        <f ca="1"/>
        <v/>
      </c>
      <c r="AH37" s="25" t="str">
        <f ca="1"/>
        <v/>
      </c>
      <c r="AI37" s="61" t="str">
        <f t="shared" ca="1" si="35"/>
        <v/>
      </c>
      <c r="AJ37" s="58"/>
      <c r="AL37" s="31" t="str">
        <f t="shared" ca="1" si="36"/>
        <v/>
      </c>
      <c r="AM37" s="25" t="str">
        <f ca="1"/>
        <v/>
      </c>
      <c r="AN37" s="163" t="str">
        <f ca="1"/>
        <v/>
      </c>
      <c r="AO37" s="166" t="str">
        <f t="shared" ca="1" si="37"/>
        <v/>
      </c>
      <c r="AP37" s="64"/>
      <c r="AR37" s="31" t="str">
        <f t="shared" ca="1" si="38"/>
        <v/>
      </c>
      <c r="AS37" s="25" t="str">
        <f ca="1"/>
        <v/>
      </c>
      <c r="AT37" s="25" t="str">
        <f ca="1"/>
        <v/>
      </c>
      <c r="AU37" s="61" t="str">
        <f t="shared" ca="1" si="39"/>
        <v/>
      </c>
      <c r="AV37" s="58"/>
      <c r="AX37" s="31" t="str">
        <f t="shared" ca="1" si="40"/>
        <v/>
      </c>
      <c r="AY37" s="25" t="str">
        <f ca="1"/>
        <v/>
      </c>
      <c r="AZ37" s="25" t="str">
        <f ca="1"/>
        <v/>
      </c>
      <c r="BA37" s="61" t="str">
        <f t="shared" ca="1" si="41"/>
        <v/>
      </c>
      <c r="BB37" s="58"/>
      <c r="BD37" s="31" t="str">
        <f t="shared" ca="1" si="42"/>
        <v/>
      </c>
      <c r="BE37" s="25" t="str">
        <f ca="1"/>
        <v/>
      </c>
      <c r="BF37" s="25" t="str">
        <f ca="1"/>
        <v/>
      </c>
      <c r="BG37" s="61" t="str">
        <f t="shared" ca="1" si="43"/>
        <v/>
      </c>
      <c r="BH37" s="58"/>
      <c r="BJ37" s="31" t="str">
        <f t="shared" ca="1" si="44"/>
        <v/>
      </c>
      <c r="BK37" s="25" t="str">
        <f ca="1"/>
        <v/>
      </c>
      <c r="BL37" s="25" t="str">
        <f ca="1"/>
        <v/>
      </c>
      <c r="BM37" s="61" t="str">
        <f t="shared" ca="1" si="45"/>
        <v/>
      </c>
      <c r="BN37" s="58"/>
      <c r="BP37" s="31" t="str">
        <f t="shared" ca="1" si="46"/>
        <v/>
      </c>
      <c r="BQ37" s="25" t="str">
        <f ca="1"/>
        <v/>
      </c>
      <c r="BR37" s="25" t="str">
        <f ca="1"/>
        <v/>
      </c>
      <c r="BS37" s="61" t="str">
        <f t="shared" ca="1" si="23"/>
        <v/>
      </c>
      <c r="BT37" s="58"/>
    </row>
    <row r="38" spans="1:72">
      <c r="A38" s="16">
        <v>22</v>
      </c>
      <c r="B38" s="31" t="str">
        <f t="shared" ca="1" si="24"/>
        <v/>
      </c>
      <c r="C38" s="25" t="str">
        <f ca="1"/>
        <v/>
      </c>
      <c r="D38" s="25" t="str">
        <f ca="1"/>
        <v/>
      </c>
      <c r="E38" s="61" t="str">
        <f t="shared" ca="1" si="25"/>
        <v/>
      </c>
      <c r="F38" s="58"/>
      <c r="H38" s="31" t="str">
        <f t="shared" ca="1" si="26"/>
        <v/>
      </c>
      <c r="I38" s="25" t="str">
        <f ca="1"/>
        <v/>
      </c>
      <c r="J38" s="25" t="str">
        <f ca="1"/>
        <v/>
      </c>
      <c r="K38" s="61" t="str">
        <f t="shared" ca="1" si="27"/>
        <v/>
      </c>
      <c r="L38" s="58"/>
      <c r="N38" s="31" t="str">
        <f t="shared" ca="1" si="28"/>
        <v/>
      </c>
      <c r="O38" s="25" t="str">
        <f ca="1"/>
        <v/>
      </c>
      <c r="P38" s="25" t="str">
        <f ca="1"/>
        <v/>
      </c>
      <c r="Q38" s="61" t="str">
        <f t="shared" ca="1" si="29"/>
        <v/>
      </c>
      <c r="R38" s="58"/>
      <c r="T38" s="31" t="str">
        <f t="shared" ca="1" si="30"/>
        <v/>
      </c>
      <c r="U38" s="25" t="str">
        <f ca="1"/>
        <v/>
      </c>
      <c r="V38" s="25" t="str">
        <f ca="1"/>
        <v/>
      </c>
      <c r="W38" s="61" t="str">
        <f t="shared" ca="1" si="31"/>
        <v/>
      </c>
      <c r="X38" s="58"/>
      <c r="Z38" s="31" t="str">
        <f t="shared" ca="1" si="32"/>
        <v/>
      </c>
      <c r="AA38" s="25" t="str">
        <f ca="1"/>
        <v/>
      </c>
      <c r="AB38" s="25" t="str">
        <f ca="1"/>
        <v/>
      </c>
      <c r="AC38" s="61" t="str">
        <f t="shared" ca="1" si="33"/>
        <v/>
      </c>
      <c r="AD38" s="58"/>
      <c r="AF38" s="31" t="str">
        <f t="shared" ca="1" si="34"/>
        <v/>
      </c>
      <c r="AG38" s="25" t="str">
        <f ca="1"/>
        <v/>
      </c>
      <c r="AH38" s="25" t="str">
        <f ca="1"/>
        <v/>
      </c>
      <c r="AI38" s="61" t="str">
        <f t="shared" ca="1" si="35"/>
        <v/>
      </c>
      <c r="AJ38" s="58"/>
      <c r="AL38" s="31" t="str">
        <f t="shared" ca="1" si="36"/>
        <v/>
      </c>
      <c r="AM38" s="25" t="str">
        <f ca="1"/>
        <v/>
      </c>
      <c r="AN38" s="163" t="str">
        <f ca="1"/>
        <v/>
      </c>
      <c r="AO38" s="166" t="str">
        <f t="shared" ca="1" si="37"/>
        <v/>
      </c>
      <c r="AP38" s="64"/>
      <c r="AR38" s="31" t="str">
        <f t="shared" ca="1" si="38"/>
        <v/>
      </c>
      <c r="AS38" s="25" t="str">
        <f ca="1"/>
        <v/>
      </c>
      <c r="AT38" s="25" t="str">
        <f ca="1"/>
        <v/>
      </c>
      <c r="AU38" s="61" t="str">
        <f t="shared" ca="1" si="39"/>
        <v/>
      </c>
      <c r="AV38" s="58"/>
      <c r="AX38" s="31" t="str">
        <f t="shared" ca="1" si="40"/>
        <v/>
      </c>
      <c r="AY38" s="25" t="str">
        <f ca="1"/>
        <v/>
      </c>
      <c r="AZ38" s="25" t="str">
        <f ca="1"/>
        <v/>
      </c>
      <c r="BA38" s="61" t="str">
        <f t="shared" ca="1" si="41"/>
        <v/>
      </c>
      <c r="BB38" s="58"/>
      <c r="BD38" s="31" t="str">
        <f t="shared" ca="1" si="42"/>
        <v/>
      </c>
      <c r="BE38" s="25" t="str">
        <f ca="1"/>
        <v/>
      </c>
      <c r="BF38" s="25" t="str">
        <f ca="1"/>
        <v/>
      </c>
      <c r="BG38" s="61" t="str">
        <f t="shared" ca="1" si="43"/>
        <v/>
      </c>
      <c r="BH38" s="58"/>
      <c r="BJ38" s="31" t="str">
        <f t="shared" ca="1" si="44"/>
        <v/>
      </c>
      <c r="BK38" s="25" t="str">
        <f ca="1"/>
        <v/>
      </c>
      <c r="BL38" s="25" t="str">
        <f ca="1"/>
        <v/>
      </c>
      <c r="BM38" s="61" t="str">
        <f t="shared" ca="1" si="45"/>
        <v/>
      </c>
      <c r="BN38" s="58"/>
      <c r="BP38" s="31" t="str">
        <f t="shared" ca="1" si="46"/>
        <v/>
      </c>
      <c r="BQ38" s="25" t="str">
        <f ca="1"/>
        <v/>
      </c>
      <c r="BR38" s="25" t="str">
        <f ca="1"/>
        <v/>
      </c>
      <c r="BS38" s="61" t="str">
        <f t="shared" ca="1" si="23"/>
        <v/>
      </c>
      <c r="BT38" s="58"/>
    </row>
    <row r="39" spans="1:72">
      <c r="A39" s="16">
        <v>23</v>
      </c>
      <c r="B39" s="31" t="str">
        <f t="shared" ca="1" si="24"/>
        <v/>
      </c>
      <c r="C39" s="25" t="str">
        <f ca="1"/>
        <v/>
      </c>
      <c r="D39" s="25" t="str">
        <f ca="1"/>
        <v/>
      </c>
      <c r="E39" s="61" t="str">
        <f t="shared" ca="1" si="25"/>
        <v/>
      </c>
      <c r="F39" s="58"/>
      <c r="H39" s="31" t="str">
        <f t="shared" ca="1" si="26"/>
        <v/>
      </c>
      <c r="I39" s="25" t="str">
        <f ca="1"/>
        <v/>
      </c>
      <c r="J39" s="25" t="str">
        <f ca="1"/>
        <v/>
      </c>
      <c r="K39" s="61" t="str">
        <f t="shared" ca="1" si="27"/>
        <v/>
      </c>
      <c r="L39" s="58"/>
      <c r="N39" s="31" t="str">
        <f t="shared" ca="1" si="28"/>
        <v/>
      </c>
      <c r="O39" s="25" t="str">
        <f ca="1"/>
        <v/>
      </c>
      <c r="P39" s="25" t="str">
        <f ca="1"/>
        <v/>
      </c>
      <c r="Q39" s="61" t="str">
        <f t="shared" ca="1" si="29"/>
        <v/>
      </c>
      <c r="R39" s="58"/>
      <c r="T39" s="31" t="str">
        <f t="shared" ca="1" si="30"/>
        <v/>
      </c>
      <c r="U39" s="25" t="str">
        <f ca="1"/>
        <v/>
      </c>
      <c r="V39" s="25" t="str">
        <f ca="1"/>
        <v/>
      </c>
      <c r="W39" s="61" t="str">
        <f t="shared" ca="1" si="31"/>
        <v/>
      </c>
      <c r="X39" s="58"/>
      <c r="Z39" s="31" t="str">
        <f t="shared" ca="1" si="32"/>
        <v/>
      </c>
      <c r="AA39" s="25" t="str">
        <f ca="1"/>
        <v/>
      </c>
      <c r="AB39" s="25" t="str">
        <f ca="1"/>
        <v/>
      </c>
      <c r="AC39" s="61" t="str">
        <f t="shared" ca="1" si="33"/>
        <v/>
      </c>
      <c r="AD39" s="58"/>
      <c r="AF39" s="31" t="str">
        <f t="shared" ca="1" si="34"/>
        <v/>
      </c>
      <c r="AG39" s="25" t="str">
        <f ca="1"/>
        <v/>
      </c>
      <c r="AH39" s="25" t="str">
        <f ca="1"/>
        <v/>
      </c>
      <c r="AI39" s="61" t="str">
        <f t="shared" ca="1" si="35"/>
        <v/>
      </c>
      <c r="AJ39" s="58"/>
      <c r="AL39" s="31" t="str">
        <f t="shared" ca="1" si="36"/>
        <v/>
      </c>
      <c r="AM39" s="25" t="str">
        <f ca="1"/>
        <v/>
      </c>
      <c r="AN39" s="163" t="str">
        <f ca="1"/>
        <v/>
      </c>
      <c r="AO39" s="166" t="str">
        <f t="shared" ca="1" si="37"/>
        <v/>
      </c>
      <c r="AP39" s="64"/>
      <c r="AR39" s="31" t="str">
        <f t="shared" ca="1" si="38"/>
        <v/>
      </c>
      <c r="AS39" s="25" t="str">
        <f ca="1"/>
        <v/>
      </c>
      <c r="AT39" s="25" t="str">
        <f ca="1"/>
        <v/>
      </c>
      <c r="AU39" s="61" t="str">
        <f t="shared" ca="1" si="39"/>
        <v/>
      </c>
      <c r="AV39" s="58"/>
      <c r="AX39" s="31" t="str">
        <f t="shared" ca="1" si="40"/>
        <v/>
      </c>
      <c r="AY39" s="25" t="str">
        <f ca="1"/>
        <v/>
      </c>
      <c r="AZ39" s="25" t="str">
        <f ca="1"/>
        <v/>
      </c>
      <c r="BA39" s="61" t="str">
        <f t="shared" ca="1" si="41"/>
        <v/>
      </c>
      <c r="BB39" s="58"/>
      <c r="BD39" s="31" t="str">
        <f t="shared" ca="1" si="42"/>
        <v/>
      </c>
      <c r="BE39" s="25" t="str">
        <f ca="1"/>
        <v/>
      </c>
      <c r="BF39" s="25" t="str">
        <f ca="1"/>
        <v/>
      </c>
      <c r="BG39" s="61" t="str">
        <f t="shared" ca="1" si="43"/>
        <v/>
      </c>
      <c r="BH39" s="58"/>
      <c r="BJ39" s="31" t="str">
        <f t="shared" ca="1" si="44"/>
        <v/>
      </c>
      <c r="BK39" s="25" t="str">
        <f ca="1"/>
        <v/>
      </c>
      <c r="BL39" s="25" t="str">
        <f ca="1"/>
        <v/>
      </c>
      <c r="BM39" s="61" t="str">
        <f t="shared" ca="1" si="45"/>
        <v/>
      </c>
      <c r="BN39" s="58"/>
      <c r="BP39" s="31" t="str">
        <f t="shared" ca="1" si="46"/>
        <v/>
      </c>
      <c r="BQ39" s="25" t="str">
        <f ca="1"/>
        <v/>
      </c>
      <c r="BR39" s="25" t="str">
        <f ca="1"/>
        <v/>
      </c>
      <c r="BS39" s="61" t="str">
        <f t="shared" ca="1" si="23"/>
        <v/>
      </c>
      <c r="BT39" s="58"/>
    </row>
    <row r="40" spans="1:72">
      <c r="A40" s="16">
        <v>24</v>
      </c>
      <c r="B40" s="31" t="str">
        <f t="shared" ca="1" si="24"/>
        <v/>
      </c>
      <c r="C40" s="25" t="str">
        <f ca="1"/>
        <v/>
      </c>
      <c r="D40" s="25" t="str">
        <f ca="1"/>
        <v/>
      </c>
      <c r="E40" s="61" t="str">
        <f t="shared" ca="1" si="25"/>
        <v/>
      </c>
      <c r="F40" s="58"/>
      <c r="H40" s="31" t="str">
        <f t="shared" ca="1" si="26"/>
        <v/>
      </c>
      <c r="I40" s="25" t="str">
        <f ca="1"/>
        <v/>
      </c>
      <c r="J40" s="25" t="str">
        <f ca="1"/>
        <v/>
      </c>
      <c r="K40" s="61" t="str">
        <f t="shared" ca="1" si="27"/>
        <v/>
      </c>
      <c r="L40" s="58"/>
      <c r="N40" s="31" t="str">
        <f t="shared" ca="1" si="28"/>
        <v/>
      </c>
      <c r="O40" s="25" t="str">
        <f ca="1"/>
        <v/>
      </c>
      <c r="P40" s="25" t="str">
        <f ca="1"/>
        <v/>
      </c>
      <c r="Q40" s="61" t="str">
        <f t="shared" ca="1" si="29"/>
        <v/>
      </c>
      <c r="R40" s="58"/>
      <c r="T40" s="31" t="str">
        <f t="shared" ca="1" si="30"/>
        <v/>
      </c>
      <c r="U40" s="25" t="str">
        <f ca="1"/>
        <v/>
      </c>
      <c r="V40" s="25" t="str">
        <f ca="1"/>
        <v/>
      </c>
      <c r="W40" s="61" t="str">
        <f t="shared" ca="1" si="31"/>
        <v/>
      </c>
      <c r="X40" s="58"/>
      <c r="Z40" s="31" t="str">
        <f t="shared" ca="1" si="32"/>
        <v/>
      </c>
      <c r="AA40" s="25" t="str">
        <f ca="1"/>
        <v/>
      </c>
      <c r="AB40" s="25" t="str">
        <f ca="1"/>
        <v/>
      </c>
      <c r="AC40" s="61" t="str">
        <f t="shared" ca="1" si="33"/>
        <v/>
      </c>
      <c r="AD40" s="58"/>
      <c r="AF40" s="31" t="str">
        <f t="shared" ca="1" si="34"/>
        <v/>
      </c>
      <c r="AG40" s="25" t="str">
        <f ca="1"/>
        <v/>
      </c>
      <c r="AH40" s="25" t="str">
        <f ca="1"/>
        <v/>
      </c>
      <c r="AI40" s="61" t="str">
        <f t="shared" ca="1" si="35"/>
        <v/>
      </c>
      <c r="AJ40" s="58"/>
      <c r="AL40" s="31" t="str">
        <f t="shared" ca="1" si="36"/>
        <v/>
      </c>
      <c r="AM40" s="25" t="str">
        <f ca="1"/>
        <v/>
      </c>
      <c r="AN40" s="163" t="str">
        <f ca="1"/>
        <v/>
      </c>
      <c r="AO40" s="166" t="str">
        <f t="shared" ca="1" si="37"/>
        <v/>
      </c>
      <c r="AP40" s="64"/>
      <c r="AR40" s="31" t="str">
        <f t="shared" ca="1" si="38"/>
        <v/>
      </c>
      <c r="AS40" s="25" t="str">
        <f ca="1"/>
        <v/>
      </c>
      <c r="AT40" s="25" t="str">
        <f ca="1"/>
        <v/>
      </c>
      <c r="AU40" s="61" t="str">
        <f t="shared" ca="1" si="39"/>
        <v/>
      </c>
      <c r="AV40" s="58"/>
      <c r="AX40" s="31" t="str">
        <f t="shared" ca="1" si="40"/>
        <v/>
      </c>
      <c r="AY40" s="25" t="str">
        <f ca="1"/>
        <v/>
      </c>
      <c r="AZ40" s="25" t="str">
        <f ca="1"/>
        <v/>
      </c>
      <c r="BA40" s="61" t="str">
        <f t="shared" ca="1" si="41"/>
        <v/>
      </c>
      <c r="BB40" s="58"/>
      <c r="BD40" s="31" t="str">
        <f t="shared" ca="1" si="42"/>
        <v/>
      </c>
      <c r="BE40" s="25" t="str">
        <f ca="1"/>
        <v/>
      </c>
      <c r="BF40" s="25" t="str">
        <f ca="1"/>
        <v/>
      </c>
      <c r="BG40" s="61" t="str">
        <f t="shared" ca="1" si="43"/>
        <v/>
      </c>
      <c r="BH40" s="58"/>
      <c r="BJ40" s="31" t="str">
        <f t="shared" ca="1" si="44"/>
        <v/>
      </c>
      <c r="BK40" s="25" t="str">
        <f ca="1"/>
        <v/>
      </c>
      <c r="BL40" s="25" t="str">
        <f ca="1"/>
        <v/>
      </c>
      <c r="BM40" s="61" t="str">
        <f t="shared" ca="1" si="45"/>
        <v/>
      </c>
      <c r="BN40" s="58"/>
      <c r="BP40" s="31" t="str">
        <f t="shared" ca="1" si="46"/>
        <v/>
      </c>
      <c r="BQ40" s="25" t="str">
        <f ca="1"/>
        <v/>
      </c>
      <c r="BR40" s="25" t="str">
        <f ca="1"/>
        <v/>
      </c>
      <c r="BS40" s="61" t="str">
        <f t="shared" ca="1" si="23"/>
        <v/>
      </c>
      <c r="BT40" s="58"/>
    </row>
    <row r="41" spans="1:72">
      <c r="A41" s="16">
        <v>25</v>
      </c>
      <c r="B41" s="31" t="str">
        <f t="shared" ca="1" si="24"/>
        <v/>
      </c>
      <c r="C41" s="25" t="str">
        <f ca="1"/>
        <v/>
      </c>
      <c r="D41" s="25" t="str">
        <f ca="1"/>
        <v/>
      </c>
      <c r="E41" s="61" t="str">
        <f t="shared" ca="1" si="25"/>
        <v/>
      </c>
      <c r="F41" s="58"/>
      <c r="H41" s="31" t="str">
        <f t="shared" ca="1" si="26"/>
        <v/>
      </c>
      <c r="I41" s="25" t="str">
        <f ca="1"/>
        <v/>
      </c>
      <c r="J41" s="25" t="str">
        <f ca="1"/>
        <v/>
      </c>
      <c r="K41" s="61" t="str">
        <f t="shared" ca="1" si="27"/>
        <v/>
      </c>
      <c r="L41" s="58"/>
      <c r="N41" s="31" t="str">
        <f t="shared" ca="1" si="28"/>
        <v/>
      </c>
      <c r="O41" s="25" t="str">
        <f ca="1"/>
        <v/>
      </c>
      <c r="P41" s="25" t="str">
        <f ca="1"/>
        <v/>
      </c>
      <c r="Q41" s="61" t="str">
        <f t="shared" ca="1" si="29"/>
        <v/>
      </c>
      <c r="R41" s="58"/>
      <c r="T41" s="31" t="str">
        <f t="shared" ca="1" si="30"/>
        <v/>
      </c>
      <c r="U41" s="25" t="str">
        <f ca="1"/>
        <v/>
      </c>
      <c r="V41" s="25" t="str">
        <f ca="1"/>
        <v/>
      </c>
      <c r="W41" s="61" t="str">
        <f t="shared" ca="1" si="31"/>
        <v/>
      </c>
      <c r="X41" s="58"/>
      <c r="Z41" s="31" t="str">
        <f t="shared" ca="1" si="32"/>
        <v/>
      </c>
      <c r="AA41" s="25" t="str">
        <f ca="1"/>
        <v/>
      </c>
      <c r="AB41" s="25" t="str">
        <f ca="1"/>
        <v/>
      </c>
      <c r="AC41" s="61" t="str">
        <f t="shared" ca="1" si="33"/>
        <v/>
      </c>
      <c r="AD41" s="58"/>
      <c r="AF41" s="31" t="str">
        <f t="shared" ca="1" si="34"/>
        <v/>
      </c>
      <c r="AG41" s="25" t="str">
        <f ca="1"/>
        <v/>
      </c>
      <c r="AH41" s="25" t="str">
        <f ca="1"/>
        <v/>
      </c>
      <c r="AI41" s="61" t="str">
        <f t="shared" ca="1" si="35"/>
        <v/>
      </c>
      <c r="AJ41" s="58"/>
      <c r="AL41" s="31" t="str">
        <f t="shared" ca="1" si="36"/>
        <v/>
      </c>
      <c r="AM41" s="25" t="str">
        <f ca="1"/>
        <v/>
      </c>
      <c r="AN41" s="163" t="str">
        <f ca="1"/>
        <v/>
      </c>
      <c r="AO41" s="166" t="str">
        <f t="shared" ca="1" si="37"/>
        <v/>
      </c>
      <c r="AP41" s="64"/>
      <c r="AR41" s="31" t="str">
        <f t="shared" ca="1" si="38"/>
        <v/>
      </c>
      <c r="AS41" s="25" t="str">
        <f ca="1"/>
        <v/>
      </c>
      <c r="AT41" s="25" t="str">
        <f ca="1"/>
        <v/>
      </c>
      <c r="AU41" s="61" t="str">
        <f t="shared" ca="1" si="39"/>
        <v/>
      </c>
      <c r="AV41" s="58"/>
      <c r="AX41" s="31" t="str">
        <f t="shared" ca="1" si="40"/>
        <v/>
      </c>
      <c r="AY41" s="25" t="str">
        <f ca="1"/>
        <v/>
      </c>
      <c r="AZ41" s="25" t="str">
        <f ca="1"/>
        <v/>
      </c>
      <c r="BA41" s="61" t="str">
        <f t="shared" ca="1" si="41"/>
        <v/>
      </c>
      <c r="BB41" s="58"/>
      <c r="BD41" s="31" t="str">
        <f t="shared" ca="1" si="42"/>
        <v/>
      </c>
      <c r="BE41" s="25" t="str">
        <f ca="1"/>
        <v/>
      </c>
      <c r="BF41" s="25" t="str">
        <f ca="1"/>
        <v/>
      </c>
      <c r="BG41" s="61" t="str">
        <f t="shared" ca="1" si="43"/>
        <v/>
      </c>
      <c r="BH41" s="58"/>
      <c r="BJ41" s="31" t="str">
        <f t="shared" ca="1" si="44"/>
        <v/>
      </c>
      <c r="BK41" s="25" t="str">
        <f ca="1"/>
        <v/>
      </c>
      <c r="BL41" s="25" t="str">
        <f ca="1"/>
        <v/>
      </c>
      <c r="BM41" s="61" t="str">
        <f t="shared" ca="1" si="45"/>
        <v/>
      </c>
      <c r="BN41" s="58"/>
      <c r="BP41" s="31" t="str">
        <f t="shared" ca="1" si="46"/>
        <v/>
      </c>
      <c r="BQ41" s="25" t="str">
        <f ca="1"/>
        <v/>
      </c>
      <c r="BR41" s="25" t="str">
        <f ca="1"/>
        <v/>
      </c>
      <c r="BS41" s="61" t="str">
        <f t="shared" ca="1" si="23"/>
        <v/>
      </c>
      <c r="BT41" s="58"/>
    </row>
    <row r="42" spans="1:72">
      <c r="A42" s="16">
        <v>26</v>
      </c>
      <c r="B42" s="31" t="str">
        <f t="shared" ca="1" si="24"/>
        <v/>
      </c>
      <c r="C42" s="25" t="str">
        <f ca="1"/>
        <v/>
      </c>
      <c r="D42" s="25" t="str">
        <f ca="1"/>
        <v/>
      </c>
      <c r="E42" s="61" t="str">
        <f t="shared" ca="1" si="25"/>
        <v/>
      </c>
      <c r="F42" s="58"/>
      <c r="H42" s="31" t="str">
        <f t="shared" ca="1" si="26"/>
        <v/>
      </c>
      <c r="I42" s="25" t="str">
        <f ca="1"/>
        <v/>
      </c>
      <c r="J42" s="25" t="str">
        <f ca="1"/>
        <v/>
      </c>
      <c r="K42" s="61" t="str">
        <f t="shared" ca="1" si="27"/>
        <v/>
      </c>
      <c r="L42" s="58"/>
      <c r="N42" s="31" t="str">
        <f t="shared" ca="1" si="28"/>
        <v/>
      </c>
      <c r="O42" s="25" t="str">
        <f ca="1"/>
        <v/>
      </c>
      <c r="P42" s="25" t="str">
        <f ca="1"/>
        <v/>
      </c>
      <c r="Q42" s="61" t="str">
        <f t="shared" ca="1" si="29"/>
        <v/>
      </c>
      <c r="R42" s="58"/>
      <c r="T42" s="31" t="str">
        <f t="shared" ca="1" si="30"/>
        <v/>
      </c>
      <c r="U42" s="25" t="str">
        <f ca="1"/>
        <v/>
      </c>
      <c r="V42" s="25" t="str">
        <f ca="1"/>
        <v/>
      </c>
      <c r="W42" s="61" t="str">
        <f t="shared" ca="1" si="31"/>
        <v/>
      </c>
      <c r="X42" s="58"/>
      <c r="Z42" s="31" t="str">
        <f t="shared" ca="1" si="32"/>
        <v/>
      </c>
      <c r="AA42" s="25" t="str">
        <f ca="1"/>
        <v/>
      </c>
      <c r="AB42" s="25" t="str">
        <f ca="1"/>
        <v/>
      </c>
      <c r="AC42" s="61" t="str">
        <f t="shared" ca="1" si="33"/>
        <v/>
      </c>
      <c r="AD42" s="58"/>
      <c r="AF42" s="31" t="str">
        <f t="shared" ca="1" si="34"/>
        <v/>
      </c>
      <c r="AG42" s="25" t="str">
        <f ca="1"/>
        <v/>
      </c>
      <c r="AH42" s="25" t="str">
        <f ca="1"/>
        <v/>
      </c>
      <c r="AI42" s="61" t="str">
        <f t="shared" ca="1" si="35"/>
        <v/>
      </c>
      <c r="AJ42" s="58"/>
      <c r="AL42" s="31" t="str">
        <f t="shared" ca="1" si="36"/>
        <v/>
      </c>
      <c r="AM42" s="25" t="str">
        <f ca="1"/>
        <v/>
      </c>
      <c r="AN42" s="163" t="str">
        <f ca="1"/>
        <v/>
      </c>
      <c r="AO42" s="166" t="str">
        <f t="shared" ca="1" si="37"/>
        <v/>
      </c>
      <c r="AP42" s="64"/>
      <c r="AR42" s="31" t="str">
        <f t="shared" ca="1" si="38"/>
        <v/>
      </c>
      <c r="AS42" s="25" t="str">
        <f ca="1"/>
        <v/>
      </c>
      <c r="AT42" s="25" t="str">
        <f ca="1"/>
        <v/>
      </c>
      <c r="AU42" s="61" t="str">
        <f t="shared" ca="1" si="39"/>
        <v/>
      </c>
      <c r="AV42" s="58"/>
      <c r="AX42" s="31" t="str">
        <f t="shared" ca="1" si="40"/>
        <v/>
      </c>
      <c r="AY42" s="25" t="str">
        <f ca="1"/>
        <v/>
      </c>
      <c r="AZ42" s="25" t="str">
        <f ca="1"/>
        <v/>
      </c>
      <c r="BA42" s="61" t="str">
        <f t="shared" ca="1" si="41"/>
        <v/>
      </c>
      <c r="BB42" s="58"/>
      <c r="BD42" s="31" t="str">
        <f t="shared" ca="1" si="42"/>
        <v/>
      </c>
      <c r="BE42" s="25" t="str">
        <f ca="1"/>
        <v/>
      </c>
      <c r="BF42" s="25" t="str">
        <f ca="1"/>
        <v/>
      </c>
      <c r="BG42" s="61" t="str">
        <f t="shared" ca="1" si="43"/>
        <v/>
      </c>
      <c r="BH42" s="58"/>
      <c r="BJ42" s="31" t="str">
        <f t="shared" ca="1" si="44"/>
        <v/>
      </c>
      <c r="BK42" s="25" t="str">
        <f ca="1"/>
        <v/>
      </c>
      <c r="BL42" s="25" t="str">
        <f ca="1"/>
        <v/>
      </c>
      <c r="BM42" s="61" t="str">
        <f t="shared" ca="1" si="45"/>
        <v/>
      </c>
      <c r="BN42" s="58"/>
      <c r="BP42" s="31" t="str">
        <f t="shared" ca="1" si="46"/>
        <v/>
      </c>
      <c r="BQ42" s="25" t="str">
        <f ca="1"/>
        <v/>
      </c>
      <c r="BR42" s="25" t="str">
        <f ca="1"/>
        <v/>
      </c>
      <c r="BS42" s="61" t="str">
        <f t="shared" ca="1" si="23"/>
        <v/>
      </c>
      <c r="BT42" s="58"/>
    </row>
    <row r="43" spans="1:72">
      <c r="A43" s="16">
        <v>27</v>
      </c>
      <c r="B43" s="31" t="str">
        <f t="shared" ca="1" si="24"/>
        <v/>
      </c>
      <c r="C43" s="25" t="str">
        <f ca="1"/>
        <v/>
      </c>
      <c r="D43" s="25" t="str">
        <f ca="1"/>
        <v/>
      </c>
      <c r="E43" s="61" t="str">
        <f t="shared" ca="1" si="25"/>
        <v/>
      </c>
      <c r="F43" s="58"/>
      <c r="H43" s="31" t="str">
        <f t="shared" ca="1" si="26"/>
        <v/>
      </c>
      <c r="I43" s="25" t="str">
        <f ca="1"/>
        <v/>
      </c>
      <c r="J43" s="25" t="str">
        <f ca="1"/>
        <v/>
      </c>
      <c r="K43" s="61" t="str">
        <f t="shared" ca="1" si="27"/>
        <v/>
      </c>
      <c r="L43" s="58"/>
      <c r="N43" s="31" t="str">
        <f t="shared" ca="1" si="28"/>
        <v/>
      </c>
      <c r="O43" s="25" t="str">
        <f ca="1"/>
        <v/>
      </c>
      <c r="P43" s="25" t="str">
        <f ca="1"/>
        <v/>
      </c>
      <c r="Q43" s="61" t="str">
        <f t="shared" ca="1" si="29"/>
        <v/>
      </c>
      <c r="R43" s="58"/>
      <c r="T43" s="31" t="str">
        <f t="shared" ca="1" si="30"/>
        <v/>
      </c>
      <c r="U43" s="25" t="str">
        <f ca="1"/>
        <v/>
      </c>
      <c r="V43" s="25" t="str">
        <f ca="1"/>
        <v/>
      </c>
      <c r="W43" s="61" t="str">
        <f t="shared" ca="1" si="31"/>
        <v/>
      </c>
      <c r="X43" s="58"/>
      <c r="Z43" s="31" t="str">
        <f t="shared" ca="1" si="32"/>
        <v/>
      </c>
      <c r="AA43" s="25" t="str">
        <f ca="1"/>
        <v/>
      </c>
      <c r="AB43" s="25" t="str">
        <f ca="1"/>
        <v/>
      </c>
      <c r="AC43" s="61" t="str">
        <f t="shared" ca="1" si="33"/>
        <v/>
      </c>
      <c r="AD43" s="58"/>
      <c r="AF43" s="31" t="str">
        <f t="shared" ca="1" si="34"/>
        <v/>
      </c>
      <c r="AG43" s="25" t="str">
        <f ca="1"/>
        <v/>
      </c>
      <c r="AH43" s="25" t="str">
        <f ca="1"/>
        <v/>
      </c>
      <c r="AI43" s="61" t="str">
        <f t="shared" ca="1" si="35"/>
        <v/>
      </c>
      <c r="AJ43" s="58"/>
      <c r="AL43" s="31" t="str">
        <f t="shared" ca="1" si="36"/>
        <v/>
      </c>
      <c r="AM43" s="25" t="str">
        <f ca="1"/>
        <v/>
      </c>
      <c r="AN43" s="163" t="str">
        <f ca="1"/>
        <v/>
      </c>
      <c r="AO43" s="166" t="str">
        <f t="shared" ca="1" si="37"/>
        <v/>
      </c>
      <c r="AP43" s="64"/>
      <c r="AR43" s="31" t="str">
        <f t="shared" ca="1" si="38"/>
        <v/>
      </c>
      <c r="AS43" s="25" t="str">
        <f ca="1"/>
        <v/>
      </c>
      <c r="AT43" s="25" t="str">
        <f ca="1"/>
        <v/>
      </c>
      <c r="AU43" s="61" t="str">
        <f t="shared" ca="1" si="39"/>
        <v/>
      </c>
      <c r="AV43" s="58"/>
      <c r="AX43" s="31" t="str">
        <f t="shared" ca="1" si="40"/>
        <v/>
      </c>
      <c r="AY43" s="25" t="str">
        <f ca="1"/>
        <v/>
      </c>
      <c r="AZ43" s="25" t="str">
        <f ca="1"/>
        <v/>
      </c>
      <c r="BA43" s="61" t="str">
        <f t="shared" ca="1" si="41"/>
        <v/>
      </c>
      <c r="BB43" s="58"/>
      <c r="BD43" s="31" t="str">
        <f t="shared" ca="1" si="42"/>
        <v/>
      </c>
      <c r="BE43" s="25" t="str">
        <f ca="1"/>
        <v/>
      </c>
      <c r="BF43" s="25" t="str">
        <f ca="1"/>
        <v/>
      </c>
      <c r="BG43" s="61" t="str">
        <f t="shared" ca="1" si="43"/>
        <v/>
      </c>
      <c r="BH43" s="58"/>
      <c r="BJ43" s="31" t="str">
        <f t="shared" ca="1" si="44"/>
        <v/>
      </c>
      <c r="BK43" s="25" t="str">
        <f ca="1"/>
        <v/>
      </c>
      <c r="BL43" s="25" t="str">
        <f ca="1"/>
        <v/>
      </c>
      <c r="BM43" s="61" t="str">
        <f t="shared" ca="1" si="45"/>
        <v/>
      </c>
      <c r="BN43" s="58"/>
      <c r="BP43" s="31" t="str">
        <f t="shared" ca="1" si="46"/>
        <v/>
      </c>
      <c r="BQ43" s="25" t="str">
        <f ca="1"/>
        <v/>
      </c>
      <c r="BR43" s="25" t="str">
        <f ca="1"/>
        <v/>
      </c>
      <c r="BS43" s="61" t="str">
        <f t="shared" ca="1" si="23"/>
        <v/>
      </c>
      <c r="BT43" s="58"/>
    </row>
    <row r="44" spans="1:72">
      <c r="A44" s="16">
        <v>28</v>
      </c>
      <c r="B44" s="31" t="str">
        <f t="shared" ca="1" si="24"/>
        <v/>
      </c>
      <c r="C44" s="25" t="str">
        <f ca="1"/>
        <v/>
      </c>
      <c r="D44" s="25" t="str">
        <f ca="1"/>
        <v/>
      </c>
      <c r="E44" s="61" t="str">
        <f t="shared" ca="1" si="25"/>
        <v/>
      </c>
      <c r="F44" s="58"/>
      <c r="H44" s="31" t="str">
        <f t="shared" ca="1" si="26"/>
        <v/>
      </c>
      <c r="I44" s="25" t="str">
        <f ca="1"/>
        <v/>
      </c>
      <c r="J44" s="25" t="str">
        <f ca="1"/>
        <v/>
      </c>
      <c r="K44" s="61" t="str">
        <f t="shared" ca="1" si="27"/>
        <v/>
      </c>
      <c r="L44" s="58"/>
      <c r="N44" s="31" t="str">
        <f t="shared" ca="1" si="28"/>
        <v/>
      </c>
      <c r="O44" s="25" t="str">
        <f ca="1"/>
        <v/>
      </c>
      <c r="P44" s="25" t="str">
        <f ca="1"/>
        <v/>
      </c>
      <c r="Q44" s="61" t="str">
        <f t="shared" ca="1" si="29"/>
        <v/>
      </c>
      <c r="R44" s="58"/>
      <c r="T44" s="31" t="str">
        <f t="shared" ca="1" si="30"/>
        <v/>
      </c>
      <c r="U44" s="25" t="str">
        <f ca="1"/>
        <v/>
      </c>
      <c r="V44" s="25" t="str">
        <f ca="1"/>
        <v/>
      </c>
      <c r="W44" s="61" t="str">
        <f t="shared" ca="1" si="31"/>
        <v/>
      </c>
      <c r="X44" s="58"/>
      <c r="Z44" s="31" t="str">
        <f t="shared" ca="1" si="32"/>
        <v/>
      </c>
      <c r="AA44" s="25" t="str">
        <f ca="1"/>
        <v/>
      </c>
      <c r="AB44" s="25" t="str">
        <f ca="1"/>
        <v/>
      </c>
      <c r="AC44" s="61" t="str">
        <f t="shared" ca="1" si="33"/>
        <v/>
      </c>
      <c r="AD44" s="58"/>
      <c r="AF44" s="31" t="str">
        <f t="shared" ca="1" si="34"/>
        <v/>
      </c>
      <c r="AG44" s="25" t="str">
        <f ca="1"/>
        <v/>
      </c>
      <c r="AH44" s="25" t="str">
        <f ca="1"/>
        <v/>
      </c>
      <c r="AI44" s="61" t="str">
        <f t="shared" ca="1" si="35"/>
        <v/>
      </c>
      <c r="AJ44" s="58"/>
      <c r="AL44" s="31" t="str">
        <f t="shared" ca="1" si="36"/>
        <v/>
      </c>
      <c r="AM44" s="25" t="str">
        <f ca="1"/>
        <v/>
      </c>
      <c r="AN44" s="163" t="str">
        <f ca="1"/>
        <v/>
      </c>
      <c r="AO44" s="166" t="str">
        <f t="shared" ca="1" si="37"/>
        <v/>
      </c>
      <c r="AP44" s="64"/>
      <c r="AR44" s="31" t="str">
        <f t="shared" ca="1" si="38"/>
        <v/>
      </c>
      <c r="AS44" s="25" t="str">
        <f ca="1"/>
        <v/>
      </c>
      <c r="AT44" s="25" t="str">
        <f ca="1"/>
        <v/>
      </c>
      <c r="AU44" s="61" t="str">
        <f t="shared" ca="1" si="39"/>
        <v/>
      </c>
      <c r="AV44" s="58"/>
      <c r="AX44" s="31" t="str">
        <f t="shared" ca="1" si="40"/>
        <v/>
      </c>
      <c r="AY44" s="25" t="str">
        <f ca="1"/>
        <v/>
      </c>
      <c r="AZ44" s="25" t="str">
        <f ca="1"/>
        <v/>
      </c>
      <c r="BA44" s="61" t="str">
        <f t="shared" ca="1" si="41"/>
        <v/>
      </c>
      <c r="BB44" s="58"/>
      <c r="BD44" s="31" t="str">
        <f t="shared" ca="1" si="42"/>
        <v/>
      </c>
      <c r="BE44" s="25" t="str">
        <f ca="1"/>
        <v/>
      </c>
      <c r="BF44" s="25" t="str">
        <f ca="1"/>
        <v/>
      </c>
      <c r="BG44" s="61" t="str">
        <f t="shared" ca="1" si="43"/>
        <v/>
      </c>
      <c r="BH44" s="58"/>
      <c r="BJ44" s="31" t="str">
        <f t="shared" ca="1" si="44"/>
        <v/>
      </c>
      <c r="BK44" s="25" t="str">
        <f ca="1"/>
        <v/>
      </c>
      <c r="BL44" s="25" t="str">
        <f ca="1"/>
        <v/>
      </c>
      <c r="BM44" s="61" t="str">
        <f t="shared" ca="1" si="45"/>
        <v/>
      </c>
      <c r="BN44" s="58"/>
      <c r="BP44" s="31" t="str">
        <f t="shared" ca="1" si="46"/>
        <v/>
      </c>
      <c r="BQ44" s="25" t="str">
        <f ca="1"/>
        <v/>
      </c>
      <c r="BR44" s="25" t="str">
        <f ca="1"/>
        <v/>
      </c>
      <c r="BS44" s="61" t="str">
        <f t="shared" ca="1" si="23"/>
        <v/>
      </c>
      <c r="BT44" s="58"/>
    </row>
    <row r="45" spans="1:72">
      <c r="A45" s="16">
        <v>29</v>
      </c>
      <c r="B45" s="31" t="str">
        <f t="shared" ca="1" si="24"/>
        <v/>
      </c>
      <c r="C45" s="25" t="str">
        <f ca="1"/>
        <v/>
      </c>
      <c r="D45" s="25" t="str">
        <f ca="1"/>
        <v/>
      </c>
      <c r="E45" s="61" t="str">
        <f t="shared" ca="1" si="25"/>
        <v/>
      </c>
      <c r="F45" s="58"/>
      <c r="H45" s="31" t="str">
        <f t="shared" ca="1" si="26"/>
        <v/>
      </c>
      <c r="I45" s="25" t="str">
        <f ca="1"/>
        <v/>
      </c>
      <c r="J45" s="25" t="str">
        <f ca="1"/>
        <v/>
      </c>
      <c r="K45" s="61" t="str">
        <f t="shared" ca="1" si="27"/>
        <v/>
      </c>
      <c r="L45" s="58"/>
      <c r="N45" s="31" t="str">
        <f t="shared" ca="1" si="28"/>
        <v/>
      </c>
      <c r="O45" s="25" t="str">
        <f ca="1"/>
        <v/>
      </c>
      <c r="P45" s="25" t="str">
        <f ca="1"/>
        <v/>
      </c>
      <c r="Q45" s="61" t="str">
        <f t="shared" ca="1" si="29"/>
        <v/>
      </c>
      <c r="R45" s="58"/>
      <c r="T45" s="31" t="str">
        <f t="shared" ca="1" si="30"/>
        <v/>
      </c>
      <c r="U45" s="25" t="str">
        <f ca="1"/>
        <v/>
      </c>
      <c r="V45" s="25" t="str">
        <f ca="1"/>
        <v/>
      </c>
      <c r="W45" s="61" t="str">
        <f t="shared" ca="1" si="31"/>
        <v/>
      </c>
      <c r="X45" s="58"/>
      <c r="Z45" s="31" t="str">
        <f t="shared" ca="1" si="32"/>
        <v/>
      </c>
      <c r="AA45" s="25" t="str">
        <f ca="1"/>
        <v/>
      </c>
      <c r="AB45" s="25" t="str">
        <f ca="1"/>
        <v/>
      </c>
      <c r="AC45" s="61" t="str">
        <f t="shared" ca="1" si="33"/>
        <v/>
      </c>
      <c r="AD45" s="58"/>
      <c r="AF45" s="31" t="str">
        <f t="shared" ca="1" si="34"/>
        <v/>
      </c>
      <c r="AG45" s="25" t="str">
        <f ca="1"/>
        <v/>
      </c>
      <c r="AH45" s="25" t="str">
        <f ca="1"/>
        <v/>
      </c>
      <c r="AI45" s="61" t="str">
        <f t="shared" ca="1" si="35"/>
        <v/>
      </c>
      <c r="AJ45" s="58"/>
      <c r="AL45" s="31" t="str">
        <f t="shared" ca="1" si="36"/>
        <v/>
      </c>
      <c r="AM45" s="25" t="str">
        <f ca="1"/>
        <v/>
      </c>
      <c r="AN45" s="163" t="str">
        <f ca="1"/>
        <v/>
      </c>
      <c r="AO45" s="166" t="str">
        <f t="shared" ca="1" si="37"/>
        <v/>
      </c>
      <c r="AP45" s="64"/>
      <c r="AR45" s="31" t="str">
        <f t="shared" ca="1" si="38"/>
        <v/>
      </c>
      <c r="AS45" s="25" t="str">
        <f ca="1"/>
        <v/>
      </c>
      <c r="AT45" s="25" t="str">
        <f ca="1"/>
        <v/>
      </c>
      <c r="AU45" s="61" t="str">
        <f t="shared" ca="1" si="39"/>
        <v/>
      </c>
      <c r="AV45" s="58"/>
      <c r="AX45" s="31" t="str">
        <f t="shared" ca="1" si="40"/>
        <v/>
      </c>
      <c r="AY45" s="25" t="str">
        <f ca="1"/>
        <v/>
      </c>
      <c r="AZ45" s="25" t="str">
        <f ca="1"/>
        <v/>
      </c>
      <c r="BA45" s="61" t="str">
        <f t="shared" ca="1" si="41"/>
        <v/>
      </c>
      <c r="BB45" s="58"/>
      <c r="BD45" s="31" t="str">
        <f t="shared" ca="1" si="42"/>
        <v/>
      </c>
      <c r="BE45" s="25" t="str">
        <f ca="1"/>
        <v/>
      </c>
      <c r="BF45" s="25" t="str">
        <f ca="1"/>
        <v/>
      </c>
      <c r="BG45" s="61" t="str">
        <f t="shared" ca="1" si="43"/>
        <v/>
      </c>
      <c r="BH45" s="58"/>
      <c r="BJ45" s="31" t="str">
        <f t="shared" ca="1" si="44"/>
        <v/>
      </c>
      <c r="BK45" s="25" t="str">
        <f ca="1"/>
        <v/>
      </c>
      <c r="BL45" s="25" t="str">
        <f ca="1"/>
        <v/>
      </c>
      <c r="BM45" s="61" t="str">
        <f t="shared" ca="1" si="45"/>
        <v/>
      </c>
      <c r="BN45" s="58"/>
      <c r="BP45" s="31" t="str">
        <f t="shared" ca="1" si="46"/>
        <v/>
      </c>
      <c r="BQ45" s="25" t="str">
        <f ca="1"/>
        <v/>
      </c>
      <c r="BR45" s="25" t="str">
        <f ca="1"/>
        <v/>
      </c>
      <c r="BS45" s="61" t="str">
        <f t="shared" ca="1" si="23"/>
        <v/>
      </c>
      <c r="BT45" s="58"/>
    </row>
    <row r="46" spans="1:72">
      <c r="A46" s="16">
        <v>30</v>
      </c>
      <c r="B46" s="31" t="str">
        <f t="shared" ca="1" si="24"/>
        <v/>
      </c>
      <c r="C46" s="25" t="str">
        <f ca="1"/>
        <v/>
      </c>
      <c r="D46" s="25" t="str">
        <f ca="1"/>
        <v/>
      </c>
      <c r="E46" s="61" t="str">
        <f t="shared" ca="1" si="25"/>
        <v/>
      </c>
      <c r="F46" s="58"/>
      <c r="H46" s="31" t="str">
        <f t="shared" ca="1" si="26"/>
        <v/>
      </c>
      <c r="I46" s="25" t="str">
        <f ca="1"/>
        <v/>
      </c>
      <c r="J46" s="25" t="str">
        <f ca="1"/>
        <v/>
      </c>
      <c r="K46" s="61" t="str">
        <f t="shared" ca="1" si="27"/>
        <v/>
      </c>
      <c r="L46" s="58"/>
      <c r="N46" s="31" t="str">
        <f t="shared" ca="1" si="28"/>
        <v/>
      </c>
      <c r="O46" s="25" t="str">
        <f ca="1"/>
        <v/>
      </c>
      <c r="P46" s="25" t="str">
        <f ca="1"/>
        <v/>
      </c>
      <c r="Q46" s="61" t="str">
        <f t="shared" ca="1" si="29"/>
        <v/>
      </c>
      <c r="R46" s="58"/>
      <c r="T46" s="31" t="str">
        <f t="shared" ca="1" si="30"/>
        <v/>
      </c>
      <c r="U46" s="25" t="str">
        <f ca="1"/>
        <v/>
      </c>
      <c r="V46" s="25" t="str">
        <f ca="1"/>
        <v/>
      </c>
      <c r="W46" s="61" t="str">
        <f t="shared" ca="1" si="31"/>
        <v/>
      </c>
      <c r="X46" s="58"/>
      <c r="Z46" s="31" t="str">
        <f t="shared" ca="1" si="32"/>
        <v/>
      </c>
      <c r="AA46" s="25" t="str">
        <f ca="1"/>
        <v/>
      </c>
      <c r="AB46" s="25" t="str">
        <f ca="1"/>
        <v/>
      </c>
      <c r="AC46" s="61" t="str">
        <f t="shared" ca="1" si="33"/>
        <v/>
      </c>
      <c r="AD46" s="58"/>
      <c r="AF46" s="31" t="str">
        <f t="shared" ca="1" si="34"/>
        <v/>
      </c>
      <c r="AG46" s="25" t="str">
        <f ca="1"/>
        <v/>
      </c>
      <c r="AH46" s="25" t="str">
        <f ca="1"/>
        <v/>
      </c>
      <c r="AI46" s="61" t="str">
        <f t="shared" ca="1" si="35"/>
        <v/>
      </c>
      <c r="AJ46" s="58"/>
      <c r="AL46" s="31" t="str">
        <f t="shared" ca="1" si="36"/>
        <v/>
      </c>
      <c r="AM46" s="25" t="str">
        <f ca="1"/>
        <v/>
      </c>
      <c r="AN46" s="163" t="str">
        <f ca="1"/>
        <v/>
      </c>
      <c r="AO46" s="166" t="str">
        <f t="shared" ca="1" si="37"/>
        <v/>
      </c>
      <c r="AP46" s="64"/>
      <c r="AR46" s="31" t="str">
        <f t="shared" ca="1" si="38"/>
        <v/>
      </c>
      <c r="AS46" s="25" t="str">
        <f ca="1"/>
        <v/>
      </c>
      <c r="AT46" s="25" t="str">
        <f ca="1"/>
        <v/>
      </c>
      <c r="AU46" s="61" t="str">
        <f t="shared" ca="1" si="39"/>
        <v/>
      </c>
      <c r="AV46" s="58"/>
      <c r="AX46" s="31" t="str">
        <f t="shared" ca="1" si="40"/>
        <v/>
      </c>
      <c r="AY46" s="25" t="str">
        <f ca="1"/>
        <v/>
      </c>
      <c r="AZ46" s="25" t="str">
        <f ca="1"/>
        <v/>
      </c>
      <c r="BA46" s="61" t="str">
        <f t="shared" ca="1" si="41"/>
        <v/>
      </c>
      <c r="BB46" s="58"/>
      <c r="BD46" s="31" t="str">
        <f t="shared" ca="1" si="42"/>
        <v/>
      </c>
      <c r="BE46" s="25" t="str">
        <f ca="1"/>
        <v/>
      </c>
      <c r="BF46" s="25" t="str">
        <f ca="1"/>
        <v/>
      </c>
      <c r="BG46" s="61" t="str">
        <f t="shared" ca="1" si="43"/>
        <v/>
      </c>
      <c r="BH46" s="58"/>
      <c r="BJ46" s="31" t="str">
        <f t="shared" ca="1" si="44"/>
        <v/>
      </c>
      <c r="BK46" s="25" t="str">
        <f ca="1"/>
        <v/>
      </c>
      <c r="BL46" s="25" t="str">
        <f ca="1"/>
        <v/>
      </c>
      <c r="BM46" s="61" t="str">
        <f t="shared" ca="1" si="45"/>
        <v/>
      </c>
      <c r="BN46" s="58"/>
      <c r="BP46" s="31" t="str">
        <f t="shared" ca="1" si="46"/>
        <v/>
      </c>
      <c r="BQ46" s="25" t="str">
        <f ca="1"/>
        <v/>
      </c>
      <c r="BR46" s="25" t="str">
        <f ca="1"/>
        <v/>
      </c>
      <c r="BS46" s="61" t="str">
        <f t="shared" ca="1" si="23"/>
        <v/>
      </c>
      <c r="BT46" s="58"/>
    </row>
    <row r="47" spans="1:72">
      <c r="A47" s="16">
        <v>31</v>
      </c>
      <c r="B47" s="31" t="str">
        <f t="shared" ca="1" si="24"/>
        <v/>
      </c>
      <c r="C47" s="25" t="str">
        <f ca="1"/>
        <v/>
      </c>
      <c r="D47" s="25" t="str">
        <f ca="1"/>
        <v/>
      </c>
      <c r="E47" s="61" t="str">
        <f t="shared" ca="1" si="25"/>
        <v/>
      </c>
      <c r="F47" s="58"/>
      <c r="H47" s="31" t="str">
        <f t="shared" ca="1" si="26"/>
        <v/>
      </c>
      <c r="I47" s="25" t="str">
        <f ca="1"/>
        <v/>
      </c>
      <c r="J47" s="25" t="str">
        <f ca="1"/>
        <v/>
      </c>
      <c r="K47" s="61" t="str">
        <f t="shared" ca="1" si="27"/>
        <v/>
      </c>
      <c r="L47" s="58"/>
      <c r="N47" s="31" t="str">
        <f t="shared" ca="1" si="28"/>
        <v/>
      </c>
      <c r="O47" s="25" t="str">
        <f ca="1"/>
        <v/>
      </c>
      <c r="P47" s="25" t="str">
        <f ca="1"/>
        <v/>
      </c>
      <c r="Q47" s="61" t="str">
        <f t="shared" ca="1" si="29"/>
        <v/>
      </c>
      <c r="R47" s="58"/>
      <c r="T47" s="31" t="str">
        <f t="shared" ca="1" si="30"/>
        <v/>
      </c>
      <c r="U47" s="25" t="str">
        <f ca="1"/>
        <v/>
      </c>
      <c r="V47" s="25" t="str">
        <f ca="1"/>
        <v/>
      </c>
      <c r="W47" s="61" t="str">
        <f t="shared" ca="1" si="31"/>
        <v/>
      </c>
      <c r="X47" s="58"/>
      <c r="Z47" s="31" t="str">
        <f t="shared" ca="1" si="32"/>
        <v/>
      </c>
      <c r="AA47" s="25" t="str">
        <f ca="1"/>
        <v/>
      </c>
      <c r="AB47" s="25" t="str">
        <f ca="1"/>
        <v/>
      </c>
      <c r="AC47" s="61" t="str">
        <f t="shared" ca="1" si="33"/>
        <v/>
      </c>
      <c r="AD47" s="58"/>
      <c r="AF47" s="31" t="str">
        <f t="shared" ca="1" si="34"/>
        <v/>
      </c>
      <c r="AG47" s="25" t="str">
        <f ca="1"/>
        <v/>
      </c>
      <c r="AH47" s="25" t="str">
        <f ca="1"/>
        <v/>
      </c>
      <c r="AI47" s="61" t="str">
        <f t="shared" ca="1" si="35"/>
        <v/>
      </c>
      <c r="AJ47" s="58"/>
      <c r="AL47" s="31" t="str">
        <f t="shared" ca="1" si="36"/>
        <v/>
      </c>
      <c r="AM47" s="25" t="str">
        <f ca="1"/>
        <v/>
      </c>
      <c r="AN47" s="163" t="str">
        <f ca="1"/>
        <v/>
      </c>
      <c r="AO47" s="166" t="str">
        <f t="shared" ca="1" si="37"/>
        <v/>
      </c>
      <c r="AP47" s="64"/>
      <c r="AR47" s="31" t="str">
        <f t="shared" ca="1" si="38"/>
        <v/>
      </c>
      <c r="AS47" s="25" t="str">
        <f ca="1"/>
        <v/>
      </c>
      <c r="AT47" s="25" t="str">
        <f ca="1"/>
        <v/>
      </c>
      <c r="AU47" s="61" t="str">
        <f t="shared" ca="1" si="39"/>
        <v/>
      </c>
      <c r="AV47" s="58"/>
      <c r="AX47" s="31" t="str">
        <f t="shared" ca="1" si="40"/>
        <v/>
      </c>
      <c r="AY47" s="25" t="str">
        <f ca="1"/>
        <v/>
      </c>
      <c r="AZ47" s="25" t="str">
        <f ca="1"/>
        <v/>
      </c>
      <c r="BA47" s="61" t="str">
        <f t="shared" ca="1" si="41"/>
        <v/>
      </c>
      <c r="BB47" s="58"/>
      <c r="BD47" s="31" t="str">
        <f t="shared" ca="1" si="42"/>
        <v/>
      </c>
      <c r="BE47" s="25" t="str">
        <f ca="1"/>
        <v/>
      </c>
      <c r="BF47" s="25" t="str">
        <f ca="1"/>
        <v/>
      </c>
      <c r="BG47" s="61" t="str">
        <f t="shared" ca="1" si="43"/>
        <v/>
      </c>
      <c r="BH47" s="58"/>
      <c r="BJ47" s="31" t="str">
        <f t="shared" ca="1" si="44"/>
        <v/>
      </c>
      <c r="BK47" s="25" t="str">
        <f ca="1"/>
        <v/>
      </c>
      <c r="BL47" s="25" t="str">
        <f ca="1"/>
        <v/>
      </c>
      <c r="BM47" s="61" t="str">
        <f t="shared" ca="1" si="45"/>
        <v/>
      </c>
      <c r="BN47" s="58"/>
      <c r="BP47" s="31" t="str">
        <f t="shared" ca="1" si="46"/>
        <v/>
      </c>
      <c r="BQ47" s="25" t="str">
        <f ca="1"/>
        <v/>
      </c>
      <c r="BR47" s="25" t="str">
        <f ca="1"/>
        <v/>
      </c>
      <c r="BS47" s="61" t="str">
        <f t="shared" ca="1" si="23"/>
        <v/>
      </c>
      <c r="BT47" s="58"/>
    </row>
    <row r="48" spans="1:72">
      <c r="A48" s="16">
        <v>32</v>
      </c>
      <c r="B48" s="31" t="str">
        <f t="shared" ca="1" si="24"/>
        <v/>
      </c>
      <c r="C48" s="25" t="str">
        <f ca="1"/>
        <v/>
      </c>
      <c r="D48" s="25" t="str">
        <f ca="1"/>
        <v/>
      </c>
      <c r="E48" s="61" t="str">
        <f t="shared" ca="1" si="25"/>
        <v/>
      </c>
      <c r="F48" s="58"/>
      <c r="H48" s="31" t="str">
        <f t="shared" ca="1" si="26"/>
        <v/>
      </c>
      <c r="I48" s="25" t="str">
        <f ca="1"/>
        <v/>
      </c>
      <c r="J48" s="25" t="str">
        <f ca="1"/>
        <v/>
      </c>
      <c r="K48" s="61" t="str">
        <f t="shared" ca="1" si="27"/>
        <v/>
      </c>
      <c r="L48" s="58"/>
      <c r="N48" s="31" t="str">
        <f t="shared" ca="1" si="28"/>
        <v/>
      </c>
      <c r="O48" s="25" t="str">
        <f ca="1"/>
        <v/>
      </c>
      <c r="P48" s="25" t="str">
        <f ca="1"/>
        <v/>
      </c>
      <c r="Q48" s="61" t="str">
        <f t="shared" ca="1" si="29"/>
        <v/>
      </c>
      <c r="R48" s="58"/>
      <c r="T48" s="31" t="str">
        <f t="shared" ca="1" si="30"/>
        <v/>
      </c>
      <c r="U48" s="25" t="str">
        <f ca="1"/>
        <v/>
      </c>
      <c r="V48" s="25" t="str">
        <f ca="1"/>
        <v/>
      </c>
      <c r="W48" s="61" t="str">
        <f t="shared" ca="1" si="31"/>
        <v/>
      </c>
      <c r="X48" s="58"/>
      <c r="Z48" s="31" t="str">
        <f t="shared" ca="1" si="32"/>
        <v/>
      </c>
      <c r="AA48" s="25" t="str">
        <f ca="1"/>
        <v/>
      </c>
      <c r="AB48" s="25" t="str">
        <f ca="1"/>
        <v/>
      </c>
      <c r="AC48" s="61" t="str">
        <f t="shared" ca="1" si="33"/>
        <v/>
      </c>
      <c r="AD48" s="58"/>
      <c r="AF48" s="31" t="str">
        <f t="shared" ca="1" si="34"/>
        <v/>
      </c>
      <c r="AG48" s="25" t="str">
        <f ca="1"/>
        <v/>
      </c>
      <c r="AH48" s="25" t="str">
        <f ca="1"/>
        <v/>
      </c>
      <c r="AI48" s="61" t="str">
        <f t="shared" ca="1" si="35"/>
        <v/>
      </c>
      <c r="AJ48" s="58"/>
      <c r="AL48" s="31" t="str">
        <f t="shared" ca="1" si="36"/>
        <v/>
      </c>
      <c r="AM48" s="25" t="str">
        <f ca="1"/>
        <v/>
      </c>
      <c r="AN48" s="163" t="str">
        <f ca="1"/>
        <v/>
      </c>
      <c r="AO48" s="166" t="str">
        <f t="shared" ca="1" si="37"/>
        <v/>
      </c>
      <c r="AP48" s="64"/>
      <c r="AR48" s="31" t="str">
        <f t="shared" ca="1" si="38"/>
        <v/>
      </c>
      <c r="AS48" s="25" t="str">
        <f ca="1"/>
        <v/>
      </c>
      <c r="AT48" s="25" t="str">
        <f ca="1"/>
        <v/>
      </c>
      <c r="AU48" s="61" t="str">
        <f t="shared" ca="1" si="39"/>
        <v/>
      </c>
      <c r="AV48" s="58"/>
      <c r="AX48" s="31" t="str">
        <f t="shared" ca="1" si="40"/>
        <v/>
      </c>
      <c r="AY48" s="25" t="str">
        <f ca="1"/>
        <v/>
      </c>
      <c r="AZ48" s="25" t="str">
        <f ca="1"/>
        <v/>
      </c>
      <c r="BA48" s="61" t="str">
        <f t="shared" ca="1" si="41"/>
        <v/>
      </c>
      <c r="BB48" s="58"/>
      <c r="BD48" s="31" t="str">
        <f t="shared" ca="1" si="42"/>
        <v/>
      </c>
      <c r="BE48" s="25" t="str">
        <f ca="1"/>
        <v/>
      </c>
      <c r="BF48" s="25" t="str">
        <f ca="1"/>
        <v/>
      </c>
      <c r="BG48" s="61" t="str">
        <f t="shared" ca="1" si="43"/>
        <v/>
      </c>
      <c r="BH48" s="58"/>
      <c r="BJ48" s="31" t="str">
        <f t="shared" ca="1" si="44"/>
        <v/>
      </c>
      <c r="BK48" s="25" t="str">
        <f ca="1"/>
        <v/>
      </c>
      <c r="BL48" s="25" t="str">
        <f ca="1"/>
        <v/>
      </c>
      <c r="BM48" s="61" t="str">
        <f t="shared" ca="1" si="45"/>
        <v/>
      </c>
      <c r="BN48" s="58"/>
      <c r="BP48" s="31" t="str">
        <f t="shared" ca="1" si="46"/>
        <v/>
      </c>
      <c r="BQ48" s="25" t="str">
        <f ca="1"/>
        <v/>
      </c>
      <c r="BR48" s="25" t="str">
        <f ca="1"/>
        <v/>
      </c>
      <c r="BS48" s="61" t="str">
        <f t="shared" ca="1" si="23"/>
        <v/>
      </c>
      <c r="BT48" s="58"/>
    </row>
    <row r="49" spans="1:72">
      <c r="A49" s="16">
        <v>33</v>
      </c>
      <c r="B49" s="31" t="str">
        <f t="shared" ref="B49:B80" ca="1" si="47">IF(C49="","",VLOOKUP(C49,INDIRECT(CalibrationPage&amp;"!Instrument.TenorLookup.OIS"),2,0))</f>
        <v/>
      </c>
      <c r="C49" s="25" t="str">
        <f ca="1"/>
        <v/>
      </c>
      <c r="D49" s="25" t="str">
        <f ca="1"/>
        <v/>
      </c>
      <c r="E49" s="61" t="str">
        <f t="shared" ref="E49:E80" ca="1" si="48">IF(D49="","",IF(F49="",D49/100+MarketData.Bump.OIS,F49))</f>
        <v/>
      </c>
      <c r="F49" s="58"/>
      <c r="H49" s="31" t="str">
        <f t="shared" ref="H49:H80" ca="1" si="49">IF(I49="","",VLOOKUP(I49,INDIRECT(CalibrationPage&amp;"!Instrument.TenorLookup.OIS"),2,0))</f>
        <v/>
      </c>
      <c r="I49" s="25" t="str">
        <f ca="1"/>
        <v/>
      </c>
      <c r="J49" s="25" t="str">
        <f ca="1"/>
        <v/>
      </c>
      <c r="K49" s="61" t="str">
        <f t="shared" ref="K49:K80" ca="1" si="50">IF(J49="","",IF(L49="",J49/10000+MarketData.Bump.OIS,L49))</f>
        <v/>
      </c>
      <c r="L49" s="58"/>
      <c r="N49" s="31" t="str">
        <f t="shared" ref="N49:N80" ca="1" si="51">IF(O49="","",VLOOKUP(O49,INDIRECT(CalibrationPage&amp;"!Instrument.TenorLookup.OIS"),2,0))</f>
        <v/>
      </c>
      <c r="O49" s="25" t="str">
        <f ca="1"/>
        <v/>
      </c>
      <c r="P49" s="25" t="str">
        <f ca="1"/>
        <v/>
      </c>
      <c r="Q49" s="61" t="str">
        <f t="shared" ref="Q49:Q80" ca="1" si="52">IF(P49="","",IF(R49="",P49/100+MarketData.Bump.OIS,R49))</f>
        <v/>
      </c>
      <c r="R49" s="58"/>
      <c r="T49" s="31" t="str">
        <f t="shared" ref="T49:T80" ca="1" si="53">IF(U49="","",VLOOKUP(U49,INDIRECT(CalibrationPage&amp;"!Instrument.TenorLookup.Swap"),2,0))</f>
        <v/>
      </c>
      <c r="U49" s="25" t="str">
        <f ca="1"/>
        <v/>
      </c>
      <c r="V49" s="25" t="str">
        <f ca="1"/>
        <v/>
      </c>
      <c r="W49" s="61" t="str">
        <f t="shared" ref="W49:W80" ca="1" si="54">IF(V49="","",IF(X49="",V49/100+MarketData.Bump.Swap,X49))</f>
        <v/>
      </c>
      <c r="X49" s="58"/>
      <c r="Z49" s="31" t="str">
        <f t="shared" ca="1" si="32"/>
        <v/>
      </c>
      <c r="AA49" s="25" t="str">
        <f ca="1"/>
        <v/>
      </c>
      <c r="AB49" s="25" t="str">
        <f ca="1"/>
        <v/>
      </c>
      <c r="AC49" s="61" t="str">
        <f t="shared" ca="1" si="33"/>
        <v/>
      </c>
      <c r="AD49" s="58"/>
      <c r="AF49" s="31" t="str">
        <f t="shared" ref="AF49:AF80" ca="1" si="55">IF(AG49="","",VLOOKUP(AG49,INDIRECT(CalibrationPage&amp;"!Instrument.TenorLookup.Swap"),2,0))</f>
        <v/>
      </c>
      <c r="AG49" s="25" t="str">
        <f ca="1"/>
        <v/>
      </c>
      <c r="AH49" s="25" t="str">
        <f ca="1"/>
        <v/>
      </c>
      <c r="AI49" s="61" t="str">
        <f t="shared" ref="AI49:AI80" ca="1" si="56">IF(AH49="","",IF(AJ49="",AH49/100+MarketData.Bump.Swap,AJ49))</f>
        <v/>
      </c>
      <c r="AJ49" s="58"/>
      <c r="AL49" s="31" t="str">
        <f t="shared" ref="AL49:AL80" ca="1" si="57">IF(AM49="","",VLOOKUP(AM49,INDIRECT(CalibrationPage&amp;"!Instrument.TenorLookup.Swap"),2,0))</f>
        <v/>
      </c>
      <c r="AM49" s="25" t="str">
        <f ca="1"/>
        <v/>
      </c>
      <c r="AN49" s="163" t="str">
        <f ca="1"/>
        <v/>
      </c>
      <c r="AO49" s="166" t="str">
        <f t="shared" ref="AO49:AO80" ca="1" si="58">IF(AN49="","",IF(AP49="",AN49+MarketData.Bump.Swap*100,AP49))</f>
        <v/>
      </c>
      <c r="AP49" s="64"/>
      <c r="AR49" s="31" t="str">
        <f t="shared" ref="AR49:AR80" ca="1" si="59">IF(AS49="","",VLOOKUP(AS49,INDIRECT(CalibrationPage&amp;"!Instrument.TenorLookup.Swap"),2,0))</f>
        <v/>
      </c>
      <c r="AS49" s="25" t="str">
        <f ca="1"/>
        <v/>
      </c>
      <c r="AT49" s="25" t="str">
        <f ca="1"/>
        <v/>
      </c>
      <c r="AU49" s="61" t="str">
        <f t="shared" ref="AU49:AU80" ca="1" si="60">IF(AT49="","",IF(AV49="",AT49/100+MarketData.Bump.Swap,AV49))</f>
        <v/>
      </c>
      <c r="AV49" s="58"/>
      <c r="AX49" s="31" t="str">
        <f t="shared" ref="AX49:AX80" ca="1" si="61">IF(AY49="","",VLOOKUP(AY49,INDIRECT(CalibrationPage&amp;"!Instrument.TenorLookup.TenorBasis1"),2,0))</f>
        <v/>
      </c>
      <c r="AY49" s="25" t="str">
        <f ca="1"/>
        <v/>
      </c>
      <c r="AZ49" s="25" t="str">
        <f ca="1"/>
        <v/>
      </c>
      <c r="BA49" s="61" t="str">
        <f t="shared" ref="BA49:BA80" ca="1" si="62">IF(AZ49="","",IF(BB49="",AZ49/10000+MarketData.Bump.TenorBasis1,BB49))</f>
        <v/>
      </c>
      <c r="BB49" s="58"/>
      <c r="BD49" s="31" t="str">
        <f t="shared" ref="BD49:BD80" ca="1" si="63">IF(BE49="","",VLOOKUP(BE49,INDIRECT(CalibrationPage&amp;"!Instrument.TenorLookup.TenorBasis2"),2,0))</f>
        <v/>
      </c>
      <c r="BE49" s="25" t="str">
        <f ca="1"/>
        <v/>
      </c>
      <c r="BF49" s="25" t="str">
        <f ca="1"/>
        <v/>
      </c>
      <c r="BG49" s="61" t="str">
        <f t="shared" ref="BG49:BG80" ca="1" si="64">IF(BF49="","",IF(BH49="",BF49/10000+MarketData.Bump.TenorBasis2,BH49))</f>
        <v/>
      </c>
      <c r="BH49" s="58"/>
      <c r="BJ49" s="31" t="str">
        <f t="shared" ref="BJ49:BJ80" ca="1" si="65">IF(BK49="","",VLOOKUP(BK49,INDIRECT(CalibrationPage&amp;"!Instrument.TenorLookup.TenorBasis3"),2,0))</f>
        <v/>
      </c>
      <c r="BK49" s="25" t="str">
        <f ca="1"/>
        <v/>
      </c>
      <c r="BL49" s="25" t="str">
        <f ca="1"/>
        <v/>
      </c>
      <c r="BM49" s="61" t="str">
        <f t="shared" ref="BM49:BM80" ca="1" si="66">IF(BL49="","",IF(BN49="",BL49/10000+MarketData.Bump.TenorBasis3,BN49))</f>
        <v/>
      </c>
      <c r="BN49" s="58"/>
      <c r="BP49" s="31" t="str">
        <f t="shared" ref="BP49:BP80" ca="1" si="67">IF(BQ49="","",VLOOKUP(BQ49,INDIRECT(CalibrationPage&amp;"!Instrument.TenorLookup.Xccy"),2,0))</f>
        <v/>
      </c>
      <c r="BQ49" s="25" t="str">
        <f ca="1"/>
        <v/>
      </c>
      <c r="BR49" s="25" t="str">
        <f ca="1"/>
        <v/>
      </c>
      <c r="BS49" s="61" t="str">
        <f t="shared" ref="BS49:BS80" ca="1" si="68">IF(BR49="","",IF(BT49="",BR49/10000+MarketData.Bump.Xccy,BT49))</f>
        <v/>
      </c>
      <c r="BT49" s="58"/>
    </row>
    <row r="50" spans="1:72">
      <c r="A50" s="16">
        <v>34</v>
      </c>
      <c r="B50" s="31" t="str">
        <f t="shared" ca="1" si="47"/>
        <v/>
      </c>
      <c r="C50" s="25" t="str">
        <f ca="1"/>
        <v/>
      </c>
      <c r="D50" s="25" t="str">
        <f ca="1"/>
        <v/>
      </c>
      <c r="E50" s="61" t="str">
        <f t="shared" ca="1" si="48"/>
        <v/>
      </c>
      <c r="F50" s="58"/>
      <c r="H50" s="31" t="str">
        <f t="shared" ca="1" si="49"/>
        <v/>
      </c>
      <c r="I50" s="25" t="str">
        <f ca="1"/>
        <v/>
      </c>
      <c r="J50" s="25" t="str">
        <f ca="1"/>
        <v/>
      </c>
      <c r="K50" s="61" t="str">
        <f t="shared" ca="1" si="50"/>
        <v/>
      </c>
      <c r="L50" s="58"/>
      <c r="N50" s="31" t="str">
        <f t="shared" ca="1" si="51"/>
        <v/>
      </c>
      <c r="O50" s="25" t="str">
        <f ca="1"/>
        <v/>
      </c>
      <c r="P50" s="25" t="str">
        <f ca="1"/>
        <v/>
      </c>
      <c r="Q50" s="61" t="str">
        <f t="shared" ca="1" si="52"/>
        <v/>
      </c>
      <c r="R50" s="58"/>
      <c r="T50" s="31" t="str">
        <f t="shared" ca="1" si="53"/>
        <v/>
      </c>
      <c r="U50" s="25" t="str">
        <f ca="1"/>
        <v/>
      </c>
      <c r="V50" s="25" t="str">
        <f ca="1"/>
        <v/>
      </c>
      <c r="W50" s="61" t="str">
        <f t="shared" ca="1" si="54"/>
        <v/>
      </c>
      <c r="X50" s="58"/>
      <c r="Z50" s="31" t="str">
        <f t="shared" ca="1" si="32"/>
        <v/>
      </c>
      <c r="AA50" s="25" t="str">
        <f ca="1"/>
        <v/>
      </c>
      <c r="AB50" s="25" t="str">
        <f ca="1"/>
        <v/>
      </c>
      <c r="AC50" s="61" t="str">
        <f t="shared" ca="1" si="33"/>
        <v/>
      </c>
      <c r="AD50" s="58"/>
      <c r="AF50" s="31" t="str">
        <f t="shared" ca="1" si="55"/>
        <v/>
      </c>
      <c r="AG50" s="25" t="str">
        <f ca="1"/>
        <v/>
      </c>
      <c r="AH50" s="25" t="str">
        <f ca="1"/>
        <v/>
      </c>
      <c r="AI50" s="61" t="str">
        <f t="shared" ca="1" si="56"/>
        <v/>
      </c>
      <c r="AJ50" s="58"/>
      <c r="AL50" s="31" t="str">
        <f t="shared" ca="1" si="57"/>
        <v/>
      </c>
      <c r="AM50" s="25" t="str">
        <f ca="1"/>
        <v/>
      </c>
      <c r="AN50" s="163" t="str">
        <f ca="1"/>
        <v/>
      </c>
      <c r="AO50" s="166" t="str">
        <f t="shared" ca="1" si="58"/>
        <v/>
      </c>
      <c r="AP50" s="64"/>
      <c r="AR50" s="31" t="str">
        <f t="shared" ca="1" si="59"/>
        <v/>
      </c>
      <c r="AS50" s="25" t="str">
        <f ca="1"/>
        <v/>
      </c>
      <c r="AT50" s="25" t="str">
        <f ca="1"/>
        <v/>
      </c>
      <c r="AU50" s="61" t="str">
        <f t="shared" ca="1" si="60"/>
        <v/>
      </c>
      <c r="AV50" s="58"/>
      <c r="AX50" s="31" t="str">
        <f t="shared" ca="1" si="61"/>
        <v/>
      </c>
      <c r="AY50" s="25" t="str">
        <f ca="1"/>
        <v/>
      </c>
      <c r="AZ50" s="25" t="str">
        <f ca="1"/>
        <v/>
      </c>
      <c r="BA50" s="61" t="str">
        <f t="shared" ca="1" si="62"/>
        <v/>
      </c>
      <c r="BB50" s="58"/>
      <c r="BD50" s="31" t="str">
        <f t="shared" ca="1" si="63"/>
        <v/>
      </c>
      <c r="BE50" s="25" t="str">
        <f ca="1"/>
        <v/>
      </c>
      <c r="BF50" s="25" t="str">
        <f ca="1"/>
        <v/>
      </c>
      <c r="BG50" s="61" t="str">
        <f t="shared" ca="1" si="64"/>
        <v/>
      </c>
      <c r="BH50" s="58"/>
      <c r="BJ50" s="31" t="str">
        <f t="shared" ca="1" si="65"/>
        <v/>
      </c>
      <c r="BK50" s="25" t="str">
        <f ca="1"/>
        <v/>
      </c>
      <c r="BL50" s="25" t="str">
        <f ca="1"/>
        <v/>
      </c>
      <c r="BM50" s="61" t="str">
        <f t="shared" ca="1" si="66"/>
        <v/>
      </c>
      <c r="BN50" s="58"/>
      <c r="BP50" s="31" t="str">
        <f t="shared" ca="1" si="67"/>
        <v/>
      </c>
      <c r="BQ50" s="25" t="str">
        <f ca="1"/>
        <v/>
      </c>
      <c r="BR50" s="25" t="str">
        <f ca="1"/>
        <v/>
      </c>
      <c r="BS50" s="61" t="str">
        <f t="shared" ca="1" si="68"/>
        <v/>
      </c>
      <c r="BT50" s="58"/>
    </row>
    <row r="51" spans="1:72">
      <c r="A51" s="16">
        <v>35</v>
      </c>
      <c r="B51" s="31" t="str">
        <f t="shared" ca="1" si="47"/>
        <v/>
      </c>
      <c r="C51" s="25" t="str">
        <f ca="1"/>
        <v/>
      </c>
      <c r="D51" s="25" t="str">
        <f ca="1"/>
        <v/>
      </c>
      <c r="E51" s="61" t="str">
        <f t="shared" ca="1" si="48"/>
        <v/>
      </c>
      <c r="F51" s="58"/>
      <c r="H51" s="31" t="str">
        <f t="shared" ca="1" si="49"/>
        <v/>
      </c>
      <c r="I51" s="25" t="str">
        <f ca="1"/>
        <v/>
      </c>
      <c r="J51" s="25" t="str">
        <f ca="1"/>
        <v/>
      </c>
      <c r="K51" s="61" t="str">
        <f t="shared" ca="1" si="50"/>
        <v/>
      </c>
      <c r="L51" s="58"/>
      <c r="N51" s="31" t="str">
        <f t="shared" ca="1" si="51"/>
        <v/>
      </c>
      <c r="O51" s="25" t="str">
        <f ca="1"/>
        <v/>
      </c>
      <c r="P51" s="25" t="str">
        <f ca="1"/>
        <v/>
      </c>
      <c r="Q51" s="61" t="str">
        <f t="shared" ca="1" si="52"/>
        <v/>
      </c>
      <c r="R51" s="58"/>
      <c r="T51" s="31" t="str">
        <f t="shared" ca="1" si="53"/>
        <v/>
      </c>
      <c r="U51" s="25" t="str">
        <f ca="1"/>
        <v/>
      </c>
      <c r="V51" s="25" t="str">
        <f ca="1"/>
        <v/>
      </c>
      <c r="W51" s="61" t="str">
        <f t="shared" ca="1" si="54"/>
        <v/>
      </c>
      <c r="X51" s="58"/>
      <c r="Z51" s="31" t="str">
        <f t="shared" ca="1" si="32"/>
        <v/>
      </c>
      <c r="AA51" s="25" t="str">
        <f ca="1"/>
        <v/>
      </c>
      <c r="AB51" s="25" t="str">
        <f ca="1"/>
        <v/>
      </c>
      <c r="AC51" s="61" t="str">
        <f t="shared" ca="1" si="33"/>
        <v/>
      </c>
      <c r="AD51" s="58"/>
      <c r="AF51" s="31" t="str">
        <f t="shared" ca="1" si="55"/>
        <v/>
      </c>
      <c r="AG51" s="25" t="str">
        <f ca="1"/>
        <v/>
      </c>
      <c r="AH51" s="25" t="str">
        <f ca="1"/>
        <v/>
      </c>
      <c r="AI51" s="61" t="str">
        <f t="shared" ca="1" si="56"/>
        <v/>
      </c>
      <c r="AJ51" s="58"/>
      <c r="AL51" s="31" t="str">
        <f t="shared" ca="1" si="57"/>
        <v/>
      </c>
      <c r="AM51" s="25" t="str">
        <f ca="1"/>
        <v/>
      </c>
      <c r="AN51" s="163" t="str">
        <f ca="1"/>
        <v/>
      </c>
      <c r="AO51" s="166" t="str">
        <f t="shared" ca="1" si="58"/>
        <v/>
      </c>
      <c r="AP51" s="64"/>
      <c r="AR51" s="31" t="str">
        <f t="shared" ca="1" si="59"/>
        <v/>
      </c>
      <c r="AS51" s="25" t="str">
        <f ca="1"/>
        <v/>
      </c>
      <c r="AT51" s="25" t="str">
        <f ca="1"/>
        <v/>
      </c>
      <c r="AU51" s="61" t="str">
        <f t="shared" ca="1" si="60"/>
        <v/>
      </c>
      <c r="AV51" s="58"/>
      <c r="AX51" s="31" t="str">
        <f t="shared" ca="1" si="61"/>
        <v/>
      </c>
      <c r="AY51" s="25" t="str">
        <f ca="1"/>
        <v/>
      </c>
      <c r="AZ51" s="25" t="str">
        <f ca="1"/>
        <v/>
      </c>
      <c r="BA51" s="61" t="str">
        <f t="shared" ca="1" si="62"/>
        <v/>
      </c>
      <c r="BB51" s="58"/>
      <c r="BD51" s="31" t="str">
        <f t="shared" ca="1" si="63"/>
        <v/>
      </c>
      <c r="BE51" s="25" t="str">
        <f ca="1"/>
        <v/>
      </c>
      <c r="BF51" s="25" t="str">
        <f ca="1"/>
        <v/>
      </c>
      <c r="BG51" s="61" t="str">
        <f t="shared" ca="1" si="64"/>
        <v/>
      </c>
      <c r="BH51" s="58"/>
      <c r="BJ51" s="31" t="str">
        <f t="shared" ca="1" si="65"/>
        <v/>
      </c>
      <c r="BK51" s="25" t="str">
        <f ca="1"/>
        <v/>
      </c>
      <c r="BL51" s="25" t="str">
        <f ca="1"/>
        <v/>
      </c>
      <c r="BM51" s="61" t="str">
        <f t="shared" ca="1" si="66"/>
        <v/>
      </c>
      <c r="BN51" s="58"/>
      <c r="BP51" s="31" t="str">
        <f t="shared" ca="1" si="67"/>
        <v/>
      </c>
      <c r="BQ51" s="25" t="str">
        <f ca="1"/>
        <v/>
      </c>
      <c r="BR51" s="25" t="str">
        <f ca="1"/>
        <v/>
      </c>
      <c r="BS51" s="61" t="str">
        <f t="shared" ca="1" si="68"/>
        <v/>
      </c>
      <c r="BT51" s="58"/>
    </row>
    <row r="52" spans="1:72">
      <c r="A52" s="16">
        <v>36</v>
      </c>
      <c r="B52" s="31" t="str">
        <f t="shared" ca="1" si="47"/>
        <v/>
      </c>
      <c r="C52" s="25" t="str">
        <f ca="1"/>
        <v/>
      </c>
      <c r="D52" s="25" t="str">
        <f ca="1"/>
        <v/>
      </c>
      <c r="E52" s="61" t="str">
        <f t="shared" ca="1" si="48"/>
        <v/>
      </c>
      <c r="F52" s="58"/>
      <c r="H52" s="31" t="str">
        <f t="shared" ca="1" si="49"/>
        <v/>
      </c>
      <c r="I52" s="25" t="str">
        <f ca="1"/>
        <v/>
      </c>
      <c r="J52" s="25" t="str">
        <f ca="1"/>
        <v/>
      </c>
      <c r="K52" s="61" t="str">
        <f t="shared" ca="1" si="50"/>
        <v/>
      </c>
      <c r="L52" s="58"/>
      <c r="N52" s="31" t="str">
        <f t="shared" ca="1" si="51"/>
        <v/>
      </c>
      <c r="O52" s="25" t="str">
        <f ca="1"/>
        <v/>
      </c>
      <c r="P52" s="25" t="str">
        <f ca="1"/>
        <v/>
      </c>
      <c r="Q52" s="61" t="str">
        <f t="shared" ca="1" si="52"/>
        <v/>
      </c>
      <c r="R52" s="58"/>
      <c r="T52" s="31" t="str">
        <f t="shared" ca="1" si="53"/>
        <v/>
      </c>
      <c r="U52" s="25" t="str">
        <f ca="1"/>
        <v/>
      </c>
      <c r="V52" s="25" t="str">
        <f ca="1"/>
        <v/>
      </c>
      <c r="W52" s="61" t="str">
        <f t="shared" ca="1" si="54"/>
        <v/>
      </c>
      <c r="X52" s="58"/>
      <c r="Z52" s="31" t="str">
        <f t="shared" ca="1" si="32"/>
        <v/>
      </c>
      <c r="AA52" s="25" t="str">
        <f ca="1"/>
        <v/>
      </c>
      <c r="AB52" s="25" t="str">
        <f ca="1"/>
        <v/>
      </c>
      <c r="AC52" s="61" t="str">
        <f t="shared" ca="1" si="33"/>
        <v/>
      </c>
      <c r="AD52" s="58"/>
      <c r="AF52" s="31" t="str">
        <f t="shared" ca="1" si="55"/>
        <v/>
      </c>
      <c r="AG52" s="25" t="str">
        <f ca="1"/>
        <v/>
      </c>
      <c r="AH52" s="25" t="str">
        <f ca="1"/>
        <v/>
      </c>
      <c r="AI52" s="61" t="str">
        <f t="shared" ca="1" si="56"/>
        <v/>
      </c>
      <c r="AJ52" s="58"/>
      <c r="AL52" s="31" t="str">
        <f t="shared" ca="1" si="57"/>
        <v/>
      </c>
      <c r="AM52" s="25" t="str">
        <f ca="1"/>
        <v/>
      </c>
      <c r="AN52" s="163" t="str">
        <f ca="1"/>
        <v/>
      </c>
      <c r="AO52" s="166" t="str">
        <f t="shared" ca="1" si="58"/>
        <v/>
      </c>
      <c r="AP52" s="64"/>
      <c r="AR52" s="31" t="str">
        <f t="shared" ca="1" si="59"/>
        <v/>
      </c>
      <c r="AS52" s="25" t="str">
        <f ca="1"/>
        <v/>
      </c>
      <c r="AT52" s="25" t="str">
        <f ca="1"/>
        <v/>
      </c>
      <c r="AU52" s="61" t="str">
        <f t="shared" ca="1" si="60"/>
        <v/>
      </c>
      <c r="AV52" s="58"/>
      <c r="AX52" s="31" t="str">
        <f t="shared" ca="1" si="61"/>
        <v/>
      </c>
      <c r="AY52" s="25" t="str">
        <f ca="1"/>
        <v/>
      </c>
      <c r="AZ52" s="25" t="str">
        <f ca="1"/>
        <v/>
      </c>
      <c r="BA52" s="61" t="str">
        <f t="shared" ca="1" si="62"/>
        <v/>
      </c>
      <c r="BB52" s="58"/>
      <c r="BD52" s="31" t="str">
        <f t="shared" ca="1" si="63"/>
        <v/>
      </c>
      <c r="BE52" s="25" t="str">
        <f ca="1"/>
        <v/>
      </c>
      <c r="BF52" s="25" t="str">
        <f ca="1"/>
        <v/>
      </c>
      <c r="BG52" s="61" t="str">
        <f t="shared" ca="1" si="64"/>
        <v/>
      </c>
      <c r="BH52" s="58"/>
      <c r="BJ52" s="31" t="str">
        <f t="shared" ca="1" si="65"/>
        <v/>
      </c>
      <c r="BK52" s="25" t="str">
        <f ca="1"/>
        <v/>
      </c>
      <c r="BL52" s="25" t="str">
        <f ca="1"/>
        <v/>
      </c>
      <c r="BM52" s="61" t="str">
        <f t="shared" ca="1" si="66"/>
        <v/>
      </c>
      <c r="BN52" s="58"/>
      <c r="BP52" s="31" t="str">
        <f t="shared" ca="1" si="67"/>
        <v/>
      </c>
      <c r="BQ52" s="25" t="str">
        <f ca="1"/>
        <v/>
      </c>
      <c r="BR52" s="25" t="str">
        <f ca="1"/>
        <v/>
      </c>
      <c r="BS52" s="61" t="str">
        <f t="shared" ca="1" si="68"/>
        <v/>
      </c>
      <c r="BT52" s="58"/>
    </row>
    <row r="53" spans="1:72">
      <c r="A53" s="16">
        <v>37</v>
      </c>
      <c r="B53" s="31" t="str">
        <f t="shared" ca="1" si="47"/>
        <v/>
      </c>
      <c r="C53" s="25" t="str">
        <f ca="1"/>
        <v/>
      </c>
      <c r="D53" s="25" t="str">
        <f ca="1"/>
        <v/>
      </c>
      <c r="E53" s="61" t="str">
        <f t="shared" ca="1" si="48"/>
        <v/>
      </c>
      <c r="F53" s="58"/>
      <c r="H53" s="31" t="str">
        <f t="shared" ca="1" si="49"/>
        <v/>
      </c>
      <c r="I53" s="25" t="str">
        <f ca="1"/>
        <v/>
      </c>
      <c r="J53" s="25" t="str">
        <f ca="1"/>
        <v/>
      </c>
      <c r="K53" s="61" t="str">
        <f t="shared" ca="1" si="50"/>
        <v/>
      </c>
      <c r="L53" s="58"/>
      <c r="N53" s="31" t="str">
        <f t="shared" ca="1" si="51"/>
        <v/>
      </c>
      <c r="O53" s="25" t="str">
        <f ca="1"/>
        <v/>
      </c>
      <c r="P53" s="25" t="str">
        <f ca="1"/>
        <v/>
      </c>
      <c r="Q53" s="61" t="str">
        <f t="shared" ca="1" si="52"/>
        <v/>
      </c>
      <c r="R53" s="58"/>
      <c r="T53" s="31" t="str">
        <f t="shared" ca="1" si="53"/>
        <v/>
      </c>
      <c r="U53" s="25" t="str">
        <f ca="1"/>
        <v/>
      </c>
      <c r="V53" s="25" t="str">
        <f ca="1"/>
        <v/>
      </c>
      <c r="W53" s="61" t="str">
        <f t="shared" ca="1" si="54"/>
        <v/>
      </c>
      <c r="X53" s="58"/>
      <c r="Z53" s="31" t="str">
        <f t="shared" ca="1" si="32"/>
        <v/>
      </c>
      <c r="AA53" s="25" t="str">
        <f ca="1"/>
        <v/>
      </c>
      <c r="AB53" s="25" t="str">
        <f ca="1"/>
        <v/>
      </c>
      <c r="AC53" s="61" t="str">
        <f t="shared" ca="1" si="33"/>
        <v/>
      </c>
      <c r="AD53" s="58"/>
      <c r="AF53" s="31" t="str">
        <f t="shared" ca="1" si="55"/>
        <v/>
      </c>
      <c r="AG53" s="25" t="str">
        <f ca="1"/>
        <v/>
      </c>
      <c r="AH53" s="25" t="str">
        <f ca="1"/>
        <v/>
      </c>
      <c r="AI53" s="61" t="str">
        <f t="shared" ca="1" si="56"/>
        <v/>
      </c>
      <c r="AJ53" s="58"/>
      <c r="AL53" s="31" t="str">
        <f t="shared" ca="1" si="57"/>
        <v/>
      </c>
      <c r="AM53" s="25" t="str">
        <f ca="1"/>
        <v/>
      </c>
      <c r="AN53" s="163" t="str">
        <f ca="1"/>
        <v/>
      </c>
      <c r="AO53" s="166" t="str">
        <f t="shared" ca="1" si="58"/>
        <v/>
      </c>
      <c r="AP53" s="64"/>
      <c r="AR53" s="31" t="str">
        <f t="shared" ca="1" si="59"/>
        <v/>
      </c>
      <c r="AS53" s="25" t="str">
        <f ca="1"/>
        <v/>
      </c>
      <c r="AT53" s="25" t="str">
        <f ca="1"/>
        <v/>
      </c>
      <c r="AU53" s="61" t="str">
        <f t="shared" ca="1" si="60"/>
        <v/>
      </c>
      <c r="AV53" s="58"/>
      <c r="AX53" s="31" t="str">
        <f t="shared" ca="1" si="61"/>
        <v/>
      </c>
      <c r="AY53" s="25" t="str">
        <f ca="1"/>
        <v/>
      </c>
      <c r="AZ53" s="25" t="str">
        <f ca="1"/>
        <v/>
      </c>
      <c r="BA53" s="61" t="str">
        <f t="shared" ca="1" si="62"/>
        <v/>
      </c>
      <c r="BB53" s="58"/>
      <c r="BD53" s="31" t="str">
        <f t="shared" ca="1" si="63"/>
        <v/>
      </c>
      <c r="BE53" s="25" t="str">
        <f ca="1"/>
        <v/>
      </c>
      <c r="BF53" s="25" t="str">
        <f ca="1"/>
        <v/>
      </c>
      <c r="BG53" s="61" t="str">
        <f t="shared" ca="1" si="64"/>
        <v/>
      </c>
      <c r="BH53" s="58"/>
      <c r="BJ53" s="31" t="str">
        <f t="shared" ca="1" si="65"/>
        <v/>
      </c>
      <c r="BK53" s="25" t="str">
        <f ca="1"/>
        <v/>
      </c>
      <c r="BL53" s="25" t="str">
        <f ca="1"/>
        <v/>
      </c>
      <c r="BM53" s="61" t="str">
        <f t="shared" ca="1" si="66"/>
        <v/>
      </c>
      <c r="BN53" s="58"/>
      <c r="BP53" s="31" t="str">
        <f t="shared" ca="1" si="67"/>
        <v/>
      </c>
      <c r="BQ53" s="25" t="str">
        <f ca="1"/>
        <v/>
      </c>
      <c r="BR53" s="25" t="str">
        <f ca="1"/>
        <v/>
      </c>
      <c r="BS53" s="61" t="str">
        <f t="shared" ca="1" si="68"/>
        <v/>
      </c>
      <c r="BT53" s="58"/>
    </row>
    <row r="54" spans="1:72">
      <c r="A54" s="16">
        <v>38</v>
      </c>
      <c r="B54" s="31" t="str">
        <f t="shared" ca="1" si="47"/>
        <v/>
      </c>
      <c r="C54" s="25" t="str">
        <f ca="1"/>
        <v/>
      </c>
      <c r="D54" s="25" t="str">
        <f ca="1"/>
        <v/>
      </c>
      <c r="E54" s="61" t="str">
        <f t="shared" ca="1" si="48"/>
        <v/>
      </c>
      <c r="F54" s="58"/>
      <c r="H54" s="31" t="str">
        <f t="shared" ca="1" si="49"/>
        <v/>
      </c>
      <c r="I54" s="25" t="str">
        <f ca="1"/>
        <v/>
      </c>
      <c r="J54" s="25" t="str">
        <f ca="1"/>
        <v/>
      </c>
      <c r="K54" s="61" t="str">
        <f t="shared" ca="1" si="50"/>
        <v/>
      </c>
      <c r="L54" s="58"/>
      <c r="N54" s="31" t="str">
        <f t="shared" ca="1" si="51"/>
        <v/>
      </c>
      <c r="O54" s="25" t="str">
        <f ca="1"/>
        <v/>
      </c>
      <c r="P54" s="25" t="str">
        <f ca="1"/>
        <v/>
      </c>
      <c r="Q54" s="61" t="str">
        <f t="shared" ca="1" si="52"/>
        <v/>
      </c>
      <c r="R54" s="58"/>
      <c r="T54" s="31" t="str">
        <f t="shared" ca="1" si="53"/>
        <v/>
      </c>
      <c r="U54" s="25" t="str">
        <f ca="1"/>
        <v/>
      </c>
      <c r="V54" s="25" t="str">
        <f ca="1"/>
        <v/>
      </c>
      <c r="W54" s="61" t="str">
        <f t="shared" ca="1" si="54"/>
        <v/>
      </c>
      <c r="X54" s="58"/>
      <c r="Z54" s="31" t="str">
        <f t="shared" ca="1" si="32"/>
        <v/>
      </c>
      <c r="AA54" s="25" t="str">
        <f ca="1"/>
        <v/>
      </c>
      <c r="AB54" s="25" t="str">
        <f ca="1"/>
        <v/>
      </c>
      <c r="AC54" s="61" t="str">
        <f t="shared" ca="1" si="33"/>
        <v/>
      </c>
      <c r="AD54" s="58"/>
      <c r="AF54" s="31" t="str">
        <f t="shared" ca="1" si="55"/>
        <v/>
      </c>
      <c r="AG54" s="25" t="str">
        <f ca="1"/>
        <v/>
      </c>
      <c r="AH54" s="25" t="str">
        <f ca="1"/>
        <v/>
      </c>
      <c r="AI54" s="61" t="str">
        <f t="shared" ca="1" si="56"/>
        <v/>
      </c>
      <c r="AJ54" s="58"/>
      <c r="AL54" s="31" t="str">
        <f t="shared" ca="1" si="57"/>
        <v/>
      </c>
      <c r="AM54" s="25" t="str">
        <f ca="1"/>
        <v/>
      </c>
      <c r="AN54" s="163" t="str">
        <f ca="1"/>
        <v/>
      </c>
      <c r="AO54" s="166" t="str">
        <f t="shared" ca="1" si="58"/>
        <v/>
      </c>
      <c r="AP54" s="64"/>
      <c r="AR54" s="31" t="str">
        <f t="shared" ca="1" si="59"/>
        <v/>
      </c>
      <c r="AS54" s="25" t="str">
        <f ca="1"/>
        <v/>
      </c>
      <c r="AT54" s="25" t="str">
        <f ca="1"/>
        <v/>
      </c>
      <c r="AU54" s="61" t="str">
        <f t="shared" ca="1" si="60"/>
        <v/>
      </c>
      <c r="AV54" s="58"/>
      <c r="AX54" s="31" t="str">
        <f t="shared" ca="1" si="61"/>
        <v/>
      </c>
      <c r="AY54" s="25" t="str">
        <f ca="1"/>
        <v/>
      </c>
      <c r="AZ54" s="25" t="str">
        <f ca="1"/>
        <v/>
      </c>
      <c r="BA54" s="61" t="str">
        <f t="shared" ca="1" si="62"/>
        <v/>
      </c>
      <c r="BB54" s="58"/>
      <c r="BD54" s="31" t="str">
        <f t="shared" ca="1" si="63"/>
        <v/>
      </c>
      <c r="BE54" s="25" t="str">
        <f ca="1"/>
        <v/>
      </c>
      <c r="BF54" s="25" t="str">
        <f ca="1"/>
        <v/>
      </c>
      <c r="BG54" s="61" t="str">
        <f t="shared" ca="1" si="64"/>
        <v/>
      </c>
      <c r="BH54" s="58"/>
      <c r="BJ54" s="31" t="str">
        <f t="shared" ca="1" si="65"/>
        <v/>
      </c>
      <c r="BK54" s="25" t="str">
        <f ca="1"/>
        <v/>
      </c>
      <c r="BL54" s="25" t="str">
        <f ca="1"/>
        <v/>
      </c>
      <c r="BM54" s="61" t="str">
        <f t="shared" ca="1" si="66"/>
        <v/>
      </c>
      <c r="BN54" s="58"/>
      <c r="BP54" s="31" t="str">
        <f t="shared" ca="1" si="67"/>
        <v/>
      </c>
      <c r="BQ54" s="25" t="str">
        <f ca="1"/>
        <v/>
      </c>
      <c r="BR54" s="25" t="str">
        <f ca="1"/>
        <v/>
      </c>
      <c r="BS54" s="61" t="str">
        <f t="shared" ca="1" si="68"/>
        <v/>
      </c>
      <c r="BT54" s="58"/>
    </row>
    <row r="55" spans="1:72">
      <c r="A55" s="16">
        <v>39</v>
      </c>
      <c r="B55" s="31" t="str">
        <f t="shared" ca="1" si="47"/>
        <v/>
      </c>
      <c r="C55" s="25" t="str">
        <f ca="1"/>
        <v/>
      </c>
      <c r="D55" s="25" t="str">
        <f ca="1"/>
        <v/>
      </c>
      <c r="E55" s="61" t="str">
        <f t="shared" ca="1" si="48"/>
        <v/>
      </c>
      <c r="F55" s="58"/>
      <c r="H55" s="31" t="str">
        <f t="shared" ca="1" si="49"/>
        <v/>
      </c>
      <c r="I55" s="25" t="str">
        <f ca="1"/>
        <v/>
      </c>
      <c r="J55" s="25" t="str">
        <f ca="1"/>
        <v/>
      </c>
      <c r="K55" s="61" t="str">
        <f t="shared" ca="1" si="50"/>
        <v/>
      </c>
      <c r="L55" s="58"/>
      <c r="N55" s="31" t="str">
        <f t="shared" ca="1" si="51"/>
        <v/>
      </c>
      <c r="O55" s="25" t="str">
        <f ca="1"/>
        <v/>
      </c>
      <c r="P55" s="25" t="str">
        <f ca="1"/>
        <v/>
      </c>
      <c r="Q55" s="61" t="str">
        <f t="shared" ca="1" si="52"/>
        <v/>
      </c>
      <c r="R55" s="58"/>
      <c r="T55" s="31" t="str">
        <f t="shared" ca="1" si="53"/>
        <v/>
      </c>
      <c r="U55" s="25" t="str">
        <f ca="1"/>
        <v/>
      </c>
      <c r="V55" s="25" t="str">
        <f ca="1"/>
        <v/>
      </c>
      <c r="W55" s="61" t="str">
        <f t="shared" ca="1" si="54"/>
        <v/>
      </c>
      <c r="X55" s="58"/>
      <c r="Z55" s="31" t="str">
        <f t="shared" ca="1" si="32"/>
        <v/>
      </c>
      <c r="AA55" s="25" t="str">
        <f ca="1"/>
        <v/>
      </c>
      <c r="AB55" s="25" t="str">
        <f ca="1"/>
        <v/>
      </c>
      <c r="AC55" s="61" t="str">
        <f t="shared" ca="1" si="33"/>
        <v/>
      </c>
      <c r="AD55" s="58"/>
      <c r="AF55" s="31" t="str">
        <f t="shared" ca="1" si="55"/>
        <v/>
      </c>
      <c r="AG55" s="25" t="str">
        <f ca="1"/>
        <v/>
      </c>
      <c r="AH55" s="25" t="str">
        <f ca="1"/>
        <v/>
      </c>
      <c r="AI55" s="61" t="str">
        <f t="shared" ca="1" si="56"/>
        <v/>
      </c>
      <c r="AJ55" s="58"/>
      <c r="AL55" s="31" t="str">
        <f t="shared" ca="1" si="57"/>
        <v/>
      </c>
      <c r="AM55" s="25" t="str">
        <f ca="1"/>
        <v/>
      </c>
      <c r="AN55" s="163" t="str">
        <f ca="1"/>
        <v/>
      </c>
      <c r="AO55" s="166" t="str">
        <f t="shared" ca="1" si="58"/>
        <v/>
      </c>
      <c r="AP55" s="64"/>
      <c r="AR55" s="31" t="str">
        <f t="shared" ca="1" si="59"/>
        <v/>
      </c>
      <c r="AS55" s="25" t="str">
        <f ca="1"/>
        <v/>
      </c>
      <c r="AT55" s="25" t="str">
        <f ca="1"/>
        <v/>
      </c>
      <c r="AU55" s="61" t="str">
        <f t="shared" ca="1" si="60"/>
        <v/>
      </c>
      <c r="AV55" s="58"/>
      <c r="AX55" s="31" t="str">
        <f t="shared" ca="1" si="61"/>
        <v/>
      </c>
      <c r="AY55" s="25" t="str">
        <f ca="1"/>
        <v/>
      </c>
      <c r="AZ55" s="25" t="str">
        <f ca="1"/>
        <v/>
      </c>
      <c r="BA55" s="61" t="str">
        <f t="shared" ca="1" si="62"/>
        <v/>
      </c>
      <c r="BB55" s="58"/>
      <c r="BD55" s="31" t="str">
        <f t="shared" ca="1" si="63"/>
        <v/>
      </c>
      <c r="BE55" s="25" t="str">
        <f ca="1"/>
        <v/>
      </c>
      <c r="BF55" s="25" t="str">
        <f ca="1"/>
        <v/>
      </c>
      <c r="BG55" s="61" t="str">
        <f t="shared" ca="1" si="64"/>
        <v/>
      </c>
      <c r="BH55" s="58"/>
      <c r="BJ55" s="31" t="str">
        <f t="shared" ca="1" si="65"/>
        <v/>
      </c>
      <c r="BK55" s="25" t="str">
        <f ca="1"/>
        <v/>
      </c>
      <c r="BL55" s="25" t="str">
        <f ca="1"/>
        <v/>
      </c>
      <c r="BM55" s="61" t="str">
        <f t="shared" ca="1" si="66"/>
        <v/>
      </c>
      <c r="BN55" s="58"/>
      <c r="BP55" s="31" t="str">
        <f t="shared" ca="1" si="67"/>
        <v/>
      </c>
      <c r="BQ55" s="25" t="str">
        <f ca="1"/>
        <v/>
      </c>
      <c r="BR55" s="25" t="str">
        <f ca="1"/>
        <v/>
      </c>
      <c r="BS55" s="61" t="str">
        <f t="shared" ca="1" si="68"/>
        <v/>
      </c>
      <c r="BT55" s="58"/>
    </row>
    <row r="56" spans="1:72">
      <c r="A56" s="16">
        <v>40</v>
      </c>
      <c r="B56" s="31" t="str">
        <f t="shared" ca="1" si="47"/>
        <v/>
      </c>
      <c r="C56" s="25" t="str">
        <f ca="1"/>
        <v/>
      </c>
      <c r="D56" s="25" t="str">
        <f ca="1"/>
        <v/>
      </c>
      <c r="E56" s="61" t="str">
        <f t="shared" ca="1" si="48"/>
        <v/>
      </c>
      <c r="F56" s="58"/>
      <c r="H56" s="31" t="str">
        <f t="shared" ca="1" si="49"/>
        <v/>
      </c>
      <c r="I56" s="25" t="str">
        <f ca="1"/>
        <v/>
      </c>
      <c r="J56" s="25" t="str">
        <f ca="1"/>
        <v/>
      </c>
      <c r="K56" s="61" t="str">
        <f t="shared" ca="1" si="50"/>
        <v/>
      </c>
      <c r="L56" s="58"/>
      <c r="N56" s="31" t="str">
        <f t="shared" ca="1" si="51"/>
        <v/>
      </c>
      <c r="O56" s="25" t="str">
        <f ca="1"/>
        <v/>
      </c>
      <c r="P56" s="25" t="str">
        <f ca="1"/>
        <v/>
      </c>
      <c r="Q56" s="61" t="str">
        <f t="shared" ca="1" si="52"/>
        <v/>
      </c>
      <c r="R56" s="58"/>
      <c r="T56" s="31" t="str">
        <f t="shared" ca="1" si="53"/>
        <v/>
      </c>
      <c r="U56" s="25" t="str">
        <f ca="1"/>
        <v/>
      </c>
      <c r="V56" s="25" t="str">
        <f ca="1"/>
        <v/>
      </c>
      <c r="W56" s="61" t="str">
        <f t="shared" ca="1" si="54"/>
        <v/>
      </c>
      <c r="X56" s="58"/>
      <c r="Z56" s="31" t="str">
        <f t="shared" ca="1" si="32"/>
        <v/>
      </c>
      <c r="AA56" s="25" t="str">
        <f ca="1"/>
        <v/>
      </c>
      <c r="AB56" s="25" t="str">
        <f ca="1"/>
        <v/>
      </c>
      <c r="AC56" s="61" t="str">
        <f t="shared" ca="1" si="33"/>
        <v/>
      </c>
      <c r="AD56" s="58"/>
      <c r="AF56" s="31" t="str">
        <f t="shared" ca="1" si="55"/>
        <v/>
      </c>
      <c r="AG56" s="25" t="str">
        <f ca="1"/>
        <v/>
      </c>
      <c r="AH56" s="25" t="str">
        <f ca="1"/>
        <v/>
      </c>
      <c r="AI56" s="61" t="str">
        <f t="shared" ca="1" si="56"/>
        <v/>
      </c>
      <c r="AJ56" s="58"/>
      <c r="AL56" s="31" t="str">
        <f t="shared" ca="1" si="57"/>
        <v/>
      </c>
      <c r="AM56" s="25" t="str">
        <f ca="1"/>
        <v/>
      </c>
      <c r="AN56" s="163" t="str">
        <f ca="1"/>
        <v/>
      </c>
      <c r="AO56" s="166" t="str">
        <f t="shared" ca="1" si="58"/>
        <v/>
      </c>
      <c r="AP56" s="64"/>
      <c r="AR56" s="31" t="str">
        <f t="shared" ca="1" si="59"/>
        <v/>
      </c>
      <c r="AS56" s="25" t="str">
        <f ca="1"/>
        <v/>
      </c>
      <c r="AT56" s="25" t="str">
        <f ca="1"/>
        <v/>
      </c>
      <c r="AU56" s="61" t="str">
        <f t="shared" ca="1" si="60"/>
        <v/>
      </c>
      <c r="AV56" s="58"/>
      <c r="AX56" s="31" t="str">
        <f t="shared" ca="1" si="61"/>
        <v/>
      </c>
      <c r="AY56" s="25" t="str">
        <f ca="1"/>
        <v/>
      </c>
      <c r="AZ56" s="25" t="str">
        <f ca="1"/>
        <v/>
      </c>
      <c r="BA56" s="61" t="str">
        <f t="shared" ca="1" si="62"/>
        <v/>
      </c>
      <c r="BB56" s="58"/>
      <c r="BD56" s="31" t="str">
        <f t="shared" ca="1" si="63"/>
        <v/>
      </c>
      <c r="BE56" s="25" t="str">
        <f ca="1"/>
        <v/>
      </c>
      <c r="BF56" s="25" t="str">
        <f ca="1"/>
        <v/>
      </c>
      <c r="BG56" s="61" t="str">
        <f t="shared" ca="1" si="64"/>
        <v/>
      </c>
      <c r="BH56" s="58"/>
      <c r="BJ56" s="31" t="str">
        <f t="shared" ca="1" si="65"/>
        <v/>
      </c>
      <c r="BK56" s="25" t="str">
        <f ca="1"/>
        <v/>
      </c>
      <c r="BL56" s="25" t="str">
        <f ca="1"/>
        <v/>
      </c>
      <c r="BM56" s="61" t="str">
        <f t="shared" ca="1" si="66"/>
        <v/>
      </c>
      <c r="BN56" s="58"/>
      <c r="BP56" s="31" t="str">
        <f t="shared" ca="1" si="67"/>
        <v/>
      </c>
      <c r="BQ56" s="25" t="str">
        <f ca="1"/>
        <v/>
      </c>
      <c r="BR56" s="25" t="str">
        <f ca="1"/>
        <v/>
      </c>
      <c r="BS56" s="61" t="str">
        <f t="shared" ca="1" si="68"/>
        <v/>
      </c>
      <c r="BT56" s="58"/>
    </row>
    <row r="57" spans="1:72">
      <c r="A57" s="16">
        <v>41</v>
      </c>
      <c r="B57" s="31" t="str">
        <f t="shared" ca="1" si="47"/>
        <v/>
      </c>
      <c r="C57" s="25" t="str">
        <f ca="1"/>
        <v/>
      </c>
      <c r="D57" s="25" t="str">
        <f ca="1"/>
        <v/>
      </c>
      <c r="E57" s="61" t="str">
        <f t="shared" ca="1" si="48"/>
        <v/>
      </c>
      <c r="F57" s="58"/>
      <c r="H57" s="31" t="str">
        <f t="shared" ca="1" si="49"/>
        <v/>
      </c>
      <c r="I57" s="25" t="str">
        <f ca="1"/>
        <v/>
      </c>
      <c r="J57" s="25" t="str">
        <f ca="1"/>
        <v/>
      </c>
      <c r="K57" s="61" t="str">
        <f t="shared" ca="1" si="50"/>
        <v/>
      </c>
      <c r="L57" s="58"/>
      <c r="N57" s="31" t="str">
        <f t="shared" ca="1" si="51"/>
        <v/>
      </c>
      <c r="O57" s="25" t="str">
        <f ca="1"/>
        <v/>
      </c>
      <c r="P57" s="25" t="str">
        <f ca="1"/>
        <v/>
      </c>
      <c r="Q57" s="61" t="str">
        <f t="shared" ca="1" si="52"/>
        <v/>
      </c>
      <c r="R57" s="58"/>
      <c r="T57" s="31" t="str">
        <f t="shared" ca="1" si="53"/>
        <v/>
      </c>
      <c r="U57" s="25" t="str">
        <f ca="1"/>
        <v/>
      </c>
      <c r="V57" s="25" t="str">
        <f ca="1"/>
        <v/>
      </c>
      <c r="W57" s="61" t="str">
        <f t="shared" ca="1" si="54"/>
        <v/>
      </c>
      <c r="X57" s="58"/>
      <c r="Z57" s="31" t="str">
        <f t="shared" ca="1" si="32"/>
        <v/>
      </c>
      <c r="AA57" s="25" t="str">
        <f ca="1"/>
        <v/>
      </c>
      <c r="AB57" s="25" t="str">
        <f ca="1"/>
        <v/>
      </c>
      <c r="AC57" s="61" t="str">
        <f t="shared" ca="1" si="33"/>
        <v/>
      </c>
      <c r="AD57" s="58"/>
      <c r="AF57" s="31" t="str">
        <f t="shared" ca="1" si="55"/>
        <v/>
      </c>
      <c r="AG57" s="25" t="str">
        <f ca="1"/>
        <v/>
      </c>
      <c r="AH57" s="25" t="str">
        <f ca="1"/>
        <v/>
      </c>
      <c r="AI57" s="61" t="str">
        <f t="shared" ca="1" si="56"/>
        <v/>
      </c>
      <c r="AJ57" s="58"/>
      <c r="AL57" s="31" t="str">
        <f t="shared" ca="1" si="57"/>
        <v/>
      </c>
      <c r="AM57" s="25" t="str">
        <f ca="1"/>
        <v/>
      </c>
      <c r="AN57" s="163" t="str">
        <f ca="1"/>
        <v/>
      </c>
      <c r="AO57" s="166" t="str">
        <f t="shared" ca="1" si="58"/>
        <v/>
      </c>
      <c r="AP57" s="64"/>
      <c r="AR57" s="31" t="str">
        <f t="shared" ca="1" si="59"/>
        <v/>
      </c>
      <c r="AS57" s="25" t="str">
        <f ca="1"/>
        <v/>
      </c>
      <c r="AT57" s="25" t="str">
        <f ca="1"/>
        <v/>
      </c>
      <c r="AU57" s="61" t="str">
        <f t="shared" ca="1" si="60"/>
        <v/>
      </c>
      <c r="AV57" s="58"/>
      <c r="AX57" s="31" t="str">
        <f t="shared" ca="1" si="61"/>
        <v/>
      </c>
      <c r="AY57" s="25" t="str">
        <f ca="1"/>
        <v/>
      </c>
      <c r="AZ57" s="25" t="str">
        <f ca="1"/>
        <v/>
      </c>
      <c r="BA57" s="61" t="str">
        <f t="shared" ca="1" si="62"/>
        <v/>
      </c>
      <c r="BB57" s="58"/>
      <c r="BD57" s="31" t="str">
        <f t="shared" ca="1" si="63"/>
        <v/>
      </c>
      <c r="BE57" s="25" t="str">
        <f ca="1"/>
        <v/>
      </c>
      <c r="BF57" s="25" t="str">
        <f ca="1"/>
        <v/>
      </c>
      <c r="BG57" s="61" t="str">
        <f t="shared" ca="1" si="64"/>
        <v/>
      </c>
      <c r="BH57" s="58"/>
      <c r="BJ57" s="31" t="str">
        <f t="shared" ca="1" si="65"/>
        <v/>
      </c>
      <c r="BK57" s="25" t="str">
        <f ca="1"/>
        <v/>
      </c>
      <c r="BL57" s="25" t="str">
        <f ca="1"/>
        <v/>
      </c>
      <c r="BM57" s="61" t="str">
        <f t="shared" ca="1" si="66"/>
        <v/>
      </c>
      <c r="BN57" s="58"/>
      <c r="BP57" s="31" t="str">
        <f t="shared" ca="1" si="67"/>
        <v/>
      </c>
      <c r="BQ57" s="25" t="str">
        <f ca="1"/>
        <v/>
      </c>
      <c r="BR57" s="25" t="str">
        <f ca="1"/>
        <v/>
      </c>
      <c r="BS57" s="61" t="str">
        <f t="shared" ca="1" si="68"/>
        <v/>
      </c>
      <c r="BT57" s="58"/>
    </row>
    <row r="58" spans="1:72">
      <c r="A58" s="16">
        <v>42</v>
      </c>
      <c r="B58" s="31" t="str">
        <f t="shared" ca="1" si="47"/>
        <v/>
      </c>
      <c r="C58" s="25" t="str">
        <f ca="1"/>
        <v/>
      </c>
      <c r="D58" s="25" t="str">
        <f ca="1"/>
        <v/>
      </c>
      <c r="E58" s="61" t="str">
        <f t="shared" ca="1" si="48"/>
        <v/>
      </c>
      <c r="F58" s="58"/>
      <c r="H58" s="31" t="str">
        <f t="shared" ca="1" si="49"/>
        <v/>
      </c>
      <c r="I58" s="25" t="str">
        <f ca="1"/>
        <v/>
      </c>
      <c r="J58" s="25" t="str">
        <f ca="1"/>
        <v/>
      </c>
      <c r="K58" s="61" t="str">
        <f t="shared" ca="1" si="50"/>
        <v/>
      </c>
      <c r="L58" s="58"/>
      <c r="N58" s="31" t="str">
        <f t="shared" ca="1" si="51"/>
        <v/>
      </c>
      <c r="O58" s="25" t="str">
        <f ca="1"/>
        <v/>
      </c>
      <c r="P58" s="25" t="str">
        <f ca="1"/>
        <v/>
      </c>
      <c r="Q58" s="61" t="str">
        <f t="shared" ca="1" si="52"/>
        <v/>
      </c>
      <c r="R58" s="58"/>
      <c r="T58" s="31" t="str">
        <f t="shared" ca="1" si="53"/>
        <v/>
      </c>
      <c r="U58" s="25" t="str">
        <f ca="1"/>
        <v/>
      </c>
      <c r="V58" s="25" t="str">
        <f ca="1"/>
        <v/>
      </c>
      <c r="W58" s="61" t="str">
        <f t="shared" ca="1" si="54"/>
        <v/>
      </c>
      <c r="X58" s="58"/>
      <c r="Z58" s="31" t="str">
        <f t="shared" ca="1" si="32"/>
        <v/>
      </c>
      <c r="AA58" s="25" t="str">
        <f ca="1"/>
        <v/>
      </c>
      <c r="AB58" s="25" t="str">
        <f ca="1"/>
        <v/>
      </c>
      <c r="AC58" s="61" t="str">
        <f t="shared" ca="1" si="33"/>
        <v/>
      </c>
      <c r="AD58" s="58"/>
      <c r="AF58" s="31" t="str">
        <f t="shared" ca="1" si="55"/>
        <v/>
      </c>
      <c r="AG58" s="25" t="str">
        <f ca="1"/>
        <v/>
      </c>
      <c r="AH58" s="25" t="str">
        <f ca="1"/>
        <v/>
      </c>
      <c r="AI58" s="61" t="str">
        <f t="shared" ca="1" si="56"/>
        <v/>
      </c>
      <c r="AJ58" s="58"/>
      <c r="AL58" s="31" t="str">
        <f t="shared" ca="1" si="57"/>
        <v/>
      </c>
      <c r="AM58" s="25" t="str">
        <f ca="1"/>
        <v/>
      </c>
      <c r="AN58" s="163" t="str">
        <f ca="1"/>
        <v/>
      </c>
      <c r="AO58" s="166" t="str">
        <f t="shared" ca="1" si="58"/>
        <v/>
      </c>
      <c r="AP58" s="64"/>
      <c r="AR58" s="31" t="str">
        <f t="shared" ca="1" si="59"/>
        <v/>
      </c>
      <c r="AS58" s="25" t="str">
        <f ca="1"/>
        <v/>
      </c>
      <c r="AT58" s="25" t="str">
        <f ca="1"/>
        <v/>
      </c>
      <c r="AU58" s="61" t="str">
        <f t="shared" ca="1" si="60"/>
        <v/>
      </c>
      <c r="AV58" s="58"/>
      <c r="AX58" s="31" t="str">
        <f t="shared" ca="1" si="61"/>
        <v/>
      </c>
      <c r="AY58" s="25" t="str">
        <f ca="1"/>
        <v/>
      </c>
      <c r="AZ58" s="25" t="str">
        <f ca="1"/>
        <v/>
      </c>
      <c r="BA58" s="61" t="str">
        <f t="shared" ca="1" si="62"/>
        <v/>
      </c>
      <c r="BB58" s="58"/>
      <c r="BD58" s="31" t="str">
        <f t="shared" ca="1" si="63"/>
        <v/>
      </c>
      <c r="BE58" s="25" t="str">
        <f ca="1"/>
        <v/>
      </c>
      <c r="BF58" s="25" t="str">
        <f ca="1"/>
        <v/>
      </c>
      <c r="BG58" s="61" t="str">
        <f t="shared" ca="1" si="64"/>
        <v/>
      </c>
      <c r="BH58" s="58"/>
      <c r="BJ58" s="31" t="str">
        <f t="shared" ca="1" si="65"/>
        <v/>
      </c>
      <c r="BK58" s="25" t="str">
        <f ca="1"/>
        <v/>
      </c>
      <c r="BL58" s="25" t="str">
        <f ca="1"/>
        <v/>
      </c>
      <c r="BM58" s="61" t="str">
        <f t="shared" ca="1" si="66"/>
        <v/>
      </c>
      <c r="BN58" s="58"/>
      <c r="BP58" s="31" t="str">
        <f t="shared" ca="1" si="67"/>
        <v/>
      </c>
      <c r="BQ58" s="25" t="str">
        <f ca="1"/>
        <v/>
      </c>
      <c r="BR58" s="25" t="str">
        <f ca="1"/>
        <v/>
      </c>
      <c r="BS58" s="61" t="str">
        <f t="shared" ca="1" si="68"/>
        <v/>
      </c>
      <c r="BT58" s="58"/>
    </row>
    <row r="59" spans="1:72">
      <c r="A59" s="16">
        <v>43</v>
      </c>
      <c r="B59" s="31" t="str">
        <f t="shared" ca="1" si="47"/>
        <v/>
      </c>
      <c r="C59" s="25" t="str">
        <f ca="1"/>
        <v/>
      </c>
      <c r="D59" s="25" t="str">
        <f ca="1"/>
        <v/>
      </c>
      <c r="E59" s="61" t="str">
        <f t="shared" ca="1" si="48"/>
        <v/>
      </c>
      <c r="F59" s="58"/>
      <c r="H59" s="31" t="str">
        <f t="shared" ca="1" si="49"/>
        <v/>
      </c>
      <c r="I59" s="25" t="str">
        <f ca="1"/>
        <v/>
      </c>
      <c r="J59" s="25" t="str">
        <f ca="1"/>
        <v/>
      </c>
      <c r="K59" s="61" t="str">
        <f t="shared" ca="1" si="50"/>
        <v/>
      </c>
      <c r="L59" s="58"/>
      <c r="N59" s="31" t="str">
        <f t="shared" ca="1" si="51"/>
        <v/>
      </c>
      <c r="O59" s="25" t="str">
        <f ca="1"/>
        <v/>
      </c>
      <c r="P59" s="25" t="str">
        <f ca="1"/>
        <v/>
      </c>
      <c r="Q59" s="61" t="str">
        <f t="shared" ca="1" si="52"/>
        <v/>
      </c>
      <c r="R59" s="58"/>
      <c r="T59" s="31" t="str">
        <f t="shared" ca="1" si="53"/>
        <v/>
      </c>
      <c r="U59" s="25" t="str">
        <f ca="1"/>
        <v/>
      </c>
      <c r="V59" s="25" t="str">
        <f ca="1"/>
        <v/>
      </c>
      <c r="W59" s="61" t="str">
        <f t="shared" ca="1" si="54"/>
        <v/>
      </c>
      <c r="X59" s="58"/>
      <c r="Z59" s="31" t="str">
        <f t="shared" ca="1" si="32"/>
        <v/>
      </c>
      <c r="AA59" s="25" t="str">
        <f ca="1"/>
        <v/>
      </c>
      <c r="AB59" s="25" t="str">
        <f ca="1"/>
        <v/>
      </c>
      <c r="AC59" s="61" t="str">
        <f t="shared" ca="1" si="33"/>
        <v/>
      </c>
      <c r="AD59" s="58"/>
      <c r="AF59" s="31" t="str">
        <f t="shared" ca="1" si="55"/>
        <v/>
      </c>
      <c r="AG59" s="25" t="str">
        <f ca="1"/>
        <v/>
      </c>
      <c r="AH59" s="25" t="str">
        <f ca="1"/>
        <v/>
      </c>
      <c r="AI59" s="61" t="str">
        <f t="shared" ca="1" si="56"/>
        <v/>
      </c>
      <c r="AJ59" s="58"/>
      <c r="AL59" s="31" t="str">
        <f t="shared" ca="1" si="57"/>
        <v/>
      </c>
      <c r="AM59" s="25" t="str">
        <f ca="1"/>
        <v/>
      </c>
      <c r="AN59" s="163" t="str">
        <f ca="1"/>
        <v/>
      </c>
      <c r="AO59" s="166" t="str">
        <f t="shared" ca="1" si="58"/>
        <v/>
      </c>
      <c r="AP59" s="64"/>
      <c r="AR59" s="31" t="str">
        <f t="shared" ca="1" si="59"/>
        <v/>
      </c>
      <c r="AS59" s="25" t="str">
        <f ca="1"/>
        <v/>
      </c>
      <c r="AT59" s="25" t="str">
        <f ca="1"/>
        <v/>
      </c>
      <c r="AU59" s="61" t="str">
        <f t="shared" ca="1" si="60"/>
        <v/>
      </c>
      <c r="AV59" s="58"/>
      <c r="AX59" s="31" t="str">
        <f t="shared" ca="1" si="61"/>
        <v/>
      </c>
      <c r="AY59" s="25" t="str">
        <f ca="1"/>
        <v/>
      </c>
      <c r="AZ59" s="25" t="str">
        <f ca="1"/>
        <v/>
      </c>
      <c r="BA59" s="61" t="str">
        <f t="shared" ca="1" si="62"/>
        <v/>
      </c>
      <c r="BB59" s="58"/>
      <c r="BD59" s="31" t="str">
        <f t="shared" ca="1" si="63"/>
        <v/>
      </c>
      <c r="BE59" s="25" t="str">
        <f ca="1"/>
        <v/>
      </c>
      <c r="BF59" s="25" t="str">
        <f ca="1"/>
        <v/>
      </c>
      <c r="BG59" s="61" t="str">
        <f t="shared" ca="1" si="64"/>
        <v/>
      </c>
      <c r="BH59" s="58"/>
      <c r="BJ59" s="31" t="str">
        <f t="shared" ca="1" si="65"/>
        <v/>
      </c>
      <c r="BK59" s="25" t="str">
        <f ca="1"/>
        <v/>
      </c>
      <c r="BL59" s="25" t="str">
        <f ca="1"/>
        <v/>
      </c>
      <c r="BM59" s="61" t="str">
        <f t="shared" ca="1" si="66"/>
        <v/>
      </c>
      <c r="BN59" s="58"/>
      <c r="BP59" s="31" t="str">
        <f t="shared" ca="1" si="67"/>
        <v/>
      </c>
      <c r="BQ59" s="25" t="str">
        <f ca="1"/>
        <v/>
      </c>
      <c r="BR59" s="25" t="str">
        <f ca="1"/>
        <v/>
      </c>
      <c r="BS59" s="61" t="str">
        <f t="shared" ca="1" si="68"/>
        <v/>
      </c>
      <c r="BT59" s="58"/>
    </row>
    <row r="60" spans="1:72">
      <c r="A60" s="16">
        <v>44</v>
      </c>
      <c r="B60" s="31" t="str">
        <f t="shared" ca="1" si="47"/>
        <v/>
      </c>
      <c r="C60" s="25" t="str">
        <f ca="1"/>
        <v/>
      </c>
      <c r="D60" s="25" t="str">
        <f ca="1"/>
        <v/>
      </c>
      <c r="E60" s="61" t="str">
        <f t="shared" ca="1" si="48"/>
        <v/>
      </c>
      <c r="F60" s="58"/>
      <c r="H60" s="31" t="str">
        <f t="shared" ca="1" si="49"/>
        <v/>
      </c>
      <c r="I60" s="25" t="str">
        <f ca="1"/>
        <v/>
      </c>
      <c r="J60" s="25" t="str">
        <f ca="1"/>
        <v/>
      </c>
      <c r="K60" s="61" t="str">
        <f t="shared" ca="1" si="50"/>
        <v/>
      </c>
      <c r="L60" s="58"/>
      <c r="N60" s="31" t="str">
        <f t="shared" ca="1" si="51"/>
        <v/>
      </c>
      <c r="O60" s="25" t="str">
        <f ca="1"/>
        <v/>
      </c>
      <c r="P60" s="25" t="str">
        <f ca="1"/>
        <v/>
      </c>
      <c r="Q60" s="61" t="str">
        <f t="shared" ca="1" si="52"/>
        <v/>
      </c>
      <c r="R60" s="58"/>
      <c r="T60" s="31" t="str">
        <f t="shared" ca="1" si="53"/>
        <v/>
      </c>
      <c r="U60" s="25" t="str">
        <f ca="1"/>
        <v/>
      </c>
      <c r="V60" s="25" t="str">
        <f ca="1"/>
        <v/>
      </c>
      <c r="W60" s="61" t="str">
        <f t="shared" ca="1" si="54"/>
        <v/>
      </c>
      <c r="X60" s="58"/>
      <c r="Z60" s="31" t="str">
        <f t="shared" ca="1" si="32"/>
        <v/>
      </c>
      <c r="AA60" s="25" t="str">
        <f ca="1"/>
        <v/>
      </c>
      <c r="AB60" s="25" t="str">
        <f ca="1"/>
        <v/>
      </c>
      <c r="AC60" s="61" t="str">
        <f t="shared" ca="1" si="33"/>
        <v/>
      </c>
      <c r="AD60" s="58"/>
      <c r="AF60" s="31" t="str">
        <f t="shared" ca="1" si="55"/>
        <v/>
      </c>
      <c r="AG60" s="25" t="str">
        <f ca="1"/>
        <v/>
      </c>
      <c r="AH60" s="25" t="str">
        <f ca="1"/>
        <v/>
      </c>
      <c r="AI60" s="61" t="str">
        <f t="shared" ca="1" si="56"/>
        <v/>
      </c>
      <c r="AJ60" s="58"/>
      <c r="AL60" s="31" t="str">
        <f t="shared" ca="1" si="57"/>
        <v/>
      </c>
      <c r="AM60" s="25" t="str">
        <f ca="1"/>
        <v/>
      </c>
      <c r="AN60" s="163" t="str">
        <f ca="1"/>
        <v/>
      </c>
      <c r="AO60" s="166" t="str">
        <f t="shared" ca="1" si="58"/>
        <v/>
      </c>
      <c r="AP60" s="64"/>
      <c r="AR60" s="31" t="str">
        <f t="shared" ca="1" si="59"/>
        <v/>
      </c>
      <c r="AS60" s="25" t="str">
        <f ca="1"/>
        <v/>
      </c>
      <c r="AT60" s="25" t="str">
        <f ca="1"/>
        <v/>
      </c>
      <c r="AU60" s="61" t="str">
        <f t="shared" ca="1" si="60"/>
        <v/>
      </c>
      <c r="AV60" s="58"/>
      <c r="AX60" s="31" t="str">
        <f t="shared" ca="1" si="61"/>
        <v/>
      </c>
      <c r="AY60" s="25" t="str">
        <f ca="1"/>
        <v/>
      </c>
      <c r="AZ60" s="25" t="str">
        <f ca="1"/>
        <v/>
      </c>
      <c r="BA60" s="61" t="str">
        <f t="shared" ca="1" si="62"/>
        <v/>
      </c>
      <c r="BB60" s="58"/>
      <c r="BD60" s="31" t="str">
        <f t="shared" ca="1" si="63"/>
        <v/>
      </c>
      <c r="BE60" s="25" t="str">
        <f ca="1"/>
        <v/>
      </c>
      <c r="BF60" s="25" t="str">
        <f ca="1"/>
        <v/>
      </c>
      <c r="BG60" s="61" t="str">
        <f t="shared" ca="1" si="64"/>
        <v/>
      </c>
      <c r="BH60" s="58"/>
      <c r="BJ60" s="31" t="str">
        <f t="shared" ca="1" si="65"/>
        <v/>
      </c>
      <c r="BK60" s="25" t="str">
        <f ca="1"/>
        <v/>
      </c>
      <c r="BL60" s="25" t="str">
        <f ca="1"/>
        <v/>
      </c>
      <c r="BM60" s="61" t="str">
        <f t="shared" ca="1" si="66"/>
        <v/>
      </c>
      <c r="BN60" s="58"/>
      <c r="BP60" s="31" t="str">
        <f t="shared" ca="1" si="67"/>
        <v/>
      </c>
      <c r="BQ60" s="25" t="str">
        <f ca="1"/>
        <v/>
      </c>
      <c r="BR60" s="25" t="str">
        <f ca="1"/>
        <v/>
      </c>
      <c r="BS60" s="61" t="str">
        <f t="shared" ca="1" si="68"/>
        <v/>
      </c>
      <c r="BT60" s="58"/>
    </row>
    <row r="61" spans="1:72">
      <c r="A61" s="16">
        <v>45</v>
      </c>
      <c r="B61" s="31" t="str">
        <f t="shared" ca="1" si="47"/>
        <v/>
      </c>
      <c r="C61" s="25" t="str">
        <f ca="1"/>
        <v/>
      </c>
      <c r="D61" s="25" t="str">
        <f ca="1"/>
        <v/>
      </c>
      <c r="E61" s="61" t="str">
        <f t="shared" ca="1" si="48"/>
        <v/>
      </c>
      <c r="F61" s="58"/>
      <c r="H61" s="31" t="str">
        <f t="shared" ca="1" si="49"/>
        <v/>
      </c>
      <c r="I61" s="25" t="str">
        <f ca="1"/>
        <v/>
      </c>
      <c r="J61" s="25" t="str">
        <f ca="1"/>
        <v/>
      </c>
      <c r="K61" s="61" t="str">
        <f t="shared" ca="1" si="50"/>
        <v/>
      </c>
      <c r="L61" s="58"/>
      <c r="N61" s="31" t="str">
        <f t="shared" ca="1" si="51"/>
        <v/>
      </c>
      <c r="O61" s="25" t="str">
        <f ca="1"/>
        <v/>
      </c>
      <c r="P61" s="25" t="str">
        <f ca="1"/>
        <v/>
      </c>
      <c r="Q61" s="61" t="str">
        <f t="shared" ca="1" si="52"/>
        <v/>
      </c>
      <c r="R61" s="58"/>
      <c r="T61" s="31" t="str">
        <f t="shared" ca="1" si="53"/>
        <v/>
      </c>
      <c r="U61" s="25" t="str">
        <f ca="1"/>
        <v/>
      </c>
      <c r="V61" s="25" t="str">
        <f ca="1"/>
        <v/>
      </c>
      <c r="W61" s="61" t="str">
        <f t="shared" ca="1" si="54"/>
        <v/>
      </c>
      <c r="X61" s="58"/>
      <c r="Z61" s="31" t="str">
        <f t="shared" ca="1" si="32"/>
        <v/>
      </c>
      <c r="AA61" s="25" t="str">
        <f ca="1"/>
        <v/>
      </c>
      <c r="AB61" s="25" t="str">
        <f ca="1"/>
        <v/>
      </c>
      <c r="AC61" s="61" t="str">
        <f t="shared" ca="1" si="33"/>
        <v/>
      </c>
      <c r="AD61" s="58"/>
      <c r="AF61" s="31" t="str">
        <f t="shared" ca="1" si="55"/>
        <v/>
      </c>
      <c r="AG61" s="25" t="str">
        <f ca="1"/>
        <v/>
      </c>
      <c r="AH61" s="25" t="str">
        <f ca="1"/>
        <v/>
      </c>
      <c r="AI61" s="61" t="str">
        <f t="shared" ca="1" si="56"/>
        <v/>
      </c>
      <c r="AJ61" s="58"/>
      <c r="AL61" s="31" t="str">
        <f t="shared" ca="1" si="57"/>
        <v/>
      </c>
      <c r="AM61" s="25" t="str">
        <f ca="1"/>
        <v/>
      </c>
      <c r="AN61" s="163" t="str">
        <f ca="1"/>
        <v/>
      </c>
      <c r="AO61" s="166" t="str">
        <f t="shared" ca="1" si="58"/>
        <v/>
      </c>
      <c r="AP61" s="64"/>
      <c r="AR61" s="31" t="str">
        <f t="shared" ca="1" si="59"/>
        <v/>
      </c>
      <c r="AS61" s="25" t="str">
        <f ca="1"/>
        <v/>
      </c>
      <c r="AT61" s="25" t="str">
        <f ca="1"/>
        <v/>
      </c>
      <c r="AU61" s="61" t="str">
        <f t="shared" ca="1" si="60"/>
        <v/>
      </c>
      <c r="AV61" s="58"/>
      <c r="AX61" s="31" t="str">
        <f t="shared" ca="1" si="61"/>
        <v/>
      </c>
      <c r="AY61" s="25" t="str">
        <f ca="1"/>
        <v/>
      </c>
      <c r="AZ61" s="25" t="str">
        <f ca="1"/>
        <v/>
      </c>
      <c r="BA61" s="61" t="str">
        <f t="shared" ca="1" si="62"/>
        <v/>
      </c>
      <c r="BB61" s="58"/>
      <c r="BD61" s="31" t="str">
        <f t="shared" ca="1" si="63"/>
        <v/>
      </c>
      <c r="BE61" s="25" t="str">
        <f ca="1"/>
        <v/>
      </c>
      <c r="BF61" s="25" t="str">
        <f ca="1"/>
        <v/>
      </c>
      <c r="BG61" s="61" t="str">
        <f t="shared" ca="1" si="64"/>
        <v/>
      </c>
      <c r="BH61" s="58"/>
      <c r="BJ61" s="31" t="str">
        <f t="shared" ca="1" si="65"/>
        <v/>
      </c>
      <c r="BK61" s="25" t="str">
        <f ca="1"/>
        <v/>
      </c>
      <c r="BL61" s="25" t="str">
        <f ca="1"/>
        <v/>
      </c>
      <c r="BM61" s="61" t="str">
        <f t="shared" ca="1" si="66"/>
        <v/>
      </c>
      <c r="BN61" s="58"/>
      <c r="BP61" s="31" t="str">
        <f t="shared" ca="1" si="67"/>
        <v/>
      </c>
      <c r="BQ61" s="25" t="str">
        <f ca="1"/>
        <v/>
      </c>
      <c r="BR61" s="25" t="str">
        <f ca="1"/>
        <v/>
      </c>
      <c r="BS61" s="61" t="str">
        <f t="shared" ca="1" si="68"/>
        <v/>
      </c>
      <c r="BT61" s="58"/>
    </row>
    <row r="62" spans="1:72">
      <c r="A62" s="16">
        <v>46</v>
      </c>
      <c r="B62" s="31" t="str">
        <f t="shared" ca="1" si="47"/>
        <v/>
      </c>
      <c r="C62" s="25" t="str">
        <f ca="1"/>
        <v/>
      </c>
      <c r="D62" s="25" t="str">
        <f ca="1"/>
        <v/>
      </c>
      <c r="E62" s="61" t="str">
        <f t="shared" ca="1" si="48"/>
        <v/>
      </c>
      <c r="F62" s="58"/>
      <c r="H62" s="31" t="str">
        <f t="shared" ca="1" si="49"/>
        <v/>
      </c>
      <c r="I62" s="25" t="str">
        <f ca="1"/>
        <v/>
      </c>
      <c r="J62" s="25" t="str">
        <f ca="1"/>
        <v/>
      </c>
      <c r="K62" s="61" t="str">
        <f t="shared" ca="1" si="50"/>
        <v/>
      </c>
      <c r="L62" s="58"/>
      <c r="N62" s="31" t="str">
        <f t="shared" ca="1" si="51"/>
        <v/>
      </c>
      <c r="O62" s="25" t="str">
        <f ca="1"/>
        <v/>
      </c>
      <c r="P62" s="25" t="str">
        <f ca="1"/>
        <v/>
      </c>
      <c r="Q62" s="61" t="str">
        <f t="shared" ca="1" si="52"/>
        <v/>
      </c>
      <c r="R62" s="58"/>
      <c r="T62" s="31" t="str">
        <f t="shared" ca="1" si="53"/>
        <v/>
      </c>
      <c r="U62" s="25" t="str">
        <f ca="1"/>
        <v/>
      </c>
      <c r="V62" s="25" t="str">
        <f ca="1"/>
        <v/>
      </c>
      <c r="W62" s="61" t="str">
        <f t="shared" ca="1" si="54"/>
        <v/>
      </c>
      <c r="X62" s="58"/>
      <c r="Z62" s="31" t="str">
        <f t="shared" ca="1" si="32"/>
        <v/>
      </c>
      <c r="AA62" s="25" t="str">
        <f ca="1"/>
        <v/>
      </c>
      <c r="AB62" s="25" t="str">
        <f ca="1"/>
        <v/>
      </c>
      <c r="AC62" s="61" t="str">
        <f t="shared" ca="1" si="33"/>
        <v/>
      </c>
      <c r="AD62" s="58"/>
      <c r="AF62" s="31" t="str">
        <f t="shared" ca="1" si="55"/>
        <v/>
      </c>
      <c r="AG62" s="25" t="str">
        <f ca="1"/>
        <v/>
      </c>
      <c r="AH62" s="25" t="str">
        <f ca="1"/>
        <v/>
      </c>
      <c r="AI62" s="61" t="str">
        <f t="shared" ca="1" si="56"/>
        <v/>
      </c>
      <c r="AJ62" s="58"/>
      <c r="AL62" s="31" t="str">
        <f t="shared" ca="1" si="57"/>
        <v/>
      </c>
      <c r="AM62" s="25" t="str">
        <f ca="1"/>
        <v/>
      </c>
      <c r="AN62" s="163" t="str">
        <f ca="1"/>
        <v/>
      </c>
      <c r="AO62" s="166" t="str">
        <f t="shared" ca="1" si="58"/>
        <v/>
      </c>
      <c r="AP62" s="64"/>
      <c r="AR62" s="31" t="str">
        <f t="shared" ca="1" si="59"/>
        <v/>
      </c>
      <c r="AS62" s="25" t="str">
        <f ca="1"/>
        <v/>
      </c>
      <c r="AT62" s="25" t="str">
        <f ca="1"/>
        <v/>
      </c>
      <c r="AU62" s="61" t="str">
        <f t="shared" ca="1" si="60"/>
        <v/>
      </c>
      <c r="AV62" s="58"/>
      <c r="AX62" s="31" t="str">
        <f t="shared" ca="1" si="61"/>
        <v/>
      </c>
      <c r="AY62" s="25" t="str">
        <f ca="1"/>
        <v/>
      </c>
      <c r="AZ62" s="25" t="str">
        <f ca="1"/>
        <v/>
      </c>
      <c r="BA62" s="61" t="str">
        <f t="shared" ca="1" si="62"/>
        <v/>
      </c>
      <c r="BB62" s="58"/>
      <c r="BD62" s="31" t="str">
        <f t="shared" ca="1" si="63"/>
        <v/>
      </c>
      <c r="BE62" s="25" t="str">
        <f ca="1"/>
        <v/>
      </c>
      <c r="BF62" s="25" t="str">
        <f ca="1"/>
        <v/>
      </c>
      <c r="BG62" s="61" t="str">
        <f t="shared" ca="1" si="64"/>
        <v/>
      </c>
      <c r="BH62" s="58"/>
      <c r="BJ62" s="31" t="str">
        <f t="shared" ca="1" si="65"/>
        <v/>
      </c>
      <c r="BK62" s="25" t="str">
        <f ca="1"/>
        <v/>
      </c>
      <c r="BL62" s="25" t="str">
        <f ca="1"/>
        <v/>
      </c>
      <c r="BM62" s="61" t="str">
        <f t="shared" ca="1" si="66"/>
        <v/>
      </c>
      <c r="BN62" s="58"/>
      <c r="BP62" s="31" t="str">
        <f t="shared" ca="1" si="67"/>
        <v/>
      </c>
      <c r="BQ62" s="25" t="str">
        <f ca="1"/>
        <v/>
      </c>
      <c r="BR62" s="25" t="str">
        <f ca="1"/>
        <v/>
      </c>
      <c r="BS62" s="61" t="str">
        <f t="shared" ca="1" si="68"/>
        <v/>
      </c>
      <c r="BT62" s="58"/>
    </row>
    <row r="63" spans="1:72">
      <c r="A63" s="16">
        <v>47</v>
      </c>
      <c r="B63" s="31" t="str">
        <f t="shared" ca="1" si="47"/>
        <v/>
      </c>
      <c r="C63" s="25" t="str">
        <f ca="1"/>
        <v/>
      </c>
      <c r="D63" s="25" t="str">
        <f ca="1"/>
        <v/>
      </c>
      <c r="E63" s="61" t="str">
        <f t="shared" ca="1" si="48"/>
        <v/>
      </c>
      <c r="F63" s="58"/>
      <c r="H63" s="31" t="str">
        <f t="shared" ca="1" si="49"/>
        <v/>
      </c>
      <c r="I63" s="25" t="str">
        <f ca="1"/>
        <v/>
      </c>
      <c r="J63" s="25" t="str">
        <f ca="1"/>
        <v/>
      </c>
      <c r="K63" s="61" t="str">
        <f t="shared" ca="1" si="50"/>
        <v/>
      </c>
      <c r="L63" s="58"/>
      <c r="N63" s="31" t="str">
        <f t="shared" ca="1" si="51"/>
        <v/>
      </c>
      <c r="O63" s="25" t="str">
        <f ca="1"/>
        <v/>
      </c>
      <c r="P63" s="25" t="str">
        <f ca="1"/>
        <v/>
      </c>
      <c r="Q63" s="61" t="str">
        <f t="shared" ca="1" si="52"/>
        <v/>
      </c>
      <c r="R63" s="58"/>
      <c r="T63" s="31" t="str">
        <f t="shared" ca="1" si="53"/>
        <v/>
      </c>
      <c r="U63" s="25" t="str">
        <f ca="1"/>
        <v/>
      </c>
      <c r="V63" s="25" t="str">
        <f ca="1"/>
        <v/>
      </c>
      <c r="W63" s="61" t="str">
        <f t="shared" ca="1" si="54"/>
        <v/>
      </c>
      <c r="X63" s="58"/>
      <c r="Z63" s="31" t="str">
        <f t="shared" ca="1" si="32"/>
        <v/>
      </c>
      <c r="AA63" s="25" t="str">
        <f ca="1"/>
        <v/>
      </c>
      <c r="AB63" s="25" t="str">
        <f ca="1"/>
        <v/>
      </c>
      <c r="AC63" s="61" t="str">
        <f t="shared" ca="1" si="33"/>
        <v/>
      </c>
      <c r="AD63" s="58"/>
      <c r="AF63" s="31" t="str">
        <f t="shared" ca="1" si="55"/>
        <v/>
      </c>
      <c r="AG63" s="25" t="str">
        <f ca="1"/>
        <v/>
      </c>
      <c r="AH63" s="25" t="str">
        <f ca="1"/>
        <v/>
      </c>
      <c r="AI63" s="61" t="str">
        <f t="shared" ca="1" si="56"/>
        <v/>
      </c>
      <c r="AJ63" s="58"/>
      <c r="AL63" s="31" t="str">
        <f t="shared" ca="1" si="57"/>
        <v/>
      </c>
      <c r="AM63" s="25" t="str">
        <f ca="1"/>
        <v/>
      </c>
      <c r="AN63" s="163" t="str">
        <f ca="1"/>
        <v/>
      </c>
      <c r="AO63" s="166" t="str">
        <f t="shared" ca="1" si="58"/>
        <v/>
      </c>
      <c r="AP63" s="64"/>
      <c r="AR63" s="31" t="str">
        <f t="shared" ca="1" si="59"/>
        <v/>
      </c>
      <c r="AS63" s="25" t="str">
        <f ca="1"/>
        <v/>
      </c>
      <c r="AT63" s="25" t="str">
        <f ca="1"/>
        <v/>
      </c>
      <c r="AU63" s="61" t="str">
        <f t="shared" ca="1" si="60"/>
        <v/>
      </c>
      <c r="AV63" s="58"/>
      <c r="AX63" s="31" t="str">
        <f t="shared" ca="1" si="61"/>
        <v/>
      </c>
      <c r="AY63" s="25" t="str">
        <f ca="1"/>
        <v/>
      </c>
      <c r="AZ63" s="25" t="str">
        <f ca="1"/>
        <v/>
      </c>
      <c r="BA63" s="61" t="str">
        <f t="shared" ca="1" si="62"/>
        <v/>
      </c>
      <c r="BB63" s="58"/>
      <c r="BD63" s="31" t="str">
        <f t="shared" ca="1" si="63"/>
        <v/>
      </c>
      <c r="BE63" s="25" t="str">
        <f ca="1"/>
        <v/>
      </c>
      <c r="BF63" s="25" t="str">
        <f ca="1"/>
        <v/>
      </c>
      <c r="BG63" s="61" t="str">
        <f t="shared" ca="1" si="64"/>
        <v/>
      </c>
      <c r="BH63" s="58"/>
      <c r="BJ63" s="31" t="str">
        <f t="shared" ca="1" si="65"/>
        <v/>
      </c>
      <c r="BK63" s="25" t="str">
        <f ca="1"/>
        <v/>
      </c>
      <c r="BL63" s="25" t="str">
        <f ca="1"/>
        <v/>
      </c>
      <c r="BM63" s="61" t="str">
        <f t="shared" ca="1" si="66"/>
        <v/>
      </c>
      <c r="BN63" s="58"/>
      <c r="BP63" s="31" t="str">
        <f t="shared" ca="1" si="67"/>
        <v/>
      </c>
      <c r="BQ63" s="25" t="str">
        <f ca="1"/>
        <v/>
      </c>
      <c r="BR63" s="25" t="str">
        <f ca="1"/>
        <v/>
      </c>
      <c r="BS63" s="61" t="str">
        <f t="shared" ca="1" si="68"/>
        <v/>
      </c>
      <c r="BT63" s="58"/>
    </row>
    <row r="64" spans="1:72">
      <c r="A64" s="16">
        <v>48</v>
      </c>
      <c r="B64" s="31" t="str">
        <f t="shared" ca="1" si="47"/>
        <v/>
      </c>
      <c r="C64" s="25" t="str">
        <f ca="1"/>
        <v/>
      </c>
      <c r="D64" s="25" t="str">
        <f ca="1"/>
        <v/>
      </c>
      <c r="E64" s="61" t="str">
        <f t="shared" ca="1" si="48"/>
        <v/>
      </c>
      <c r="F64" s="58"/>
      <c r="H64" s="31" t="str">
        <f t="shared" ca="1" si="49"/>
        <v/>
      </c>
      <c r="I64" s="25" t="str">
        <f ca="1"/>
        <v/>
      </c>
      <c r="J64" s="25" t="str">
        <f ca="1"/>
        <v/>
      </c>
      <c r="K64" s="61" t="str">
        <f t="shared" ca="1" si="50"/>
        <v/>
      </c>
      <c r="L64" s="58"/>
      <c r="N64" s="31" t="str">
        <f t="shared" ca="1" si="51"/>
        <v/>
      </c>
      <c r="O64" s="25" t="str">
        <f ca="1"/>
        <v/>
      </c>
      <c r="P64" s="25" t="str">
        <f ca="1"/>
        <v/>
      </c>
      <c r="Q64" s="61" t="str">
        <f t="shared" ca="1" si="52"/>
        <v/>
      </c>
      <c r="R64" s="58"/>
      <c r="T64" s="31" t="str">
        <f t="shared" ca="1" si="53"/>
        <v/>
      </c>
      <c r="U64" s="25" t="str">
        <f ca="1"/>
        <v/>
      </c>
      <c r="V64" s="25" t="str">
        <f ca="1"/>
        <v/>
      </c>
      <c r="W64" s="61" t="str">
        <f t="shared" ca="1" si="54"/>
        <v/>
      </c>
      <c r="X64" s="58"/>
      <c r="Z64" s="31" t="str">
        <f t="shared" ca="1" si="32"/>
        <v/>
      </c>
      <c r="AA64" s="25" t="str">
        <f ca="1"/>
        <v/>
      </c>
      <c r="AB64" s="25" t="str">
        <f ca="1"/>
        <v/>
      </c>
      <c r="AC64" s="61" t="str">
        <f t="shared" ca="1" si="33"/>
        <v/>
      </c>
      <c r="AD64" s="58"/>
      <c r="AF64" s="31" t="str">
        <f t="shared" ca="1" si="55"/>
        <v/>
      </c>
      <c r="AG64" s="25" t="str">
        <f ca="1"/>
        <v/>
      </c>
      <c r="AH64" s="25" t="str">
        <f ca="1"/>
        <v/>
      </c>
      <c r="AI64" s="61" t="str">
        <f t="shared" ca="1" si="56"/>
        <v/>
      </c>
      <c r="AJ64" s="58"/>
      <c r="AL64" s="31" t="str">
        <f t="shared" ca="1" si="57"/>
        <v/>
      </c>
      <c r="AM64" s="25" t="str">
        <f ca="1"/>
        <v/>
      </c>
      <c r="AN64" s="163" t="str">
        <f ca="1"/>
        <v/>
      </c>
      <c r="AO64" s="166" t="str">
        <f t="shared" ca="1" si="58"/>
        <v/>
      </c>
      <c r="AP64" s="64"/>
      <c r="AR64" s="31" t="str">
        <f t="shared" ca="1" si="59"/>
        <v/>
      </c>
      <c r="AS64" s="25" t="str">
        <f ca="1"/>
        <v/>
      </c>
      <c r="AT64" s="25" t="str">
        <f ca="1"/>
        <v/>
      </c>
      <c r="AU64" s="61" t="str">
        <f t="shared" ca="1" si="60"/>
        <v/>
      </c>
      <c r="AV64" s="58"/>
      <c r="AX64" s="31" t="str">
        <f t="shared" ca="1" si="61"/>
        <v/>
      </c>
      <c r="AY64" s="25" t="str">
        <f ca="1"/>
        <v/>
      </c>
      <c r="AZ64" s="25" t="str">
        <f ca="1"/>
        <v/>
      </c>
      <c r="BA64" s="61" t="str">
        <f t="shared" ca="1" si="62"/>
        <v/>
      </c>
      <c r="BB64" s="58"/>
      <c r="BD64" s="31" t="str">
        <f t="shared" ca="1" si="63"/>
        <v/>
      </c>
      <c r="BE64" s="25" t="str">
        <f ca="1"/>
        <v/>
      </c>
      <c r="BF64" s="25" t="str">
        <f ca="1"/>
        <v/>
      </c>
      <c r="BG64" s="61" t="str">
        <f t="shared" ca="1" si="64"/>
        <v/>
      </c>
      <c r="BH64" s="58"/>
      <c r="BJ64" s="31" t="str">
        <f t="shared" ca="1" si="65"/>
        <v/>
      </c>
      <c r="BK64" s="25" t="str">
        <f ca="1"/>
        <v/>
      </c>
      <c r="BL64" s="25" t="str">
        <f ca="1"/>
        <v/>
      </c>
      <c r="BM64" s="61" t="str">
        <f t="shared" ca="1" si="66"/>
        <v/>
      </c>
      <c r="BN64" s="58"/>
      <c r="BP64" s="31" t="str">
        <f t="shared" ca="1" si="67"/>
        <v/>
      </c>
      <c r="BQ64" s="25" t="str">
        <f ca="1"/>
        <v/>
      </c>
      <c r="BR64" s="25" t="str">
        <f ca="1"/>
        <v/>
      </c>
      <c r="BS64" s="61" t="str">
        <f t="shared" ca="1" si="68"/>
        <v/>
      </c>
      <c r="BT64" s="58"/>
    </row>
    <row r="65" spans="1:72">
      <c r="A65" s="16">
        <v>49</v>
      </c>
      <c r="B65" s="31" t="str">
        <f t="shared" ca="1" si="47"/>
        <v/>
      </c>
      <c r="C65" s="25" t="str">
        <f ca="1"/>
        <v/>
      </c>
      <c r="D65" s="25" t="str">
        <f ca="1"/>
        <v/>
      </c>
      <c r="E65" s="61" t="str">
        <f t="shared" ca="1" si="48"/>
        <v/>
      </c>
      <c r="F65" s="58"/>
      <c r="H65" s="31" t="str">
        <f t="shared" ca="1" si="49"/>
        <v/>
      </c>
      <c r="I65" s="25" t="str">
        <f ca="1"/>
        <v/>
      </c>
      <c r="J65" s="25" t="str">
        <f ca="1"/>
        <v/>
      </c>
      <c r="K65" s="61" t="str">
        <f t="shared" ca="1" si="50"/>
        <v/>
      </c>
      <c r="L65" s="58"/>
      <c r="N65" s="31" t="str">
        <f t="shared" ca="1" si="51"/>
        <v/>
      </c>
      <c r="O65" s="25" t="str">
        <f ca="1"/>
        <v/>
      </c>
      <c r="P65" s="25" t="str">
        <f ca="1"/>
        <v/>
      </c>
      <c r="Q65" s="61" t="str">
        <f t="shared" ca="1" si="52"/>
        <v/>
      </c>
      <c r="R65" s="58"/>
      <c r="T65" s="31" t="str">
        <f t="shared" ca="1" si="53"/>
        <v/>
      </c>
      <c r="U65" s="25" t="str">
        <f ca="1"/>
        <v/>
      </c>
      <c r="V65" s="25" t="str">
        <f ca="1"/>
        <v/>
      </c>
      <c r="W65" s="61" t="str">
        <f t="shared" ca="1" si="54"/>
        <v/>
      </c>
      <c r="X65" s="58"/>
      <c r="Z65" s="31" t="str">
        <f t="shared" ca="1" si="32"/>
        <v/>
      </c>
      <c r="AA65" s="25" t="str">
        <f ca="1"/>
        <v/>
      </c>
      <c r="AB65" s="25" t="str">
        <f ca="1"/>
        <v/>
      </c>
      <c r="AC65" s="61" t="str">
        <f t="shared" ca="1" si="33"/>
        <v/>
      </c>
      <c r="AD65" s="58"/>
      <c r="AF65" s="31" t="str">
        <f t="shared" ca="1" si="55"/>
        <v/>
      </c>
      <c r="AG65" s="25" t="str">
        <f ca="1"/>
        <v/>
      </c>
      <c r="AH65" s="25" t="str">
        <f ca="1"/>
        <v/>
      </c>
      <c r="AI65" s="61" t="str">
        <f t="shared" ca="1" si="56"/>
        <v/>
      </c>
      <c r="AJ65" s="58"/>
      <c r="AL65" s="31" t="str">
        <f t="shared" ca="1" si="57"/>
        <v/>
      </c>
      <c r="AM65" s="25" t="str">
        <f ca="1"/>
        <v/>
      </c>
      <c r="AN65" s="163" t="str">
        <f ca="1"/>
        <v/>
      </c>
      <c r="AO65" s="166" t="str">
        <f t="shared" ca="1" si="58"/>
        <v/>
      </c>
      <c r="AP65" s="64"/>
      <c r="AR65" s="31" t="str">
        <f t="shared" ca="1" si="59"/>
        <v/>
      </c>
      <c r="AS65" s="25" t="str">
        <f ca="1"/>
        <v/>
      </c>
      <c r="AT65" s="25" t="str">
        <f ca="1"/>
        <v/>
      </c>
      <c r="AU65" s="61" t="str">
        <f t="shared" ca="1" si="60"/>
        <v/>
      </c>
      <c r="AV65" s="58"/>
      <c r="AX65" s="31" t="str">
        <f t="shared" ca="1" si="61"/>
        <v/>
      </c>
      <c r="AY65" s="25" t="str">
        <f ca="1"/>
        <v/>
      </c>
      <c r="AZ65" s="25" t="str">
        <f ca="1"/>
        <v/>
      </c>
      <c r="BA65" s="61" t="str">
        <f t="shared" ca="1" si="62"/>
        <v/>
      </c>
      <c r="BB65" s="58"/>
      <c r="BD65" s="31" t="str">
        <f t="shared" ca="1" si="63"/>
        <v/>
      </c>
      <c r="BE65" s="25" t="str">
        <f ca="1"/>
        <v/>
      </c>
      <c r="BF65" s="25" t="str">
        <f ca="1"/>
        <v/>
      </c>
      <c r="BG65" s="61" t="str">
        <f t="shared" ca="1" si="64"/>
        <v/>
      </c>
      <c r="BH65" s="58"/>
      <c r="BJ65" s="31" t="str">
        <f t="shared" ca="1" si="65"/>
        <v/>
      </c>
      <c r="BK65" s="25" t="str">
        <f ca="1"/>
        <v/>
      </c>
      <c r="BL65" s="25" t="str">
        <f ca="1"/>
        <v/>
      </c>
      <c r="BM65" s="61" t="str">
        <f t="shared" ca="1" si="66"/>
        <v/>
      </c>
      <c r="BN65" s="58"/>
      <c r="BP65" s="31" t="str">
        <f t="shared" ca="1" si="67"/>
        <v/>
      </c>
      <c r="BQ65" s="25" t="str">
        <f ca="1"/>
        <v/>
      </c>
      <c r="BR65" s="25" t="str">
        <f ca="1"/>
        <v/>
      </c>
      <c r="BS65" s="61" t="str">
        <f t="shared" ca="1" si="68"/>
        <v/>
      </c>
      <c r="BT65" s="58"/>
    </row>
    <row r="66" spans="1:72">
      <c r="A66" s="16">
        <v>50</v>
      </c>
      <c r="B66" s="31" t="str">
        <f t="shared" ca="1" si="47"/>
        <v/>
      </c>
      <c r="C66" s="25" t="str">
        <f ca="1"/>
        <v/>
      </c>
      <c r="D66" s="25" t="str">
        <f ca="1"/>
        <v/>
      </c>
      <c r="E66" s="61" t="str">
        <f t="shared" ca="1" si="48"/>
        <v/>
      </c>
      <c r="F66" s="58"/>
      <c r="H66" s="31" t="str">
        <f t="shared" ca="1" si="49"/>
        <v/>
      </c>
      <c r="I66" s="25" t="str">
        <f ca="1"/>
        <v/>
      </c>
      <c r="J66" s="25" t="str">
        <f ca="1"/>
        <v/>
      </c>
      <c r="K66" s="61" t="str">
        <f t="shared" ca="1" si="50"/>
        <v/>
      </c>
      <c r="L66" s="58"/>
      <c r="N66" s="31" t="str">
        <f t="shared" ca="1" si="51"/>
        <v/>
      </c>
      <c r="O66" s="25" t="str">
        <f ca="1"/>
        <v/>
      </c>
      <c r="P66" s="25" t="str">
        <f ca="1"/>
        <v/>
      </c>
      <c r="Q66" s="61" t="str">
        <f t="shared" ca="1" si="52"/>
        <v/>
      </c>
      <c r="R66" s="58"/>
      <c r="T66" s="31" t="str">
        <f t="shared" ca="1" si="53"/>
        <v/>
      </c>
      <c r="U66" s="25" t="str">
        <f ca="1"/>
        <v/>
      </c>
      <c r="V66" s="25" t="str">
        <f ca="1"/>
        <v/>
      </c>
      <c r="W66" s="61" t="str">
        <f t="shared" ca="1" si="54"/>
        <v/>
      </c>
      <c r="X66" s="58"/>
      <c r="Z66" s="31" t="str">
        <f t="shared" ca="1" si="32"/>
        <v/>
      </c>
      <c r="AA66" s="25" t="str">
        <f ca="1"/>
        <v/>
      </c>
      <c r="AB66" s="25" t="str">
        <f ca="1"/>
        <v/>
      </c>
      <c r="AC66" s="61" t="str">
        <f t="shared" ca="1" si="33"/>
        <v/>
      </c>
      <c r="AD66" s="58"/>
      <c r="AF66" s="31" t="str">
        <f t="shared" ca="1" si="55"/>
        <v/>
      </c>
      <c r="AG66" s="25" t="str">
        <f ca="1"/>
        <v/>
      </c>
      <c r="AH66" s="25" t="str">
        <f ca="1"/>
        <v/>
      </c>
      <c r="AI66" s="61" t="str">
        <f t="shared" ca="1" si="56"/>
        <v/>
      </c>
      <c r="AJ66" s="58"/>
      <c r="AL66" s="31" t="str">
        <f t="shared" ca="1" si="57"/>
        <v/>
      </c>
      <c r="AM66" s="25" t="str">
        <f ca="1"/>
        <v/>
      </c>
      <c r="AN66" s="163" t="str">
        <f ca="1"/>
        <v/>
      </c>
      <c r="AO66" s="166" t="str">
        <f t="shared" ca="1" si="58"/>
        <v/>
      </c>
      <c r="AP66" s="64"/>
      <c r="AR66" s="31" t="str">
        <f t="shared" ca="1" si="59"/>
        <v/>
      </c>
      <c r="AS66" s="25" t="str">
        <f ca="1"/>
        <v/>
      </c>
      <c r="AT66" s="25" t="str">
        <f ca="1"/>
        <v/>
      </c>
      <c r="AU66" s="61" t="str">
        <f t="shared" ca="1" si="60"/>
        <v/>
      </c>
      <c r="AV66" s="58"/>
      <c r="AX66" s="31" t="str">
        <f t="shared" ca="1" si="61"/>
        <v/>
      </c>
      <c r="AY66" s="25" t="str">
        <f ca="1"/>
        <v/>
      </c>
      <c r="AZ66" s="25" t="str">
        <f ca="1"/>
        <v/>
      </c>
      <c r="BA66" s="61" t="str">
        <f t="shared" ca="1" si="62"/>
        <v/>
      </c>
      <c r="BB66" s="58"/>
      <c r="BD66" s="31" t="str">
        <f t="shared" ca="1" si="63"/>
        <v/>
      </c>
      <c r="BE66" s="25" t="str">
        <f ca="1"/>
        <v/>
      </c>
      <c r="BF66" s="25" t="str">
        <f ca="1"/>
        <v/>
      </c>
      <c r="BG66" s="61" t="str">
        <f t="shared" ca="1" si="64"/>
        <v/>
      </c>
      <c r="BH66" s="58"/>
      <c r="BJ66" s="31" t="str">
        <f t="shared" ca="1" si="65"/>
        <v/>
      </c>
      <c r="BK66" s="25" t="str">
        <f ca="1"/>
        <v/>
      </c>
      <c r="BL66" s="25" t="str">
        <f ca="1"/>
        <v/>
      </c>
      <c r="BM66" s="61" t="str">
        <f t="shared" ca="1" si="66"/>
        <v/>
      </c>
      <c r="BN66" s="58"/>
      <c r="BP66" s="31" t="str">
        <f t="shared" ca="1" si="67"/>
        <v/>
      </c>
      <c r="BQ66" s="25" t="str">
        <f ca="1"/>
        <v/>
      </c>
      <c r="BR66" s="25" t="str">
        <f ca="1"/>
        <v/>
      </c>
      <c r="BS66" s="61" t="str">
        <f t="shared" ca="1" si="68"/>
        <v/>
      </c>
      <c r="BT66" s="58"/>
    </row>
    <row r="67" spans="1:72">
      <c r="A67" s="16">
        <v>51</v>
      </c>
      <c r="B67" s="31" t="str">
        <f t="shared" ca="1" si="47"/>
        <v/>
      </c>
      <c r="C67" s="25" t="str">
        <f ca="1"/>
        <v/>
      </c>
      <c r="D67" s="25" t="str">
        <f ca="1"/>
        <v/>
      </c>
      <c r="E67" s="61" t="str">
        <f t="shared" ca="1" si="48"/>
        <v/>
      </c>
      <c r="F67" s="58"/>
      <c r="H67" s="31" t="str">
        <f t="shared" ca="1" si="49"/>
        <v/>
      </c>
      <c r="I67" s="25" t="str">
        <f ca="1"/>
        <v/>
      </c>
      <c r="J67" s="25" t="str">
        <f ca="1"/>
        <v/>
      </c>
      <c r="K67" s="61" t="str">
        <f t="shared" ca="1" si="50"/>
        <v/>
      </c>
      <c r="L67" s="58"/>
      <c r="N67" s="31" t="str">
        <f t="shared" ca="1" si="51"/>
        <v/>
      </c>
      <c r="O67" s="25" t="str">
        <f ca="1"/>
        <v/>
      </c>
      <c r="P67" s="25" t="str">
        <f ca="1"/>
        <v/>
      </c>
      <c r="Q67" s="61" t="str">
        <f t="shared" ca="1" si="52"/>
        <v/>
      </c>
      <c r="R67" s="58"/>
      <c r="T67" s="31" t="str">
        <f t="shared" ca="1" si="53"/>
        <v/>
      </c>
      <c r="U67" s="25" t="str">
        <f ca="1"/>
        <v/>
      </c>
      <c r="V67" s="25" t="str">
        <f ca="1"/>
        <v/>
      </c>
      <c r="W67" s="61" t="str">
        <f t="shared" ca="1" si="54"/>
        <v/>
      </c>
      <c r="X67" s="58"/>
      <c r="Z67" s="31" t="str">
        <f t="shared" ca="1" si="32"/>
        <v/>
      </c>
      <c r="AA67" s="25" t="str">
        <f ca="1"/>
        <v/>
      </c>
      <c r="AB67" s="25" t="str">
        <f ca="1"/>
        <v/>
      </c>
      <c r="AC67" s="61" t="str">
        <f t="shared" ca="1" si="33"/>
        <v/>
      </c>
      <c r="AD67" s="58"/>
      <c r="AF67" s="31" t="str">
        <f t="shared" ca="1" si="55"/>
        <v/>
      </c>
      <c r="AG67" s="25" t="str">
        <f ca="1"/>
        <v/>
      </c>
      <c r="AH67" s="25" t="str">
        <f ca="1"/>
        <v/>
      </c>
      <c r="AI67" s="61" t="str">
        <f t="shared" ca="1" si="56"/>
        <v/>
      </c>
      <c r="AJ67" s="58"/>
      <c r="AL67" s="31" t="str">
        <f t="shared" ca="1" si="57"/>
        <v/>
      </c>
      <c r="AM67" s="25" t="str">
        <f ca="1"/>
        <v/>
      </c>
      <c r="AN67" s="163" t="str">
        <f ca="1"/>
        <v/>
      </c>
      <c r="AO67" s="166" t="str">
        <f t="shared" ca="1" si="58"/>
        <v/>
      </c>
      <c r="AP67" s="64"/>
      <c r="AR67" s="31" t="str">
        <f t="shared" ca="1" si="59"/>
        <v/>
      </c>
      <c r="AS67" s="25" t="str">
        <f ca="1"/>
        <v/>
      </c>
      <c r="AT67" s="25" t="str">
        <f ca="1"/>
        <v/>
      </c>
      <c r="AU67" s="61" t="str">
        <f t="shared" ca="1" si="60"/>
        <v/>
      </c>
      <c r="AV67" s="58"/>
      <c r="AX67" s="31" t="str">
        <f t="shared" ca="1" si="61"/>
        <v/>
      </c>
      <c r="AY67" s="25" t="str">
        <f ca="1"/>
        <v/>
      </c>
      <c r="AZ67" s="25" t="str">
        <f ca="1"/>
        <v/>
      </c>
      <c r="BA67" s="61" t="str">
        <f t="shared" ca="1" si="62"/>
        <v/>
      </c>
      <c r="BB67" s="58"/>
      <c r="BD67" s="31" t="str">
        <f t="shared" ca="1" si="63"/>
        <v/>
      </c>
      <c r="BE67" s="25" t="str">
        <f ca="1"/>
        <v/>
      </c>
      <c r="BF67" s="25" t="str">
        <f ca="1"/>
        <v/>
      </c>
      <c r="BG67" s="61" t="str">
        <f t="shared" ca="1" si="64"/>
        <v/>
      </c>
      <c r="BH67" s="58"/>
      <c r="BJ67" s="31" t="str">
        <f t="shared" ca="1" si="65"/>
        <v/>
      </c>
      <c r="BK67" s="25" t="str">
        <f ca="1"/>
        <v/>
      </c>
      <c r="BL67" s="25" t="str">
        <f ca="1"/>
        <v/>
      </c>
      <c r="BM67" s="61" t="str">
        <f t="shared" ca="1" si="66"/>
        <v/>
      </c>
      <c r="BN67" s="58"/>
      <c r="BP67" s="31" t="str">
        <f t="shared" ca="1" si="67"/>
        <v/>
      </c>
      <c r="BQ67" s="25" t="str">
        <f ca="1"/>
        <v/>
      </c>
      <c r="BR67" s="25" t="str">
        <f ca="1"/>
        <v/>
      </c>
      <c r="BS67" s="61" t="str">
        <f t="shared" ca="1" si="68"/>
        <v/>
      </c>
      <c r="BT67" s="58"/>
    </row>
    <row r="68" spans="1:72">
      <c r="A68" s="16">
        <v>52</v>
      </c>
      <c r="B68" s="31" t="str">
        <f t="shared" ca="1" si="47"/>
        <v/>
      </c>
      <c r="C68" s="25" t="str">
        <f ca="1"/>
        <v/>
      </c>
      <c r="D68" s="25" t="str">
        <f ca="1"/>
        <v/>
      </c>
      <c r="E68" s="61" t="str">
        <f t="shared" ca="1" si="48"/>
        <v/>
      </c>
      <c r="F68" s="58"/>
      <c r="H68" s="31" t="str">
        <f t="shared" ca="1" si="49"/>
        <v/>
      </c>
      <c r="I68" s="25" t="str">
        <f ca="1"/>
        <v/>
      </c>
      <c r="J68" s="25" t="str">
        <f ca="1"/>
        <v/>
      </c>
      <c r="K68" s="61" t="str">
        <f t="shared" ca="1" si="50"/>
        <v/>
      </c>
      <c r="L68" s="58"/>
      <c r="N68" s="31" t="str">
        <f t="shared" ca="1" si="51"/>
        <v/>
      </c>
      <c r="O68" s="25" t="str">
        <f ca="1"/>
        <v/>
      </c>
      <c r="P68" s="25" t="str">
        <f ca="1"/>
        <v/>
      </c>
      <c r="Q68" s="61" t="str">
        <f t="shared" ca="1" si="52"/>
        <v/>
      </c>
      <c r="R68" s="58"/>
      <c r="T68" s="31" t="str">
        <f t="shared" ca="1" si="53"/>
        <v/>
      </c>
      <c r="U68" s="25" t="str">
        <f ca="1"/>
        <v/>
      </c>
      <c r="V68" s="25" t="str">
        <f ca="1"/>
        <v/>
      </c>
      <c r="W68" s="61" t="str">
        <f t="shared" ca="1" si="54"/>
        <v/>
      </c>
      <c r="X68" s="58"/>
      <c r="Z68" s="31" t="str">
        <f t="shared" ca="1" si="32"/>
        <v/>
      </c>
      <c r="AA68" s="25" t="str">
        <f ca="1"/>
        <v/>
      </c>
      <c r="AB68" s="25" t="str">
        <f ca="1"/>
        <v/>
      </c>
      <c r="AC68" s="61" t="str">
        <f t="shared" ca="1" si="33"/>
        <v/>
      </c>
      <c r="AD68" s="58"/>
      <c r="AF68" s="31" t="str">
        <f t="shared" ca="1" si="55"/>
        <v/>
      </c>
      <c r="AG68" s="25" t="str">
        <f ca="1"/>
        <v/>
      </c>
      <c r="AH68" s="25" t="str">
        <f ca="1"/>
        <v/>
      </c>
      <c r="AI68" s="61" t="str">
        <f t="shared" ca="1" si="56"/>
        <v/>
      </c>
      <c r="AJ68" s="58"/>
      <c r="AL68" s="31" t="str">
        <f t="shared" ca="1" si="57"/>
        <v/>
      </c>
      <c r="AM68" s="25" t="str">
        <f ca="1"/>
        <v/>
      </c>
      <c r="AN68" s="163" t="str">
        <f ca="1"/>
        <v/>
      </c>
      <c r="AO68" s="166" t="str">
        <f t="shared" ca="1" si="58"/>
        <v/>
      </c>
      <c r="AP68" s="64"/>
      <c r="AR68" s="31" t="str">
        <f t="shared" ca="1" si="59"/>
        <v/>
      </c>
      <c r="AS68" s="25" t="str">
        <f ca="1"/>
        <v/>
      </c>
      <c r="AT68" s="25" t="str">
        <f ca="1"/>
        <v/>
      </c>
      <c r="AU68" s="61" t="str">
        <f t="shared" ca="1" si="60"/>
        <v/>
      </c>
      <c r="AV68" s="58"/>
      <c r="AX68" s="31" t="str">
        <f t="shared" ca="1" si="61"/>
        <v/>
      </c>
      <c r="AY68" s="25" t="str">
        <f ca="1"/>
        <v/>
      </c>
      <c r="AZ68" s="25" t="str">
        <f ca="1"/>
        <v/>
      </c>
      <c r="BA68" s="61" t="str">
        <f t="shared" ca="1" si="62"/>
        <v/>
      </c>
      <c r="BB68" s="58"/>
      <c r="BD68" s="31" t="str">
        <f t="shared" ca="1" si="63"/>
        <v/>
      </c>
      <c r="BE68" s="25" t="str">
        <f ca="1"/>
        <v/>
      </c>
      <c r="BF68" s="25" t="str">
        <f ca="1"/>
        <v/>
      </c>
      <c r="BG68" s="61" t="str">
        <f t="shared" ca="1" si="64"/>
        <v/>
      </c>
      <c r="BH68" s="58"/>
      <c r="BJ68" s="31" t="str">
        <f t="shared" ca="1" si="65"/>
        <v/>
      </c>
      <c r="BK68" s="25" t="str">
        <f ca="1"/>
        <v/>
      </c>
      <c r="BL68" s="25" t="str">
        <f ca="1"/>
        <v/>
      </c>
      <c r="BM68" s="61" t="str">
        <f t="shared" ca="1" si="66"/>
        <v/>
      </c>
      <c r="BN68" s="58"/>
      <c r="BP68" s="31" t="str">
        <f t="shared" ca="1" si="67"/>
        <v/>
      </c>
      <c r="BQ68" s="25" t="str">
        <f ca="1"/>
        <v/>
      </c>
      <c r="BR68" s="25" t="str">
        <f ca="1"/>
        <v/>
      </c>
      <c r="BS68" s="61" t="str">
        <f t="shared" ca="1" si="68"/>
        <v/>
      </c>
      <c r="BT68" s="58"/>
    </row>
    <row r="69" spans="1:72">
      <c r="A69" s="16">
        <v>53</v>
      </c>
      <c r="B69" s="31" t="str">
        <f t="shared" ca="1" si="47"/>
        <v/>
      </c>
      <c r="C69" s="25" t="str">
        <f ca="1"/>
        <v/>
      </c>
      <c r="D69" s="25" t="str">
        <f ca="1"/>
        <v/>
      </c>
      <c r="E69" s="61" t="str">
        <f t="shared" ca="1" si="48"/>
        <v/>
      </c>
      <c r="F69" s="58"/>
      <c r="H69" s="31" t="str">
        <f t="shared" ca="1" si="49"/>
        <v/>
      </c>
      <c r="I69" s="25" t="str">
        <f ca="1"/>
        <v/>
      </c>
      <c r="J69" s="25" t="str">
        <f ca="1"/>
        <v/>
      </c>
      <c r="K69" s="61" t="str">
        <f t="shared" ca="1" si="50"/>
        <v/>
      </c>
      <c r="L69" s="58"/>
      <c r="N69" s="31" t="str">
        <f t="shared" ca="1" si="51"/>
        <v/>
      </c>
      <c r="O69" s="25" t="str">
        <f ca="1"/>
        <v/>
      </c>
      <c r="P69" s="25" t="str">
        <f ca="1"/>
        <v/>
      </c>
      <c r="Q69" s="61" t="str">
        <f t="shared" ca="1" si="52"/>
        <v/>
      </c>
      <c r="R69" s="58"/>
      <c r="T69" s="31" t="str">
        <f t="shared" ca="1" si="53"/>
        <v/>
      </c>
      <c r="U69" s="25" t="str">
        <f ca="1"/>
        <v/>
      </c>
      <c r="V69" s="25" t="str">
        <f ca="1"/>
        <v/>
      </c>
      <c r="W69" s="61" t="str">
        <f t="shared" ca="1" si="54"/>
        <v/>
      </c>
      <c r="X69" s="58"/>
      <c r="Z69" s="31" t="str">
        <f t="shared" ca="1" si="32"/>
        <v/>
      </c>
      <c r="AA69" s="25" t="str">
        <f ca="1"/>
        <v/>
      </c>
      <c r="AB69" s="25" t="str">
        <f ca="1"/>
        <v/>
      </c>
      <c r="AC69" s="61" t="str">
        <f t="shared" ca="1" si="33"/>
        <v/>
      </c>
      <c r="AD69" s="58"/>
      <c r="AF69" s="31" t="str">
        <f t="shared" ca="1" si="55"/>
        <v/>
      </c>
      <c r="AG69" s="25" t="str">
        <f ca="1"/>
        <v/>
      </c>
      <c r="AH69" s="25" t="str">
        <f ca="1"/>
        <v/>
      </c>
      <c r="AI69" s="61" t="str">
        <f t="shared" ca="1" si="56"/>
        <v/>
      </c>
      <c r="AJ69" s="58"/>
      <c r="AL69" s="31" t="str">
        <f t="shared" ca="1" si="57"/>
        <v/>
      </c>
      <c r="AM69" s="25" t="str">
        <f ca="1"/>
        <v/>
      </c>
      <c r="AN69" s="163" t="str">
        <f ca="1"/>
        <v/>
      </c>
      <c r="AO69" s="166" t="str">
        <f t="shared" ca="1" si="58"/>
        <v/>
      </c>
      <c r="AP69" s="64"/>
      <c r="AR69" s="31" t="str">
        <f t="shared" ca="1" si="59"/>
        <v/>
      </c>
      <c r="AS69" s="25" t="str">
        <f ca="1"/>
        <v/>
      </c>
      <c r="AT69" s="25" t="str">
        <f ca="1"/>
        <v/>
      </c>
      <c r="AU69" s="61" t="str">
        <f t="shared" ca="1" si="60"/>
        <v/>
      </c>
      <c r="AV69" s="58"/>
      <c r="AX69" s="31" t="str">
        <f t="shared" ca="1" si="61"/>
        <v/>
      </c>
      <c r="AY69" s="25" t="str">
        <f ca="1"/>
        <v/>
      </c>
      <c r="AZ69" s="25" t="str">
        <f ca="1"/>
        <v/>
      </c>
      <c r="BA69" s="61" t="str">
        <f t="shared" ca="1" si="62"/>
        <v/>
      </c>
      <c r="BB69" s="58"/>
      <c r="BD69" s="31" t="str">
        <f t="shared" ca="1" si="63"/>
        <v/>
      </c>
      <c r="BE69" s="25" t="str">
        <f ca="1"/>
        <v/>
      </c>
      <c r="BF69" s="25" t="str">
        <f ca="1"/>
        <v/>
      </c>
      <c r="BG69" s="61" t="str">
        <f t="shared" ca="1" si="64"/>
        <v/>
      </c>
      <c r="BH69" s="58"/>
      <c r="BJ69" s="31" t="str">
        <f t="shared" ca="1" si="65"/>
        <v/>
      </c>
      <c r="BK69" s="25" t="str">
        <f ca="1"/>
        <v/>
      </c>
      <c r="BL69" s="25" t="str">
        <f ca="1"/>
        <v/>
      </c>
      <c r="BM69" s="61" t="str">
        <f t="shared" ca="1" si="66"/>
        <v/>
      </c>
      <c r="BN69" s="58"/>
      <c r="BP69" s="31" t="str">
        <f t="shared" ca="1" si="67"/>
        <v/>
      </c>
      <c r="BQ69" s="25" t="str">
        <f ca="1"/>
        <v/>
      </c>
      <c r="BR69" s="25" t="str">
        <f ca="1"/>
        <v/>
      </c>
      <c r="BS69" s="61" t="str">
        <f t="shared" ca="1" si="68"/>
        <v/>
      </c>
      <c r="BT69" s="58"/>
    </row>
    <row r="70" spans="1:72">
      <c r="A70" s="16">
        <v>54</v>
      </c>
      <c r="B70" s="31" t="str">
        <f t="shared" ca="1" si="47"/>
        <v/>
      </c>
      <c r="C70" s="25" t="str">
        <f ca="1"/>
        <v/>
      </c>
      <c r="D70" s="25" t="str">
        <f ca="1"/>
        <v/>
      </c>
      <c r="E70" s="61" t="str">
        <f t="shared" ca="1" si="48"/>
        <v/>
      </c>
      <c r="F70" s="58"/>
      <c r="H70" s="31" t="str">
        <f t="shared" ca="1" si="49"/>
        <v/>
      </c>
      <c r="I70" s="25" t="str">
        <f ca="1"/>
        <v/>
      </c>
      <c r="J70" s="25" t="str">
        <f ca="1"/>
        <v/>
      </c>
      <c r="K70" s="61" t="str">
        <f t="shared" ca="1" si="50"/>
        <v/>
      </c>
      <c r="L70" s="58"/>
      <c r="N70" s="31" t="str">
        <f t="shared" ca="1" si="51"/>
        <v/>
      </c>
      <c r="O70" s="25" t="str">
        <f ca="1"/>
        <v/>
      </c>
      <c r="P70" s="25" t="str">
        <f ca="1"/>
        <v/>
      </c>
      <c r="Q70" s="61" t="str">
        <f t="shared" ca="1" si="52"/>
        <v/>
      </c>
      <c r="R70" s="58"/>
      <c r="T70" s="31" t="str">
        <f t="shared" ca="1" si="53"/>
        <v/>
      </c>
      <c r="U70" s="25" t="str">
        <f ca="1"/>
        <v/>
      </c>
      <c r="V70" s="25" t="str">
        <f ca="1"/>
        <v/>
      </c>
      <c r="W70" s="61" t="str">
        <f t="shared" ca="1" si="54"/>
        <v/>
      </c>
      <c r="X70" s="58"/>
      <c r="Z70" s="31" t="str">
        <f t="shared" ca="1" si="32"/>
        <v/>
      </c>
      <c r="AA70" s="25" t="str">
        <f ca="1"/>
        <v/>
      </c>
      <c r="AB70" s="25" t="str">
        <f ca="1"/>
        <v/>
      </c>
      <c r="AC70" s="61" t="str">
        <f t="shared" ca="1" si="33"/>
        <v/>
      </c>
      <c r="AD70" s="58"/>
      <c r="AF70" s="31" t="str">
        <f t="shared" ca="1" si="55"/>
        <v/>
      </c>
      <c r="AG70" s="25" t="str">
        <f ca="1"/>
        <v/>
      </c>
      <c r="AH70" s="25" t="str">
        <f ca="1"/>
        <v/>
      </c>
      <c r="AI70" s="61" t="str">
        <f t="shared" ca="1" si="56"/>
        <v/>
      </c>
      <c r="AJ70" s="58"/>
      <c r="AL70" s="31" t="str">
        <f t="shared" ca="1" si="57"/>
        <v/>
      </c>
      <c r="AM70" s="25" t="str">
        <f ca="1"/>
        <v/>
      </c>
      <c r="AN70" s="163" t="str">
        <f ca="1"/>
        <v/>
      </c>
      <c r="AO70" s="166" t="str">
        <f t="shared" ca="1" si="58"/>
        <v/>
      </c>
      <c r="AP70" s="64"/>
      <c r="AR70" s="31" t="str">
        <f t="shared" ca="1" si="59"/>
        <v/>
      </c>
      <c r="AS70" s="25" t="str">
        <f ca="1"/>
        <v/>
      </c>
      <c r="AT70" s="25" t="str">
        <f ca="1"/>
        <v/>
      </c>
      <c r="AU70" s="61" t="str">
        <f t="shared" ca="1" si="60"/>
        <v/>
      </c>
      <c r="AV70" s="58"/>
      <c r="AX70" s="31" t="str">
        <f t="shared" ca="1" si="61"/>
        <v/>
      </c>
      <c r="AY70" s="25" t="str">
        <f ca="1"/>
        <v/>
      </c>
      <c r="AZ70" s="25" t="str">
        <f ca="1"/>
        <v/>
      </c>
      <c r="BA70" s="61" t="str">
        <f t="shared" ca="1" si="62"/>
        <v/>
      </c>
      <c r="BB70" s="58"/>
      <c r="BD70" s="31" t="str">
        <f t="shared" ca="1" si="63"/>
        <v/>
      </c>
      <c r="BE70" s="25" t="str">
        <f ca="1"/>
        <v/>
      </c>
      <c r="BF70" s="25" t="str">
        <f ca="1"/>
        <v/>
      </c>
      <c r="BG70" s="61" t="str">
        <f t="shared" ca="1" si="64"/>
        <v/>
      </c>
      <c r="BH70" s="58"/>
      <c r="BJ70" s="31" t="str">
        <f t="shared" ca="1" si="65"/>
        <v/>
      </c>
      <c r="BK70" s="25" t="str">
        <f ca="1"/>
        <v/>
      </c>
      <c r="BL70" s="25" t="str">
        <f ca="1"/>
        <v/>
      </c>
      <c r="BM70" s="61" t="str">
        <f t="shared" ca="1" si="66"/>
        <v/>
      </c>
      <c r="BN70" s="58"/>
      <c r="BP70" s="31" t="str">
        <f t="shared" ca="1" si="67"/>
        <v/>
      </c>
      <c r="BQ70" s="25" t="str">
        <f ca="1"/>
        <v/>
      </c>
      <c r="BR70" s="25" t="str">
        <f ca="1"/>
        <v/>
      </c>
      <c r="BS70" s="61" t="str">
        <f t="shared" ca="1" si="68"/>
        <v/>
      </c>
      <c r="BT70" s="58"/>
    </row>
    <row r="71" spans="1:72">
      <c r="A71" s="16">
        <v>55</v>
      </c>
      <c r="B71" s="31" t="str">
        <f t="shared" ca="1" si="47"/>
        <v/>
      </c>
      <c r="C71" s="25" t="str">
        <f ca="1"/>
        <v/>
      </c>
      <c r="D71" s="25" t="str">
        <f ca="1"/>
        <v/>
      </c>
      <c r="E71" s="61" t="str">
        <f t="shared" ca="1" si="48"/>
        <v/>
      </c>
      <c r="F71" s="58"/>
      <c r="H71" s="31" t="str">
        <f t="shared" ca="1" si="49"/>
        <v/>
      </c>
      <c r="I71" s="25" t="str">
        <f ca="1"/>
        <v/>
      </c>
      <c r="J71" s="25" t="str">
        <f ca="1"/>
        <v/>
      </c>
      <c r="K71" s="61" t="str">
        <f t="shared" ca="1" si="50"/>
        <v/>
      </c>
      <c r="L71" s="58"/>
      <c r="N71" s="31" t="str">
        <f t="shared" ca="1" si="51"/>
        <v/>
      </c>
      <c r="O71" s="25" t="str">
        <f ca="1"/>
        <v/>
      </c>
      <c r="P71" s="25" t="str">
        <f ca="1"/>
        <v/>
      </c>
      <c r="Q71" s="61" t="str">
        <f t="shared" ca="1" si="52"/>
        <v/>
      </c>
      <c r="R71" s="58"/>
      <c r="T71" s="31" t="str">
        <f t="shared" ca="1" si="53"/>
        <v/>
      </c>
      <c r="U71" s="25" t="str">
        <f ca="1"/>
        <v/>
      </c>
      <c r="V71" s="25" t="str">
        <f ca="1"/>
        <v/>
      </c>
      <c r="W71" s="61" t="str">
        <f t="shared" ca="1" si="54"/>
        <v/>
      </c>
      <c r="X71" s="58"/>
      <c r="Z71" s="31" t="str">
        <f t="shared" ca="1" si="32"/>
        <v/>
      </c>
      <c r="AA71" s="25" t="str">
        <f ca="1"/>
        <v/>
      </c>
      <c r="AB71" s="25" t="str">
        <f ca="1"/>
        <v/>
      </c>
      <c r="AC71" s="61" t="str">
        <f t="shared" ca="1" si="33"/>
        <v/>
      </c>
      <c r="AD71" s="58"/>
      <c r="AF71" s="31" t="str">
        <f t="shared" ca="1" si="55"/>
        <v/>
      </c>
      <c r="AG71" s="25" t="str">
        <f ca="1"/>
        <v/>
      </c>
      <c r="AH71" s="25" t="str">
        <f ca="1"/>
        <v/>
      </c>
      <c r="AI71" s="61" t="str">
        <f t="shared" ca="1" si="56"/>
        <v/>
      </c>
      <c r="AJ71" s="58"/>
      <c r="AL71" s="31" t="str">
        <f t="shared" ca="1" si="57"/>
        <v/>
      </c>
      <c r="AM71" s="25" t="str">
        <f ca="1"/>
        <v/>
      </c>
      <c r="AN71" s="163" t="str">
        <f ca="1"/>
        <v/>
      </c>
      <c r="AO71" s="166" t="str">
        <f t="shared" ca="1" si="58"/>
        <v/>
      </c>
      <c r="AP71" s="64"/>
      <c r="AR71" s="31" t="str">
        <f t="shared" ca="1" si="59"/>
        <v/>
      </c>
      <c r="AS71" s="25" t="str">
        <f ca="1"/>
        <v/>
      </c>
      <c r="AT71" s="25" t="str">
        <f ca="1"/>
        <v/>
      </c>
      <c r="AU71" s="61" t="str">
        <f t="shared" ca="1" si="60"/>
        <v/>
      </c>
      <c r="AV71" s="58"/>
      <c r="AX71" s="31" t="str">
        <f t="shared" ca="1" si="61"/>
        <v/>
      </c>
      <c r="AY71" s="25" t="str">
        <f ca="1"/>
        <v/>
      </c>
      <c r="AZ71" s="25" t="str">
        <f ca="1"/>
        <v/>
      </c>
      <c r="BA71" s="61" t="str">
        <f t="shared" ca="1" si="62"/>
        <v/>
      </c>
      <c r="BB71" s="58"/>
      <c r="BD71" s="31" t="str">
        <f t="shared" ca="1" si="63"/>
        <v/>
      </c>
      <c r="BE71" s="25" t="str">
        <f ca="1"/>
        <v/>
      </c>
      <c r="BF71" s="25" t="str">
        <f ca="1"/>
        <v/>
      </c>
      <c r="BG71" s="61" t="str">
        <f t="shared" ca="1" si="64"/>
        <v/>
      </c>
      <c r="BH71" s="58"/>
      <c r="BJ71" s="31" t="str">
        <f t="shared" ca="1" si="65"/>
        <v/>
      </c>
      <c r="BK71" s="25" t="str">
        <f ca="1"/>
        <v/>
      </c>
      <c r="BL71" s="25" t="str">
        <f ca="1"/>
        <v/>
      </c>
      <c r="BM71" s="61" t="str">
        <f t="shared" ca="1" si="66"/>
        <v/>
      </c>
      <c r="BN71" s="58"/>
      <c r="BP71" s="31" t="str">
        <f t="shared" ca="1" si="67"/>
        <v/>
      </c>
      <c r="BQ71" s="25" t="str">
        <f ca="1"/>
        <v/>
      </c>
      <c r="BR71" s="25" t="str">
        <f ca="1"/>
        <v/>
      </c>
      <c r="BS71" s="61" t="str">
        <f t="shared" ca="1" si="68"/>
        <v/>
      </c>
      <c r="BT71" s="58"/>
    </row>
    <row r="72" spans="1:72">
      <c r="A72" s="16">
        <v>56</v>
      </c>
      <c r="B72" s="31" t="str">
        <f t="shared" ca="1" si="47"/>
        <v/>
      </c>
      <c r="C72" s="25" t="str">
        <f ca="1"/>
        <v/>
      </c>
      <c r="D72" s="25" t="str">
        <f ca="1"/>
        <v/>
      </c>
      <c r="E72" s="61" t="str">
        <f t="shared" ca="1" si="48"/>
        <v/>
      </c>
      <c r="F72" s="58"/>
      <c r="H72" s="31" t="str">
        <f t="shared" ca="1" si="49"/>
        <v/>
      </c>
      <c r="I72" s="25" t="str">
        <f ca="1"/>
        <v/>
      </c>
      <c r="J72" s="25" t="str">
        <f ca="1"/>
        <v/>
      </c>
      <c r="K72" s="61" t="str">
        <f t="shared" ca="1" si="50"/>
        <v/>
      </c>
      <c r="L72" s="58"/>
      <c r="N72" s="31" t="str">
        <f t="shared" ca="1" si="51"/>
        <v/>
      </c>
      <c r="O72" s="25" t="str">
        <f ca="1"/>
        <v/>
      </c>
      <c r="P72" s="25" t="str">
        <f ca="1"/>
        <v/>
      </c>
      <c r="Q72" s="61" t="str">
        <f t="shared" ca="1" si="52"/>
        <v/>
      </c>
      <c r="R72" s="58"/>
      <c r="T72" s="31" t="str">
        <f t="shared" ca="1" si="53"/>
        <v/>
      </c>
      <c r="U72" s="25" t="str">
        <f ca="1"/>
        <v/>
      </c>
      <c r="V72" s="25" t="str">
        <f ca="1"/>
        <v/>
      </c>
      <c r="W72" s="61" t="str">
        <f t="shared" ca="1" si="54"/>
        <v/>
      </c>
      <c r="X72" s="58"/>
      <c r="Z72" s="31" t="str">
        <f t="shared" ca="1" si="32"/>
        <v/>
      </c>
      <c r="AA72" s="25" t="str">
        <f ca="1"/>
        <v/>
      </c>
      <c r="AB72" s="25" t="str">
        <f ca="1"/>
        <v/>
      </c>
      <c r="AC72" s="61" t="str">
        <f t="shared" ca="1" si="33"/>
        <v/>
      </c>
      <c r="AD72" s="58"/>
      <c r="AF72" s="31" t="str">
        <f t="shared" ca="1" si="55"/>
        <v/>
      </c>
      <c r="AG72" s="25" t="str">
        <f ca="1"/>
        <v/>
      </c>
      <c r="AH72" s="25" t="str">
        <f ca="1"/>
        <v/>
      </c>
      <c r="AI72" s="61" t="str">
        <f t="shared" ca="1" si="56"/>
        <v/>
      </c>
      <c r="AJ72" s="58"/>
      <c r="AL72" s="31" t="str">
        <f t="shared" ca="1" si="57"/>
        <v/>
      </c>
      <c r="AM72" s="25" t="str">
        <f ca="1"/>
        <v/>
      </c>
      <c r="AN72" s="163" t="str">
        <f ca="1"/>
        <v/>
      </c>
      <c r="AO72" s="166" t="str">
        <f t="shared" ca="1" si="58"/>
        <v/>
      </c>
      <c r="AP72" s="64"/>
      <c r="AR72" s="31" t="str">
        <f t="shared" ca="1" si="59"/>
        <v/>
      </c>
      <c r="AS72" s="25" t="str">
        <f ca="1"/>
        <v/>
      </c>
      <c r="AT72" s="25" t="str">
        <f ca="1"/>
        <v/>
      </c>
      <c r="AU72" s="61" t="str">
        <f t="shared" ca="1" si="60"/>
        <v/>
      </c>
      <c r="AV72" s="58"/>
      <c r="AX72" s="31" t="str">
        <f t="shared" ca="1" si="61"/>
        <v/>
      </c>
      <c r="AY72" s="25" t="str">
        <f ca="1"/>
        <v/>
      </c>
      <c r="AZ72" s="25" t="str">
        <f ca="1"/>
        <v/>
      </c>
      <c r="BA72" s="61" t="str">
        <f t="shared" ca="1" si="62"/>
        <v/>
      </c>
      <c r="BB72" s="58"/>
      <c r="BD72" s="31" t="str">
        <f t="shared" ca="1" si="63"/>
        <v/>
      </c>
      <c r="BE72" s="25" t="str">
        <f ca="1"/>
        <v/>
      </c>
      <c r="BF72" s="25" t="str">
        <f ca="1"/>
        <v/>
      </c>
      <c r="BG72" s="61" t="str">
        <f t="shared" ca="1" si="64"/>
        <v/>
      </c>
      <c r="BH72" s="58"/>
      <c r="BJ72" s="31" t="str">
        <f t="shared" ca="1" si="65"/>
        <v/>
      </c>
      <c r="BK72" s="25" t="str">
        <f ca="1"/>
        <v/>
      </c>
      <c r="BL72" s="25" t="str">
        <f ca="1"/>
        <v/>
      </c>
      <c r="BM72" s="61" t="str">
        <f t="shared" ca="1" si="66"/>
        <v/>
      </c>
      <c r="BN72" s="58"/>
      <c r="BP72" s="31" t="str">
        <f t="shared" ca="1" si="67"/>
        <v/>
      </c>
      <c r="BQ72" s="25" t="str">
        <f ca="1"/>
        <v/>
      </c>
      <c r="BR72" s="25" t="str">
        <f ca="1"/>
        <v/>
      </c>
      <c r="BS72" s="61" t="str">
        <f t="shared" ca="1" si="68"/>
        <v/>
      </c>
      <c r="BT72" s="58"/>
    </row>
    <row r="73" spans="1:72">
      <c r="A73" s="16">
        <v>57</v>
      </c>
      <c r="B73" s="31" t="str">
        <f t="shared" ca="1" si="47"/>
        <v/>
      </c>
      <c r="C73" s="25" t="str">
        <f ca="1"/>
        <v/>
      </c>
      <c r="D73" s="25" t="str">
        <f ca="1"/>
        <v/>
      </c>
      <c r="E73" s="61" t="str">
        <f t="shared" ca="1" si="48"/>
        <v/>
      </c>
      <c r="F73" s="58"/>
      <c r="H73" s="31" t="str">
        <f t="shared" ca="1" si="49"/>
        <v/>
      </c>
      <c r="I73" s="25" t="str">
        <f ca="1"/>
        <v/>
      </c>
      <c r="J73" s="25" t="str">
        <f ca="1"/>
        <v/>
      </c>
      <c r="K73" s="61" t="str">
        <f t="shared" ca="1" si="50"/>
        <v/>
      </c>
      <c r="L73" s="58"/>
      <c r="N73" s="31" t="str">
        <f t="shared" ca="1" si="51"/>
        <v/>
      </c>
      <c r="O73" s="25" t="str">
        <f ca="1"/>
        <v/>
      </c>
      <c r="P73" s="25" t="str">
        <f ca="1"/>
        <v/>
      </c>
      <c r="Q73" s="61" t="str">
        <f t="shared" ca="1" si="52"/>
        <v/>
      </c>
      <c r="R73" s="58"/>
      <c r="T73" s="31" t="str">
        <f t="shared" ca="1" si="53"/>
        <v/>
      </c>
      <c r="U73" s="25" t="str">
        <f ca="1"/>
        <v/>
      </c>
      <c r="V73" s="25" t="str">
        <f ca="1"/>
        <v/>
      </c>
      <c r="W73" s="61" t="str">
        <f t="shared" ca="1" si="54"/>
        <v/>
      </c>
      <c r="X73" s="58"/>
      <c r="Z73" s="31" t="str">
        <f t="shared" ca="1" si="32"/>
        <v/>
      </c>
      <c r="AA73" s="25" t="str">
        <f ca="1"/>
        <v/>
      </c>
      <c r="AB73" s="25" t="str">
        <f ca="1"/>
        <v/>
      </c>
      <c r="AC73" s="61" t="str">
        <f t="shared" ca="1" si="33"/>
        <v/>
      </c>
      <c r="AD73" s="58"/>
      <c r="AF73" s="31" t="str">
        <f t="shared" ca="1" si="55"/>
        <v/>
      </c>
      <c r="AG73" s="25" t="str">
        <f ca="1"/>
        <v/>
      </c>
      <c r="AH73" s="25" t="str">
        <f ca="1"/>
        <v/>
      </c>
      <c r="AI73" s="61" t="str">
        <f t="shared" ca="1" si="56"/>
        <v/>
      </c>
      <c r="AJ73" s="58"/>
      <c r="AL73" s="31" t="str">
        <f t="shared" ca="1" si="57"/>
        <v/>
      </c>
      <c r="AM73" s="25" t="str">
        <f ca="1"/>
        <v/>
      </c>
      <c r="AN73" s="163" t="str">
        <f ca="1"/>
        <v/>
      </c>
      <c r="AO73" s="166" t="str">
        <f t="shared" ca="1" si="58"/>
        <v/>
      </c>
      <c r="AP73" s="64"/>
      <c r="AR73" s="31" t="str">
        <f t="shared" ca="1" si="59"/>
        <v/>
      </c>
      <c r="AS73" s="25" t="str">
        <f ca="1"/>
        <v/>
      </c>
      <c r="AT73" s="25" t="str">
        <f ca="1"/>
        <v/>
      </c>
      <c r="AU73" s="61" t="str">
        <f t="shared" ca="1" si="60"/>
        <v/>
      </c>
      <c r="AV73" s="58"/>
      <c r="AX73" s="31" t="str">
        <f t="shared" ca="1" si="61"/>
        <v/>
      </c>
      <c r="AY73" s="25" t="str">
        <f ca="1"/>
        <v/>
      </c>
      <c r="AZ73" s="25" t="str">
        <f ca="1"/>
        <v/>
      </c>
      <c r="BA73" s="61" t="str">
        <f t="shared" ca="1" si="62"/>
        <v/>
      </c>
      <c r="BB73" s="58"/>
      <c r="BD73" s="31" t="str">
        <f t="shared" ca="1" si="63"/>
        <v/>
      </c>
      <c r="BE73" s="25" t="str">
        <f ca="1"/>
        <v/>
      </c>
      <c r="BF73" s="25" t="str">
        <f ca="1"/>
        <v/>
      </c>
      <c r="BG73" s="61" t="str">
        <f t="shared" ca="1" si="64"/>
        <v/>
      </c>
      <c r="BH73" s="58"/>
      <c r="BJ73" s="31" t="str">
        <f t="shared" ca="1" si="65"/>
        <v/>
      </c>
      <c r="BK73" s="25" t="str">
        <f ca="1"/>
        <v/>
      </c>
      <c r="BL73" s="25" t="str">
        <f ca="1"/>
        <v/>
      </c>
      <c r="BM73" s="61" t="str">
        <f t="shared" ca="1" si="66"/>
        <v/>
      </c>
      <c r="BN73" s="58"/>
      <c r="BP73" s="31" t="str">
        <f t="shared" ca="1" si="67"/>
        <v/>
      </c>
      <c r="BQ73" s="25" t="str">
        <f ca="1"/>
        <v/>
      </c>
      <c r="BR73" s="25" t="str">
        <f ca="1"/>
        <v/>
      </c>
      <c r="BS73" s="61" t="str">
        <f t="shared" ca="1" si="68"/>
        <v/>
      </c>
      <c r="BT73" s="58"/>
    </row>
    <row r="74" spans="1:72">
      <c r="A74" s="16">
        <v>58</v>
      </c>
      <c r="B74" s="31" t="str">
        <f t="shared" ca="1" si="47"/>
        <v/>
      </c>
      <c r="C74" s="25" t="str">
        <f ca="1"/>
        <v/>
      </c>
      <c r="D74" s="25" t="str">
        <f ca="1"/>
        <v/>
      </c>
      <c r="E74" s="61" t="str">
        <f t="shared" ca="1" si="48"/>
        <v/>
      </c>
      <c r="F74" s="58"/>
      <c r="H74" s="31" t="str">
        <f t="shared" ca="1" si="49"/>
        <v/>
      </c>
      <c r="I74" s="25" t="str">
        <f ca="1"/>
        <v/>
      </c>
      <c r="J74" s="25" t="str">
        <f ca="1"/>
        <v/>
      </c>
      <c r="K74" s="61" t="str">
        <f t="shared" ca="1" si="50"/>
        <v/>
      </c>
      <c r="L74" s="58"/>
      <c r="N74" s="31" t="str">
        <f t="shared" ca="1" si="51"/>
        <v/>
      </c>
      <c r="O74" s="25" t="str">
        <f ca="1"/>
        <v/>
      </c>
      <c r="P74" s="25" t="str">
        <f ca="1"/>
        <v/>
      </c>
      <c r="Q74" s="61" t="str">
        <f t="shared" ca="1" si="52"/>
        <v/>
      </c>
      <c r="R74" s="58"/>
      <c r="T74" s="31" t="str">
        <f t="shared" ca="1" si="53"/>
        <v/>
      </c>
      <c r="U74" s="25" t="str">
        <f ca="1"/>
        <v/>
      </c>
      <c r="V74" s="25" t="str">
        <f ca="1"/>
        <v/>
      </c>
      <c r="W74" s="61" t="str">
        <f t="shared" ca="1" si="54"/>
        <v/>
      </c>
      <c r="X74" s="58"/>
      <c r="Z74" s="31" t="str">
        <f t="shared" ca="1" si="32"/>
        <v/>
      </c>
      <c r="AA74" s="25" t="str">
        <f ca="1"/>
        <v/>
      </c>
      <c r="AB74" s="25" t="str">
        <f ca="1"/>
        <v/>
      </c>
      <c r="AC74" s="61" t="str">
        <f t="shared" ca="1" si="33"/>
        <v/>
      </c>
      <c r="AD74" s="58"/>
      <c r="AF74" s="31" t="str">
        <f t="shared" ca="1" si="55"/>
        <v/>
      </c>
      <c r="AG74" s="25" t="str">
        <f ca="1"/>
        <v/>
      </c>
      <c r="AH74" s="25" t="str">
        <f ca="1"/>
        <v/>
      </c>
      <c r="AI74" s="61" t="str">
        <f t="shared" ca="1" si="56"/>
        <v/>
      </c>
      <c r="AJ74" s="58"/>
      <c r="AL74" s="31" t="str">
        <f t="shared" ca="1" si="57"/>
        <v/>
      </c>
      <c r="AM74" s="25" t="str">
        <f ca="1"/>
        <v/>
      </c>
      <c r="AN74" s="163" t="str">
        <f ca="1"/>
        <v/>
      </c>
      <c r="AO74" s="166" t="str">
        <f t="shared" ca="1" si="58"/>
        <v/>
      </c>
      <c r="AP74" s="64"/>
      <c r="AR74" s="31" t="str">
        <f t="shared" ca="1" si="59"/>
        <v/>
      </c>
      <c r="AS74" s="25" t="str">
        <f ca="1"/>
        <v/>
      </c>
      <c r="AT74" s="25" t="str">
        <f ca="1"/>
        <v/>
      </c>
      <c r="AU74" s="61" t="str">
        <f t="shared" ca="1" si="60"/>
        <v/>
      </c>
      <c r="AV74" s="58"/>
      <c r="AX74" s="31" t="str">
        <f t="shared" ca="1" si="61"/>
        <v/>
      </c>
      <c r="AY74" s="25" t="str">
        <f ca="1"/>
        <v/>
      </c>
      <c r="AZ74" s="25" t="str">
        <f ca="1"/>
        <v/>
      </c>
      <c r="BA74" s="61" t="str">
        <f t="shared" ca="1" si="62"/>
        <v/>
      </c>
      <c r="BB74" s="58"/>
      <c r="BD74" s="31" t="str">
        <f t="shared" ca="1" si="63"/>
        <v/>
      </c>
      <c r="BE74" s="25" t="str">
        <f ca="1"/>
        <v/>
      </c>
      <c r="BF74" s="25" t="str">
        <f ca="1"/>
        <v/>
      </c>
      <c r="BG74" s="61" t="str">
        <f t="shared" ca="1" si="64"/>
        <v/>
      </c>
      <c r="BH74" s="58"/>
      <c r="BJ74" s="31" t="str">
        <f t="shared" ca="1" si="65"/>
        <v/>
      </c>
      <c r="BK74" s="25" t="str">
        <f ca="1"/>
        <v/>
      </c>
      <c r="BL74" s="25" t="str">
        <f ca="1"/>
        <v/>
      </c>
      <c r="BM74" s="61" t="str">
        <f t="shared" ca="1" si="66"/>
        <v/>
      </c>
      <c r="BN74" s="58"/>
      <c r="BP74" s="31" t="str">
        <f t="shared" ca="1" si="67"/>
        <v/>
      </c>
      <c r="BQ74" s="25" t="str">
        <f ca="1"/>
        <v/>
      </c>
      <c r="BR74" s="25" t="str">
        <f ca="1"/>
        <v/>
      </c>
      <c r="BS74" s="61" t="str">
        <f t="shared" ca="1" si="68"/>
        <v/>
      </c>
      <c r="BT74" s="58"/>
    </row>
    <row r="75" spans="1:72">
      <c r="A75" s="16">
        <v>59</v>
      </c>
      <c r="B75" s="31" t="str">
        <f t="shared" ca="1" si="47"/>
        <v/>
      </c>
      <c r="C75" s="25" t="str">
        <f ca="1"/>
        <v/>
      </c>
      <c r="D75" s="25" t="str">
        <f ca="1"/>
        <v/>
      </c>
      <c r="E75" s="61" t="str">
        <f t="shared" ca="1" si="48"/>
        <v/>
      </c>
      <c r="F75" s="58"/>
      <c r="H75" s="31" t="str">
        <f t="shared" ca="1" si="49"/>
        <v/>
      </c>
      <c r="I75" s="25" t="str">
        <f ca="1"/>
        <v/>
      </c>
      <c r="J75" s="25" t="str">
        <f ca="1"/>
        <v/>
      </c>
      <c r="K75" s="61" t="str">
        <f t="shared" ca="1" si="50"/>
        <v/>
      </c>
      <c r="L75" s="58"/>
      <c r="N75" s="31" t="str">
        <f t="shared" ca="1" si="51"/>
        <v/>
      </c>
      <c r="O75" s="25" t="str">
        <f ca="1"/>
        <v/>
      </c>
      <c r="P75" s="25" t="str">
        <f ca="1"/>
        <v/>
      </c>
      <c r="Q75" s="61" t="str">
        <f t="shared" ca="1" si="52"/>
        <v/>
      </c>
      <c r="R75" s="58"/>
      <c r="T75" s="31" t="str">
        <f t="shared" ca="1" si="53"/>
        <v/>
      </c>
      <c r="U75" s="25" t="str">
        <f ca="1"/>
        <v/>
      </c>
      <c r="V75" s="25" t="str">
        <f ca="1"/>
        <v/>
      </c>
      <c r="W75" s="61" t="str">
        <f t="shared" ca="1" si="54"/>
        <v/>
      </c>
      <c r="X75" s="58"/>
      <c r="Z75" s="31" t="str">
        <f t="shared" ca="1" si="32"/>
        <v/>
      </c>
      <c r="AA75" s="25" t="str">
        <f ca="1"/>
        <v/>
      </c>
      <c r="AB75" s="25" t="str">
        <f ca="1"/>
        <v/>
      </c>
      <c r="AC75" s="61" t="str">
        <f t="shared" ca="1" si="33"/>
        <v/>
      </c>
      <c r="AD75" s="58"/>
      <c r="AF75" s="31" t="str">
        <f t="shared" ca="1" si="55"/>
        <v/>
      </c>
      <c r="AG75" s="25" t="str">
        <f ca="1"/>
        <v/>
      </c>
      <c r="AH75" s="25" t="str">
        <f ca="1"/>
        <v/>
      </c>
      <c r="AI75" s="61" t="str">
        <f t="shared" ca="1" si="56"/>
        <v/>
      </c>
      <c r="AJ75" s="58"/>
      <c r="AL75" s="31" t="str">
        <f t="shared" ca="1" si="57"/>
        <v/>
      </c>
      <c r="AM75" s="25" t="str">
        <f ca="1"/>
        <v/>
      </c>
      <c r="AN75" s="163" t="str">
        <f ca="1"/>
        <v/>
      </c>
      <c r="AO75" s="166" t="str">
        <f t="shared" ca="1" si="58"/>
        <v/>
      </c>
      <c r="AP75" s="64"/>
      <c r="AR75" s="31" t="str">
        <f t="shared" ca="1" si="59"/>
        <v/>
      </c>
      <c r="AS75" s="25" t="str">
        <f ca="1"/>
        <v/>
      </c>
      <c r="AT75" s="25" t="str">
        <f ca="1"/>
        <v/>
      </c>
      <c r="AU75" s="61" t="str">
        <f t="shared" ca="1" si="60"/>
        <v/>
      </c>
      <c r="AV75" s="58"/>
      <c r="AX75" s="31" t="str">
        <f t="shared" ca="1" si="61"/>
        <v/>
      </c>
      <c r="AY75" s="25" t="str">
        <f ca="1"/>
        <v/>
      </c>
      <c r="AZ75" s="25" t="str">
        <f ca="1"/>
        <v/>
      </c>
      <c r="BA75" s="61" t="str">
        <f t="shared" ca="1" si="62"/>
        <v/>
      </c>
      <c r="BB75" s="58"/>
      <c r="BD75" s="31" t="str">
        <f t="shared" ca="1" si="63"/>
        <v/>
      </c>
      <c r="BE75" s="25" t="str">
        <f ca="1"/>
        <v/>
      </c>
      <c r="BF75" s="25" t="str">
        <f ca="1"/>
        <v/>
      </c>
      <c r="BG75" s="61" t="str">
        <f t="shared" ca="1" si="64"/>
        <v/>
      </c>
      <c r="BH75" s="58"/>
      <c r="BJ75" s="31" t="str">
        <f t="shared" ca="1" si="65"/>
        <v/>
      </c>
      <c r="BK75" s="25" t="str">
        <f ca="1"/>
        <v/>
      </c>
      <c r="BL75" s="25" t="str">
        <f ca="1"/>
        <v/>
      </c>
      <c r="BM75" s="61" t="str">
        <f t="shared" ca="1" si="66"/>
        <v/>
      </c>
      <c r="BN75" s="58"/>
      <c r="BP75" s="31" t="str">
        <f t="shared" ca="1" si="67"/>
        <v/>
      </c>
      <c r="BQ75" s="25" t="str">
        <f ca="1"/>
        <v/>
      </c>
      <c r="BR75" s="25" t="str">
        <f ca="1"/>
        <v/>
      </c>
      <c r="BS75" s="61" t="str">
        <f t="shared" ca="1" si="68"/>
        <v/>
      </c>
      <c r="BT75" s="58"/>
    </row>
    <row r="76" spans="1:72">
      <c r="A76" s="16">
        <v>60</v>
      </c>
      <c r="B76" s="31" t="str">
        <f t="shared" ca="1" si="47"/>
        <v/>
      </c>
      <c r="C76" s="25" t="str">
        <f ca="1"/>
        <v/>
      </c>
      <c r="D76" s="25" t="str">
        <f ca="1"/>
        <v/>
      </c>
      <c r="E76" s="61" t="str">
        <f t="shared" ca="1" si="48"/>
        <v/>
      </c>
      <c r="F76" s="58"/>
      <c r="H76" s="31" t="str">
        <f t="shared" ca="1" si="49"/>
        <v/>
      </c>
      <c r="I76" s="25" t="str">
        <f ca="1"/>
        <v/>
      </c>
      <c r="J76" s="25" t="str">
        <f ca="1"/>
        <v/>
      </c>
      <c r="K76" s="61" t="str">
        <f t="shared" ca="1" si="50"/>
        <v/>
      </c>
      <c r="L76" s="58"/>
      <c r="N76" s="31" t="str">
        <f t="shared" ca="1" si="51"/>
        <v/>
      </c>
      <c r="O76" s="25" t="str">
        <f ca="1"/>
        <v/>
      </c>
      <c r="P76" s="25" t="str">
        <f ca="1"/>
        <v/>
      </c>
      <c r="Q76" s="61" t="str">
        <f t="shared" ca="1" si="52"/>
        <v/>
      </c>
      <c r="R76" s="58"/>
      <c r="T76" s="31" t="str">
        <f t="shared" ca="1" si="53"/>
        <v/>
      </c>
      <c r="U76" s="25" t="str">
        <f ca="1"/>
        <v/>
      </c>
      <c r="V76" s="25" t="str">
        <f ca="1"/>
        <v/>
      </c>
      <c r="W76" s="61" t="str">
        <f t="shared" ca="1" si="54"/>
        <v/>
      </c>
      <c r="X76" s="58"/>
      <c r="Z76" s="31" t="str">
        <f t="shared" ca="1" si="32"/>
        <v/>
      </c>
      <c r="AA76" s="25" t="str">
        <f ca="1"/>
        <v/>
      </c>
      <c r="AB76" s="25" t="str">
        <f ca="1"/>
        <v/>
      </c>
      <c r="AC76" s="61" t="str">
        <f t="shared" ca="1" si="33"/>
        <v/>
      </c>
      <c r="AD76" s="58"/>
      <c r="AF76" s="31" t="str">
        <f t="shared" ca="1" si="55"/>
        <v/>
      </c>
      <c r="AG76" s="25" t="str">
        <f ca="1"/>
        <v/>
      </c>
      <c r="AH76" s="25" t="str">
        <f ca="1"/>
        <v/>
      </c>
      <c r="AI76" s="61" t="str">
        <f t="shared" ca="1" si="56"/>
        <v/>
      </c>
      <c r="AJ76" s="58"/>
      <c r="AL76" s="31" t="str">
        <f t="shared" ca="1" si="57"/>
        <v/>
      </c>
      <c r="AM76" s="25" t="str">
        <f ca="1"/>
        <v/>
      </c>
      <c r="AN76" s="163" t="str">
        <f ca="1"/>
        <v/>
      </c>
      <c r="AO76" s="166" t="str">
        <f t="shared" ca="1" si="58"/>
        <v/>
      </c>
      <c r="AP76" s="64"/>
      <c r="AR76" s="31" t="str">
        <f t="shared" ca="1" si="59"/>
        <v/>
      </c>
      <c r="AS76" s="25" t="str">
        <f ca="1"/>
        <v/>
      </c>
      <c r="AT76" s="25" t="str">
        <f ca="1"/>
        <v/>
      </c>
      <c r="AU76" s="61" t="str">
        <f t="shared" ca="1" si="60"/>
        <v/>
      </c>
      <c r="AV76" s="58"/>
      <c r="AX76" s="31" t="str">
        <f t="shared" ca="1" si="61"/>
        <v/>
      </c>
      <c r="AY76" s="25" t="str">
        <f ca="1"/>
        <v/>
      </c>
      <c r="AZ76" s="25" t="str">
        <f ca="1"/>
        <v/>
      </c>
      <c r="BA76" s="61" t="str">
        <f t="shared" ca="1" si="62"/>
        <v/>
      </c>
      <c r="BB76" s="58"/>
      <c r="BD76" s="31" t="str">
        <f t="shared" ca="1" si="63"/>
        <v/>
      </c>
      <c r="BE76" s="25" t="str">
        <f ca="1"/>
        <v/>
      </c>
      <c r="BF76" s="25" t="str">
        <f ca="1"/>
        <v/>
      </c>
      <c r="BG76" s="61" t="str">
        <f t="shared" ca="1" si="64"/>
        <v/>
      </c>
      <c r="BH76" s="58"/>
      <c r="BJ76" s="31" t="str">
        <f t="shared" ca="1" si="65"/>
        <v/>
      </c>
      <c r="BK76" s="25" t="str">
        <f ca="1"/>
        <v/>
      </c>
      <c r="BL76" s="25" t="str">
        <f ca="1"/>
        <v/>
      </c>
      <c r="BM76" s="61" t="str">
        <f t="shared" ca="1" si="66"/>
        <v/>
      </c>
      <c r="BN76" s="58"/>
      <c r="BP76" s="31" t="str">
        <f t="shared" ca="1" si="67"/>
        <v/>
      </c>
      <c r="BQ76" s="25" t="str">
        <f ca="1"/>
        <v/>
      </c>
      <c r="BR76" s="25" t="str">
        <f ca="1"/>
        <v/>
      </c>
      <c r="BS76" s="61" t="str">
        <f t="shared" ca="1" si="68"/>
        <v/>
      </c>
      <c r="BT76" s="58"/>
    </row>
    <row r="77" spans="1:72">
      <c r="A77" s="16">
        <v>61</v>
      </c>
      <c r="B77" s="31" t="str">
        <f t="shared" ca="1" si="47"/>
        <v/>
      </c>
      <c r="C77" s="25" t="str">
        <f ca="1"/>
        <v/>
      </c>
      <c r="D77" s="25" t="str">
        <f ca="1"/>
        <v/>
      </c>
      <c r="E77" s="61" t="str">
        <f t="shared" ca="1" si="48"/>
        <v/>
      </c>
      <c r="F77" s="58"/>
      <c r="H77" s="31" t="str">
        <f t="shared" ca="1" si="49"/>
        <v/>
      </c>
      <c r="I77" s="25" t="str">
        <f ca="1"/>
        <v/>
      </c>
      <c r="J77" s="25" t="str">
        <f ca="1"/>
        <v/>
      </c>
      <c r="K77" s="61" t="str">
        <f t="shared" ca="1" si="50"/>
        <v/>
      </c>
      <c r="L77" s="58"/>
      <c r="N77" s="31" t="str">
        <f t="shared" ca="1" si="51"/>
        <v/>
      </c>
      <c r="O77" s="25" t="str">
        <f ca="1"/>
        <v/>
      </c>
      <c r="P77" s="25" t="str">
        <f ca="1"/>
        <v/>
      </c>
      <c r="Q77" s="61" t="str">
        <f t="shared" ca="1" si="52"/>
        <v/>
      </c>
      <c r="R77" s="58"/>
      <c r="T77" s="31" t="str">
        <f t="shared" ca="1" si="53"/>
        <v/>
      </c>
      <c r="U77" s="25" t="str">
        <f ca="1"/>
        <v/>
      </c>
      <c r="V77" s="25" t="str">
        <f ca="1"/>
        <v/>
      </c>
      <c r="W77" s="61" t="str">
        <f t="shared" ca="1" si="54"/>
        <v/>
      </c>
      <c r="X77" s="58"/>
      <c r="Z77" s="31" t="str">
        <f t="shared" ca="1" si="32"/>
        <v/>
      </c>
      <c r="AA77" s="25" t="str">
        <f ca="1"/>
        <v/>
      </c>
      <c r="AB77" s="25" t="str">
        <f ca="1"/>
        <v/>
      </c>
      <c r="AC77" s="61" t="str">
        <f t="shared" ca="1" si="33"/>
        <v/>
      </c>
      <c r="AD77" s="58"/>
      <c r="AF77" s="31" t="str">
        <f t="shared" ca="1" si="55"/>
        <v/>
      </c>
      <c r="AG77" s="25" t="str">
        <f ca="1"/>
        <v/>
      </c>
      <c r="AH77" s="25" t="str">
        <f ca="1"/>
        <v/>
      </c>
      <c r="AI77" s="61" t="str">
        <f t="shared" ca="1" si="56"/>
        <v/>
      </c>
      <c r="AJ77" s="58"/>
      <c r="AL77" s="31" t="str">
        <f t="shared" ca="1" si="57"/>
        <v/>
      </c>
      <c r="AM77" s="25" t="str">
        <f ca="1"/>
        <v/>
      </c>
      <c r="AN77" s="163" t="str">
        <f ca="1"/>
        <v/>
      </c>
      <c r="AO77" s="166" t="str">
        <f t="shared" ca="1" si="58"/>
        <v/>
      </c>
      <c r="AP77" s="64"/>
      <c r="AR77" s="31" t="str">
        <f t="shared" ca="1" si="59"/>
        <v/>
      </c>
      <c r="AS77" s="25" t="str">
        <f ca="1"/>
        <v/>
      </c>
      <c r="AT77" s="25" t="str">
        <f ca="1"/>
        <v/>
      </c>
      <c r="AU77" s="61" t="str">
        <f t="shared" ca="1" si="60"/>
        <v/>
      </c>
      <c r="AV77" s="58"/>
      <c r="AX77" s="31" t="str">
        <f t="shared" ca="1" si="61"/>
        <v/>
      </c>
      <c r="AY77" s="25" t="str">
        <f ca="1"/>
        <v/>
      </c>
      <c r="AZ77" s="25" t="str">
        <f ca="1"/>
        <v/>
      </c>
      <c r="BA77" s="61" t="str">
        <f t="shared" ca="1" si="62"/>
        <v/>
      </c>
      <c r="BB77" s="58"/>
      <c r="BD77" s="31" t="str">
        <f t="shared" ca="1" si="63"/>
        <v/>
      </c>
      <c r="BE77" s="25" t="str">
        <f ca="1"/>
        <v/>
      </c>
      <c r="BF77" s="25" t="str">
        <f ca="1"/>
        <v/>
      </c>
      <c r="BG77" s="61" t="str">
        <f t="shared" ca="1" si="64"/>
        <v/>
      </c>
      <c r="BH77" s="58"/>
      <c r="BJ77" s="31" t="str">
        <f t="shared" ca="1" si="65"/>
        <v/>
      </c>
      <c r="BK77" s="25" t="str">
        <f ca="1"/>
        <v/>
      </c>
      <c r="BL77" s="25" t="str">
        <f ca="1"/>
        <v/>
      </c>
      <c r="BM77" s="61" t="str">
        <f t="shared" ca="1" si="66"/>
        <v/>
      </c>
      <c r="BN77" s="58"/>
      <c r="BP77" s="31" t="str">
        <f t="shared" ca="1" si="67"/>
        <v/>
      </c>
      <c r="BQ77" s="25" t="str">
        <f ca="1"/>
        <v/>
      </c>
      <c r="BR77" s="25" t="str">
        <f ca="1"/>
        <v/>
      </c>
      <c r="BS77" s="61" t="str">
        <f t="shared" ca="1" si="68"/>
        <v/>
      </c>
      <c r="BT77" s="58"/>
    </row>
    <row r="78" spans="1:72">
      <c r="A78" s="16">
        <v>62</v>
      </c>
      <c r="B78" s="31" t="str">
        <f t="shared" ca="1" si="47"/>
        <v/>
      </c>
      <c r="C78" s="25" t="str">
        <f ca="1"/>
        <v/>
      </c>
      <c r="D78" s="25" t="str">
        <f ca="1"/>
        <v/>
      </c>
      <c r="E78" s="61" t="str">
        <f t="shared" ca="1" si="48"/>
        <v/>
      </c>
      <c r="F78" s="58"/>
      <c r="H78" s="31" t="str">
        <f t="shared" ca="1" si="49"/>
        <v/>
      </c>
      <c r="I78" s="25" t="str">
        <f ca="1"/>
        <v/>
      </c>
      <c r="J78" s="25" t="str">
        <f ca="1"/>
        <v/>
      </c>
      <c r="K78" s="61" t="str">
        <f t="shared" ca="1" si="50"/>
        <v/>
      </c>
      <c r="L78" s="58"/>
      <c r="N78" s="31" t="str">
        <f t="shared" ca="1" si="51"/>
        <v/>
      </c>
      <c r="O78" s="25" t="str">
        <f ca="1"/>
        <v/>
      </c>
      <c r="P78" s="25" t="str">
        <f ca="1"/>
        <v/>
      </c>
      <c r="Q78" s="61" t="str">
        <f t="shared" ca="1" si="52"/>
        <v/>
      </c>
      <c r="R78" s="58"/>
      <c r="T78" s="31" t="str">
        <f t="shared" ca="1" si="53"/>
        <v/>
      </c>
      <c r="U78" s="25" t="str">
        <f ca="1"/>
        <v/>
      </c>
      <c r="V78" s="25" t="str">
        <f ca="1"/>
        <v/>
      </c>
      <c r="W78" s="61" t="str">
        <f t="shared" ca="1" si="54"/>
        <v/>
      </c>
      <c r="X78" s="58"/>
      <c r="Z78" s="31" t="str">
        <f t="shared" ca="1" si="32"/>
        <v/>
      </c>
      <c r="AA78" s="25" t="str">
        <f ca="1"/>
        <v/>
      </c>
      <c r="AB78" s="25" t="str">
        <f ca="1"/>
        <v/>
      </c>
      <c r="AC78" s="61" t="str">
        <f t="shared" ca="1" si="33"/>
        <v/>
      </c>
      <c r="AD78" s="58"/>
      <c r="AF78" s="31" t="str">
        <f t="shared" ca="1" si="55"/>
        <v/>
      </c>
      <c r="AG78" s="25" t="str">
        <f ca="1"/>
        <v/>
      </c>
      <c r="AH78" s="25" t="str">
        <f ca="1"/>
        <v/>
      </c>
      <c r="AI78" s="61" t="str">
        <f t="shared" ca="1" si="56"/>
        <v/>
      </c>
      <c r="AJ78" s="58"/>
      <c r="AL78" s="31" t="str">
        <f t="shared" ca="1" si="57"/>
        <v/>
      </c>
      <c r="AM78" s="25" t="str">
        <f ca="1"/>
        <v/>
      </c>
      <c r="AN78" s="163" t="str">
        <f ca="1"/>
        <v/>
      </c>
      <c r="AO78" s="166" t="str">
        <f t="shared" ca="1" si="58"/>
        <v/>
      </c>
      <c r="AP78" s="64"/>
      <c r="AR78" s="31" t="str">
        <f t="shared" ca="1" si="59"/>
        <v/>
      </c>
      <c r="AS78" s="25" t="str">
        <f ca="1"/>
        <v/>
      </c>
      <c r="AT78" s="25" t="str">
        <f ca="1"/>
        <v/>
      </c>
      <c r="AU78" s="61" t="str">
        <f t="shared" ca="1" si="60"/>
        <v/>
      </c>
      <c r="AV78" s="58"/>
      <c r="AX78" s="31" t="str">
        <f t="shared" ca="1" si="61"/>
        <v/>
      </c>
      <c r="AY78" s="25" t="str">
        <f ca="1"/>
        <v/>
      </c>
      <c r="AZ78" s="25" t="str">
        <f ca="1"/>
        <v/>
      </c>
      <c r="BA78" s="61" t="str">
        <f t="shared" ca="1" si="62"/>
        <v/>
      </c>
      <c r="BB78" s="58"/>
      <c r="BD78" s="31" t="str">
        <f t="shared" ca="1" si="63"/>
        <v/>
      </c>
      <c r="BE78" s="25" t="str">
        <f ca="1"/>
        <v/>
      </c>
      <c r="BF78" s="25" t="str">
        <f ca="1"/>
        <v/>
      </c>
      <c r="BG78" s="61" t="str">
        <f t="shared" ca="1" si="64"/>
        <v/>
      </c>
      <c r="BH78" s="58"/>
      <c r="BJ78" s="31" t="str">
        <f t="shared" ca="1" si="65"/>
        <v/>
      </c>
      <c r="BK78" s="25" t="str">
        <f ca="1"/>
        <v/>
      </c>
      <c r="BL78" s="25" t="str">
        <f ca="1"/>
        <v/>
      </c>
      <c r="BM78" s="61" t="str">
        <f t="shared" ca="1" si="66"/>
        <v/>
      </c>
      <c r="BN78" s="58"/>
      <c r="BP78" s="31" t="str">
        <f t="shared" ca="1" si="67"/>
        <v/>
      </c>
      <c r="BQ78" s="25" t="str">
        <f ca="1"/>
        <v/>
      </c>
      <c r="BR78" s="25" t="str">
        <f ca="1"/>
        <v/>
      </c>
      <c r="BS78" s="61" t="str">
        <f t="shared" ca="1" si="68"/>
        <v/>
      </c>
      <c r="BT78" s="58"/>
    </row>
    <row r="79" spans="1:72">
      <c r="A79" s="16">
        <v>63</v>
      </c>
      <c r="B79" s="31" t="str">
        <f t="shared" ca="1" si="47"/>
        <v/>
      </c>
      <c r="C79" s="25" t="str">
        <f ca="1"/>
        <v/>
      </c>
      <c r="D79" s="25" t="str">
        <f ca="1"/>
        <v/>
      </c>
      <c r="E79" s="61" t="str">
        <f t="shared" ca="1" si="48"/>
        <v/>
      </c>
      <c r="F79" s="58"/>
      <c r="H79" s="31" t="str">
        <f t="shared" ca="1" si="49"/>
        <v/>
      </c>
      <c r="I79" s="25" t="str">
        <f ca="1"/>
        <v/>
      </c>
      <c r="J79" s="25" t="str">
        <f ca="1"/>
        <v/>
      </c>
      <c r="K79" s="61" t="str">
        <f t="shared" ca="1" si="50"/>
        <v/>
      </c>
      <c r="L79" s="58"/>
      <c r="N79" s="31" t="str">
        <f t="shared" ca="1" si="51"/>
        <v/>
      </c>
      <c r="O79" s="25" t="str">
        <f ca="1"/>
        <v/>
      </c>
      <c r="P79" s="25" t="str">
        <f ca="1"/>
        <v/>
      </c>
      <c r="Q79" s="61" t="str">
        <f t="shared" ca="1" si="52"/>
        <v/>
      </c>
      <c r="R79" s="58"/>
      <c r="T79" s="31" t="str">
        <f t="shared" ca="1" si="53"/>
        <v/>
      </c>
      <c r="U79" s="25" t="str">
        <f ca="1"/>
        <v/>
      </c>
      <c r="V79" s="25" t="str">
        <f ca="1"/>
        <v/>
      </c>
      <c r="W79" s="61" t="str">
        <f t="shared" ca="1" si="54"/>
        <v/>
      </c>
      <c r="X79" s="58"/>
      <c r="Z79" s="31" t="str">
        <f t="shared" ca="1" si="32"/>
        <v/>
      </c>
      <c r="AA79" s="25" t="str">
        <f ca="1"/>
        <v/>
      </c>
      <c r="AB79" s="25" t="str">
        <f ca="1"/>
        <v/>
      </c>
      <c r="AC79" s="61" t="str">
        <f t="shared" ca="1" si="33"/>
        <v/>
      </c>
      <c r="AD79" s="58"/>
      <c r="AF79" s="31" t="str">
        <f t="shared" ca="1" si="55"/>
        <v/>
      </c>
      <c r="AG79" s="25" t="str">
        <f ca="1"/>
        <v/>
      </c>
      <c r="AH79" s="25" t="str">
        <f ca="1"/>
        <v/>
      </c>
      <c r="AI79" s="61" t="str">
        <f t="shared" ca="1" si="56"/>
        <v/>
      </c>
      <c r="AJ79" s="58"/>
      <c r="AL79" s="31" t="str">
        <f t="shared" ca="1" si="57"/>
        <v/>
      </c>
      <c r="AM79" s="25" t="str">
        <f ca="1"/>
        <v/>
      </c>
      <c r="AN79" s="163" t="str">
        <f ca="1"/>
        <v/>
      </c>
      <c r="AO79" s="166" t="str">
        <f t="shared" ca="1" si="58"/>
        <v/>
      </c>
      <c r="AP79" s="64"/>
      <c r="AR79" s="31" t="str">
        <f t="shared" ca="1" si="59"/>
        <v/>
      </c>
      <c r="AS79" s="25" t="str">
        <f ca="1"/>
        <v/>
      </c>
      <c r="AT79" s="25" t="str">
        <f ca="1"/>
        <v/>
      </c>
      <c r="AU79" s="61" t="str">
        <f t="shared" ca="1" si="60"/>
        <v/>
      </c>
      <c r="AV79" s="58"/>
      <c r="AX79" s="31" t="str">
        <f t="shared" ca="1" si="61"/>
        <v/>
      </c>
      <c r="AY79" s="25" t="str">
        <f ca="1"/>
        <v/>
      </c>
      <c r="AZ79" s="25" t="str">
        <f ca="1"/>
        <v/>
      </c>
      <c r="BA79" s="61" t="str">
        <f t="shared" ca="1" si="62"/>
        <v/>
      </c>
      <c r="BB79" s="58"/>
      <c r="BD79" s="31" t="str">
        <f t="shared" ca="1" si="63"/>
        <v/>
      </c>
      <c r="BE79" s="25" t="str">
        <f ca="1"/>
        <v/>
      </c>
      <c r="BF79" s="25" t="str">
        <f ca="1"/>
        <v/>
      </c>
      <c r="BG79" s="61" t="str">
        <f t="shared" ca="1" si="64"/>
        <v/>
      </c>
      <c r="BH79" s="58"/>
      <c r="BJ79" s="31" t="str">
        <f t="shared" ca="1" si="65"/>
        <v/>
      </c>
      <c r="BK79" s="25" t="str">
        <f ca="1"/>
        <v/>
      </c>
      <c r="BL79" s="25" t="str">
        <f ca="1"/>
        <v/>
      </c>
      <c r="BM79" s="61" t="str">
        <f t="shared" ca="1" si="66"/>
        <v/>
      </c>
      <c r="BN79" s="58"/>
      <c r="BP79" s="31" t="str">
        <f t="shared" ca="1" si="67"/>
        <v/>
      </c>
      <c r="BQ79" s="25" t="str">
        <f ca="1"/>
        <v/>
      </c>
      <c r="BR79" s="25" t="str">
        <f ca="1"/>
        <v/>
      </c>
      <c r="BS79" s="61" t="str">
        <f t="shared" ca="1" si="68"/>
        <v/>
      </c>
      <c r="BT79" s="58"/>
    </row>
    <row r="80" spans="1:72">
      <c r="A80" s="16">
        <v>64</v>
      </c>
      <c r="B80" s="31" t="str">
        <f t="shared" ca="1" si="47"/>
        <v/>
      </c>
      <c r="C80" s="25" t="str">
        <f ca="1"/>
        <v/>
      </c>
      <c r="D80" s="25" t="str">
        <f ca="1"/>
        <v/>
      </c>
      <c r="E80" s="61" t="str">
        <f t="shared" ca="1" si="48"/>
        <v/>
      </c>
      <c r="F80" s="58"/>
      <c r="H80" s="31" t="str">
        <f t="shared" ca="1" si="49"/>
        <v/>
      </c>
      <c r="I80" s="25" t="str">
        <f ca="1"/>
        <v/>
      </c>
      <c r="J80" s="25" t="str">
        <f ca="1"/>
        <v/>
      </c>
      <c r="K80" s="61" t="str">
        <f t="shared" ca="1" si="50"/>
        <v/>
      </c>
      <c r="L80" s="58"/>
      <c r="N80" s="31" t="str">
        <f t="shared" ca="1" si="51"/>
        <v/>
      </c>
      <c r="O80" s="25" t="str">
        <f ca="1"/>
        <v/>
      </c>
      <c r="P80" s="25" t="str">
        <f ca="1"/>
        <v/>
      </c>
      <c r="Q80" s="61" t="str">
        <f t="shared" ca="1" si="52"/>
        <v/>
      </c>
      <c r="R80" s="58"/>
      <c r="T80" s="31" t="str">
        <f t="shared" ca="1" si="53"/>
        <v/>
      </c>
      <c r="U80" s="25" t="str">
        <f ca="1"/>
        <v/>
      </c>
      <c r="V80" s="25" t="str">
        <f ca="1"/>
        <v/>
      </c>
      <c r="W80" s="61" t="str">
        <f t="shared" ca="1" si="54"/>
        <v/>
      </c>
      <c r="X80" s="58"/>
      <c r="Z80" s="31" t="str">
        <f t="shared" ca="1" si="32"/>
        <v/>
      </c>
      <c r="AA80" s="25" t="str">
        <f ca="1"/>
        <v/>
      </c>
      <c r="AB80" s="25" t="str">
        <f ca="1"/>
        <v/>
      </c>
      <c r="AC80" s="61" t="str">
        <f t="shared" ca="1" si="33"/>
        <v/>
      </c>
      <c r="AD80" s="58"/>
      <c r="AF80" s="31" t="str">
        <f t="shared" ca="1" si="55"/>
        <v/>
      </c>
      <c r="AG80" s="25" t="str">
        <f ca="1"/>
        <v/>
      </c>
      <c r="AH80" s="25" t="str">
        <f ca="1"/>
        <v/>
      </c>
      <c r="AI80" s="61" t="str">
        <f t="shared" ca="1" si="56"/>
        <v/>
      </c>
      <c r="AJ80" s="58"/>
      <c r="AL80" s="31" t="str">
        <f t="shared" ca="1" si="57"/>
        <v/>
      </c>
      <c r="AM80" s="25" t="str">
        <f ca="1"/>
        <v/>
      </c>
      <c r="AN80" s="163" t="str">
        <f ca="1"/>
        <v/>
      </c>
      <c r="AO80" s="166" t="str">
        <f t="shared" ca="1" si="58"/>
        <v/>
      </c>
      <c r="AP80" s="64"/>
      <c r="AR80" s="31" t="str">
        <f t="shared" ca="1" si="59"/>
        <v/>
      </c>
      <c r="AS80" s="25" t="str">
        <f ca="1"/>
        <v/>
      </c>
      <c r="AT80" s="25" t="str">
        <f ca="1"/>
        <v/>
      </c>
      <c r="AU80" s="61" t="str">
        <f t="shared" ca="1" si="60"/>
        <v/>
      </c>
      <c r="AV80" s="58"/>
      <c r="AX80" s="31" t="str">
        <f t="shared" ca="1" si="61"/>
        <v/>
      </c>
      <c r="AY80" s="25" t="str">
        <f ca="1"/>
        <v/>
      </c>
      <c r="AZ80" s="25" t="str">
        <f ca="1"/>
        <v/>
      </c>
      <c r="BA80" s="61" t="str">
        <f t="shared" ca="1" si="62"/>
        <v/>
      </c>
      <c r="BB80" s="58"/>
      <c r="BD80" s="31" t="str">
        <f t="shared" ca="1" si="63"/>
        <v/>
      </c>
      <c r="BE80" s="25" t="str">
        <f ca="1"/>
        <v/>
      </c>
      <c r="BF80" s="25" t="str">
        <f ca="1"/>
        <v/>
      </c>
      <c r="BG80" s="61" t="str">
        <f t="shared" ca="1" si="64"/>
        <v/>
      </c>
      <c r="BH80" s="58"/>
      <c r="BJ80" s="31" t="str">
        <f t="shared" ca="1" si="65"/>
        <v/>
      </c>
      <c r="BK80" s="25" t="str">
        <f ca="1"/>
        <v/>
      </c>
      <c r="BL80" s="25" t="str">
        <f ca="1"/>
        <v/>
      </c>
      <c r="BM80" s="61" t="str">
        <f t="shared" ca="1" si="66"/>
        <v/>
      </c>
      <c r="BN80" s="58"/>
      <c r="BP80" s="31" t="str">
        <f t="shared" ca="1" si="67"/>
        <v/>
      </c>
      <c r="BQ80" s="25" t="str">
        <f ca="1"/>
        <v/>
      </c>
      <c r="BR80" s="25" t="str">
        <f ca="1"/>
        <v/>
      </c>
      <c r="BS80" s="61" t="str">
        <f t="shared" ca="1" si="68"/>
        <v/>
      </c>
      <c r="BT80" s="58"/>
    </row>
    <row r="81" spans="1:72">
      <c r="A81" s="16">
        <v>65</v>
      </c>
      <c r="B81" s="31" t="str">
        <f t="shared" ref="B81:B112" ca="1" si="69">IF(C81="","",VLOOKUP(C81,INDIRECT(CalibrationPage&amp;"!Instrument.TenorLookup.OIS"),2,0))</f>
        <v/>
      </c>
      <c r="C81" s="25" t="str">
        <f ca="1"/>
        <v/>
      </c>
      <c r="D81" s="25" t="str">
        <f ca="1"/>
        <v/>
      </c>
      <c r="E81" s="61" t="str">
        <f t="shared" ref="E81:E112" ca="1" si="70">IF(D81="","",IF(F81="",D81/100+MarketData.Bump.OIS,F81))</f>
        <v/>
      </c>
      <c r="F81" s="58"/>
      <c r="H81" s="31" t="str">
        <f t="shared" ref="H81:H112" ca="1" si="71">IF(I81="","",VLOOKUP(I81,INDIRECT(CalibrationPage&amp;"!Instrument.TenorLookup.OIS"),2,0))</f>
        <v/>
      </c>
      <c r="I81" s="25" t="str">
        <f ca="1"/>
        <v/>
      </c>
      <c r="J81" s="25" t="str">
        <f ca="1"/>
        <v/>
      </c>
      <c r="K81" s="61" t="str">
        <f t="shared" ref="K81:K112" ca="1" si="72">IF(J81="","",IF(L81="",J81/10000+MarketData.Bump.OIS,L81))</f>
        <v/>
      </c>
      <c r="L81" s="58"/>
      <c r="N81" s="31" t="str">
        <f t="shared" ref="N81:N112" ca="1" si="73">IF(O81="","",VLOOKUP(O81,INDIRECT(CalibrationPage&amp;"!Instrument.TenorLookup.OIS"),2,0))</f>
        <v/>
      </c>
      <c r="O81" s="25" t="str">
        <f ca="1"/>
        <v/>
      </c>
      <c r="P81" s="25" t="str">
        <f ca="1"/>
        <v/>
      </c>
      <c r="Q81" s="61" t="str">
        <f t="shared" ref="Q81:Q112" ca="1" si="74">IF(P81="","",IF(R81="",P81/100+MarketData.Bump.OIS,R81))</f>
        <v/>
      </c>
      <c r="R81" s="58"/>
      <c r="T81" s="31" t="str">
        <f t="shared" ref="T81:T112" ca="1" si="75">IF(U81="","",VLOOKUP(U81,INDIRECT(CalibrationPage&amp;"!Instrument.TenorLookup.Swap"),2,0))</f>
        <v/>
      </c>
      <c r="U81" s="25" t="str">
        <f ca="1"/>
        <v/>
      </c>
      <c r="V81" s="25" t="str">
        <f ca="1"/>
        <v/>
      </c>
      <c r="W81" s="61" t="str">
        <f t="shared" ref="W81:W112" ca="1" si="76">IF(V81="","",IF(X81="",V81/100+MarketData.Bump.Swap,X81))</f>
        <v/>
      </c>
      <c r="X81" s="58"/>
      <c r="Z81" s="31" t="str">
        <f t="shared" ref="Z81:Z116" ca="1" si="77">IF(AA81="","",VLOOKUP(AA81,INDIRECT(CalibrationPage&amp;"!Instrument.TenorLookup.Swap"),2,0))</f>
        <v/>
      </c>
      <c r="AA81" s="25" t="str">
        <f ca="1"/>
        <v/>
      </c>
      <c r="AB81" s="25" t="str">
        <f ca="1"/>
        <v/>
      </c>
      <c r="AC81" s="61" t="str">
        <f t="shared" ref="AC81:AC116" ca="1" si="78">IF(AB81="","",IF(AD81="",AB81/100+MarketData.Bump.Swap,AD81))</f>
        <v/>
      </c>
      <c r="AD81" s="58"/>
      <c r="AF81" s="31" t="str">
        <f t="shared" ref="AF81:AF112" ca="1" si="79">IF(AG81="","",VLOOKUP(AG81,INDIRECT(CalibrationPage&amp;"!Instrument.TenorLookup.Swap"),2,0))</f>
        <v/>
      </c>
      <c r="AG81" s="25" t="str">
        <f ca="1"/>
        <v/>
      </c>
      <c r="AH81" s="25" t="str">
        <f ca="1"/>
        <v/>
      </c>
      <c r="AI81" s="61" t="str">
        <f t="shared" ref="AI81:AI112" ca="1" si="80">IF(AH81="","",IF(AJ81="",AH81/100+MarketData.Bump.Swap,AJ81))</f>
        <v/>
      </c>
      <c r="AJ81" s="58"/>
      <c r="AL81" s="31" t="str">
        <f t="shared" ref="AL81:AL112" ca="1" si="81">IF(AM81="","",VLOOKUP(AM81,INDIRECT(CalibrationPage&amp;"!Instrument.TenorLookup.Swap"),2,0))</f>
        <v/>
      </c>
      <c r="AM81" s="25" t="str">
        <f ca="1"/>
        <v/>
      </c>
      <c r="AN81" s="163" t="str">
        <f ca="1"/>
        <v/>
      </c>
      <c r="AO81" s="166" t="str">
        <f t="shared" ref="AO81:AO112" ca="1" si="82">IF(AN81="","",IF(AP81="",AN81+MarketData.Bump.Swap*100,AP81))</f>
        <v/>
      </c>
      <c r="AP81" s="64"/>
      <c r="AR81" s="31" t="str">
        <f t="shared" ref="AR81:AR112" ca="1" si="83">IF(AS81="","",VLOOKUP(AS81,INDIRECT(CalibrationPage&amp;"!Instrument.TenorLookup.Swap"),2,0))</f>
        <v/>
      </c>
      <c r="AS81" s="25" t="str">
        <f ca="1"/>
        <v/>
      </c>
      <c r="AT81" s="25" t="str">
        <f ca="1"/>
        <v/>
      </c>
      <c r="AU81" s="61" t="str">
        <f t="shared" ref="AU81:AU112" ca="1" si="84">IF(AT81="","",IF(AV81="",AT81/100+MarketData.Bump.Swap,AV81))</f>
        <v/>
      </c>
      <c r="AV81" s="58"/>
      <c r="AX81" s="31" t="str">
        <f t="shared" ref="AX81:AX112" ca="1" si="85">IF(AY81="","",VLOOKUP(AY81,INDIRECT(CalibrationPage&amp;"!Instrument.TenorLookup.TenorBasis1"),2,0))</f>
        <v/>
      </c>
      <c r="AY81" s="25" t="str">
        <f ca="1"/>
        <v/>
      </c>
      <c r="AZ81" s="25" t="str">
        <f ca="1"/>
        <v/>
      </c>
      <c r="BA81" s="61" t="str">
        <f t="shared" ref="BA81:BA112" ca="1" si="86">IF(AZ81="","",IF(BB81="",AZ81/10000+MarketData.Bump.TenorBasis1,BB81))</f>
        <v/>
      </c>
      <c r="BB81" s="58"/>
      <c r="BD81" s="31" t="str">
        <f t="shared" ref="BD81:BD112" ca="1" si="87">IF(BE81="","",VLOOKUP(BE81,INDIRECT(CalibrationPage&amp;"!Instrument.TenorLookup.TenorBasis2"),2,0))</f>
        <v/>
      </c>
      <c r="BE81" s="25" t="str">
        <f ca="1"/>
        <v/>
      </c>
      <c r="BF81" s="25" t="str">
        <f ca="1"/>
        <v/>
      </c>
      <c r="BG81" s="61" t="str">
        <f t="shared" ref="BG81:BG112" ca="1" si="88">IF(BF81="","",IF(BH81="",BF81/10000+MarketData.Bump.TenorBasis2,BH81))</f>
        <v/>
      </c>
      <c r="BH81" s="58"/>
      <c r="BJ81" s="31" t="str">
        <f t="shared" ref="BJ81:BJ112" ca="1" si="89">IF(BK81="","",VLOOKUP(BK81,INDIRECT(CalibrationPage&amp;"!Instrument.TenorLookup.TenorBasis3"),2,0))</f>
        <v/>
      </c>
      <c r="BK81" s="25" t="str">
        <f ca="1"/>
        <v/>
      </c>
      <c r="BL81" s="25" t="str">
        <f ca="1"/>
        <v/>
      </c>
      <c r="BM81" s="61" t="str">
        <f t="shared" ref="BM81:BM112" ca="1" si="90">IF(BL81="","",IF(BN81="",BL81/10000+MarketData.Bump.TenorBasis3,BN81))</f>
        <v/>
      </c>
      <c r="BN81" s="58"/>
      <c r="BP81" s="31" t="str">
        <f t="shared" ref="BP81:BP112" ca="1" si="91">IF(BQ81="","",VLOOKUP(BQ81,INDIRECT(CalibrationPage&amp;"!Instrument.TenorLookup.Xccy"),2,0))</f>
        <v/>
      </c>
      <c r="BQ81" s="25" t="str">
        <f ca="1"/>
        <v/>
      </c>
      <c r="BR81" s="25" t="str">
        <f ca="1"/>
        <v/>
      </c>
      <c r="BS81" s="61" t="str">
        <f t="shared" ref="BS81:BS112" ca="1" si="92">IF(BR81="","",IF(BT81="",BR81/10000+MarketData.Bump.Xccy,BT81))</f>
        <v/>
      </c>
      <c r="BT81" s="58"/>
    </row>
    <row r="82" spans="1:72">
      <c r="A82" s="16">
        <v>66</v>
      </c>
      <c r="B82" s="31" t="str">
        <f t="shared" ca="1" si="69"/>
        <v/>
      </c>
      <c r="C82" s="25" t="str">
        <f ca="1"/>
        <v/>
      </c>
      <c r="D82" s="25" t="str">
        <f ca="1"/>
        <v/>
      </c>
      <c r="E82" s="61" t="str">
        <f t="shared" ca="1" si="70"/>
        <v/>
      </c>
      <c r="F82" s="58"/>
      <c r="H82" s="31" t="str">
        <f t="shared" ca="1" si="71"/>
        <v/>
      </c>
      <c r="I82" s="25" t="str">
        <f ca="1"/>
        <v/>
      </c>
      <c r="J82" s="25" t="str">
        <f ca="1"/>
        <v/>
      </c>
      <c r="K82" s="61" t="str">
        <f t="shared" ca="1" si="72"/>
        <v/>
      </c>
      <c r="L82" s="58"/>
      <c r="N82" s="31" t="str">
        <f t="shared" ca="1" si="73"/>
        <v/>
      </c>
      <c r="O82" s="25" t="str">
        <f ca="1"/>
        <v/>
      </c>
      <c r="P82" s="25" t="str">
        <f ca="1"/>
        <v/>
      </c>
      <c r="Q82" s="61" t="str">
        <f t="shared" ca="1" si="74"/>
        <v/>
      </c>
      <c r="R82" s="58"/>
      <c r="T82" s="31" t="str">
        <f t="shared" ca="1" si="75"/>
        <v/>
      </c>
      <c r="U82" s="25" t="str">
        <f ca="1"/>
        <v/>
      </c>
      <c r="V82" s="25" t="str">
        <f ca="1"/>
        <v/>
      </c>
      <c r="W82" s="61" t="str">
        <f t="shared" ca="1" si="76"/>
        <v/>
      </c>
      <c r="X82" s="58"/>
      <c r="Z82" s="31" t="str">
        <f t="shared" ca="1" si="77"/>
        <v/>
      </c>
      <c r="AA82" s="25" t="str">
        <f ca="1"/>
        <v/>
      </c>
      <c r="AB82" s="25" t="str">
        <f ca="1"/>
        <v/>
      </c>
      <c r="AC82" s="61" t="str">
        <f t="shared" ca="1" si="78"/>
        <v/>
      </c>
      <c r="AD82" s="58"/>
      <c r="AF82" s="31" t="str">
        <f t="shared" ca="1" si="79"/>
        <v/>
      </c>
      <c r="AG82" s="25" t="str">
        <f ca="1"/>
        <v/>
      </c>
      <c r="AH82" s="25" t="str">
        <f ca="1"/>
        <v/>
      </c>
      <c r="AI82" s="61" t="str">
        <f t="shared" ca="1" si="80"/>
        <v/>
      </c>
      <c r="AJ82" s="58"/>
      <c r="AL82" s="31" t="str">
        <f t="shared" ca="1" si="81"/>
        <v/>
      </c>
      <c r="AM82" s="25" t="str">
        <f ca="1"/>
        <v/>
      </c>
      <c r="AN82" s="163" t="str">
        <f ca="1"/>
        <v/>
      </c>
      <c r="AO82" s="166" t="str">
        <f t="shared" ca="1" si="82"/>
        <v/>
      </c>
      <c r="AP82" s="64"/>
      <c r="AR82" s="31" t="str">
        <f t="shared" ca="1" si="83"/>
        <v/>
      </c>
      <c r="AS82" s="25" t="str">
        <f ca="1"/>
        <v/>
      </c>
      <c r="AT82" s="25" t="str">
        <f ca="1"/>
        <v/>
      </c>
      <c r="AU82" s="61" t="str">
        <f t="shared" ca="1" si="84"/>
        <v/>
      </c>
      <c r="AV82" s="58"/>
      <c r="AX82" s="31" t="str">
        <f t="shared" ca="1" si="85"/>
        <v/>
      </c>
      <c r="AY82" s="25" t="str">
        <f ca="1"/>
        <v/>
      </c>
      <c r="AZ82" s="25" t="str">
        <f ca="1"/>
        <v/>
      </c>
      <c r="BA82" s="61" t="str">
        <f t="shared" ca="1" si="86"/>
        <v/>
      </c>
      <c r="BB82" s="58"/>
      <c r="BD82" s="31" t="str">
        <f t="shared" ca="1" si="87"/>
        <v/>
      </c>
      <c r="BE82" s="25" t="str">
        <f ca="1"/>
        <v/>
      </c>
      <c r="BF82" s="25" t="str">
        <f ca="1"/>
        <v/>
      </c>
      <c r="BG82" s="61" t="str">
        <f t="shared" ca="1" si="88"/>
        <v/>
      </c>
      <c r="BH82" s="58"/>
      <c r="BJ82" s="31" t="str">
        <f t="shared" ca="1" si="89"/>
        <v/>
      </c>
      <c r="BK82" s="25" t="str">
        <f ca="1"/>
        <v/>
      </c>
      <c r="BL82" s="25" t="str">
        <f ca="1"/>
        <v/>
      </c>
      <c r="BM82" s="61" t="str">
        <f t="shared" ca="1" si="90"/>
        <v/>
      </c>
      <c r="BN82" s="58"/>
      <c r="BP82" s="31" t="str">
        <f t="shared" ca="1" si="91"/>
        <v/>
      </c>
      <c r="BQ82" s="25" t="str">
        <f ca="1"/>
        <v/>
      </c>
      <c r="BR82" s="25" t="str">
        <f ca="1"/>
        <v/>
      </c>
      <c r="BS82" s="61" t="str">
        <f t="shared" ca="1" si="92"/>
        <v/>
      </c>
      <c r="BT82" s="58"/>
    </row>
    <row r="83" spans="1:72">
      <c r="A83" s="16">
        <v>67</v>
      </c>
      <c r="B83" s="31" t="str">
        <f t="shared" ca="1" si="69"/>
        <v/>
      </c>
      <c r="C83" s="25" t="str">
        <f ca="1"/>
        <v/>
      </c>
      <c r="D83" s="25" t="str">
        <f ca="1"/>
        <v/>
      </c>
      <c r="E83" s="61" t="str">
        <f t="shared" ca="1" si="70"/>
        <v/>
      </c>
      <c r="F83" s="58"/>
      <c r="H83" s="31" t="str">
        <f t="shared" ca="1" si="71"/>
        <v/>
      </c>
      <c r="I83" s="25" t="str">
        <f ca="1"/>
        <v/>
      </c>
      <c r="J83" s="25" t="str">
        <f ca="1"/>
        <v/>
      </c>
      <c r="K83" s="61" t="str">
        <f t="shared" ca="1" si="72"/>
        <v/>
      </c>
      <c r="L83" s="58"/>
      <c r="N83" s="31" t="str">
        <f t="shared" ca="1" si="73"/>
        <v/>
      </c>
      <c r="O83" s="25" t="str">
        <f ca="1"/>
        <v/>
      </c>
      <c r="P83" s="25" t="str">
        <f ca="1"/>
        <v/>
      </c>
      <c r="Q83" s="61" t="str">
        <f t="shared" ca="1" si="74"/>
        <v/>
      </c>
      <c r="R83" s="58"/>
      <c r="T83" s="31" t="str">
        <f t="shared" ca="1" si="75"/>
        <v/>
      </c>
      <c r="U83" s="25" t="str">
        <f ca="1"/>
        <v/>
      </c>
      <c r="V83" s="25" t="str">
        <f ca="1"/>
        <v/>
      </c>
      <c r="W83" s="61" t="str">
        <f t="shared" ca="1" si="76"/>
        <v/>
      </c>
      <c r="X83" s="58"/>
      <c r="Z83" s="31" t="str">
        <f t="shared" ca="1" si="77"/>
        <v/>
      </c>
      <c r="AA83" s="25" t="str">
        <f ca="1"/>
        <v/>
      </c>
      <c r="AB83" s="25" t="str">
        <f ca="1"/>
        <v/>
      </c>
      <c r="AC83" s="61" t="str">
        <f t="shared" ca="1" si="78"/>
        <v/>
      </c>
      <c r="AD83" s="58"/>
      <c r="AF83" s="31" t="str">
        <f t="shared" ca="1" si="79"/>
        <v/>
      </c>
      <c r="AG83" s="25" t="str">
        <f ca="1"/>
        <v/>
      </c>
      <c r="AH83" s="25" t="str">
        <f ca="1"/>
        <v/>
      </c>
      <c r="AI83" s="61" t="str">
        <f t="shared" ca="1" si="80"/>
        <v/>
      </c>
      <c r="AJ83" s="58"/>
      <c r="AL83" s="31" t="str">
        <f t="shared" ca="1" si="81"/>
        <v/>
      </c>
      <c r="AM83" s="25" t="str">
        <f ca="1"/>
        <v/>
      </c>
      <c r="AN83" s="163" t="str">
        <f ca="1"/>
        <v/>
      </c>
      <c r="AO83" s="166" t="str">
        <f t="shared" ca="1" si="82"/>
        <v/>
      </c>
      <c r="AP83" s="64"/>
      <c r="AR83" s="31" t="str">
        <f t="shared" ca="1" si="83"/>
        <v/>
      </c>
      <c r="AS83" s="25" t="str">
        <f ca="1"/>
        <v/>
      </c>
      <c r="AT83" s="25" t="str">
        <f ca="1"/>
        <v/>
      </c>
      <c r="AU83" s="61" t="str">
        <f t="shared" ca="1" si="84"/>
        <v/>
      </c>
      <c r="AV83" s="58"/>
      <c r="AX83" s="31" t="str">
        <f t="shared" ca="1" si="85"/>
        <v/>
      </c>
      <c r="AY83" s="25" t="str">
        <f ca="1"/>
        <v/>
      </c>
      <c r="AZ83" s="25" t="str">
        <f ca="1"/>
        <v/>
      </c>
      <c r="BA83" s="61" t="str">
        <f t="shared" ca="1" si="86"/>
        <v/>
      </c>
      <c r="BB83" s="58"/>
      <c r="BD83" s="31" t="str">
        <f t="shared" ca="1" si="87"/>
        <v/>
      </c>
      <c r="BE83" s="25" t="str">
        <f ca="1"/>
        <v/>
      </c>
      <c r="BF83" s="25" t="str">
        <f ca="1"/>
        <v/>
      </c>
      <c r="BG83" s="61" t="str">
        <f t="shared" ca="1" si="88"/>
        <v/>
      </c>
      <c r="BH83" s="58"/>
      <c r="BJ83" s="31" t="str">
        <f t="shared" ca="1" si="89"/>
        <v/>
      </c>
      <c r="BK83" s="25" t="str">
        <f ca="1"/>
        <v/>
      </c>
      <c r="BL83" s="25" t="str">
        <f ca="1"/>
        <v/>
      </c>
      <c r="BM83" s="61" t="str">
        <f t="shared" ca="1" si="90"/>
        <v/>
      </c>
      <c r="BN83" s="58"/>
      <c r="BP83" s="31" t="str">
        <f t="shared" ca="1" si="91"/>
        <v/>
      </c>
      <c r="BQ83" s="25" t="str">
        <f ca="1"/>
        <v/>
      </c>
      <c r="BR83" s="25" t="str">
        <f ca="1"/>
        <v/>
      </c>
      <c r="BS83" s="61" t="str">
        <f t="shared" ca="1" si="92"/>
        <v/>
      </c>
      <c r="BT83" s="58"/>
    </row>
    <row r="84" spans="1:72">
      <c r="A84" s="16">
        <v>68</v>
      </c>
      <c r="B84" s="31" t="str">
        <f t="shared" ca="1" si="69"/>
        <v/>
      </c>
      <c r="C84" s="25" t="str">
        <f ca="1"/>
        <v/>
      </c>
      <c r="D84" s="25" t="str">
        <f ca="1"/>
        <v/>
      </c>
      <c r="E84" s="61" t="str">
        <f t="shared" ca="1" si="70"/>
        <v/>
      </c>
      <c r="F84" s="58"/>
      <c r="H84" s="31" t="str">
        <f t="shared" ca="1" si="71"/>
        <v/>
      </c>
      <c r="I84" s="25" t="str">
        <f ca="1"/>
        <v/>
      </c>
      <c r="J84" s="25" t="str">
        <f ca="1"/>
        <v/>
      </c>
      <c r="K84" s="61" t="str">
        <f t="shared" ca="1" si="72"/>
        <v/>
      </c>
      <c r="L84" s="58"/>
      <c r="N84" s="31" t="str">
        <f t="shared" ca="1" si="73"/>
        <v/>
      </c>
      <c r="O84" s="25" t="str">
        <f ca="1"/>
        <v/>
      </c>
      <c r="P84" s="25" t="str">
        <f ca="1"/>
        <v/>
      </c>
      <c r="Q84" s="61" t="str">
        <f t="shared" ca="1" si="74"/>
        <v/>
      </c>
      <c r="R84" s="58"/>
      <c r="T84" s="31" t="str">
        <f t="shared" ca="1" si="75"/>
        <v/>
      </c>
      <c r="U84" s="25" t="str">
        <f ca="1"/>
        <v/>
      </c>
      <c r="V84" s="25" t="str">
        <f ca="1"/>
        <v/>
      </c>
      <c r="W84" s="61" t="str">
        <f t="shared" ca="1" si="76"/>
        <v/>
      </c>
      <c r="X84" s="58"/>
      <c r="Z84" s="31" t="str">
        <f t="shared" ca="1" si="77"/>
        <v/>
      </c>
      <c r="AA84" s="25" t="str">
        <f ca="1"/>
        <v/>
      </c>
      <c r="AB84" s="25" t="str">
        <f ca="1"/>
        <v/>
      </c>
      <c r="AC84" s="61" t="str">
        <f t="shared" ca="1" si="78"/>
        <v/>
      </c>
      <c r="AD84" s="58"/>
      <c r="AF84" s="31" t="str">
        <f t="shared" ca="1" si="79"/>
        <v/>
      </c>
      <c r="AG84" s="25" t="str">
        <f ca="1"/>
        <v/>
      </c>
      <c r="AH84" s="25" t="str">
        <f ca="1"/>
        <v/>
      </c>
      <c r="AI84" s="61" t="str">
        <f t="shared" ca="1" si="80"/>
        <v/>
      </c>
      <c r="AJ84" s="58"/>
      <c r="AL84" s="31" t="str">
        <f t="shared" ca="1" si="81"/>
        <v/>
      </c>
      <c r="AM84" s="25" t="str">
        <f ca="1"/>
        <v/>
      </c>
      <c r="AN84" s="163" t="str">
        <f ca="1"/>
        <v/>
      </c>
      <c r="AO84" s="166" t="str">
        <f t="shared" ca="1" si="82"/>
        <v/>
      </c>
      <c r="AP84" s="64"/>
      <c r="AR84" s="31" t="str">
        <f t="shared" ca="1" si="83"/>
        <v/>
      </c>
      <c r="AS84" s="25" t="str">
        <f ca="1"/>
        <v/>
      </c>
      <c r="AT84" s="25" t="str">
        <f ca="1"/>
        <v/>
      </c>
      <c r="AU84" s="61" t="str">
        <f t="shared" ca="1" si="84"/>
        <v/>
      </c>
      <c r="AV84" s="58"/>
      <c r="AX84" s="31" t="str">
        <f t="shared" ca="1" si="85"/>
        <v/>
      </c>
      <c r="AY84" s="25" t="str">
        <f ca="1"/>
        <v/>
      </c>
      <c r="AZ84" s="25" t="str">
        <f ca="1"/>
        <v/>
      </c>
      <c r="BA84" s="61" t="str">
        <f t="shared" ca="1" si="86"/>
        <v/>
      </c>
      <c r="BB84" s="58"/>
      <c r="BD84" s="31" t="str">
        <f t="shared" ca="1" si="87"/>
        <v/>
      </c>
      <c r="BE84" s="25" t="str">
        <f ca="1"/>
        <v/>
      </c>
      <c r="BF84" s="25" t="str">
        <f ca="1"/>
        <v/>
      </c>
      <c r="BG84" s="61" t="str">
        <f t="shared" ca="1" si="88"/>
        <v/>
      </c>
      <c r="BH84" s="58"/>
      <c r="BJ84" s="31" t="str">
        <f t="shared" ca="1" si="89"/>
        <v/>
      </c>
      <c r="BK84" s="25" t="str">
        <f ca="1"/>
        <v/>
      </c>
      <c r="BL84" s="25" t="str">
        <f ca="1"/>
        <v/>
      </c>
      <c r="BM84" s="61" t="str">
        <f t="shared" ca="1" si="90"/>
        <v/>
      </c>
      <c r="BN84" s="58"/>
      <c r="BP84" s="31" t="str">
        <f t="shared" ca="1" si="91"/>
        <v/>
      </c>
      <c r="BQ84" s="25" t="str">
        <f ca="1"/>
        <v/>
      </c>
      <c r="BR84" s="25" t="str">
        <f ca="1"/>
        <v/>
      </c>
      <c r="BS84" s="61" t="str">
        <f t="shared" ca="1" si="92"/>
        <v/>
      </c>
      <c r="BT84" s="58"/>
    </row>
    <row r="85" spans="1:72">
      <c r="A85" s="16">
        <v>69</v>
      </c>
      <c r="B85" s="31" t="str">
        <f t="shared" ca="1" si="69"/>
        <v/>
      </c>
      <c r="C85" s="25" t="str">
        <f ca="1"/>
        <v/>
      </c>
      <c r="D85" s="25" t="str">
        <f ca="1"/>
        <v/>
      </c>
      <c r="E85" s="61" t="str">
        <f t="shared" ca="1" si="70"/>
        <v/>
      </c>
      <c r="F85" s="58"/>
      <c r="H85" s="31" t="str">
        <f t="shared" ca="1" si="71"/>
        <v/>
      </c>
      <c r="I85" s="25" t="str">
        <f ca="1"/>
        <v/>
      </c>
      <c r="J85" s="25" t="str">
        <f ca="1"/>
        <v/>
      </c>
      <c r="K85" s="61" t="str">
        <f t="shared" ca="1" si="72"/>
        <v/>
      </c>
      <c r="L85" s="58"/>
      <c r="N85" s="31" t="str">
        <f t="shared" ca="1" si="73"/>
        <v/>
      </c>
      <c r="O85" s="25" t="str">
        <f ca="1"/>
        <v/>
      </c>
      <c r="P85" s="25" t="str">
        <f ca="1"/>
        <v/>
      </c>
      <c r="Q85" s="61" t="str">
        <f t="shared" ca="1" si="74"/>
        <v/>
      </c>
      <c r="R85" s="58"/>
      <c r="T85" s="31" t="str">
        <f t="shared" ca="1" si="75"/>
        <v/>
      </c>
      <c r="U85" s="25" t="str">
        <f ca="1"/>
        <v/>
      </c>
      <c r="V85" s="25" t="str">
        <f ca="1"/>
        <v/>
      </c>
      <c r="W85" s="61" t="str">
        <f t="shared" ca="1" si="76"/>
        <v/>
      </c>
      <c r="X85" s="58"/>
      <c r="Z85" s="31" t="str">
        <f t="shared" ca="1" si="77"/>
        <v/>
      </c>
      <c r="AA85" s="25" t="str">
        <f ca="1"/>
        <v/>
      </c>
      <c r="AB85" s="25" t="str">
        <f ca="1"/>
        <v/>
      </c>
      <c r="AC85" s="61" t="str">
        <f t="shared" ca="1" si="78"/>
        <v/>
      </c>
      <c r="AD85" s="58"/>
      <c r="AF85" s="31" t="str">
        <f t="shared" ca="1" si="79"/>
        <v/>
      </c>
      <c r="AG85" s="25" t="str">
        <f ca="1"/>
        <v/>
      </c>
      <c r="AH85" s="25" t="str">
        <f ca="1"/>
        <v/>
      </c>
      <c r="AI85" s="61" t="str">
        <f t="shared" ca="1" si="80"/>
        <v/>
      </c>
      <c r="AJ85" s="58"/>
      <c r="AL85" s="31" t="str">
        <f t="shared" ca="1" si="81"/>
        <v/>
      </c>
      <c r="AM85" s="25" t="str">
        <f ca="1"/>
        <v/>
      </c>
      <c r="AN85" s="163" t="str">
        <f ca="1"/>
        <v/>
      </c>
      <c r="AO85" s="166" t="str">
        <f t="shared" ca="1" si="82"/>
        <v/>
      </c>
      <c r="AP85" s="64"/>
      <c r="AR85" s="31" t="str">
        <f t="shared" ca="1" si="83"/>
        <v/>
      </c>
      <c r="AS85" s="25" t="str">
        <f ca="1"/>
        <v/>
      </c>
      <c r="AT85" s="25" t="str">
        <f ca="1"/>
        <v/>
      </c>
      <c r="AU85" s="61" t="str">
        <f t="shared" ca="1" si="84"/>
        <v/>
      </c>
      <c r="AV85" s="58"/>
      <c r="AX85" s="31" t="str">
        <f t="shared" ca="1" si="85"/>
        <v/>
      </c>
      <c r="AY85" s="25" t="str">
        <f ca="1"/>
        <v/>
      </c>
      <c r="AZ85" s="25" t="str">
        <f ca="1"/>
        <v/>
      </c>
      <c r="BA85" s="61" t="str">
        <f t="shared" ca="1" si="86"/>
        <v/>
      </c>
      <c r="BB85" s="58"/>
      <c r="BD85" s="31" t="str">
        <f t="shared" ca="1" si="87"/>
        <v/>
      </c>
      <c r="BE85" s="25" t="str">
        <f ca="1"/>
        <v/>
      </c>
      <c r="BF85" s="25" t="str">
        <f ca="1"/>
        <v/>
      </c>
      <c r="BG85" s="61" t="str">
        <f t="shared" ca="1" si="88"/>
        <v/>
      </c>
      <c r="BH85" s="58"/>
      <c r="BJ85" s="31" t="str">
        <f t="shared" ca="1" si="89"/>
        <v/>
      </c>
      <c r="BK85" s="25" t="str">
        <f ca="1"/>
        <v/>
      </c>
      <c r="BL85" s="25" t="str">
        <f ca="1"/>
        <v/>
      </c>
      <c r="BM85" s="61" t="str">
        <f t="shared" ca="1" si="90"/>
        <v/>
      </c>
      <c r="BN85" s="58"/>
      <c r="BP85" s="31" t="str">
        <f t="shared" ca="1" si="91"/>
        <v/>
      </c>
      <c r="BQ85" s="25" t="str">
        <f ca="1"/>
        <v/>
      </c>
      <c r="BR85" s="25" t="str">
        <f ca="1"/>
        <v/>
      </c>
      <c r="BS85" s="61" t="str">
        <f t="shared" ca="1" si="92"/>
        <v/>
      </c>
      <c r="BT85" s="58"/>
    </row>
    <row r="86" spans="1:72">
      <c r="A86" s="16">
        <v>70</v>
      </c>
      <c r="B86" s="31" t="str">
        <f t="shared" ca="1" si="69"/>
        <v/>
      </c>
      <c r="C86" s="25" t="str">
        <f ca="1"/>
        <v/>
      </c>
      <c r="D86" s="25" t="str">
        <f ca="1"/>
        <v/>
      </c>
      <c r="E86" s="61" t="str">
        <f t="shared" ca="1" si="70"/>
        <v/>
      </c>
      <c r="F86" s="58"/>
      <c r="H86" s="31" t="str">
        <f t="shared" ca="1" si="71"/>
        <v/>
      </c>
      <c r="I86" s="25" t="str">
        <f ca="1"/>
        <v/>
      </c>
      <c r="J86" s="25" t="str">
        <f ca="1"/>
        <v/>
      </c>
      <c r="K86" s="61" t="str">
        <f t="shared" ca="1" si="72"/>
        <v/>
      </c>
      <c r="L86" s="58"/>
      <c r="N86" s="31" t="str">
        <f t="shared" ca="1" si="73"/>
        <v/>
      </c>
      <c r="O86" s="25" t="str">
        <f ca="1"/>
        <v/>
      </c>
      <c r="P86" s="25" t="str">
        <f ca="1"/>
        <v/>
      </c>
      <c r="Q86" s="61" t="str">
        <f t="shared" ca="1" si="74"/>
        <v/>
      </c>
      <c r="R86" s="58"/>
      <c r="T86" s="31" t="str">
        <f t="shared" ca="1" si="75"/>
        <v/>
      </c>
      <c r="U86" s="25" t="str">
        <f ca="1"/>
        <v/>
      </c>
      <c r="V86" s="25" t="str">
        <f ca="1"/>
        <v/>
      </c>
      <c r="W86" s="61" t="str">
        <f t="shared" ca="1" si="76"/>
        <v/>
      </c>
      <c r="X86" s="58"/>
      <c r="Z86" s="31" t="str">
        <f t="shared" ca="1" si="77"/>
        <v/>
      </c>
      <c r="AA86" s="25" t="str">
        <f ca="1"/>
        <v/>
      </c>
      <c r="AB86" s="25" t="str">
        <f ca="1"/>
        <v/>
      </c>
      <c r="AC86" s="61" t="str">
        <f t="shared" ca="1" si="78"/>
        <v/>
      </c>
      <c r="AD86" s="58"/>
      <c r="AF86" s="31" t="str">
        <f t="shared" ca="1" si="79"/>
        <v/>
      </c>
      <c r="AG86" s="25" t="str">
        <f ca="1"/>
        <v/>
      </c>
      <c r="AH86" s="25" t="str">
        <f ca="1"/>
        <v/>
      </c>
      <c r="AI86" s="61" t="str">
        <f t="shared" ca="1" si="80"/>
        <v/>
      </c>
      <c r="AJ86" s="58"/>
      <c r="AL86" s="31" t="str">
        <f t="shared" ca="1" si="81"/>
        <v/>
      </c>
      <c r="AM86" s="25" t="str">
        <f ca="1"/>
        <v/>
      </c>
      <c r="AN86" s="163" t="str">
        <f ca="1"/>
        <v/>
      </c>
      <c r="AO86" s="166" t="str">
        <f t="shared" ca="1" si="82"/>
        <v/>
      </c>
      <c r="AP86" s="64"/>
      <c r="AR86" s="31" t="str">
        <f t="shared" ca="1" si="83"/>
        <v/>
      </c>
      <c r="AS86" s="25" t="str">
        <f ca="1"/>
        <v/>
      </c>
      <c r="AT86" s="25" t="str">
        <f ca="1"/>
        <v/>
      </c>
      <c r="AU86" s="61" t="str">
        <f t="shared" ca="1" si="84"/>
        <v/>
      </c>
      <c r="AV86" s="58"/>
      <c r="AX86" s="31" t="str">
        <f t="shared" ca="1" si="85"/>
        <v/>
      </c>
      <c r="AY86" s="25" t="str">
        <f ca="1"/>
        <v/>
      </c>
      <c r="AZ86" s="25" t="str">
        <f ca="1"/>
        <v/>
      </c>
      <c r="BA86" s="61" t="str">
        <f t="shared" ca="1" si="86"/>
        <v/>
      </c>
      <c r="BB86" s="58"/>
      <c r="BD86" s="31" t="str">
        <f t="shared" ca="1" si="87"/>
        <v/>
      </c>
      <c r="BE86" s="25" t="str">
        <f ca="1"/>
        <v/>
      </c>
      <c r="BF86" s="25" t="str">
        <f ca="1"/>
        <v/>
      </c>
      <c r="BG86" s="61" t="str">
        <f t="shared" ca="1" si="88"/>
        <v/>
      </c>
      <c r="BH86" s="58"/>
      <c r="BJ86" s="31" t="str">
        <f t="shared" ca="1" si="89"/>
        <v/>
      </c>
      <c r="BK86" s="25" t="str">
        <f ca="1"/>
        <v/>
      </c>
      <c r="BL86" s="25" t="str">
        <f ca="1"/>
        <v/>
      </c>
      <c r="BM86" s="61" t="str">
        <f t="shared" ca="1" si="90"/>
        <v/>
      </c>
      <c r="BN86" s="58"/>
      <c r="BP86" s="31" t="str">
        <f t="shared" ca="1" si="91"/>
        <v/>
      </c>
      <c r="BQ86" s="25" t="str">
        <f ca="1"/>
        <v/>
      </c>
      <c r="BR86" s="25" t="str">
        <f ca="1"/>
        <v/>
      </c>
      <c r="BS86" s="61" t="str">
        <f t="shared" ca="1" si="92"/>
        <v/>
      </c>
      <c r="BT86" s="58"/>
    </row>
    <row r="87" spans="1:72">
      <c r="A87" s="16">
        <v>71</v>
      </c>
      <c r="B87" s="31" t="str">
        <f t="shared" ca="1" si="69"/>
        <v/>
      </c>
      <c r="C87" s="25" t="str">
        <f ca="1"/>
        <v/>
      </c>
      <c r="D87" s="25" t="str">
        <f ca="1"/>
        <v/>
      </c>
      <c r="E87" s="61" t="str">
        <f t="shared" ca="1" si="70"/>
        <v/>
      </c>
      <c r="F87" s="58"/>
      <c r="H87" s="31" t="str">
        <f t="shared" ca="1" si="71"/>
        <v/>
      </c>
      <c r="I87" s="25" t="str">
        <f ca="1"/>
        <v/>
      </c>
      <c r="J87" s="25" t="str">
        <f ca="1"/>
        <v/>
      </c>
      <c r="K87" s="61" t="str">
        <f t="shared" ca="1" si="72"/>
        <v/>
      </c>
      <c r="L87" s="58"/>
      <c r="N87" s="31" t="str">
        <f t="shared" ca="1" si="73"/>
        <v/>
      </c>
      <c r="O87" s="25" t="str">
        <f ca="1"/>
        <v/>
      </c>
      <c r="P87" s="25" t="str">
        <f ca="1"/>
        <v/>
      </c>
      <c r="Q87" s="61" t="str">
        <f t="shared" ca="1" si="74"/>
        <v/>
      </c>
      <c r="R87" s="58"/>
      <c r="T87" s="31" t="str">
        <f t="shared" ca="1" si="75"/>
        <v/>
      </c>
      <c r="U87" s="25" t="str">
        <f ca="1"/>
        <v/>
      </c>
      <c r="V87" s="25" t="str">
        <f ca="1"/>
        <v/>
      </c>
      <c r="W87" s="61" t="str">
        <f t="shared" ca="1" si="76"/>
        <v/>
      </c>
      <c r="X87" s="58"/>
      <c r="Z87" s="31" t="str">
        <f t="shared" ca="1" si="77"/>
        <v/>
      </c>
      <c r="AA87" s="25" t="str">
        <f ca="1"/>
        <v/>
      </c>
      <c r="AB87" s="25" t="str">
        <f ca="1"/>
        <v/>
      </c>
      <c r="AC87" s="61" t="str">
        <f t="shared" ca="1" si="78"/>
        <v/>
      </c>
      <c r="AD87" s="58"/>
      <c r="AF87" s="31" t="str">
        <f t="shared" ca="1" si="79"/>
        <v/>
      </c>
      <c r="AG87" s="25" t="str">
        <f ca="1"/>
        <v/>
      </c>
      <c r="AH87" s="25" t="str">
        <f ca="1"/>
        <v/>
      </c>
      <c r="AI87" s="61" t="str">
        <f t="shared" ca="1" si="80"/>
        <v/>
      </c>
      <c r="AJ87" s="58"/>
      <c r="AL87" s="31" t="str">
        <f t="shared" ca="1" si="81"/>
        <v/>
      </c>
      <c r="AM87" s="25" t="str">
        <f ca="1"/>
        <v/>
      </c>
      <c r="AN87" s="163" t="str">
        <f ca="1"/>
        <v/>
      </c>
      <c r="AO87" s="166" t="str">
        <f t="shared" ca="1" si="82"/>
        <v/>
      </c>
      <c r="AP87" s="64"/>
      <c r="AR87" s="31" t="str">
        <f t="shared" ca="1" si="83"/>
        <v/>
      </c>
      <c r="AS87" s="25" t="str">
        <f ca="1"/>
        <v/>
      </c>
      <c r="AT87" s="25" t="str">
        <f ca="1"/>
        <v/>
      </c>
      <c r="AU87" s="61" t="str">
        <f t="shared" ca="1" si="84"/>
        <v/>
      </c>
      <c r="AV87" s="58"/>
      <c r="AX87" s="31" t="str">
        <f t="shared" ca="1" si="85"/>
        <v/>
      </c>
      <c r="AY87" s="25" t="str">
        <f ca="1"/>
        <v/>
      </c>
      <c r="AZ87" s="25" t="str">
        <f ca="1"/>
        <v/>
      </c>
      <c r="BA87" s="61" t="str">
        <f t="shared" ca="1" si="86"/>
        <v/>
      </c>
      <c r="BB87" s="58"/>
      <c r="BD87" s="31" t="str">
        <f t="shared" ca="1" si="87"/>
        <v/>
      </c>
      <c r="BE87" s="25" t="str">
        <f ca="1"/>
        <v/>
      </c>
      <c r="BF87" s="25" t="str">
        <f ca="1"/>
        <v/>
      </c>
      <c r="BG87" s="61" t="str">
        <f t="shared" ca="1" si="88"/>
        <v/>
      </c>
      <c r="BH87" s="58"/>
      <c r="BJ87" s="31" t="str">
        <f t="shared" ca="1" si="89"/>
        <v/>
      </c>
      <c r="BK87" s="25" t="str">
        <f ca="1"/>
        <v/>
      </c>
      <c r="BL87" s="25" t="str">
        <f ca="1"/>
        <v/>
      </c>
      <c r="BM87" s="61" t="str">
        <f t="shared" ca="1" si="90"/>
        <v/>
      </c>
      <c r="BN87" s="58"/>
      <c r="BP87" s="31" t="str">
        <f t="shared" ca="1" si="91"/>
        <v/>
      </c>
      <c r="BQ87" s="25" t="str">
        <f ca="1"/>
        <v/>
      </c>
      <c r="BR87" s="25" t="str">
        <f ca="1"/>
        <v/>
      </c>
      <c r="BS87" s="61" t="str">
        <f t="shared" ca="1" si="92"/>
        <v/>
      </c>
      <c r="BT87" s="58"/>
    </row>
    <row r="88" spans="1:72">
      <c r="A88" s="16">
        <v>72</v>
      </c>
      <c r="B88" s="31" t="str">
        <f t="shared" ca="1" si="69"/>
        <v/>
      </c>
      <c r="C88" s="25" t="str">
        <f ca="1"/>
        <v/>
      </c>
      <c r="D88" s="25" t="str">
        <f ca="1"/>
        <v/>
      </c>
      <c r="E88" s="61" t="str">
        <f t="shared" ca="1" si="70"/>
        <v/>
      </c>
      <c r="F88" s="58"/>
      <c r="H88" s="31" t="str">
        <f t="shared" ca="1" si="71"/>
        <v/>
      </c>
      <c r="I88" s="25" t="str">
        <f ca="1"/>
        <v/>
      </c>
      <c r="J88" s="25" t="str">
        <f ca="1"/>
        <v/>
      </c>
      <c r="K88" s="61" t="str">
        <f t="shared" ca="1" si="72"/>
        <v/>
      </c>
      <c r="L88" s="58"/>
      <c r="N88" s="31" t="str">
        <f t="shared" ca="1" si="73"/>
        <v/>
      </c>
      <c r="O88" s="25" t="str">
        <f ca="1"/>
        <v/>
      </c>
      <c r="P88" s="25" t="str">
        <f ca="1"/>
        <v/>
      </c>
      <c r="Q88" s="61" t="str">
        <f t="shared" ca="1" si="74"/>
        <v/>
      </c>
      <c r="R88" s="58"/>
      <c r="T88" s="31" t="str">
        <f t="shared" ca="1" si="75"/>
        <v/>
      </c>
      <c r="U88" s="25" t="str">
        <f ca="1"/>
        <v/>
      </c>
      <c r="V88" s="25" t="str">
        <f ca="1"/>
        <v/>
      </c>
      <c r="W88" s="61" t="str">
        <f t="shared" ca="1" si="76"/>
        <v/>
      </c>
      <c r="X88" s="58"/>
      <c r="Z88" s="31" t="str">
        <f t="shared" ca="1" si="77"/>
        <v/>
      </c>
      <c r="AA88" s="25" t="str">
        <f ca="1"/>
        <v/>
      </c>
      <c r="AB88" s="25" t="str">
        <f ca="1"/>
        <v/>
      </c>
      <c r="AC88" s="61" t="str">
        <f t="shared" ca="1" si="78"/>
        <v/>
      </c>
      <c r="AD88" s="58"/>
      <c r="AF88" s="31" t="str">
        <f t="shared" ca="1" si="79"/>
        <v/>
      </c>
      <c r="AG88" s="25" t="str">
        <f ca="1"/>
        <v/>
      </c>
      <c r="AH88" s="25" t="str">
        <f ca="1"/>
        <v/>
      </c>
      <c r="AI88" s="61" t="str">
        <f t="shared" ca="1" si="80"/>
        <v/>
      </c>
      <c r="AJ88" s="58"/>
      <c r="AL88" s="31" t="str">
        <f t="shared" ca="1" si="81"/>
        <v/>
      </c>
      <c r="AM88" s="25" t="str">
        <f ca="1"/>
        <v/>
      </c>
      <c r="AN88" s="163" t="str">
        <f ca="1"/>
        <v/>
      </c>
      <c r="AO88" s="166" t="str">
        <f t="shared" ca="1" si="82"/>
        <v/>
      </c>
      <c r="AP88" s="64"/>
      <c r="AR88" s="31" t="str">
        <f t="shared" ca="1" si="83"/>
        <v/>
      </c>
      <c r="AS88" s="25" t="str">
        <f ca="1"/>
        <v/>
      </c>
      <c r="AT88" s="25" t="str">
        <f ca="1"/>
        <v/>
      </c>
      <c r="AU88" s="61" t="str">
        <f t="shared" ca="1" si="84"/>
        <v/>
      </c>
      <c r="AV88" s="58"/>
      <c r="AX88" s="31" t="str">
        <f t="shared" ca="1" si="85"/>
        <v/>
      </c>
      <c r="AY88" s="25" t="str">
        <f ca="1"/>
        <v/>
      </c>
      <c r="AZ88" s="25" t="str">
        <f ca="1"/>
        <v/>
      </c>
      <c r="BA88" s="61" t="str">
        <f t="shared" ca="1" si="86"/>
        <v/>
      </c>
      <c r="BB88" s="58"/>
      <c r="BD88" s="31" t="str">
        <f t="shared" ca="1" si="87"/>
        <v/>
      </c>
      <c r="BE88" s="25" t="str">
        <f ca="1"/>
        <v/>
      </c>
      <c r="BF88" s="25" t="str">
        <f ca="1"/>
        <v/>
      </c>
      <c r="BG88" s="61" t="str">
        <f t="shared" ca="1" si="88"/>
        <v/>
      </c>
      <c r="BH88" s="58"/>
      <c r="BJ88" s="31" t="str">
        <f t="shared" ca="1" si="89"/>
        <v/>
      </c>
      <c r="BK88" s="25" t="str">
        <f ca="1"/>
        <v/>
      </c>
      <c r="BL88" s="25" t="str">
        <f ca="1"/>
        <v/>
      </c>
      <c r="BM88" s="61" t="str">
        <f t="shared" ca="1" si="90"/>
        <v/>
      </c>
      <c r="BN88" s="58"/>
      <c r="BP88" s="31" t="str">
        <f t="shared" ca="1" si="91"/>
        <v/>
      </c>
      <c r="BQ88" s="25" t="str">
        <f ca="1"/>
        <v/>
      </c>
      <c r="BR88" s="25" t="str">
        <f ca="1"/>
        <v/>
      </c>
      <c r="BS88" s="61" t="str">
        <f t="shared" ca="1" si="92"/>
        <v/>
      </c>
      <c r="BT88" s="58"/>
    </row>
    <row r="89" spans="1:72">
      <c r="A89" s="16">
        <v>73</v>
      </c>
      <c r="B89" s="31" t="str">
        <f t="shared" ca="1" si="69"/>
        <v/>
      </c>
      <c r="C89" s="25" t="str">
        <f ca="1"/>
        <v/>
      </c>
      <c r="D89" s="25" t="str">
        <f ca="1"/>
        <v/>
      </c>
      <c r="E89" s="61" t="str">
        <f t="shared" ca="1" si="70"/>
        <v/>
      </c>
      <c r="F89" s="58"/>
      <c r="H89" s="31" t="str">
        <f t="shared" ca="1" si="71"/>
        <v/>
      </c>
      <c r="I89" s="25" t="str">
        <f ca="1"/>
        <v/>
      </c>
      <c r="J89" s="25" t="str">
        <f ca="1"/>
        <v/>
      </c>
      <c r="K89" s="61" t="str">
        <f t="shared" ca="1" si="72"/>
        <v/>
      </c>
      <c r="L89" s="58"/>
      <c r="N89" s="31" t="str">
        <f t="shared" ca="1" si="73"/>
        <v/>
      </c>
      <c r="O89" s="25" t="str">
        <f ca="1"/>
        <v/>
      </c>
      <c r="P89" s="25" t="str">
        <f ca="1"/>
        <v/>
      </c>
      <c r="Q89" s="61" t="str">
        <f t="shared" ca="1" si="74"/>
        <v/>
      </c>
      <c r="R89" s="58"/>
      <c r="T89" s="31" t="str">
        <f t="shared" ca="1" si="75"/>
        <v/>
      </c>
      <c r="U89" s="25" t="str">
        <f ca="1"/>
        <v/>
      </c>
      <c r="V89" s="25" t="str">
        <f ca="1"/>
        <v/>
      </c>
      <c r="W89" s="61" t="str">
        <f t="shared" ca="1" si="76"/>
        <v/>
      </c>
      <c r="X89" s="58"/>
      <c r="Z89" s="31" t="str">
        <f t="shared" ca="1" si="77"/>
        <v/>
      </c>
      <c r="AA89" s="25" t="str">
        <f ca="1"/>
        <v/>
      </c>
      <c r="AB89" s="25" t="str">
        <f ca="1"/>
        <v/>
      </c>
      <c r="AC89" s="61" t="str">
        <f t="shared" ca="1" si="78"/>
        <v/>
      </c>
      <c r="AD89" s="58"/>
      <c r="AF89" s="31" t="str">
        <f t="shared" ca="1" si="79"/>
        <v/>
      </c>
      <c r="AG89" s="25" t="str">
        <f ca="1"/>
        <v/>
      </c>
      <c r="AH89" s="25" t="str">
        <f ca="1"/>
        <v/>
      </c>
      <c r="AI89" s="61" t="str">
        <f t="shared" ca="1" si="80"/>
        <v/>
      </c>
      <c r="AJ89" s="58"/>
      <c r="AL89" s="31" t="str">
        <f t="shared" ca="1" si="81"/>
        <v/>
      </c>
      <c r="AM89" s="25" t="str">
        <f ca="1"/>
        <v/>
      </c>
      <c r="AN89" s="163" t="str">
        <f ca="1"/>
        <v/>
      </c>
      <c r="AO89" s="166" t="str">
        <f t="shared" ca="1" si="82"/>
        <v/>
      </c>
      <c r="AP89" s="64"/>
      <c r="AR89" s="31" t="str">
        <f t="shared" ca="1" si="83"/>
        <v/>
      </c>
      <c r="AS89" s="25" t="str">
        <f ca="1"/>
        <v/>
      </c>
      <c r="AT89" s="25" t="str">
        <f ca="1"/>
        <v/>
      </c>
      <c r="AU89" s="61" t="str">
        <f t="shared" ca="1" si="84"/>
        <v/>
      </c>
      <c r="AV89" s="58"/>
      <c r="AX89" s="31" t="str">
        <f t="shared" ca="1" si="85"/>
        <v/>
      </c>
      <c r="AY89" s="25" t="str">
        <f ca="1"/>
        <v/>
      </c>
      <c r="AZ89" s="25" t="str">
        <f ca="1"/>
        <v/>
      </c>
      <c r="BA89" s="61" t="str">
        <f t="shared" ca="1" si="86"/>
        <v/>
      </c>
      <c r="BB89" s="58"/>
      <c r="BD89" s="31" t="str">
        <f t="shared" ca="1" si="87"/>
        <v/>
      </c>
      <c r="BE89" s="25" t="str">
        <f ca="1"/>
        <v/>
      </c>
      <c r="BF89" s="25" t="str">
        <f ca="1"/>
        <v/>
      </c>
      <c r="BG89" s="61" t="str">
        <f t="shared" ca="1" si="88"/>
        <v/>
      </c>
      <c r="BH89" s="58"/>
      <c r="BJ89" s="31" t="str">
        <f t="shared" ca="1" si="89"/>
        <v/>
      </c>
      <c r="BK89" s="25" t="str">
        <f ca="1"/>
        <v/>
      </c>
      <c r="BL89" s="25" t="str">
        <f ca="1"/>
        <v/>
      </c>
      <c r="BM89" s="61" t="str">
        <f t="shared" ca="1" si="90"/>
        <v/>
      </c>
      <c r="BN89" s="58"/>
      <c r="BP89" s="31" t="str">
        <f t="shared" ca="1" si="91"/>
        <v/>
      </c>
      <c r="BQ89" s="25" t="str">
        <f ca="1"/>
        <v/>
      </c>
      <c r="BR89" s="25" t="str">
        <f ca="1"/>
        <v/>
      </c>
      <c r="BS89" s="61" t="str">
        <f t="shared" ca="1" si="92"/>
        <v/>
      </c>
      <c r="BT89" s="58"/>
    </row>
    <row r="90" spans="1:72">
      <c r="A90" s="16">
        <v>74</v>
      </c>
      <c r="B90" s="31" t="str">
        <f t="shared" ca="1" si="69"/>
        <v/>
      </c>
      <c r="C90" s="25" t="str">
        <f ca="1"/>
        <v/>
      </c>
      <c r="D90" s="25" t="str">
        <f ca="1"/>
        <v/>
      </c>
      <c r="E90" s="61" t="str">
        <f t="shared" ca="1" si="70"/>
        <v/>
      </c>
      <c r="F90" s="58"/>
      <c r="H90" s="31" t="str">
        <f t="shared" ca="1" si="71"/>
        <v/>
      </c>
      <c r="I90" s="25" t="str">
        <f ca="1"/>
        <v/>
      </c>
      <c r="J90" s="25" t="str">
        <f ca="1"/>
        <v/>
      </c>
      <c r="K90" s="61" t="str">
        <f t="shared" ca="1" si="72"/>
        <v/>
      </c>
      <c r="L90" s="58"/>
      <c r="N90" s="31" t="str">
        <f t="shared" ca="1" si="73"/>
        <v/>
      </c>
      <c r="O90" s="25" t="str">
        <f ca="1"/>
        <v/>
      </c>
      <c r="P90" s="25" t="str">
        <f ca="1"/>
        <v/>
      </c>
      <c r="Q90" s="61" t="str">
        <f t="shared" ca="1" si="74"/>
        <v/>
      </c>
      <c r="R90" s="58"/>
      <c r="T90" s="31" t="str">
        <f t="shared" ca="1" si="75"/>
        <v/>
      </c>
      <c r="U90" s="25" t="str">
        <f ca="1"/>
        <v/>
      </c>
      <c r="V90" s="25" t="str">
        <f ca="1"/>
        <v/>
      </c>
      <c r="W90" s="61" t="str">
        <f t="shared" ca="1" si="76"/>
        <v/>
      </c>
      <c r="X90" s="58"/>
      <c r="Z90" s="31" t="str">
        <f t="shared" ca="1" si="77"/>
        <v/>
      </c>
      <c r="AA90" s="25" t="str">
        <f ca="1"/>
        <v/>
      </c>
      <c r="AB90" s="25" t="str">
        <f ca="1"/>
        <v/>
      </c>
      <c r="AC90" s="61" t="str">
        <f t="shared" ca="1" si="78"/>
        <v/>
      </c>
      <c r="AD90" s="58"/>
      <c r="AF90" s="31" t="str">
        <f t="shared" ca="1" si="79"/>
        <v/>
      </c>
      <c r="AG90" s="25" t="str">
        <f ca="1"/>
        <v/>
      </c>
      <c r="AH90" s="25" t="str">
        <f ca="1"/>
        <v/>
      </c>
      <c r="AI90" s="61" t="str">
        <f t="shared" ca="1" si="80"/>
        <v/>
      </c>
      <c r="AJ90" s="58"/>
      <c r="AL90" s="31" t="str">
        <f t="shared" ca="1" si="81"/>
        <v/>
      </c>
      <c r="AM90" s="25" t="str">
        <f ca="1"/>
        <v/>
      </c>
      <c r="AN90" s="163" t="str">
        <f ca="1"/>
        <v/>
      </c>
      <c r="AO90" s="166" t="str">
        <f t="shared" ca="1" si="82"/>
        <v/>
      </c>
      <c r="AP90" s="64"/>
      <c r="AR90" s="31" t="str">
        <f t="shared" ca="1" si="83"/>
        <v/>
      </c>
      <c r="AS90" s="25" t="str">
        <f ca="1"/>
        <v/>
      </c>
      <c r="AT90" s="25" t="str">
        <f ca="1"/>
        <v/>
      </c>
      <c r="AU90" s="61" t="str">
        <f t="shared" ca="1" si="84"/>
        <v/>
      </c>
      <c r="AV90" s="58"/>
      <c r="AX90" s="31" t="str">
        <f t="shared" ca="1" si="85"/>
        <v/>
      </c>
      <c r="AY90" s="25" t="str">
        <f ca="1"/>
        <v/>
      </c>
      <c r="AZ90" s="25" t="str">
        <f ca="1"/>
        <v/>
      </c>
      <c r="BA90" s="61" t="str">
        <f t="shared" ca="1" si="86"/>
        <v/>
      </c>
      <c r="BB90" s="58"/>
      <c r="BD90" s="31" t="str">
        <f t="shared" ca="1" si="87"/>
        <v/>
      </c>
      <c r="BE90" s="25" t="str">
        <f ca="1"/>
        <v/>
      </c>
      <c r="BF90" s="25" t="str">
        <f ca="1"/>
        <v/>
      </c>
      <c r="BG90" s="61" t="str">
        <f t="shared" ca="1" si="88"/>
        <v/>
      </c>
      <c r="BH90" s="58"/>
      <c r="BJ90" s="31" t="str">
        <f t="shared" ca="1" si="89"/>
        <v/>
      </c>
      <c r="BK90" s="25" t="str">
        <f ca="1"/>
        <v/>
      </c>
      <c r="BL90" s="25" t="str">
        <f ca="1"/>
        <v/>
      </c>
      <c r="BM90" s="61" t="str">
        <f t="shared" ca="1" si="90"/>
        <v/>
      </c>
      <c r="BN90" s="58"/>
      <c r="BP90" s="31" t="str">
        <f t="shared" ca="1" si="91"/>
        <v/>
      </c>
      <c r="BQ90" s="25" t="str">
        <f ca="1"/>
        <v/>
      </c>
      <c r="BR90" s="25" t="str">
        <f ca="1"/>
        <v/>
      </c>
      <c r="BS90" s="61" t="str">
        <f t="shared" ca="1" si="92"/>
        <v/>
      </c>
      <c r="BT90" s="58"/>
    </row>
    <row r="91" spans="1:72">
      <c r="A91" s="16">
        <v>75</v>
      </c>
      <c r="B91" s="31" t="str">
        <f t="shared" ca="1" si="69"/>
        <v/>
      </c>
      <c r="C91" s="25" t="str">
        <f ca="1"/>
        <v/>
      </c>
      <c r="D91" s="25" t="str">
        <f ca="1"/>
        <v/>
      </c>
      <c r="E91" s="61" t="str">
        <f t="shared" ca="1" si="70"/>
        <v/>
      </c>
      <c r="F91" s="58"/>
      <c r="H91" s="31" t="str">
        <f t="shared" ca="1" si="71"/>
        <v/>
      </c>
      <c r="I91" s="25" t="str">
        <f ca="1"/>
        <v/>
      </c>
      <c r="J91" s="25" t="str">
        <f ca="1"/>
        <v/>
      </c>
      <c r="K91" s="61" t="str">
        <f t="shared" ca="1" si="72"/>
        <v/>
      </c>
      <c r="L91" s="58"/>
      <c r="N91" s="31" t="str">
        <f t="shared" ca="1" si="73"/>
        <v/>
      </c>
      <c r="O91" s="25" t="str">
        <f ca="1"/>
        <v/>
      </c>
      <c r="P91" s="25" t="str">
        <f ca="1"/>
        <v/>
      </c>
      <c r="Q91" s="61" t="str">
        <f t="shared" ca="1" si="74"/>
        <v/>
      </c>
      <c r="R91" s="58"/>
      <c r="T91" s="31" t="str">
        <f t="shared" ca="1" si="75"/>
        <v/>
      </c>
      <c r="U91" s="25" t="str">
        <f ca="1"/>
        <v/>
      </c>
      <c r="V91" s="25" t="str">
        <f ca="1"/>
        <v/>
      </c>
      <c r="W91" s="61" t="str">
        <f t="shared" ca="1" si="76"/>
        <v/>
      </c>
      <c r="X91" s="58"/>
      <c r="Z91" s="31" t="str">
        <f t="shared" ca="1" si="77"/>
        <v/>
      </c>
      <c r="AA91" s="25" t="str">
        <f ca="1"/>
        <v/>
      </c>
      <c r="AB91" s="25" t="str">
        <f ca="1"/>
        <v/>
      </c>
      <c r="AC91" s="61" t="str">
        <f t="shared" ca="1" si="78"/>
        <v/>
      </c>
      <c r="AD91" s="58"/>
      <c r="AF91" s="31" t="str">
        <f t="shared" ca="1" si="79"/>
        <v/>
      </c>
      <c r="AG91" s="25" t="str">
        <f ca="1"/>
        <v/>
      </c>
      <c r="AH91" s="25" t="str">
        <f ca="1"/>
        <v/>
      </c>
      <c r="AI91" s="61" t="str">
        <f t="shared" ca="1" si="80"/>
        <v/>
      </c>
      <c r="AJ91" s="58"/>
      <c r="AL91" s="31" t="str">
        <f t="shared" ca="1" si="81"/>
        <v/>
      </c>
      <c r="AM91" s="25" t="str">
        <f ca="1"/>
        <v/>
      </c>
      <c r="AN91" s="163" t="str">
        <f ca="1"/>
        <v/>
      </c>
      <c r="AO91" s="166" t="str">
        <f t="shared" ca="1" si="82"/>
        <v/>
      </c>
      <c r="AP91" s="64"/>
      <c r="AR91" s="31" t="str">
        <f t="shared" ca="1" si="83"/>
        <v/>
      </c>
      <c r="AS91" s="25" t="str">
        <f ca="1"/>
        <v/>
      </c>
      <c r="AT91" s="25" t="str">
        <f ca="1"/>
        <v/>
      </c>
      <c r="AU91" s="61" t="str">
        <f t="shared" ca="1" si="84"/>
        <v/>
      </c>
      <c r="AV91" s="58"/>
      <c r="AX91" s="31" t="str">
        <f t="shared" ca="1" si="85"/>
        <v/>
      </c>
      <c r="AY91" s="25" t="str">
        <f ca="1"/>
        <v/>
      </c>
      <c r="AZ91" s="25" t="str">
        <f ca="1"/>
        <v/>
      </c>
      <c r="BA91" s="61" t="str">
        <f t="shared" ca="1" si="86"/>
        <v/>
      </c>
      <c r="BB91" s="58"/>
      <c r="BD91" s="31" t="str">
        <f t="shared" ca="1" si="87"/>
        <v/>
      </c>
      <c r="BE91" s="25" t="str">
        <f ca="1"/>
        <v/>
      </c>
      <c r="BF91" s="25" t="str">
        <f ca="1"/>
        <v/>
      </c>
      <c r="BG91" s="61" t="str">
        <f t="shared" ca="1" si="88"/>
        <v/>
      </c>
      <c r="BH91" s="58"/>
      <c r="BJ91" s="31" t="str">
        <f t="shared" ca="1" si="89"/>
        <v/>
      </c>
      <c r="BK91" s="25" t="str">
        <f ca="1"/>
        <v/>
      </c>
      <c r="BL91" s="25" t="str">
        <f ca="1"/>
        <v/>
      </c>
      <c r="BM91" s="61" t="str">
        <f t="shared" ca="1" si="90"/>
        <v/>
      </c>
      <c r="BN91" s="58"/>
      <c r="BP91" s="31" t="str">
        <f t="shared" ca="1" si="91"/>
        <v/>
      </c>
      <c r="BQ91" s="25" t="str">
        <f ca="1"/>
        <v/>
      </c>
      <c r="BR91" s="25" t="str">
        <f ca="1"/>
        <v/>
      </c>
      <c r="BS91" s="61" t="str">
        <f t="shared" ca="1" si="92"/>
        <v/>
      </c>
      <c r="BT91" s="58"/>
    </row>
    <row r="92" spans="1:72">
      <c r="A92" s="16">
        <v>76</v>
      </c>
      <c r="B92" s="31" t="str">
        <f t="shared" ca="1" si="69"/>
        <v/>
      </c>
      <c r="C92" s="25" t="str">
        <f ca="1"/>
        <v/>
      </c>
      <c r="D92" s="25" t="str">
        <f ca="1"/>
        <v/>
      </c>
      <c r="E92" s="61" t="str">
        <f t="shared" ca="1" si="70"/>
        <v/>
      </c>
      <c r="F92" s="58"/>
      <c r="H92" s="31" t="str">
        <f t="shared" ca="1" si="71"/>
        <v/>
      </c>
      <c r="I92" s="25" t="str">
        <f ca="1"/>
        <v/>
      </c>
      <c r="J92" s="25" t="str">
        <f ca="1"/>
        <v/>
      </c>
      <c r="K92" s="61" t="str">
        <f t="shared" ca="1" si="72"/>
        <v/>
      </c>
      <c r="L92" s="58"/>
      <c r="N92" s="31" t="str">
        <f t="shared" ca="1" si="73"/>
        <v/>
      </c>
      <c r="O92" s="25" t="str">
        <f ca="1"/>
        <v/>
      </c>
      <c r="P92" s="25" t="str">
        <f ca="1"/>
        <v/>
      </c>
      <c r="Q92" s="61" t="str">
        <f t="shared" ca="1" si="74"/>
        <v/>
      </c>
      <c r="R92" s="58"/>
      <c r="T92" s="31" t="str">
        <f t="shared" ca="1" si="75"/>
        <v/>
      </c>
      <c r="U92" s="25" t="str">
        <f ca="1"/>
        <v/>
      </c>
      <c r="V92" s="25" t="str">
        <f ca="1"/>
        <v/>
      </c>
      <c r="W92" s="61" t="str">
        <f t="shared" ca="1" si="76"/>
        <v/>
      </c>
      <c r="X92" s="58"/>
      <c r="Z92" s="31" t="str">
        <f t="shared" ca="1" si="77"/>
        <v/>
      </c>
      <c r="AA92" s="25" t="str">
        <f ca="1"/>
        <v/>
      </c>
      <c r="AB92" s="25" t="str">
        <f ca="1"/>
        <v/>
      </c>
      <c r="AC92" s="61" t="str">
        <f t="shared" ca="1" si="78"/>
        <v/>
      </c>
      <c r="AD92" s="58"/>
      <c r="AF92" s="31" t="str">
        <f t="shared" ca="1" si="79"/>
        <v/>
      </c>
      <c r="AG92" s="25" t="str">
        <f ca="1"/>
        <v/>
      </c>
      <c r="AH92" s="25" t="str">
        <f ca="1"/>
        <v/>
      </c>
      <c r="AI92" s="61" t="str">
        <f t="shared" ca="1" si="80"/>
        <v/>
      </c>
      <c r="AJ92" s="58"/>
      <c r="AL92" s="31" t="str">
        <f t="shared" ca="1" si="81"/>
        <v/>
      </c>
      <c r="AM92" s="25" t="str">
        <f ca="1"/>
        <v/>
      </c>
      <c r="AN92" s="163" t="str">
        <f ca="1"/>
        <v/>
      </c>
      <c r="AO92" s="166" t="str">
        <f t="shared" ca="1" si="82"/>
        <v/>
      </c>
      <c r="AP92" s="64"/>
      <c r="AR92" s="31" t="str">
        <f t="shared" ca="1" si="83"/>
        <v/>
      </c>
      <c r="AS92" s="25" t="str">
        <f ca="1"/>
        <v/>
      </c>
      <c r="AT92" s="25" t="str">
        <f ca="1"/>
        <v/>
      </c>
      <c r="AU92" s="61" t="str">
        <f t="shared" ca="1" si="84"/>
        <v/>
      </c>
      <c r="AV92" s="58"/>
      <c r="AX92" s="31" t="str">
        <f t="shared" ca="1" si="85"/>
        <v/>
      </c>
      <c r="AY92" s="25" t="str">
        <f ca="1"/>
        <v/>
      </c>
      <c r="AZ92" s="25" t="str">
        <f ca="1"/>
        <v/>
      </c>
      <c r="BA92" s="61" t="str">
        <f t="shared" ca="1" si="86"/>
        <v/>
      </c>
      <c r="BB92" s="58"/>
      <c r="BD92" s="31" t="str">
        <f t="shared" ca="1" si="87"/>
        <v/>
      </c>
      <c r="BE92" s="25" t="str">
        <f ca="1"/>
        <v/>
      </c>
      <c r="BF92" s="25" t="str">
        <f ca="1"/>
        <v/>
      </c>
      <c r="BG92" s="61" t="str">
        <f t="shared" ca="1" si="88"/>
        <v/>
      </c>
      <c r="BH92" s="58"/>
      <c r="BJ92" s="31" t="str">
        <f t="shared" ca="1" si="89"/>
        <v/>
      </c>
      <c r="BK92" s="25" t="str">
        <f ca="1"/>
        <v/>
      </c>
      <c r="BL92" s="25" t="str">
        <f ca="1"/>
        <v/>
      </c>
      <c r="BM92" s="61" t="str">
        <f t="shared" ca="1" si="90"/>
        <v/>
      </c>
      <c r="BN92" s="58"/>
      <c r="BP92" s="31" t="str">
        <f t="shared" ca="1" si="91"/>
        <v/>
      </c>
      <c r="BQ92" s="25" t="str">
        <f ca="1"/>
        <v/>
      </c>
      <c r="BR92" s="25" t="str">
        <f ca="1"/>
        <v/>
      </c>
      <c r="BS92" s="61" t="str">
        <f t="shared" ca="1" si="92"/>
        <v/>
      </c>
      <c r="BT92" s="58"/>
    </row>
    <row r="93" spans="1:72">
      <c r="A93" s="16">
        <v>77</v>
      </c>
      <c r="B93" s="31" t="str">
        <f t="shared" ca="1" si="69"/>
        <v/>
      </c>
      <c r="C93" s="25" t="str">
        <f ca="1"/>
        <v/>
      </c>
      <c r="D93" s="25" t="str">
        <f ca="1"/>
        <v/>
      </c>
      <c r="E93" s="61" t="str">
        <f t="shared" ca="1" si="70"/>
        <v/>
      </c>
      <c r="F93" s="58"/>
      <c r="H93" s="31" t="str">
        <f t="shared" ca="1" si="71"/>
        <v/>
      </c>
      <c r="I93" s="25" t="str">
        <f ca="1"/>
        <v/>
      </c>
      <c r="J93" s="25" t="str">
        <f ca="1"/>
        <v/>
      </c>
      <c r="K93" s="61" t="str">
        <f t="shared" ca="1" si="72"/>
        <v/>
      </c>
      <c r="L93" s="58"/>
      <c r="N93" s="31" t="str">
        <f t="shared" ca="1" si="73"/>
        <v/>
      </c>
      <c r="O93" s="25" t="str">
        <f ca="1"/>
        <v/>
      </c>
      <c r="P93" s="25" t="str">
        <f ca="1"/>
        <v/>
      </c>
      <c r="Q93" s="61" t="str">
        <f t="shared" ca="1" si="74"/>
        <v/>
      </c>
      <c r="R93" s="58"/>
      <c r="T93" s="31" t="str">
        <f t="shared" ca="1" si="75"/>
        <v/>
      </c>
      <c r="U93" s="25" t="str">
        <f ca="1"/>
        <v/>
      </c>
      <c r="V93" s="25" t="str">
        <f ca="1"/>
        <v/>
      </c>
      <c r="W93" s="61" t="str">
        <f t="shared" ca="1" si="76"/>
        <v/>
      </c>
      <c r="X93" s="58"/>
      <c r="Z93" s="31" t="str">
        <f t="shared" ca="1" si="77"/>
        <v/>
      </c>
      <c r="AA93" s="25" t="str">
        <f ca="1"/>
        <v/>
      </c>
      <c r="AB93" s="25" t="str">
        <f ca="1"/>
        <v/>
      </c>
      <c r="AC93" s="61" t="str">
        <f t="shared" ca="1" si="78"/>
        <v/>
      </c>
      <c r="AD93" s="58"/>
      <c r="AF93" s="31" t="str">
        <f t="shared" ca="1" si="79"/>
        <v/>
      </c>
      <c r="AG93" s="25" t="str">
        <f ca="1"/>
        <v/>
      </c>
      <c r="AH93" s="25" t="str">
        <f ca="1"/>
        <v/>
      </c>
      <c r="AI93" s="61" t="str">
        <f t="shared" ca="1" si="80"/>
        <v/>
      </c>
      <c r="AJ93" s="58"/>
      <c r="AL93" s="31" t="str">
        <f t="shared" ca="1" si="81"/>
        <v/>
      </c>
      <c r="AM93" s="25" t="str">
        <f ca="1"/>
        <v/>
      </c>
      <c r="AN93" s="163" t="str">
        <f ca="1"/>
        <v/>
      </c>
      <c r="AO93" s="166" t="str">
        <f t="shared" ca="1" si="82"/>
        <v/>
      </c>
      <c r="AP93" s="64"/>
      <c r="AR93" s="31" t="str">
        <f t="shared" ca="1" si="83"/>
        <v/>
      </c>
      <c r="AS93" s="25" t="str">
        <f ca="1"/>
        <v/>
      </c>
      <c r="AT93" s="25" t="str">
        <f ca="1"/>
        <v/>
      </c>
      <c r="AU93" s="61" t="str">
        <f t="shared" ca="1" si="84"/>
        <v/>
      </c>
      <c r="AV93" s="58"/>
      <c r="AX93" s="31" t="str">
        <f t="shared" ca="1" si="85"/>
        <v/>
      </c>
      <c r="AY93" s="25" t="str">
        <f ca="1"/>
        <v/>
      </c>
      <c r="AZ93" s="25" t="str">
        <f ca="1"/>
        <v/>
      </c>
      <c r="BA93" s="61" t="str">
        <f t="shared" ca="1" si="86"/>
        <v/>
      </c>
      <c r="BB93" s="58"/>
      <c r="BD93" s="31" t="str">
        <f t="shared" ca="1" si="87"/>
        <v/>
      </c>
      <c r="BE93" s="25" t="str">
        <f ca="1"/>
        <v/>
      </c>
      <c r="BF93" s="25" t="str">
        <f ca="1"/>
        <v/>
      </c>
      <c r="BG93" s="61" t="str">
        <f t="shared" ca="1" si="88"/>
        <v/>
      </c>
      <c r="BH93" s="58"/>
      <c r="BJ93" s="31" t="str">
        <f t="shared" ca="1" si="89"/>
        <v/>
      </c>
      <c r="BK93" s="25" t="str">
        <f ca="1"/>
        <v/>
      </c>
      <c r="BL93" s="25" t="str">
        <f ca="1"/>
        <v/>
      </c>
      <c r="BM93" s="61" t="str">
        <f t="shared" ca="1" si="90"/>
        <v/>
      </c>
      <c r="BN93" s="58"/>
      <c r="BP93" s="31" t="str">
        <f t="shared" ca="1" si="91"/>
        <v/>
      </c>
      <c r="BQ93" s="25" t="str">
        <f ca="1"/>
        <v/>
      </c>
      <c r="BR93" s="25" t="str">
        <f ca="1"/>
        <v/>
      </c>
      <c r="BS93" s="61" t="str">
        <f t="shared" ca="1" si="92"/>
        <v/>
      </c>
      <c r="BT93" s="58"/>
    </row>
    <row r="94" spans="1:72">
      <c r="A94" s="16">
        <v>78</v>
      </c>
      <c r="B94" s="31" t="str">
        <f t="shared" ca="1" si="69"/>
        <v/>
      </c>
      <c r="C94" s="25" t="str">
        <f ca="1"/>
        <v/>
      </c>
      <c r="D94" s="25" t="str">
        <f ca="1"/>
        <v/>
      </c>
      <c r="E94" s="61" t="str">
        <f t="shared" ca="1" si="70"/>
        <v/>
      </c>
      <c r="F94" s="58"/>
      <c r="H94" s="31" t="str">
        <f t="shared" ca="1" si="71"/>
        <v/>
      </c>
      <c r="I94" s="25" t="str">
        <f ca="1"/>
        <v/>
      </c>
      <c r="J94" s="25" t="str">
        <f ca="1"/>
        <v/>
      </c>
      <c r="K94" s="61" t="str">
        <f t="shared" ca="1" si="72"/>
        <v/>
      </c>
      <c r="L94" s="58"/>
      <c r="N94" s="31" t="str">
        <f t="shared" ca="1" si="73"/>
        <v/>
      </c>
      <c r="O94" s="25" t="str">
        <f ca="1"/>
        <v/>
      </c>
      <c r="P94" s="25" t="str">
        <f ca="1"/>
        <v/>
      </c>
      <c r="Q94" s="61" t="str">
        <f t="shared" ca="1" si="74"/>
        <v/>
      </c>
      <c r="R94" s="58"/>
      <c r="T94" s="31" t="str">
        <f t="shared" ca="1" si="75"/>
        <v/>
      </c>
      <c r="U94" s="25" t="str">
        <f ca="1"/>
        <v/>
      </c>
      <c r="V94" s="25" t="str">
        <f ca="1"/>
        <v/>
      </c>
      <c r="W94" s="61" t="str">
        <f t="shared" ca="1" si="76"/>
        <v/>
      </c>
      <c r="X94" s="58"/>
      <c r="Z94" s="31" t="str">
        <f t="shared" ca="1" si="77"/>
        <v/>
      </c>
      <c r="AA94" s="25" t="str">
        <f ca="1"/>
        <v/>
      </c>
      <c r="AB94" s="25" t="str">
        <f ca="1"/>
        <v/>
      </c>
      <c r="AC94" s="61" t="str">
        <f t="shared" ca="1" si="78"/>
        <v/>
      </c>
      <c r="AD94" s="58"/>
      <c r="AF94" s="31" t="str">
        <f t="shared" ca="1" si="79"/>
        <v/>
      </c>
      <c r="AG94" s="25" t="str">
        <f ca="1"/>
        <v/>
      </c>
      <c r="AH94" s="25" t="str">
        <f ca="1"/>
        <v/>
      </c>
      <c r="AI94" s="61" t="str">
        <f t="shared" ca="1" si="80"/>
        <v/>
      </c>
      <c r="AJ94" s="58"/>
      <c r="AL94" s="31" t="str">
        <f t="shared" ca="1" si="81"/>
        <v/>
      </c>
      <c r="AM94" s="25" t="str">
        <f ca="1"/>
        <v/>
      </c>
      <c r="AN94" s="163" t="str">
        <f ca="1"/>
        <v/>
      </c>
      <c r="AO94" s="166" t="str">
        <f t="shared" ca="1" si="82"/>
        <v/>
      </c>
      <c r="AP94" s="64"/>
      <c r="AR94" s="31" t="str">
        <f t="shared" ca="1" si="83"/>
        <v/>
      </c>
      <c r="AS94" s="25" t="str">
        <f ca="1"/>
        <v/>
      </c>
      <c r="AT94" s="25" t="str">
        <f ca="1"/>
        <v/>
      </c>
      <c r="AU94" s="61" t="str">
        <f t="shared" ca="1" si="84"/>
        <v/>
      </c>
      <c r="AV94" s="58"/>
      <c r="AX94" s="31" t="str">
        <f t="shared" ca="1" si="85"/>
        <v/>
      </c>
      <c r="AY94" s="25" t="str">
        <f ca="1"/>
        <v/>
      </c>
      <c r="AZ94" s="25" t="str">
        <f ca="1"/>
        <v/>
      </c>
      <c r="BA94" s="61" t="str">
        <f t="shared" ca="1" si="86"/>
        <v/>
      </c>
      <c r="BB94" s="58"/>
      <c r="BD94" s="31" t="str">
        <f t="shared" ca="1" si="87"/>
        <v/>
      </c>
      <c r="BE94" s="25" t="str">
        <f ca="1"/>
        <v/>
      </c>
      <c r="BF94" s="25" t="str">
        <f ca="1"/>
        <v/>
      </c>
      <c r="BG94" s="61" t="str">
        <f t="shared" ca="1" si="88"/>
        <v/>
      </c>
      <c r="BH94" s="58"/>
      <c r="BJ94" s="31" t="str">
        <f t="shared" ca="1" si="89"/>
        <v/>
      </c>
      <c r="BK94" s="25" t="str">
        <f ca="1"/>
        <v/>
      </c>
      <c r="BL94" s="25" t="str">
        <f ca="1"/>
        <v/>
      </c>
      <c r="BM94" s="61" t="str">
        <f t="shared" ca="1" si="90"/>
        <v/>
      </c>
      <c r="BN94" s="58"/>
      <c r="BP94" s="31" t="str">
        <f t="shared" ca="1" si="91"/>
        <v/>
      </c>
      <c r="BQ94" s="25" t="str">
        <f ca="1"/>
        <v/>
      </c>
      <c r="BR94" s="25" t="str">
        <f ca="1"/>
        <v/>
      </c>
      <c r="BS94" s="61" t="str">
        <f t="shared" ca="1" si="92"/>
        <v/>
      </c>
      <c r="BT94" s="58"/>
    </row>
    <row r="95" spans="1:72">
      <c r="A95" s="16">
        <v>79</v>
      </c>
      <c r="B95" s="31" t="str">
        <f t="shared" ca="1" si="69"/>
        <v/>
      </c>
      <c r="C95" s="25" t="str">
        <f ca="1"/>
        <v/>
      </c>
      <c r="D95" s="25" t="str">
        <f ca="1"/>
        <v/>
      </c>
      <c r="E95" s="61" t="str">
        <f t="shared" ca="1" si="70"/>
        <v/>
      </c>
      <c r="F95" s="58"/>
      <c r="H95" s="31" t="str">
        <f t="shared" ca="1" si="71"/>
        <v/>
      </c>
      <c r="I95" s="25" t="str">
        <f ca="1"/>
        <v/>
      </c>
      <c r="J95" s="25" t="str">
        <f ca="1"/>
        <v/>
      </c>
      <c r="K95" s="61" t="str">
        <f t="shared" ca="1" si="72"/>
        <v/>
      </c>
      <c r="L95" s="58"/>
      <c r="N95" s="31" t="str">
        <f t="shared" ca="1" si="73"/>
        <v/>
      </c>
      <c r="O95" s="25" t="str">
        <f ca="1"/>
        <v/>
      </c>
      <c r="P95" s="25" t="str">
        <f ca="1"/>
        <v/>
      </c>
      <c r="Q95" s="61" t="str">
        <f t="shared" ca="1" si="74"/>
        <v/>
      </c>
      <c r="R95" s="58"/>
      <c r="T95" s="31" t="str">
        <f t="shared" ca="1" si="75"/>
        <v/>
      </c>
      <c r="U95" s="25" t="str">
        <f ca="1"/>
        <v/>
      </c>
      <c r="V95" s="25" t="str">
        <f ca="1"/>
        <v/>
      </c>
      <c r="W95" s="61" t="str">
        <f t="shared" ca="1" si="76"/>
        <v/>
      </c>
      <c r="X95" s="58"/>
      <c r="Z95" s="31" t="str">
        <f t="shared" ca="1" si="77"/>
        <v/>
      </c>
      <c r="AA95" s="25" t="str">
        <f ca="1"/>
        <v/>
      </c>
      <c r="AB95" s="25" t="str">
        <f ca="1"/>
        <v/>
      </c>
      <c r="AC95" s="61" t="str">
        <f t="shared" ca="1" si="78"/>
        <v/>
      </c>
      <c r="AD95" s="58"/>
      <c r="AF95" s="31" t="str">
        <f t="shared" ca="1" si="79"/>
        <v/>
      </c>
      <c r="AG95" s="25" t="str">
        <f ca="1"/>
        <v/>
      </c>
      <c r="AH95" s="25" t="str">
        <f ca="1"/>
        <v/>
      </c>
      <c r="AI95" s="61" t="str">
        <f t="shared" ca="1" si="80"/>
        <v/>
      </c>
      <c r="AJ95" s="58"/>
      <c r="AL95" s="31" t="str">
        <f t="shared" ca="1" si="81"/>
        <v/>
      </c>
      <c r="AM95" s="25" t="str">
        <f ca="1"/>
        <v/>
      </c>
      <c r="AN95" s="163" t="str">
        <f ca="1"/>
        <v/>
      </c>
      <c r="AO95" s="166" t="str">
        <f t="shared" ca="1" si="82"/>
        <v/>
      </c>
      <c r="AP95" s="64"/>
      <c r="AR95" s="31" t="str">
        <f t="shared" ca="1" si="83"/>
        <v/>
      </c>
      <c r="AS95" s="25" t="str">
        <f ca="1"/>
        <v/>
      </c>
      <c r="AT95" s="25" t="str">
        <f ca="1"/>
        <v/>
      </c>
      <c r="AU95" s="61" t="str">
        <f t="shared" ca="1" si="84"/>
        <v/>
      </c>
      <c r="AV95" s="58"/>
      <c r="AX95" s="31" t="str">
        <f t="shared" ca="1" si="85"/>
        <v/>
      </c>
      <c r="AY95" s="25" t="str">
        <f ca="1"/>
        <v/>
      </c>
      <c r="AZ95" s="25" t="str">
        <f ca="1"/>
        <v/>
      </c>
      <c r="BA95" s="61" t="str">
        <f t="shared" ca="1" si="86"/>
        <v/>
      </c>
      <c r="BB95" s="58"/>
      <c r="BD95" s="31" t="str">
        <f t="shared" ca="1" si="87"/>
        <v/>
      </c>
      <c r="BE95" s="25" t="str">
        <f ca="1"/>
        <v/>
      </c>
      <c r="BF95" s="25" t="str">
        <f ca="1"/>
        <v/>
      </c>
      <c r="BG95" s="61" t="str">
        <f t="shared" ca="1" si="88"/>
        <v/>
      </c>
      <c r="BH95" s="58"/>
      <c r="BJ95" s="31" t="str">
        <f t="shared" ca="1" si="89"/>
        <v/>
      </c>
      <c r="BK95" s="25" t="str">
        <f ca="1"/>
        <v/>
      </c>
      <c r="BL95" s="25" t="str">
        <f ca="1"/>
        <v/>
      </c>
      <c r="BM95" s="61" t="str">
        <f t="shared" ca="1" si="90"/>
        <v/>
      </c>
      <c r="BN95" s="58"/>
      <c r="BP95" s="31" t="str">
        <f t="shared" ca="1" si="91"/>
        <v/>
      </c>
      <c r="BQ95" s="25" t="str">
        <f ca="1"/>
        <v/>
      </c>
      <c r="BR95" s="25" t="str">
        <f ca="1"/>
        <v/>
      </c>
      <c r="BS95" s="61" t="str">
        <f t="shared" ca="1" si="92"/>
        <v/>
      </c>
      <c r="BT95" s="58"/>
    </row>
    <row r="96" spans="1:72">
      <c r="A96" s="16">
        <v>80</v>
      </c>
      <c r="B96" s="31" t="str">
        <f t="shared" ca="1" si="69"/>
        <v/>
      </c>
      <c r="C96" s="25" t="str">
        <f ca="1"/>
        <v/>
      </c>
      <c r="D96" s="25" t="str">
        <f ca="1"/>
        <v/>
      </c>
      <c r="E96" s="61" t="str">
        <f t="shared" ca="1" si="70"/>
        <v/>
      </c>
      <c r="F96" s="58"/>
      <c r="H96" s="31" t="str">
        <f t="shared" ca="1" si="71"/>
        <v/>
      </c>
      <c r="I96" s="25" t="str">
        <f ca="1"/>
        <v/>
      </c>
      <c r="J96" s="25" t="str">
        <f ca="1"/>
        <v/>
      </c>
      <c r="K96" s="61" t="str">
        <f t="shared" ca="1" si="72"/>
        <v/>
      </c>
      <c r="L96" s="58"/>
      <c r="N96" s="31" t="str">
        <f t="shared" ca="1" si="73"/>
        <v/>
      </c>
      <c r="O96" s="25" t="str">
        <f ca="1"/>
        <v/>
      </c>
      <c r="P96" s="25" t="str">
        <f ca="1"/>
        <v/>
      </c>
      <c r="Q96" s="61" t="str">
        <f t="shared" ca="1" si="74"/>
        <v/>
      </c>
      <c r="R96" s="58"/>
      <c r="T96" s="31" t="str">
        <f t="shared" ca="1" si="75"/>
        <v/>
      </c>
      <c r="U96" s="25" t="str">
        <f ca="1"/>
        <v/>
      </c>
      <c r="V96" s="25" t="str">
        <f ca="1"/>
        <v/>
      </c>
      <c r="W96" s="61" t="str">
        <f t="shared" ca="1" si="76"/>
        <v/>
      </c>
      <c r="X96" s="58"/>
      <c r="Z96" s="31" t="str">
        <f t="shared" ca="1" si="77"/>
        <v/>
      </c>
      <c r="AA96" s="25" t="str">
        <f ca="1"/>
        <v/>
      </c>
      <c r="AB96" s="25" t="str">
        <f ca="1"/>
        <v/>
      </c>
      <c r="AC96" s="61" t="str">
        <f t="shared" ca="1" si="78"/>
        <v/>
      </c>
      <c r="AD96" s="58"/>
      <c r="AF96" s="31" t="str">
        <f t="shared" ca="1" si="79"/>
        <v/>
      </c>
      <c r="AG96" s="25" t="str">
        <f ca="1"/>
        <v/>
      </c>
      <c r="AH96" s="25" t="str">
        <f ca="1"/>
        <v/>
      </c>
      <c r="AI96" s="61" t="str">
        <f t="shared" ca="1" si="80"/>
        <v/>
      </c>
      <c r="AJ96" s="58"/>
      <c r="AL96" s="31" t="str">
        <f t="shared" ca="1" si="81"/>
        <v/>
      </c>
      <c r="AM96" s="25" t="str">
        <f ca="1"/>
        <v/>
      </c>
      <c r="AN96" s="163" t="str">
        <f ca="1"/>
        <v/>
      </c>
      <c r="AO96" s="166" t="str">
        <f t="shared" ca="1" si="82"/>
        <v/>
      </c>
      <c r="AP96" s="64"/>
      <c r="AR96" s="31" t="str">
        <f t="shared" ca="1" si="83"/>
        <v/>
      </c>
      <c r="AS96" s="25" t="str">
        <f ca="1"/>
        <v/>
      </c>
      <c r="AT96" s="25" t="str">
        <f ca="1"/>
        <v/>
      </c>
      <c r="AU96" s="61" t="str">
        <f t="shared" ca="1" si="84"/>
        <v/>
      </c>
      <c r="AV96" s="58"/>
      <c r="AX96" s="31" t="str">
        <f t="shared" ca="1" si="85"/>
        <v/>
      </c>
      <c r="AY96" s="25" t="str">
        <f ca="1"/>
        <v/>
      </c>
      <c r="AZ96" s="25" t="str">
        <f ca="1"/>
        <v/>
      </c>
      <c r="BA96" s="61" t="str">
        <f t="shared" ca="1" si="86"/>
        <v/>
      </c>
      <c r="BB96" s="58"/>
      <c r="BD96" s="31" t="str">
        <f t="shared" ca="1" si="87"/>
        <v/>
      </c>
      <c r="BE96" s="25" t="str">
        <f ca="1"/>
        <v/>
      </c>
      <c r="BF96" s="25" t="str">
        <f ca="1"/>
        <v/>
      </c>
      <c r="BG96" s="61" t="str">
        <f t="shared" ca="1" si="88"/>
        <v/>
      </c>
      <c r="BH96" s="58"/>
      <c r="BJ96" s="31" t="str">
        <f t="shared" ca="1" si="89"/>
        <v/>
      </c>
      <c r="BK96" s="25" t="str">
        <f ca="1"/>
        <v/>
      </c>
      <c r="BL96" s="25" t="str">
        <f ca="1"/>
        <v/>
      </c>
      <c r="BM96" s="61" t="str">
        <f t="shared" ca="1" si="90"/>
        <v/>
      </c>
      <c r="BN96" s="58"/>
      <c r="BP96" s="31" t="str">
        <f t="shared" ca="1" si="91"/>
        <v/>
      </c>
      <c r="BQ96" s="25" t="str">
        <f ca="1"/>
        <v/>
      </c>
      <c r="BR96" s="25" t="str">
        <f ca="1"/>
        <v/>
      </c>
      <c r="BS96" s="61" t="str">
        <f t="shared" ca="1" si="92"/>
        <v/>
      </c>
      <c r="BT96" s="58"/>
    </row>
    <row r="97" spans="1:72">
      <c r="A97" s="16">
        <v>81</v>
      </c>
      <c r="B97" s="31" t="str">
        <f t="shared" ca="1" si="69"/>
        <v/>
      </c>
      <c r="C97" s="25" t="str">
        <f ca="1"/>
        <v/>
      </c>
      <c r="D97" s="25" t="str">
        <f ca="1"/>
        <v/>
      </c>
      <c r="E97" s="61" t="str">
        <f t="shared" ca="1" si="70"/>
        <v/>
      </c>
      <c r="F97" s="58"/>
      <c r="H97" s="31" t="str">
        <f t="shared" ca="1" si="71"/>
        <v/>
      </c>
      <c r="I97" s="25" t="str">
        <f ca="1"/>
        <v/>
      </c>
      <c r="J97" s="25" t="str">
        <f ca="1"/>
        <v/>
      </c>
      <c r="K97" s="61" t="str">
        <f t="shared" ca="1" si="72"/>
        <v/>
      </c>
      <c r="L97" s="58"/>
      <c r="N97" s="31" t="str">
        <f t="shared" ca="1" si="73"/>
        <v/>
      </c>
      <c r="O97" s="25" t="str">
        <f ca="1"/>
        <v/>
      </c>
      <c r="P97" s="25" t="str">
        <f ca="1"/>
        <v/>
      </c>
      <c r="Q97" s="61" t="str">
        <f t="shared" ca="1" si="74"/>
        <v/>
      </c>
      <c r="R97" s="58"/>
      <c r="T97" s="31" t="str">
        <f t="shared" ca="1" si="75"/>
        <v/>
      </c>
      <c r="U97" s="25" t="str">
        <f ca="1"/>
        <v/>
      </c>
      <c r="V97" s="25" t="str">
        <f ca="1"/>
        <v/>
      </c>
      <c r="W97" s="61" t="str">
        <f t="shared" ca="1" si="76"/>
        <v/>
      </c>
      <c r="X97" s="58"/>
      <c r="Z97" s="31" t="str">
        <f t="shared" ca="1" si="77"/>
        <v/>
      </c>
      <c r="AA97" s="25" t="str">
        <f ca="1"/>
        <v/>
      </c>
      <c r="AB97" s="25" t="str">
        <f ca="1"/>
        <v/>
      </c>
      <c r="AC97" s="61" t="str">
        <f t="shared" ca="1" si="78"/>
        <v/>
      </c>
      <c r="AD97" s="58"/>
      <c r="AF97" s="31" t="str">
        <f t="shared" ca="1" si="79"/>
        <v/>
      </c>
      <c r="AG97" s="25" t="str">
        <f ca="1"/>
        <v/>
      </c>
      <c r="AH97" s="25" t="str">
        <f ca="1"/>
        <v/>
      </c>
      <c r="AI97" s="61" t="str">
        <f t="shared" ca="1" si="80"/>
        <v/>
      </c>
      <c r="AJ97" s="58"/>
      <c r="AL97" s="31" t="str">
        <f t="shared" ca="1" si="81"/>
        <v/>
      </c>
      <c r="AM97" s="25" t="str">
        <f ca="1"/>
        <v/>
      </c>
      <c r="AN97" s="163" t="str">
        <f ca="1"/>
        <v/>
      </c>
      <c r="AO97" s="166" t="str">
        <f t="shared" ca="1" si="82"/>
        <v/>
      </c>
      <c r="AP97" s="64"/>
      <c r="AR97" s="31" t="str">
        <f t="shared" ca="1" si="83"/>
        <v/>
      </c>
      <c r="AS97" s="25" t="str">
        <f ca="1"/>
        <v/>
      </c>
      <c r="AT97" s="25" t="str">
        <f ca="1"/>
        <v/>
      </c>
      <c r="AU97" s="61" t="str">
        <f t="shared" ca="1" si="84"/>
        <v/>
      </c>
      <c r="AV97" s="58"/>
      <c r="AX97" s="31" t="str">
        <f t="shared" ca="1" si="85"/>
        <v/>
      </c>
      <c r="AY97" s="25" t="str">
        <f ca="1"/>
        <v/>
      </c>
      <c r="AZ97" s="25" t="str">
        <f ca="1"/>
        <v/>
      </c>
      <c r="BA97" s="61" t="str">
        <f t="shared" ca="1" si="86"/>
        <v/>
      </c>
      <c r="BB97" s="58"/>
      <c r="BD97" s="31" t="str">
        <f t="shared" ca="1" si="87"/>
        <v/>
      </c>
      <c r="BE97" s="25" t="str">
        <f ca="1"/>
        <v/>
      </c>
      <c r="BF97" s="25" t="str">
        <f ca="1"/>
        <v/>
      </c>
      <c r="BG97" s="61" t="str">
        <f t="shared" ca="1" si="88"/>
        <v/>
      </c>
      <c r="BH97" s="58"/>
      <c r="BJ97" s="31" t="str">
        <f t="shared" ca="1" si="89"/>
        <v/>
      </c>
      <c r="BK97" s="25" t="str">
        <f ca="1"/>
        <v/>
      </c>
      <c r="BL97" s="25" t="str">
        <f ca="1"/>
        <v/>
      </c>
      <c r="BM97" s="61" t="str">
        <f t="shared" ca="1" si="90"/>
        <v/>
      </c>
      <c r="BN97" s="58"/>
      <c r="BP97" s="31" t="str">
        <f t="shared" ca="1" si="91"/>
        <v/>
      </c>
      <c r="BQ97" s="25" t="str">
        <f ca="1"/>
        <v/>
      </c>
      <c r="BR97" s="25" t="str">
        <f ca="1"/>
        <v/>
      </c>
      <c r="BS97" s="61" t="str">
        <f t="shared" ca="1" si="92"/>
        <v/>
      </c>
      <c r="BT97" s="58"/>
    </row>
    <row r="98" spans="1:72">
      <c r="A98" s="16">
        <v>82</v>
      </c>
      <c r="B98" s="31" t="str">
        <f t="shared" ca="1" si="69"/>
        <v/>
      </c>
      <c r="C98" s="25" t="str">
        <f ca="1"/>
        <v/>
      </c>
      <c r="D98" s="25" t="str">
        <f ca="1"/>
        <v/>
      </c>
      <c r="E98" s="61" t="str">
        <f t="shared" ca="1" si="70"/>
        <v/>
      </c>
      <c r="F98" s="58"/>
      <c r="H98" s="31" t="str">
        <f t="shared" ca="1" si="71"/>
        <v/>
      </c>
      <c r="I98" s="25" t="str">
        <f ca="1"/>
        <v/>
      </c>
      <c r="J98" s="25" t="str">
        <f ca="1"/>
        <v/>
      </c>
      <c r="K98" s="61" t="str">
        <f t="shared" ca="1" si="72"/>
        <v/>
      </c>
      <c r="L98" s="58"/>
      <c r="N98" s="31" t="str">
        <f t="shared" ca="1" si="73"/>
        <v/>
      </c>
      <c r="O98" s="25" t="str">
        <f ca="1"/>
        <v/>
      </c>
      <c r="P98" s="25" t="str">
        <f ca="1"/>
        <v/>
      </c>
      <c r="Q98" s="61" t="str">
        <f t="shared" ca="1" si="74"/>
        <v/>
      </c>
      <c r="R98" s="58"/>
      <c r="T98" s="31" t="str">
        <f t="shared" ca="1" si="75"/>
        <v/>
      </c>
      <c r="U98" s="25" t="str">
        <f ca="1"/>
        <v/>
      </c>
      <c r="V98" s="25" t="str">
        <f ca="1"/>
        <v/>
      </c>
      <c r="W98" s="61" t="str">
        <f t="shared" ca="1" si="76"/>
        <v/>
      </c>
      <c r="X98" s="58"/>
      <c r="Z98" s="31" t="str">
        <f t="shared" ca="1" si="77"/>
        <v/>
      </c>
      <c r="AA98" s="25" t="str">
        <f ca="1"/>
        <v/>
      </c>
      <c r="AB98" s="25" t="str">
        <f ca="1"/>
        <v/>
      </c>
      <c r="AC98" s="61" t="str">
        <f t="shared" ca="1" si="78"/>
        <v/>
      </c>
      <c r="AD98" s="58"/>
      <c r="AF98" s="31" t="str">
        <f t="shared" ca="1" si="79"/>
        <v/>
      </c>
      <c r="AG98" s="25" t="str">
        <f ca="1"/>
        <v/>
      </c>
      <c r="AH98" s="25" t="str">
        <f ca="1"/>
        <v/>
      </c>
      <c r="AI98" s="61" t="str">
        <f t="shared" ca="1" si="80"/>
        <v/>
      </c>
      <c r="AJ98" s="58"/>
      <c r="AL98" s="31" t="str">
        <f t="shared" ca="1" si="81"/>
        <v/>
      </c>
      <c r="AM98" s="25" t="str">
        <f ca="1"/>
        <v/>
      </c>
      <c r="AN98" s="163" t="str">
        <f ca="1"/>
        <v/>
      </c>
      <c r="AO98" s="166" t="str">
        <f t="shared" ca="1" si="82"/>
        <v/>
      </c>
      <c r="AP98" s="64"/>
      <c r="AR98" s="31" t="str">
        <f t="shared" ca="1" si="83"/>
        <v/>
      </c>
      <c r="AS98" s="25" t="str">
        <f ca="1"/>
        <v/>
      </c>
      <c r="AT98" s="25" t="str">
        <f ca="1"/>
        <v/>
      </c>
      <c r="AU98" s="61" t="str">
        <f t="shared" ca="1" si="84"/>
        <v/>
      </c>
      <c r="AV98" s="58"/>
      <c r="AX98" s="31" t="str">
        <f t="shared" ca="1" si="85"/>
        <v/>
      </c>
      <c r="AY98" s="25" t="str">
        <f ca="1"/>
        <v/>
      </c>
      <c r="AZ98" s="25" t="str">
        <f ca="1"/>
        <v/>
      </c>
      <c r="BA98" s="61" t="str">
        <f t="shared" ca="1" si="86"/>
        <v/>
      </c>
      <c r="BB98" s="58"/>
      <c r="BD98" s="31" t="str">
        <f t="shared" ca="1" si="87"/>
        <v/>
      </c>
      <c r="BE98" s="25" t="str">
        <f ca="1"/>
        <v/>
      </c>
      <c r="BF98" s="25" t="str">
        <f ca="1"/>
        <v/>
      </c>
      <c r="BG98" s="61" t="str">
        <f t="shared" ca="1" si="88"/>
        <v/>
      </c>
      <c r="BH98" s="58"/>
      <c r="BJ98" s="31" t="str">
        <f t="shared" ca="1" si="89"/>
        <v/>
      </c>
      <c r="BK98" s="25" t="str">
        <f ca="1"/>
        <v/>
      </c>
      <c r="BL98" s="25" t="str">
        <f ca="1"/>
        <v/>
      </c>
      <c r="BM98" s="61" t="str">
        <f t="shared" ca="1" si="90"/>
        <v/>
      </c>
      <c r="BN98" s="58"/>
      <c r="BP98" s="31" t="str">
        <f t="shared" ca="1" si="91"/>
        <v/>
      </c>
      <c r="BQ98" s="25" t="str">
        <f ca="1"/>
        <v/>
      </c>
      <c r="BR98" s="25" t="str">
        <f ca="1"/>
        <v/>
      </c>
      <c r="BS98" s="61" t="str">
        <f t="shared" ca="1" si="92"/>
        <v/>
      </c>
      <c r="BT98" s="58"/>
    </row>
    <row r="99" spans="1:72">
      <c r="A99" s="16">
        <v>83</v>
      </c>
      <c r="B99" s="31" t="str">
        <f t="shared" ca="1" si="69"/>
        <v/>
      </c>
      <c r="C99" s="25" t="str">
        <f ca="1"/>
        <v/>
      </c>
      <c r="D99" s="25" t="str">
        <f ca="1"/>
        <v/>
      </c>
      <c r="E99" s="61" t="str">
        <f t="shared" ca="1" si="70"/>
        <v/>
      </c>
      <c r="F99" s="58"/>
      <c r="H99" s="31" t="str">
        <f t="shared" ca="1" si="71"/>
        <v/>
      </c>
      <c r="I99" s="25" t="str">
        <f ca="1"/>
        <v/>
      </c>
      <c r="J99" s="25" t="str">
        <f ca="1"/>
        <v/>
      </c>
      <c r="K99" s="61" t="str">
        <f t="shared" ca="1" si="72"/>
        <v/>
      </c>
      <c r="L99" s="58"/>
      <c r="N99" s="31" t="str">
        <f t="shared" ca="1" si="73"/>
        <v/>
      </c>
      <c r="O99" s="25" t="str">
        <f ca="1"/>
        <v/>
      </c>
      <c r="P99" s="25" t="str">
        <f ca="1"/>
        <v/>
      </c>
      <c r="Q99" s="61" t="str">
        <f t="shared" ca="1" si="74"/>
        <v/>
      </c>
      <c r="R99" s="58"/>
      <c r="T99" s="31" t="str">
        <f t="shared" ca="1" si="75"/>
        <v/>
      </c>
      <c r="U99" s="25" t="str">
        <f ca="1"/>
        <v/>
      </c>
      <c r="V99" s="25" t="str">
        <f ca="1"/>
        <v/>
      </c>
      <c r="W99" s="61" t="str">
        <f t="shared" ca="1" si="76"/>
        <v/>
      </c>
      <c r="X99" s="58"/>
      <c r="Z99" s="31" t="str">
        <f t="shared" ca="1" si="77"/>
        <v/>
      </c>
      <c r="AA99" s="25" t="str">
        <f ca="1"/>
        <v/>
      </c>
      <c r="AB99" s="25" t="str">
        <f ca="1"/>
        <v/>
      </c>
      <c r="AC99" s="61" t="str">
        <f t="shared" ca="1" si="78"/>
        <v/>
      </c>
      <c r="AD99" s="58"/>
      <c r="AF99" s="31" t="str">
        <f t="shared" ca="1" si="79"/>
        <v/>
      </c>
      <c r="AG99" s="25" t="str">
        <f ca="1"/>
        <v/>
      </c>
      <c r="AH99" s="25" t="str">
        <f ca="1"/>
        <v/>
      </c>
      <c r="AI99" s="61" t="str">
        <f t="shared" ca="1" si="80"/>
        <v/>
      </c>
      <c r="AJ99" s="58"/>
      <c r="AL99" s="31" t="str">
        <f t="shared" ca="1" si="81"/>
        <v/>
      </c>
      <c r="AM99" s="25" t="str">
        <f ca="1"/>
        <v/>
      </c>
      <c r="AN99" s="163" t="str">
        <f ca="1"/>
        <v/>
      </c>
      <c r="AO99" s="166" t="str">
        <f t="shared" ca="1" si="82"/>
        <v/>
      </c>
      <c r="AP99" s="64"/>
      <c r="AR99" s="31" t="str">
        <f t="shared" ca="1" si="83"/>
        <v/>
      </c>
      <c r="AS99" s="25" t="str">
        <f ca="1"/>
        <v/>
      </c>
      <c r="AT99" s="25" t="str">
        <f ca="1"/>
        <v/>
      </c>
      <c r="AU99" s="61" t="str">
        <f t="shared" ca="1" si="84"/>
        <v/>
      </c>
      <c r="AV99" s="58"/>
      <c r="AX99" s="31" t="str">
        <f t="shared" ca="1" si="85"/>
        <v/>
      </c>
      <c r="AY99" s="25" t="str">
        <f ca="1"/>
        <v/>
      </c>
      <c r="AZ99" s="25" t="str">
        <f ca="1"/>
        <v/>
      </c>
      <c r="BA99" s="61" t="str">
        <f t="shared" ca="1" si="86"/>
        <v/>
      </c>
      <c r="BB99" s="58"/>
      <c r="BD99" s="31" t="str">
        <f t="shared" ca="1" si="87"/>
        <v/>
      </c>
      <c r="BE99" s="25" t="str">
        <f ca="1"/>
        <v/>
      </c>
      <c r="BF99" s="25" t="str">
        <f ca="1"/>
        <v/>
      </c>
      <c r="BG99" s="61" t="str">
        <f t="shared" ca="1" si="88"/>
        <v/>
      </c>
      <c r="BH99" s="58"/>
      <c r="BJ99" s="31" t="str">
        <f t="shared" ca="1" si="89"/>
        <v/>
      </c>
      <c r="BK99" s="25" t="str">
        <f ca="1"/>
        <v/>
      </c>
      <c r="BL99" s="25" t="str">
        <f ca="1"/>
        <v/>
      </c>
      <c r="BM99" s="61" t="str">
        <f t="shared" ca="1" si="90"/>
        <v/>
      </c>
      <c r="BN99" s="58"/>
      <c r="BP99" s="31" t="str">
        <f t="shared" ca="1" si="91"/>
        <v/>
      </c>
      <c r="BQ99" s="25" t="str">
        <f ca="1"/>
        <v/>
      </c>
      <c r="BR99" s="25" t="str">
        <f ca="1"/>
        <v/>
      </c>
      <c r="BS99" s="61" t="str">
        <f t="shared" ca="1" si="92"/>
        <v/>
      </c>
      <c r="BT99" s="58"/>
    </row>
    <row r="100" spans="1:72">
      <c r="A100" s="16">
        <v>84</v>
      </c>
      <c r="B100" s="31" t="str">
        <f t="shared" ca="1" si="69"/>
        <v/>
      </c>
      <c r="C100" s="25" t="str">
        <f ca="1"/>
        <v/>
      </c>
      <c r="D100" s="25" t="str">
        <f ca="1"/>
        <v/>
      </c>
      <c r="E100" s="61" t="str">
        <f t="shared" ca="1" si="70"/>
        <v/>
      </c>
      <c r="F100" s="58"/>
      <c r="H100" s="31" t="str">
        <f t="shared" ca="1" si="71"/>
        <v/>
      </c>
      <c r="I100" s="25" t="str">
        <f ca="1"/>
        <v/>
      </c>
      <c r="J100" s="25" t="str">
        <f ca="1"/>
        <v/>
      </c>
      <c r="K100" s="61" t="str">
        <f t="shared" ca="1" si="72"/>
        <v/>
      </c>
      <c r="L100" s="58"/>
      <c r="N100" s="31" t="str">
        <f t="shared" ca="1" si="73"/>
        <v/>
      </c>
      <c r="O100" s="25" t="str">
        <f ca="1"/>
        <v/>
      </c>
      <c r="P100" s="25" t="str">
        <f ca="1"/>
        <v/>
      </c>
      <c r="Q100" s="61" t="str">
        <f t="shared" ca="1" si="74"/>
        <v/>
      </c>
      <c r="R100" s="58"/>
      <c r="T100" s="31" t="str">
        <f t="shared" ca="1" si="75"/>
        <v/>
      </c>
      <c r="U100" s="25" t="str">
        <f ca="1"/>
        <v/>
      </c>
      <c r="V100" s="25" t="str">
        <f ca="1"/>
        <v/>
      </c>
      <c r="W100" s="61" t="str">
        <f t="shared" ca="1" si="76"/>
        <v/>
      </c>
      <c r="X100" s="58"/>
      <c r="Z100" s="31" t="str">
        <f t="shared" ca="1" si="77"/>
        <v/>
      </c>
      <c r="AA100" s="25" t="str">
        <f ca="1"/>
        <v/>
      </c>
      <c r="AB100" s="25" t="str">
        <f ca="1"/>
        <v/>
      </c>
      <c r="AC100" s="61" t="str">
        <f t="shared" ca="1" si="78"/>
        <v/>
      </c>
      <c r="AD100" s="58"/>
      <c r="AF100" s="31" t="str">
        <f t="shared" ca="1" si="79"/>
        <v/>
      </c>
      <c r="AG100" s="25" t="str">
        <f ca="1"/>
        <v/>
      </c>
      <c r="AH100" s="25" t="str">
        <f ca="1"/>
        <v/>
      </c>
      <c r="AI100" s="61" t="str">
        <f t="shared" ca="1" si="80"/>
        <v/>
      </c>
      <c r="AJ100" s="58"/>
      <c r="AL100" s="31" t="str">
        <f t="shared" ca="1" si="81"/>
        <v/>
      </c>
      <c r="AM100" s="25" t="str">
        <f ca="1"/>
        <v/>
      </c>
      <c r="AN100" s="163" t="str">
        <f ca="1"/>
        <v/>
      </c>
      <c r="AO100" s="166" t="str">
        <f t="shared" ca="1" si="82"/>
        <v/>
      </c>
      <c r="AP100" s="64"/>
      <c r="AR100" s="31" t="str">
        <f t="shared" ca="1" si="83"/>
        <v/>
      </c>
      <c r="AS100" s="25" t="str">
        <f ca="1"/>
        <v/>
      </c>
      <c r="AT100" s="25" t="str">
        <f ca="1"/>
        <v/>
      </c>
      <c r="AU100" s="61" t="str">
        <f t="shared" ca="1" si="84"/>
        <v/>
      </c>
      <c r="AV100" s="58"/>
      <c r="AX100" s="31" t="str">
        <f t="shared" ca="1" si="85"/>
        <v/>
      </c>
      <c r="AY100" s="25" t="str">
        <f ca="1"/>
        <v/>
      </c>
      <c r="AZ100" s="25" t="str">
        <f ca="1"/>
        <v/>
      </c>
      <c r="BA100" s="61" t="str">
        <f t="shared" ca="1" si="86"/>
        <v/>
      </c>
      <c r="BB100" s="58"/>
      <c r="BD100" s="31" t="str">
        <f t="shared" ca="1" si="87"/>
        <v/>
      </c>
      <c r="BE100" s="25" t="str">
        <f ca="1"/>
        <v/>
      </c>
      <c r="BF100" s="25" t="str">
        <f ca="1"/>
        <v/>
      </c>
      <c r="BG100" s="61" t="str">
        <f t="shared" ca="1" si="88"/>
        <v/>
      </c>
      <c r="BH100" s="58"/>
      <c r="BJ100" s="31" t="str">
        <f t="shared" ca="1" si="89"/>
        <v/>
      </c>
      <c r="BK100" s="25" t="str">
        <f ca="1"/>
        <v/>
      </c>
      <c r="BL100" s="25" t="str">
        <f ca="1"/>
        <v/>
      </c>
      <c r="BM100" s="61" t="str">
        <f t="shared" ca="1" si="90"/>
        <v/>
      </c>
      <c r="BN100" s="58"/>
      <c r="BP100" s="31" t="str">
        <f t="shared" ca="1" si="91"/>
        <v/>
      </c>
      <c r="BQ100" s="25" t="str">
        <f ca="1"/>
        <v/>
      </c>
      <c r="BR100" s="25" t="str">
        <f ca="1"/>
        <v/>
      </c>
      <c r="BS100" s="61" t="str">
        <f t="shared" ca="1" si="92"/>
        <v/>
      </c>
      <c r="BT100" s="58"/>
    </row>
    <row r="101" spans="1:72">
      <c r="A101" s="16">
        <v>85</v>
      </c>
      <c r="B101" s="31" t="str">
        <f t="shared" ca="1" si="69"/>
        <v/>
      </c>
      <c r="C101" s="25" t="str">
        <f ca="1"/>
        <v/>
      </c>
      <c r="D101" s="25" t="str">
        <f ca="1"/>
        <v/>
      </c>
      <c r="E101" s="61" t="str">
        <f t="shared" ca="1" si="70"/>
        <v/>
      </c>
      <c r="F101" s="58"/>
      <c r="H101" s="31" t="str">
        <f t="shared" ca="1" si="71"/>
        <v/>
      </c>
      <c r="I101" s="25" t="str">
        <f ca="1"/>
        <v/>
      </c>
      <c r="J101" s="25" t="str">
        <f ca="1"/>
        <v/>
      </c>
      <c r="K101" s="61" t="str">
        <f t="shared" ca="1" si="72"/>
        <v/>
      </c>
      <c r="L101" s="58"/>
      <c r="N101" s="31" t="str">
        <f t="shared" ca="1" si="73"/>
        <v/>
      </c>
      <c r="O101" s="25" t="str">
        <f ca="1"/>
        <v/>
      </c>
      <c r="P101" s="25" t="str">
        <f ca="1"/>
        <v/>
      </c>
      <c r="Q101" s="61" t="str">
        <f t="shared" ca="1" si="74"/>
        <v/>
      </c>
      <c r="R101" s="58"/>
      <c r="T101" s="31" t="str">
        <f t="shared" ca="1" si="75"/>
        <v/>
      </c>
      <c r="U101" s="25" t="str">
        <f ca="1"/>
        <v/>
      </c>
      <c r="V101" s="25" t="str">
        <f ca="1"/>
        <v/>
      </c>
      <c r="W101" s="61" t="str">
        <f t="shared" ca="1" si="76"/>
        <v/>
      </c>
      <c r="X101" s="58"/>
      <c r="Z101" s="31" t="str">
        <f t="shared" ca="1" si="77"/>
        <v/>
      </c>
      <c r="AA101" s="25" t="str">
        <f ca="1"/>
        <v/>
      </c>
      <c r="AB101" s="25" t="str">
        <f ca="1"/>
        <v/>
      </c>
      <c r="AC101" s="61" t="str">
        <f t="shared" ca="1" si="78"/>
        <v/>
      </c>
      <c r="AD101" s="58"/>
      <c r="AF101" s="31" t="str">
        <f t="shared" ca="1" si="79"/>
        <v/>
      </c>
      <c r="AG101" s="25" t="str">
        <f ca="1"/>
        <v/>
      </c>
      <c r="AH101" s="25" t="str">
        <f ca="1"/>
        <v/>
      </c>
      <c r="AI101" s="61" t="str">
        <f t="shared" ca="1" si="80"/>
        <v/>
      </c>
      <c r="AJ101" s="58"/>
      <c r="AL101" s="31" t="str">
        <f t="shared" ca="1" si="81"/>
        <v/>
      </c>
      <c r="AM101" s="25" t="str">
        <f ca="1"/>
        <v/>
      </c>
      <c r="AN101" s="163" t="str">
        <f ca="1"/>
        <v/>
      </c>
      <c r="AO101" s="166" t="str">
        <f t="shared" ca="1" si="82"/>
        <v/>
      </c>
      <c r="AP101" s="64"/>
      <c r="AR101" s="31" t="str">
        <f t="shared" ca="1" si="83"/>
        <v/>
      </c>
      <c r="AS101" s="25" t="str">
        <f ca="1"/>
        <v/>
      </c>
      <c r="AT101" s="25" t="str">
        <f ca="1"/>
        <v/>
      </c>
      <c r="AU101" s="61" t="str">
        <f t="shared" ca="1" si="84"/>
        <v/>
      </c>
      <c r="AV101" s="58"/>
      <c r="AX101" s="31" t="str">
        <f t="shared" ca="1" si="85"/>
        <v/>
      </c>
      <c r="AY101" s="25" t="str">
        <f ca="1"/>
        <v/>
      </c>
      <c r="AZ101" s="25" t="str">
        <f ca="1"/>
        <v/>
      </c>
      <c r="BA101" s="61" t="str">
        <f t="shared" ca="1" si="86"/>
        <v/>
      </c>
      <c r="BB101" s="58"/>
      <c r="BD101" s="31" t="str">
        <f t="shared" ca="1" si="87"/>
        <v/>
      </c>
      <c r="BE101" s="25" t="str">
        <f ca="1"/>
        <v/>
      </c>
      <c r="BF101" s="25" t="str">
        <f ca="1"/>
        <v/>
      </c>
      <c r="BG101" s="61" t="str">
        <f t="shared" ca="1" si="88"/>
        <v/>
      </c>
      <c r="BH101" s="58"/>
      <c r="BJ101" s="31" t="str">
        <f t="shared" ca="1" si="89"/>
        <v/>
      </c>
      <c r="BK101" s="25" t="str">
        <f ca="1"/>
        <v/>
      </c>
      <c r="BL101" s="25" t="str">
        <f ca="1"/>
        <v/>
      </c>
      <c r="BM101" s="61" t="str">
        <f t="shared" ca="1" si="90"/>
        <v/>
      </c>
      <c r="BN101" s="58"/>
      <c r="BP101" s="31" t="str">
        <f t="shared" ca="1" si="91"/>
        <v/>
      </c>
      <c r="BQ101" s="25" t="str">
        <f ca="1"/>
        <v/>
      </c>
      <c r="BR101" s="25" t="str">
        <f ca="1"/>
        <v/>
      </c>
      <c r="BS101" s="61" t="str">
        <f t="shared" ca="1" si="92"/>
        <v/>
      </c>
      <c r="BT101" s="58"/>
    </row>
    <row r="102" spans="1:72">
      <c r="A102" s="16">
        <v>86</v>
      </c>
      <c r="B102" s="31" t="str">
        <f t="shared" ca="1" si="69"/>
        <v/>
      </c>
      <c r="C102" s="25" t="str">
        <f ca="1"/>
        <v/>
      </c>
      <c r="D102" s="25" t="str">
        <f ca="1"/>
        <v/>
      </c>
      <c r="E102" s="61" t="str">
        <f t="shared" ca="1" si="70"/>
        <v/>
      </c>
      <c r="F102" s="58"/>
      <c r="H102" s="31" t="str">
        <f t="shared" ca="1" si="71"/>
        <v/>
      </c>
      <c r="I102" s="25" t="str">
        <f ca="1"/>
        <v/>
      </c>
      <c r="J102" s="25" t="str">
        <f ca="1"/>
        <v/>
      </c>
      <c r="K102" s="61" t="str">
        <f t="shared" ca="1" si="72"/>
        <v/>
      </c>
      <c r="L102" s="58"/>
      <c r="N102" s="31" t="str">
        <f t="shared" ca="1" si="73"/>
        <v/>
      </c>
      <c r="O102" s="25" t="str">
        <f ca="1"/>
        <v/>
      </c>
      <c r="P102" s="25" t="str">
        <f ca="1"/>
        <v/>
      </c>
      <c r="Q102" s="61" t="str">
        <f t="shared" ca="1" si="74"/>
        <v/>
      </c>
      <c r="R102" s="58"/>
      <c r="T102" s="31" t="str">
        <f t="shared" ca="1" si="75"/>
        <v/>
      </c>
      <c r="U102" s="25" t="str">
        <f ca="1"/>
        <v/>
      </c>
      <c r="V102" s="25" t="str">
        <f ca="1"/>
        <v/>
      </c>
      <c r="W102" s="61" t="str">
        <f t="shared" ca="1" si="76"/>
        <v/>
      </c>
      <c r="X102" s="58"/>
      <c r="Z102" s="31" t="str">
        <f t="shared" ca="1" si="77"/>
        <v/>
      </c>
      <c r="AA102" s="25" t="str">
        <f ca="1"/>
        <v/>
      </c>
      <c r="AB102" s="25" t="str">
        <f ca="1"/>
        <v/>
      </c>
      <c r="AC102" s="61" t="str">
        <f t="shared" ca="1" si="78"/>
        <v/>
      </c>
      <c r="AD102" s="58"/>
      <c r="AF102" s="31" t="str">
        <f t="shared" ca="1" si="79"/>
        <v/>
      </c>
      <c r="AG102" s="25" t="str">
        <f ca="1"/>
        <v/>
      </c>
      <c r="AH102" s="25" t="str">
        <f ca="1"/>
        <v/>
      </c>
      <c r="AI102" s="61" t="str">
        <f t="shared" ca="1" si="80"/>
        <v/>
      </c>
      <c r="AJ102" s="58"/>
      <c r="AL102" s="31" t="str">
        <f t="shared" ca="1" si="81"/>
        <v/>
      </c>
      <c r="AM102" s="25" t="str">
        <f ca="1"/>
        <v/>
      </c>
      <c r="AN102" s="163" t="str">
        <f ca="1"/>
        <v/>
      </c>
      <c r="AO102" s="166" t="str">
        <f t="shared" ca="1" si="82"/>
        <v/>
      </c>
      <c r="AP102" s="64"/>
      <c r="AR102" s="31" t="str">
        <f t="shared" ca="1" si="83"/>
        <v/>
      </c>
      <c r="AS102" s="25" t="str">
        <f ca="1"/>
        <v/>
      </c>
      <c r="AT102" s="25" t="str">
        <f ca="1"/>
        <v/>
      </c>
      <c r="AU102" s="61" t="str">
        <f t="shared" ca="1" si="84"/>
        <v/>
      </c>
      <c r="AV102" s="58"/>
      <c r="AX102" s="31" t="str">
        <f t="shared" ca="1" si="85"/>
        <v/>
      </c>
      <c r="AY102" s="25" t="str">
        <f ca="1"/>
        <v/>
      </c>
      <c r="AZ102" s="25" t="str">
        <f ca="1"/>
        <v/>
      </c>
      <c r="BA102" s="61" t="str">
        <f t="shared" ca="1" si="86"/>
        <v/>
      </c>
      <c r="BB102" s="58"/>
      <c r="BD102" s="31" t="str">
        <f t="shared" ca="1" si="87"/>
        <v/>
      </c>
      <c r="BE102" s="25" t="str">
        <f ca="1"/>
        <v/>
      </c>
      <c r="BF102" s="25" t="str">
        <f ca="1"/>
        <v/>
      </c>
      <c r="BG102" s="61" t="str">
        <f t="shared" ca="1" si="88"/>
        <v/>
      </c>
      <c r="BH102" s="58"/>
      <c r="BJ102" s="31" t="str">
        <f t="shared" ca="1" si="89"/>
        <v/>
      </c>
      <c r="BK102" s="25" t="str">
        <f ca="1"/>
        <v/>
      </c>
      <c r="BL102" s="25" t="str">
        <f ca="1"/>
        <v/>
      </c>
      <c r="BM102" s="61" t="str">
        <f t="shared" ca="1" si="90"/>
        <v/>
      </c>
      <c r="BN102" s="58"/>
      <c r="BP102" s="31" t="str">
        <f t="shared" ca="1" si="91"/>
        <v/>
      </c>
      <c r="BQ102" s="25" t="str">
        <f ca="1"/>
        <v/>
      </c>
      <c r="BR102" s="25" t="str">
        <f ca="1"/>
        <v/>
      </c>
      <c r="BS102" s="61" t="str">
        <f t="shared" ca="1" si="92"/>
        <v/>
      </c>
      <c r="BT102" s="58"/>
    </row>
    <row r="103" spans="1:72">
      <c r="A103" s="16">
        <v>87</v>
      </c>
      <c r="B103" s="31" t="str">
        <f t="shared" ca="1" si="69"/>
        <v/>
      </c>
      <c r="C103" s="25" t="str">
        <f ca="1"/>
        <v/>
      </c>
      <c r="D103" s="25" t="str">
        <f ca="1"/>
        <v/>
      </c>
      <c r="E103" s="61" t="str">
        <f t="shared" ca="1" si="70"/>
        <v/>
      </c>
      <c r="F103" s="58"/>
      <c r="H103" s="31" t="str">
        <f t="shared" ca="1" si="71"/>
        <v/>
      </c>
      <c r="I103" s="25" t="str">
        <f ca="1"/>
        <v/>
      </c>
      <c r="J103" s="25" t="str">
        <f ca="1"/>
        <v/>
      </c>
      <c r="K103" s="61" t="str">
        <f t="shared" ca="1" si="72"/>
        <v/>
      </c>
      <c r="L103" s="58"/>
      <c r="N103" s="31" t="str">
        <f t="shared" ca="1" si="73"/>
        <v/>
      </c>
      <c r="O103" s="25" t="str">
        <f ca="1"/>
        <v/>
      </c>
      <c r="P103" s="25" t="str">
        <f ca="1"/>
        <v/>
      </c>
      <c r="Q103" s="61" t="str">
        <f t="shared" ca="1" si="74"/>
        <v/>
      </c>
      <c r="R103" s="58"/>
      <c r="T103" s="31" t="str">
        <f t="shared" ca="1" si="75"/>
        <v/>
      </c>
      <c r="U103" s="25" t="str">
        <f ca="1"/>
        <v/>
      </c>
      <c r="V103" s="25" t="str">
        <f ca="1"/>
        <v/>
      </c>
      <c r="W103" s="61" t="str">
        <f t="shared" ca="1" si="76"/>
        <v/>
      </c>
      <c r="X103" s="58"/>
      <c r="Z103" s="31" t="str">
        <f t="shared" ca="1" si="77"/>
        <v/>
      </c>
      <c r="AA103" s="25" t="str">
        <f ca="1"/>
        <v/>
      </c>
      <c r="AB103" s="25" t="str">
        <f ca="1"/>
        <v/>
      </c>
      <c r="AC103" s="61" t="str">
        <f t="shared" ca="1" si="78"/>
        <v/>
      </c>
      <c r="AD103" s="58"/>
      <c r="AF103" s="31" t="str">
        <f t="shared" ca="1" si="79"/>
        <v/>
      </c>
      <c r="AG103" s="25" t="str">
        <f ca="1"/>
        <v/>
      </c>
      <c r="AH103" s="25" t="str">
        <f ca="1"/>
        <v/>
      </c>
      <c r="AI103" s="61" t="str">
        <f t="shared" ca="1" si="80"/>
        <v/>
      </c>
      <c r="AJ103" s="58"/>
      <c r="AL103" s="31" t="str">
        <f t="shared" ca="1" si="81"/>
        <v/>
      </c>
      <c r="AM103" s="25" t="str">
        <f ca="1"/>
        <v/>
      </c>
      <c r="AN103" s="163" t="str">
        <f ca="1"/>
        <v/>
      </c>
      <c r="AO103" s="166" t="str">
        <f t="shared" ca="1" si="82"/>
        <v/>
      </c>
      <c r="AP103" s="64"/>
      <c r="AR103" s="31" t="str">
        <f t="shared" ca="1" si="83"/>
        <v/>
      </c>
      <c r="AS103" s="25" t="str">
        <f ca="1"/>
        <v/>
      </c>
      <c r="AT103" s="25" t="str">
        <f ca="1"/>
        <v/>
      </c>
      <c r="AU103" s="61" t="str">
        <f t="shared" ca="1" si="84"/>
        <v/>
      </c>
      <c r="AV103" s="58"/>
      <c r="AX103" s="31" t="str">
        <f t="shared" ca="1" si="85"/>
        <v/>
      </c>
      <c r="AY103" s="25" t="str">
        <f ca="1"/>
        <v/>
      </c>
      <c r="AZ103" s="25" t="str">
        <f ca="1"/>
        <v/>
      </c>
      <c r="BA103" s="61" t="str">
        <f t="shared" ca="1" si="86"/>
        <v/>
      </c>
      <c r="BB103" s="58"/>
      <c r="BD103" s="31" t="str">
        <f t="shared" ca="1" si="87"/>
        <v/>
      </c>
      <c r="BE103" s="25" t="str">
        <f ca="1"/>
        <v/>
      </c>
      <c r="BF103" s="25" t="str">
        <f ca="1"/>
        <v/>
      </c>
      <c r="BG103" s="61" t="str">
        <f t="shared" ca="1" si="88"/>
        <v/>
      </c>
      <c r="BH103" s="58"/>
      <c r="BJ103" s="31" t="str">
        <f t="shared" ca="1" si="89"/>
        <v/>
      </c>
      <c r="BK103" s="25" t="str">
        <f ca="1"/>
        <v/>
      </c>
      <c r="BL103" s="25" t="str">
        <f ca="1"/>
        <v/>
      </c>
      <c r="BM103" s="61" t="str">
        <f t="shared" ca="1" si="90"/>
        <v/>
      </c>
      <c r="BN103" s="58"/>
      <c r="BP103" s="31" t="str">
        <f t="shared" ca="1" si="91"/>
        <v/>
      </c>
      <c r="BQ103" s="25" t="str">
        <f ca="1"/>
        <v/>
      </c>
      <c r="BR103" s="25" t="str">
        <f ca="1"/>
        <v/>
      </c>
      <c r="BS103" s="61" t="str">
        <f t="shared" ca="1" si="92"/>
        <v/>
      </c>
      <c r="BT103" s="58"/>
    </row>
    <row r="104" spans="1:72">
      <c r="A104" s="16">
        <v>88</v>
      </c>
      <c r="B104" s="31" t="str">
        <f t="shared" ca="1" si="69"/>
        <v/>
      </c>
      <c r="C104" s="25" t="str">
        <f ca="1"/>
        <v/>
      </c>
      <c r="D104" s="25" t="str">
        <f ca="1"/>
        <v/>
      </c>
      <c r="E104" s="61" t="str">
        <f t="shared" ca="1" si="70"/>
        <v/>
      </c>
      <c r="F104" s="58"/>
      <c r="H104" s="31" t="str">
        <f t="shared" ca="1" si="71"/>
        <v/>
      </c>
      <c r="I104" s="25" t="str">
        <f ca="1"/>
        <v/>
      </c>
      <c r="J104" s="25" t="str">
        <f ca="1"/>
        <v/>
      </c>
      <c r="K104" s="61" t="str">
        <f t="shared" ca="1" si="72"/>
        <v/>
      </c>
      <c r="L104" s="58"/>
      <c r="N104" s="31" t="str">
        <f t="shared" ca="1" si="73"/>
        <v/>
      </c>
      <c r="O104" s="25" t="str">
        <f ca="1"/>
        <v/>
      </c>
      <c r="P104" s="25" t="str">
        <f ca="1"/>
        <v/>
      </c>
      <c r="Q104" s="61" t="str">
        <f t="shared" ca="1" si="74"/>
        <v/>
      </c>
      <c r="R104" s="58"/>
      <c r="T104" s="31" t="str">
        <f t="shared" ca="1" si="75"/>
        <v/>
      </c>
      <c r="U104" s="25" t="str">
        <f ca="1"/>
        <v/>
      </c>
      <c r="V104" s="25" t="str">
        <f ca="1"/>
        <v/>
      </c>
      <c r="W104" s="61" t="str">
        <f t="shared" ca="1" si="76"/>
        <v/>
      </c>
      <c r="X104" s="58"/>
      <c r="Z104" s="31" t="str">
        <f t="shared" ca="1" si="77"/>
        <v/>
      </c>
      <c r="AA104" s="25" t="str">
        <f ca="1"/>
        <v/>
      </c>
      <c r="AB104" s="25" t="str">
        <f ca="1"/>
        <v/>
      </c>
      <c r="AC104" s="61" t="str">
        <f t="shared" ca="1" si="78"/>
        <v/>
      </c>
      <c r="AD104" s="58"/>
      <c r="AF104" s="31" t="str">
        <f t="shared" ca="1" si="79"/>
        <v/>
      </c>
      <c r="AG104" s="25" t="str">
        <f ca="1"/>
        <v/>
      </c>
      <c r="AH104" s="25" t="str">
        <f ca="1"/>
        <v/>
      </c>
      <c r="AI104" s="61" t="str">
        <f t="shared" ca="1" si="80"/>
        <v/>
      </c>
      <c r="AJ104" s="58"/>
      <c r="AL104" s="31" t="str">
        <f t="shared" ca="1" si="81"/>
        <v/>
      </c>
      <c r="AM104" s="25" t="str">
        <f ca="1"/>
        <v/>
      </c>
      <c r="AN104" s="163" t="str">
        <f ca="1"/>
        <v/>
      </c>
      <c r="AO104" s="166" t="str">
        <f t="shared" ca="1" si="82"/>
        <v/>
      </c>
      <c r="AP104" s="64"/>
      <c r="AR104" s="31" t="str">
        <f t="shared" ca="1" si="83"/>
        <v/>
      </c>
      <c r="AS104" s="25" t="str">
        <f ca="1"/>
        <v/>
      </c>
      <c r="AT104" s="25" t="str">
        <f ca="1"/>
        <v/>
      </c>
      <c r="AU104" s="61" t="str">
        <f t="shared" ca="1" si="84"/>
        <v/>
      </c>
      <c r="AV104" s="58"/>
      <c r="AX104" s="31" t="str">
        <f t="shared" ca="1" si="85"/>
        <v/>
      </c>
      <c r="AY104" s="25" t="str">
        <f ca="1"/>
        <v/>
      </c>
      <c r="AZ104" s="25" t="str">
        <f ca="1"/>
        <v/>
      </c>
      <c r="BA104" s="61" t="str">
        <f t="shared" ca="1" si="86"/>
        <v/>
      </c>
      <c r="BB104" s="58"/>
      <c r="BD104" s="31" t="str">
        <f t="shared" ca="1" si="87"/>
        <v/>
      </c>
      <c r="BE104" s="25" t="str">
        <f ca="1"/>
        <v/>
      </c>
      <c r="BF104" s="25" t="str">
        <f ca="1"/>
        <v/>
      </c>
      <c r="BG104" s="61" t="str">
        <f t="shared" ca="1" si="88"/>
        <v/>
      </c>
      <c r="BH104" s="58"/>
      <c r="BJ104" s="31" t="str">
        <f t="shared" ca="1" si="89"/>
        <v/>
      </c>
      <c r="BK104" s="25" t="str">
        <f ca="1"/>
        <v/>
      </c>
      <c r="BL104" s="25" t="str">
        <f ca="1"/>
        <v/>
      </c>
      <c r="BM104" s="61" t="str">
        <f t="shared" ca="1" si="90"/>
        <v/>
      </c>
      <c r="BN104" s="58"/>
      <c r="BP104" s="31" t="str">
        <f t="shared" ca="1" si="91"/>
        <v/>
      </c>
      <c r="BQ104" s="25" t="str">
        <f ca="1"/>
        <v/>
      </c>
      <c r="BR104" s="25" t="str">
        <f ca="1"/>
        <v/>
      </c>
      <c r="BS104" s="61" t="str">
        <f t="shared" ca="1" si="92"/>
        <v/>
      </c>
      <c r="BT104" s="58"/>
    </row>
    <row r="105" spans="1:72">
      <c r="A105" s="16">
        <v>89</v>
      </c>
      <c r="B105" s="31" t="str">
        <f t="shared" ca="1" si="69"/>
        <v/>
      </c>
      <c r="C105" s="25" t="str">
        <f ca="1"/>
        <v/>
      </c>
      <c r="D105" s="25" t="str">
        <f ca="1"/>
        <v/>
      </c>
      <c r="E105" s="61" t="str">
        <f t="shared" ca="1" si="70"/>
        <v/>
      </c>
      <c r="F105" s="58"/>
      <c r="H105" s="31" t="str">
        <f t="shared" ca="1" si="71"/>
        <v/>
      </c>
      <c r="I105" s="25" t="str">
        <f ca="1"/>
        <v/>
      </c>
      <c r="J105" s="25" t="str">
        <f ca="1"/>
        <v/>
      </c>
      <c r="K105" s="61" t="str">
        <f t="shared" ca="1" si="72"/>
        <v/>
      </c>
      <c r="L105" s="58"/>
      <c r="N105" s="31" t="str">
        <f t="shared" ca="1" si="73"/>
        <v/>
      </c>
      <c r="O105" s="25" t="str">
        <f ca="1"/>
        <v/>
      </c>
      <c r="P105" s="25" t="str">
        <f ca="1"/>
        <v/>
      </c>
      <c r="Q105" s="61" t="str">
        <f t="shared" ca="1" si="74"/>
        <v/>
      </c>
      <c r="R105" s="58"/>
      <c r="T105" s="31" t="str">
        <f t="shared" ca="1" si="75"/>
        <v/>
      </c>
      <c r="U105" s="25" t="str">
        <f ca="1"/>
        <v/>
      </c>
      <c r="V105" s="25" t="str">
        <f ca="1"/>
        <v/>
      </c>
      <c r="W105" s="61" t="str">
        <f t="shared" ca="1" si="76"/>
        <v/>
      </c>
      <c r="X105" s="58"/>
      <c r="Z105" s="31" t="str">
        <f t="shared" ca="1" si="77"/>
        <v/>
      </c>
      <c r="AA105" s="25" t="str">
        <f ca="1"/>
        <v/>
      </c>
      <c r="AB105" s="25" t="str">
        <f ca="1"/>
        <v/>
      </c>
      <c r="AC105" s="61" t="str">
        <f t="shared" ca="1" si="78"/>
        <v/>
      </c>
      <c r="AD105" s="58"/>
      <c r="AF105" s="31" t="str">
        <f t="shared" ca="1" si="79"/>
        <v/>
      </c>
      <c r="AG105" s="25" t="str">
        <f ca="1"/>
        <v/>
      </c>
      <c r="AH105" s="25" t="str">
        <f ca="1"/>
        <v/>
      </c>
      <c r="AI105" s="61" t="str">
        <f t="shared" ca="1" si="80"/>
        <v/>
      </c>
      <c r="AJ105" s="58"/>
      <c r="AL105" s="31" t="str">
        <f t="shared" ca="1" si="81"/>
        <v/>
      </c>
      <c r="AM105" s="25" t="str">
        <f ca="1"/>
        <v/>
      </c>
      <c r="AN105" s="163" t="str">
        <f ca="1"/>
        <v/>
      </c>
      <c r="AO105" s="166" t="str">
        <f t="shared" ca="1" si="82"/>
        <v/>
      </c>
      <c r="AP105" s="64"/>
      <c r="AR105" s="31" t="str">
        <f t="shared" ca="1" si="83"/>
        <v/>
      </c>
      <c r="AS105" s="25" t="str">
        <f ca="1"/>
        <v/>
      </c>
      <c r="AT105" s="25" t="str">
        <f ca="1"/>
        <v/>
      </c>
      <c r="AU105" s="61" t="str">
        <f t="shared" ca="1" si="84"/>
        <v/>
      </c>
      <c r="AV105" s="58"/>
      <c r="AX105" s="31" t="str">
        <f t="shared" ca="1" si="85"/>
        <v/>
      </c>
      <c r="AY105" s="25" t="str">
        <f ca="1"/>
        <v/>
      </c>
      <c r="AZ105" s="25" t="str">
        <f ca="1"/>
        <v/>
      </c>
      <c r="BA105" s="61" t="str">
        <f t="shared" ca="1" si="86"/>
        <v/>
      </c>
      <c r="BB105" s="58"/>
      <c r="BD105" s="31" t="str">
        <f t="shared" ca="1" si="87"/>
        <v/>
      </c>
      <c r="BE105" s="25" t="str">
        <f ca="1"/>
        <v/>
      </c>
      <c r="BF105" s="25" t="str">
        <f ca="1"/>
        <v/>
      </c>
      <c r="BG105" s="61" t="str">
        <f t="shared" ca="1" si="88"/>
        <v/>
      </c>
      <c r="BH105" s="58"/>
      <c r="BJ105" s="31" t="str">
        <f t="shared" ca="1" si="89"/>
        <v/>
      </c>
      <c r="BK105" s="25" t="str">
        <f ca="1"/>
        <v/>
      </c>
      <c r="BL105" s="25" t="str">
        <f ca="1"/>
        <v/>
      </c>
      <c r="BM105" s="61" t="str">
        <f t="shared" ca="1" si="90"/>
        <v/>
      </c>
      <c r="BN105" s="58"/>
      <c r="BP105" s="31" t="str">
        <f t="shared" ca="1" si="91"/>
        <v/>
      </c>
      <c r="BQ105" s="25" t="str">
        <f ca="1"/>
        <v/>
      </c>
      <c r="BR105" s="25" t="str">
        <f ca="1"/>
        <v/>
      </c>
      <c r="BS105" s="61" t="str">
        <f t="shared" ca="1" si="92"/>
        <v/>
      </c>
      <c r="BT105" s="58"/>
    </row>
    <row r="106" spans="1:72">
      <c r="A106" s="16">
        <v>90</v>
      </c>
      <c r="B106" s="31" t="str">
        <f t="shared" ca="1" si="69"/>
        <v/>
      </c>
      <c r="C106" s="25" t="str">
        <f ca="1"/>
        <v/>
      </c>
      <c r="D106" s="25" t="str">
        <f ca="1"/>
        <v/>
      </c>
      <c r="E106" s="61" t="str">
        <f t="shared" ca="1" si="70"/>
        <v/>
      </c>
      <c r="F106" s="58"/>
      <c r="H106" s="31" t="str">
        <f t="shared" ca="1" si="71"/>
        <v/>
      </c>
      <c r="I106" s="25" t="str">
        <f ca="1"/>
        <v/>
      </c>
      <c r="J106" s="25" t="str">
        <f ca="1"/>
        <v/>
      </c>
      <c r="K106" s="61" t="str">
        <f t="shared" ca="1" si="72"/>
        <v/>
      </c>
      <c r="L106" s="58"/>
      <c r="N106" s="31" t="str">
        <f t="shared" ca="1" si="73"/>
        <v/>
      </c>
      <c r="O106" s="25" t="str">
        <f ca="1"/>
        <v/>
      </c>
      <c r="P106" s="25" t="str">
        <f ca="1"/>
        <v/>
      </c>
      <c r="Q106" s="61" t="str">
        <f t="shared" ca="1" si="74"/>
        <v/>
      </c>
      <c r="R106" s="58"/>
      <c r="T106" s="31" t="str">
        <f t="shared" ca="1" si="75"/>
        <v/>
      </c>
      <c r="U106" s="25" t="str">
        <f ca="1"/>
        <v/>
      </c>
      <c r="V106" s="25" t="str">
        <f ca="1"/>
        <v/>
      </c>
      <c r="W106" s="61" t="str">
        <f t="shared" ca="1" si="76"/>
        <v/>
      </c>
      <c r="X106" s="58"/>
      <c r="Z106" s="31" t="str">
        <f t="shared" ca="1" si="77"/>
        <v/>
      </c>
      <c r="AA106" s="25" t="str">
        <f ca="1"/>
        <v/>
      </c>
      <c r="AB106" s="25" t="str">
        <f ca="1"/>
        <v/>
      </c>
      <c r="AC106" s="61" t="str">
        <f t="shared" ca="1" si="78"/>
        <v/>
      </c>
      <c r="AD106" s="58"/>
      <c r="AF106" s="31" t="str">
        <f t="shared" ca="1" si="79"/>
        <v/>
      </c>
      <c r="AG106" s="25" t="str">
        <f ca="1"/>
        <v/>
      </c>
      <c r="AH106" s="25" t="str">
        <f ca="1"/>
        <v/>
      </c>
      <c r="AI106" s="61" t="str">
        <f t="shared" ca="1" si="80"/>
        <v/>
      </c>
      <c r="AJ106" s="58"/>
      <c r="AL106" s="31" t="str">
        <f t="shared" ca="1" si="81"/>
        <v/>
      </c>
      <c r="AM106" s="25" t="str">
        <f ca="1"/>
        <v/>
      </c>
      <c r="AN106" s="163" t="str">
        <f ca="1"/>
        <v/>
      </c>
      <c r="AO106" s="166" t="str">
        <f t="shared" ca="1" si="82"/>
        <v/>
      </c>
      <c r="AP106" s="64"/>
      <c r="AR106" s="31" t="str">
        <f t="shared" ca="1" si="83"/>
        <v/>
      </c>
      <c r="AS106" s="25" t="str">
        <f ca="1"/>
        <v/>
      </c>
      <c r="AT106" s="25" t="str">
        <f ca="1"/>
        <v/>
      </c>
      <c r="AU106" s="61" t="str">
        <f t="shared" ca="1" si="84"/>
        <v/>
      </c>
      <c r="AV106" s="58"/>
      <c r="AX106" s="31" t="str">
        <f t="shared" ca="1" si="85"/>
        <v/>
      </c>
      <c r="AY106" s="25" t="str">
        <f ca="1"/>
        <v/>
      </c>
      <c r="AZ106" s="25" t="str">
        <f ca="1"/>
        <v/>
      </c>
      <c r="BA106" s="61" t="str">
        <f t="shared" ca="1" si="86"/>
        <v/>
      </c>
      <c r="BB106" s="58"/>
      <c r="BD106" s="31" t="str">
        <f t="shared" ca="1" si="87"/>
        <v/>
      </c>
      <c r="BE106" s="25" t="str">
        <f ca="1"/>
        <v/>
      </c>
      <c r="BF106" s="25" t="str">
        <f ca="1"/>
        <v/>
      </c>
      <c r="BG106" s="61" t="str">
        <f t="shared" ca="1" si="88"/>
        <v/>
      </c>
      <c r="BH106" s="58"/>
      <c r="BJ106" s="31" t="str">
        <f t="shared" ca="1" si="89"/>
        <v/>
      </c>
      <c r="BK106" s="25" t="str">
        <f ca="1"/>
        <v/>
      </c>
      <c r="BL106" s="25" t="str">
        <f ca="1"/>
        <v/>
      </c>
      <c r="BM106" s="61" t="str">
        <f t="shared" ca="1" si="90"/>
        <v/>
      </c>
      <c r="BN106" s="58"/>
      <c r="BP106" s="31" t="str">
        <f t="shared" ca="1" si="91"/>
        <v/>
      </c>
      <c r="BQ106" s="25" t="str">
        <f ca="1"/>
        <v/>
      </c>
      <c r="BR106" s="25" t="str">
        <f ca="1"/>
        <v/>
      </c>
      <c r="BS106" s="61" t="str">
        <f t="shared" ca="1" si="92"/>
        <v/>
      </c>
      <c r="BT106" s="58"/>
    </row>
    <row r="107" spans="1:72">
      <c r="A107" s="16">
        <v>91</v>
      </c>
      <c r="B107" s="31" t="str">
        <f t="shared" ca="1" si="69"/>
        <v/>
      </c>
      <c r="C107" s="25" t="str">
        <f ca="1"/>
        <v/>
      </c>
      <c r="D107" s="25" t="str">
        <f ca="1"/>
        <v/>
      </c>
      <c r="E107" s="61" t="str">
        <f t="shared" ca="1" si="70"/>
        <v/>
      </c>
      <c r="F107" s="58"/>
      <c r="H107" s="31" t="str">
        <f t="shared" ca="1" si="71"/>
        <v/>
      </c>
      <c r="I107" s="25" t="str">
        <f ca="1"/>
        <v/>
      </c>
      <c r="J107" s="25" t="str">
        <f ca="1"/>
        <v/>
      </c>
      <c r="K107" s="61" t="str">
        <f t="shared" ca="1" si="72"/>
        <v/>
      </c>
      <c r="L107" s="58"/>
      <c r="N107" s="31" t="str">
        <f t="shared" ca="1" si="73"/>
        <v/>
      </c>
      <c r="O107" s="25" t="str">
        <f ca="1"/>
        <v/>
      </c>
      <c r="P107" s="25" t="str">
        <f ca="1"/>
        <v/>
      </c>
      <c r="Q107" s="61" t="str">
        <f t="shared" ca="1" si="74"/>
        <v/>
      </c>
      <c r="R107" s="58"/>
      <c r="T107" s="31" t="str">
        <f t="shared" ca="1" si="75"/>
        <v/>
      </c>
      <c r="U107" s="25" t="str">
        <f ca="1"/>
        <v/>
      </c>
      <c r="V107" s="25" t="str">
        <f ca="1"/>
        <v/>
      </c>
      <c r="W107" s="61" t="str">
        <f t="shared" ca="1" si="76"/>
        <v/>
      </c>
      <c r="X107" s="58"/>
      <c r="Z107" s="31" t="str">
        <f t="shared" ca="1" si="77"/>
        <v/>
      </c>
      <c r="AA107" s="25" t="str">
        <f ca="1"/>
        <v/>
      </c>
      <c r="AB107" s="25" t="str">
        <f ca="1"/>
        <v/>
      </c>
      <c r="AC107" s="61" t="str">
        <f t="shared" ca="1" si="78"/>
        <v/>
      </c>
      <c r="AD107" s="58"/>
      <c r="AF107" s="31" t="str">
        <f t="shared" ca="1" si="79"/>
        <v/>
      </c>
      <c r="AG107" s="25" t="str">
        <f ca="1"/>
        <v/>
      </c>
      <c r="AH107" s="25" t="str">
        <f ca="1"/>
        <v/>
      </c>
      <c r="AI107" s="61" t="str">
        <f t="shared" ca="1" si="80"/>
        <v/>
      </c>
      <c r="AJ107" s="58"/>
      <c r="AL107" s="31" t="str">
        <f t="shared" ca="1" si="81"/>
        <v/>
      </c>
      <c r="AM107" s="25" t="str">
        <f ca="1"/>
        <v/>
      </c>
      <c r="AN107" s="163" t="str">
        <f ca="1"/>
        <v/>
      </c>
      <c r="AO107" s="166" t="str">
        <f t="shared" ca="1" si="82"/>
        <v/>
      </c>
      <c r="AP107" s="64"/>
      <c r="AR107" s="31" t="str">
        <f t="shared" ca="1" si="83"/>
        <v/>
      </c>
      <c r="AS107" s="25" t="str">
        <f ca="1"/>
        <v/>
      </c>
      <c r="AT107" s="25" t="str">
        <f ca="1"/>
        <v/>
      </c>
      <c r="AU107" s="61" t="str">
        <f t="shared" ca="1" si="84"/>
        <v/>
      </c>
      <c r="AV107" s="58"/>
      <c r="AX107" s="31" t="str">
        <f t="shared" ca="1" si="85"/>
        <v/>
      </c>
      <c r="AY107" s="25" t="str">
        <f ca="1"/>
        <v/>
      </c>
      <c r="AZ107" s="25" t="str">
        <f ca="1"/>
        <v/>
      </c>
      <c r="BA107" s="61" t="str">
        <f t="shared" ca="1" si="86"/>
        <v/>
      </c>
      <c r="BB107" s="58"/>
      <c r="BD107" s="31" t="str">
        <f t="shared" ca="1" si="87"/>
        <v/>
      </c>
      <c r="BE107" s="25" t="str">
        <f ca="1"/>
        <v/>
      </c>
      <c r="BF107" s="25" t="str">
        <f ca="1"/>
        <v/>
      </c>
      <c r="BG107" s="61" t="str">
        <f t="shared" ca="1" si="88"/>
        <v/>
      </c>
      <c r="BH107" s="58"/>
      <c r="BJ107" s="31" t="str">
        <f t="shared" ca="1" si="89"/>
        <v/>
      </c>
      <c r="BK107" s="25" t="str">
        <f ca="1"/>
        <v/>
      </c>
      <c r="BL107" s="25" t="str">
        <f ca="1"/>
        <v/>
      </c>
      <c r="BM107" s="61" t="str">
        <f t="shared" ca="1" si="90"/>
        <v/>
      </c>
      <c r="BN107" s="58"/>
      <c r="BP107" s="31" t="str">
        <f t="shared" ca="1" si="91"/>
        <v/>
      </c>
      <c r="BQ107" s="25" t="str">
        <f ca="1"/>
        <v/>
      </c>
      <c r="BR107" s="25" t="str">
        <f ca="1"/>
        <v/>
      </c>
      <c r="BS107" s="61" t="str">
        <f t="shared" ca="1" si="92"/>
        <v/>
      </c>
      <c r="BT107" s="58"/>
    </row>
    <row r="108" spans="1:72">
      <c r="A108" s="16">
        <v>92</v>
      </c>
      <c r="B108" s="31" t="str">
        <f t="shared" ca="1" si="69"/>
        <v/>
      </c>
      <c r="C108" s="25" t="str">
        <f ca="1"/>
        <v/>
      </c>
      <c r="D108" s="25" t="str">
        <f ca="1"/>
        <v/>
      </c>
      <c r="E108" s="61" t="str">
        <f t="shared" ca="1" si="70"/>
        <v/>
      </c>
      <c r="F108" s="58"/>
      <c r="H108" s="31" t="str">
        <f t="shared" ca="1" si="71"/>
        <v/>
      </c>
      <c r="I108" s="25" t="str">
        <f ca="1"/>
        <v/>
      </c>
      <c r="J108" s="25" t="str">
        <f ca="1"/>
        <v/>
      </c>
      <c r="K108" s="61" t="str">
        <f t="shared" ca="1" si="72"/>
        <v/>
      </c>
      <c r="L108" s="58"/>
      <c r="N108" s="31" t="str">
        <f t="shared" ca="1" si="73"/>
        <v/>
      </c>
      <c r="O108" s="25" t="str">
        <f ca="1"/>
        <v/>
      </c>
      <c r="P108" s="25" t="str">
        <f ca="1"/>
        <v/>
      </c>
      <c r="Q108" s="61" t="str">
        <f t="shared" ca="1" si="74"/>
        <v/>
      </c>
      <c r="R108" s="58"/>
      <c r="T108" s="31" t="str">
        <f t="shared" ca="1" si="75"/>
        <v/>
      </c>
      <c r="U108" s="25" t="str">
        <f ca="1"/>
        <v/>
      </c>
      <c r="V108" s="25" t="str">
        <f ca="1"/>
        <v/>
      </c>
      <c r="W108" s="61" t="str">
        <f t="shared" ca="1" si="76"/>
        <v/>
      </c>
      <c r="X108" s="58"/>
      <c r="Z108" s="31" t="str">
        <f t="shared" ca="1" si="77"/>
        <v/>
      </c>
      <c r="AA108" s="25" t="str">
        <f ca="1"/>
        <v/>
      </c>
      <c r="AB108" s="25" t="str">
        <f ca="1"/>
        <v/>
      </c>
      <c r="AC108" s="61" t="str">
        <f t="shared" ca="1" si="78"/>
        <v/>
      </c>
      <c r="AD108" s="58"/>
      <c r="AF108" s="31" t="str">
        <f t="shared" ca="1" si="79"/>
        <v/>
      </c>
      <c r="AG108" s="25" t="str">
        <f ca="1"/>
        <v/>
      </c>
      <c r="AH108" s="25" t="str">
        <f ca="1"/>
        <v/>
      </c>
      <c r="AI108" s="61" t="str">
        <f t="shared" ca="1" si="80"/>
        <v/>
      </c>
      <c r="AJ108" s="58"/>
      <c r="AL108" s="31" t="str">
        <f t="shared" ca="1" si="81"/>
        <v/>
      </c>
      <c r="AM108" s="25" t="str">
        <f ca="1"/>
        <v/>
      </c>
      <c r="AN108" s="163" t="str">
        <f ca="1"/>
        <v/>
      </c>
      <c r="AO108" s="166" t="str">
        <f t="shared" ca="1" si="82"/>
        <v/>
      </c>
      <c r="AP108" s="64"/>
      <c r="AR108" s="31" t="str">
        <f t="shared" ca="1" si="83"/>
        <v/>
      </c>
      <c r="AS108" s="25" t="str">
        <f ca="1"/>
        <v/>
      </c>
      <c r="AT108" s="25" t="str">
        <f ca="1"/>
        <v/>
      </c>
      <c r="AU108" s="61" t="str">
        <f t="shared" ca="1" si="84"/>
        <v/>
      </c>
      <c r="AV108" s="58"/>
      <c r="AX108" s="31" t="str">
        <f t="shared" ca="1" si="85"/>
        <v/>
      </c>
      <c r="AY108" s="25" t="str">
        <f ca="1"/>
        <v/>
      </c>
      <c r="AZ108" s="25" t="str">
        <f ca="1"/>
        <v/>
      </c>
      <c r="BA108" s="61" t="str">
        <f t="shared" ca="1" si="86"/>
        <v/>
      </c>
      <c r="BB108" s="58"/>
      <c r="BD108" s="31" t="str">
        <f t="shared" ca="1" si="87"/>
        <v/>
      </c>
      <c r="BE108" s="25" t="str">
        <f ca="1"/>
        <v/>
      </c>
      <c r="BF108" s="25" t="str">
        <f ca="1"/>
        <v/>
      </c>
      <c r="BG108" s="61" t="str">
        <f t="shared" ca="1" si="88"/>
        <v/>
      </c>
      <c r="BH108" s="58"/>
      <c r="BJ108" s="31" t="str">
        <f t="shared" ca="1" si="89"/>
        <v/>
      </c>
      <c r="BK108" s="25" t="str">
        <f ca="1"/>
        <v/>
      </c>
      <c r="BL108" s="25" t="str">
        <f ca="1"/>
        <v/>
      </c>
      <c r="BM108" s="61" t="str">
        <f t="shared" ca="1" si="90"/>
        <v/>
      </c>
      <c r="BN108" s="58"/>
      <c r="BP108" s="31" t="str">
        <f t="shared" ca="1" si="91"/>
        <v/>
      </c>
      <c r="BQ108" s="25" t="str">
        <f ca="1"/>
        <v/>
      </c>
      <c r="BR108" s="25" t="str">
        <f ca="1"/>
        <v/>
      </c>
      <c r="BS108" s="61" t="str">
        <f t="shared" ca="1" si="92"/>
        <v/>
      </c>
      <c r="BT108" s="58"/>
    </row>
    <row r="109" spans="1:72">
      <c r="A109" s="16">
        <v>93</v>
      </c>
      <c r="B109" s="31" t="str">
        <f t="shared" ca="1" si="69"/>
        <v/>
      </c>
      <c r="C109" s="25" t="str">
        <f ca="1"/>
        <v/>
      </c>
      <c r="D109" s="25" t="str">
        <f ca="1"/>
        <v/>
      </c>
      <c r="E109" s="61" t="str">
        <f t="shared" ca="1" si="70"/>
        <v/>
      </c>
      <c r="F109" s="58"/>
      <c r="H109" s="31" t="str">
        <f t="shared" ca="1" si="71"/>
        <v/>
      </c>
      <c r="I109" s="25" t="str">
        <f ca="1"/>
        <v/>
      </c>
      <c r="J109" s="25" t="str">
        <f ca="1"/>
        <v/>
      </c>
      <c r="K109" s="61" t="str">
        <f t="shared" ca="1" si="72"/>
        <v/>
      </c>
      <c r="L109" s="58"/>
      <c r="N109" s="31" t="str">
        <f t="shared" ca="1" si="73"/>
        <v/>
      </c>
      <c r="O109" s="25" t="str">
        <f ca="1"/>
        <v/>
      </c>
      <c r="P109" s="25" t="str">
        <f ca="1"/>
        <v/>
      </c>
      <c r="Q109" s="61" t="str">
        <f t="shared" ca="1" si="74"/>
        <v/>
      </c>
      <c r="R109" s="58"/>
      <c r="T109" s="31" t="str">
        <f t="shared" ca="1" si="75"/>
        <v/>
      </c>
      <c r="U109" s="25" t="str">
        <f ca="1"/>
        <v/>
      </c>
      <c r="V109" s="25" t="str">
        <f ca="1"/>
        <v/>
      </c>
      <c r="W109" s="61" t="str">
        <f t="shared" ca="1" si="76"/>
        <v/>
      </c>
      <c r="X109" s="58"/>
      <c r="Z109" s="31" t="str">
        <f t="shared" ca="1" si="77"/>
        <v/>
      </c>
      <c r="AA109" s="25" t="str">
        <f ca="1"/>
        <v/>
      </c>
      <c r="AB109" s="25" t="str">
        <f ca="1"/>
        <v/>
      </c>
      <c r="AC109" s="61" t="str">
        <f t="shared" ca="1" si="78"/>
        <v/>
      </c>
      <c r="AD109" s="58"/>
      <c r="AF109" s="31" t="str">
        <f t="shared" ca="1" si="79"/>
        <v/>
      </c>
      <c r="AG109" s="25" t="str">
        <f ca="1"/>
        <v/>
      </c>
      <c r="AH109" s="25" t="str">
        <f ca="1"/>
        <v/>
      </c>
      <c r="AI109" s="61" t="str">
        <f t="shared" ca="1" si="80"/>
        <v/>
      </c>
      <c r="AJ109" s="58"/>
      <c r="AL109" s="31" t="str">
        <f t="shared" ca="1" si="81"/>
        <v/>
      </c>
      <c r="AM109" s="25" t="str">
        <f ca="1"/>
        <v/>
      </c>
      <c r="AN109" s="163" t="str">
        <f ca="1"/>
        <v/>
      </c>
      <c r="AO109" s="166" t="str">
        <f t="shared" ca="1" si="82"/>
        <v/>
      </c>
      <c r="AP109" s="64"/>
      <c r="AR109" s="31" t="str">
        <f t="shared" ca="1" si="83"/>
        <v/>
      </c>
      <c r="AS109" s="25" t="str">
        <f ca="1"/>
        <v/>
      </c>
      <c r="AT109" s="25" t="str">
        <f ca="1"/>
        <v/>
      </c>
      <c r="AU109" s="61" t="str">
        <f t="shared" ca="1" si="84"/>
        <v/>
      </c>
      <c r="AV109" s="58"/>
      <c r="AX109" s="31" t="str">
        <f t="shared" ca="1" si="85"/>
        <v/>
      </c>
      <c r="AY109" s="25" t="str">
        <f ca="1"/>
        <v/>
      </c>
      <c r="AZ109" s="25" t="str">
        <f ca="1"/>
        <v/>
      </c>
      <c r="BA109" s="61" t="str">
        <f t="shared" ca="1" si="86"/>
        <v/>
      </c>
      <c r="BB109" s="58"/>
      <c r="BD109" s="31" t="str">
        <f t="shared" ca="1" si="87"/>
        <v/>
      </c>
      <c r="BE109" s="25" t="str">
        <f ca="1"/>
        <v/>
      </c>
      <c r="BF109" s="25" t="str">
        <f ca="1"/>
        <v/>
      </c>
      <c r="BG109" s="61" t="str">
        <f t="shared" ca="1" si="88"/>
        <v/>
      </c>
      <c r="BH109" s="58"/>
      <c r="BJ109" s="31" t="str">
        <f t="shared" ca="1" si="89"/>
        <v/>
      </c>
      <c r="BK109" s="25" t="str">
        <f ca="1"/>
        <v/>
      </c>
      <c r="BL109" s="25" t="str">
        <f ca="1"/>
        <v/>
      </c>
      <c r="BM109" s="61" t="str">
        <f t="shared" ca="1" si="90"/>
        <v/>
      </c>
      <c r="BN109" s="58"/>
      <c r="BP109" s="31" t="str">
        <f t="shared" ca="1" si="91"/>
        <v/>
      </c>
      <c r="BQ109" s="25" t="str">
        <f ca="1"/>
        <v/>
      </c>
      <c r="BR109" s="25" t="str">
        <f ca="1"/>
        <v/>
      </c>
      <c r="BS109" s="61" t="str">
        <f t="shared" ca="1" si="92"/>
        <v/>
      </c>
      <c r="BT109" s="58"/>
    </row>
    <row r="110" spans="1:72">
      <c r="A110" s="16">
        <v>94</v>
      </c>
      <c r="B110" s="31" t="str">
        <f t="shared" ca="1" si="69"/>
        <v/>
      </c>
      <c r="C110" s="25" t="str">
        <f ca="1"/>
        <v/>
      </c>
      <c r="D110" s="25" t="str">
        <f ca="1"/>
        <v/>
      </c>
      <c r="E110" s="61" t="str">
        <f t="shared" ca="1" si="70"/>
        <v/>
      </c>
      <c r="F110" s="58"/>
      <c r="H110" s="31" t="str">
        <f t="shared" ca="1" si="71"/>
        <v/>
      </c>
      <c r="I110" s="25" t="str">
        <f ca="1"/>
        <v/>
      </c>
      <c r="J110" s="25" t="str">
        <f ca="1"/>
        <v/>
      </c>
      <c r="K110" s="61" t="str">
        <f t="shared" ca="1" si="72"/>
        <v/>
      </c>
      <c r="L110" s="58"/>
      <c r="N110" s="31" t="str">
        <f t="shared" ca="1" si="73"/>
        <v/>
      </c>
      <c r="O110" s="25" t="str">
        <f ca="1"/>
        <v/>
      </c>
      <c r="P110" s="25" t="str">
        <f ca="1"/>
        <v/>
      </c>
      <c r="Q110" s="61" t="str">
        <f t="shared" ca="1" si="74"/>
        <v/>
      </c>
      <c r="R110" s="58"/>
      <c r="T110" s="31" t="str">
        <f t="shared" ca="1" si="75"/>
        <v/>
      </c>
      <c r="U110" s="25" t="str">
        <f ca="1"/>
        <v/>
      </c>
      <c r="V110" s="25" t="str">
        <f ca="1"/>
        <v/>
      </c>
      <c r="W110" s="61" t="str">
        <f t="shared" ca="1" si="76"/>
        <v/>
      </c>
      <c r="X110" s="58"/>
      <c r="Z110" s="31" t="str">
        <f t="shared" ca="1" si="77"/>
        <v/>
      </c>
      <c r="AA110" s="25" t="str">
        <f ca="1"/>
        <v/>
      </c>
      <c r="AB110" s="25" t="str">
        <f ca="1"/>
        <v/>
      </c>
      <c r="AC110" s="61" t="str">
        <f t="shared" ca="1" si="78"/>
        <v/>
      </c>
      <c r="AD110" s="58"/>
      <c r="AF110" s="31" t="str">
        <f t="shared" ca="1" si="79"/>
        <v/>
      </c>
      <c r="AG110" s="25" t="str">
        <f ca="1"/>
        <v/>
      </c>
      <c r="AH110" s="25" t="str">
        <f ca="1"/>
        <v/>
      </c>
      <c r="AI110" s="61" t="str">
        <f t="shared" ca="1" si="80"/>
        <v/>
      </c>
      <c r="AJ110" s="58"/>
      <c r="AL110" s="31" t="str">
        <f t="shared" ca="1" si="81"/>
        <v/>
      </c>
      <c r="AM110" s="25" t="str">
        <f ca="1"/>
        <v/>
      </c>
      <c r="AN110" s="163" t="str">
        <f ca="1"/>
        <v/>
      </c>
      <c r="AO110" s="166" t="str">
        <f t="shared" ca="1" si="82"/>
        <v/>
      </c>
      <c r="AP110" s="64"/>
      <c r="AR110" s="31" t="str">
        <f t="shared" ca="1" si="83"/>
        <v/>
      </c>
      <c r="AS110" s="25" t="str">
        <f ca="1"/>
        <v/>
      </c>
      <c r="AT110" s="25" t="str">
        <f ca="1"/>
        <v/>
      </c>
      <c r="AU110" s="61" t="str">
        <f t="shared" ca="1" si="84"/>
        <v/>
      </c>
      <c r="AV110" s="58"/>
      <c r="AX110" s="31" t="str">
        <f t="shared" ca="1" si="85"/>
        <v/>
      </c>
      <c r="AY110" s="25" t="str">
        <f ca="1"/>
        <v/>
      </c>
      <c r="AZ110" s="25" t="str">
        <f ca="1"/>
        <v/>
      </c>
      <c r="BA110" s="61" t="str">
        <f t="shared" ca="1" si="86"/>
        <v/>
      </c>
      <c r="BB110" s="58"/>
      <c r="BD110" s="31" t="str">
        <f t="shared" ca="1" si="87"/>
        <v/>
      </c>
      <c r="BE110" s="25" t="str">
        <f ca="1"/>
        <v/>
      </c>
      <c r="BF110" s="25" t="str">
        <f ca="1"/>
        <v/>
      </c>
      <c r="BG110" s="61" t="str">
        <f t="shared" ca="1" si="88"/>
        <v/>
      </c>
      <c r="BH110" s="58"/>
      <c r="BJ110" s="31" t="str">
        <f t="shared" ca="1" si="89"/>
        <v/>
      </c>
      <c r="BK110" s="25" t="str">
        <f ca="1"/>
        <v/>
      </c>
      <c r="BL110" s="25" t="str">
        <f ca="1"/>
        <v/>
      </c>
      <c r="BM110" s="61" t="str">
        <f t="shared" ca="1" si="90"/>
        <v/>
      </c>
      <c r="BN110" s="58"/>
      <c r="BP110" s="31" t="str">
        <f t="shared" ca="1" si="91"/>
        <v/>
      </c>
      <c r="BQ110" s="25" t="str">
        <f ca="1"/>
        <v/>
      </c>
      <c r="BR110" s="25" t="str">
        <f ca="1"/>
        <v/>
      </c>
      <c r="BS110" s="61" t="str">
        <f t="shared" ca="1" si="92"/>
        <v/>
      </c>
      <c r="BT110" s="58"/>
    </row>
    <row r="111" spans="1:72">
      <c r="A111" s="16">
        <v>95</v>
      </c>
      <c r="B111" s="31" t="str">
        <f t="shared" ca="1" si="69"/>
        <v/>
      </c>
      <c r="C111" s="25" t="str">
        <f ca="1"/>
        <v/>
      </c>
      <c r="D111" s="25" t="str">
        <f ca="1"/>
        <v/>
      </c>
      <c r="E111" s="61" t="str">
        <f t="shared" ca="1" si="70"/>
        <v/>
      </c>
      <c r="F111" s="58"/>
      <c r="H111" s="31" t="str">
        <f t="shared" ca="1" si="71"/>
        <v/>
      </c>
      <c r="I111" s="25" t="str">
        <f ca="1"/>
        <v/>
      </c>
      <c r="J111" s="25" t="str">
        <f ca="1"/>
        <v/>
      </c>
      <c r="K111" s="61" t="str">
        <f t="shared" ca="1" si="72"/>
        <v/>
      </c>
      <c r="L111" s="58"/>
      <c r="N111" s="31" t="str">
        <f t="shared" ca="1" si="73"/>
        <v/>
      </c>
      <c r="O111" s="25" t="str">
        <f ca="1"/>
        <v/>
      </c>
      <c r="P111" s="25" t="str">
        <f ca="1"/>
        <v/>
      </c>
      <c r="Q111" s="61" t="str">
        <f t="shared" ca="1" si="74"/>
        <v/>
      </c>
      <c r="R111" s="58"/>
      <c r="T111" s="31" t="str">
        <f t="shared" ca="1" si="75"/>
        <v/>
      </c>
      <c r="U111" s="25" t="str">
        <f ca="1"/>
        <v/>
      </c>
      <c r="V111" s="25" t="str">
        <f ca="1"/>
        <v/>
      </c>
      <c r="W111" s="61" t="str">
        <f t="shared" ca="1" si="76"/>
        <v/>
      </c>
      <c r="X111" s="58"/>
      <c r="Z111" s="31" t="str">
        <f t="shared" ca="1" si="77"/>
        <v/>
      </c>
      <c r="AA111" s="25" t="str">
        <f ca="1"/>
        <v/>
      </c>
      <c r="AB111" s="25" t="str">
        <f ca="1"/>
        <v/>
      </c>
      <c r="AC111" s="61" t="str">
        <f t="shared" ca="1" si="78"/>
        <v/>
      </c>
      <c r="AD111" s="58"/>
      <c r="AF111" s="31" t="str">
        <f t="shared" ca="1" si="79"/>
        <v/>
      </c>
      <c r="AG111" s="25" t="str">
        <f ca="1"/>
        <v/>
      </c>
      <c r="AH111" s="25" t="str">
        <f ca="1"/>
        <v/>
      </c>
      <c r="AI111" s="61" t="str">
        <f t="shared" ca="1" si="80"/>
        <v/>
      </c>
      <c r="AJ111" s="58"/>
      <c r="AL111" s="31" t="str">
        <f t="shared" ca="1" si="81"/>
        <v/>
      </c>
      <c r="AM111" s="25" t="str">
        <f ca="1"/>
        <v/>
      </c>
      <c r="AN111" s="163" t="str">
        <f ca="1"/>
        <v/>
      </c>
      <c r="AO111" s="166" t="str">
        <f t="shared" ca="1" si="82"/>
        <v/>
      </c>
      <c r="AP111" s="64"/>
      <c r="AR111" s="31" t="str">
        <f t="shared" ca="1" si="83"/>
        <v/>
      </c>
      <c r="AS111" s="25" t="str">
        <f ca="1"/>
        <v/>
      </c>
      <c r="AT111" s="25" t="str">
        <f ca="1"/>
        <v/>
      </c>
      <c r="AU111" s="61" t="str">
        <f t="shared" ca="1" si="84"/>
        <v/>
      </c>
      <c r="AV111" s="58"/>
      <c r="AX111" s="31" t="str">
        <f t="shared" ca="1" si="85"/>
        <v/>
      </c>
      <c r="AY111" s="25" t="str">
        <f ca="1"/>
        <v/>
      </c>
      <c r="AZ111" s="25" t="str">
        <f ca="1"/>
        <v/>
      </c>
      <c r="BA111" s="61" t="str">
        <f t="shared" ca="1" si="86"/>
        <v/>
      </c>
      <c r="BB111" s="58"/>
      <c r="BD111" s="31" t="str">
        <f t="shared" ca="1" si="87"/>
        <v/>
      </c>
      <c r="BE111" s="25" t="str">
        <f ca="1"/>
        <v/>
      </c>
      <c r="BF111" s="25" t="str">
        <f ca="1"/>
        <v/>
      </c>
      <c r="BG111" s="61" t="str">
        <f t="shared" ca="1" si="88"/>
        <v/>
      </c>
      <c r="BH111" s="58"/>
      <c r="BJ111" s="31" t="str">
        <f t="shared" ca="1" si="89"/>
        <v/>
      </c>
      <c r="BK111" s="25" t="str">
        <f ca="1"/>
        <v/>
      </c>
      <c r="BL111" s="25" t="str">
        <f ca="1"/>
        <v/>
      </c>
      <c r="BM111" s="61" t="str">
        <f t="shared" ca="1" si="90"/>
        <v/>
      </c>
      <c r="BN111" s="58"/>
      <c r="BP111" s="31" t="str">
        <f t="shared" ca="1" si="91"/>
        <v/>
      </c>
      <c r="BQ111" s="25" t="str">
        <f ca="1"/>
        <v/>
      </c>
      <c r="BR111" s="25" t="str">
        <f ca="1"/>
        <v/>
      </c>
      <c r="BS111" s="61" t="str">
        <f t="shared" ca="1" si="92"/>
        <v/>
      </c>
      <c r="BT111" s="58"/>
    </row>
    <row r="112" spans="1:72">
      <c r="A112" s="16">
        <v>96</v>
      </c>
      <c r="B112" s="31" t="str">
        <f t="shared" ca="1" si="69"/>
        <v/>
      </c>
      <c r="C112" s="25" t="str">
        <f ca="1"/>
        <v/>
      </c>
      <c r="D112" s="25" t="str">
        <f ca="1"/>
        <v/>
      </c>
      <c r="E112" s="61" t="str">
        <f t="shared" ca="1" si="70"/>
        <v/>
      </c>
      <c r="F112" s="58"/>
      <c r="H112" s="31" t="str">
        <f t="shared" ca="1" si="71"/>
        <v/>
      </c>
      <c r="I112" s="25" t="str">
        <f ca="1"/>
        <v/>
      </c>
      <c r="J112" s="25" t="str">
        <f ca="1"/>
        <v/>
      </c>
      <c r="K112" s="61" t="str">
        <f t="shared" ca="1" si="72"/>
        <v/>
      </c>
      <c r="L112" s="58"/>
      <c r="N112" s="31" t="str">
        <f t="shared" ca="1" si="73"/>
        <v/>
      </c>
      <c r="O112" s="25" t="str">
        <f ca="1"/>
        <v/>
      </c>
      <c r="P112" s="25" t="str">
        <f ca="1"/>
        <v/>
      </c>
      <c r="Q112" s="61" t="str">
        <f t="shared" ca="1" si="74"/>
        <v/>
      </c>
      <c r="R112" s="58"/>
      <c r="T112" s="31" t="str">
        <f t="shared" ca="1" si="75"/>
        <v/>
      </c>
      <c r="U112" s="25" t="str">
        <f ca="1"/>
        <v/>
      </c>
      <c r="V112" s="25" t="str">
        <f ca="1"/>
        <v/>
      </c>
      <c r="W112" s="61" t="str">
        <f t="shared" ca="1" si="76"/>
        <v/>
      </c>
      <c r="X112" s="58"/>
      <c r="Z112" s="31" t="str">
        <f t="shared" ca="1" si="77"/>
        <v/>
      </c>
      <c r="AA112" s="25" t="str">
        <f ca="1"/>
        <v/>
      </c>
      <c r="AB112" s="25" t="str">
        <f ca="1"/>
        <v/>
      </c>
      <c r="AC112" s="61" t="str">
        <f t="shared" ca="1" si="78"/>
        <v/>
      </c>
      <c r="AD112" s="58"/>
      <c r="AF112" s="31" t="str">
        <f t="shared" ca="1" si="79"/>
        <v/>
      </c>
      <c r="AG112" s="25" t="str">
        <f ca="1"/>
        <v/>
      </c>
      <c r="AH112" s="25" t="str">
        <f ca="1"/>
        <v/>
      </c>
      <c r="AI112" s="61" t="str">
        <f t="shared" ca="1" si="80"/>
        <v/>
      </c>
      <c r="AJ112" s="58"/>
      <c r="AL112" s="31" t="str">
        <f t="shared" ca="1" si="81"/>
        <v/>
      </c>
      <c r="AM112" s="25" t="str">
        <f ca="1"/>
        <v/>
      </c>
      <c r="AN112" s="163" t="str">
        <f ca="1"/>
        <v/>
      </c>
      <c r="AO112" s="166" t="str">
        <f t="shared" ca="1" si="82"/>
        <v/>
      </c>
      <c r="AP112" s="64"/>
      <c r="AR112" s="31" t="str">
        <f t="shared" ca="1" si="83"/>
        <v/>
      </c>
      <c r="AS112" s="25" t="str">
        <f ca="1"/>
        <v/>
      </c>
      <c r="AT112" s="25" t="str">
        <f ca="1"/>
        <v/>
      </c>
      <c r="AU112" s="61" t="str">
        <f t="shared" ca="1" si="84"/>
        <v/>
      </c>
      <c r="AV112" s="58"/>
      <c r="AX112" s="31" t="str">
        <f t="shared" ca="1" si="85"/>
        <v/>
      </c>
      <c r="AY112" s="25" t="str">
        <f ca="1"/>
        <v/>
      </c>
      <c r="AZ112" s="25" t="str">
        <f ca="1"/>
        <v/>
      </c>
      <c r="BA112" s="61" t="str">
        <f t="shared" ca="1" si="86"/>
        <v/>
      </c>
      <c r="BB112" s="58"/>
      <c r="BD112" s="31" t="str">
        <f t="shared" ca="1" si="87"/>
        <v/>
      </c>
      <c r="BE112" s="25" t="str">
        <f ca="1"/>
        <v/>
      </c>
      <c r="BF112" s="25" t="str">
        <f ca="1"/>
        <v/>
      </c>
      <c r="BG112" s="61" t="str">
        <f t="shared" ca="1" si="88"/>
        <v/>
      </c>
      <c r="BH112" s="58"/>
      <c r="BJ112" s="31" t="str">
        <f t="shared" ca="1" si="89"/>
        <v/>
      </c>
      <c r="BK112" s="25" t="str">
        <f ca="1"/>
        <v/>
      </c>
      <c r="BL112" s="25" t="str">
        <f ca="1"/>
        <v/>
      </c>
      <c r="BM112" s="61" t="str">
        <f t="shared" ca="1" si="90"/>
        <v/>
      </c>
      <c r="BN112" s="58"/>
      <c r="BP112" s="31" t="str">
        <f t="shared" ca="1" si="91"/>
        <v/>
      </c>
      <c r="BQ112" s="25" t="str">
        <f ca="1"/>
        <v/>
      </c>
      <c r="BR112" s="25" t="str">
        <f ca="1"/>
        <v/>
      </c>
      <c r="BS112" s="61" t="str">
        <f t="shared" ca="1" si="92"/>
        <v/>
      </c>
      <c r="BT112" s="58"/>
    </row>
    <row r="113" spans="1:72">
      <c r="A113" s="16">
        <v>97</v>
      </c>
      <c r="B113" s="31" t="str">
        <f t="shared" ref="B113:B116" ca="1" si="93">IF(C113="","",VLOOKUP(C113,INDIRECT(CalibrationPage&amp;"!Instrument.TenorLookup.OIS"),2,0))</f>
        <v/>
      </c>
      <c r="C113" s="25" t="str">
        <f ca="1"/>
        <v/>
      </c>
      <c r="D113" s="25" t="str">
        <f ca="1"/>
        <v/>
      </c>
      <c r="E113" s="61" t="str">
        <f t="shared" ref="E113:E116" ca="1" si="94">IF(D113="","",IF(F113="",D113/100+MarketData.Bump.OIS,F113))</f>
        <v/>
      </c>
      <c r="F113" s="58"/>
      <c r="H113" s="31" t="str">
        <f t="shared" ref="H113:H116" ca="1" si="95">IF(I113="","",VLOOKUP(I113,INDIRECT(CalibrationPage&amp;"!Instrument.TenorLookup.OIS"),2,0))</f>
        <v/>
      </c>
      <c r="I113" s="25" t="str">
        <f ca="1"/>
        <v/>
      </c>
      <c r="J113" s="25" t="str">
        <f ca="1"/>
        <v/>
      </c>
      <c r="K113" s="61" t="str">
        <f t="shared" ref="K113:K116" ca="1" si="96">IF(J113="","",IF(L113="",J113/10000+MarketData.Bump.OIS,L113))</f>
        <v/>
      </c>
      <c r="L113" s="58"/>
      <c r="N113" s="31" t="str">
        <f t="shared" ref="N113:N116" ca="1" si="97">IF(O113="","",VLOOKUP(O113,INDIRECT(CalibrationPage&amp;"!Instrument.TenorLookup.OIS"),2,0))</f>
        <v/>
      </c>
      <c r="O113" s="25" t="str">
        <f ca="1"/>
        <v/>
      </c>
      <c r="P113" s="25" t="str">
        <f ca="1"/>
        <v/>
      </c>
      <c r="Q113" s="61" t="str">
        <f t="shared" ref="Q113:Q116" ca="1" si="98">IF(P113="","",IF(R113="",P113/100+MarketData.Bump.OIS,R113))</f>
        <v/>
      </c>
      <c r="R113" s="58"/>
      <c r="T113" s="31" t="str">
        <f t="shared" ref="T113:T116" ca="1" si="99">IF(U113="","",VLOOKUP(U113,INDIRECT(CalibrationPage&amp;"!Instrument.TenorLookup.Swap"),2,0))</f>
        <v/>
      </c>
      <c r="U113" s="25" t="str">
        <f ca="1"/>
        <v/>
      </c>
      <c r="V113" s="25" t="str">
        <f ca="1"/>
        <v/>
      </c>
      <c r="W113" s="61" t="str">
        <f t="shared" ref="W113:W116" ca="1" si="100">IF(V113="","",IF(X113="",V113/100+MarketData.Bump.Swap,X113))</f>
        <v/>
      </c>
      <c r="X113" s="58"/>
      <c r="Z113" s="31" t="str">
        <f t="shared" ca="1" si="77"/>
        <v/>
      </c>
      <c r="AA113" s="25" t="str">
        <f ca="1"/>
        <v/>
      </c>
      <c r="AB113" s="25" t="str">
        <f ca="1"/>
        <v/>
      </c>
      <c r="AC113" s="61" t="str">
        <f t="shared" ca="1" si="78"/>
        <v/>
      </c>
      <c r="AD113" s="58"/>
      <c r="AF113" s="31" t="str">
        <f t="shared" ref="AF113:AF116" ca="1" si="101">IF(AG113="","",VLOOKUP(AG113,INDIRECT(CalibrationPage&amp;"!Instrument.TenorLookup.Swap"),2,0))</f>
        <v/>
      </c>
      <c r="AG113" s="25" t="str">
        <f ca="1"/>
        <v/>
      </c>
      <c r="AH113" s="25" t="str">
        <f ca="1"/>
        <v/>
      </c>
      <c r="AI113" s="61" t="str">
        <f t="shared" ref="AI113:AI116" ca="1" si="102">IF(AH113="","",IF(AJ113="",AH113/100+MarketData.Bump.Swap,AJ113))</f>
        <v/>
      </c>
      <c r="AJ113" s="58"/>
      <c r="AL113" s="31" t="str">
        <f t="shared" ref="AL113:AL116" ca="1" si="103">IF(AM113="","",VLOOKUP(AM113,INDIRECT(CalibrationPage&amp;"!Instrument.TenorLookup.Swap"),2,0))</f>
        <v/>
      </c>
      <c r="AM113" s="25" t="str">
        <f ca="1"/>
        <v/>
      </c>
      <c r="AN113" s="163" t="str">
        <f ca="1"/>
        <v/>
      </c>
      <c r="AO113" s="166" t="str">
        <f t="shared" ref="AO113:AO116" ca="1" si="104">IF(AN113="","",IF(AP113="",AN113+MarketData.Bump.Swap*100,AP113))</f>
        <v/>
      </c>
      <c r="AP113" s="64"/>
      <c r="AR113" s="31" t="str">
        <f t="shared" ref="AR113:AR116" ca="1" si="105">IF(AS113="","",VLOOKUP(AS113,INDIRECT(CalibrationPage&amp;"!Instrument.TenorLookup.Swap"),2,0))</f>
        <v/>
      </c>
      <c r="AS113" s="25" t="str">
        <f ca="1"/>
        <v/>
      </c>
      <c r="AT113" s="25" t="str">
        <f ca="1"/>
        <v/>
      </c>
      <c r="AU113" s="61" t="str">
        <f t="shared" ref="AU113:AU116" ca="1" si="106">IF(AT113="","",IF(AV113="",AT113/100+MarketData.Bump.Swap,AV113))</f>
        <v/>
      </c>
      <c r="AV113" s="58"/>
      <c r="AX113" s="31" t="str">
        <f t="shared" ref="AX113:AX116" ca="1" si="107">IF(AY113="","",VLOOKUP(AY113,INDIRECT(CalibrationPage&amp;"!Instrument.TenorLookup.TenorBasis1"),2,0))</f>
        <v/>
      </c>
      <c r="AY113" s="25" t="str">
        <f ca="1"/>
        <v/>
      </c>
      <c r="AZ113" s="25" t="str">
        <f ca="1"/>
        <v/>
      </c>
      <c r="BA113" s="61" t="str">
        <f t="shared" ref="BA113:BA116" ca="1" si="108">IF(AZ113="","",IF(BB113="",AZ113/10000+MarketData.Bump.TenorBasis1,BB113))</f>
        <v/>
      </c>
      <c r="BB113" s="58"/>
      <c r="BD113" s="31" t="str">
        <f t="shared" ref="BD113:BD116" ca="1" si="109">IF(BE113="","",VLOOKUP(BE113,INDIRECT(CalibrationPage&amp;"!Instrument.TenorLookup.TenorBasis2"),2,0))</f>
        <v/>
      </c>
      <c r="BE113" s="25" t="str">
        <f ca="1"/>
        <v/>
      </c>
      <c r="BF113" s="25" t="str">
        <f ca="1"/>
        <v/>
      </c>
      <c r="BG113" s="61" t="str">
        <f t="shared" ref="BG113:BG116" ca="1" si="110">IF(BF113="","",IF(BH113="",BF113/10000+MarketData.Bump.TenorBasis2,BH113))</f>
        <v/>
      </c>
      <c r="BH113" s="58"/>
      <c r="BJ113" s="31" t="str">
        <f t="shared" ref="BJ113:BJ116" ca="1" si="111">IF(BK113="","",VLOOKUP(BK113,INDIRECT(CalibrationPage&amp;"!Instrument.TenorLookup.TenorBasis3"),2,0))</f>
        <v/>
      </c>
      <c r="BK113" s="25" t="str">
        <f ca="1"/>
        <v/>
      </c>
      <c r="BL113" s="25" t="str">
        <f ca="1"/>
        <v/>
      </c>
      <c r="BM113" s="61" t="str">
        <f t="shared" ref="BM113:BM116" ca="1" si="112">IF(BL113="","",IF(BN113="",BL113/10000+MarketData.Bump.TenorBasis3,BN113))</f>
        <v/>
      </c>
      <c r="BN113" s="58"/>
      <c r="BP113" s="31" t="str">
        <f t="shared" ref="BP113:BP116" ca="1" si="113">IF(BQ113="","",VLOOKUP(BQ113,INDIRECT(CalibrationPage&amp;"!Instrument.TenorLookup.Xccy"),2,0))</f>
        <v/>
      </c>
      <c r="BQ113" s="25" t="str">
        <f ca="1"/>
        <v/>
      </c>
      <c r="BR113" s="25" t="str">
        <f ca="1"/>
        <v/>
      </c>
      <c r="BS113" s="61" t="str">
        <f t="shared" ref="BS113:BS116" ca="1" si="114">IF(BR113="","",IF(BT113="",BR113/10000+MarketData.Bump.Xccy,BT113))</f>
        <v/>
      </c>
      <c r="BT113" s="58"/>
    </row>
    <row r="114" spans="1:72">
      <c r="A114" s="16">
        <v>98</v>
      </c>
      <c r="B114" s="31" t="str">
        <f t="shared" ca="1" si="93"/>
        <v/>
      </c>
      <c r="C114" s="25" t="str">
        <f ca="1"/>
        <v/>
      </c>
      <c r="D114" s="25" t="str">
        <f ca="1"/>
        <v/>
      </c>
      <c r="E114" s="61" t="str">
        <f t="shared" ca="1" si="94"/>
        <v/>
      </c>
      <c r="F114" s="58"/>
      <c r="H114" s="31" t="str">
        <f t="shared" ca="1" si="95"/>
        <v/>
      </c>
      <c r="I114" s="25" t="str">
        <f ca="1"/>
        <v/>
      </c>
      <c r="J114" s="25" t="str">
        <f ca="1"/>
        <v/>
      </c>
      <c r="K114" s="61" t="str">
        <f t="shared" ca="1" si="96"/>
        <v/>
      </c>
      <c r="L114" s="58"/>
      <c r="N114" s="31" t="str">
        <f t="shared" ca="1" si="97"/>
        <v/>
      </c>
      <c r="O114" s="25" t="str">
        <f ca="1"/>
        <v/>
      </c>
      <c r="P114" s="25" t="str">
        <f ca="1"/>
        <v/>
      </c>
      <c r="Q114" s="61" t="str">
        <f t="shared" ca="1" si="98"/>
        <v/>
      </c>
      <c r="R114" s="58"/>
      <c r="T114" s="31" t="str">
        <f t="shared" ca="1" si="99"/>
        <v/>
      </c>
      <c r="U114" s="25" t="str">
        <f ca="1"/>
        <v/>
      </c>
      <c r="V114" s="25" t="str">
        <f ca="1"/>
        <v/>
      </c>
      <c r="W114" s="61" t="str">
        <f t="shared" ca="1" si="100"/>
        <v/>
      </c>
      <c r="X114" s="58"/>
      <c r="Z114" s="31" t="str">
        <f t="shared" ca="1" si="77"/>
        <v/>
      </c>
      <c r="AA114" s="25" t="str">
        <f ca="1"/>
        <v/>
      </c>
      <c r="AB114" s="25" t="str">
        <f ca="1"/>
        <v/>
      </c>
      <c r="AC114" s="61" t="str">
        <f t="shared" ca="1" si="78"/>
        <v/>
      </c>
      <c r="AD114" s="58"/>
      <c r="AF114" s="31" t="str">
        <f t="shared" ca="1" si="101"/>
        <v/>
      </c>
      <c r="AG114" s="25" t="str">
        <f ca="1"/>
        <v/>
      </c>
      <c r="AH114" s="25" t="str">
        <f ca="1"/>
        <v/>
      </c>
      <c r="AI114" s="61" t="str">
        <f t="shared" ca="1" si="102"/>
        <v/>
      </c>
      <c r="AJ114" s="58"/>
      <c r="AL114" s="31" t="str">
        <f t="shared" ca="1" si="103"/>
        <v/>
      </c>
      <c r="AM114" s="25" t="str">
        <f ca="1"/>
        <v/>
      </c>
      <c r="AN114" s="163" t="str">
        <f ca="1"/>
        <v/>
      </c>
      <c r="AO114" s="166" t="str">
        <f t="shared" ca="1" si="104"/>
        <v/>
      </c>
      <c r="AP114" s="64"/>
      <c r="AR114" s="31" t="str">
        <f t="shared" ca="1" si="105"/>
        <v/>
      </c>
      <c r="AS114" s="25" t="str">
        <f ca="1"/>
        <v/>
      </c>
      <c r="AT114" s="25" t="str">
        <f ca="1"/>
        <v/>
      </c>
      <c r="AU114" s="61" t="str">
        <f t="shared" ca="1" si="106"/>
        <v/>
      </c>
      <c r="AV114" s="58"/>
      <c r="AX114" s="31" t="str">
        <f t="shared" ca="1" si="107"/>
        <v/>
      </c>
      <c r="AY114" s="25" t="str">
        <f ca="1"/>
        <v/>
      </c>
      <c r="AZ114" s="25" t="str">
        <f ca="1"/>
        <v/>
      </c>
      <c r="BA114" s="61" t="str">
        <f t="shared" ca="1" si="108"/>
        <v/>
      </c>
      <c r="BB114" s="58"/>
      <c r="BD114" s="31" t="str">
        <f t="shared" ca="1" si="109"/>
        <v/>
      </c>
      <c r="BE114" s="25" t="str">
        <f ca="1"/>
        <v/>
      </c>
      <c r="BF114" s="25" t="str">
        <f ca="1"/>
        <v/>
      </c>
      <c r="BG114" s="61" t="str">
        <f t="shared" ca="1" si="110"/>
        <v/>
      </c>
      <c r="BH114" s="58"/>
      <c r="BJ114" s="31" t="str">
        <f t="shared" ca="1" si="111"/>
        <v/>
      </c>
      <c r="BK114" s="25" t="str">
        <f ca="1"/>
        <v/>
      </c>
      <c r="BL114" s="25" t="str">
        <f ca="1"/>
        <v/>
      </c>
      <c r="BM114" s="61" t="str">
        <f t="shared" ca="1" si="112"/>
        <v/>
      </c>
      <c r="BN114" s="58"/>
      <c r="BP114" s="31" t="str">
        <f t="shared" ca="1" si="113"/>
        <v/>
      </c>
      <c r="BQ114" s="25" t="str">
        <f ca="1"/>
        <v/>
      </c>
      <c r="BR114" s="25" t="str">
        <f ca="1"/>
        <v/>
      </c>
      <c r="BS114" s="61" t="str">
        <f t="shared" ca="1" si="114"/>
        <v/>
      </c>
      <c r="BT114" s="58"/>
    </row>
    <row r="115" spans="1:72">
      <c r="A115" s="16">
        <v>99</v>
      </c>
      <c r="B115" s="31" t="str">
        <f t="shared" ca="1" si="93"/>
        <v/>
      </c>
      <c r="C115" s="25" t="str">
        <f ca="1"/>
        <v/>
      </c>
      <c r="D115" s="25" t="str">
        <f ca="1"/>
        <v/>
      </c>
      <c r="E115" s="61" t="str">
        <f t="shared" ca="1" si="94"/>
        <v/>
      </c>
      <c r="F115" s="58"/>
      <c r="H115" s="31" t="str">
        <f t="shared" ca="1" si="95"/>
        <v/>
      </c>
      <c r="I115" s="25" t="str">
        <f ca="1"/>
        <v/>
      </c>
      <c r="J115" s="25" t="str">
        <f ca="1"/>
        <v/>
      </c>
      <c r="K115" s="61" t="str">
        <f t="shared" ca="1" si="96"/>
        <v/>
      </c>
      <c r="L115" s="58"/>
      <c r="N115" s="31" t="str">
        <f t="shared" ca="1" si="97"/>
        <v/>
      </c>
      <c r="O115" s="25" t="str">
        <f ca="1"/>
        <v/>
      </c>
      <c r="P115" s="25" t="str">
        <f ca="1"/>
        <v/>
      </c>
      <c r="Q115" s="61" t="str">
        <f t="shared" ca="1" si="98"/>
        <v/>
      </c>
      <c r="R115" s="58"/>
      <c r="T115" s="31" t="str">
        <f t="shared" ca="1" si="99"/>
        <v/>
      </c>
      <c r="U115" s="25" t="str">
        <f ca="1"/>
        <v/>
      </c>
      <c r="V115" s="25" t="str">
        <f ca="1"/>
        <v/>
      </c>
      <c r="W115" s="61" t="str">
        <f t="shared" ca="1" si="100"/>
        <v/>
      </c>
      <c r="X115" s="58"/>
      <c r="Z115" s="31" t="str">
        <f t="shared" ca="1" si="77"/>
        <v/>
      </c>
      <c r="AA115" s="25" t="str">
        <f ca="1"/>
        <v/>
      </c>
      <c r="AB115" s="25" t="str">
        <f ca="1"/>
        <v/>
      </c>
      <c r="AC115" s="61" t="str">
        <f t="shared" ca="1" si="78"/>
        <v/>
      </c>
      <c r="AD115" s="58"/>
      <c r="AF115" s="31" t="str">
        <f t="shared" ca="1" si="101"/>
        <v/>
      </c>
      <c r="AG115" s="25" t="str">
        <f ca="1"/>
        <v/>
      </c>
      <c r="AH115" s="25" t="str">
        <f ca="1"/>
        <v/>
      </c>
      <c r="AI115" s="61" t="str">
        <f t="shared" ca="1" si="102"/>
        <v/>
      </c>
      <c r="AJ115" s="58"/>
      <c r="AL115" s="31" t="str">
        <f t="shared" ca="1" si="103"/>
        <v/>
      </c>
      <c r="AM115" s="25" t="str">
        <f ca="1"/>
        <v/>
      </c>
      <c r="AN115" s="163" t="str">
        <f ca="1"/>
        <v/>
      </c>
      <c r="AO115" s="166" t="str">
        <f t="shared" ca="1" si="104"/>
        <v/>
      </c>
      <c r="AP115" s="64"/>
      <c r="AR115" s="31" t="str">
        <f t="shared" ca="1" si="105"/>
        <v/>
      </c>
      <c r="AS115" s="25" t="str">
        <f ca="1"/>
        <v/>
      </c>
      <c r="AT115" s="25" t="str">
        <f ca="1"/>
        <v/>
      </c>
      <c r="AU115" s="61" t="str">
        <f t="shared" ca="1" si="106"/>
        <v/>
      </c>
      <c r="AV115" s="58"/>
      <c r="AX115" s="31" t="str">
        <f t="shared" ca="1" si="107"/>
        <v/>
      </c>
      <c r="AY115" s="25" t="str">
        <f ca="1"/>
        <v/>
      </c>
      <c r="AZ115" s="25" t="str">
        <f ca="1"/>
        <v/>
      </c>
      <c r="BA115" s="61" t="str">
        <f t="shared" ca="1" si="108"/>
        <v/>
      </c>
      <c r="BB115" s="58"/>
      <c r="BD115" s="31" t="str">
        <f t="shared" ca="1" si="109"/>
        <v/>
      </c>
      <c r="BE115" s="25" t="str">
        <f ca="1"/>
        <v/>
      </c>
      <c r="BF115" s="25" t="str">
        <f ca="1"/>
        <v/>
      </c>
      <c r="BG115" s="61" t="str">
        <f t="shared" ca="1" si="110"/>
        <v/>
      </c>
      <c r="BH115" s="58"/>
      <c r="BJ115" s="31" t="str">
        <f t="shared" ca="1" si="111"/>
        <v/>
      </c>
      <c r="BK115" s="25" t="str">
        <f ca="1"/>
        <v/>
      </c>
      <c r="BL115" s="25" t="str">
        <f ca="1"/>
        <v/>
      </c>
      <c r="BM115" s="61" t="str">
        <f t="shared" ca="1" si="112"/>
        <v/>
      </c>
      <c r="BN115" s="58"/>
      <c r="BP115" s="31" t="str">
        <f t="shared" ca="1" si="113"/>
        <v/>
      </c>
      <c r="BQ115" s="25" t="str">
        <f ca="1"/>
        <v/>
      </c>
      <c r="BR115" s="25" t="str">
        <f ca="1"/>
        <v/>
      </c>
      <c r="BS115" s="61" t="str">
        <f t="shared" ca="1" si="114"/>
        <v/>
      </c>
      <c r="BT115" s="58"/>
    </row>
    <row r="116" spans="1:72">
      <c r="A116" s="16">
        <v>100</v>
      </c>
      <c r="B116" s="154" t="str">
        <f t="shared" ca="1" si="93"/>
        <v/>
      </c>
      <c r="C116" s="181" t="str">
        <f ca="1"/>
        <v/>
      </c>
      <c r="D116" s="181" t="str">
        <f ca="1"/>
        <v/>
      </c>
      <c r="E116" s="62" t="str">
        <f t="shared" ca="1" si="94"/>
        <v/>
      </c>
      <c r="F116" s="59"/>
      <c r="H116" s="154" t="str">
        <f t="shared" ca="1" si="95"/>
        <v/>
      </c>
      <c r="I116" s="181" t="str">
        <f ca="1"/>
        <v/>
      </c>
      <c r="J116" s="181" t="str">
        <f ca="1"/>
        <v/>
      </c>
      <c r="K116" s="62" t="str">
        <f t="shared" ca="1" si="96"/>
        <v/>
      </c>
      <c r="L116" s="59"/>
      <c r="N116" s="154" t="str">
        <f t="shared" ca="1" si="97"/>
        <v/>
      </c>
      <c r="O116" s="181" t="str">
        <f ca="1"/>
        <v/>
      </c>
      <c r="P116" s="181" t="str">
        <f ca="1"/>
        <v/>
      </c>
      <c r="Q116" s="62" t="str">
        <f t="shared" ca="1" si="98"/>
        <v/>
      </c>
      <c r="R116" s="59"/>
      <c r="T116" s="154" t="str">
        <f t="shared" ca="1" si="99"/>
        <v/>
      </c>
      <c r="U116" s="181" t="str">
        <f ca="1"/>
        <v/>
      </c>
      <c r="V116" s="181" t="str">
        <f ca="1"/>
        <v/>
      </c>
      <c r="W116" s="62" t="str">
        <f t="shared" ca="1" si="100"/>
        <v/>
      </c>
      <c r="X116" s="59"/>
      <c r="Z116" s="154" t="str">
        <f t="shared" ca="1" si="77"/>
        <v/>
      </c>
      <c r="AA116" s="181" t="str">
        <f ca="1"/>
        <v/>
      </c>
      <c r="AB116" s="181" t="str">
        <f ca="1"/>
        <v/>
      </c>
      <c r="AC116" s="62" t="str">
        <f t="shared" ca="1" si="78"/>
        <v/>
      </c>
      <c r="AD116" s="59"/>
      <c r="AF116" s="154" t="str">
        <f t="shared" ca="1" si="101"/>
        <v/>
      </c>
      <c r="AG116" s="181" t="str">
        <f ca="1"/>
        <v/>
      </c>
      <c r="AH116" s="181" t="str">
        <f ca="1"/>
        <v/>
      </c>
      <c r="AI116" s="62" t="str">
        <f t="shared" ca="1" si="102"/>
        <v/>
      </c>
      <c r="AJ116" s="59"/>
      <c r="AL116" s="154" t="str">
        <f t="shared" ca="1" si="103"/>
        <v/>
      </c>
      <c r="AM116" s="181" t="str">
        <f ca="1"/>
        <v/>
      </c>
      <c r="AN116" s="164" t="str">
        <f ca="1"/>
        <v/>
      </c>
      <c r="AO116" s="167" t="str">
        <f t="shared" ca="1" si="104"/>
        <v/>
      </c>
      <c r="AP116" s="65"/>
      <c r="AR116" s="154" t="str">
        <f t="shared" ca="1" si="105"/>
        <v/>
      </c>
      <c r="AS116" s="181" t="str">
        <f ca="1"/>
        <v/>
      </c>
      <c r="AT116" s="181" t="str">
        <f ca="1"/>
        <v/>
      </c>
      <c r="AU116" s="62" t="str">
        <f t="shared" ca="1" si="106"/>
        <v/>
      </c>
      <c r="AV116" s="59"/>
      <c r="AX116" s="154" t="str">
        <f t="shared" ca="1" si="107"/>
        <v/>
      </c>
      <c r="AY116" s="181" t="str">
        <f ca="1"/>
        <v/>
      </c>
      <c r="AZ116" s="181" t="str">
        <f ca="1"/>
        <v/>
      </c>
      <c r="BA116" s="62" t="str">
        <f t="shared" ca="1" si="108"/>
        <v/>
      </c>
      <c r="BB116" s="59"/>
      <c r="BD116" s="154" t="str">
        <f t="shared" ca="1" si="109"/>
        <v/>
      </c>
      <c r="BE116" s="181" t="str">
        <f ca="1"/>
        <v/>
      </c>
      <c r="BF116" s="181" t="str">
        <f ca="1"/>
        <v/>
      </c>
      <c r="BG116" s="62" t="str">
        <f t="shared" ca="1" si="110"/>
        <v/>
      </c>
      <c r="BH116" s="59"/>
      <c r="BJ116" s="154" t="str">
        <f t="shared" ca="1" si="111"/>
        <v/>
      </c>
      <c r="BK116" s="181" t="str">
        <f ca="1"/>
        <v/>
      </c>
      <c r="BL116" s="181" t="str">
        <f ca="1"/>
        <v/>
      </c>
      <c r="BM116" s="62" t="str">
        <f t="shared" ca="1" si="112"/>
        <v/>
      </c>
      <c r="BN116" s="59"/>
      <c r="BP116" s="154" t="str">
        <f t="shared" ca="1" si="113"/>
        <v/>
      </c>
      <c r="BQ116" s="181" t="str">
        <f ca="1"/>
        <v/>
      </c>
      <c r="BR116" s="181" t="str">
        <f ca="1"/>
        <v/>
      </c>
      <c r="BS116" s="62" t="str">
        <f t="shared" ca="1" si="114"/>
        <v/>
      </c>
      <c r="BT116" s="59"/>
    </row>
    <row r="117" spans="1:72">
      <c r="A117" s="2" t="s">
        <v>321</v>
      </c>
      <c r="B117" s="2" t="s">
        <v>321</v>
      </c>
      <c r="C117" s="2" t="s">
        <v>321</v>
      </c>
      <c r="D117" s="2" t="s">
        <v>321</v>
      </c>
      <c r="E117" s="2" t="s">
        <v>321</v>
      </c>
      <c r="F117" s="2" t="s">
        <v>321</v>
      </c>
      <c r="G117" s="2" t="s">
        <v>321</v>
      </c>
      <c r="H117" s="2" t="s">
        <v>321</v>
      </c>
      <c r="I117" s="2" t="s">
        <v>321</v>
      </c>
      <c r="J117" s="2" t="s">
        <v>321</v>
      </c>
      <c r="K117" s="2" t="s">
        <v>321</v>
      </c>
      <c r="L117" s="2" t="s">
        <v>321</v>
      </c>
      <c r="M117" s="2" t="s">
        <v>321</v>
      </c>
      <c r="N117" s="2" t="s">
        <v>321</v>
      </c>
      <c r="O117" s="2" t="s">
        <v>321</v>
      </c>
      <c r="P117" s="2" t="s">
        <v>321</v>
      </c>
      <c r="Q117" s="2" t="s">
        <v>321</v>
      </c>
      <c r="R117" s="2" t="s">
        <v>321</v>
      </c>
      <c r="S117" s="2" t="s">
        <v>321</v>
      </c>
      <c r="T117" s="2" t="s">
        <v>321</v>
      </c>
      <c r="U117" s="2" t="s">
        <v>321</v>
      </c>
      <c r="V117" s="2" t="s">
        <v>321</v>
      </c>
      <c r="W117" s="2" t="s">
        <v>321</v>
      </c>
      <c r="X117" s="2" t="s">
        <v>321</v>
      </c>
      <c r="Y117" s="2" t="s">
        <v>321</v>
      </c>
      <c r="Z117" s="2" t="s">
        <v>321</v>
      </c>
      <c r="AA117" s="2" t="s">
        <v>321</v>
      </c>
      <c r="AB117" s="2" t="s">
        <v>321</v>
      </c>
      <c r="AC117" s="2" t="s">
        <v>321</v>
      </c>
      <c r="AD117" s="2" t="s">
        <v>321</v>
      </c>
      <c r="AE117" s="2" t="s">
        <v>321</v>
      </c>
      <c r="AF117" s="2" t="s">
        <v>321</v>
      </c>
      <c r="AG117" s="2" t="s">
        <v>321</v>
      </c>
      <c r="AH117" s="2" t="s">
        <v>321</v>
      </c>
      <c r="AI117" s="2" t="s">
        <v>321</v>
      </c>
      <c r="AJ117" s="2" t="s">
        <v>321</v>
      </c>
      <c r="AK117" s="2" t="s">
        <v>321</v>
      </c>
      <c r="AL117" s="2" t="s">
        <v>321</v>
      </c>
      <c r="AM117" s="2" t="s">
        <v>321</v>
      </c>
      <c r="AN117" s="2" t="s">
        <v>321</v>
      </c>
      <c r="AO117" s="2" t="s">
        <v>321</v>
      </c>
      <c r="AP117" s="2" t="s">
        <v>321</v>
      </c>
      <c r="AQ117" s="2" t="s">
        <v>321</v>
      </c>
      <c r="AR117" s="2" t="s">
        <v>321</v>
      </c>
      <c r="AS117" s="2" t="s">
        <v>321</v>
      </c>
      <c r="AT117" s="2" t="s">
        <v>321</v>
      </c>
      <c r="AU117" s="2" t="s">
        <v>321</v>
      </c>
      <c r="AV117" s="2" t="s">
        <v>321</v>
      </c>
      <c r="AW117" s="2" t="s">
        <v>321</v>
      </c>
      <c r="AX117" s="2" t="s">
        <v>321</v>
      </c>
      <c r="AY117" s="2" t="s">
        <v>321</v>
      </c>
      <c r="AZ117" s="2" t="s">
        <v>321</v>
      </c>
      <c r="BA117" s="2" t="s">
        <v>321</v>
      </c>
      <c r="BB117" s="2" t="s">
        <v>321</v>
      </c>
      <c r="BC117" s="2" t="s">
        <v>321</v>
      </c>
      <c r="BD117" s="2" t="s">
        <v>321</v>
      </c>
      <c r="BE117" s="2" t="s">
        <v>321</v>
      </c>
      <c r="BF117" s="2" t="s">
        <v>321</v>
      </c>
      <c r="BG117" s="2" t="s">
        <v>321</v>
      </c>
      <c r="BH117" s="2" t="s">
        <v>321</v>
      </c>
      <c r="BI117" s="2" t="s">
        <v>321</v>
      </c>
      <c r="BJ117" s="2" t="s">
        <v>321</v>
      </c>
      <c r="BK117" s="2" t="s">
        <v>321</v>
      </c>
      <c r="BL117" s="2" t="s">
        <v>321</v>
      </c>
      <c r="BM117" s="2" t="s">
        <v>321</v>
      </c>
      <c r="BN117" s="2" t="s">
        <v>321</v>
      </c>
      <c r="BO117" s="2" t="s">
        <v>321</v>
      </c>
      <c r="BP117" s="2" t="s">
        <v>321</v>
      </c>
      <c r="BQ117" s="2" t="s">
        <v>321</v>
      </c>
      <c r="BR117" s="2" t="s">
        <v>321</v>
      </c>
      <c r="BS117" s="2" t="s">
        <v>321</v>
      </c>
      <c r="BT117" s="2" t="s">
        <v>321</v>
      </c>
    </row>
  </sheetData>
  <mergeCells count="19">
    <mergeCell ref="BP11:BQ12"/>
    <mergeCell ref="BP7:BT7"/>
    <mergeCell ref="B10:C10"/>
    <mergeCell ref="T10:U10"/>
    <mergeCell ref="AX10:AY10"/>
    <mergeCell ref="BD10:BE10"/>
    <mergeCell ref="BJ10:BK10"/>
    <mergeCell ref="BP10:BQ10"/>
    <mergeCell ref="BJ7:BN7"/>
    <mergeCell ref="B11:C12"/>
    <mergeCell ref="T11:U12"/>
    <mergeCell ref="AX11:AY12"/>
    <mergeCell ref="BD11:BE12"/>
    <mergeCell ref="BJ11:BK12"/>
    <mergeCell ref="B3:C4"/>
    <mergeCell ref="B7:R7"/>
    <mergeCell ref="T7:AV7"/>
    <mergeCell ref="AX7:BB7"/>
    <mergeCell ref="BD7:BH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ShowHideOISMarketData">
                <anchor>
                  <from>
                    <xdr:col>4</xdr:col>
                    <xdr:colOff>0</xdr:colOff>
                    <xdr:row>2</xdr:row>
                    <xdr:rowOff>0</xdr:rowOff>
                  </from>
                  <to>
                    <xdr:col>6</xdr:col>
                    <xdr:colOff>95250</xdr:colOff>
                    <xdr:row>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ShowHideSwapMarketData">
                <anchor>
                  <from>
                    <xdr:col>6</xdr:col>
                    <xdr:colOff>95250</xdr:colOff>
                    <xdr:row>2</xdr:row>
                    <xdr:rowOff>0</xdr:rowOff>
                  </from>
                  <to>
                    <xdr:col>8</xdr:col>
                    <xdr:colOff>723900</xdr:colOff>
                    <xdr:row>4</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ShowHideTenorBasis1MarketData">
                <anchor>
                  <from>
                    <xdr:col>8</xdr:col>
                    <xdr:colOff>723900</xdr:colOff>
                    <xdr:row>2</xdr:row>
                    <xdr:rowOff>0</xdr:rowOff>
                  </from>
                  <to>
                    <xdr:col>10</xdr:col>
                    <xdr:colOff>285750</xdr:colOff>
                    <xdr:row>4</xdr:row>
                    <xdr:rowOff>0</xdr:rowOff>
                  </to>
                </anchor>
              </controlPr>
            </control>
          </mc:Choice>
        </mc:AlternateContent>
        <mc:AlternateContent xmlns:mc="http://schemas.openxmlformats.org/markup-compatibility/2006">
          <mc:Choice Requires="x14">
            <control shapeId="38916" r:id="rId7" name="Button 4">
              <controlPr defaultSize="0" print="0" autoFill="0" autoPict="0" macro="[0]!ShowHideTenorBasis2MarketData">
                <anchor>
                  <from>
                    <xdr:col>10</xdr:col>
                    <xdr:colOff>285750</xdr:colOff>
                    <xdr:row>2</xdr:row>
                    <xdr:rowOff>0</xdr:rowOff>
                  </from>
                  <to>
                    <xdr:col>13</xdr:col>
                    <xdr:colOff>66675</xdr:colOff>
                    <xdr:row>4</xdr:row>
                    <xdr:rowOff>0</xdr:rowOff>
                  </to>
                </anchor>
              </controlPr>
            </control>
          </mc:Choice>
        </mc:AlternateContent>
        <mc:AlternateContent xmlns:mc="http://schemas.openxmlformats.org/markup-compatibility/2006">
          <mc:Choice Requires="x14">
            <control shapeId="38917" r:id="rId8" name="Button 5">
              <controlPr defaultSize="0" print="0" autoFill="0" autoPict="0" macro="[0]!ShowHideTenorBasis3MarketData">
                <anchor>
                  <from>
                    <xdr:col>13</xdr:col>
                    <xdr:colOff>66675</xdr:colOff>
                    <xdr:row>2</xdr:row>
                    <xdr:rowOff>0</xdr:rowOff>
                  </from>
                  <to>
                    <xdr:col>14</xdr:col>
                    <xdr:colOff>1009650</xdr:colOff>
                    <xdr:row>4</xdr:row>
                    <xdr:rowOff>0</xdr:rowOff>
                  </to>
                </anchor>
              </controlPr>
            </control>
          </mc:Choice>
        </mc:AlternateContent>
        <mc:AlternateContent xmlns:mc="http://schemas.openxmlformats.org/markup-compatibility/2006">
          <mc:Choice Requires="x14">
            <control shapeId="38918" r:id="rId9" name="Button 6">
              <controlPr defaultSize="0" print="0" autoFill="0" autoPict="0" macro="[0]!ShowHideXccyMarketData">
                <anchor>
                  <from>
                    <xdr:col>14</xdr:col>
                    <xdr:colOff>1009650</xdr:colOff>
                    <xdr:row>2</xdr:row>
                    <xdr:rowOff>0</xdr:rowOff>
                  </from>
                  <to>
                    <xdr:col>16</xdr:col>
                    <xdr:colOff>571500</xdr:colOff>
                    <xdr:row>4</xdr:row>
                    <xdr:rowOff>0</xdr:rowOff>
                  </to>
                </anchor>
              </controlPr>
            </control>
          </mc:Choice>
        </mc:AlternateContent>
        <mc:AlternateContent xmlns:mc="http://schemas.openxmlformats.org/markup-compatibility/2006">
          <mc:Choice Requires="x14">
            <control shapeId="38919" r:id="rId10" name="Button 7">
              <controlPr defaultSize="0" print="0" autoFill="0" autoPict="0" macro="[0]!ShowHideAllMarketData">
                <anchor>
                  <from>
                    <xdr:col>16</xdr:col>
                    <xdr:colOff>571500</xdr:colOff>
                    <xdr:row>2</xdr:row>
                    <xdr:rowOff>0</xdr:rowOff>
                  </from>
                  <to>
                    <xdr:col>19</xdr:col>
                    <xdr:colOff>352425</xdr:colOff>
                    <xdr:row>4</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6600"/>
  </sheetPr>
  <dimension ref="B2:CP137"/>
  <sheetViews>
    <sheetView showGridLines="0" topLeftCell="A94" workbookViewId="0">
      <selection activeCell="AA113" sqref="AA113"/>
    </sheetView>
  </sheetViews>
  <sheetFormatPr defaultRowHeight="15" customHeight="1"/>
  <cols>
    <col min="1" max="1" width="4.7109375" customWidth="1"/>
    <col min="2" max="2" width="9.140625" customWidth="1"/>
    <col min="3" max="3" width="100.7109375" style="182" hidden="1" customWidth="1"/>
    <col min="4" max="5" width="30.7109375" customWidth="1"/>
    <col min="6" max="6" width="9.140625" customWidth="1"/>
    <col min="7" max="8" width="9.140625" style="2" hidden="1" customWidth="1"/>
    <col min="9" max="13" width="20.7109375" hidden="1" customWidth="1"/>
    <col min="14" max="14" width="9.140625" hidden="1" customWidth="1"/>
    <col min="15" max="16" width="20.7109375" hidden="1" customWidth="1"/>
    <col min="17" max="17" width="9.140625" hidden="1" customWidth="1"/>
    <col min="18" max="18" width="4.7109375" customWidth="1"/>
    <col min="19" max="19" width="9.140625" customWidth="1"/>
    <col min="20" max="20" width="100.7109375" hidden="1" customWidth="1"/>
    <col min="21" max="21" width="30.7109375" customWidth="1"/>
    <col min="22" max="22" width="27.140625" customWidth="1"/>
    <col min="23" max="23" width="9.140625" customWidth="1"/>
    <col min="24" max="25" width="9.140625" style="2" customWidth="1"/>
    <col min="26" max="30" width="20.7109375" customWidth="1"/>
    <col min="31" max="31" width="9.140625" customWidth="1"/>
    <col min="32" max="32" width="4.7109375" customWidth="1"/>
    <col min="33" max="33" width="9.140625" customWidth="1"/>
    <col min="34" max="34" width="100.7109375" hidden="1" customWidth="1"/>
    <col min="35" max="36" width="30.7109375" customWidth="1"/>
    <col min="37" max="37" width="10.7109375" style="2" customWidth="1"/>
    <col min="38" max="38" width="9.140625" style="2" customWidth="1"/>
    <col min="39" max="39" width="9.140625" hidden="1" customWidth="1"/>
    <col min="40" max="44" width="20.7109375" hidden="1" customWidth="1"/>
    <col min="45" max="45" width="9.140625" hidden="1" customWidth="1"/>
    <col min="46" max="46" width="4.7109375" customWidth="1"/>
    <col min="47" max="47" width="9.140625" customWidth="1"/>
    <col min="48" max="48" width="100.7109375" hidden="1" customWidth="1"/>
    <col min="49" max="50" width="30.7109375" customWidth="1"/>
    <col min="51" max="52" width="9.140625" customWidth="1"/>
    <col min="53" max="53" width="9.140625" hidden="1" customWidth="1"/>
    <col min="54" max="58" width="20.7109375" hidden="1" customWidth="1"/>
    <col min="59" max="59" width="9.140625" hidden="1" customWidth="1"/>
    <col min="60" max="60" width="4.7109375" customWidth="1"/>
    <col min="61" max="61" width="9.140625" customWidth="1"/>
    <col min="62" max="62" width="100.7109375" hidden="1" customWidth="1"/>
    <col min="63" max="64" width="30.7109375" customWidth="1"/>
    <col min="65" max="66" width="9.140625" customWidth="1"/>
    <col min="67" max="67" width="9.140625" hidden="1" customWidth="1"/>
    <col min="68" max="72" width="20.7109375" hidden="1" customWidth="1"/>
    <col min="73" max="73" width="9.140625" hidden="1" customWidth="1"/>
    <col min="74" max="74" width="4.7109375" customWidth="1"/>
    <col min="75" max="75" width="9.140625" customWidth="1"/>
    <col min="76" max="76" width="100.7109375" hidden="1" customWidth="1"/>
    <col min="77" max="78" width="30.7109375" customWidth="1"/>
    <col min="79" max="80" width="9.140625" customWidth="1"/>
    <col min="81" max="81" width="9.140625" hidden="1" customWidth="1"/>
    <col min="82" max="86" width="20.7109375" hidden="1" customWidth="1"/>
    <col min="87" max="87" width="9.140625" hidden="1" customWidth="1"/>
    <col min="88" max="88" width="4.7109375" customWidth="1"/>
    <col min="89" max="89" width="9.140625" customWidth="1"/>
    <col min="90" max="90" width="100.7109375" hidden="1" customWidth="1"/>
    <col min="91" max="92" width="30.7109375" customWidth="1"/>
    <col min="93" max="93" width="9.140625" customWidth="1"/>
  </cols>
  <sheetData>
    <row r="2" spans="2:93" s="2" customFormat="1" ht="15" customHeight="1"/>
    <row r="3" spans="2:93" s="2" customFormat="1" ht="15" customHeight="1"/>
    <row r="4" spans="2:93" s="2" customFormat="1" ht="15" customHeight="1"/>
    <row r="5" spans="2:93" s="2" customFormat="1" ht="15" customHeight="1">
      <c r="C5" s="182"/>
    </row>
    <row r="6" spans="2:93" s="2" customFormat="1" ht="15" customHeight="1">
      <c r="C6" s="182"/>
    </row>
    <row r="7" spans="2:93" ht="15" customHeight="1">
      <c r="B7" s="469" t="s">
        <v>462</v>
      </c>
      <c r="C7" s="470"/>
      <c r="D7" s="471"/>
      <c r="E7" s="471"/>
      <c r="F7" s="471"/>
      <c r="G7" s="471"/>
      <c r="H7" s="471"/>
      <c r="I7" s="471"/>
      <c r="J7" s="471"/>
      <c r="K7" s="471"/>
      <c r="L7" s="471"/>
      <c r="M7" s="471"/>
      <c r="N7" s="471"/>
      <c r="O7" s="471"/>
      <c r="P7" s="471"/>
      <c r="Q7" s="472"/>
      <c r="R7" s="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T7" s="2"/>
      <c r="AU7" s="507" t="s">
        <v>1171</v>
      </c>
      <c r="AV7" s="508"/>
      <c r="AW7" s="508"/>
      <c r="AX7" s="509"/>
      <c r="AY7" s="509"/>
      <c r="AZ7" s="509"/>
      <c r="BA7" s="509"/>
      <c r="BB7" s="509"/>
      <c r="BC7" s="509"/>
      <c r="BD7" s="509"/>
      <c r="BE7" s="509"/>
      <c r="BF7" s="509"/>
      <c r="BG7" s="509"/>
      <c r="BH7" s="2"/>
      <c r="BI7" s="497" t="s">
        <v>1172</v>
      </c>
      <c r="BJ7" s="498"/>
      <c r="BK7" s="498"/>
      <c r="BL7" s="499"/>
      <c r="BM7" s="499"/>
      <c r="BN7" s="499"/>
      <c r="BO7" s="499"/>
      <c r="BP7" s="499"/>
      <c r="BQ7" s="499"/>
      <c r="BR7" s="499"/>
      <c r="BS7" s="499"/>
      <c r="BT7" s="499"/>
      <c r="BU7" s="499"/>
      <c r="BV7" s="2"/>
      <c r="BW7" s="502" t="s">
        <v>1173</v>
      </c>
      <c r="BX7" s="503"/>
      <c r="BY7" s="503"/>
      <c r="BZ7" s="504"/>
      <c r="CA7" s="504"/>
      <c r="CB7" s="504"/>
      <c r="CC7" s="504"/>
      <c r="CD7" s="504"/>
      <c r="CE7" s="504"/>
      <c r="CF7" s="504"/>
      <c r="CG7" s="504"/>
      <c r="CH7" s="504"/>
      <c r="CI7" s="504"/>
      <c r="CK7" s="490" t="s">
        <v>1222</v>
      </c>
      <c r="CL7" s="491"/>
      <c r="CM7" s="491"/>
      <c r="CN7" s="492"/>
      <c r="CO7" s="493"/>
    </row>
    <row r="8" spans="2:93" s="2" customFormat="1"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s="2" customFormat="1" ht="15" customHeight="1">
      <c r="B9" s="150"/>
      <c r="C9" s="183"/>
      <c r="D9" s="150"/>
      <c r="E9" s="150"/>
      <c r="F9" s="150"/>
      <c r="G9" s="150"/>
      <c r="H9" s="150"/>
      <c r="I9" s="150"/>
      <c r="J9" s="150"/>
      <c r="K9" s="150"/>
      <c r="L9" s="150"/>
      <c r="M9" s="150"/>
      <c r="N9" s="150"/>
      <c r="O9" s="150"/>
      <c r="P9" s="150"/>
      <c r="Q9" s="150"/>
    </row>
    <row r="10" spans="2:93" s="2" customFormat="1" ht="15" customHeight="1">
      <c r="B10" s="24"/>
      <c r="D10" s="27" t="s">
        <v>1060</v>
      </c>
      <c r="E10" s="150"/>
      <c r="F10" s="150"/>
      <c r="G10" s="150"/>
      <c r="H10" s="150"/>
      <c r="I10" s="150"/>
      <c r="J10" s="150"/>
      <c r="K10" s="150"/>
      <c r="L10" s="150"/>
      <c r="M10" s="150"/>
      <c r="N10" s="150"/>
      <c r="O10" s="150"/>
      <c r="P10" s="150"/>
      <c r="Q10" s="150"/>
    </row>
    <row r="11" spans="2:93" ht="15" customHeight="1">
      <c r="B11" s="24"/>
      <c r="D11" s="483" t="s">
        <v>464</v>
      </c>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row>
    <row r="12" spans="2:93" s="2" customFormat="1" ht="15" customHeight="1">
      <c r="B12" s="24"/>
      <c r="D12" s="484"/>
      <c r="E12" s="24"/>
    </row>
    <row r="13" spans="2:93" s="2" customFormat="1" ht="15" customHeight="1">
      <c r="C13" s="182"/>
      <c r="D13" s="225" t="str">
        <f>LEFT(Curve.MarketDataSource,3)</f>
        <v>EUR</v>
      </c>
    </row>
    <row r="14" spans="2:93" s="2" customFormat="1" ht="15" customHeight="1">
      <c r="C14" s="182"/>
    </row>
    <row r="15" spans="2:93" ht="15" customHeight="1">
      <c r="B15" s="96" t="s">
        <v>405</v>
      </c>
      <c r="D15" s="74"/>
      <c r="E15" s="75"/>
      <c r="F15" s="2"/>
      <c r="I15" s="2"/>
      <c r="J15" s="2"/>
      <c r="K15" s="2"/>
      <c r="L15" s="2"/>
      <c r="M15" s="2"/>
      <c r="N15" s="2"/>
      <c r="O15" s="2"/>
      <c r="P15" s="2"/>
      <c r="Q15" s="2"/>
      <c r="S15" s="96" t="s">
        <v>405</v>
      </c>
      <c r="T15" s="182"/>
      <c r="U15" s="74"/>
      <c r="V15" s="75"/>
      <c r="W15" s="2"/>
      <c r="Z15" s="2"/>
      <c r="AA15" s="2"/>
      <c r="AB15" s="2"/>
      <c r="AC15" s="2"/>
      <c r="AD15" s="2"/>
      <c r="AE15" s="2"/>
      <c r="AG15" s="96" t="s">
        <v>405</v>
      </c>
      <c r="AH15" s="182"/>
      <c r="AI15" s="74"/>
      <c r="AJ15" s="75"/>
      <c r="AM15" s="2"/>
      <c r="AN15" s="2"/>
      <c r="AO15" s="2"/>
      <c r="AP15" s="2"/>
      <c r="AQ15" s="2"/>
      <c r="AR15" s="2"/>
      <c r="AS15" s="2"/>
      <c r="AT15" s="2"/>
      <c r="AU15" s="96" t="s">
        <v>405</v>
      </c>
      <c r="AV15" s="182"/>
      <c r="AW15" s="74"/>
      <c r="AX15" s="75"/>
      <c r="AY15" s="2"/>
      <c r="AZ15" s="2"/>
      <c r="BA15" s="2"/>
      <c r="BB15" s="2"/>
      <c r="BC15" s="2"/>
      <c r="BD15" s="2"/>
      <c r="BE15" s="2"/>
      <c r="BF15" s="2"/>
      <c r="BG15" s="2"/>
      <c r="BH15" s="2"/>
      <c r="BI15" s="96" t="s">
        <v>405</v>
      </c>
      <c r="BJ15" s="182"/>
      <c r="BK15" s="74"/>
      <c r="BL15" s="75"/>
      <c r="BM15" s="2"/>
      <c r="BN15" s="2"/>
      <c r="BO15" s="2"/>
      <c r="BP15" s="2"/>
      <c r="BQ15" s="2"/>
      <c r="BR15" s="2"/>
      <c r="BS15" s="2"/>
      <c r="BT15" s="2"/>
      <c r="BU15" s="2"/>
      <c r="BV15" s="2"/>
      <c r="BW15" s="96" t="s">
        <v>405</v>
      </c>
      <c r="BX15" s="182"/>
      <c r="BY15" s="74"/>
      <c r="BZ15" s="75"/>
      <c r="CA15" s="2"/>
      <c r="CB15" s="2"/>
      <c r="CC15" s="2"/>
      <c r="CD15" s="2"/>
      <c r="CE15" s="2"/>
      <c r="CF15" s="2"/>
      <c r="CG15" s="2"/>
      <c r="CH15" s="2"/>
      <c r="CI15" s="2"/>
      <c r="CK15" s="96" t="s">
        <v>405</v>
      </c>
      <c r="CL15" s="182"/>
      <c r="CM15" s="74"/>
      <c r="CN15" s="75"/>
      <c r="CO15" s="2"/>
    </row>
    <row r="16" spans="2:93" ht="15" customHeight="1">
      <c r="B16" s="76"/>
      <c r="C16" s="184"/>
      <c r="D16" s="78"/>
      <c r="E16" s="79"/>
      <c r="F16" s="174"/>
      <c r="I16" s="2"/>
      <c r="J16" s="2"/>
      <c r="K16" s="2"/>
      <c r="L16" s="2"/>
      <c r="M16" s="2"/>
      <c r="N16" s="2"/>
      <c r="O16" s="2"/>
      <c r="P16" s="2"/>
      <c r="Q16" s="2"/>
      <c r="S16" s="76"/>
      <c r="T16" s="184"/>
      <c r="U16" s="78"/>
      <c r="V16" s="79"/>
      <c r="W16" s="174"/>
      <c r="Z16" s="2"/>
      <c r="AA16" s="2"/>
      <c r="AB16" s="2"/>
      <c r="AC16" s="2"/>
      <c r="AD16" s="2"/>
      <c r="AE16" s="2"/>
      <c r="AG16" s="76"/>
      <c r="AH16" s="184"/>
      <c r="AI16" s="78"/>
      <c r="AJ16" s="79"/>
      <c r="AK16" s="79"/>
      <c r="AL16" s="174"/>
      <c r="AM16" s="2"/>
      <c r="AN16" s="2"/>
      <c r="AO16" s="2"/>
      <c r="AP16" s="2"/>
      <c r="AQ16" s="2"/>
      <c r="AR16" s="2"/>
      <c r="AS16" s="2"/>
      <c r="AT16" s="2"/>
      <c r="AU16" s="76"/>
      <c r="AV16" s="184"/>
      <c r="AW16" s="78"/>
      <c r="AX16" s="79"/>
      <c r="AY16" s="79"/>
      <c r="AZ16" s="174"/>
      <c r="BA16" s="2"/>
      <c r="BB16" s="2"/>
      <c r="BC16" s="2"/>
      <c r="BD16" s="2"/>
      <c r="BE16" s="2"/>
      <c r="BF16" s="2"/>
      <c r="BG16" s="2"/>
      <c r="BH16" s="2"/>
      <c r="BI16" s="76"/>
      <c r="BJ16" s="184"/>
      <c r="BK16" s="78"/>
      <c r="BL16" s="79"/>
      <c r="BM16" s="79"/>
      <c r="BN16" s="174"/>
      <c r="BO16" s="2"/>
      <c r="BP16" s="2"/>
      <c r="BQ16" s="2"/>
      <c r="BR16" s="2"/>
      <c r="BS16" s="2"/>
      <c r="BT16" s="2"/>
      <c r="BU16" s="2"/>
      <c r="BV16" s="2"/>
      <c r="BW16" s="76"/>
      <c r="BX16" s="184"/>
      <c r="BY16" s="78"/>
      <c r="BZ16" s="79"/>
      <c r="CA16" s="79"/>
      <c r="CB16" s="174"/>
      <c r="CC16" s="2"/>
      <c r="CD16" s="2"/>
      <c r="CE16" s="2"/>
      <c r="CF16" s="2"/>
      <c r="CG16" s="2"/>
      <c r="CH16" s="2"/>
      <c r="CI16" s="2"/>
      <c r="CK16" s="76"/>
      <c r="CL16" s="184"/>
      <c r="CM16" s="78"/>
      <c r="CN16" s="79"/>
      <c r="CO16" s="174"/>
    </row>
    <row r="17" spans="2:93" ht="15" customHeight="1">
      <c r="B17" s="81"/>
      <c r="C17" s="185"/>
      <c r="D17" s="84" t="s">
        <v>405</v>
      </c>
      <c r="E17" s="85"/>
      <c r="F17" s="175"/>
      <c r="I17" s="2"/>
      <c r="J17" s="2"/>
      <c r="K17" s="2"/>
      <c r="L17" s="2"/>
      <c r="M17" s="2"/>
      <c r="N17" s="2"/>
      <c r="O17" s="2"/>
      <c r="P17" s="2"/>
      <c r="Q17" s="2"/>
      <c r="S17" s="81"/>
      <c r="T17" s="185"/>
      <c r="U17" s="84" t="s">
        <v>405</v>
      </c>
      <c r="V17" s="85"/>
      <c r="W17" s="175"/>
      <c r="Z17" s="2"/>
      <c r="AA17" s="2"/>
      <c r="AB17" s="2"/>
      <c r="AC17" s="2"/>
      <c r="AD17" s="2"/>
      <c r="AE17" s="2"/>
      <c r="AG17" s="81"/>
      <c r="AH17" s="82"/>
      <c r="AI17" s="84" t="s">
        <v>405</v>
      </c>
      <c r="AJ17" s="85"/>
      <c r="AK17" s="239"/>
      <c r="AL17" s="250"/>
      <c r="AM17" s="2"/>
      <c r="AN17" s="2"/>
      <c r="AO17" s="2"/>
      <c r="AP17" s="2"/>
      <c r="AQ17" s="2"/>
      <c r="AR17" s="2"/>
      <c r="AS17" s="2"/>
      <c r="AT17" s="2"/>
      <c r="AU17" s="81"/>
      <c r="AV17" s="82"/>
      <c r="AW17" s="84" t="s">
        <v>405</v>
      </c>
      <c r="AX17" s="85"/>
      <c r="AY17" s="239"/>
      <c r="AZ17" s="250"/>
      <c r="BA17" s="2"/>
      <c r="BB17" s="2"/>
      <c r="BC17" s="2"/>
      <c r="BD17" s="2"/>
      <c r="BE17" s="2"/>
      <c r="BF17" s="2"/>
      <c r="BG17" s="2"/>
      <c r="BH17" s="2"/>
      <c r="BI17" s="81"/>
      <c r="BJ17" s="82"/>
      <c r="BK17" s="84" t="s">
        <v>405</v>
      </c>
      <c r="BL17" s="85"/>
      <c r="BM17" s="239"/>
      <c r="BN17" s="250"/>
      <c r="BO17" s="2"/>
      <c r="BP17" s="2"/>
      <c r="BQ17" s="2"/>
      <c r="BR17" s="2"/>
      <c r="BS17" s="2"/>
      <c r="BT17" s="2"/>
      <c r="BU17" s="2"/>
      <c r="BV17" s="2"/>
      <c r="BW17" s="81"/>
      <c r="BX17" s="82"/>
      <c r="BY17" s="84" t="s">
        <v>405</v>
      </c>
      <c r="BZ17" s="85"/>
      <c r="CA17" s="239"/>
      <c r="CB17" s="250"/>
      <c r="CC17" s="2"/>
      <c r="CD17" s="2"/>
      <c r="CE17" s="2"/>
      <c r="CF17" s="2"/>
      <c r="CG17" s="2"/>
      <c r="CH17" s="2"/>
      <c r="CI17" s="2"/>
      <c r="CK17" s="81"/>
      <c r="CL17" s="82"/>
      <c r="CM17" s="84" t="s">
        <v>405</v>
      </c>
      <c r="CN17" s="85"/>
      <c r="CO17" s="250"/>
    </row>
    <row r="18" spans="2:93" ht="15" customHeight="1">
      <c r="B18" s="81"/>
      <c r="C18" s="185" t="s">
        <v>970</v>
      </c>
      <c r="D18" s="86" t="s">
        <v>406</v>
      </c>
      <c r="E18" s="266" t="s">
        <v>407</v>
      </c>
      <c r="F18" s="175"/>
      <c r="I18" s="2"/>
      <c r="J18" s="2"/>
      <c r="K18" s="2"/>
      <c r="L18" s="2"/>
      <c r="M18" s="2"/>
      <c r="N18" s="2"/>
      <c r="O18" s="2"/>
      <c r="P18" s="2"/>
      <c r="Q18" s="2"/>
      <c r="S18" s="81"/>
      <c r="T18" s="185" t="s">
        <v>970</v>
      </c>
      <c r="U18" s="86" t="s">
        <v>406</v>
      </c>
      <c r="V18" s="266" t="s">
        <v>407</v>
      </c>
      <c r="W18" s="175"/>
      <c r="Z18" s="2"/>
      <c r="AA18" s="2"/>
      <c r="AB18" s="2"/>
      <c r="AC18" s="2"/>
      <c r="AD18" s="2"/>
      <c r="AE18" s="2"/>
      <c r="AG18" s="81"/>
      <c r="AH18" s="185" t="s">
        <v>970</v>
      </c>
      <c r="AI18" s="86" t="s">
        <v>406</v>
      </c>
      <c r="AJ18" s="269" t="s">
        <v>407</v>
      </c>
      <c r="AK18" s="279"/>
      <c r="AL18" s="250"/>
      <c r="AM18" s="2"/>
      <c r="AN18" s="2"/>
      <c r="AO18" s="2"/>
      <c r="AP18" s="2"/>
      <c r="AQ18" s="2"/>
      <c r="AR18" s="2"/>
      <c r="AS18" s="2"/>
      <c r="AT18" s="2"/>
      <c r="AU18" s="81"/>
      <c r="AV18" s="185" t="s">
        <v>970</v>
      </c>
      <c r="AW18" s="86" t="s">
        <v>406</v>
      </c>
      <c r="AX18" s="269" t="s">
        <v>407</v>
      </c>
      <c r="AY18" s="279"/>
      <c r="AZ18" s="250"/>
      <c r="BA18" s="2"/>
      <c r="BB18" s="2"/>
      <c r="BC18" s="2"/>
      <c r="BD18" s="2"/>
      <c r="BE18" s="2"/>
      <c r="BF18" s="2"/>
      <c r="BG18" s="2"/>
      <c r="BH18" s="2"/>
      <c r="BI18" s="81"/>
      <c r="BJ18" s="185" t="s">
        <v>970</v>
      </c>
      <c r="BK18" s="86" t="s">
        <v>406</v>
      </c>
      <c r="BL18" s="269" t="s">
        <v>407</v>
      </c>
      <c r="BM18" s="279"/>
      <c r="BN18" s="250"/>
      <c r="BO18" s="2"/>
      <c r="BP18" s="2"/>
      <c r="BQ18" s="2"/>
      <c r="BR18" s="2"/>
      <c r="BS18" s="2"/>
      <c r="BT18" s="2"/>
      <c r="BU18" s="2"/>
      <c r="BV18" s="2"/>
      <c r="BW18" s="81"/>
      <c r="BX18" s="185" t="s">
        <v>970</v>
      </c>
      <c r="BY18" s="86" t="s">
        <v>406</v>
      </c>
      <c r="BZ18" s="269" t="s">
        <v>407</v>
      </c>
      <c r="CA18" s="279"/>
      <c r="CB18" s="250"/>
      <c r="CC18" s="2"/>
      <c r="CD18" s="2"/>
      <c r="CE18" s="2"/>
      <c r="CF18" s="2"/>
      <c r="CG18" s="2"/>
      <c r="CH18" s="2"/>
      <c r="CI18" s="2"/>
      <c r="CK18" s="81"/>
      <c r="CL18" s="185" t="s">
        <v>970</v>
      </c>
      <c r="CM18" s="86" t="s">
        <v>406</v>
      </c>
      <c r="CN18" s="269" t="s">
        <v>407</v>
      </c>
      <c r="CO18" s="252"/>
    </row>
    <row r="19" spans="2:93" ht="15" customHeight="1">
      <c r="B19" s="81"/>
      <c r="C19" s="185" t="s">
        <v>971</v>
      </c>
      <c r="D19" s="88" t="s">
        <v>408</v>
      </c>
      <c r="E19" s="267" t="s">
        <v>409</v>
      </c>
      <c r="F19" s="175"/>
      <c r="I19" s="2"/>
      <c r="J19" s="2"/>
      <c r="K19" s="2"/>
      <c r="L19" s="2"/>
      <c r="M19" s="2"/>
      <c r="N19" s="2"/>
      <c r="O19" s="2"/>
      <c r="P19" s="2"/>
      <c r="Q19" s="2"/>
      <c r="S19" s="81"/>
      <c r="T19" s="185" t="s">
        <v>971</v>
      </c>
      <c r="U19" s="88" t="s">
        <v>408</v>
      </c>
      <c r="V19" s="267" t="s">
        <v>454</v>
      </c>
      <c r="W19" s="175"/>
      <c r="Z19" s="2"/>
      <c r="AA19" s="2"/>
      <c r="AB19" s="2"/>
      <c r="AC19" s="2"/>
      <c r="AD19" s="2"/>
      <c r="AE19" s="2"/>
      <c r="AG19" s="81"/>
      <c r="AH19" s="185" t="s">
        <v>971</v>
      </c>
      <c r="AI19" s="88" t="s">
        <v>408</v>
      </c>
      <c r="AJ19" s="243" t="s">
        <v>1076</v>
      </c>
      <c r="AK19" s="279"/>
      <c r="AL19" s="250"/>
      <c r="AM19" s="2"/>
      <c r="AN19" s="2"/>
      <c r="AO19" s="2"/>
      <c r="AP19" s="2"/>
      <c r="AQ19" s="2"/>
      <c r="AR19" s="2"/>
      <c r="AS19" s="2"/>
      <c r="AT19" s="2"/>
      <c r="AU19" s="81"/>
      <c r="AV19" s="185" t="s">
        <v>971</v>
      </c>
      <c r="AW19" s="88" t="s">
        <v>408</v>
      </c>
      <c r="AX19" s="243" t="s">
        <v>1175</v>
      </c>
      <c r="AY19" s="279"/>
      <c r="AZ19" s="250"/>
      <c r="BA19" s="2"/>
      <c r="BB19" s="2"/>
      <c r="BC19" s="2"/>
      <c r="BD19" s="2"/>
      <c r="BE19" s="2"/>
      <c r="BF19" s="2"/>
      <c r="BG19" s="2"/>
      <c r="BH19" s="2"/>
      <c r="BI19" s="81"/>
      <c r="BJ19" s="185" t="s">
        <v>971</v>
      </c>
      <c r="BK19" s="88" t="s">
        <v>408</v>
      </c>
      <c r="BL19" s="243" t="s">
        <v>1176</v>
      </c>
      <c r="BM19" s="279"/>
      <c r="BN19" s="250"/>
      <c r="BO19" s="2"/>
      <c r="BP19" s="2"/>
      <c r="BQ19" s="2"/>
      <c r="BR19" s="2"/>
      <c r="BS19" s="2"/>
      <c r="BT19" s="2"/>
      <c r="BU19" s="2"/>
      <c r="BV19" s="2"/>
      <c r="BW19" s="81"/>
      <c r="BX19" s="185" t="s">
        <v>971</v>
      </c>
      <c r="BY19" s="88" t="s">
        <v>408</v>
      </c>
      <c r="BZ19" s="243" t="s">
        <v>455</v>
      </c>
      <c r="CA19" s="279"/>
      <c r="CB19" s="250"/>
      <c r="CC19" s="2"/>
      <c r="CD19" s="2"/>
      <c r="CE19" s="2"/>
      <c r="CF19" s="2"/>
      <c r="CG19" s="2"/>
      <c r="CH19" s="2"/>
      <c r="CI19" s="2"/>
      <c r="CK19" s="81"/>
      <c r="CL19" s="185" t="s">
        <v>971</v>
      </c>
      <c r="CM19" s="88"/>
      <c r="CN19" s="243"/>
      <c r="CO19" s="252"/>
    </row>
    <row r="20" spans="2:93" ht="15" customHeight="1">
      <c r="B20" s="81"/>
      <c r="C20" s="185" t="s">
        <v>972</v>
      </c>
      <c r="D20" s="90" t="s">
        <v>410</v>
      </c>
      <c r="E20" s="268" t="s">
        <v>411</v>
      </c>
      <c r="F20" s="175"/>
      <c r="I20" s="2"/>
      <c r="J20" s="2"/>
      <c r="K20" s="2"/>
      <c r="L20" s="2"/>
      <c r="M20" s="2"/>
      <c r="N20" s="2"/>
      <c r="O20" s="2"/>
      <c r="P20" s="2"/>
      <c r="Q20" s="2"/>
      <c r="S20" s="81"/>
      <c r="T20" s="185" t="s">
        <v>972</v>
      </c>
      <c r="U20" s="90" t="s">
        <v>410</v>
      </c>
      <c r="V20" s="268" t="s">
        <v>1065</v>
      </c>
      <c r="W20" s="175"/>
      <c r="Z20" s="2"/>
      <c r="AA20" s="2"/>
      <c r="AB20" s="2"/>
      <c r="AC20" s="2"/>
      <c r="AD20" s="2"/>
      <c r="AE20" s="2"/>
      <c r="AG20" s="81"/>
      <c r="AH20" s="185" t="s">
        <v>972</v>
      </c>
      <c r="AI20" s="90" t="s">
        <v>410</v>
      </c>
      <c r="AJ20" s="246" t="s">
        <v>1123</v>
      </c>
      <c r="AK20" s="279"/>
      <c r="AL20" s="250"/>
      <c r="AM20" s="2"/>
      <c r="AN20" s="2"/>
      <c r="AO20" s="2"/>
      <c r="AP20" s="2"/>
      <c r="AQ20" s="2"/>
      <c r="AR20" s="2"/>
      <c r="AS20" s="2"/>
      <c r="AT20" s="2"/>
      <c r="AU20" s="81"/>
      <c r="AV20" s="185" t="s">
        <v>972</v>
      </c>
      <c r="AW20" s="90" t="s">
        <v>410</v>
      </c>
      <c r="AX20" s="246" t="s">
        <v>1177</v>
      </c>
      <c r="AY20" s="279"/>
      <c r="AZ20" s="250"/>
      <c r="BA20" s="2"/>
      <c r="BB20" s="2"/>
      <c r="BC20" s="2"/>
      <c r="BD20" s="2"/>
      <c r="BE20" s="2"/>
      <c r="BF20" s="2"/>
      <c r="BG20" s="2"/>
      <c r="BH20" s="2"/>
      <c r="BI20" s="81"/>
      <c r="BJ20" s="185" t="s">
        <v>972</v>
      </c>
      <c r="BK20" s="90" t="s">
        <v>410</v>
      </c>
      <c r="BL20" s="246" t="s">
        <v>1178</v>
      </c>
      <c r="BM20" s="279"/>
      <c r="BN20" s="250"/>
      <c r="BO20" s="2"/>
      <c r="BP20" s="2"/>
      <c r="BQ20" s="2"/>
      <c r="BR20" s="2"/>
      <c r="BS20" s="2"/>
      <c r="BT20" s="2"/>
      <c r="BU20" s="2"/>
      <c r="BV20" s="2"/>
      <c r="BW20" s="81"/>
      <c r="BX20" s="185" t="s">
        <v>972</v>
      </c>
      <c r="BY20" s="90" t="s">
        <v>410</v>
      </c>
      <c r="BZ20" s="246" t="s">
        <v>1179</v>
      </c>
      <c r="CA20" s="279"/>
      <c r="CB20" s="250"/>
      <c r="CC20" s="2"/>
      <c r="CD20" s="2"/>
      <c r="CE20" s="2"/>
      <c r="CF20" s="2"/>
      <c r="CG20" s="2"/>
      <c r="CH20" s="2"/>
      <c r="CI20" s="2"/>
      <c r="CK20" s="81"/>
      <c r="CL20" s="185"/>
      <c r="CM20" s="90"/>
      <c r="CN20" s="246"/>
      <c r="CO20" s="252"/>
    </row>
    <row r="21" spans="2:93" ht="15" customHeight="1">
      <c r="B21" s="92"/>
      <c r="C21" s="186"/>
      <c r="D21" s="93"/>
      <c r="E21" s="94"/>
      <c r="F21" s="95"/>
      <c r="I21" s="2"/>
      <c r="J21" s="2"/>
      <c r="K21" s="2"/>
      <c r="L21" s="2"/>
      <c r="M21" s="2"/>
      <c r="N21" s="2"/>
      <c r="O21" s="2"/>
      <c r="P21" s="2"/>
      <c r="Q21" s="2"/>
      <c r="S21" s="92"/>
      <c r="T21" s="186"/>
      <c r="U21" s="93"/>
      <c r="V21" s="94"/>
      <c r="W21" s="95"/>
      <c r="Z21" s="2"/>
      <c r="AA21" s="2"/>
      <c r="AB21" s="2"/>
      <c r="AC21" s="2"/>
      <c r="AD21" s="2"/>
      <c r="AE21" s="2"/>
      <c r="AG21" s="92"/>
      <c r="AH21" s="83"/>
      <c r="AI21" s="93"/>
      <c r="AJ21" s="94"/>
      <c r="AK21" s="97"/>
      <c r="AL21" s="251"/>
      <c r="AM21" s="2"/>
      <c r="AN21" s="2"/>
      <c r="AO21" s="2"/>
      <c r="AP21" s="2"/>
      <c r="AQ21" s="2"/>
      <c r="AR21" s="2"/>
      <c r="AS21" s="2"/>
      <c r="AT21" s="2"/>
      <c r="AU21" s="92"/>
      <c r="AV21" s="83"/>
      <c r="AW21" s="93"/>
      <c r="AX21" s="94"/>
      <c r="AY21" s="97"/>
      <c r="AZ21" s="251"/>
      <c r="BA21" s="2"/>
      <c r="BB21" s="2"/>
      <c r="BC21" s="2"/>
      <c r="BD21" s="2"/>
      <c r="BE21" s="2"/>
      <c r="BF21" s="2"/>
      <c r="BG21" s="2"/>
      <c r="BH21" s="2"/>
      <c r="BI21" s="92"/>
      <c r="BJ21" s="83"/>
      <c r="BK21" s="93"/>
      <c r="BL21" s="94"/>
      <c r="BM21" s="97"/>
      <c r="BN21" s="251"/>
      <c r="BO21" s="2"/>
      <c r="BP21" s="2"/>
      <c r="BQ21" s="2"/>
      <c r="BR21" s="2"/>
      <c r="BS21" s="2"/>
      <c r="BT21" s="2"/>
      <c r="BU21" s="2"/>
      <c r="BV21" s="2"/>
      <c r="BW21" s="92"/>
      <c r="BX21" s="83"/>
      <c r="BY21" s="93"/>
      <c r="BZ21" s="94"/>
      <c r="CA21" s="97"/>
      <c r="CB21" s="251"/>
      <c r="CC21" s="2"/>
      <c r="CD21" s="2"/>
      <c r="CE21" s="2"/>
      <c r="CF21" s="2"/>
      <c r="CG21" s="2"/>
      <c r="CH21" s="2"/>
      <c r="CI21" s="2"/>
      <c r="CK21" s="92"/>
      <c r="CL21" s="83"/>
      <c r="CM21" s="93"/>
      <c r="CN21" s="94"/>
      <c r="CO21" s="251"/>
    </row>
    <row r="22" spans="2:93" ht="15" customHeight="1">
      <c r="B22" s="2"/>
      <c r="D22" s="74"/>
      <c r="E22" s="75"/>
      <c r="F22" s="2"/>
      <c r="I22" s="2"/>
      <c r="J22" s="2"/>
      <c r="K22" s="2"/>
      <c r="L22" s="2"/>
      <c r="M22" s="2"/>
      <c r="N22" s="2"/>
      <c r="O22" s="2"/>
      <c r="P22" s="2"/>
      <c r="Q22" s="2"/>
      <c r="Z22" s="2"/>
      <c r="AA22" s="2"/>
      <c r="AB22" s="2"/>
      <c r="AC22" s="2"/>
      <c r="AD22" s="2"/>
      <c r="AE22" s="2"/>
      <c r="AG22" s="2"/>
      <c r="AH22" s="2"/>
      <c r="AI22" s="74"/>
      <c r="AJ22" s="75"/>
      <c r="AK22" s="75"/>
      <c r="AL22" s="282"/>
      <c r="AM22" s="2"/>
      <c r="AN22" s="2"/>
      <c r="AO22" s="2"/>
      <c r="AP22" s="2"/>
      <c r="AQ22" s="2"/>
      <c r="AR22" s="2"/>
      <c r="AS22" s="2"/>
      <c r="AT22" s="2"/>
      <c r="AU22" s="2"/>
      <c r="AV22" s="2"/>
      <c r="AW22" s="74"/>
      <c r="AX22" s="75"/>
      <c r="AY22" s="75"/>
      <c r="AZ22" s="282"/>
      <c r="BA22" s="2"/>
      <c r="BB22" s="2"/>
      <c r="BC22" s="2"/>
      <c r="BD22" s="2"/>
      <c r="BE22" s="2"/>
      <c r="BF22" s="2"/>
      <c r="BG22" s="2"/>
      <c r="BH22" s="2"/>
      <c r="BI22" s="2"/>
      <c r="BJ22" s="2"/>
      <c r="BK22" s="74"/>
      <c r="BL22" s="75"/>
      <c r="BM22" s="75"/>
      <c r="BN22" s="282"/>
      <c r="BO22" s="2"/>
      <c r="BP22" s="2"/>
      <c r="BQ22" s="2"/>
      <c r="BR22" s="2"/>
      <c r="BS22" s="2"/>
      <c r="BT22" s="2"/>
      <c r="BU22" s="2"/>
      <c r="BV22" s="2"/>
      <c r="BW22" s="2"/>
      <c r="BX22" s="2"/>
      <c r="BY22" s="74"/>
      <c r="BZ22" s="75"/>
      <c r="CA22" s="75"/>
      <c r="CB22" s="282"/>
      <c r="CC22" s="2"/>
      <c r="CD22" s="2"/>
      <c r="CE22" s="2"/>
      <c r="CF22" s="2"/>
      <c r="CG22" s="2"/>
      <c r="CH22" s="2"/>
      <c r="CI22" s="2"/>
      <c r="CK22" s="2"/>
      <c r="CL22" s="2"/>
      <c r="CM22" s="74"/>
      <c r="CN22" s="75"/>
      <c r="CO22" s="282"/>
    </row>
    <row r="23" spans="2:93" ht="15" customHeight="1">
      <c r="B23" s="2"/>
      <c r="D23" s="74"/>
      <c r="E23" s="75"/>
      <c r="F23" s="2"/>
      <c r="I23" s="2"/>
      <c r="J23" s="2"/>
      <c r="K23" s="2"/>
      <c r="L23" s="2"/>
      <c r="M23" s="2"/>
      <c r="N23" s="2"/>
      <c r="O23" s="2"/>
      <c r="P23" s="2"/>
      <c r="Q23" s="2"/>
      <c r="AA23" s="2"/>
      <c r="AB23" s="2"/>
      <c r="AC23" s="2"/>
      <c r="AD23" s="2"/>
      <c r="AE23" s="2"/>
      <c r="AL23" s="3"/>
      <c r="AM23" s="2"/>
      <c r="AN23" s="2"/>
      <c r="AO23" s="2"/>
      <c r="AP23" s="2"/>
      <c r="AQ23" s="2"/>
      <c r="AR23" s="2"/>
      <c r="AS23" s="2"/>
      <c r="AT23" s="2"/>
      <c r="AU23" s="2"/>
      <c r="AV23" s="2"/>
      <c r="AW23" s="2"/>
      <c r="AX23" s="2"/>
      <c r="AY23" s="2"/>
      <c r="AZ23" s="3"/>
      <c r="BA23" s="2"/>
      <c r="BB23" s="2"/>
      <c r="BC23" s="2"/>
      <c r="BD23" s="2"/>
      <c r="BE23" s="2"/>
      <c r="BF23" s="2"/>
      <c r="BG23" s="2"/>
      <c r="BH23" s="2"/>
      <c r="BI23" s="2"/>
      <c r="BJ23" s="2"/>
      <c r="BK23" s="2"/>
      <c r="BL23" s="2"/>
      <c r="BM23" s="2"/>
      <c r="BN23" s="3"/>
      <c r="BO23" s="2"/>
      <c r="BP23" s="2"/>
      <c r="BQ23" s="2"/>
      <c r="BR23" s="2"/>
      <c r="BS23" s="2"/>
      <c r="BT23" s="2"/>
      <c r="BU23" s="2"/>
      <c r="BV23" s="2"/>
      <c r="BW23" s="2"/>
      <c r="BX23" s="2"/>
      <c r="BY23" s="2"/>
      <c r="BZ23" s="2"/>
      <c r="CA23" s="2"/>
      <c r="CB23" s="3"/>
      <c r="CC23" s="2"/>
      <c r="CD23" s="2"/>
      <c r="CE23" s="2"/>
      <c r="CF23" s="2"/>
      <c r="CG23" s="2"/>
      <c r="CH23" s="2"/>
      <c r="CI23" s="2"/>
      <c r="CK23" s="2"/>
      <c r="CL23" s="2"/>
      <c r="CM23" s="2"/>
      <c r="CN23" s="2"/>
      <c r="CO23" s="3"/>
    </row>
    <row r="24" spans="2:93" ht="15" customHeight="1">
      <c r="B24" s="96" t="s">
        <v>412</v>
      </c>
      <c r="D24" s="74"/>
      <c r="E24" s="75"/>
      <c r="F24" s="2"/>
      <c r="I24" s="2"/>
      <c r="J24" s="2"/>
      <c r="K24" s="2"/>
      <c r="L24" s="2"/>
      <c r="M24" s="2"/>
      <c r="N24" s="2"/>
      <c r="O24" s="2"/>
      <c r="P24" s="2"/>
      <c r="Q24" s="2"/>
      <c r="S24" s="96" t="s">
        <v>412</v>
      </c>
      <c r="T24" s="182"/>
      <c r="U24" s="74"/>
      <c r="V24" s="75"/>
      <c r="W24" s="2"/>
      <c r="Z24" s="2"/>
      <c r="AA24" s="2"/>
      <c r="AB24" s="2"/>
      <c r="AC24" s="2"/>
      <c r="AD24" s="2"/>
      <c r="AE24" s="2"/>
      <c r="AG24" s="96" t="s">
        <v>412</v>
      </c>
      <c r="AH24" s="96"/>
      <c r="AI24" s="74"/>
      <c r="AJ24" s="75"/>
      <c r="AK24" s="75"/>
      <c r="AL24" s="282"/>
      <c r="AM24" s="2"/>
      <c r="AN24" s="2"/>
      <c r="AO24" s="2"/>
      <c r="AP24" s="2"/>
      <c r="AQ24" s="2"/>
      <c r="AR24" s="2"/>
      <c r="AS24" s="2"/>
      <c r="AT24" s="2"/>
      <c r="AU24" s="96" t="s">
        <v>412</v>
      </c>
      <c r="AV24" s="96"/>
      <c r="AW24" s="74"/>
      <c r="AX24" s="75"/>
      <c r="AY24" s="75"/>
      <c r="AZ24" s="282"/>
      <c r="BA24" s="2"/>
      <c r="BB24" s="2"/>
      <c r="BC24" s="2"/>
      <c r="BD24" s="2"/>
      <c r="BE24" s="2"/>
      <c r="BF24" s="2"/>
      <c r="BG24" s="2"/>
      <c r="BH24" s="2"/>
      <c r="BI24" s="96" t="s">
        <v>412</v>
      </c>
      <c r="BJ24" s="96"/>
      <c r="BK24" s="74"/>
      <c r="BL24" s="75"/>
      <c r="BM24" s="75"/>
      <c r="BN24" s="282"/>
      <c r="BO24" s="2"/>
      <c r="BP24" s="2"/>
      <c r="BQ24" s="2"/>
      <c r="BR24" s="2"/>
      <c r="BS24" s="2"/>
      <c r="BT24" s="2"/>
      <c r="BU24" s="2"/>
      <c r="BV24" s="2"/>
      <c r="BW24" s="96" t="s">
        <v>412</v>
      </c>
      <c r="BX24" s="96"/>
      <c r="BY24" s="74"/>
      <c r="BZ24" s="75"/>
      <c r="CA24" s="75"/>
      <c r="CB24" s="282"/>
      <c r="CC24" s="2"/>
      <c r="CD24" s="2"/>
      <c r="CE24" s="2"/>
      <c r="CF24" s="2"/>
      <c r="CG24" s="2"/>
      <c r="CH24" s="2"/>
      <c r="CI24" s="2"/>
      <c r="CK24" s="96" t="s">
        <v>412</v>
      </c>
      <c r="CL24" s="96"/>
      <c r="CM24" s="74"/>
      <c r="CN24" s="75"/>
      <c r="CO24" s="282"/>
    </row>
    <row r="25" spans="2:93" ht="15" customHeight="1">
      <c r="B25" s="76"/>
      <c r="C25" s="184"/>
      <c r="D25" s="78"/>
      <c r="E25" s="79"/>
      <c r="F25" s="174"/>
      <c r="I25" s="2"/>
      <c r="J25" s="2"/>
      <c r="K25" s="2"/>
      <c r="L25" s="2"/>
      <c r="M25" s="2"/>
      <c r="N25" s="2"/>
      <c r="O25" s="2"/>
      <c r="P25" s="2"/>
      <c r="Q25" s="2"/>
      <c r="S25" s="76"/>
      <c r="T25" s="184"/>
      <c r="U25" s="78"/>
      <c r="V25" s="79"/>
      <c r="W25" s="174"/>
      <c r="Z25" s="2"/>
      <c r="AA25" s="2"/>
      <c r="AB25" s="2"/>
      <c r="AC25" s="2"/>
      <c r="AD25" s="2"/>
      <c r="AE25" s="2"/>
      <c r="AG25" s="76"/>
      <c r="AH25" s="77"/>
      <c r="AI25" s="78"/>
      <c r="AJ25" s="79"/>
      <c r="AK25" s="280"/>
      <c r="AL25" s="253"/>
      <c r="AM25" s="2"/>
      <c r="AN25" s="2"/>
      <c r="AO25" s="2"/>
      <c r="AP25" s="2"/>
      <c r="AQ25" s="2"/>
      <c r="AR25" s="2"/>
      <c r="AS25" s="2"/>
      <c r="AT25" s="2"/>
      <c r="AU25" s="76"/>
      <c r="AV25" s="77"/>
      <c r="AW25" s="78"/>
      <c r="AX25" s="79"/>
      <c r="AY25" s="280"/>
      <c r="AZ25" s="253"/>
      <c r="BA25" s="2"/>
      <c r="BB25" s="2"/>
      <c r="BC25" s="2"/>
      <c r="BD25" s="2"/>
      <c r="BE25" s="2"/>
      <c r="BF25" s="2"/>
      <c r="BG25" s="2"/>
      <c r="BH25" s="2"/>
      <c r="BI25" s="76"/>
      <c r="BJ25" s="77"/>
      <c r="BK25" s="78"/>
      <c r="BL25" s="79"/>
      <c r="BM25" s="280"/>
      <c r="BN25" s="253"/>
      <c r="BO25" s="2"/>
      <c r="BP25" s="2"/>
      <c r="BQ25" s="2"/>
      <c r="BR25" s="2"/>
      <c r="BS25" s="2"/>
      <c r="BT25" s="2"/>
      <c r="BU25" s="2"/>
      <c r="BV25" s="2"/>
      <c r="BW25" s="76"/>
      <c r="BX25" s="77"/>
      <c r="BY25" s="78"/>
      <c r="BZ25" s="79"/>
      <c r="CA25" s="280"/>
      <c r="CB25" s="253"/>
      <c r="CC25" s="2"/>
      <c r="CD25" s="2"/>
      <c r="CE25" s="2"/>
      <c r="CF25" s="2"/>
      <c r="CG25" s="2"/>
      <c r="CH25" s="2"/>
      <c r="CI25" s="2"/>
      <c r="CK25" s="76"/>
      <c r="CL25" s="77"/>
      <c r="CM25" s="78"/>
      <c r="CN25" s="79"/>
      <c r="CO25" s="253"/>
    </row>
    <row r="26" spans="2:93" ht="15" customHeight="1">
      <c r="B26" s="81"/>
      <c r="C26" s="185"/>
      <c r="D26" s="84" t="s">
        <v>412</v>
      </c>
      <c r="E26" s="97"/>
      <c r="F26" s="176"/>
      <c r="I26" s="2"/>
      <c r="J26" s="2"/>
      <c r="K26" s="2"/>
      <c r="L26" s="2"/>
      <c r="M26" s="2"/>
      <c r="N26" s="2"/>
      <c r="O26" s="2"/>
      <c r="P26" s="2"/>
      <c r="Q26" s="2"/>
      <c r="S26" s="81"/>
      <c r="T26" s="185"/>
      <c r="U26" s="84" t="s">
        <v>412</v>
      </c>
      <c r="V26" s="97"/>
      <c r="W26" s="176"/>
      <c r="Z26" s="2"/>
      <c r="AA26" s="2"/>
      <c r="AB26" s="2"/>
      <c r="AC26" s="2"/>
      <c r="AD26" s="2"/>
      <c r="AE26" s="2"/>
      <c r="AG26" s="81"/>
      <c r="AH26" s="82"/>
      <c r="AI26" s="84" t="s">
        <v>412</v>
      </c>
      <c r="AJ26" s="97"/>
      <c r="AK26" s="278"/>
      <c r="AL26" s="191"/>
      <c r="AM26" s="2"/>
      <c r="AN26" s="2"/>
      <c r="AO26" s="2"/>
      <c r="AP26" s="2"/>
      <c r="AQ26" s="2"/>
      <c r="AR26" s="2"/>
      <c r="AS26" s="2"/>
      <c r="AT26" s="2"/>
      <c r="AU26" s="81"/>
      <c r="AV26" s="82"/>
      <c r="AW26" s="84" t="s">
        <v>412</v>
      </c>
      <c r="AX26" s="97"/>
      <c r="AY26" s="278"/>
      <c r="AZ26" s="191"/>
      <c r="BA26" s="2"/>
      <c r="BB26" s="2"/>
      <c r="BC26" s="2"/>
      <c r="BD26" s="2"/>
      <c r="BE26" s="2"/>
      <c r="BF26" s="2"/>
      <c r="BG26" s="2"/>
      <c r="BH26" s="2"/>
      <c r="BI26" s="81"/>
      <c r="BJ26" s="82"/>
      <c r="BK26" s="84" t="s">
        <v>412</v>
      </c>
      <c r="BL26" s="97"/>
      <c r="BM26" s="278"/>
      <c r="BN26" s="191"/>
      <c r="BO26" s="2"/>
      <c r="BP26" s="2"/>
      <c r="BQ26" s="2"/>
      <c r="BR26" s="2"/>
      <c r="BS26" s="2"/>
      <c r="BT26" s="2"/>
      <c r="BU26" s="2"/>
      <c r="BV26" s="2"/>
      <c r="BW26" s="81"/>
      <c r="BX26" s="82"/>
      <c r="BY26" s="84" t="s">
        <v>412</v>
      </c>
      <c r="BZ26" s="97"/>
      <c r="CA26" s="278"/>
      <c r="CB26" s="191"/>
      <c r="CC26" s="2"/>
      <c r="CD26" s="2"/>
      <c r="CE26" s="2"/>
      <c r="CF26" s="2"/>
      <c r="CG26" s="2"/>
      <c r="CH26" s="2"/>
      <c r="CI26" s="2"/>
      <c r="CK26" s="81"/>
      <c r="CL26" s="82"/>
      <c r="CM26" s="84" t="s">
        <v>412</v>
      </c>
      <c r="CN26" s="97"/>
      <c r="CO26" s="191"/>
    </row>
    <row r="27" spans="2:93" ht="15" customHeight="1">
      <c r="B27" s="81"/>
      <c r="C27" s="185" t="s">
        <v>973</v>
      </c>
      <c r="D27" s="86" t="s">
        <v>413</v>
      </c>
      <c r="E27" s="87">
        <f>Settings.COB</f>
        <v>42754.710543981484</v>
      </c>
      <c r="F27" s="176"/>
      <c r="I27" s="2"/>
      <c r="J27" s="2"/>
      <c r="K27" s="2"/>
      <c r="L27" s="2"/>
      <c r="M27" s="2"/>
      <c r="N27" s="2"/>
      <c r="O27" s="2"/>
      <c r="P27" s="2"/>
      <c r="Q27" s="2"/>
      <c r="S27" s="81"/>
      <c r="T27" s="185" t="s">
        <v>973</v>
      </c>
      <c r="U27" s="86" t="s">
        <v>413</v>
      </c>
      <c r="V27" s="87">
        <f>Settings.COB</f>
        <v>42754.710543981484</v>
      </c>
      <c r="W27" s="176"/>
      <c r="Z27" s="2"/>
      <c r="AA27" s="2"/>
      <c r="AB27" s="2"/>
      <c r="AC27" s="2"/>
      <c r="AD27" s="2"/>
      <c r="AE27" s="2"/>
      <c r="AG27" s="81"/>
      <c r="AH27" s="185" t="s">
        <v>973</v>
      </c>
      <c r="AI27" s="86" t="s">
        <v>413</v>
      </c>
      <c r="AJ27" s="87">
        <f>Settings.COB</f>
        <v>42754.710543981484</v>
      </c>
      <c r="AK27" s="281"/>
      <c r="AL27" s="191"/>
      <c r="AM27" s="2"/>
      <c r="AN27" s="2"/>
      <c r="AO27" s="2"/>
      <c r="AP27" s="2"/>
      <c r="AQ27" s="2"/>
      <c r="AR27" s="2"/>
      <c r="AS27" s="2"/>
      <c r="AT27" s="2"/>
      <c r="AU27" s="81"/>
      <c r="AV27" s="185" t="s">
        <v>973</v>
      </c>
      <c r="AW27" s="86" t="s">
        <v>413</v>
      </c>
      <c r="AX27" s="87">
        <f>Settings.COB</f>
        <v>42754.710543981484</v>
      </c>
      <c r="AY27" s="281"/>
      <c r="AZ27" s="191"/>
      <c r="BA27" s="2"/>
      <c r="BB27" s="2"/>
      <c r="BC27" s="2"/>
      <c r="BD27" s="2"/>
      <c r="BE27" s="2"/>
      <c r="BF27" s="2"/>
      <c r="BG27" s="2"/>
      <c r="BH27" s="2"/>
      <c r="BI27" s="81"/>
      <c r="BJ27" s="185" t="s">
        <v>973</v>
      </c>
      <c r="BK27" s="86" t="s">
        <v>413</v>
      </c>
      <c r="BL27" s="87">
        <f>Settings.COB</f>
        <v>42754.710543981484</v>
      </c>
      <c r="BM27" s="281"/>
      <c r="BN27" s="191"/>
      <c r="BO27" s="2"/>
      <c r="BP27" s="2"/>
      <c r="BQ27" s="2"/>
      <c r="BR27" s="2"/>
      <c r="BS27" s="2"/>
      <c r="BT27" s="2"/>
      <c r="BU27" s="2"/>
      <c r="BV27" s="2"/>
      <c r="BW27" s="81"/>
      <c r="BX27" s="185" t="s">
        <v>973</v>
      </c>
      <c r="BY27" s="86" t="s">
        <v>413</v>
      </c>
      <c r="BZ27" s="87">
        <f>Settings.COB</f>
        <v>42754.710543981484</v>
      </c>
      <c r="CA27" s="281"/>
      <c r="CB27" s="191"/>
      <c r="CC27" s="2"/>
      <c r="CD27" s="2"/>
      <c r="CE27" s="2"/>
      <c r="CF27" s="2"/>
      <c r="CG27" s="2"/>
      <c r="CH27" s="2"/>
      <c r="CI27" s="2"/>
      <c r="CK27" s="81"/>
      <c r="CL27" s="185" t="s">
        <v>973</v>
      </c>
      <c r="CM27" s="86" t="s">
        <v>413</v>
      </c>
      <c r="CN27" s="87">
        <f>Settings.COB</f>
        <v>42754.710543981484</v>
      </c>
      <c r="CO27" s="191"/>
    </row>
    <row r="28" spans="2:93" ht="15" customHeight="1">
      <c r="B28" s="81"/>
      <c r="C28" s="185" t="s">
        <v>974</v>
      </c>
      <c r="D28" s="88" t="s">
        <v>414</v>
      </c>
      <c r="E28" s="89" t="str">
        <f>Currency</f>
        <v>EUR</v>
      </c>
      <c r="F28" s="176"/>
      <c r="I28" s="2"/>
      <c r="J28" s="2"/>
      <c r="K28" s="2"/>
      <c r="L28" s="2"/>
      <c r="M28" s="2"/>
      <c r="N28" s="2"/>
      <c r="O28" s="2"/>
      <c r="P28" s="2"/>
      <c r="Q28" s="2"/>
      <c r="S28" s="81"/>
      <c r="T28" s="185" t="s">
        <v>974</v>
      </c>
      <c r="U28" s="88" t="s">
        <v>414</v>
      </c>
      <c r="V28" s="89" t="str">
        <f>Currency</f>
        <v>EUR</v>
      </c>
      <c r="W28" s="176"/>
      <c r="Z28" s="2"/>
      <c r="AA28" s="2"/>
      <c r="AB28" s="2"/>
      <c r="AC28" s="2"/>
      <c r="AD28" s="2"/>
      <c r="AE28" s="2"/>
      <c r="AG28" s="81"/>
      <c r="AH28" s="185" t="s">
        <v>974</v>
      </c>
      <c r="AI28" s="88" t="s">
        <v>414</v>
      </c>
      <c r="AJ28" s="89" t="str">
        <f>Currency</f>
        <v>EUR</v>
      </c>
      <c r="AK28" s="281"/>
      <c r="AL28" s="191"/>
      <c r="AM28" s="2"/>
      <c r="AN28" s="2"/>
      <c r="AO28" s="2"/>
      <c r="AP28" s="2"/>
      <c r="AQ28" s="2"/>
      <c r="AR28" s="2"/>
      <c r="AS28" s="2"/>
      <c r="AT28" s="2"/>
      <c r="AU28" s="81"/>
      <c r="AV28" s="185" t="s">
        <v>974</v>
      </c>
      <c r="AW28" s="88" t="s">
        <v>414</v>
      </c>
      <c r="AX28" s="89" t="str">
        <f>Currency</f>
        <v>EUR</v>
      </c>
      <c r="AY28" s="281"/>
      <c r="AZ28" s="191"/>
      <c r="BA28" s="2"/>
      <c r="BB28" s="2"/>
      <c r="BC28" s="2"/>
      <c r="BD28" s="2"/>
      <c r="BE28" s="2"/>
      <c r="BF28" s="2"/>
      <c r="BG28" s="2"/>
      <c r="BH28" s="2"/>
      <c r="BI28" s="81"/>
      <c r="BJ28" s="185" t="s">
        <v>974</v>
      </c>
      <c r="BK28" s="88" t="s">
        <v>414</v>
      </c>
      <c r="BL28" s="89" t="str">
        <f>Currency</f>
        <v>EUR</v>
      </c>
      <c r="BM28" s="281"/>
      <c r="BN28" s="191"/>
      <c r="BO28" s="2"/>
      <c r="BP28" s="2"/>
      <c r="BQ28" s="2"/>
      <c r="BR28" s="2"/>
      <c r="BS28" s="2"/>
      <c r="BT28" s="2"/>
      <c r="BU28" s="2"/>
      <c r="BV28" s="2"/>
      <c r="BW28" s="81"/>
      <c r="BX28" s="185" t="s">
        <v>974</v>
      </c>
      <c r="BY28" s="88" t="s">
        <v>414</v>
      </c>
      <c r="BZ28" s="89" t="str">
        <f>Currency</f>
        <v>EUR</v>
      </c>
      <c r="CA28" s="281"/>
      <c r="CB28" s="191"/>
      <c r="CC28" s="2"/>
      <c r="CD28" s="2"/>
      <c r="CE28" s="2"/>
      <c r="CF28" s="2"/>
      <c r="CG28" s="2"/>
      <c r="CH28" s="2"/>
      <c r="CI28" s="2"/>
      <c r="CK28" s="81"/>
      <c r="CL28" s="185" t="s">
        <v>974</v>
      </c>
      <c r="CM28" s="88" t="s">
        <v>414</v>
      </c>
      <c r="CN28" s="89" t="str">
        <f>Currency</f>
        <v>EUR</v>
      </c>
      <c r="CO28" s="191"/>
    </row>
    <row r="29" spans="2:93" ht="15" customHeight="1">
      <c r="B29" s="81"/>
      <c r="C29" s="185" t="s">
        <v>975</v>
      </c>
      <c r="D29" s="148" t="s">
        <v>415</v>
      </c>
      <c r="E29" s="172" t="str">
        <f ca="1">"FN_"&amp;F29&amp;"INTERPOLATION"</f>
        <v>FN_SPLINEINTERPOLATION</v>
      </c>
      <c r="F29" s="177" t="str">
        <f ca="1">INDIRECT("Settings.OIS.Interpolation."&amp;Currency)</f>
        <v>SPLINE</v>
      </c>
      <c r="I29" s="2"/>
      <c r="J29" s="2"/>
      <c r="K29" s="2"/>
      <c r="L29" s="2"/>
      <c r="M29" s="2"/>
      <c r="N29" s="2"/>
      <c r="O29" s="2"/>
      <c r="P29" s="2"/>
      <c r="Q29" s="2"/>
      <c r="S29" s="81"/>
      <c r="T29" s="185" t="s">
        <v>975</v>
      </c>
      <c r="U29" s="148" t="s">
        <v>415</v>
      </c>
      <c r="V29" s="256" t="str">
        <f ca="1">"FN_"&amp;W29&amp;"INTERPOLATION"</f>
        <v>FN_SPLINEINTERPOLATION</v>
      </c>
      <c r="W29" s="287" t="str">
        <f ca="1">INDIRECT("Settings.OIS.Interpolation."&amp;Currency)</f>
        <v>SPLINE</v>
      </c>
      <c r="Z29" s="2"/>
      <c r="AA29" s="2"/>
      <c r="AB29" s="2"/>
      <c r="AC29" s="2"/>
      <c r="AD29" s="2"/>
      <c r="AE29" s="2"/>
      <c r="AG29" s="81"/>
      <c r="AH29" s="185" t="s">
        <v>975</v>
      </c>
      <c r="AI29" s="148" t="s">
        <v>415</v>
      </c>
      <c r="AJ29" s="256" t="str">
        <f ca="1">"FN_"&amp;AK29&amp;"INTERPOLATION"</f>
        <v>FN_SPLINEINTERPOLATION</v>
      </c>
      <c r="AK29" s="286" t="str">
        <f ca="1">INDIRECT("Settings.OIS.Interpolation."&amp;Currency)</f>
        <v>SPLINE</v>
      </c>
      <c r="AL29" s="191"/>
      <c r="AM29" s="2"/>
      <c r="AN29" s="2"/>
      <c r="AO29" s="2"/>
      <c r="AP29" s="2"/>
      <c r="AQ29" s="2"/>
      <c r="AR29" s="2"/>
      <c r="AS29" s="2"/>
      <c r="AT29" s="2"/>
      <c r="AU29" s="81"/>
      <c r="AV29" s="185" t="s">
        <v>975</v>
      </c>
      <c r="AW29" s="148" t="s">
        <v>415</v>
      </c>
      <c r="AX29" s="256" t="str">
        <f ca="1">"FN_"&amp;AY29&amp;"INTERPOLATION"</f>
        <v>FN_SPLINEINTERPOLATION</v>
      </c>
      <c r="AY29" s="286" t="str">
        <f ca="1">INDIRECT("Settings.OIS.Interpolation."&amp;Currency)</f>
        <v>SPLINE</v>
      </c>
      <c r="AZ29" s="191"/>
      <c r="BA29" s="2"/>
      <c r="BB29" s="2"/>
      <c r="BC29" s="2"/>
      <c r="BD29" s="2"/>
      <c r="BE29" s="2"/>
      <c r="BF29" s="2"/>
      <c r="BG29" s="2"/>
      <c r="BH29" s="2"/>
      <c r="BI29" s="81"/>
      <c r="BJ29" s="185" t="s">
        <v>975</v>
      </c>
      <c r="BK29" s="148" t="s">
        <v>415</v>
      </c>
      <c r="BL29" s="256" t="str">
        <f ca="1">"FN_"&amp;BM29&amp;"INTERPOLATION"</f>
        <v>FN_SPLINEINTERPOLATION</v>
      </c>
      <c r="BM29" s="286" t="str">
        <f ca="1">INDIRECT("Settings.OIS.Interpolation."&amp;Currency)</f>
        <v>SPLINE</v>
      </c>
      <c r="BN29" s="191"/>
      <c r="BO29" s="2"/>
      <c r="BP29" s="2"/>
      <c r="BQ29" s="2"/>
      <c r="BR29" s="2"/>
      <c r="BS29" s="2"/>
      <c r="BT29" s="2"/>
      <c r="BU29" s="2"/>
      <c r="BV29" s="2"/>
      <c r="BW29" s="81"/>
      <c r="BX29" s="185" t="s">
        <v>975</v>
      </c>
      <c r="BY29" s="148" t="s">
        <v>415</v>
      </c>
      <c r="BZ29" s="256" t="str">
        <f ca="1">"FN_"&amp;CA29&amp;"INTERPOLATION"</f>
        <v>FN_SPLINEINTERPOLATION</v>
      </c>
      <c r="CA29" s="286" t="str">
        <f ca="1">INDIRECT("Settings.OIS.Interpolation."&amp;Currency)</f>
        <v>SPLINE</v>
      </c>
      <c r="CB29" s="191"/>
      <c r="CC29" s="2"/>
      <c r="CD29" s="2"/>
      <c r="CE29" s="2"/>
      <c r="CF29" s="2"/>
      <c r="CG29" s="2"/>
      <c r="CH29" s="2"/>
      <c r="CI29" s="2"/>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I30" s="2"/>
      <c r="J30" s="2"/>
      <c r="K30" s="2"/>
      <c r="L30" s="2"/>
      <c r="M30" s="2"/>
      <c r="N30" s="2"/>
      <c r="O30" s="2"/>
      <c r="P30" s="2"/>
      <c r="Q30" s="2"/>
      <c r="S30" s="81"/>
      <c r="T30" s="185" t="s">
        <v>976</v>
      </c>
      <c r="U30" s="148" t="s">
        <v>416</v>
      </c>
      <c r="V30" s="256" t="str">
        <f ca="1">"FN_"&amp;W30&amp;"INTERPOLATION"</f>
        <v>FN_SPLINEINTERPOLATION</v>
      </c>
      <c r="W30" s="287" t="str">
        <f ca="1">INDIRECT("Settings.Swap.Interpolation.Swaps."&amp;Currency)</f>
        <v>SPLINE</v>
      </c>
      <c r="Z30" s="2"/>
      <c r="AA30" s="2"/>
      <c r="AB30" s="2"/>
      <c r="AC30" s="2"/>
      <c r="AD30" s="2"/>
      <c r="AE30" s="2"/>
      <c r="AG30" s="81"/>
      <c r="AH30" s="185" t="s">
        <v>976</v>
      </c>
      <c r="AI30" s="148" t="s">
        <v>416</v>
      </c>
      <c r="AJ30" s="256" t="str">
        <f ca="1">"FN_"&amp;AK30&amp;"INTERPOLATION"</f>
        <v>FN_SPLINEINTERPOLATION</v>
      </c>
      <c r="AK30" s="286" t="str">
        <f ca="1">INDIRECT("Settings.TenorBasis.Interpolation."&amp;Currency)</f>
        <v>SPLINE</v>
      </c>
      <c r="AL30" s="191"/>
      <c r="AM30" s="2"/>
      <c r="AN30" s="2"/>
      <c r="AO30" s="2"/>
      <c r="AP30" s="2"/>
      <c r="AQ30" s="2"/>
      <c r="AR30" s="2"/>
      <c r="AS30" s="2"/>
      <c r="AT30" s="2"/>
      <c r="AU30" s="81"/>
      <c r="AV30" s="185" t="s">
        <v>976</v>
      </c>
      <c r="AW30" s="148" t="s">
        <v>416</v>
      </c>
      <c r="AX30" s="256" t="str">
        <f ca="1">"FN_"&amp;AY30&amp;"INTERPOLATION"</f>
        <v>FN_SPLINEINTERPOLATION</v>
      </c>
      <c r="AY30" s="286" t="str">
        <f ca="1">INDIRECT("Settings.TenorBasis.Interpolation."&amp;Currency)</f>
        <v>SPLINE</v>
      </c>
      <c r="AZ30" s="191"/>
      <c r="BA30" s="2"/>
      <c r="BB30" s="2"/>
      <c r="BC30" s="2"/>
      <c r="BD30" s="2"/>
      <c r="BE30" s="2"/>
      <c r="BF30" s="2"/>
      <c r="BG30" s="2"/>
      <c r="BH30" s="2"/>
      <c r="BI30" s="81"/>
      <c r="BJ30" s="185" t="s">
        <v>976</v>
      </c>
      <c r="BK30" s="148" t="s">
        <v>416</v>
      </c>
      <c r="BL30" s="256" t="str">
        <f ca="1">"FN_"&amp;BM30&amp;"INTERPOLATION"</f>
        <v>FN_SPLINEINTERPOLATION</v>
      </c>
      <c r="BM30" s="286" t="str">
        <f ca="1">INDIRECT("Settings.TenorBasis.Interpolation."&amp;Currency)</f>
        <v>SPLINE</v>
      </c>
      <c r="BN30" s="191"/>
      <c r="BO30" s="2"/>
      <c r="BP30" s="2"/>
      <c r="BQ30" s="2"/>
      <c r="BR30" s="2"/>
      <c r="BS30" s="2"/>
      <c r="BT30" s="2"/>
      <c r="BU30" s="2"/>
      <c r="BV30" s="2"/>
      <c r="BW30" s="81"/>
      <c r="BX30" s="185" t="s">
        <v>976</v>
      </c>
      <c r="BY30" s="148" t="s">
        <v>416</v>
      </c>
      <c r="BZ30" s="256" t="str">
        <f ca="1">"FN_"&amp;CA30&amp;"INTERPOLATION"</f>
        <v>FN_SPLINEINTERPOLATION</v>
      </c>
      <c r="CA30" s="286" t="str">
        <f ca="1">INDIRECT("Settings.TenorBasis.Interpolation."&amp;Currency)</f>
        <v>SPLINE</v>
      </c>
      <c r="CB30" s="191"/>
      <c r="CC30" s="2"/>
      <c r="CD30" s="2"/>
      <c r="CE30" s="2"/>
      <c r="CF30" s="2"/>
      <c r="CG30" s="2"/>
      <c r="CH30" s="2"/>
      <c r="CI30" s="2"/>
      <c r="CK30" s="81"/>
      <c r="CL30" s="185" t="s">
        <v>976</v>
      </c>
      <c r="CM30" s="148" t="s">
        <v>416</v>
      </c>
      <c r="CN30" s="256" t="str">
        <f ca="1">"FN_"&amp;CO30&amp;"INTERPOLATION"</f>
        <v>FN_SPLINEINTERPOLATION</v>
      </c>
      <c r="CO30" s="191" t="str">
        <f ca="1">INDIRECT("Settings.Xccy.Interpolation."&amp;Currency)</f>
        <v>SPLINE</v>
      </c>
    </row>
    <row r="31" spans="2:93" s="2" customFormat="1"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s="2" customFormat="1"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1656</v>
      </c>
      <c r="CN32" s="256" t="str">
        <f ca="1">CN30</f>
        <v>FN_SPLINEINTERPOLATION</v>
      </c>
      <c r="CO32" s="191"/>
    </row>
    <row r="33" spans="2:94" s="2" customFormat="1"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s="2" customFormat="1"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s="2" customFormat="1"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s="2" customFormat="1"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I37" s="2"/>
      <c r="J37" s="2"/>
      <c r="K37" s="2"/>
      <c r="L37" s="2"/>
      <c r="M37" s="2"/>
      <c r="N37" s="2"/>
      <c r="O37" s="2"/>
      <c r="P37" s="2"/>
      <c r="Q37" s="2"/>
      <c r="S37" s="81"/>
      <c r="T37" s="185"/>
      <c r="U37" s="90"/>
      <c r="V37" s="91"/>
      <c r="W37" s="176"/>
      <c r="Z37" s="2"/>
      <c r="AA37" s="2"/>
      <c r="AB37" s="2"/>
      <c r="AC37" s="2"/>
      <c r="AD37" s="2"/>
      <c r="AE37" s="2"/>
      <c r="AG37" s="81"/>
      <c r="AH37" s="185"/>
      <c r="AI37" s="90"/>
      <c r="AJ37" s="91"/>
      <c r="AK37" s="249"/>
      <c r="AL37" s="176"/>
      <c r="AT37" s="2"/>
      <c r="AU37" s="81"/>
      <c r="AV37" s="185"/>
      <c r="AW37" s="90"/>
      <c r="AX37" s="91"/>
      <c r="AY37" s="249"/>
      <c r="AZ37" s="176"/>
      <c r="BA37" s="2"/>
      <c r="BB37" s="2"/>
      <c r="BC37" s="2"/>
      <c r="BD37" s="2"/>
      <c r="BE37" s="2"/>
      <c r="BF37" s="2"/>
      <c r="BG37" s="2"/>
      <c r="BH37" s="2"/>
      <c r="BI37" s="81"/>
      <c r="BJ37" s="185"/>
      <c r="BK37" s="90"/>
      <c r="BL37" s="91"/>
      <c r="BM37" s="249"/>
      <c r="BN37" s="176"/>
      <c r="BO37" s="2"/>
      <c r="BP37" s="2"/>
      <c r="BQ37" s="2"/>
      <c r="BR37" s="2"/>
      <c r="BS37" s="2"/>
      <c r="BT37" s="2"/>
      <c r="BU37" s="2"/>
      <c r="BV37" s="2"/>
      <c r="BW37" s="81"/>
      <c r="BX37" s="185"/>
      <c r="BY37" s="90"/>
      <c r="BZ37" s="91"/>
      <c r="CA37" s="249"/>
      <c r="CB37" s="176"/>
      <c r="CC37" s="2"/>
      <c r="CD37" s="2"/>
      <c r="CE37" s="2"/>
      <c r="CF37" s="2"/>
      <c r="CG37" s="2"/>
      <c r="CH37" s="2"/>
      <c r="CI37" s="2"/>
      <c r="CK37" s="81"/>
      <c r="CL37" s="185"/>
      <c r="CM37" s="90"/>
      <c r="CN37" s="91"/>
      <c r="CO37" s="176"/>
    </row>
    <row r="38" spans="2:94" ht="15" customHeight="1">
      <c r="B38" s="92"/>
      <c r="C38" s="186"/>
      <c r="D38" s="93"/>
      <c r="E38" s="94"/>
      <c r="F38" s="95"/>
      <c r="I38" s="2"/>
      <c r="J38" s="2"/>
      <c r="K38" s="2"/>
      <c r="L38" s="2"/>
      <c r="M38" s="2"/>
      <c r="N38" s="2"/>
      <c r="O38" s="2"/>
      <c r="P38" s="2"/>
      <c r="Q38" s="2"/>
      <c r="S38" s="92"/>
      <c r="T38" s="186"/>
      <c r="U38" s="93"/>
      <c r="V38" s="94"/>
      <c r="W38" s="95"/>
      <c r="Z38" s="2"/>
      <c r="AA38" s="2"/>
      <c r="AB38" s="2"/>
      <c r="AC38" s="2"/>
      <c r="AD38" s="2"/>
      <c r="AE38" s="2"/>
      <c r="AG38" s="92"/>
      <c r="AH38" s="186"/>
      <c r="AI38" s="93"/>
      <c r="AJ38" s="94"/>
      <c r="AK38" s="83"/>
      <c r="AL38" s="95"/>
      <c r="AT38" s="2"/>
      <c r="AU38" s="92"/>
      <c r="AV38" s="186"/>
      <c r="AW38" s="93"/>
      <c r="AX38" s="94"/>
      <c r="AY38" s="83"/>
      <c r="AZ38" s="95"/>
      <c r="BA38" s="2"/>
      <c r="BB38" s="2"/>
      <c r="BC38" s="2"/>
      <c r="BD38" s="2"/>
      <c r="BE38" s="2"/>
      <c r="BF38" s="2"/>
      <c r="BG38" s="2"/>
      <c r="BH38" s="2"/>
      <c r="BI38" s="92"/>
      <c r="BJ38" s="186"/>
      <c r="BK38" s="93"/>
      <c r="BL38" s="94"/>
      <c r="BM38" s="83"/>
      <c r="BN38" s="95"/>
      <c r="BO38" s="2"/>
      <c r="BP38" s="2"/>
      <c r="BQ38" s="2"/>
      <c r="BR38" s="2"/>
      <c r="BS38" s="2"/>
      <c r="BT38" s="2"/>
      <c r="BU38" s="2"/>
      <c r="BV38" s="2"/>
      <c r="BW38" s="92"/>
      <c r="BX38" s="186"/>
      <c r="BY38" s="93"/>
      <c r="BZ38" s="94"/>
      <c r="CA38" s="83"/>
      <c r="CB38" s="95"/>
      <c r="CC38" s="2"/>
      <c r="CD38" s="2"/>
      <c r="CE38" s="2"/>
      <c r="CF38" s="2"/>
      <c r="CG38" s="2"/>
      <c r="CH38" s="2"/>
      <c r="CI38" s="2"/>
      <c r="CK38" s="92"/>
      <c r="CL38" s="186"/>
      <c r="CM38" s="93"/>
      <c r="CN38" s="94"/>
      <c r="CO38" s="95"/>
    </row>
    <row r="39" spans="2:94" ht="15" customHeight="1">
      <c r="B39" s="2"/>
      <c r="D39" s="74"/>
      <c r="E39" s="75"/>
      <c r="F39" s="2"/>
      <c r="I39" s="2"/>
      <c r="J39" s="2"/>
      <c r="K39" s="2"/>
      <c r="L39" s="2"/>
      <c r="M39" s="2"/>
      <c r="N39" s="2"/>
      <c r="O39" s="2"/>
      <c r="P39" s="2"/>
      <c r="Q39" s="2"/>
      <c r="S39" s="2"/>
      <c r="T39" s="182"/>
      <c r="U39" s="74"/>
      <c r="V39" s="75"/>
      <c r="W39" s="2"/>
      <c r="Z39" s="2"/>
      <c r="AA39" s="2"/>
      <c r="AB39" s="2"/>
      <c r="AC39" s="2"/>
      <c r="AD39" s="2"/>
      <c r="AE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row>
    <row r="40" spans="2:94" ht="15" customHeight="1">
      <c r="B40" s="2"/>
      <c r="D40" s="74"/>
      <c r="E40" s="75"/>
      <c r="F40" s="2"/>
      <c r="G40" s="2" t="s">
        <v>321</v>
      </c>
      <c r="I40" s="98"/>
      <c r="J40" s="2"/>
      <c r="K40" s="2"/>
      <c r="L40" s="2"/>
      <c r="M40" s="2"/>
      <c r="N40" s="2"/>
      <c r="O40" s="2"/>
      <c r="P40" s="2"/>
      <c r="Q40" s="2"/>
      <c r="S40" s="2"/>
      <c r="T40" s="182"/>
      <c r="U40" s="74"/>
      <c r="V40" s="75"/>
      <c r="W40" s="2"/>
      <c r="Z40" s="2" t="s">
        <v>321</v>
      </c>
      <c r="AA40" s="2"/>
      <c r="AB40" s="98"/>
      <c r="AC40" s="2"/>
      <c r="AD40" s="2"/>
      <c r="AE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row>
    <row r="41" spans="2:94" ht="15" customHeight="1">
      <c r="B41" s="96" t="s">
        <v>417</v>
      </c>
      <c r="D41" s="74"/>
      <c r="E41" s="75"/>
      <c r="F41" s="2"/>
      <c r="G41" s="2" t="s">
        <v>321</v>
      </c>
      <c r="I41" s="2"/>
      <c r="J41" s="2"/>
      <c r="K41" s="2"/>
      <c r="L41" s="2"/>
      <c r="M41" s="2"/>
      <c r="N41" s="2"/>
      <c r="O41" s="2"/>
      <c r="P41" s="2"/>
      <c r="Q41" s="2"/>
      <c r="S41" s="96" t="s">
        <v>998</v>
      </c>
      <c r="T41" s="182"/>
      <c r="U41" s="96"/>
      <c r="V41" s="74"/>
      <c r="W41" s="75"/>
      <c r="Y41" s="75"/>
      <c r="Z41" s="2"/>
      <c r="AA41" s="2"/>
      <c r="AB41" s="2"/>
      <c r="AC41" s="2"/>
      <c r="AD41" s="2"/>
      <c r="AE41" s="3"/>
      <c r="AG41" s="96" t="s">
        <v>1080</v>
      </c>
      <c r="AH41" s="96"/>
      <c r="AI41" s="74"/>
      <c r="AJ41" s="75"/>
      <c r="AK41" s="75"/>
      <c r="AL41" s="75"/>
      <c r="AM41" s="74"/>
      <c r="AN41" s="2"/>
      <c r="AO41" s="2"/>
      <c r="AP41" s="2"/>
      <c r="AQ41" s="109"/>
      <c r="AR41" s="2"/>
      <c r="AS41" s="2"/>
      <c r="AT41" s="2"/>
      <c r="AU41" s="96" t="s">
        <v>1080</v>
      </c>
      <c r="AV41" s="96"/>
      <c r="AW41" s="74"/>
      <c r="AX41" s="75"/>
      <c r="AY41" s="75"/>
      <c r="AZ41" s="75"/>
      <c r="BA41" s="74"/>
      <c r="BB41" s="2"/>
      <c r="BC41" s="2"/>
      <c r="BD41" s="2"/>
      <c r="BE41" s="109"/>
      <c r="BF41" s="2"/>
      <c r="BG41" s="2"/>
      <c r="BH41" s="2"/>
      <c r="BI41" s="96" t="s">
        <v>1080</v>
      </c>
      <c r="BJ41" s="96"/>
      <c r="BK41" s="74"/>
      <c r="BL41" s="75"/>
      <c r="BM41" s="75"/>
      <c r="BN41" s="75"/>
      <c r="BO41" s="74"/>
      <c r="BP41" s="2"/>
      <c r="BQ41" s="2"/>
      <c r="BR41" s="2"/>
      <c r="BS41" s="109"/>
      <c r="BT41" s="2"/>
      <c r="BU41" s="2"/>
      <c r="BV41" s="2"/>
      <c r="BW41" s="96" t="s">
        <v>1183</v>
      </c>
      <c r="BX41" s="96"/>
      <c r="BY41" s="74"/>
      <c r="BZ41" s="75"/>
      <c r="CA41" s="75"/>
      <c r="CB41" s="75"/>
      <c r="CC41" s="74"/>
      <c r="CD41" s="2"/>
      <c r="CE41" s="2"/>
      <c r="CF41" s="2"/>
      <c r="CG41" s="109"/>
      <c r="CH41" s="2"/>
      <c r="CI41" s="2"/>
      <c r="CK41" s="96" t="s">
        <v>1223</v>
      </c>
      <c r="CL41" s="182"/>
      <c r="CM41" s="74"/>
      <c r="CN41" s="75"/>
      <c r="CO41" s="2"/>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ON</v>
      </c>
      <c r="J45" s="157">
        <f t="array" aca="1" ref="J45:J70" ca="1">INDIRECT(Curve.MarketDataSource&amp;"!"&amp;"MarketData.Quote.OIS.Outrights")</f>
        <v>-3.5199999999999997E-3</v>
      </c>
      <c r="K45" s="160"/>
      <c r="L45" s="160"/>
      <c r="M45" s="110" t="str">
        <f ca="1">IF(J45="","","TRUE")</f>
        <v>TRUE</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1M</v>
      </c>
      <c r="AD45" s="197">
        <f t="array" aca="1" ref="AD45:AD49" ca="1">INDIRECT(Curve.MarketDataSource&amp;"!MarketData.Quote.Swap.Cash")</f>
        <v>-3.7199999999999998E-3</v>
      </c>
      <c r="AE45" s="105"/>
      <c r="AF45" s="232"/>
      <c r="AG45" s="81"/>
      <c r="AH45" s="185" t="s">
        <v>1126</v>
      </c>
      <c r="AI45" s="88" t="s">
        <v>1086</v>
      </c>
      <c r="AJ45" s="254" t="b">
        <v>0</v>
      </c>
      <c r="AK45" s="512" t="s">
        <v>1085</v>
      </c>
      <c r="AL45" s="82"/>
      <c r="AM45" s="241"/>
      <c r="AN45" s="218" t="str">
        <f t="array" aca="1" ref="AN45:AN86" ca="1">INDIRECT(Curve.MarketDataSource&amp;"!MarketData.Tenor.TenorBasis1")</f>
        <v>1Y</v>
      </c>
      <c r="AO45" s="288">
        <f t="array" aca="1" ref="AO45:AO86" ca="1">INDIRECT(Curve.MarketDataSource&amp;"!MarketData.Quote.TenorBasis1")</f>
        <v>9.2500000000000004E-4</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1Y</v>
      </c>
      <c r="BC45" s="288">
        <f t="array" aca="1" ref="BC45:BC86" ca="1">INDIRECT(Curve.MarketDataSource&amp;"!MarketData.Quote.TenorBasis2")</f>
        <v>5.3499999999999999E-4</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1Y</v>
      </c>
      <c r="BQ45" s="288">
        <f t="array" aca="1" ref="BQ45:BQ86" ca="1">INDIRECT(Curve.MarketDataSource&amp;"!MarketData.Quote.TenorBasis3")</f>
        <v>1.24E-3</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1Y</v>
      </c>
      <c r="CE45" s="288">
        <f t="array" aca="1" ref="CE45:CE86" ca="1">INDIRECT(Curve.MarketDataSource&amp;"!MarketData.Quote.Xccy")</f>
        <v>-4.8124999999999999E-3</v>
      </c>
      <c r="CF45" s="257"/>
      <c r="CG45" s="258"/>
      <c r="CH45" s="259"/>
      <c r="CI45" s="105"/>
      <c r="CJ45" s="232"/>
      <c r="CK45" s="81"/>
      <c r="CL45" s="306" t="s">
        <v>1228</v>
      </c>
      <c r="CM45" s="334" t="s">
        <v>1240</v>
      </c>
      <c r="CN45" s="335" t="s">
        <v>1242</v>
      </c>
      <c r="CO45" s="105"/>
      <c r="CP45" s="232" t="s">
        <v>321</v>
      </c>
    </row>
    <row r="46" spans="2:94" ht="15" customHeight="1">
      <c r="B46" s="81"/>
      <c r="C46" s="185" t="s">
        <v>979</v>
      </c>
      <c r="D46" s="88" t="s">
        <v>431</v>
      </c>
      <c r="E46" s="272" t="s">
        <v>465</v>
      </c>
      <c r="F46" s="105"/>
      <c r="G46" s="30" t="s">
        <v>321</v>
      </c>
      <c r="H46" s="103"/>
      <c r="I46" s="113" t="str">
        <f ca="1"/>
        <v>EUSF1A</v>
      </c>
      <c r="J46" s="158">
        <f ca="1"/>
        <v>-3.5199999999999997E-3</v>
      </c>
      <c r="K46" s="114">
        <f ca="1">IF(LEFT(I46,2)="EU",_xll.meDateCentralBank("ECB",IF(K45="",Settings.COB,K45)),"")</f>
        <v>42803</v>
      </c>
      <c r="L46" s="114">
        <f ca="1">IF(K46="","",_xll.meDateCentralBank("ECB",K46,TRUE))</f>
        <v>42852</v>
      </c>
      <c r="M46" s="115" t="str">
        <f t="shared" ref="M46:M70" ca="1" si="0">IF(J46="","","TRUE")</f>
        <v>TRUE</v>
      </c>
      <c r="N46" s="103"/>
      <c r="O46" s="111"/>
      <c r="P46" s="112"/>
      <c r="Q46" s="105"/>
      <c r="S46" s="81"/>
      <c r="T46" s="185" t="s">
        <v>981</v>
      </c>
      <c r="U46" s="88" t="s">
        <v>1006</v>
      </c>
      <c r="V46" s="272" t="s">
        <v>1007</v>
      </c>
      <c r="W46" s="195"/>
      <c r="X46" s="30"/>
      <c r="Y46" s="195"/>
      <c r="Z46" s="196" t="s">
        <v>450</v>
      </c>
      <c r="AA46" s="272" t="s">
        <v>1008</v>
      </c>
      <c r="AB46" s="103"/>
      <c r="AC46" s="108" t="str">
        <f ca="1"/>
        <v>3M</v>
      </c>
      <c r="AD46" s="198">
        <f ca="1"/>
        <v>-3.29E-3</v>
      </c>
      <c r="AE46" s="105"/>
      <c r="AF46" s="232"/>
      <c r="AG46" s="81"/>
      <c r="AH46" s="185" t="s">
        <v>1127</v>
      </c>
      <c r="AI46" s="88" t="s">
        <v>1087</v>
      </c>
      <c r="AJ46" s="274" t="s">
        <v>422</v>
      </c>
      <c r="AK46" s="512"/>
      <c r="AL46" s="82"/>
      <c r="AM46" s="241"/>
      <c r="AN46" s="108" t="str">
        <f ca="1"/>
        <v>2Y</v>
      </c>
      <c r="AO46" s="289">
        <f ca="1"/>
        <v>1.0250000000000001E-3</v>
      </c>
      <c r="AP46" s="260"/>
      <c r="AQ46" s="114"/>
      <c r="AR46" s="115"/>
      <c r="AS46" s="105"/>
      <c r="AT46" s="232"/>
      <c r="AU46" s="81"/>
      <c r="AV46" s="185" t="s">
        <v>1127</v>
      </c>
      <c r="AW46" s="88" t="s">
        <v>1087</v>
      </c>
      <c r="AX46" s="274" t="s">
        <v>422</v>
      </c>
      <c r="AY46" s="512"/>
      <c r="AZ46" s="82"/>
      <c r="BA46" s="241"/>
      <c r="BB46" s="108" t="str">
        <f ca="1"/>
        <v>2Y</v>
      </c>
      <c r="BC46" s="289">
        <f ca="1"/>
        <v>6.8499999999999995E-4</v>
      </c>
      <c r="BD46" s="260"/>
      <c r="BE46" s="114"/>
      <c r="BF46" s="115"/>
      <c r="BG46" s="105"/>
      <c r="BH46" s="232"/>
      <c r="BI46" s="81"/>
      <c r="BJ46" s="185" t="s">
        <v>1127</v>
      </c>
      <c r="BK46" s="88" t="s">
        <v>1087</v>
      </c>
      <c r="BL46" s="274" t="s">
        <v>422</v>
      </c>
      <c r="BM46" s="512"/>
      <c r="BN46" s="82"/>
      <c r="BO46" s="241"/>
      <c r="BP46" s="108" t="str">
        <f ca="1"/>
        <v>2Y</v>
      </c>
      <c r="BQ46" s="289">
        <f ca="1"/>
        <v>1.2600000000000001E-3</v>
      </c>
      <c r="BR46" s="260"/>
      <c r="BS46" s="114"/>
      <c r="BT46" s="115"/>
      <c r="BU46" s="105"/>
      <c r="BV46" s="232"/>
      <c r="BW46" s="81"/>
      <c r="BX46" s="185" t="s">
        <v>1127</v>
      </c>
      <c r="BY46" s="88" t="s">
        <v>1188</v>
      </c>
      <c r="BZ46" s="274" t="s">
        <v>1189</v>
      </c>
      <c r="CA46" s="512"/>
      <c r="CB46" s="82"/>
      <c r="CC46" s="241"/>
      <c r="CD46" s="108" t="str">
        <f ca="1"/>
        <v>2Y</v>
      </c>
      <c r="CE46" s="289">
        <f ca="1"/>
        <v>-4.5875000000000004E-3</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EUSF2A</v>
      </c>
      <c r="J47" s="158">
        <f ca="1"/>
        <v>-3.5399999999999997E-3</v>
      </c>
      <c r="K47" s="114">
        <f ca="1">IF(LEFT(I47,2)="EU",_xll.meDateCentralBank("ECB",IF(K46="",Settings.COB,K46)),"")</f>
        <v>42852</v>
      </c>
      <c r="L47" s="114">
        <f ca="1">IF(K47="","",_xll.meDateCentralBank("ECB",K47,TRUE))</f>
        <v>42894</v>
      </c>
      <c r="M47" s="115" t="str">
        <f t="shared" ca="1" si="0"/>
        <v>TRUE</v>
      </c>
      <c r="N47" s="103"/>
      <c r="O47" s="111"/>
      <c r="P47" s="112"/>
      <c r="Q47" s="105"/>
      <c r="S47" s="81"/>
      <c r="T47" s="185"/>
      <c r="U47" s="88"/>
      <c r="V47" s="107"/>
      <c r="W47" s="195"/>
      <c r="X47" s="30"/>
      <c r="Y47" s="195"/>
      <c r="Z47" s="196" t="s">
        <v>1009</v>
      </c>
      <c r="AA47" s="273">
        <v>2</v>
      </c>
      <c r="AB47" s="103"/>
      <c r="AC47" s="108" t="str">
        <f ca="1"/>
        <v>6M</v>
      </c>
      <c r="AD47" s="198">
        <f ca="1"/>
        <v>-2.3999999999999998E-3</v>
      </c>
      <c r="AE47" s="105"/>
      <c r="AF47" s="232"/>
      <c r="AG47" s="81"/>
      <c r="AH47" s="255" t="s">
        <v>1128</v>
      </c>
      <c r="AI47" s="88" t="s">
        <v>1088</v>
      </c>
      <c r="AJ47" s="274" t="s">
        <v>430</v>
      </c>
      <c r="AK47" s="512"/>
      <c r="AL47" s="82"/>
      <c r="AM47" s="241"/>
      <c r="AN47" s="108" t="str">
        <f ca="1"/>
        <v>3Y</v>
      </c>
      <c r="AO47" s="289">
        <f ca="1"/>
        <v>1.1150000000000001E-3</v>
      </c>
      <c r="AP47" s="260"/>
      <c r="AQ47" s="114"/>
      <c r="AR47" s="115"/>
      <c r="AS47" s="105"/>
      <c r="AT47" s="232"/>
      <c r="AU47" s="81"/>
      <c r="AV47" s="255" t="s">
        <v>1128</v>
      </c>
      <c r="AW47" s="88" t="s">
        <v>1088</v>
      </c>
      <c r="AX47" s="274" t="s">
        <v>430</v>
      </c>
      <c r="AY47" s="512"/>
      <c r="AZ47" s="82"/>
      <c r="BA47" s="241"/>
      <c r="BB47" s="108" t="str">
        <f ca="1"/>
        <v>3Y</v>
      </c>
      <c r="BC47" s="289">
        <f ca="1"/>
        <v>8.0500000000000005E-4</v>
      </c>
      <c r="BD47" s="260"/>
      <c r="BE47" s="114"/>
      <c r="BF47" s="115"/>
      <c r="BG47" s="105"/>
      <c r="BH47" s="232"/>
      <c r="BI47" s="81"/>
      <c r="BJ47" s="255" t="s">
        <v>1128</v>
      </c>
      <c r="BK47" s="88" t="s">
        <v>1088</v>
      </c>
      <c r="BL47" s="274" t="s">
        <v>430</v>
      </c>
      <c r="BM47" s="512"/>
      <c r="BN47" s="82"/>
      <c r="BO47" s="241"/>
      <c r="BP47" s="108" t="str">
        <f ca="1"/>
        <v>3Y</v>
      </c>
      <c r="BQ47" s="289">
        <f ca="1"/>
        <v>1.2600000000000001E-3</v>
      </c>
      <c r="BR47" s="260"/>
      <c r="BS47" s="114"/>
      <c r="BT47" s="115"/>
      <c r="BU47" s="105"/>
      <c r="BV47" s="232"/>
      <c r="BW47" s="81"/>
      <c r="BX47" s="255" t="s">
        <v>1128</v>
      </c>
      <c r="BY47" s="88" t="s">
        <v>1190</v>
      </c>
      <c r="BZ47" s="274" t="s">
        <v>430</v>
      </c>
      <c r="CA47" s="512"/>
      <c r="CB47" s="82"/>
      <c r="CC47" s="241"/>
      <c r="CD47" s="108" t="str">
        <f ca="1"/>
        <v>3Y</v>
      </c>
      <c r="CE47" s="289">
        <f ca="1"/>
        <v>-4.4875000000000002E-3</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EUSF3A</v>
      </c>
      <c r="J48" s="158">
        <f ca="1"/>
        <v>-3.5499999999999998E-3</v>
      </c>
      <c r="K48" s="114">
        <f ca="1">IF(LEFT(I48,2)="EU",_xll.meDateCentralBank("ECB",IF(K47="",Settings.COB,K47)),"")</f>
        <v>42894</v>
      </c>
      <c r="L48" s="114">
        <f ca="1">IF(K48="","",_xll.meDateCentralBank("ECB",K48,TRUE))</f>
        <v>42936</v>
      </c>
      <c r="M48" s="115" t="str">
        <f t="shared" ca="1" si="0"/>
        <v>TRUE</v>
      </c>
      <c r="N48" s="103"/>
      <c r="O48" s="111"/>
      <c r="P48" s="112"/>
      <c r="Q48" s="105"/>
      <c r="S48" s="81"/>
      <c r="T48" s="185"/>
      <c r="U48" s="88"/>
      <c r="V48" s="107"/>
      <c r="W48" s="195"/>
      <c r="X48" s="30"/>
      <c r="Y48" s="195"/>
      <c r="Z48" s="196" t="s">
        <v>452</v>
      </c>
      <c r="AA48" s="273" t="s">
        <v>434</v>
      </c>
      <c r="AB48" s="103"/>
      <c r="AC48" s="108" t="str">
        <f ca="1"/>
        <v>12M</v>
      </c>
      <c r="AD48" s="198">
        <f ca="1"/>
        <v>-1E-3</v>
      </c>
      <c r="AE48" s="105"/>
      <c r="AF48" s="232"/>
      <c r="AG48" s="81"/>
      <c r="AH48" s="185" t="s">
        <v>1129</v>
      </c>
      <c r="AI48" s="148" t="s">
        <v>1089</v>
      </c>
      <c r="AJ48" s="265" t="s">
        <v>995</v>
      </c>
      <c r="AK48" s="512"/>
      <c r="AL48" s="82"/>
      <c r="AM48" s="241"/>
      <c r="AN48" s="108" t="str">
        <f ca="1"/>
        <v>4Y</v>
      </c>
      <c r="AO48" s="289">
        <f ca="1"/>
        <v>1.1875E-3</v>
      </c>
      <c r="AP48" s="260"/>
      <c r="AQ48" s="114"/>
      <c r="AR48" s="115"/>
      <c r="AS48" s="105"/>
      <c r="AT48" s="232"/>
      <c r="AU48" s="81"/>
      <c r="AV48" s="185" t="s">
        <v>1129</v>
      </c>
      <c r="AW48" s="148" t="s">
        <v>1089</v>
      </c>
      <c r="AX48" s="265" t="s">
        <v>469</v>
      </c>
      <c r="AY48" s="512"/>
      <c r="AZ48" s="82"/>
      <c r="BA48" s="241"/>
      <c r="BB48" s="108" t="str">
        <f ca="1"/>
        <v>4Y</v>
      </c>
      <c r="BC48" s="289">
        <f ca="1"/>
        <v>9.3499999999999996E-4</v>
      </c>
      <c r="BD48" s="260"/>
      <c r="BE48" s="114"/>
      <c r="BF48" s="115"/>
      <c r="BG48" s="105"/>
      <c r="BH48" s="232"/>
      <c r="BI48" s="81"/>
      <c r="BJ48" s="185" t="s">
        <v>1129</v>
      </c>
      <c r="BK48" s="148" t="s">
        <v>1089</v>
      </c>
      <c r="BL48" s="265" t="s">
        <v>995</v>
      </c>
      <c r="BM48" s="512"/>
      <c r="BN48" s="82"/>
      <c r="BO48" s="241"/>
      <c r="BP48" s="108" t="str">
        <f ca="1"/>
        <v>4Y</v>
      </c>
      <c r="BQ48" s="289">
        <f ca="1"/>
        <v>1.2699999999999999E-3</v>
      </c>
      <c r="BR48" s="260"/>
      <c r="BS48" s="114"/>
      <c r="BT48" s="115"/>
      <c r="BU48" s="105"/>
      <c r="BV48" s="232"/>
      <c r="BW48" s="81"/>
      <c r="BX48" s="185" t="s">
        <v>1129</v>
      </c>
      <c r="BY48" s="148" t="s">
        <v>1191</v>
      </c>
      <c r="BZ48" s="265" t="s">
        <v>469</v>
      </c>
      <c r="CA48" s="512"/>
      <c r="CB48" s="82"/>
      <c r="CC48" s="241"/>
      <c r="CD48" s="108" t="str">
        <f ca="1"/>
        <v>4Y</v>
      </c>
      <c r="CE48" s="289">
        <f ca="1"/>
        <v>-4.4625000000000003E-3</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EUSF4A</v>
      </c>
      <c r="J49" s="158">
        <f ca="1"/>
        <v>-3.5499999999999998E-3</v>
      </c>
      <c r="K49" s="114">
        <f ca="1">IF(LEFT(I49,2)="EU",_xll.meDateCentralBank("ECB",IF(K48="",Settings.COB,K48)),"")</f>
        <v>42936</v>
      </c>
      <c r="L49" s="114">
        <f ca="1">IF(K49="","",_xll.meDateCentralBank("ECB",K49,TRUE))</f>
        <v>42985</v>
      </c>
      <c r="M49" s="115" t="str">
        <f t="shared" ca="1" si="0"/>
        <v>TRUE</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5Y</v>
      </c>
      <c r="AO49" s="289">
        <f ca="1"/>
        <v>1.2574999999999999E-3</v>
      </c>
      <c r="AP49" s="260"/>
      <c r="AQ49" s="114"/>
      <c r="AR49" s="115"/>
      <c r="AS49" s="105"/>
      <c r="AT49" s="232"/>
      <c r="AU49" s="81"/>
      <c r="AV49" s="185" t="s">
        <v>1130</v>
      </c>
      <c r="AW49" s="88" t="s">
        <v>1090</v>
      </c>
      <c r="AX49" s="274" t="s">
        <v>434</v>
      </c>
      <c r="AY49" s="512"/>
      <c r="AZ49" s="82"/>
      <c r="BA49" s="241"/>
      <c r="BB49" s="108" t="str">
        <f ca="1"/>
        <v>5Y</v>
      </c>
      <c r="BC49" s="289">
        <f ca="1"/>
        <v>1.0300000000000001E-3</v>
      </c>
      <c r="BD49" s="260"/>
      <c r="BE49" s="114"/>
      <c r="BF49" s="115"/>
      <c r="BG49" s="105"/>
      <c r="BH49" s="232"/>
      <c r="BI49" s="81"/>
      <c r="BJ49" s="185" t="s">
        <v>1130</v>
      </c>
      <c r="BK49" s="88" t="s">
        <v>1090</v>
      </c>
      <c r="BL49" s="274" t="s">
        <v>434</v>
      </c>
      <c r="BM49" s="512"/>
      <c r="BN49" s="82"/>
      <c r="BO49" s="241"/>
      <c r="BP49" s="108" t="str">
        <f ca="1"/>
        <v>5Y</v>
      </c>
      <c r="BQ49" s="289">
        <f ca="1"/>
        <v>1.2699999999999999E-3</v>
      </c>
      <c r="BR49" s="260"/>
      <c r="BS49" s="114"/>
      <c r="BT49" s="115"/>
      <c r="BU49" s="105"/>
      <c r="BV49" s="232"/>
      <c r="BW49" s="81"/>
      <c r="BX49" s="185" t="s">
        <v>1130</v>
      </c>
      <c r="BY49" s="88" t="s">
        <v>1192</v>
      </c>
      <c r="BZ49" s="274" t="s">
        <v>434</v>
      </c>
      <c r="CA49" s="512"/>
      <c r="CB49" s="82"/>
      <c r="CC49" s="241"/>
      <c r="CD49" s="108" t="str">
        <f ca="1"/>
        <v>5Y</v>
      </c>
      <c r="CE49" s="289">
        <f ca="1"/>
        <v>-4.4625000000000003E-3</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12M</v>
      </c>
      <c r="J50" s="157">
        <f ca="1"/>
        <v>-3.4999999999999996E-3</v>
      </c>
      <c r="K50" s="109" t="str">
        <f ca="1">IF(LEFT(I50,2)="EU",_xll.meDateCentralBank("ECB",IF(K49="",Settings.COB,K49)),"")</f>
        <v/>
      </c>
      <c r="L50" s="109" t="str">
        <f ca="1">IF(K50="","",_xll.meDateCentralBank("ECB",K50,TRUE))</f>
        <v/>
      </c>
      <c r="M50" s="110" t="str">
        <f t="shared" ca="1" si="0"/>
        <v>TRUE</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6Y</v>
      </c>
      <c r="AO50" s="289">
        <f ca="1"/>
        <v>1.2725E-3</v>
      </c>
      <c r="AP50" s="260"/>
      <c r="AQ50" s="114"/>
      <c r="AR50" s="115"/>
      <c r="AS50" s="105"/>
      <c r="AT50" s="232"/>
      <c r="AU50" s="81"/>
      <c r="AV50" s="185" t="s">
        <v>1131</v>
      </c>
      <c r="AW50" s="88" t="s">
        <v>1091</v>
      </c>
      <c r="AX50" s="274" t="s">
        <v>1021</v>
      </c>
      <c r="AY50" s="512"/>
      <c r="AZ50" s="82"/>
      <c r="BA50" s="241"/>
      <c r="BB50" s="108" t="str">
        <f ca="1"/>
        <v>6Y</v>
      </c>
      <c r="BC50" s="289">
        <f ca="1"/>
        <v>1.0550000000000002E-3</v>
      </c>
      <c r="BD50" s="260"/>
      <c r="BE50" s="114"/>
      <c r="BF50" s="115"/>
      <c r="BG50" s="105"/>
      <c r="BH50" s="232"/>
      <c r="BI50" s="81"/>
      <c r="BJ50" s="185" t="s">
        <v>1131</v>
      </c>
      <c r="BK50" s="88" t="s">
        <v>1091</v>
      </c>
      <c r="BL50" s="274" t="s">
        <v>1021</v>
      </c>
      <c r="BM50" s="512"/>
      <c r="BN50" s="82"/>
      <c r="BO50" s="241"/>
      <c r="BP50" s="108" t="str">
        <f ca="1"/>
        <v>6Y</v>
      </c>
      <c r="BQ50" s="289">
        <f ca="1"/>
        <v>1.25E-3</v>
      </c>
      <c r="BR50" s="260"/>
      <c r="BS50" s="114"/>
      <c r="BT50" s="115"/>
      <c r="BU50" s="105"/>
      <c r="BV50" s="232"/>
      <c r="BW50" s="81"/>
      <c r="BX50" s="185" t="s">
        <v>1131</v>
      </c>
      <c r="BY50" s="88" t="s">
        <v>1193</v>
      </c>
      <c r="BZ50" s="274" t="s">
        <v>1194</v>
      </c>
      <c r="CA50" s="512"/>
      <c r="CB50" s="82"/>
      <c r="CC50" s="241"/>
      <c r="CD50" s="108" t="str">
        <f ca="1"/>
        <v>6Y</v>
      </c>
      <c r="CE50" s="289">
        <f ca="1"/>
        <v>-4.45E-3</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18M</v>
      </c>
      <c r="J51" s="157">
        <f ca="1"/>
        <v>-3.4000000000000002E-3</v>
      </c>
      <c r="K51" s="109" t="str">
        <f ca="1">IF(LEFT(I51,2)="EU",_xll.meDateCentralBank("ECB",IF(K50="",Settings.COB,K50)),"")</f>
        <v/>
      </c>
      <c r="L51" s="109" t="str">
        <f ca="1">IF(K51="","",_xll.meDateCentralBank("ECB",K51,TRUE))</f>
        <v/>
      </c>
      <c r="M51" s="110" t="str">
        <f t="shared" ca="1" si="0"/>
        <v>TRUE</v>
      </c>
      <c r="N51" s="103"/>
      <c r="O51" s="111"/>
      <c r="P51" s="112"/>
      <c r="Q51" s="105"/>
      <c r="S51" s="92"/>
      <c r="T51" s="83"/>
      <c r="U51" s="93"/>
      <c r="V51" s="94"/>
      <c r="W51" s="83"/>
      <c r="X51" s="30"/>
      <c r="Y51" s="83"/>
      <c r="Z51" s="83"/>
      <c r="AA51" s="83"/>
      <c r="AB51" s="83"/>
      <c r="AC51" s="83"/>
      <c r="AD51" s="83"/>
      <c r="AE51" s="95"/>
      <c r="AF51" s="232"/>
      <c r="AG51" s="81"/>
      <c r="AH51" s="185" t="s">
        <v>1132</v>
      </c>
      <c r="AI51" s="148" t="s">
        <v>1092</v>
      </c>
      <c r="AJ51" s="265" t="s">
        <v>409</v>
      </c>
      <c r="AK51" s="512"/>
      <c r="AL51" s="82"/>
      <c r="AM51" s="241"/>
      <c r="AN51" s="108" t="str">
        <f ca="1"/>
        <v>7Y</v>
      </c>
      <c r="AO51" s="289">
        <f ca="1"/>
        <v>1.2574999999999999E-3</v>
      </c>
      <c r="AP51" s="260"/>
      <c r="AQ51" s="114"/>
      <c r="AR51" s="115"/>
      <c r="AS51" s="105"/>
      <c r="AT51" s="232"/>
      <c r="AU51" s="81"/>
      <c r="AV51" s="185" t="s">
        <v>1132</v>
      </c>
      <c r="AW51" s="148" t="s">
        <v>1092</v>
      </c>
      <c r="AX51" s="265" t="s">
        <v>409</v>
      </c>
      <c r="AY51" s="512"/>
      <c r="AZ51" s="82"/>
      <c r="BA51" s="241"/>
      <c r="BB51" s="108" t="str">
        <f ca="1"/>
        <v>7Y</v>
      </c>
      <c r="BC51" s="289">
        <f ca="1"/>
        <v>1.0499999999999999E-3</v>
      </c>
      <c r="BD51" s="260"/>
      <c r="BE51" s="114"/>
      <c r="BF51" s="115"/>
      <c r="BG51" s="105"/>
      <c r="BH51" s="232"/>
      <c r="BI51" s="81"/>
      <c r="BJ51" s="185" t="s">
        <v>1132</v>
      </c>
      <c r="BK51" s="148" t="s">
        <v>1092</v>
      </c>
      <c r="BL51" s="265" t="s">
        <v>409</v>
      </c>
      <c r="BM51" s="512"/>
      <c r="BN51" s="82"/>
      <c r="BO51" s="241"/>
      <c r="BP51" s="108" t="str">
        <f ca="1"/>
        <v>7Y</v>
      </c>
      <c r="BQ51" s="289">
        <f ca="1"/>
        <v>1.2199999999999999E-3</v>
      </c>
      <c r="BR51" s="260"/>
      <c r="BS51" s="114"/>
      <c r="BT51" s="115"/>
      <c r="BU51" s="105"/>
      <c r="BV51" s="232"/>
      <c r="BW51" s="81"/>
      <c r="BX51" s="185" t="s">
        <v>1132</v>
      </c>
      <c r="BY51" s="88" t="s">
        <v>1195</v>
      </c>
      <c r="BZ51" s="254" t="s">
        <v>409</v>
      </c>
      <c r="CA51" s="512"/>
      <c r="CB51" s="82"/>
      <c r="CC51" s="241"/>
      <c r="CD51" s="108" t="str">
        <f ca="1"/>
        <v>7Y</v>
      </c>
      <c r="CE51" s="289">
        <f ca="1"/>
        <v>-4.4250000000000001E-3</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2Y</v>
      </c>
      <c r="J52" s="157">
        <f ca="1"/>
        <v>-3.2200000000000002E-3</v>
      </c>
      <c r="K52" s="109" t="str">
        <f ca="1">IF(LEFT(I52,2)="EU",_xll.meDateCentralBank("ECB",IF(K51="",Settings.COB,K51)),"")</f>
        <v/>
      </c>
      <c r="L52" s="109" t="str">
        <f ca="1">IF(K52="","",_xll.meDateCentralBank("ECB",K52,TRUE))</f>
        <v/>
      </c>
      <c r="M52" s="110" t="str">
        <f t="shared" ca="1" si="0"/>
        <v>TRUE</v>
      </c>
      <c r="N52" s="103"/>
      <c r="O52" s="111"/>
      <c r="P52" s="112"/>
      <c r="Q52" s="105"/>
      <c r="S52" s="2"/>
      <c r="T52" s="3"/>
      <c r="U52" s="74"/>
      <c r="V52" s="75"/>
      <c r="W52" s="2"/>
      <c r="Z52" s="2"/>
      <c r="AA52" s="2"/>
      <c r="AB52" s="2"/>
      <c r="AC52" s="2"/>
      <c r="AD52" s="2"/>
      <c r="AE52" s="3"/>
      <c r="AG52" s="81"/>
      <c r="AH52" s="185" t="s">
        <v>1133</v>
      </c>
      <c r="AI52" s="148" t="s">
        <v>1093</v>
      </c>
      <c r="AJ52" s="265" t="s">
        <v>1165</v>
      </c>
      <c r="AK52" s="512"/>
      <c r="AL52" s="82"/>
      <c r="AM52" s="241"/>
      <c r="AN52" s="108" t="str">
        <f ca="1"/>
        <v>8Y</v>
      </c>
      <c r="AO52" s="289">
        <f ca="1"/>
        <v>1.2225000000000001E-3</v>
      </c>
      <c r="AP52" s="260"/>
      <c r="AQ52" s="114"/>
      <c r="AR52" s="115"/>
      <c r="AS52" s="105"/>
      <c r="AT52" s="2"/>
      <c r="AU52" s="81"/>
      <c r="AV52" s="185" t="s">
        <v>1133</v>
      </c>
      <c r="AW52" s="148" t="s">
        <v>1093</v>
      </c>
      <c r="AX52" s="265" t="s">
        <v>1094</v>
      </c>
      <c r="AY52" s="512"/>
      <c r="AZ52" s="82"/>
      <c r="BA52" s="241"/>
      <c r="BB52" s="108" t="str">
        <f ca="1"/>
        <v>8Y</v>
      </c>
      <c r="BC52" s="289">
        <f ca="1"/>
        <v>1.0300000000000001E-3</v>
      </c>
      <c r="BD52" s="260"/>
      <c r="BE52" s="114"/>
      <c r="BF52" s="115"/>
      <c r="BG52" s="105"/>
      <c r="BH52" s="2"/>
      <c r="BI52" s="81"/>
      <c r="BJ52" s="185" t="s">
        <v>1133</v>
      </c>
      <c r="BK52" s="148" t="s">
        <v>1093</v>
      </c>
      <c r="BL52" s="265" t="s">
        <v>1165</v>
      </c>
      <c r="BM52" s="512"/>
      <c r="BN52" s="82"/>
      <c r="BO52" s="241"/>
      <c r="BP52" s="108" t="str">
        <f ca="1"/>
        <v>8Y</v>
      </c>
      <c r="BQ52" s="289">
        <f ca="1"/>
        <v>1.1800000000000001E-3</v>
      </c>
      <c r="BR52" s="260"/>
      <c r="BS52" s="114"/>
      <c r="BT52" s="115"/>
      <c r="BU52" s="105"/>
      <c r="BV52" s="232"/>
      <c r="BW52" s="81"/>
      <c r="BX52" s="185" t="s">
        <v>1133</v>
      </c>
      <c r="BY52" s="148" t="s">
        <v>1196</v>
      </c>
      <c r="BZ52" s="265" t="s">
        <v>1094</v>
      </c>
      <c r="CA52" s="512"/>
      <c r="CB52" s="82"/>
      <c r="CC52" s="241"/>
      <c r="CD52" s="108" t="str">
        <f ca="1"/>
        <v>8Y</v>
      </c>
      <c r="CE52" s="289">
        <f ca="1"/>
        <v>-4.4000000000000003E-3</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3Y</v>
      </c>
      <c r="J53" s="157">
        <f ca="1"/>
        <v>-2.65E-3</v>
      </c>
      <c r="K53" s="109" t="str">
        <f ca="1">IF(LEFT(I53,2)="EU",_xll.meDateCentralBank("ECB",IF(K52="",Settings.COB,K52)),"")</f>
        <v/>
      </c>
      <c r="L53" s="109" t="str">
        <f ca="1">IF(K53="","",_xll.meDateCentralBank("ECB",K53,TRUE))</f>
        <v/>
      </c>
      <c r="M53" s="110" t="str">
        <f t="shared" ca="1" si="0"/>
        <v>TRUE</v>
      </c>
      <c r="N53" s="103"/>
      <c r="O53" s="111"/>
      <c r="P53" s="112"/>
      <c r="Q53" s="105"/>
      <c r="S53" s="96" t="s">
        <v>1011</v>
      </c>
      <c r="T53" s="182"/>
      <c r="U53" s="74"/>
      <c r="V53" s="75"/>
      <c r="W53" s="2"/>
      <c r="Z53" s="2"/>
      <c r="AA53" s="2"/>
      <c r="AB53" s="2"/>
      <c r="AC53" s="2"/>
      <c r="AD53" s="2"/>
      <c r="AE53" s="3"/>
      <c r="AG53" s="81"/>
      <c r="AH53" s="185" t="s">
        <v>1134</v>
      </c>
      <c r="AI53" s="148" t="s">
        <v>1095</v>
      </c>
      <c r="AJ53" s="265" t="s">
        <v>348</v>
      </c>
      <c r="AK53" s="512"/>
      <c r="AL53" s="82"/>
      <c r="AM53" s="241"/>
      <c r="AN53" s="108" t="str">
        <f ca="1"/>
        <v>9Y</v>
      </c>
      <c r="AO53" s="289">
        <f ca="1"/>
        <v>1.1675000000000001E-3</v>
      </c>
      <c r="AP53" s="260"/>
      <c r="AQ53" s="114"/>
      <c r="AR53" s="115"/>
      <c r="AS53" s="105"/>
      <c r="AT53" s="2"/>
      <c r="AU53" s="81"/>
      <c r="AV53" s="185" t="s">
        <v>1134</v>
      </c>
      <c r="AW53" s="148" t="s">
        <v>1095</v>
      </c>
      <c r="AX53" s="265" t="s">
        <v>471</v>
      </c>
      <c r="AY53" s="512"/>
      <c r="AZ53" s="82"/>
      <c r="BA53" s="241"/>
      <c r="BB53" s="108" t="str">
        <f ca="1"/>
        <v>9Y</v>
      </c>
      <c r="BC53" s="289">
        <f ca="1"/>
        <v>1.005E-3</v>
      </c>
      <c r="BD53" s="260"/>
      <c r="BE53" s="114"/>
      <c r="BF53" s="115"/>
      <c r="BG53" s="105"/>
      <c r="BH53" s="2"/>
      <c r="BI53" s="81"/>
      <c r="BJ53" s="185" t="s">
        <v>1134</v>
      </c>
      <c r="BK53" s="148" t="s">
        <v>1095</v>
      </c>
      <c r="BL53" s="265" t="s">
        <v>348</v>
      </c>
      <c r="BM53" s="512"/>
      <c r="BN53" s="82"/>
      <c r="BO53" s="241"/>
      <c r="BP53" s="108" t="str">
        <f ca="1"/>
        <v>9Y</v>
      </c>
      <c r="BQ53" s="289">
        <f ca="1"/>
        <v>1.14E-3</v>
      </c>
      <c r="BR53" s="260"/>
      <c r="BS53" s="114"/>
      <c r="BT53" s="115"/>
      <c r="BU53" s="105"/>
      <c r="BV53" s="232"/>
      <c r="BW53" s="81"/>
      <c r="BX53" s="185" t="s">
        <v>1134</v>
      </c>
      <c r="BY53" s="148" t="s">
        <v>1197</v>
      </c>
      <c r="BZ53" s="265" t="s">
        <v>471</v>
      </c>
      <c r="CA53" s="512"/>
      <c r="CB53" s="82"/>
      <c r="CC53" s="241"/>
      <c r="CD53" s="108" t="str">
        <f ca="1"/>
        <v>9Y</v>
      </c>
      <c r="CE53" s="289">
        <f ca="1"/>
        <v>-4.3625000000000001E-3</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4Y</v>
      </c>
      <c r="J54" s="157">
        <f ca="1"/>
        <v>-1.8500000000000001E-3</v>
      </c>
      <c r="K54" s="109" t="str">
        <f ca="1">IF(LEFT(I54,2)="EU",_xll.meDateCentralBank("ECB",IF(K53="",Settings.COB,K53)),"")</f>
        <v/>
      </c>
      <c r="L54" s="109" t="str">
        <f ca="1">IF(K54="","",_xll.meDateCentralBank("ECB",K54,TRUE))</f>
        <v/>
      </c>
      <c r="M54" s="110" t="str">
        <f t="shared" ca="1" si="0"/>
        <v>TRUE</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10Y</v>
      </c>
      <c r="AO54" s="289">
        <f ca="1"/>
        <v>1.1075E-3</v>
      </c>
      <c r="AP54" s="260"/>
      <c r="AQ54" s="114"/>
      <c r="AR54" s="115"/>
      <c r="AS54" s="105"/>
      <c r="AT54" s="232"/>
      <c r="AU54" s="81"/>
      <c r="AV54" s="185" t="s">
        <v>1135</v>
      </c>
      <c r="AW54" s="88" t="s">
        <v>1096</v>
      </c>
      <c r="AX54" s="274" t="s">
        <v>430</v>
      </c>
      <c r="AY54" s="512"/>
      <c r="AZ54" s="82"/>
      <c r="BA54" s="241"/>
      <c r="BB54" s="108" t="str">
        <f ca="1"/>
        <v>10Y</v>
      </c>
      <c r="BC54" s="289">
        <f ca="1"/>
        <v>9.9500000000000001E-4</v>
      </c>
      <c r="BD54" s="260"/>
      <c r="BE54" s="114"/>
      <c r="BF54" s="115"/>
      <c r="BG54" s="105"/>
      <c r="BH54" s="232"/>
      <c r="BI54" s="81"/>
      <c r="BJ54" s="185" t="s">
        <v>1135</v>
      </c>
      <c r="BK54" s="88" t="s">
        <v>1096</v>
      </c>
      <c r="BL54" s="274" t="s">
        <v>430</v>
      </c>
      <c r="BM54" s="512"/>
      <c r="BN54" s="82"/>
      <c r="BO54" s="241"/>
      <c r="BP54" s="108" t="str">
        <f ca="1"/>
        <v>10Y</v>
      </c>
      <c r="BQ54" s="289">
        <f ca="1"/>
        <v>1.1000000000000001E-3</v>
      </c>
      <c r="BR54" s="260"/>
      <c r="BS54" s="114"/>
      <c r="BT54" s="115"/>
      <c r="BU54" s="105"/>
      <c r="BV54" s="232"/>
      <c r="BW54" s="81"/>
      <c r="BX54" s="185" t="s">
        <v>1135</v>
      </c>
      <c r="BY54" s="88" t="s">
        <v>1198</v>
      </c>
      <c r="BZ54" s="274" t="s">
        <v>430</v>
      </c>
      <c r="CA54" s="512"/>
      <c r="CB54" s="82"/>
      <c r="CC54" s="241"/>
      <c r="CD54" s="108" t="str">
        <f ca="1"/>
        <v>10Y</v>
      </c>
      <c r="CE54" s="289">
        <f ca="1"/>
        <v>-4.3125000000000004E-3</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5Y</v>
      </c>
      <c r="J55" s="157">
        <f ca="1"/>
        <v>-8.7999999999999992E-4</v>
      </c>
      <c r="K55" s="109" t="str">
        <f ca="1">IF(LEFT(I55,2)="EU",_xll.meDateCentralBank("ECB",IF(K54="",Settings.COB,K54)),"")</f>
        <v/>
      </c>
      <c r="L55" s="109" t="str">
        <f ca="1">IF(K55="","",_xll.meDateCentralBank("ECB",K55,TRUE))</f>
        <v/>
      </c>
      <c r="M55" s="110" t="str">
        <f t="shared" ca="1" si="0"/>
        <v>TRUE</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11Y</v>
      </c>
      <c r="AO55" s="289">
        <f ca="1"/>
        <v>1.0675000000000001E-3</v>
      </c>
      <c r="AP55" s="260"/>
      <c r="AQ55" s="114"/>
      <c r="AR55" s="115"/>
      <c r="AS55" s="105"/>
      <c r="AT55" s="232"/>
      <c r="AU55" s="81"/>
      <c r="AV55" s="185" t="s">
        <v>1136</v>
      </c>
      <c r="AW55" s="88" t="s">
        <v>1097</v>
      </c>
      <c r="AX55" s="274" t="s">
        <v>422</v>
      </c>
      <c r="AY55" s="512"/>
      <c r="AZ55" s="82"/>
      <c r="BA55" s="241"/>
      <c r="BB55" s="108" t="str">
        <f ca="1"/>
        <v>15Y</v>
      </c>
      <c r="BC55" s="289">
        <f ca="1"/>
        <v>8.8499999999999994E-4</v>
      </c>
      <c r="BD55" s="260"/>
      <c r="BE55" s="114"/>
      <c r="BF55" s="115"/>
      <c r="BG55" s="105"/>
      <c r="BH55" s="232"/>
      <c r="BI55" s="81"/>
      <c r="BJ55" s="185" t="s">
        <v>1136</v>
      </c>
      <c r="BK55" s="88" t="s">
        <v>1097</v>
      </c>
      <c r="BL55" s="274" t="s">
        <v>422</v>
      </c>
      <c r="BM55" s="512"/>
      <c r="BN55" s="82"/>
      <c r="BO55" s="241"/>
      <c r="BP55" s="108" t="str">
        <f ca="1"/>
        <v>11Y</v>
      </c>
      <c r="BQ55" s="289">
        <f ca="1"/>
        <v>1.0499999999999999E-3</v>
      </c>
      <c r="BR55" s="260"/>
      <c r="BS55" s="114"/>
      <c r="BT55" s="115"/>
      <c r="BU55" s="105"/>
      <c r="BV55" s="232"/>
      <c r="BW55" s="81"/>
      <c r="BX55" s="185" t="s">
        <v>1136</v>
      </c>
      <c r="BY55" s="88" t="s">
        <v>1199</v>
      </c>
      <c r="BZ55" s="274" t="s">
        <v>1189</v>
      </c>
      <c r="CA55" s="512"/>
      <c r="CB55" s="82"/>
      <c r="CC55" s="241"/>
      <c r="CD55" s="108" t="str">
        <f ca="1"/>
        <v>12Y</v>
      </c>
      <c r="CE55" s="289">
        <f ca="1"/>
        <v>-4.1250000000000002E-3</v>
      </c>
      <c r="CF55" s="260"/>
      <c r="CG55" s="114"/>
      <c r="CH55" s="115"/>
      <c r="CI55" s="105"/>
      <c r="CJ55" s="232"/>
      <c r="CK55" s="81"/>
      <c r="CL55" s="306" t="s">
        <v>1229</v>
      </c>
      <c r="CM55" s="334" t="s">
        <v>1240</v>
      </c>
      <c r="CN55" s="335" t="s">
        <v>1243</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6Y</v>
      </c>
      <c r="J56" s="157">
        <f ca="1"/>
        <v>2.7E-4</v>
      </c>
      <c r="K56" s="109" t="str">
        <f ca="1">IF(LEFT(I56,2)="EU",_xll.meDateCentralBank("ECB",IF(K55="",Settings.COB,K55)),"")</f>
        <v/>
      </c>
      <c r="L56" s="109" t="str">
        <f ca="1">IF(K56="","",_xll.meDateCentralBank("ECB",K56,TRUE))</f>
        <v/>
      </c>
      <c r="M56" s="110" t="str">
        <f t="shared" ca="1" si="0"/>
        <v>TRUE</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12Y</v>
      </c>
      <c r="AO56" s="289">
        <f ca="1"/>
        <v>1.0066599999999999E-3</v>
      </c>
      <c r="AP56" s="260"/>
      <c r="AQ56" s="114"/>
      <c r="AR56" s="115"/>
      <c r="AS56" s="105"/>
      <c r="AT56" s="232"/>
      <c r="AU56" s="81"/>
      <c r="AV56" s="185" t="s">
        <v>1137</v>
      </c>
      <c r="AW56" s="88" t="s">
        <v>1098</v>
      </c>
      <c r="AX56" s="274" t="s">
        <v>1162</v>
      </c>
      <c r="AY56" s="512"/>
      <c r="AZ56" s="82"/>
      <c r="BA56" s="241"/>
      <c r="BB56" s="108" t="str">
        <f ca="1"/>
        <v>20Y</v>
      </c>
      <c r="BC56" s="289">
        <f ca="1"/>
        <v>7.7999999999999999E-4</v>
      </c>
      <c r="BD56" s="260"/>
      <c r="BE56" s="114"/>
      <c r="BF56" s="115"/>
      <c r="BG56" s="105"/>
      <c r="BH56" s="232"/>
      <c r="BI56" s="81"/>
      <c r="BJ56" s="185" t="s">
        <v>1137</v>
      </c>
      <c r="BK56" s="88" t="s">
        <v>1098</v>
      </c>
      <c r="BL56" s="274" t="s">
        <v>1162</v>
      </c>
      <c r="BM56" s="512"/>
      <c r="BN56" s="82"/>
      <c r="BO56" s="241"/>
      <c r="BP56" s="108" t="str">
        <f ca="1"/>
        <v>12Y</v>
      </c>
      <c r="BQ56" s="289">
        <f ca="1"/>
        <v>9.8999999999999999E-4</v>
      </c>
      <c r="BR56" s="260"/>
      <c r="BS56" s="114"/>
      <c r="BT56" s="115"/>
      <c r="BU56" s="105"/>
      <c r="BV56" s="232"/>
      <c r="BW56" s="81"/>
      <c r="BX56" s="185" t="s">
        <v>1137</v>
      </c>
      <c r="BY56" s="88" t="s">
        <v>1200</v>
      </c>
      <c r="BZ56" s="274" t="s">
        <v>1162</v>
      </c>
      <c r="CA56" s="512"/>
      <c r="CB56" s="82"/>
      <c r="CC56" s="241"/>
      <c r="CD56" s="108" t="str">
        <f ca="1"/>
        <v>15Y</v>
      </c>
      <c r="CE56" s="289">
        <f ca="1"/>
        <v>-3.7624999999999998E-3</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7Y</v>
      </c>
      <c r="J57" s="157">
        <f ca="1"/>
        <v>1.5499999999999999E-3</v>
      </c>
      <c r="K57" s="109" t="str">
        <f ca="1">IF(LEFT(I57,2)="EU",_xll.meDateCentralBank("ECB",IF(K56="",Settings.COB,K56)),"")</f>
        <v/>
      </c>
      <c r="L57" s="109" t="str">
        <f ca="1">IF(K57="","",_xll.meDateCentralBank("ECB",K57,TRUE))</f>
        <v/>
      </c>
      <c r="M57" s="110" t="str">
        <f t="shared" ca="1" si="0"/>
        <v>TRUE</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2X8</v>
      </c>
      <c r="AD57" s="197">
        <f t="array" aca="1" ref="AD57:AD69" ca="1">INDIRECT(Curve.MarketDataSource&amp;"!MarketData.Quote.Swap.FRAX6")</f>
        <v>-2.33E-3</v>
      </c>
      <c r="AE57" s="105"/>
      <c r="AF57" s="232"/>
      <c r="AG57" s="81"/>
      <c r="AH57" s="185" t="s">
        <v>1138</v>
      </c>
      <c r="AI57" s="88" t="s">
        <v>1099</v>
      </c>
      <c r="AJ57" s="274" t="s">
        <v>422</v>
      </c>
      <c r="AK57" s="512"/>
      <c r="AL57" s="82"/>
      <c r="AM57" s="241"/>
      <c r="AN57" s="108" t="str">
        <f ca="1"/>
        <v>15Y</v>
      </c>
      <c r="AO57" s="289">
        <f ca="1"/>
        <v>8.4499999999999994E-4</v>
      </c>
      <c r="AP57" s="260"/>
      <c r="AQ57" s="114"/>
      <c r="AR57" s="115"/>
      <c r="AS57" s="105"/>
      <c r="AT57" s="232"/>
      <c r="AU57" s="81"/>
      <c r="AV57" s="185" t="s">
        <v>1138</v>
      </c>
      <c r="AW57" s="88" t="s">
        <v>1099</v>
      </c>
      <c r="AX57" s="274" t="s">
        <v>422</v>
      </c>
      <c r="AY57" s="512"/>
      <c r="AZ57" s="82"/>
      <c r="BA57" s="241"/>
      <c r="BB57" s="108" t="str">
        <f ca="1"/>
        <v>25Y</v>
      </c>
      <c r="BC57" s="289">
        <f ca="1"/>
        <v>6.9499999999999998E-4</v>
      </c>
      <c r="BD57" s="260"/>
      <c r="BE57" s="114"/>
      <c r="BF57" s="115"/>
      <c r="BG57" s="105"/>
      <c r="BH57" s="232"/>
      <c r="BI57" s="81"/>
      <c r="BJ57" s="185" t="s">
        <v>1138</v>
      </c>
      <c r="BK57" s="88" t="s">
        <v>1099</v>
      </c>
      <c r="BL57" s="274" t="s">
        <v>422</v>
      </c>
      <c r="BM57" s="512"/>
      <c r="BN57" s="82"/>
      <c r="BO57" s="241"/>
      <c r="BP57" s="108" t="str">
        <f ca="1"/>
        <v>15Y</v>
      </c>
      <c r="BQ57" s="289">
        <f ca="1"/>
        <v>8.4999999999999995E-4</v>
      </c>
      <c r="BR57" s="260"/>
      <c r="BS57" s="114"/>
      <c r="BT57" s="115"/>
      <c r="BU57" s="105"/>
      <c r="BV57" s="232"/>
      <c r="BW57" s="81"/>
      <c r="BX57" s="185" t="s">
        <v>1138</v>
      </c>
      <c r="BY57" s="88" t="s">
        <v>1201</v>
      </c>
      <c r="BZ57" s="274" t="s">
        <v>1189</v>
      </c>
      <c r="CA57" s="512"/>
      <c r="CB57" s="82"/>
      <c r="CC57" s="241"/>
      <c r="CD57" s="108" t="str">
        <f ca="1"/>
        <v>20Y</v>
      </c>
      <c r="CE57" s="289">
        <f ca="1"/>
        <v>-3.15E-3</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8Y</v>
      </c>
      <c r="J58" s="157">
        <f ca="1"/>
        <v>2.8599999999999997E-3</v>
      </c>
      <c r="K58" s="109" t="str">
        <f ca="1">IF(LEFT(I58,2)="EU",_xll.meDateCentralBank("ECB",IF(K57="",Settings.COB,K57)),"")</f>
        <v/>
      </c>
      <c r="L58" s="109" t="str">
        <f ca="1">IF(K58="","",_xll.meDateCentralBank("ECB",K58,TRUE))</f>
        <v/>
      </c>
      <c r="M58" s="110" t="str">
        <f t="shared" ca="1" si="0"/>
        <v>TRUE</v>
      </c>
      <c r="N58" s="103"/>
      <c r="O58" s="111"/>
      <c r="P58" s="112"/>
      <c r="Q58" s="105"/>
      <c r="S58" s="81"/>
      <c r="T58" s="185" t="s">
        <v>980</v>
      </c>
      <c r="U58" s="88" t="s">
        <v>1053</v>
      </c>
      <c r="V58" s="272">
        <v>2</v>
      </c>
      <c r="W58" s="195"/>
      <c r="X58" s="30"/>
      <c r="Y58" s="195"/>
      <c r="Z58" s="108" t="str">
        <f ca="1"/>
        <v/>
      </c>
      <c r="AA58" s="198" t="str">
        <f ca="1"/>
        <v/>
      </c>
      <c r="AB58" s="103"/>
      <c r="AC58" s="108" t="str">
        <f ca="1"/>
        <v>3X9</v>
      </c>
      <c r="AD58" s="198">
        <f ca="1"/>
        <v>-2.2699999999999999E-3</v>
      </c>
      <c r="AE58" s="105"/>
      <c r="AF58" s="232"/>
      <c r="AG58" s="81"/>
      <c r="AH58" s="185" t="s">
        <v>1139</v>
      </c>
      <c r="AI58" s="88" t="s">
        <v>1100</v>
      </c>
      <c r="AJ58" s="274">
        <v>2</v>
      </c>
      <c r="AK58" s="512"/>
      <c r="AL58" s="82"/>
      <c r="AM58" s="241"/>
      <c r="AN58" s="108" t="str">
        <f ca="1"/>
        <v>20Y</v>
      </c>
      <c r="AO58" s="289">
        <f ca="1"/>
        <v>6.5749999999999999E-4</v>
      </c>
      <c r="AP58" s="260"/>
      <c r="AQ58" s="114"/>
      <c r="AR58" s="115"/>
      <c r="AS58" s="105"/>
      <c r="AT58" s="232"/>
      <c r="AU58" s="81"/>
      <c r="AV58" s="185" t="s">
        <v>1139</v>
      </c>
      <c r="AW58" s="88" t="s">
        <v>1100</v>
      </c>
      <c r="AX58" s="274">
        <v>2</v>
      </c>
      <c r="AY58" s="512"/>
      <c r="AZ58" s="82"/>
      <c r="BA58" s="241"/>
      <c r="BB58" s="108" t="str">
        <f ca="1"/>
        <v>30Y</v>
      </c>
      <c r="BC58" s="289">
        <f ca="1"/>
        <v>6.3000000000000003E-4</v>
      </c>
      <c r="BD58" s="260"/>
      <c r="BE58" s="114"/>
      <c r="BF58" s="115"/>
      <c r="BG58" s="105"/>
      <c r="BH58" s="232"/>
      <c r="BI58" s="81"/>
      <c r="BJ58" s="185" t="s">
        <v>1139</v>
      </c>
      <c r="BK58" s="88" t="s">
        <v>1100</v>
      </c>
      <c r="BL58" s="274">
        <v>2</v>
      </c>
      <c r="BM58" s="512"/>
      <c r="BN58" s="82"/>
      <c r="BO58" s="241"/>
      <c r="BP58" s="108" t="str">
        <f ca="1"/>
        <v>20Y</v>
      </c>
      <c r="BQ58" s="289">
        <f ca="1"/>
        <v>6.9999999999999999E-4</v>
      </c>
      <c r="BR58" s="260"/>
      <c r="BS58" s="114"/>
      <c r="BT58" s="115"/>
      <c r="BU58" s="105"/>
      <c r="BV58" s="232"/>
      <c r="BW58" s="81"/>
      <c r="BX58" s="185" t="s">
        <v>1139</v>
      </c>
      <c r="BY58" s="88" t="s">
        <v>1202</v>
      </c>
      <c r="BZ58" s="274">
        <v>0</v>
      </c>
      <c r="CA58" s="512"/>
      <c r="CB58" s="82"/>
      <c r="CC58" s="241"/>
      <c r="CD58" s="108" t="str">
        <f ca="1"/>
        <v>25Y</v>
      </c>
      <c r="CE58" s="289">
        <f ca="1"/>
        <v>-2.6749999999999999E-3</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9Y</v>
      </c>
      <c r="J59" s="157">
        <f ca="1"/>
        <v>4.1399999999999996E-3</v>
      </c>
      <c r="K59" s="109" t="str">
        <f ca="1">IF(LEFT(I59,2)="EU",_xll.meDateCentralBank("ECB",IF(K58="",Settings.COB,K58)),"")</f>
        <v/>
      </c>
      <c r="L59" s="109" t="str">
        <f ca="1">IF(K59="","",_xll.meDateCentralBank("ECB",K59,TRUE))</f>
        <v/>
      </c>
      <c r="M59" s="110" t="str">
        <f t="shared" ca="1" si="0"/>
        <v>TRUE</v>
      </c>
      <c r="N59" s="103"/>
      <c r="O59" s="111"/>
      <c r="P59" s="112"/>
      <c r="Q59" s="105"/>
      <c r="S59" s="81"/>
      <c r="T59" s="185" t="s">
        <v>981</v>
      </c>
      <c r="U59" s="88" t="s">
        <v>452</v>
      </c>
      <c r="V59" s="272" t="s">
        <v>434</v>
      </c>
      <c r="W59" s="195"/>
      <c r="X59" s="30"/>
      <c r="Y59" s="195"/>
      <c r="Z59" s="108" t="str">
        <f ca="1"/>
        <v/>
      </c>
      <c r="AA59" s="198" t="str">
        <f ca="1"/>
        <v/>
      </c>
      <c r="AB59" s="103"/>
      <c r="AC59" s="108" t="str">
        <f ca="1"/>
        <v>4X10</v>
      </c>
      <c r="AD59" s="198">
        <f ca="1"/>
        <v>-2.2000000000000001E-3</v>
      </c>
      <c r="AE59" s="105"/>
      <c r="AF59" s="232"/>
      <c r="AG59" s="81"/>
      <c r="AH59" s="185" t="s">
        <v>1140</v>
      </c>
      <c r="AI59" s="244" t="s">
        <v>1101</v>
      </c>
      <c r="AJ59" s="274" t="s">
        <v>434</v>
      </c>
      <c r="AK59" s="513"/>
      <c r="AL59" s="82"/>
      <c r="AM59" s="241"/>
      <c r="AN59" s="108" t="str">
        <f ca="1"/>
        <v>25Y</v>
      </c>
      <c r="AO59" s="289">
        <f ca="1"/>
        <v>5.5332999999999999E-4</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25Y</v>
      </c>
      <c r="BQ59" s="289">
        <f ca="1"/>
        <v>6.2E-4</v>
      </c>
      <c r="BR59" s="260"/>
      <c r="BS59" s="114"/>
      <c r="BT59" s="115"/>
      <c r="BU59" s="105"/>
      <c r="BV59" s="232"/>
      <c r="BW59" s="81"/>
      <c r="BX59" s="185" t="s">
        <v>1140</v>
      </c>
      <c r="BY59" s="244" t="s">
        <v>1203</v>
      </c>
      <c r="BZ59" s="274" t="s">
        <v>434</v>
      </c>
      <c r="CA59" s="513"/>
      <c r="CB59" s="82"/>
      <c r="CC59" s="241"/>
      <c r="CD59" s="108" t="str">
        <f ca="1"/>
        <v>30Y</v>
      </c>
      <c r="CE59" s="289">
        <f ca="1"/>
        <v>-2.3874999999999999E-3</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10Y</v>
      </c>
      <c r="J60" s="157">
        <f ca="1"/>
        <v>5.3500000000000006E-3</v>
      </c>
      <c r="K60" s="109" t="str">
        <f ca="1">IF(LEFT(I60,2)="EU",_xll.meDateCentralBank("ECB",IF(K59="",Settings.COB,K59)),"")</f>
        <v/>
      </c>
      <c r="L60" s="109" t="str">
        <f ca="1">IF(K60="","",_xll.meDateCentralBank("ECB",K60,TRUE))</f>
        <v/>
      </c>
      <c r="M60" s="110" t="str">
        <f t="shared" ca="1" si="0"/>
        <v>TRUE</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5X11</v>
      </c>
      <c r="AD60" s="198">
        <f ca="1"/>
        <v>-2.1299999999999999E-3</v>
      </c>
      <c r="AE60" s="105"/>
      <c r="AF60" s="232"/>
      <c r="AG60" s="81"/>
      <c r="AH60" s="185" t="s">
        <v>1141</v>
      </c>
      <c r="AI60" s="242" t="s">
        <v>1103</v>
      </c>
      <c r="AJ60" s="284" t="s">
        <v>422</v>
      </c>
      <c r="AK60" s="514" t="s">
        <v>1102</v>
      </c>
      <c r="AL60" s="82"/>
      <c r="AM60" s="241"/>
      <c r="AN60" s="108" t="str">
        <f ca="1"/>
        <v>30Y</v>
      </c>
      <c r="AO60" s="289">
        <f ca="1"/>
        <v>4.5999999999999996E-4</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30Y</v>
      </c>
      <c r="BQ60" s="289">
        <f ca="1"/>
        <v>5.6999999999999998E-4</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11Y</v>
      </c>
      <c r="J61" s="157">
        <f ca="1"/>
        <v>6.4200000000000004E-3</v>
      </c>
      <c r="K61" s="109" t="str">
        <f ca="1">IF(LEFT(I61,2)="EU",_xll.meDateCentralBank("ECB",IF(K60="",Settings.COB,K60)),"")</f>
        <v/>
      </c>
      <c r="L61" s="109" t="str">
        <f ca="1">IF(K61="","",_xll.meDateCentralBank("ECB",K61,TRUE))</f>
        <v/>
      </c>
      <c r="M61" s="110" t="str">
        <f t="shared" ca="1" si="0"/>
        <v>TRUE</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6X12</v>
      </c>
      <c r="AD61" s="198">
        <f ca="1"/>
        <v>-2.0499999999999997E-3</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12Y</v>
      </c>
      <c r="J62" s="157">
        <f ca="1"/>
        <v>7.3600000000000002E-3</v>
      </c>
      <c r="K62" s="109" t="str">
        <f ca="1">IF(LEFT(I62,2)="EU",_xll.meDateCentralBank("ECB",IF(K61="",Settings.COB,K61)),"")</f>
        <v/>
      </c>
      <c r="L62" s="109" t="str">
        <f ca="1">IF(K62="","",_xll.meDateCentralBank("ECB",K62,TRUE))</f>
        <v/>
      </c>
      <c r="M62" s="110" t="str">
        <f t="shared" ca="1" si="0"/>
        <v>TRUE</v>
      </c>
      <c r="N62" s="103"/>
      <c r="O62" s="111"/>
      <c r="P62" s="112"/>
      <c r="Q62" s="105"/>
      <c r="S62" s="81"/>
      <c r="T62" s="185"/>
      <c r="U62" s="88"/>
      <c r="V62" s="107"/>
      <c r="W62" s="195"/>
      <c r="X62" s="30"/>
      <c r="Y62" s="195"/>
      <c r="Z62" s="108" t="str">
        <f ca="1"/>
        <v/>
      </c>
      <c r="AA62" s="198" t="str">
        <f ca="1"/>
        <v/>
      </c>
      <c r="AB62" s="103"/>
      <c r="AC62" s="108" t="str">
        <f ca="1"/>
        <v>7X13</v>
      </c>
      <c r="AD62" s="198">
        <f ca="1"/>
        <v>-1.98E-3</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15Y</v>
      </c>
      <c r="J63" s="157">
        <f ca="1"/>
        <v>9.4900000000000002E-3</v>
      </c>
      <c r="K63" s="109" t="str">
        <f ca="1">IF(LEFT(I63,2)="EU",_xll.meDateCentralBank("ECB",IF(K62="",Settings.COB,K62)),"")</f>
        <v/>
      </c>
      <c r="L63" s="109" t="str">
        <f ca="1">IF(K63="","",_xll.meDateCentralBank("ECB",K63,TRUE))</f>
        <v/>
      </c>
      <c r="M63" s="110" t="str">
        <f t="shared" ca="1" si="0"/>
        <v>TRUE</v>
      </c>
      <c r="N63" s="103"/>
      <c r="O63" s="111"/>
      <c r="P63" s="112"/>
      <c r="Q63" s="105"/>
      <c r="S63" s="81"/>
      <c r="T63" s="185"/>
      <c r="U63" s="88"/>
      <c r="V63" s="107"/>
      <c r="W63" s="195"/>
      <c r="X63" s="30"/>
      <c r="Y63" s="195"/>
      <c r="Z63" s="108" t="str">
        <f ca="1"/>
        <v/>
      </c>
      <c r="AA63" s="198" t="str">
        <f ca="1"/>
        <v/>
      </c>
      <c r="AB63" s="103"/>
      <c r="AC63" s="108" t="str">
        <f ca="1"/>
        <v>8X14</v>
      </c>
      <c r="AD63" s="198">
        <f ca="1"/>
        <v>-1.9E-3</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20Y</v>
      </c>
      <c r="J64" s="157">
        <f ca="1"/>
        <v>1.1379999999999999E-2</v>
      </c>
      <c r="K64" s="109" t="str">
        <f ca="1">IF(LEFT(I64,2)="EU",_xll.meDateCentralBank("ECB",IF(K63="",Settings.COB,K63)),"")</f>
        <v/>
      </c>
      <c r="L64" s="109" t="str">
        <f ca="1">IF(K64="","",_xll.meDateCentralBank("ECB",K64,TRUE))</f>
        <v/>
      </c>
      <c r="M64" s="110" t="str">
        <f t="shared" ca="1" si="0"/>
        <v>TRUE</v>
      </c>
      <c r="N64" s="103"/>
      <c r="O64" s="111"/>
      <c r="P64" s="112"/>
      <c r="Q64" s="105"/>
      <c r="S64" s="81"/>
      <c r="T64" s="185"/>
      <c r="U64" s="88"/>
      <c r="V64" s="107"/>
      <c r="W64" s="195"/>
      <c r="X64" s="30"/>
      <c r="Y64" s="195"/>
      <c r="Z64" s="108" t="str">
        <f ca="1"/>
        <v/>
      </c>
      <c r="AA64" s="198" t="str">
        <f ca="1"/>
        <v/>
      </c>
      <c r="AB64" s="103"/>
      <c r="AC64" s="108" t="str">
        <f ca="1"/>
        <v>9X15</v>
      </c>
      <c r="AD64" s="198">
        <f ca="1"/>
        <v>-1.81E-3</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25Y</v>
      </c>
      <c r="J65" s="157">
        <f ca="1"/>
        <v>1.2150000000000001E-2</v>
      </c>
      <c r="K65" s="109" t="str">
        <f ca="1">IF(LEFT(I65,2)="EU",_xll.meDateCentralBank("ECB",IF(K64="",Settings.COB,K64)),"")</f>
        <v/>
      </c>
      <c r="L65" s="109" t="str">
        <f ca="1">IF(K65="","",_xll.meDateCentralBank("ECB",K65,TRUE))</f>
        <v/>
      </c>
      <c r="M65" s="110" t="str">
        <f t="shared" ca="1" si="0"/>
        <v>TRUE</v>
      </c>
      <c r="N65" s="103"/>
      <c r="O65" s="111"/>
      <c r="P65" s="112"/>
      <c r="Q65" s="105"/>
      <c r="S65" s="81"/>
      <c r="T65" s="185"/>
      <c r="U65" s="88"/>
      <c r="V65" s="107"/>
      <c r="W65" s="195"/>
      <c r="X65" s="30"/>
      <c r="Y65" s="195"/>
      <c r="Z65" s="108" t="str">
        <f ca="1"/>
        <v/>
      </c>
      <c r="AA65" s="198" t="str">
        <f ca="1"/>
        <v/>
      </c>
      <c r="AB65" s="103"/>
      <c r="AC65" s="108" t="str">
        <f ca="1"/>
        <v>10X16</v>
      </c>
      <c r="AD65" s="198">
        <f ca="1"/>
        <v>-1.72E-3</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1146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1244</v>
      </c>
      <c r="CO65" s="105"/>
      <c r="CP65" s="232" t="s">
        <v>321</v>
      </c>
    </row>
    <row r="66" spans="2:94" ht="15" customHeight="1">
      <c r="B66" s="81"/>
      <c r="C66" s="185"/>
      <c r="D66" s="118"/>
      <c r="E66" s="119"/>
      <c r="F66" s="105"/>
      <c r="G66" s="30" t="s">
        <v>321</v>
      </c>
      <c r="H66" s="103"/>
      <c r="I66" s="108" t="str">
        <f ca="1"/>
        <v>30Y</v>
      </c>
      <c r="J66" s="157">
        <f ca="1"/>
        <v>1.2540000000000001E-2</v>
      </c>
      <c r="K66" s="109" t="str">
        <f ca="1">IF(LEFT(I66,2)="EU",_xll.meDateCentralBank("ECB",IF(K65="",Settings.COB,K65)),"")</f>
        <v/>
      </c>
      <c r="L66" s="109" t="str">
        <f ca="1">IF(K66="","",_xll.meDateCentralBank("ECB",K66,TRUE))</f>
        <v/>
      </c>
      <c r="M66" s="110" t="str">
        <f t="shared" ca="1" si="0"/>
        <v>TRUE</v>
      </c>
      <c r="N66" s="103"/>
      <c r="O66" s="111"/>
      <c r="P66" s="112"/>
      <c r="Q66" s="105"/>
      <c r="S66" s="81"/>
      <c r="T66" s="185"/>
      <c r="U66" s="88"/>
      <c r="V66" s="107"/>
      <c r="W66" s="195"/>
      <c r="X66" s="30"/>
      <c r="Y66" s="195"/>
      <c r="Z66" s="108" t="str">
        <f ca="1"/>
        <v/>
      </c>
      <c r="AA66" s="198" t="str">
        <f ca="1"/>
        <v/>
      </c>
      <c r="AB66" s="103"/>
      <c r="AC66" s="108" t="str">
        <f ca="1"/>
        <v>11X17</v>
      </c>
      <c r="AD66" s="198">
        <f ca="1"/>
        <v>-1.6100000000000001E-3</v>
      </c>
      <c r="AE66" s="105"/>
      <c r="AF66" s="232"/>
      <c r="AG66" s="81"/>
      <c r="AH66" s="185" t="s">
        <v>1146</v>
      </c>
      <c r="AI66" s="148" t="s">
        <v>1108</v>
      </c>
      <c r="AJ66" s="265" t="s">
        <v>409</v>
      </c>
      <c r="AK66" s="515"/>
      <c r="AL66" s="82"/>
      <c r="AM66" s="245"/>
      <c r="AN66" s="108" t="str">
        <f ca="1"/>
        <v/>
      </c>
      <c r="AO66" s="289" t="str">
        <f ca="1"/>
        <v/>
      </c>
      <c r="AP66" s="260"/>
      <c r="AQ66" s="114"/>
      <c r="AR66" s="115"/>
      <c r="AS66" s="105"/>
      <c r="AT66" s="232"/>
      <c r="AU66" s="81"/>
      <c r="AV66" s="185" t="s">
        <v>1146</v>
      </c>
      <c r="AW66" s="148" t="s">
        <v>1108</v>
      </c>
      <c r="AX66" s="265" t="s">
        <v>409</v>
      </c>
      <c r="AY66" s="515"/>
      <c r="AZ66" s="82"/>
      <c r="BA66" s="245"/>
      <c r="BB66" s="108" t="str">
        <f ca="1"/>
        <v/>
      </c>
      <c r="BC66" s="289" t="str">
        <f ca="1"/>
        <v/>
      </c>
      <c r="BD66" s="260"/>
      <c r="BE66" s="114"/>
      <c r="BF66" s="115"/>
      <c r="BG66" s="105"/>
      <c r="BH66" s="232"/>
      <c r="BI66" s="81"/>
      <c r="BJ66" s="185" t="s">
        <v>1146</v>
      </c>
      <c r="BK66" s="148" t="s">
        <v>1108</v>
      </c>
      <c r="BL66" s="265" t="s">
        <v>409</v>
      </c>
      <c r="BM66" s="515"/>
      <c r="BN66" s="82"/>
      <c r="BO66" s="245"/>
      <c r="BP66" s="108" t="str">
        <f ca="1"/>
        <v/>
      </c>
      <c r="BQ66" s="289" t="str">
        <f ca="1"/>
        <v/>
      </c>
      <c r="BR66" s="260"/>
      <c r="BS66" s="114"/>
      <c r="BT66" s="115"/>
      <c r="BU66" s="105"/>
      <c r="BV66" s="232"/>
      <c r="BW66" s="81"/>
      <c r="BX66" s="185" t="s">
        <v>1147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40Y</v>
      </c>
      <c r="J67" s="157">
        <f ca="1"/>
        <v>1.2869999999999999E-2</v>
      </c>
      <c r="K67" s="109" t="str">
        <f ca="1">IF(LEFT(I67,2)="EU",_xll.meDateCentralBank("ECB",IF(K66="",Settings.COB,K66)),"")</f>
        <v/>
      </c>
      <c r="L67" s="109" t="str">
        <f ca="1">IF(K67="","",_xll.meDateCentralBank("ECB",K67,TRUE))</f>
        <v/>
      </c>
      <c r="M67" s="110" t="str">
        <f t="shared" ca="1" si="0"/>
        <v>TRUE</v>
      </c>
      <c r="N67" s="103"/>
      <c r="O67" s="111"/>
      <c r="P67" s="112"/>
      <c r="Q67" s="105"/>
      <c r="S67" s="81"/>
      <c r="T67" s="185"/>
      <c r="U67" s="88"/>
      <c r="V67" s="107"/>
      <c r="W67" s="195"/>
      <c r="X67" s="30"/>
      <c r="Y67" s="195"/>
      <c r="Z67" s="108" t="str">
        <f ca="1"/>
        <v/>
      </c>
      <c r="AA67" s="198" t="str">
        <f ca="1"/>
        <v/>
      </c>
      <c r="AB67" s="103"/>
      <c r="AC67" s="108" t="str">
        <f ca="1"/>
        <v>12X18</v>
      </c>
      <c r="AD67" s="198">
        <f ca="1"/>
        <v>-1.5299999999999999E-3</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50Y</v>
      </c>
      <c r="J68" s="157">
        <f ca="1"/>
        <v>1.2619999999999999E-2</v>
      </c>
      <c r="K68" s="109" t="str">
        <f ca="1">IF(LEFT(I68,2)="EU",_xll.meDateCentralBank("ECB",IF(K67="",Settings.COB,K67)),"")</f>
        <v/>
      </c>
      <c r="L68" s="109" t="str">
        <f ca="1">IF(K68="","",_xll.meDateCentralBank("ECB",K68,TRUE))</f>
        <v/>
      </c>
      <c r="M68" s="110" t="str">
        <f t="shared" ca="1" si="0"/>
        <v>TRUE</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B72" s="2"/>
      <c r="D72" s="74"/>
      <c r="E72" s="75"/>
      <c r="F72" s="2"/>
      <c r="G72" s="2" t="s">
        <v>321</v>
      </c>
      <c r="I72" s="2"/>
      <c r="J72" s="2"/>
      <c r="K72" s="2"/>
      <c r="L72" s="2"/>
      <c r="M72" s="2"/>
      <c r="N72" s="2"/>
      <c r="O72" s="2"/>
      <c r="P72" s="2"/>
      <c r="Q72" s="2"/>
      <c r="AF72" s="2"/>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B73" s="2"/>
      <c r="D73" s="74"/>
      <c r="E73" s="75"/>
      <c r="F73" s="2"/>
      <c r="G73" s="2" t="s">
        <v>321</v>
      </c>
      <c r="I73" s="2"/>
      <c r="J73" s="2"/>
      <c r="K73" s="2"/>
      <c r="L73" s="2"/>
      <c r="M73" s="2"/>
      <c r="N73" s="2"/>
      <c r="O73" s="2"/>
      <c r="P73" s="2"/>
      <c r="Q73" s="2"/>
      <c r="S73" s="2"/>
      <c r="T73" s="3"/>
      <c r="U73" s="74"/>
      <c r="V73" s="75"/>
      <c r="W73" s="2"/>
      <c r="Z73" s="2"/>
      <c r="AA73" s="2"/>
      <c r="AB73" s="2"/>
      <c r="AC73" s="2"/>
      <c r="AD73" s="2"/>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74"/>
      <c r="E74" s="75"/>
      <c r="F74" s="2"/>
      <c r="G74" s="2" t="s">
        <v>321</v>
      </c>
      <c r="I74" s="2"/>
      <c r="J74" s="2"/>
      <c r="K74" s="2"/>
      <c r="L74" s="2"/>
      <c r="M74" s="2"/>
      <c r="N74" s="2"/>
      <c r="O74" s="2"/>
      <c r="P74" s="2"/>
      <c r="Q74" s="2"/>
      <c r="S74" s="96" t="s">
        <v>1015</v>
      </c>
      <c r="T74" s="182"/>
      <c r="U74" s="74"/>
      <c r="V74" s="75"/>
      <c r="W74" s="2"/>
      <c r="Z74" s="2"/>
      <c r="AA74" s="2"/>
      <c r="AB74" s="2"/>
      <c r="AC74" s="2"/>
      <c r="AD74" s="2"/>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2Y</v>
      </c>
      <c r="J78" s="155">
        <f t="array" aca="1" ref="J78:J102" ca="1">INDIRECT(Curve.MarketDataSource&amp;"!"&amp;"MarketData.Quote.OIS.Basis")</f>
        <v>5.2000000000000006E-4</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AA102" ca="1" si="1">IF($Z78="","",VLOOKUP($Z78,INDIRECT(Currency&amp;"Instruments!Instrument.Swap"),4,0))</f>
        <v/>
      </c>
      <c r="AB78" s="311" t="str">
        <f t="shared" ref="AB78:AB102"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3Y</v>
      </c>
      <c r="J79" s="155">
        <f ca="1"/>
        <v>6.4000000000000005E-4</v>
      </c>
      <c r="K79" s="103"/>
      <c r="L79" s="103"/>
      <c r="M79" s="103"/>
      <c r="N79" s="103"/>
      <c r="O79" s="103"/>
      <c r="P79" s="103"/>
      <c r="Q79" s="105"/>
      <c r="S79" s="81"/>
      <c r="T79" s="185" t="s">
        <v>1020</v>
      </c>
      <c r="U79" s="88" t="s">
        <v>432</v>
      </c>
      <c r="V79" s="272" t="s">
        <v>1021</v>
      </c>
      <c r="W79" s="82"/>
      <c r="X79" s="30"/>
      <c r="Y79" s="206"/>
      <c r="Z79" s="317" t="str">
        <f ca="1"/>
        <v/>
      </c>
      <c r="AA79" s="311" t="str">
        <f t="shared" ca="1" si="1"/>
        <v/>
      </c>
      <c r="AB79" s="311" t="str">
        <f t="shared" ca="1" si="2"/>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4Y</v>
      </c>
      <c r="J80" s="155">
        <f ca="1"/>
        <v>7.5000000000000002E-4</v>
      </c>
      <c r="K80" s="103"/>
      <c r="L80" s="103"/>
      <c r="M80" s="103"/>
      <c r="N80" s="103"/>
      <c r="O80" s="103"/>
      <c r="P80" s="103"/>
      <c r="Q80" s="105"/>
      <c r="S80" s="81"/>
      <c r="T80" s="185" t="s">
        <v>1005</v>
      </c>
      <c r="U80" s="88" t="s">
        <v>433</v>
      </c>
      <c r="V80" s="272" t="s">
        <v>434</v>
      </c>
      <c r="W80" s="82"/>
      <c r="X80" s="30"/>
      <c r="Y80" s="206"/>
      <c r="Z80" s="318" t="str">
        <f ca="1"/>
        <v/>
      </c>
      <c r="AA80" s="312" t="str">
        <f t="shared" ca="1" si="1"/>
        <v/>
      </c>
      <c r="AB80" s="312" t="str">
        <f t="shared" ca="1" si="2"/>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5Y</v>
      </c>
      <c r="J81" s="155">
        <f ca="1"/>
        <v>8.4000000000000003E-4</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1"/>
        <v/>
      </c>
      <c r="AB81" s="312" t="str">
        <f t="shared" ca="1" si="2"/>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6Y</v>
      </c>
      <c r="J82" s="155">
        <f ca="1"/>
        <v>8.699999999999999E-4</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1"/>
        <v/>
      </c>
      <c r="AB82" s="312" t="str">
        <f t="shared" ca="1" si="2"/>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7Y</v>
      </c>
      <c r="J83" s="155">
        <f ca="1"/>
        <v>8.699999999999999E-4</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1"/>
        <v/>
      </c>
      <c r="AB83" s="312" t="str">
        <f t="shared" ca="1" si="2"/>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8Y</v>
      </c>
      <c r="J84" s="155">
        <f ca="1"/>
        <v>8.5999999999999998E-4</v>
      </c>
      <c r="K84" s="103"/>
      <c r="L84" s="103"/>
      <c r="M84" s="103"/>
      <c r="N84" s="103"/>
      <c r="O84" s="103"/>
      <c r="P84" s="103"/>
      <c r="Q84" s="105"/>
      <c r="S84" s="81"/>
      <c r="T84" s="185"/>
      <c r="U84" s="88"/>
      <c r="V84" s="107"/>
      <c r="W84" s="82"/>
      <c r="X84" s="30"/>
      <c r="Y84" s="206"/>
      <c r="Z84" s="318" t="str">
        <f ca="1"/>
        <v/>
      </c>
      <c r="AA84" s="312" t="str">
        <f t="shared" ca="1" si="1"/>
        <v/>
      </c>
      <c r="AB84" s="312" t="str">
        <f t="shared" ca="1" si="2"/>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9Y</v>
      </c>
      <c r="J85" s="155">
        <f ca="1"/>
        <v>8.4000000000000003E-4</v>
      </c>
      <c r="K85" s="103"/>
      <c r="L85" s="103"/>
      <c r="M85" s="103"/>
      <c r="N85" s="103"/>
      <c r="O85" s="103"/>
      <c r="P85" s="103"/>
      <c r="Q85" s="105"/>
      <c r="S85" s="81"/>
      <c r="T85" s="185"/>
      <c r="U85" s="88"/>
      <c r="V85" s="107"/>
      <c r="W85" s="82"/>
      <c r="X85" s="30"/>
      <c r="Y85" s="206"/>
      <c r="Z85" s="318" t="str">
        <f ca="1"/>
        <v/>
      </c>
      <c r="AA85" s="312" t="str">
        <f t="shared" ca="1" si="1"/>
        <v/>
      </c>
      <c r="AB85" s="312" t="str">
        <f t="shared" ca="1" si="2"/>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10Y</v>
      </c>
      <c r="J86" s="155">
        <f ca="1"/>
        <v>8.0999999999999996E-4</v>
      </c>
      <c r="K86" s="103"/>
      <c r="L86" s="103"/>
      <c r="M86" s="103"/>
      <c r="N86" s="103"/>
      <c r="O86" s="103"/>
      <c r="P86" s="103"/>
      <c r="Q86" s="105"/>
      <c r="S86" s="81"/>
      <c r="T86" s="185"/>
      <c r="U86" s="88"/>
      <c r="V86" s="107"/>
      <c r="W86" s="82"/>
      <c r="X86" s="30"/>
      <c r="Y86" s="206"/>
      <c r="Z86" s="318" t="str">
        <f ca="1"/>
        <v/>
      </c>
      <c r="AA86" s="312" t="str">
        <f t="shared" ca="1" si="1"/>
        <v/>
      </c>
      <c r="AB86" s="312" t="str">
        <f t="shared" ca="1" si="2"/>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11Y</v>
      </c>
      <c r="J87" s="155">
        <f ca="1"/>
        <v>7.9000000000000001E-4</v>
      </c>
      <c r="K87" s="103"/>
      <c r="L87" s="103"/>
      <c r="M87" s="103"/>
      <c r="N87" s="103"/>
      <c r="O87" s="103"/>
      <c r="P87" s="103"/>
      <c r="Q87" s="105"/>
      <c r="S87" s="81"/>
      <c r="T87" s="185"/>
      <c r="U87" s="88"/>
      <c r="V87" s="107"/>
      <c r="W87" s="195"/>
      <c r="X87" s="30"/>
      <c r="Y87" s="195"/>
      <c r="Z87" s="319" t="str">
        <f ca="1"/>
        <v/>
      </c>
      <c r="AA87" s="312" t="str">
        <f t="shared" ca="1" si="1"/>
        <v/>
      </c>
      <c r="AB87" s="312" t="str">
        <f t="shared" ca="1" si="2"/>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12Y</v>
      </c>
      <c r="J88" s="155">
        <f ca="1"/>
        <v>7.7999999999999999E-4</v>
      </c>
      <c r="K88" s="103"/>
      <c r="L88" s="103"/>
      <c r="M88" s="103"/>
      <c r="N88" s="103"/>
      <c r="O88" s="103"/>
      <c r="P88" s="103"/>
      <c r="Q88" s="105"/>
      <c r="S88" s="81"/>
      <c r="T88" s="185"/>
      <c r="U88" s="88"/>
      <c r="V88" s="107"/>
      <c r="W88" s="195"/>
      <c r="X88" s="30"/>
      <c r="Y88" s="195"/>
      <c r="Z88" s="320" t="str">
        <f ca="1"/>
        <v/>
      </c>
      <c r="AA88" s="313" t="str">
        <f t="shared" ca="1" si="1"/>
        <v/>
      </c>
      <c r="AB88" s="313" t="str">
        <f t="shared" ca="1" si="2"/>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15Y</v>
      </c>
      <c r="J89" s="155">
        <f ca="1"/>
        <v>7.2999999999999996E-4</v>
      </c>
      <c r="K89" s="103"/>
      <c r="L89" s="103"/>
      <c r="M89" s="103"/>
      <c r="N89" s="103"/>
      <c r="O89" s="103"/>
      <c r="P89" s="103"/>
      <c r="Q89" s="105"/>
      <c r="S89" s="81"/>
      <c r="T89" s="185"/>
      <c r="U89" s="88"/>
      <c r="V89" s="107"/>
      <c r="W89" s="195"/>
      <c r="X89" s="30"/>
      <c r="Y89" s="195"/>
      <c r="Z89" s="320" t="str">
        <f ca="1"/>
        <v/>
      </c>
      <c r="AA89" s="313" t="str">
        <f t="shared" ca="1" si="1"/>
        <v/>
      </c>
      <c r="AB89" s="313" t="str">
        <f t="shared" ca="1" si="2"/>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20Y</v>
      </c>
      <c r="J90" s="155">
        <f ca="1"/>
        <v>6.4000000000000005E-4</v>
      </c>
      <c r="K90" s="103"/>
      <c r="L90" s="103"/>
      <c r="M90" s="103"/>
      <c r="N90" s="103"/>
      <c r="O90" s="103"/>
      <c r="P90" s="103"/>
      <c r="Q90" s="105"/>
      <c r="S90" s="81"/>
      <c r="T90" s="185"/>
      <c r="U90" s="118"/>
      <c r="V90" s="107"/>
      <c r="W90" s="195"/>
      <c r="X90" s="30"/>
      <c r="Y90" s="195"/>
      <c r="Z90" s="320" t="str">
        <f ca="1"/>
        <v/>
      </c>
      <c r="AA90" s="313" t="str">
        <f t="shared" ca="1" si="1"/>
        <v/>
      </c>
      <c r="AB90" s="313" t="str">
        <f t="shared" ca="1" si="2"/>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25Y</v>
      </c>
      <c r="J91" s="155">
        <f ca="1"/>
        <v>5.8E-4</v>
      </c>
      <c r="K91" s="103"/>
      <c r="L91" s="103"/>
      <c r="M91" s="103"/>
      <c r="N91" s="103"/>
      <c r="O91" s="103"/>
      <c r="P91" s="103"/>
      <c r="Q91" s="105"/>
      <c r="S91" s="81"/>
      <c r="T91" s="185"/>
      <c r="U91" s="118"/>
      <c r="V91" s="107"/>
      <c r="W91" s="195"/>
      <c r="X91" s="30"/>
      <c r="Y91" s="195"/>
      <c r="Z91" s="320" t="str">
        <f ca="1"/>
        <v/>
      </c>
      <c r="AA91" s="313" t="str">
        <f t="shared" ca="1" si="1"/>
        <v/>
      </c>
      <c r="AB91" s="313" t="str">
        <f t="shared" ca="1" si="2"/>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30Y</v>
      </c>
      <c r="J92" s="155">
        <f ca="1"/>
        <v>5.4000000000000001E-4</v>
      </c>
      <c r="K92" s="103"/>
      <c r="L92" s="103"/>
      <c r="M92" s="103"/>
      <c r="N92" s="103"/>
      <c r="O92" s="103"/>
      <c r="P92" s="103"/>
      <c r="Q92" s="105"/>
      <c r="S92" s="81"/>
      <c r="T92" s="185"/>
      <c r="U92" s="118"/>
      <c r="V92" s="107"/>
      <c r="W92" s="195"/>
      <c r="X92" s="30"/>
      <c r="Y92" s="195"/>
      <c r="Z92" s="320" t="str">
        <f ca="1"/>
        <v/>
      </c>
      <c r="AA92" s="313" t="str">
        <f t="shared" ca="1" si="1"/>
        <v/>
      </c>
      <c r="AB92" s="313" t="str">
        <f t="shared" ca="1" si="2"/>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40Y</v>
      </c>
      <c r="J93" s="155">
        <f ca="1"/>
        <v>4.4999999999999999E-4</v>
      </c>
      <c r="K93" s="103"/>
      <c r="L93" s="103"/>
      <c r="M93" s="103"/>
      <c r="N93" s="103"/>
      <c r="O93" s="103"/>
      <c r="P93" s="103"/>
      <c r="Q93" s="105"/>
      <c r="S93" s="81"/>
      <c r="T93" s="185"/>
      <c r="U93" s="118"/>
      <c r="V93" s="107"/>
      <c r="W93" s="195"/>
      <c r="X93" s="30"/>
      <c r="Y93" s="195"/>
      <c r="Z93" s="320" t="str">
        <f ca="1"/>
        <v/>
      </c>
      <c r="AA93" s="313" t="str">
        <f t="shared" ca="1" si="1"/>
        <v/>
      </c>
      <c r="AB93" s="313" t="str">
        <f t="shared" ca="1" si="2"/>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50Y</v>
      </c>
      <c r="J94" s="155">
        <f ca="1"/>
        <v>3.8999999999999999E-4</v>
      </c>
      <c r="K94" s="103"/>
      <c r="L94" s="103"/>
      <c r="M94" s="103"/>
      <c r="N94" s="103"/>
      <c r="O94" s="103"/>
      <c r="P94" s="103"/>
      <c r="Q94" s="105"/>
      <c r="S94" s="81"/>
      <c r="T94" s="185"/>
      <c r="U94" s="118"/>
      <c r="V94" s="107"/>
      <c r="W94" s="195"/>
      <c r="X94" s="30"/>
      <c r="Y94" s="195"/>
      <c r="Z94" s="320" t="str">
        <f ca="1"/>
        <v/>
      </c>
      <c r="AA94" s="313" t="str">
        <f t="shared" ca="1" si="1"/>
        <v/>
      </c>
      <c r="AB94" s="313" t="str">
        <f t="shared" ca="1" si="2"/>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1"/>
        <v/>
      </c>
      <c r="AB95" s="313" t="str">
        <f t="shared" ca="1" si="2"/>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1"/>
        <v/>
      </c>
      <c r="AB96" s="313" t="str">
        <f t="shared" ca="1" si="2"/>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1"/>
        <v/>
      </c>
      <c r="AB97" s="313" t="str">
        <f t="shared" ca="1" si="2"/>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1"/>
        <v/>
      </c>
      <c r="AB98" s="313" t="str">
        <f t="shared" ca="1" si="2"/>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1"/>
        <v/>
      </c>
      <c r="AB99" s="313" t="str">
        <f t="shared" ca="1" si="2"/>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1"/>
        <v/>
      </c>
      <c r="AB100" s="313" t="str">
        <f t="shared" ca="1" si="2"/>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1"/>
        <v/>
      </c>
      <c r="AB101" s="313" t="str">
        <f t="shared" ca="1" si="2"/>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1"/>
        <v/>
      </c>
      <c r="AB102" s="314" t="str">
        <f t="shared" ca="1" si="2"/>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74"/>
      <c r="V106" s="75"/>
      <c r="W106" s="2"/>
      <c r="Z106" s="2"/>
      <c r="AA106" s="2"/>
      <c r="AB106" s="2"/>
      <c r="AC106" s="2"/>
      <c r="AD106" s="2"/>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2Y</v>
      </c>
      <c r="J110" s="155">
        <f t="array" aca="1" ref="J110:J134" ca="1">INDIRECT(Curve.MarketDataSource&amp;"!"&amp;"MarketData.Quote.OIS.Swaps")</f>
        <v>-2.738E-3</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2Y</v>
      </c>
      <c r="AA110" s="219">
        <f t="array" aca="1" ref="AA110:AA134" ca="1">INDIRECT(Curve.MarketDataSource&amp;"!MarketData.Quote.Swap.Swaps")</f>
        <v>-1.7230000000000001E-3</v>
      </c>
      <c r="AB110" s="197" t="str">
        <f ca="1">IF(AA110="","","TRUE")</f>
        <v>TRUE</v>
      </c>
      <c r="AC110" s="220"/>
      <c r="AD110" s="220"/>
      <c r="AE110" s="105"/>
      <c r="AF110" s="232"/>
    </row>
    <row r="111" spans="2:94" ht="15" customHeight="1">
      <c r="B111" s="81"/>
      <c r="C111" s="185" t="s">
        <v>979</v>
      </c>
      <c r="D111" s="128" t="s">
        <v>451</v>
      </c>
      <c r="E111" s="272" t="s">
        <v>465</v>
      </c>
      <c r="F111" s="105"/>
      <c r="G111" s="30" t="s">
        <v>321</v>
      </c>
      <c r="H111" s="103"/>
      <c r="I111" s="108" t="str">
        <f ca="1"/>
        <v>3Y</v>
      </c>
      <c r="J111" s="155">
        <f ca="1"/>
        <v>-2.0349999999999999E-3</v>
      </c>
      <c r="K111" s="103"/>
      <c r="L111" s="103"/>
      <c r="M111" s="103"/>
      <c r="N111" s="103"/>
      <c r="O111" s="103"/>
      <c r="P111" s="103"/>
      <c r="Q111" s="105"/>
      <c r="S111" s="81"/>
      <c r="T111" s="185" t="s">
        <v>1061</v>
      </c>
      <c r="U111" s="217" t="s">
        <v>1031</v>
      </c>
      <c r="V111" s="272" t="s">
        <v>430</v>
      </c>
      <c r="W111" s="195"/>
      <c r="X111" s="30"/>
      <c r="Y111" s="195"/>
      <c r="Z111" s="108" t="str">
        <f ca="1"/>
        <v>3Y</v>
      </c>
      <c r="AA111" s="221">
        <f ca="1"/>
        <v>-9.2100000000000005E-4</v>
      </c>
      <c r="AB111" s="198" t="str">
        <f t="shared" ref="AB111:AB134" ca="1" si="4">IF(AA111="","","TRUE")</f>
        <v>TRUE</v>
      </c>
      <c r="AC111" s="220"/>
      <c r="AD111" s="220"/>
      <c r="AE111" s="105"/>
      <c r="AF111" s="232"/>
    </row>
    <row r="112" spans="2:94" ht="15" customHeight="1">
      <c r="B112" s="81"/>
      <c r="C112" s="185" t="s">
        <v>981</v>
      </c>
      <c r="D112" s="128" t="s">
        <v>433</v>
      </c>
      <c r="E112" s="272" t="s">
        <v>434</v>
      </c>
      <c r="F112" s="105"/>
      <c r="G112" s="30" t="s">
        <v>321</v>
      </c>
      <c r="H112" s="103"/>
      <c r="I112" s="108" t="str">
        <f ca="1"/>
        <v>4Y</v>
      </c>
      <c r="J112" s="155">
        <f ca="1"/>
        <v>-1.122E-3</v>
      </c>
      <c r="K112" s="103"/>
      <c r="L112" s="103"/>
      <c r="M112" s="103"/>
      <c r="N112" s="103"/>
      <c r="O112" s="103"/>
      <c r="P112" s="103"/>
      <c r="Q112" s="105"/>
      <c r="S112" s="81"/>
      <c r="T112" s="185" t="s">
        <v>979</v>
      </c>
      <c r="U112" s="217" t="s">
        <v>450</v>
      </c>
      <c r="V112" s="272" t="s">
        <v>465</v>
      </c>
      <c r="W112" s="195"/>
      <c r="X112" s="30"/>
      <c r="Y112" s="195"/>
      <c r="Z112" s="108" t="str">
        <f ca="1"/>
        <v>4Y</v>
      </c>
      <c r="AA112" s="221">
        <f ca="1"/>
        <v>7.9000000000000009E-5</v>
      </c>
      <c r="AB112" s="198" t="str">
        <f t="shared" ca="1" si="4"/>
        <v>TRUE</v>
      </c>
      <c r="AC112" s="220"/>
      <c r="AD112" s="220"/>
      <c r="AE112" s="105"/>
      <c r="AF112" s="232"/>
    </row>
    <row r="113" spans="2:32" ht="15" customHeight="1">
      <c r="B113" s="81"/>
      <c r="C113" s="185"/>
      <c r="D113" s="128"/>
      <c r="E113" s="107"/>
      <c r="F113" s="105"/>
      <c r="G113" s="30" t="s">
        <v>321</v>
      </c>
      <c r="H113" s="103"/>
      <c r="I113" s="108" t="str">
        <f ca="1"/>
        <v>5Y</v>
      </c>
      <c r="J113" s="155">
        <f ca="1"/>
        <v>-3.8000000000000002E-5</v>
      </c>
      <c r="K113" s="103"/>
      <c r="L113" s="103"/>
      <c r="M113" s="103"/>
      <c r="N113" s="103"/>
      <c r="O113" s="103"/>
      <c r="P113" s="103"/>
      <c r="Q113" s="105"/>
      <c r="S113" s="81"/>
      <c r="T113" s="185" t="s">
        <v>1062</v>
      </c>
      <c r="U113" s="217" t="s">
        <v>1032</v>
      </c>
      <c r="V113" s="272" t="s">
        <v>995</v>
      </c>
      <c r="W113" s="195"/>
      <c r="X113" s="30"/>
      <c r="Y113" s="195"/>
      <c r="Z113" s="108" t="str">
        <f ca="1"/>
        <v>5Y</v>
      </c>
      <c r="AA113" s="221">
        <f ca="1"/>
        <v>1.232E-3</v>
      </c>
      <c r="AB113" s="198" t="str">
        <f t="shared" ca="1" si="4"/>
        <v>TRUE</v>
      </c>
      <c r="AC113" s="220"/>
      <c r="AD113" s="220"/>
      <c r="AE113" s="105"/>
      <c r="AF113" s="232"/>
    </row>
    <row r="114" spans="2:32" ht="15" customHeight="1">
      <c r="B114" s="81"/>
      <c r="C114" s="185"/>
      <c r="D114" s="129"/>
      <c r="E114" s="107"/>
      <c r="F114" s="105"/>
      <c r="G114" s="30" t="s">
        <v>321</v>
      </c>
      <c r="H114" s="103"/>
      <c r="I114" s="108" t="str">
        <f ca="1"/>
        <v>6Y</v>
      </c>
      <c r="J114" s="155">
        <f ca="1"/>
        <v>1.1609999999999999E-3</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6Y</v>
      </c>
      <c r="AA114" s="221">
        <f ca="1"/>
        <v>2.4520000000000002E-3</v>
      </c>
      <c r="AB114" s="198" t="str">
        <f t="shared" ca="1" si="4"/>
        <v>TRUE</v>
      </c>
      <c r="AC114" s="220"/>
      <c r="AD114" s="220"/>
      <c r="AE114" s="105"/>
      <c r="AF114" s="232"/>
    </row>
    <row r="115" spans="2:32" ht="15" customHeight="1">
      <c r="B115" s="81"/>
      <c r="C115" s="185"/>
      <c r="D115" s="130"/>
      <c r="E115" s="116"/>
      <c r="F115" s="105"/>
      <c r="G115" s="30" t="s">
        <v>321</v>
      </c>
      <c r="H115" s="103"/>
      <c r="I115" s="108" t="str">
        <f ca="1"/>
        <v>7Y</v>
      </c>
      <c r="J115" s="155">
        <f ca="1"/>
        <v>2.4520000000000002E-3</v>
      </c>
      <c r="K115" s="103"/>
      <c r="L115" s="103"/>
      <c r="M115" s="103"/>
      <c r="N115" s="103"/>
      <c r="O115" s="103"/>
      <c r="P115" s="103"/>
      <c r="Q115" s="105"/>
      <c r="S115" s="81"/>
      <c r="T115" s="185" t="s">
        <v>980</v>
      </c>
      <c r="U115" s="217" t="s">
        <v>1009</v>
      </c>
      <c r="V115" s="272">
        <v>2</v>
      </c>
      <c r="W115" s="195"/>
      <c r="X115" s="30"/>
      <c r="Y115" s="195"/>
      <c r="Z115" s="108" t="str">
        <f ca="1"/>
        <v>7Y</v>
      </c>
      <c r="AA115" s="221">
        <f ca="1"/>
        <v>3.7280000000000004E-3</v>
      </c>
      <c r="AB115" s="198" t="str">
        <f t="shared" ca="1" si="4"/>
        <v>TRUE</v>
      </c>
      <c r="AC115" s="220"/>
      <c r="AD115" s="220"/>
      <c r="AE115" s="105"/>
      <c r="AF115" s="232"/>
    </row>
    <row r="116" spans="2:32" ht="15" customHeight="1">
      <c r="B116" s="81"/>
      <c r="C116" s="185"/>
      <c r="D116" s="128"/>
      <c r="E116" s="107"/>
      <c r="F116" s="105"/>
      <c r="G116" s="30" t="s">
        <v>321</v>
      </c>
      <c r="H116" s="103"/>
      <c r="I116" s="108" t="str">
        <f ca="1"/>
        <v>8Y</v>
      </c>
      <c r="J116" s="155">
        <f ca="1"/>
        <v>3.771E-3</v>
      </c>
      <c r="K116" s="103"/>
      <c r="L116" s="103"/>
      <c r="M116" s="103"/>
      <c r="N116" s="103"/>
      <c r="O116" s="103"/>
      <c r="P116" s="103"/>
      <c r="Q116" s="105"/>
      <c r="S116" s="81"/>
      <c r="T116" s="185" t="s">
        <v>981</v>
      </c>
      <c r="U116" s="217" t="s">
        <v>452</v>
      </c>
      <c r="V116" s="274" t="s">
        <v>434</v>
      </c>
      <c r="W116" s="195"/>
      <c r="X116" s="30"/>
      <c r="Y116" s="195"/>
      <c r="Z116" s="108" t="str">
        <f ca="1"/>
        <v>8Y</v>
      </c>
      <c r="AA116" s="221">
        <f ca="1"/>
        <v>5.006E-3</v>
      </c>
      <c r="AB116" s="198" t="str">
        <f t="shared" ca="1" si="4"/>
        <v>TRUE</v>
      </c>
      <c r="AC116" s="220"/>
      <c r="AD116" s="220"/>
      <c r="AE116" s="105"/>
      <c r="AF116" s="232"/>
    </row>
    <row r="117" spans="2:32" ht="15" customHeight="1">
      <c r="B117" s="81"/>
      <c r="C117" s="185"/>
      <c r="D117" s="128"/>
      <c r="E117" s="107"/>
      <c r="F117" s="105"/>
      <c r="G117" s="30" t="s">
        <v>321</v>
      </c>
      <c r="H117" s="103"/>
      <c r="I117" s="108" t="str">
        <f ca="1"/>
        <v>9Y</v>
      </c>
      <c r="J117" s="155">
        <f ca="1"/>
        <v>5.0529999999999993E-3</v>
      </c>
      <c r="K117" s="103"/>
      <c r="L117" s="103"/>
      <c r="M117" s="103"/>
      <c r="N117" s="103"/>
      <c r="O117" s="103"/>
      <c r="P117" s="103"/>
      <c r="Q117" s="105"/>
      <c r="S117" s="81"/>
      <c r="T117" s="185" t="s">
        <v>1063</v>
      </c>
      <c r="U117" s="217" t="s">
        <v>1033</v>
      </c>
      <c r="V117" s="272" t="b">
        <v>1</v>
      </c>
      <c r="W117" s="195"/>
      <c r="X117" s="30"/>
      <c r="Y117" s="195"/>
      <c r="Z117" s="108" t="str">
        <f ca="1"/>
        <v>9Y</v>
      </c>
      <c r="AA117" s="221">
        <f ca="1"/>
        <v>6.2389999999999998E-3</v>
      </c>
      <c r="AB117" s="198" t="str">
        <f t="shared" ca="1" si="4"/>
        <v>TRUE</v>
      </c>
      <c r="AC117" s="220"/>
      <c r="AD117" s="220"/>
      <c r="AE117" s="105"/>
      <c r="AF117" s="232"/>
    </row>
    <row r="118" spans="2:32" ht="15" customHeight="1">
      <c r="B118" s="81"/>
      <c r="C118" s="185"/>
      <c r="D118" s="128"/>
      <c r="E118" s="107"/>
      <c r="F118" s="105"/>
      <c r="G118" s="30" t="s">
        <v>321</v>
      </c>
      <c r="H118" s="103"/>
      <c r="I118" s="108" t="str">
        <f ca="1"/>
        <v>10Y</v>
      </c>
      <c r="J118" s="155">
        <f ca="1"/>
        <v>6.2439999999999996E-3</v>
      </c>
      <c r="K118" s="103"/>
      <c r="L118" s="103"/>
      <c r="M118" s="103"/>
      <c r="N118" s="103"/>
      <c r="O118" s="103"/>
      <c r="P118" s="103"/>
      <c r="Q118" s="105"/>
      <c r="S118" s="81"/>
      <c r="T118" s="185" t="s">
        <v>1064</v>
      </c>
      <c r="U118" s="217" t="s">
        <v>1034</v>
      </c>
      <c r="V118" s="272" t="b">
        <v>1</v>
      </c>
      <c r="W118" s="195"/>
      <c r="X118" s="30"/>
      <c r="Y118" s="195"/>
      <c r="Z118" s="108" t="str">
        <f ca="1"/>
        <v>10Y</v>
      </c>
      <c r="AA118" s="221">
        <f ca="1"/>
        <v>7.3699999999999998E-3</v>
      </c>
      <c r="AB118" s="198" t="str">
        <f t="shared" ca="1" si="4"/>
        <v>TRUE</v>
      </c>
      <c r="AC118" s="220"/>
      <c r="AD118" s="220"/>
      <c r="AE118" s="105"/>
      <c r="AF118" s="232"/>
    </row>
    <row r="119" spans="2:32" ht="15" customHeight="1">
      <c r="B119" s="81"/>
      <c r="C119" s="185"/>
      <c r="D119" s="128"/>
      <c r="E119" s="107"/>
      <c r="F119" s="105"/>
      <c r="G119" s="30" t="s">
        <v>321</v>
      </c>
      <c r="H119" s="103"/>
      <c r="I119" s="108" t="str">
        <f ca="1"/>
        <v>11Y</v>
      </c>
      <c r="J119" s="155">
        <f ca="1"/>
        <v>7.306E-3</v>
      </c>
      <c r="K119" s="103"/>
      <c r="L119" s="103"/>
      <c r="M119" s="103"/>
      <c r="N119" s="103"/>
      <c r="O119" s="103"/>
      <c r="P119" s="103"/>
      <c r="Q119" s="105"/>
      <c r="S119" s="81"/>
      <c r="T119" s="185" t="s">
        <v>984</v>
      </c>
      <c r="U119" s="217" t="s">
        <v>438</v>
      </c>
      <c r="V119" s="275">
        <v>1.0000000000000001E-9</v>
      </c>
      <c r="W119" s="195"/>
      <c r="X119" s="30"/>
      <c r="Y119" s="195"/>
      <c r="Z119" s="108" t="str">
        <f ca="1"/>
        <v>11Y</v>
      </c>
      <c r="AA119" s="221">
        <f ca="1"/>
        <v>8.371E-3</v>
      </c>
      <c r="AB119" s="198" t="str">
        <f t="shared" ca="1" si="4"/>
        <v>TRUE</v>
      </c>
      <c r="AC119" s="220"/>
      <c r="AD119" s="220"/>
      <c r="AE119" s="105"/>
      <c r="AF119" s="232"/>
    </row>
    <row r="120" spans="2:32" ht="15" customHeight="1">
      <c r="B120" s="81"/>
      <c r="C120" s="185"/>
      <c r="D120" s="128"/>
      <c r="E120" s="107"/>
      <c r="F120" s="105"/>
      <c r="G120" s="30" t="s">
        <v>321</v>
      </c>
      <c r="H120" s="103"/>
      <c r="I120" s="108" t="str">
        <f ca="1"/>
        <v>12Y</v>
      </c>
      <c r="J120" s="155">
        <f ca="1"/>
        <v>8.2489999999999994E-3</v>
      </c>
      <c r="K120" s="103"/>
      <c r="L120" s="103"/>
      <c r="M120" s="103"/>
      <c r="N120" s="103"/>
      <c r="O120" s="103"/>
      <c r="P120" s="103"/>
      <c r="Q120" s="105"/>
      <c r="S120" s="81"/>
      <c r="T120" s="185" t="s">
        <v>983</v>
      </c>
      <c r="U120" s="217" t="s">
        <v>439</v>
      </c>
      <c r="V120" s="276">
        <v>1000</v>
      </c>
      <c r="W120" s="195"/>
      <c r="X120" s="30"/>
      <c r="Y120" s="195"/>
      <c r="Z120" s="108" t="str">
        <f ca="1"/>
        <v>12Y</v>
      </c>
      <c r="AA120" s="221">
        <f ca="1"/>
        <v>9.2540000000000001E-3</v>
      </c>
      <c r="AB120" s="198" t="str">
        <f t="shared" ca="1" si="4"/>
        <v>TRUE</v>
      </c>
      <c r="AC120" s="220"/>
      <c r="AD120" s="220"/>
      <c r="AE120" s="105"/>
      <c r="AF120" s="232"/>
    </row>
    <row r="121" spans="2:32" ht="15" customHeight="1">
      <c r="B121" s="81"/>
      <c r="C121" s="185"/>
      <c r="D121" s="129"/>
      <c r="E121" s="107"/>
      <c r="F121" s="105"/>
      <c r="G121" s="30" t="s">
        <v>321</v>
      </c>
      <c r="H121" s="103"/>
      <c r="I121" s="108" t="str">
        <f ca="1"/>
        <v>15Y</v>
      </c>
      <c r="J121" s="155">
        <f ca="1"/>
        <v>1.0366E-2</v>
      </c>
      <c r="K121" s="103"/>
      <c r="L121" s="103"/>
      <c r="M121" s="103"/>
      <c r="N121" s="103"/>
      <c r="O121" s="103"/>
      <c r="P121" s="103"/>
      <c r="Q121" s="105"/>
      <c r="S121" s="81"/>
      <c r="T121" s="185"/>
      <c r="U121" s="217"/>
      <c r="V121" s="107"/>
      <c r="W121" s="195"/>
      <c r="X121" s="30"/>
      <c r="Y121" s="195"/>
      <c r="Z121" s="108" t="str">
        <f ca="1"/>
        <v>15Y</v>
      </c>
      <c r="AA121" s="221">
        <f ca="1"/>
        <v>1.1227000000000001E-2</v>
      </c>
      <c r="AB121" s="198" t="str">
        <f t="shared" ca="1" si="4"/>
        <v>TRUE</v>
      </c>
      <c r="AC121" s="220"/>
      <c r="AD121" s="220"/>
      <c r="AE121" s="105"/>
      <c r="AF121" s="232"/>
    </row>
    <row r="122" spans="2:32" ht="15" customHeight="1">
      <c r="B122" s="81"/>
      <c r="C122" s="185"/>
      <c r="D122" s="132"/>
      <c r="E122" s="133"/>
      <c r="F122" s="105"/>
      <c r="G122" s="30" t="s">
        <v>321</v>
      </c>
      <c r="H122" s="103"/>
      <c r="I122" s="108" t="str">
        <f ca="1"/>
        <v>20Y</v>
      </c>
      <c r="J122" s="155">
        <f ca="1"/>
        <v>1.2196E-2</v>
      </c>
      <c r="K122" s="103"/>
      <c r="L122" s="103"/>
      <c r="M122" s="103"/>
      <c r="N122" s="103"/>
      <c r="O122" s="103"/>
      <c r="P122" s="103"/>
      <c r="Q122" s="105"/>
      <c r="S122" s="81"/>
      <c r="T122" s="185"/>
      <c r="U122" s="217"/>
      <c r="V122" s="107"/>
      <c r="W122" s="195"/>
      <c r="X122" s="30"/>
      <c r="Y122" s="195"/>
      <c r="Z122" s="108" t="str">
        <f ca="1"/>
        <v>20Y</v>
      </c>
      <c r="AA122" s="221">
        <f ca="1"/>
        <v>1.2865999999999999E-2</v>
      </c>
      <c r="AB122" s="198" t="str">
        <f t="shared" ca="1" si="4"/>
        <v>TRUE</v>
      </c>
      <c r="AC122" s="220"/>
      <c r="AD122" s="220"/>
      <c r="AE122" s="105"/>
      <c r="AF122" s="232"/>
    </row>
    <row r="123" spans="2:32" ht="15" customHeight="1">
      <c r="B123" s="81"/>
      <c r="C123" s="185"/>
      <c r="D123" s="132"/>
      <c r="E123" s="117"/>
      <c r="F123" s="105"/>
      <c r="G123" s="30" t="s">
        <v>321</v>
      </c>
      <c r="H123" s="103"/>
      <c r="I123" s="108" t="str">
        <f ca="1"/>
        <v>25Y</v>
      </c>
      <c r="J123" s="155">
        <f ca="1"/>
        <v>1.2910999999999999E-2</v>
      </c>
      <c r="K123" s="103"/>
      <c r="L123" s="103"/>
      <c r="M123" s="103"/>
      <c r="N123" s="103"/>
      <c r="O123" s="103"/>
      <c r="P123" s="103"/>
      <c r="Q123" s="105"/>
      <c r="S123" s="81"/>
      <c r="T123" s="185"/>
      <c r="U123" s="217"/>
      <c r="V123" s="107"/>
      <c r="W123" s="195"/>
      <c r="X123" s="30"/>
      <c r="Y123" s="195"/>
      <c r="Z123" s="108" t="str">
        <f ca="1"/>
        <v>25Y</v>
      </c>
      <c r="AA123" s="221">
        <f ca="1"/>
        <v>1.3466000000000001E-2</v>
      </c>
      <c r="AB123" s="198" t="str">
        <f t="shared" ca="1" si="4"/>
        <v>TRUE</v>
      </c>
      <c r="AC123" s="220"/>
      <c r="AD123" s="220"/>
      <c r="AE123" s="105"/>
      <c r="AF123" s="232"/>
    </row>
    <row r="124" spans="2:32" ht="15" customHeight="1">
      <c r="B124" s="81"/>
      <c r="C124" s="185"/>
      <c r="D124" s="132"/>
      <c r="E124" s="133"/>
      <c r="F124" s="105"/>
      <c r="G124" s="30" t="s">
        <v>321</v>
      </c>
      <c r="H124" s="103"/>
      <c r="I124" s="108" t="str">
        <f ca="1"/>
        <v>30Y</v>
      </c>
      <c r="J124" s="155">
        <f ca="1"/>
        <v>1.3266E-2</v>
      </c>
      <c r="K124" s="103"/>
      <c r="L124" s="103"/>
      <c r="M124" s="103"/>
      <c r="N124" s="103"/>
      <c r="O124" s="103"/>
      <c r="P124" s="103"/>
      <c r="Q124" s="105"/>
      <c r="S124" s="81"/>
      <c r="T124" s="185"/>
      <c r="U124" s="217"/>
      <c r="V124" s="107"/>
      <c r="W124" s="195"/>
      <c r="X124" s="30"/>
      <c r="Y124" s="195"/>
      <c r="Z124" s="108" t="str">
        <f ca="1"/>
        <v>30Y</v>
      </c>
      <c r="AA124" s="221">
        <f ca="1"/>
        <v>1.3736999999999999E-2</v>
      </c>
      <c r="AB124" s="198" t="str">
        <f t="shared" ca="1" si="4"/>
        <v>TRUE</v>
      </c>
      <c r="AC124" s="194"/>
      <c r="AD124" s="222"/>
      <c r="AE124" s="105"/>
      <c r="AF124" s="232"/>
    </row>
    <row r="125" spans="2:32" ht="15" customHeight="1">
      <c r="B125" s="81"/>
      <c r="C125" s="185"/>
      <c r="D125" s="134"/>
      <c r="E125" s="107"/>
      <c r="F125" s="105"/>
      <c r="G125" s="30" t="s">
        <v>321</v>
      </c>
      <c r="H125" s="103"/>
      <c r="I125" s="108" t="str">
        <f ca="1"/>
        <v>40Y</v>
      </c>
      <c r="J125" s="155">
        <f ca="1"/>
        <v>1.3511E-2</v>
      </c>
      <c r="K125" s="103"/>
      <c r="L125" s="103"/>
      <c r="M125" s="103"/>
      <c r="N125" s="103"/>
      <c r="O125" s="103"/>
      <c r="P125" s="103"/>
      <c r="Q125" s="105"/>
      <c r="S125" s="81"/>
      <c r="T125" s="185"/>
      <c r="U125" s="217"/>
      <c r="V125" s="107"/>
      <c r="W125" s="195"/>
      <c r="X125" s="30"/>
      <c r="Y125" s="195"/>
      <c r="Z125" s="108" t="str">
        <f ca="1"/>
        <v>40Y</v>
      </c>
      <c r="AA125" s="221">
        <f ca="1"/>
        <v>1.3875999999999999E-2</v>
      </c>
      <c r="AB125" s="198" t="str">
        <f t="shared" ca="1" si="4"/>
        <v>TRUE</v>
      </c>
      <c r="AC125" s="194"/>
      <c r="AD125" s="222"/>
      <c r="AE125" s="105"/>
      <c r="AF125" s="232"/>
    </row>
    <row r="126" spans="2:32" ht="15" customHeight="1">
      <c r="B126" s="81"/>
      <c r="C126" s="185"/>
      <c r="D126" s="134"/>
      <c r="E126" s="135"/>
      <c r="F126" s="105"/>
      <c r="G126" s="30" t="s">
        <v>321</v>
      </c>
      <c r="H126" s="103"/>
      <c r="I126" s="108" t="str">
        <f ca="1"/>
        <v>50Y</v>
      </c>
      <c r="J126" s="155">
        <f ca="1"/>
        <v>1.3191E-2</v>
      </c>
      <c r="K126" s="103"/>
      <c r="L126" s="103"/>
      <c r="M126" s="103"/>
      <c r="N126" s="103"/>
      <c r="O126" s="103"/>
      <c r="P126" s="103"/>
      <c r="Q126" s="105"/>
      <c r="S126" s="81"/>
      <c r="T126" s="185"/>
      <c r="U126" s="217"/>
      <c r="V126" s="107"/>
      <c r="W126" s="195"/>
      <c r="X126" s="30"/>
      <c r="Y126" s="195"/>
      <c r="Z126" s="108" t="str">
        <f ca="1"/>
        <v>50Y</v>
      </c>
      <c r="AA126" s="221">
        <f ca="1"/>
        <v>1.3495999999999999E-2</v>
      </c>
      <c r="AB126" s="198" t="str">
        <f t="shared" ca="1" si="4"/>
        <v>TRUE</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4"/>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4"/>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4"/>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4"/>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4"/>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4"/>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4"/>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4"/>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row r="137" spans="2:32" ht="15" customHeight="1">
      <c r="AE137" s="2"/>
    </row>
  </sheetData>
  <mergeCells count="20">
    <mergeCell ref="CA45:CA59"/>
    <mergeCell ref="CA60:CA73"/>
    <mergeCell ref="CA74:CA86"/>
    <mergeCell ref="AK60:AK74"/>
    <mergeCell ref="AY60:AY74"/>
    <mergeCell ref="AY75:AY87"/>
    <mergeCell ref="BM60:BM74"/>
    <mergeCell ref="BM75:BM87"/>
    <mergeCell ref="AK45:AK59"/>
    <mergeCell ref="AK75:AK87"/>
    <mergeCell ref="AY45:AY59"/>
    <mergeCell ref="BM45:BM59"/>
    <mergeCell ref="B7:Q8"/>
    <mergeCell ref="S7:AE8"/>
    <mergeCell ref="D11:D12"/>
    <mergeCell ref="AG7:AS8"/>
    <mergeCell ref="CK7:CO8"/>
    <mergeCell ref="BI7:BU8"/>
    <mergeCell ref="BW7:CI8"/>
    <mergeCell ref="AU7:BG8"/>
  </mergeCells>
  <dataValidations disablePrompts="1"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15362"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15373" r:id="rId6" name="Button 1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15385" r:id="rId7" name="Button 25">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15386" r:id="rId8" name="Button 26">
              <controlPr defaultSize="0" print="0" autoFill="0" autoPict="0" macro="[0]!ShowHideCurveTenorBasis3">
                <anchor>
                  <from>
                    <xdr:col>21</xdr:col>
                    <xdr:colOff>657225</xdr:colOff>
                    <xdr:row>1</xdr:row>
                    <xdr:rowOff>171450</xdr:rowOff>
                  </from>
                  <to>
                    <xdr:col>23</xdr:col>
                    <xdr:colOff>333375</xdr:colOff>
                    <xdr:row>4</xdr:row>
                    <xdr:rowOff>0</xdr:rowOff>
                  </to>
                </anchor>
              </controlPr>
            </control>
          </mc:Choice>
        </mc:AlternateContent>
        <mc:AlternateContent xmlns:mc="http://schemas.openxmlformats.org/markup-compatibility/2006">
          <mc:Choice Requires="x14">
            <control shapeId="15387" r:id="rId9" name="Button 27">
              <controlPr defaultSize="0" print="0" autoFill="0" autoPict="0" macro="[0]!ShowHideCurveXccy">
                <anchor>
                  <from>
                    <xdr:col>23</xdr:col>
                    <xdr:colOff>333375</xdr:colOff>
                    <xdr:row>1</xdr:row>
                    <xdr:rowOff>171450</xdr:rowOff>
                  </from>
                  <to>
                    <xdr:col>25</xdr:col>
                    <xdr:colOff>1209675</xdr:colOff>
                    <xdr:row>4</xdr:row>
                    <xdr:rowOff>0</xdr:rowOff>
                  </to>
                </anchor>
              </controlPr>
            </control>
          </mc:Choice>
        </mc:AlternateContent>
        <mc:AlternateContent xmlns:mc="http://schemas.openxmlformats.org/markup-compatibility/2006">
          <mc:Choice Requires="x14">
            <control shapeId="15393" r:id="rId10" name="Button 33">
              <controlPr defaultSize="0" print="0" autoFill="0" autoPict="0" macro="[0]!ShowHideCurveFXFwd">
                <anchor>
                  <from>
                    <xdr:col>25</xdr:col>
                    <xdr:colOff>1209675</xdr:colOff>
                    <xdr:row>1</xdr:row>
                    <xdr:rowOff>171450</xdr:rowOff>
                  </from>
                  <to>
                    <xdr:col>27</xdr:col>
                    <xdr:colOff>542925</xdr:colOff>
                    <xdr:row>4</xdr:row>
                    <xdr:rowOff>0</xdr:rowOff>
                  </to>
                </anchor>
              </controlPr>
            </control>
          </mc:Choice>
        </mc:AlternateContent>
        <mc:AlternateContent xmlns:mc="http://schemas.openxmlformats.org/markup-compatibility/2006">
          <mc:Choice Requires="x14">
            <control shapeId="15394" r:id="rId11" name="Button 34">
              <controlPr defaultSize="0" print="0" autoFill="0" autoPict="0" macro="[0]!ShowHideAllCurves">
                <anchor>
                  <from>
                    <xdr:col>27</xdr:col>
                    <xdr:colOff>542925</xdr:colOff>
                    <xdr:row>1</xdr:row>
                    <xdr:rowOff>171450</xdr:rowOff>
                  </from>
                  <to>
                    <xdr:col>28</xdr:col>
                    <xdr:colOff>1257300</xdr:colOff>
                    <xdr:row>4</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006600"/>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29"/>
      <c r="C9" s="183"/>
      <c r="D9" s="329"/>
      <c r="E9" s="329"/>
      <c r="F9" s="329"/>
      <c r="G9" s="329"/>
      <c r="H9" s="329"/>
      <c r="I9" s="329"/>
      <c r="J9" s="329"/>
      <c r="K9" s="329"/>
      <c r="L9" s="329"/>
      <c r="M9" s="329"/>
      <c r="N9" s="329"/>
      <c r="O9" s="329"/>
      <c r="P9" s="329"/>
      <c r="Q9" s="329"/>
    </row>
    <row r="10" spans="2:93" ht="15" customHeight="1">
      <c r="B10" s="24"/>
      <c r="C10" s="2"/>
      <c r="D10" s="27" t="s">
        <v>1060</v>
      </c>
      <c r="E10" s="329"/>
      <c r="F10" s="329"/>
      <c r="G10" s="329"/>
      <c r="H10" s="329"/>
      <c r="I10" s="329"/>
      <c r="J10" s="329"/>
      <c r="K10" s="329"/>
      <c r="L10" s="329"/>
      <c r="M10" s="329"/>
      <c r="N10" s="329"/>
      <c r="O10" s="329"/>
      <c r="P10" s="329"/>
      <c r="Q10" s="329"/>
    </row>
    <row r="11" spans="2:93" ht="15" customHeight="1">
      <c r="B11" s="24"/>
      <c r="D11" s="483" t="s">
        <v>1314</v>
      </c>
    </row>
    <row r="12" spans="2:93" ht="15" customHeight="1">
      <c r="B12" s="24"/>
      <c r="C12" s="2"/>
      <c r="D12" s="484"/>
      <c r="E12" s="24"/>
    </row>
    <row r="13" spans="2:93" ht="15" customHeight="1">
      <c r="D13" s="225" t="s">
        <v>325</v>
      </c>
    </row>
    <row r="15" spans="2:93" ht="15" customHeight="1">
      <c r="B15" s="96" t="s">
        <v>405</v>
      </c>
      <c r="D15" s="328"/>
      <c r="E15" s="75"/>
      <c r="S15" s="96" t="s">
        <v>405</v>
      </c>
      <c r="T15" s="182"/>
      <c r="U15" s="328"/>
      <c r="V15" s="75"/>
      <c r="AG15" s="96" t="s">
        <v>405</v>
      </c>
      <c r="AH15" s="182"/>
      <c r="AI15" s="328"/>
      <c r="AJ15" s="75"/>
      <c r="AU15" s="96" t="s">
        <v>405</v>
      </c>
      <c r="AV15" s="182"/>
      <c r="AW15" s="328"/>
      <c r="AX15" s="75"/>
      <c r="BI15" s="96" t="s">
        <v>405</v>
      </c>
      <c r="BJ15" s="182"/>
      <c r="BK15" s="328"/>
      <c r="BL15" s="75"/>
      <c r="BW15" s="96" t="s">
        <v>405</v>
      </c>
      <c r="BX15" s="182"/>
      <c r="BY15" s="328"/>
      <c r="BZ15" s="75"/>
      <c r="CK15" s="96" t="s">
        <v>405</v>
      </c>
      <c r="CL15" s="182"/>
      <c r="CM15" s="328"/>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1324</v>
      </c>
      <c r="F18" s="175"/>
      <c r="S18" s="81"/>
      <c r="T18" s="185" t="s">
        <v>970</v>
      </c>
      <c r="U18" s="86" t="s">
        <v>406</v>
      </c>
      <c r="V18" s="266" t="s">
        <v>1324</v>
      </c>
      <c r="W18" s="175"/>
      <c r="AG18" s="81"/>
      <c r="AH18" s="185" t="s">
        <v>970</v>
      </c>
      <c r="AI18" s="86" t="s">
        <v>406</v>
      </c>
      <c r="AJ18" s="269" t="s">
        <v>1324</v>
      </c>
      <c r="AK18" s="279"/>
      <c r="AL18" s="250"/>
      <c r="AU18" s="81"/>
      <c r="AV18" s="185" t="s">
        <v>970</v>
      </c>
      <c r="AW18" s="86" t="s">
        <v>406</v>
      </c>
      <c r="AX18" s="269" t="s">
        <v>1324</v>
      </c>
      <c r="AY18" s="279"/>
      <c r="AZ18" s="250"/>
      <c r="BI18" s="81"/>
      <c r="BJ18" s="185" t="s">
        <v>970</v>
      </c>
      <c r="BK18" s="86" t="s">
        <v>406</v>
      </c>
      <c r="BL18" s="269" t="s">
        <v>1324</v>
      </c>
      <c r="BM18" s="279"/>
      <c r="BN18" s="250"/>
      <c r="BW18" s="81"/>
      <c r="BX18" s="185" t="s">
        <v>970</v>
      </c>
      <c r="BY18" s="86" t="s">
        <v>406</v>
      </c>
      <c r="BZ18" s="269" t="s">
        <v>1324</v>
      </c>
      <c r="CA18" s="279"/>
      <c r="CB18" s="250"/>
      <c r="CK18" s="81"/>
      <c r="CL18" s="185" t="s">
        <v>970</v>
      </c>
      <c r="CM18" s="86" t="s">
        <v>406</v>
      </c>
      <c r="CN18" s="269" t="s">
        <v>1324</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1343</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1327</v>
      </c>
      <c r="D20" s="90" t="s">
        <v>410</v>
      </c>
      <c r="E20" s="268" t="s">
        <v>1328</v>
      </c>
      <c r="F20" s="175"/>
      <c r="S20" s="81"/>
      <c r="T20" s="185" t="s">
        <v>1327</v>
      </c>
      <c r="U20" s="90" t="s">
        <v>410</v>
      </c>
      <c r="V20" s="268" t="s">
        <v>1329</v>
      </c>
      <c r="W20" s="175"/>
      <c r="AG20" s="81"/>
      <c r="AH20" s="185" t="s">
        <v>1327</v>
      </c>
      <c r="AI20" s="90" t="s">
        <v>410</v>
      </c>
      <c r="AJ20" s="246" t="s">
        <v>1330</v>
      </c>
      <c r="AK20" s="279"/>
      <c r="AL20" s="250"/>
      <c r="AU20" s="81"/>
      <c r="AV20" s="185" t="s">
        <v>1327</v>
      </c>
      <c r="AW20" s="90" t="s">
        <v>410</v>
      </c>
      <c r="AX20" s="246" t="s">
        <v>1344</v>
      </c>
      <c r="AY20" s="279"/>
      <c r="AZ20" s="250"/>
      <c r="BI20" s="81"/>
      <c r="BJ20" s="185" t="s">
        <v>1327</v>
      </c>
      <c r="BK20" s="90" t="s">
        <v>410</v>
      </c>
      <c r="BL20" s="246" t="s">
        <v>1331</v>
      </c>
      <c r="BM20" s="279"/>
      <c r="BN20" s="250"/>
      <c r="BW20" s="81"/>
      <c r="BX20" s="185" t="s">
        <v>1327</v>
      </c>
      <c r="BY20" s="90" t="s">
        <v>410</v>
      </c>
      <c r="BZ20" s="246" t="s">
        <v>1332</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28"/>
      <c r="E22" s="75"/>
      <c r="AI22" s="328"/>
      <c r="AJ22" s="75"/>
      <c r="AK22" s="75"/>
      <c r="AL22" s="282"/>
      <c r="AW22" s="328"/>
      <c r="AX22" s="75"/>
      <c r="AY22" s="75"/>
      <c r="AZ22" s="282"/>
      <c r="BK22" s="328"/>
      <c r="BL22" s="75"/>
      <c r="BM22" s="75"/>
      <c r="BN22" s="282"/>
      <c r="BY22" s="328"/>
      <c r="BZ22" s="75"/>
      <c r="CA22" s="75"/>
      <c r="CB22" s="282"/>
      <c r="CM22" s="328"/>
      <c r="CN22" s="75"/>
      <c r="CO22" s="282"/>
    </row>
    <row r="23" spans="2:93" ht="15" customHeight="1">
      <c r="D23" s="328"/>
      <c r="E23" s="75"/>
      <c r="AL23" s="3"/>
      <c r="AZ23" s="3"/>
      <c r="BN23" s="3"/>
      <c r="CB23" s="3"/>
      <c r="CO23" s="3"/>
    </row>
    <row r="24" spans="2:93" ht="15" customHeight="1">
      <c r="B24" s="96" t="s">
        <v>412</v>
      </c>
      <c r="D24" s="328"/>
      <c r="E24" s="75"/>
      <c r="S24" s="96" t="s">
        <v>412</v>
      </c>
      <c r="T24" s="182"/>
      <c r="U24" s="328"/>
      <c r="V24" s="75"/>
      <c r="AG24" s="96" t="s">
        <v>412</v>
      </c>
      <c r="AH24" s="96"/>
      <c r="AI24" s="328"/>
      <c r="AJ24" s="75"/>
      <c r="AK24" s="75"/>
      <c r="AL24" s="282"/>
      <c r="AU24" s="96" t="s">
        <v>412</v>
      </c>
      <c r="AV24" s="96"/>
      <c r="AW24" s="328"/>
      <c r="AX24" s="75"/>
      <c r="AY24" s="75"/>
      <c r="AZ24" s="282"/>
      <c r="BI24" s="96" t="s">
        <v>412</v>
      </c>
      <c r="BJ24" s="96"/>
      <c r="BK24" s="328"/>
      <c r="BL24" s="75"/>
      <c r="BM24" s="75"/>
      <c r="BN24" s="282"/>
      <c r="BW24" s="96" t="s">
        <v>412</v>
      </c>
      <c r="BX24" s="96"/>
      <c r="BY24" s="328"/>
      <c r="BZ24" s="75"/>
      <c r="CA24" s="75"/>
      <c r="CB24" s="282"/>
      <c r="CK24" s="96" t="s">
        <v>412</v>
      </c>
      <c r="CL24" s="96"/>
      <c r="CM24" s="328"/>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GBP</v>
      </c>
      <c r="F28" s="176"/>
      <c r="S28" s="81"/>
      <c r="T28" s="185" t="s">
        <v>974</v>
      </c>
      <c r="U28" s="88" t="s">
        <v>414</v>
      </c>
      <c r="V28" s="89" t="str">
        <f>Currency</f>
        <v>GBP</v>
      </c>
      <c r="W28" s="176"/>
      <c r="AG28" s="81"/>
      <c r="AH28" s="185" t="s">
        <v>974</v>
      </c>
      <c r="AI28" s="88" t="s">
        <v>414</v>
      </c>
      <c r="AJ28" s="89" t="str">
        <f>Currency</f>
        <v>GBP</v>
      </c>
      <c r="AK28" s="281"/>
      <c r="AL28" s="191"/>
      <c r="AU28" s="81"/>
      <c r="AV28" s="185" t="s">
        <v>974</v>
      </c>
      <c r="AW28" s="88" t="s">
        <v>414</v>
      </c>
      <c r="AX28" s="89" t="str">
        <f>Currency</f>
        <v>GBP</v>
      </c>
      <c r="AY28" s="281"/>
      <c r="AZ28" s="191"/>
      <c r="BI28" s="81"/>
      <c r="BJ28" s="185" t="s">
        <v>974</v>
      </c>
      <c r="BK28" s="88" t="s">
        <v>414</v>
      </c>
      <c r="BL28" s="89" t="str">
        <f>Currency</f>
        <v>GBP</v>
      </c>
      <c r="BM28" s="281"/>
      <c r="BN28" s="191"/>
      <c r="BW28" s="81"/>
      <c r="BX28" s="185" t="s">
        <v>974</v>
      </c>
      <c r="BY28" s="88" t="s">
        <v>414</v>
      </c>
      <c r="BZ28" s="89" t="str">
        <f>Currency</f>
        <v>GBP</v>
      </c>
      <c r="CA28" s="281"/>
      <c r="CB28" s="191"/>
      <c r="CK28" s="81"/>
      <c r="CL28" s="185" t="s">
        <v>974</v>
      </c>
      <c r="CM28" s="88" t="s">
        <v>414</v>
      </c>
      <c r="CN28" s="89" t="str">
        <f>Currency</f>
        <v>GBP</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1656</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28"/>
      <c r="E39" s="75"/>
      <c r="T39" s="182"/>
      <c r="U39" s="328"/>
      <c r="V39" s="75"/>
    </row>
    <row r="40" spans="2:94" ht="15" customHeight="1">
      <c r="D40" s="328"/>
      <c r="E40" s="75"/>
      <c r="G40" s="2" t="s">
        <v>321</v>
      </c>
      <c r="I40" s="98"/>
      <c r="T40" s="182"/>
      <c r="U40" s="328"/>
      <c r="V40" s="75"/>
      <c r="Z40" s="2" t="s">
        <v>321</v>
      </c>
      <c r="AB40" s="98"/>
    </row>
    <row r="41" spans="2:94" ht="15" customHeight="1">
      <c r="B41" s="96" t="s">
        <v>417</v>
      </c>
      <c r="D41" s="328"/>
      <c r="E41" s="75"/>
      <c r="G41" s="2" t="s">
        <v>321</v>
      </c>
      <c r="S41" s="96" t="s">
        <v>998</v>
      </c>
      <c r="T41" s="182"/>
      <c r="U41" s="96"/>
      <c r="V41" s="328"/>
      <c r="W41" s="75"/>
      <c r="Y41" s="75"/>
      <c r="AE41" s="3"/>
      <c r="AG41" s="96" t="s">
        <v>1080</v>
      </c>
      <c r="AH41" s="96"/>
      <c r="AI41" s="328"/>
      <c r="AJ41" s="75"/>
      <c r="AK41" s="75"/>
      <c r="AL41" s="75"/>
      <c r="AM41" s="328"/>
      <c r="AQ41" s="109"/>
      <c r="AU41" s="96" t="s">
        <v>1080</v>
      </c>
      <c r="AV41" s="96"/>
      <c r="AW41" s="328"/>
      <c r="AX41" s="75"/>
      <c r="AY41" s="75"/>
      <c r="AZ41" s="75"/>
      <c r="BA41" s="328"/>
      <c r="BE41" s="109"/>
      <c r="BI41" s="96" t="s">
        <v>1080</v>
      </c>
      <c r="BJ41" s="96"/>
      <c r="BK41" s="328"/>
      <c r="BL41" s="75"/>
      <c r="BM41" s="75"/>
      <c r="BN41" s="75"/>
      <c r="BO41" s="328"/>
      <c r="BS41" s="109"/>
      <c r="BW41" s="96" t="s">
        <v>1183</v>
      </c>
      <c r="BX41" s="96"/>
      <c r="BY41" s="328"/>
      <c r="BZ41" s="75"/>
      <c r="CA41" s="75"/>
      <c r="CB41" s="75"/>
      <c r="CC41" s="328"/>
      <c r="CG41" s="109"/>
      <c r="CK41" s="96" t="s">
        <v>1223</v>
      </c>
      <c r="CL41" s="182"/>
      <c r="CM41" s="328"/>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1345</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1345</v>
      </c>
      <c r="W44" s="82"/>
      <c r="X44" s="30"/>
      <c r="Y44" s="82"/>
      <c r="Z44" s="193" t="s">
        <v>446</v>
      </c>
      <c r="AA44" s="271" t="s">
        <v>1345</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1343</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1346</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1346</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1340</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1345</v>
      </c>
      <c r="AK46" s="512"/>
      <c r="AL46" s="82"/>
      <c r="AM46" s="241"/>
      <c r="AN46" s="108" t="str">
        <f ca="1"/>
        <v/>
      </c>
      <c r="AO46" s="289" t="str">
        <f ca="1"/>
        <v/>
      </c>
      <c r="AP46" s="260"/>
      <c r="AQ46" s="114"/>
      <c r="AR46" s="115"/>
      <c r="AS46" s="105"/>
      <c r="AT46" s="232"/>
      <c r="AU46" s="81"/>
      <c r="AV46" s="185" t="s">
        <v>1127</v>
      </c>
      <c r="AW46" s="88" t="s">
        <v>1087</v>
      </c>
      <c r="AX46" s="274" t="s">
        <v>1345</v>
      </c>
      <c r="AY46" s="512"/>
      <c r="AZ46" s="82"/>
      <c r="BA46" s="241"/>
      <c r="BB46" s="108" t="str">
        <f ca="1"/>
        <v/>
      </c>
      <c r="BC46" s="289" t="str">
        <f ca="1"/>
        <v/>
      </c>
      <c r="BD46" s="260"/>
      <c r="BE46" s="114"/>
      <c r="BF46" s="115"/>
      <c r="BG46" s="105"/>
      <c r="BH46" s="232"/>
      <c r="BI46" s="81"/>
      <c r="BJ46" s="185" t="s">
        <v>1127</v>
      </c>
      <c r="BK46" s="88" t="s">
        <v>1087</v>
      </c>
      <c r="BL46" s="274" t="s">
        <v>1345</v>
      </c>
      <c r="BM46" s="512"/>
      <c r="BN46" s="82"/>
      <c r="BO46" s="241"/>
      <c r="BP46" s="108" t="str">
        <f ca="1"/>
        <v/>
      </c>
      <c r="BQ46" s="289" t="str">
        <f ca="1"/>
        <v/>
      </c>
      <c r="BR46" s="260"/>
      <c r="BS46" s="114"/>
      <c r="BT46" s="115"/>
      <c r="BU46" s="105"/>
      <c r="BV46" s="232"/>
      <c r="BW46" s="81"/>
      <c r="BX46" s="185" t="s">
        <v>1127</v>
      </c>
      <c r="BY46" s="88" t="s">
        <v>1188</v>
      </c>
      <c r="BZ46" s="274" t="s">
        <v>1262</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1346</v>
      </c>
      <c r="AK47" s="512"/>
      <c r="AL47" s="82"/>
      <c r="AM47" s="241"/>
      <c r="AN47" s="108" t="str">
        <f ca="1"/>
        <v/>
      </c>
      <c r="AO47" s="289" t="str">
        <f ca="1"/>
        <v/>
      </c>
      <c r="AP47" s="260"/>
      <c r="AQ47" s="114"/>
      <c r="AR47" s="115"/>
      <c r="AS47" s="105"/>
      <c r="AT47" s="232"/>
      <c r="AU47" s="81"/>
      <c r="AV47" s="255" t="s">
        <v>1128</v>
      </c>
      <c r="AW47" s="88" t="s">
        <v>1088</v>
      </c>
      <c r="AX47" s="274" t="s">
        <v>1346</v>
      </c>
      <c r="AY47" s="512"/>
      <c r="AZ47" s="82"/>
      <c r="BA47" s="241"/>
      <c r="BB47" s="108" t="str">
        <f ca="1"/>
        <v/>
      </c>
      <c r="BC47" s="289" t="str">
        <f ca="1"/>
        <v/>
      </c>
      <c r="BD47" s="260"/>
      <c r="BE47" s="114"/>
      <c r="BF47" s="115"/>
      <c r="BG47" s="105"/>
      <c r="BH47" s="232"/>
      <c r="BI47" s="81"/>
      <c r="BJ47" s="255" t="s">
        <v>1128</v>
      </c>
      <c r="BK47" s="88" t="s">
        <v>1088</v>
      </c>
      <c r="BL47" s="274" t="s">
        <v>1346</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995</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1132</v>
      </c>
      <c r="AI51" s="148" t="s">
        <v>1092</v>
      </c>
      <c r="AJ51" s="265" t="s">
        <v>409</v>
      </c>
      <c r="AK51" s="512"/>
      <c r="AL51" s="82"/>
      <c r="AM51" s="241"/>
      <c r="AN51" s="108" t="str">
        <f ca="1"/>
        <v/>
      </c>
      <c r="AO51" s="289" t="str">
        <f ca="1"/>
        <v/>
      </c>
      <c r="AP51" s="260"/>
      <c r="AQ51" s="114"/>
      <c r="AR51" s="115"/>
      <c r="AS51" s="105"/>
      <c r="AT51" s="232"/>
      <c r="AU51" s="81"/>
      <c r="AV51" s="185" t="s">
        <v>1334</v>
      </c>
      <c r="AW51" s="148" t="s">
        <v>1092</v>
      </c>
      <c r="AX51" s="265" t="s">
        <v>409</v>
      </c>
      <c r="AY51" s="512"/>
      <c r="AZ51" s="82"/>
      <c r="BA51" s="241"/>
      <c r="BB51" s="108" t="str">
        <f ca="1"/>
        <v/>
      </c>
      <c r="BC51" s="289" t="str">
        <f ca="1"/>
        <v/>
      </c>
      <c r="BD51" s="260"/>
      <c r="BE51" s="114"/>
      <c r="BF51" s="115"/>
      <c r="BG51" s="105"/>
      <c r="BH51" s="232"/>
      <c r="BI51" s="81"/>
      <c r="BJ51" s="185" t="s">
        <v>1334</v>
      </c>
      <c r="BK51" s="148" t="s">
        <v>1092</v>
      </c>
      <c r="BL51" s="265" t="s">
        <v>409</v>
      </c>
      <c r="BM51" s="512"/>
      <c r="BN51" s="82"/>
      <c r="BO51" s="241"/>
      <c r="BP51" s="108" t="str">
        <f ca="1"/>
        <v/>
      </c>
      <c r="BQ51" s="289" t="str">
        <f ca="1"/>
        <v/>
      </c>
      <c r="BR51" s="260"/>
      <c r="BS51" s="114"/>
      <c r="BT51" s="115"/>
      <c r="BU51" s="105"/>
      <c r="BV51" s="232"/>
      <c r="BW51" s="81"/>
      <c r="BX51" s="185" t="s">
        <v>1334</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28"/>
      <c r="V52" s="75"/>
      <c r="AE52" s="3"/>
      <c r="AG52" s="81"/>
      <c r="AH52" s="185" t="s">
        <v>1133</v>
      </c>
      <c r="AI52" s="148" t="s">
        <v>1093</v>
      </c>
      <c r="AJ52" s="265" t="s">
        <v>1335</v>
      </c>
      <c r="AK52" s="512"/>
      <c r="AL52" s="82"/>
      <c r="AM52" s="241"/>
      <c r="AN52" s="108" t="str">
        <f ca="1"/>
        <v/>
      </c>
      <c r="AO52" s="289" t="str">
        <f ca="1"/>
        <v/>
      </c>
      <c r="AP52" s="260"/>
      <c r="AQ52" s="114"/>
      <c r="AR52" s="115"/>
      <c r="AS52" s="105"/>
      <c r="AT52" s="232"/>
      <c r="AU52" s="81"/>
      <c r="AV52" s="185" t="s">
        <v>1336</v>
      </c>
      <c r="AW52" s="148" t="s">
        <v>1093</v>
      </c>
      <c r="AX52" s="265" t="s">
        <v>1335</v>
      </c>
      <c r="AY52" s="512"/>
      <c r="AZ52" s="82"/>
      <c r="BA52" s="241"/>
      <c r="BB52" s="108" t="str">
        <f ca="1"/>
        <v/>
      </c>
      <c r="BC52" s="289" t="str">
        <f ca="1"/>
        <v/>
      </c>
      <c r="BD52" s="260"/>
      <c r="BE52" s="114"/>
      <c r="BF52" s="115"/>
      <c r="BG52" s="105"/>
      <c r="BH52" s="232"/>
      <c r="BI52" s="81"/>
      <c r="BJ52" s="185" t="s">
        <v>1336</v>
      </c>
      <c r="BK52" s="148" t="s">
        <v>1093</v>
      </c>
      <c r="BL52" s="265" t="s">
        <v>1335</v>
      </c>
      <c r="BM52" s="512"/>
      <c r="BN52" s="82"/>
      <c r="BO52" s="241"/>
      <c r="BP52" s="108" t="str">
        <f ca="1"/>
        <v/>
      </c>
      <c r="BQ52" s="289" t="str">
        <f ca="1"/>
        <v/>
      </c>
      <c r="BR52" s="260"/>
      <c r="BS52" s="114"/>
      <c r="BT52" s="115"/>
      <c r="BU52" s="105"/>
      <c r="BV52" s="232"/>
      <c r="BW52" s="81"/>
      <c r="BX52" s="185" t="s">
        <v>1336</v>
      </c>
      <c r="BY52" s="148" t="s">
        <v>1196</v>
      </c>
      <c r="BZ52" s="265" t="s">
        <v>1337</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28"/>
      <c r="V53" s="75"/>
      <c r="AE53" s="3"/>
      <c r="AG53" s="81"/>
      <c r="AH53" s="185" t="s">
        <v>1134</v>
      </c>
      <c r="AI53" s="148" t="s">
        <v>1095</v>
      </c>
      <c r="AJ53" s="265" t="s">
        <v>348</v>
      </c>
      <c r="AK53" s="512"/>
      <c r="AL53" s="82"/>
      <c r="AM53" s="241"/>
      <c r="AN53" s="108" t="str">
        <f ca="1"/>
        <v/>
      </c>
      <c r="AO53" s="289" t="str">
        <f ca="1"/>
        <v/>
      </c>
      <c r="AP53" s="260"/>
      <c r="AQ53" s="114"/>
      <c r="AR53" s="115"/>
      <c r="AS53" s="105"/>
      <c r="AT53" s="232"/>
      <c r="AU53" s="81"/>
      <c r="AV53" s="185" t="s">
        <v>1134</v>
      </c>
      <c r="AW53" s="148" t="s">
        <v>1095</v>
      </c>
      <c r="AX53" s="265" t="s">
        <v>348</v>
      </c>
      <c r="AY53" s="512"/>
      <c r="AZ53" s="82"/>
      <c r="BA53" s="241"/>
      <c r="BB53" s="108" t="str">
        <f ca="1"/>
        <v/>
      </c>
      <c r="BC53" s="289" t="str">
        <f ca="1"/>
        <v/>
      </c>
      <c r="BD53" s="260"/>
      <c r="BE53" s="114"/>
      <c r="BF53" s="115"/>
      <c r="BG53" s="105"/>
      <c r="BH53" s="232"/>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1346</v>
      </c>
      <c r="AK54" s="512"/>
      <c r="AL54" s="82"/>
      <c r="AM54" s="241"/>
      <c r="AN54" s="108" t="str">
        <f ca="1"/>
        <v/>
      </c>
      <c r="AO54" s="289" t="str">
        <f ca="1"/>
        <v/>
      </c>
      <c r="AP54" s="260"/>
      <c r="AQ54" s="114"/>
      <c r="AR54" s="115"/>
      <c r="AS54" s="105"/>
      <c r="AT54" s="232"/>
      <c r="AU54" s="81"/>
      <c r="AV54" s="185" t="s">
        <v>1135</v>
      </c>
      <c r="AW54" s="88" t="s">
        <v>1096</v>
      </c>
      <c r="AX54" s="274" t="s">
        <v>1346</v>
      </c>
      <c r="AY54" s="512"/>
      <c r="AZ54" s="82"/>
      <c r="BA54" s="241"/>
      <c r="BB54" s="108" t="str">
        <f ca="1"/>
        <v/>
      </c>
      <c r="BC54" s="289" t="str">
        <f ca="1"/>
        <v/>
      </c>
      <c r="BD54" s="260"/>
      <c r="BE54" s="114"/>
      <c r="BF54" s="115"/>
      <c r="BG54" s="105"/>
      <c r="BH54" s="232"/>
      <c r="BI54" s="81"/>
      <c r="BJ54" s="185" t="s">
        <v>1135</v>
      </c>
      <c r="BK54" s="88" t="s">
        <v>1096</v>
      </c>
      <c r="BL54" s="274" t="s">
        <v>1346</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1261</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1345</v>
      </c>
      <c r="AK55" s="512"/>
      <c r="AL55" s="82"/>
      <c r="AM55" s="241"/>
      <c r="AN55" s="108" t="str">
        <f ca="1"/>
        <v/>
      </c>
      <c r="AO55" s="289" t="str">
        <f ca="1"/>
        <v/>
      </c>
      <c r="AP55" s="260"/>
      <c r="AQ55" s="114"/>
      <c r="AR55" s="115"/>
      <c r="AS55" s="105"/>
      <c r="AT55" s="232"/>
      <c r="AU55" s="81"/>
      <c r="AV55" s="185" t="s">
        <v>1136</v>
      </c>
      <c r="AW55" s="88" t="s">
        <v>1097</v>
      </c>
      <c r="AX55" s="274" t="s">
        <v>1345</v>
      </c>
      <c r="AY55" s="512"/>
      <c r="AZ55" s="82"/>
      <c r="BA55" s="241"/>
      <c r="BB55" s="108" t="str">
        <f ca="1"/>
        <v/>
      </c>
      <c r="BC55" s="289" t="str">
        <f ca="1"/>
        <v/>
      </c>
      <c r="BD55" s="260"/>
      <c r="BE55" s="114"/>
      <c r="BF55" s="115"/>
      <c r="BG55" s="105"/>
      <c r="BH55" s="232"/>
      <c r="BI55" s="81"/>
      <c r="BJ55" s="185" t="s">
        <v>1136</v>
      </c>
      <c r="BK55" s="88" t="s">
        <v>1097</v>
      </c>
      <c r="BL55" s="274" t="s">
        <v>1345</v>
      </c>
      <c r="BM55" s="512"/>
      <c r="BN55" s="82"/>
      <c r="BO55" s="241"/>
      <c r="BP55" s="108" t="str">
        <f ca="1"/>
        <v/>
      </c>
      <c r="BQ55" s="289" t="str">
        <f ca="1"/>
        <v/>
      </c>
      <c r="BR55" s="260"/>
      <c r="BS55" s="114"/>
      <c r="BT55" s="115"/>
      <c r="BU55" s="105"/>
      <c r="BV55" s="232"/>
      <c r="BW55" s="81"/>
      <c r="BX55" s="185" t="s">
        <v>1136</v>
      </c>
      <c r="BY55" s="88" t="s">
        <v>1199</v>
      </c>
      <c r="BZ55" s="274" t="s">
        <v>1262</v>
      </c>
      <c r="CA55" s="512"/>
      <c r="CB55" s="82"/>
      <c r="CC55" s="241"/>
      <c r="CD55" s="108" t="str">
        <f ca="1"/>
        <v/>
      </c>
      <c r="CE55" s="289" t="str">
        <f ca="1"/>
        <v/>
      </c>
      <c r="CF55" s="260"/>
      <c r="CG55" s="114"/>
      <c r="CH55" s="115"/>
      <c r="CI55" s="105"/>
      <c r="CJ55" s="232"/>
      <c r="CK55" s="81"/>
      <c r="CL55" s="306" t="s">
        <v>1229</v>
      </c>
      <c r="CM55" s="334" t="s">
        <v>1240</v>
      </c>
      <c r="CN55" s="335" t="s">
        <v>1341</v>
      </c>
      <c r="CO55" s="105"/>
      <c r="CP55" s="232" t="s">
        <v>321</v>
      </c>
    </row>
    <row r="56" spans="2:94" ht="15" customHeight="1">
      <c r="B56" s="81"/>
      <c r="C56" s="185" t="s">
        <v>987</v>
      </c>
      <c r="D56" s="336" t="str">
        <f ca="1">IF(INDIRECT("Settings.OIS.UseLiborOISBasis."&amp;Currency),"longtermconvention","")</f>
        <v/>
      </c>
      <c r="E56" s="337" t="str">
        <f ca="1">IF(INDIRECT("Settings.OIS.UseLiborOISBasis."&amp;Currency),"LOBASIS","")</f>
        <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1345</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
      </c>
      <c r="E57" s="337" t="str">
        <f ca="1">IF(INDIRECT("Settings.OIS.UseLiborOISBasis."&amp;Currency),INDIRECT("Settings.OIS.StartingPointBasis."&amp;Currency),"")</f>
        <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1346</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1345</v>
      </c>
      <c r="AK57" s="512"/>
      <c r="AL57" s="82"/>
      <c r="AM57" s="241"/>
      <c r="AN57" s="108" t="str">
        <f ca="1"/>
        <v/>
      </c>
      <c r="AO57" s="289" t="str">
        <f ca="1"/>
        <v/>
      </c>
      <c r="AP57" s="260"/>
      <c r="AQ57" s="114"/>
      <c r="AR57" s="115"/>
      <c r="AS57" s="105"/>
      <c r="AT57" s="232"/>
      <c r="AU57" s="81"/>
      <c r="AV57" s="185" t="s">
        <v>1138</v>
      </c>
      <c r="AW57" s="88" t="s">
        <v>1099</v>
      </c>
      <c r="AX57" s="274" t="s">
        <v>1345</v>
      </c>
      <c r="AY57" s="512"/>
      <c r="AZ57" s="82"/>
      <c r="BA57" s="241"/>
      <c r="BB57" s="108" t="str">
        <f ca="1"/>
        <v/>
      </c>
      <c r="BC57" s="289" t="str">
        <f ca="1"/>
        <v/>
      </c>
      <c r="BD57" s="260"/>
      <c r="BE57" s="114"/>
      <c r="BF57" s="115"/>
      <c r="BG57" s="105"/>
      <c r="BH57" s="232"/>
      <c r="BI57" s="81"/>
      <c r="BJ57" s="185" t="s">
        <v>1138</v>
      </c>
      <c r="BK57" s="88" t="s">
        <v>1099</v>
      </c>
      <c r="BL57" s="274" t="s">
        <v>1345</v>
      </c>
      <c r="BM57" s="512"/>
      <c r="BN57" s="82"/>
      <c r="BO57" s="241"/>
      <c r="BP57" s="108" t="str">
        <f ca="1"/>
        <v/>
      </c>
      <c r="BQ57" s="289" t="str">
        <f ca="1"/>
        <v/>
      </c>
      <c r="BR57" s="260"/>
      <c r="BS57" s="114"/>
      <c r="BT57" s="115"/>
      <c r="BU57" s="105"/>
      <c r="BV57" s="232"/>
      <c r="BW57" s="81"/>
      <c r="BX57" s="185" t="s">
        <v>1138</v>
      </c>
      <c r="BY57" s="88" t="s">
        <v>1201</v>
      </c>
      <c r="BZ57" s="274" t="s">
        <v>1262</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
      </c>
      <c r="E58" s="337" t="str">
        <f ca="1">IF(INDIRECT("Settings.OIS.UseLiborOISBasis."&amp;Currency),"DAILYAVERAGING","")</f>
        <v/>
      </c>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1345</v>
      </c>
      <c r="AK60" s="514" t="s">
        <v>1102</v>
      </c>
      <c r="AL60" s="82"/>
      <c r="AM60" s="241"/>
      <c r="AN60" s="108" t="str">
        <f ca="1"/>
        <v/>
      </c>
      <c r="AO60" s="289" t="str">
        <f ca="1"/>
        <v/>
      </c>
      <c r="AP60" s="260"/>
      <c r="AQ60" s="114"/>
      <c r="AR60" s="115"/>
      <c r="AS60" s="105"/>
      <c r="AT60" s="232"/>
      <c r="AU60" s="81"/>
      <c r="AV60" s="185" t="s">
        <v>1141</v>
      </c>
      <c r="AW60" s="242" t="s">
        <v>1103</v>
      </c>
      <c r="AX60" s="284" t="s">
        <v>1345</v>
      </c>
      <c r="AY60" s="514" t="s">
        <v>1102</v>
      </c>
      <c r="AZ60" s="82"/>
      <c r="BA60" s="241"/>
      <c r="BB60" s="108" t="str">
        <f ca="1"/>
        <v/>
      </c>
      <c r="BC60" s="289" t="str">
        <f ca="1"/>
        <v/>
      </c>
      <c r="BD60" s="260"/>
      <c r="BE60" s="114"/>
      <c r="BF60" s="115"/>
      <c r="BG60" s="105"/>
      <c r="BH60" s="232"/>
      <c r="BI60" s="81"/>
      <c r="BJ60" s="185" t="s">
        <v>1141</v>
      </c>
      <c r="BK60" s="242" t="s">
        <v>1103</v>
      </c>
      <c r="BL60" s="284" t="s">
        <v>1345</v>
      </c>
      <c r="BM60" s="514" t="s">
        <v>1102</v>
      </c>
      <c r="BN60" s="82"/>
      <c r="BO60" s="241"/>
      <c r="BP60" s="108" t="str">
        <f ca="1"/>
        <v/>
      </c>
      <c r="BQ60" s="289" t="str">
        <f ca="1"/>
        <v/>
      </c>
      <c r="BR60" s="260"/>
      <c r="BS60" s="114"/>
      <c r="BT60" s="115"/>
      <c r="BU60" s="105"/>
      <c r="BV60" s="232"/>
      <c r="BW60" s="81"/>
      <c r="BX60" s="185" t="s">
        <v>1141</v>
      </c>
      <c r="BY60" s="242" t="s">
        <v>1204</v>
      </c>
      <c r="BZ60" s="284" t="s">
        <v>1262</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1346</v>
      </c>
      <c r="AK61" s="515"/>
      <c r="AL61" s="82"/>
      <c r="AM61" s="241"/>
      <c r="AN61" s="108" t="str">
        <f ca="1"/>
        <v/>
      </c>
      <c r="AO61" s="289" t="str">
        <f ca="1"/>
        <v/>
      </c>
      <c r="AP61" s="260"/>
      <c r="AQ61" s="114"/>
      <c r="AR61" s="115"/>
      <c r="AS61" s="105"/>
      <c r="AT61" s="232"/>
      <c r="AU61" s="81"/>
      <c r="AV61" s="185" t="s">
        <v>1142</v>
      </c>
      <c r="AW61" s="88" t="s">
        <v>1104</v>
      </c>
      <c r="AX61" s="274" t="s">
        <v>1346</v>
      </c>
      <c r="AY61" s="515"/>
      <c r="AZ61" s="82"/>
      <c r="BA61" s="241"/>
      <c r="BB61" s="108" t="str">
        <f ca="1"/>
        <v/>
      </c>
      <c r="BC61" s="289" t="str">
        <f ca="1"/>
        <v/>
      </c>
      <c r="BD61" s="260"/>
      <c r="BE61" s="114"/>
      <c r="BF61" s="115"/>
      <c r="BG61" s="105"/>
      <c r="BH61" s="232"/>
      <c r="BI61" s="81"/>
      <c r="BJ61" s="185" t="s">
        <v>1142</v>
      </c>
      <c r="BK61" s="88" t="s">
        <v>1104</v>
      </c>
      <c r="BL61" s="274" t="s">
        <v>1346</v>
      </c>
      <c r="BM61" s="515"/>
      <c r="BN61" s="82"/>
      <c r="BO61" s="241"/>
      <c r="BP61" s="108" t="str">
        <f ca="1"/>
        <v/>
      </c>
      <c r="BQ61" s="289" t="str">
        <f ca="1"/>
        <v/>
      </c>
      <c r="BR61" s="260"/>
      <c r="BS61" s="114"/>
      <c r="BT61" s="115"/>
      <c r="BU61" s="105"/>
      <c r="BV61" s="232"/>
      <c r="BW61" s="81"/>
      <c r="BX61" s="185" t="s">
        <v>1142</v>
      </c>
      <c r="BY61" s="88" t="s">
        <v>1205</v>
      </c>
      <c r="BZ61" s="274" t="s">
        <v>1346</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1338</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1342</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1146</v>
      </c>
      <c r="AI66" s="148" t="s">
        <v>1108</v>
      </c>
      <c r="AJ66" s="265" t="s">
        <v>409</v>
      </c>
      <c r="AK66" s="515"/>
      <c r="AL66" s="82"/>
      <c r="AM66" s="245"/>
      <c r="AN66" s="108" t="str">
        <f ca="1"/>
        <v/>
      </c>
      <c r="AO66" s="289" t="str">
        <f ca="1"/>
        <v/>
      </c>
      <c r="AP66" s="260"/>
      <c r="AQ66" s="114"/>
      <c r="AR66" s="115"/>
      <c r="AS66" s="105"/>
      <c r="AT66" s="232"/>
      <c r="AU66" s="81"/>
      <c r="AV66" s="185" t="s">
        <v>1338</v>
      </c>
      <c r="AW66" s="148" t="s">
        <v>1108</v>
      </c>
      <c r="AX66" s="265" t="s">
        <v>409</v>
      </c>
      <c r="AY66" s="515"/>
      <c r="AZ66" s="82"/>
      <c r="BA66" s="245"/>
      <c r="BB66" s="108" t="str">
        <f ca="1"/>
        <v/>
      </c>
      <c r="BC66" s="289" t="str">
        <f ca="1"/>
        <v/>
      </c>
      <c r="BD66" s="260"/>
      <c r="BE66" s="114"/>
      <c r="BF66" s="115"/>
      <c r="BG66" s="105"/>
      <c r="BH66" s="232"/>
      <c r="BI66" s="81"/>
      <c r="BJ66" s="185" t="s">
        <v>1338</v>
      </c>
      <c r="BK66" s="148" t="s">
        <v>1108</v>
      </c>
      <c r="BL66" s="265" t="s">
        <v>409</v>
      </c>
      <c r="BM66" s="515"/>
      <c r="BN66" s="82"/>
      <c r="BO66" s="245"/>
      <c r="BP66" s="108" t="str">
        <f ca="1"/>
        <v/>
      </c>
      <c r="BQ66" s="289" t="str">
        <f ca="1"/>
        <v/>
      </c>
      <c r="BR66" s="260"/>
      <c r="BS66" s="114"/>
      <c r="BT66" s="115"/>
      <c r="BU66" s="105"/>
      <c r="BV66" s="232"/>
      <c r="BW66" s="81"/>
      <c r="BX66" s="185" t="s">
        <v>1339</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1346</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1346</v>
      </c>
      <c r="AK69" s="515"/>
      <c r="AL69" s="82"/>
      <c r="AM69" s="202"/>
      <c r="AN69" s="108" t="str">
        <f ca="1"/>
        <v/>
      </c>
      <c r="AO69" s="289" t="str">
        <f ca="1"/>
        <v/>
      </c>
      <c r="AP69" s="260"/>
      <c r="AQ69" s="114"/>
      <c r="AR69" s="115"/>
      <c r="AS69" s="105"/>
      <c r="AT69" s="30"/>
      <c r="AU69" s="81"/>
      <c r="AV69" s="185" t="s">
        <v>1150</v>
      </c>
      <c r="AW69" s="173" t="s">
        <v>1111</v>
      </c>
      <c r="AX69" s="274" t="s">
        <v>1346</v>
      </c>
      <c r="AY69" s="515"/>
      <c r="AZ69" s="82"/>
      <c r="BA69" s="202"/>
      <c r="BB69" s="108" t="str">
        <f ca="1"/>
        <v/>
      </c>
      <c r="BC69" s="289" t="str">
        <f ca="1"/>
        <v/>
      </c>
      <c r="BD69" s="260"/>
      <c r="BE69" s="114"/>
      <c r="BF69" s="115"/>
      <c r="BG69" s="105"/>
      <c r="BH69" s="30"/>
      <c r="BI69" s="81"/>
      <c r="BJ69" s="185" t="s">
        <v>1150</v>
      </c>
      <c r="BK69" s="173" t="s">
        <v>1111</v>
      </c>
      <c r="BL69" s="274" t="s">
        <v>1346</v>
      </c>
      <c r="BM69" s="515"/>
      <c r="BN69" s="82"/>
      <c r="BO69" s="202"/>
      <c r="BP69" s="108" t="str">
        <f ca="1"/>
        <v/>
      </c>
      <c r="BQ69" s="289" t="str">
        <f ca="1"/>
        <v/>
      </c>
      <c r="BR69" s="260"/>
      <c r="BS69" s="114"/>
      <c r="BT69" s="115"/>
      <c r="BU69" s="105"/>
      <c r="BV69" s="30"/>
      <c r="BW69" s="81"/>
      <c r="BX69" s="185" t="s">
        <v>1150</v>
      </c>
      <c r="BY69" s="173" t="s">
        <v>1215</v>
      </c>
      <c r="BZ69" s="274" t="s">
        <v>1262</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1345</v>
      </c>
      <c r="AK70" s="515"/>
      <c r="AL70" s="82"/>
      <c r="AM70" s="202"/>
      <c r="AN70" s="108" t="str">
        <f ca="1"/>
        <v/>
      </c>
      <c r="AO70" s="289" t="str">
        <f ca="1"/>
        <v/>
      </c>
      <c r="AP70" s="260"/>
      <c r="AQ70" s="114"/>
      <c r="AR70" s="115"/>
      <c r="AS70" s="105"/>
      <c r="AT70" s="30"/>
      <c r="AU70" s="81"/>
      <c r="AV70" s="185" t="s">
        <v>1151</v>
      </c>
      <c r="AW70" s="173" t="s">
        <v>1112</v>
      </c>
      <c r="AX70" s="274" t="s">
        <v>1345</v>
      </c>
      <c r="AY70" s="515"/>
      <c r="AZ70" s="82"/>
      <c r="BA70" s="202"/>
      <c r="BB70" s="108" t="str">
        <f ca="1"/>
        <v/>
      </c>
      <c r="BC70" s="289" t="str">
        <f ca="1"/>
        <v/>
      </c>
      <c r="BD70" s="260"/>
      <c r="BE70" s="114"/>
      <c r="BF70" s="115"/>
      <c r="BG70" s="105"/>
      <c r="BH70" s="30"/>
      <c r="BI70" s="81"/>
      <c r="BJ70" s="185" t="s">
        <v>1151</v>
      </c>
      <c r="BK70" s="173" t="s">
        <v>1112</v>
      </c>
      <c r="BL70" s="274" t="s">
        <v>1345</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1262</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28"/>
      <c r="E72" s="75"/>
      <c r="G72" s="2" t="s">
        <v>321</v>
      </c>
      <c r="AG72" s="81"/>
      <c r="AH72" s="185" t="s">
        <v>1153</v>
      </c>
      <c r="AI72" s="173" t="s">
        <v>1114</v>
      </c>
      <c r="AJ72" s="274" t="s">
        <v>1345</v>
      </c>
      <c r="AK72" s="515"/>
      <c r="AL72" s="82"/>
      <c r="AM72" s="202"/>
      <c r="AN72" s="108" t="str">
        <f ca="1"/>
        <v/>
      </c>
      <c r="AO72" s="289" t="str">
        <f ca="1"/>
        <v/>
      </c>
      <c r="AP72" s="260"/>
      <c r="AQ72" s="114"/>
      <c r="AR72" s="115"/>
      <c r="AS72" s="105"/>
      <c r="AT72" s="30"/>
      <c r="AU72" s="81"/>
      <c r="AV72" s="185" t="s">
        <v>1153</v>
      </c>
      <c r="AW72" s="173" t="s">
        <v>1114</v>
      </c>
      <c r="AX72" s="274" t="s">
        <v>1345</v>
      </c>
      <c r="AY72" s="515"/>
      <c r="AZ72" s="82"/>
      <c r="BA72" s="202"/>
      <c r="BB72" s="108" t="str">
        <f ca="1"/>
        <v/>
      </c>
      <c r="BC72" s="289" t="str">
        <f ca="1"/>
        <v/>
      </c>
      <c r="BD72" s="260"/>
      <c r="BE72" s="114"/>
      <c r="BF72" s="115"/>
      <c r="BG72" s="105"/>
      <c r="BH72" s="30"/>
      <c r="BI72" s="81"/>
      <c r="BJ72" s="185" t="s">
        <v>1153</v>
      </c>
      <c r="BK72" s="173" t="s">
        <v>1114</v>
      </c>
      <c r="BL72" s="274" t="s">
        <v>1345</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28"/>
      <c r="E73" s="75"/>
      <c r="G73" s="2" t="s">
        <v>321</v>
      </c>
      <c r="T73" s="3"/>
      <c r="U73" s="328"/>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28"/>
      <c r="E74" s="75"/>
      <c r="G74" s="2" t="s">
        <v>321</v>
      </c>
      <c r="S74" s="96" t="s">
        <v>1015</v>
      </c>
      <c r="T74" s="182"/>
      <c r="U74" s="328"/>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1345</v>
      </c>
      <c r="F77" s="105"/>
      <c r="G77" s="30" t="s">
        <v>321</v>
      </c>
      <c r="H77" s="103"/>
      <c r="I77" s="106" t="s">
        <v>423</v>
      </c>
      <c r="J77" s="106" t="s">
        <v>424</v>
      </c>
      <c r="K77" s="103"/>
      <c r="L77" s="103"/>
      <c r="M77" s="103"/>
      <c r="N77" s="103"/>
      <c r="O77" s="103"/>
      <c r="P77" s="103"/>
      <c r="Q77" s="105"/>
      <c r="S77" s="81"/>
      <c r="T77" s="185" t="s">
        <v>1002</v>
      </c>
      <c r="U77" s="86" t="s">
        <v>421</v>
      </c>
      <c r="V77" s="271" t="s">
        <v>1345</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1346</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995</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28"/>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1345</v>
      </c>
      <c r="F109" s="105"/>
      <c r="G109" s="30" t="s">
        <v>321</v>
      </c>
      <c r="H109" s="103"/>
      <c r="I109" s="106" t="s">
        <v>423</v>
      </c>
      <c r="J109" s="106" t="s">
        <v>424</v>
      </c>
      <c r="K109" s="103"/>
      <c r="L109" s="103"/>
      <c r="M109" s="103"/>
      <c r="N109" s="103"/>
      <c r="O109" s="103"/>
      <c r="P109" s="103"/>
      <c r="Q109" s="105"/>
      <c r="S109" s="81"/>
      <c r="T109" s="185" t="s">
        <v>977</v>
      </c>
      <c r="U109" s="216" t="s">
        <v>446</v>
      </c>
      <c r="V109" s="271" t="s">
        <v>1345</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1346</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1346</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995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1346</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995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47106"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47107"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47108"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47109"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47110"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47111"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47112"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006600"/>
  </sheetPr>
  <dimension ref="B2:CP136"/>
  <sheetViews>
    <sheetView showGridLines="0" zoomScaleNormal="10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29"/>
      <c r="C9" s="183"/>
      <c r="D9" s="329"/>
      <c r="E9" s="329"/>
      <c r="F9" s="329"/>
      <c r="G9" s="329"/>
      <c r="H9" s="329"/>
      <c r="I9" s="329"/>
      <c r="J9" s="329"/>
      <c r="K9" s="329"/>
      <c r="L9" s="329"/>
      <c r="M9" s="329"/>
      <c r="N9" s="329"/>
      <c r="O9" s="329"/>
      <c r="P9" s="329"/>
      <c r="Q9" s="329"/>
    </row>
    <row r="10" spans="2:93" ht="15" customHeight="1">
      <c r="B10" s="24"/>
      <c r="C10" s="2"/>
      <c r="D10" s="27" t="s">
        <v>1060</v>
      </c>
      <c r="E10" s="329"/>
      <c r="F10" s="329"/>
      <c r="G10" s="329"/>
      <c r="H10" s="329"/>
      <c r="I10" s="329"/>
      <c r="J10" s="329"/>
      <c r="K10" s="329"/>
      <c r="L10" s="329"/>
      <c r="M10" s="329"/>
      <c r="N10" s="329"/>
      <c r="O10" s="329"/>
      <c r="P10" s="329"/>
      <c r="Q10" s="329"/>
    </row>
    <row r="11" spans="2:93" ht="15" customHeight="1">
      <c r="B11" s="24"/>
      <c r="D11" s="483" t="s">
        <v>1315</v>
      </c>
    </row>
    <row r="12" spans="2:93" ht="15" customHeight="1">
      <c r="B12" s="24"/>
      <c r="C12" s="2"/>
      <c r="D12" s="484"/>
      <c r="E12" s="24"/>
    </row>
    <row r="13" spans="2:93" ht="15" customHeight="1">
      <c r="D13" s="225" t="s">
        <v>326</v>
      </c>
    </row>
    <row r="15" spans="2:93" ht="15" customHeight="1">
      <c r="B15" s="96" t="s">
        <v>405</v>
      </c>
      <c r="D15" s="328"/>
      <c r="E15" s="75"/>
      <c r="S15" s="96" t="s">
        <v>405</v>
      </c>
      <c r="T15" s="182"/>
      <c r="U15" s="328"/>
      <c r="V15" s="75"/>
      <c r="AG15" s="96" t="s">
        <v>405</v>
      </c>
      <c r="AH15" s="182"/>
      <c r="AI15" s="328"/>
      <c r="AJ15" s="75"/>
      <c r="AU15" s="96" t="s">
        <v>405</v>
      </c>
      <c r="AV15" s="182"/>
      <c r="AW15" s="328"/>
      <c r="AX15" s="75"/>
      <c r="BI15" s="96" t="s">
        <v>405</v>
      </c>
      <c r="BJ15" s="182"/>
      <c r="BK15" s="328"/>
      <c r="BL15" s="75"/>
      <c r="BW15" s="96" t="s">
        <v>405</v>
      </c>
      <c r="BX15" s="182"/>
      <c r="BY15" s="328"/>
      <c r="BZ15" s="75"/>
      <c r="CK15" s="96" t="s">
        <v>405</v>
      </c>
      <c r="CL15" s="182"/>
      <c r="CM15" s="328"/>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1325</v>
      </c>
      <c r="F18" s="175"/>
      <c r="S18" s="81"/>
      <c r="T18" s="185" t="s">
        <v>970</v>
      </c>
      <c r="U18" s="86" t="s">
        <v>406</v>
      </c>
      <c r="V18" s="266" t="s">
        <v>1325</v>
      </c>
      <c r="W18" s="175"/>
      <c r="AG18" s="81"/>
      <c r="AH18" s="185" t="s">
        <v>970</v>
      </c>
      <c r="AI18" s="86" t="s">
        <v>406</v>
      </c>
      <c r="AJ18" s="266" t="s">
        <v>1325</v>
      </c>
      <c r="AK18" s="279"/>
      <c r="AL18" s="250"/>
      <c r="AU18" s="81"/>
      <c r="AV18" s="185" t="s">
        <v>970</v>
      </c>
      <c r="AW18" s="86" t="s">
        <v>406</v>
      </c>
      <c r="AX18" s="266" t="s">
        <v>1325</v>
      </c>
      <c r="AY18" s="279"/>
      <c r="AZ18" s="250"/>
      <c r="BI18" s="81"/>
      <c r="BJ18" s="185" t="s">
        <v>970</v>
      </c>
      <c r="BK18" s="86" t="s">
        <v>406</v>
      </c>
      <c r="BL18" s="266" t="s">
        <v>1325</v>
      </c>
      <c r="BM18" s="279"/>
      <c r="BN18" s="250"/>
      <c r="BW18" s="81"/>
      <c r="BX18" s="185" t="s">
        <v>970</v>
      </c>
      <c r="BY18" s="86" t="s">
        <v>406</v>
      </c>
      <c r="BZ18" s="266" t="s">
        <v>1325</v>
      </c>
      <c r="CA18" s="279"/>
      <c r="CB18" s="250"/>
      <c r="CK18" s="81"/>
      <c r="CL18" s="185" t="s">
        <v>970</v>
      </c>
      <c r="CM18" s="86" t="s">
        <v>406</v>
      </c>
      <c r="CN18" s="266" t="s">
        <v>1325</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1343</v>
      </c>
      <c r="AY19" s="279"/>
      <c r="AZ19" s="250"/>
      <c r="BI19" s="81"/>
      <c r="BJ19" s="185" t="s">
        <v>971</v>
      </c>
      <c r="BK19" s="88" t="s">
        <v>408</v>
      </c>
      <c r="BL19" s="243" t="s">
        <v>1265</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972</v>
      </c>
      <c r="D20" s="90" t="s">
        <v>410</v>
      </c>
      <c r="E20" s="268" t="s">
        <v>1347</v>
      </c>
      <c r="F20" s="175"/>
      <c r="S20" s="81"/>
      <c r="T20" s="185" t="s">
        <v>1348</v>
      </c>
      <c r="U20" s="90" t="s">
        <v>410</v>
      </c>
      <c r="V20" s="268" t="s">
        <v>1349</v>
      </c>
      <c r="W20" s="175"/>
      <c r="AG20" s="81"/>
      <c r="AH20" s="185" t="s">
        <v>1348</v>
      </c>
      <c r="AI20" s="90" t="s">
        <v>410</v>
      </c>
      <c r="AJ20" s="246" t="s">
        <v>1350</v>
      </c>
      <c r="AK20" s="279"/>
      <c r="AL20" s="250"/>
      <c r="AU20" s="81"/>
      <c r="AV20" s="185" t="s">
        <v>1348</v>
      </c>
      <c r="AW20" s="90" t="s">
        <v>410</v>
      </c>
      <c r="AX20" s="246" t="s">
        <v>1355</v>
      </c>
      <c r="AY20" s="279"/>
      <c r="AZ20" s="250"/>
      <c r="BI20" s="81"/>
      <c r="BJ20" s="185" t="s">
        <v>1348</v>
      </c>
      <c r="BK20" s="90" t="s">
        <v>410</v>
      </c>
      <c r="BL20" s="246" t="s">
        <v>1356</v>
      </c>
      <c r="BM20" s="279"/>
      <c r="BN20" s="250"/>
      <c r="BW20" s="81"/>
      <c r="BX20" s="185" t="s">
        <v>1348</v>
      </c>
      <c r="BY20" s="90" t="s">
        <v>410</v>
      </c>
      <c r="BZ20" s="246" t="s">
        <v>1351</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28"/>
      <c r="E22" s="75"/>
      <c r="AI22" s="328"/>
      <c r="AJ22" s="75"/>
      <c r="AK22" s="75"/>
      <c r="AL22" s="282"/>
      <c r="AW22" s="328"/>
      <c r="AX22" s="75"/>
      <c r="AY22" s="75"/>
      <c r="AZ22" s="282"/>
      <c r="BK22" s="328"/>
      <c r="BL22" s="75"/>
      <c r="BM22" s="75"/>
      <c r="BN22" s="282"/>
      <c r="BY22" s="328"/>
      <c r="BZ22" s="75"/>
      <c r="CA22" s="75"/>
      <c r="CB22" s="282"/>
      <c r="CM22" s="328"/>
      <c r="CN22" s="75"/>
      <c r="CO22" s="282"/>
    </row>
    <row r="23" spans="2:93" ht="15" customHeight="1">
      <c r="D23" s="328"/>
      <c r="E23" s="75"/>
      <c r="AL23" s="3"/>
      <c r="AZ23" s="3"/>
      <c r="BN23" s="3"/>
      <c r="CB23" s="3"/>
      <c r="CO23" s="3"/>
    </row>
    <row r="24" spans="2:93" ht="15" customHeight="1">
      <c r="B24" s="96" t="s">
        <v>412</v>
      </c>
      <c r="D24" s="328"/>
      <c r="E24" s="75"/>
      <c r="S24" s="96" t="s">
        <v>412</v>
      </c>
      <c r="T24" s="182"/>
      <c r="U24" s="328"/>
      <c r="V24" s="75"/>
      <c r="AG24" s="96" t="s">
        <v>412</v>
      </c>
      <c r="AH24" s="96"/>
      <c r="AI24" s="328"/>
      <c r="AJ24" s="75"/>
      <c r="AK24" s="75"/>
      <c r="AL24" s="282"/>
      <c r="AU24" s="96" t="s">
        <v>412</v>
      </c>
      <c r="AV24" s="96"/>
      <c r="AW24" s="328"/>
      <c r="AX24" s="75"/>
      <c r="AY24" s="75"/>
      <c r="AZ24" s="282"/>
      <c r="BI24" s="96" t="s">
        <v>412</v>
      </c>
      <c r="BJ24" s="96"/>
      <c r="BK24" s="328"/>
      <c r="BL24" s="75"/>
      <c r="BM24" s="75"/>
      <c r="BN24" s="282"/>
      <c r="BW24" s="96" t="s">
        <v>412</v>
      </c>
      <c r="BX24" s="96"/>
      <c r="BY24" s="328"/>
      <c r="BZ24" s="75"/>
      <c r="CA24" s="75"/>
      <c r="CB24" s="282"/>
      <c r="CK24" s="96" t="s">
        <v>412</v>
      </c>
      <c r="CL24" s="96"/>
      <c r="CM24" s="328"/>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JPY</v>
      </c>
      <c r="F28" s="176"/>
      <c r="S28" s="81"/>
      <c r="T28" s="185" t="s">
        <v>974</v>
      </c>
      <c r="U28" s="88" t="s">
        <v>414</v>
      </c>
      <c r="V28" s="89" t="str">
        <f>Currency</f>
        <v>JPY</v>
      </c>
      <c r="W28" s="176"/>
      <c r="AG28" s="81"/>
      <c r="AH28" s="185" t="s">
        <v>974</v>
      </c>
      <c r="AI28" s="88" t="s">
        <v>414</v>
      </c>
      <c r="AJ28" s="89" t="str">
        <f>Currency</f>
        <v>JPY</v>
      </c>
      <c r="AK28" s="281"/>
      <c r="AL28" s="191"/>
      <c r="AU28" s="81"/>
      <c r="AV28" s="185" t="s">
        <v>974</v>
      </c>
      <c r="AW28" s="88" t="s">
        <v>414</v>
      </c>
      <c r="AX28" s="89" t="str">
        <f>Currency</f>
        <v>JPY</v>
      </c>
      <c r="AY28" s="281"/>
      <c r="AZ28" s="191"/>
      <c r="BI28" s="81"/>
      <c r="BJ28" s="185" t="s">
        <v>974</v>
      </c>
      <c r="BK28" s="88" t="s">
        <v>414</v>
      </c>
      <c r="BL28" s="89" t="str">
        <f>Currency</f>
        <v>JPY</v>
      </c>
      <c r="BM28" s="281"/>
      <c r="BN28" s="191"/>
      <c r="BW28" s="81"/>
      <c r="BX28" s="185" t="s">
        <v>974</v>
      </c>
      <c r="BY28" s="88" t="s">
        <v>414</v>
      </c>
      <c r="BZ28" s="89" t="str">
        <f>Currency</f>
        <v>JPY</v>
      </c>
      <c r="CA28" s="281"/>
      <c r="CB28" s="191"/>
      <c r="CK28" s="81"/>
      <c r="CL28" s="185" t="s">
        <v>974</v>
      </c>
      <c r="CM28" s="88" t="s">
        <v>414</v>
      </c>
      <c r="CN28" s="89" t="str">
        <f>Currency</f>
        <v>JPY</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28"/>
      <c r="E39" s="75"/>
      <c r="T39" s="182"/>
      <c r="U39" s="328"/>
      <c r="V39" s="75"/>
    </row>
    <row r="40" spans="2:94" ht="15" customHeight="1">
      <c r="D40" s="328"/>
      <c r="E40" s="75"/>
      <c r="G40" s="2" t="s">
        <v>321</v>
      </c>
      <c r="I40" s="98"/>
      <c r="T40" s="182"/>
      <c r="U40" s="328"/>
      <c r="V40" s="75"/>
      <c r="Z40" s="2" t="s">
        <v>321</v>
      </c>
      <c r="AB40" s="98"/>
    </row>
    <row r="41" spans="2:94" ht="15" customHeight="1">
      <c r="B41" s="96" t="s">
        <v>417</v>
      </c>
      <c r="D41" s="328"/>
      <c r="E41" s="75"/>
      <c r="G41" s="2" t="s">
        <v>321</v>
      </c>
      <c r="S41" s="96" t="s">
        <v>998</v>
      </c>
      <c r="T41" s="182"/>
      <c r="U41" s="96"/>
      <c r="V41" s="328"/>
      <c r="W41" s="75"/>
      <c r="Y41" s="75"/>
      <c r="AE41" s="3"/>
      <c r="AG41" s="96" t="s">
        <v>1080</v>
      </c>
      <c r="AH41" s="96"/>
      <c r="AI41" s="328"/>
      <c r="AJ41" s="75"/>
      <c r="AK41" s="75"/>
      <c r="AL41" s="75"/>
      <c r="AM41" s="328"/>
      <c r="AQ41" s="109"/>
      <c r="AU41" s="96" t="s">
        <v>1080</v>
      </c>
      <c r="AV41" s="96"/>
      <c r="AW41" s="328"/>
      <c r="AX41" s="75"/>
      <c r="AY41" s="75"/>
      <c r="AZ41" s="75"/>
      <c r="BA41" s="328"/>
      <c r="BE41" s="109"/>
      <c r="BI41" s="96" t="s">
        <v>1080</v>
      </c>
      <c r="BJ41" s="96"/>
      <c r="BK41" s="328"/>
      <c r="BL41" s="75"/>
      <c r="BM41" s="75"/>
      <c r="BN41" s="75"/>
      <c r="BO41" s="328"/>
      <c r="BS41" s="109"/>
      <c r="BW41" s="96" t="s">
        <v>1183</v>
      </c>
      <c r="BX41" s="96"/>
      <c r="BY41" s="328"/>
      <c r="BZ41" s="75"/>
      <c r="CA41" s="75"/>
      <c r="CB41" s="75"/>
      <c r="CC41" s="328"/>
      <c r="CG41" s="109"/>
      <c r="CK41" s="96" t="s">
        <v>1223</v>
      </c>
      <c r="CL41" s="182"/>
      <c r="CM41" s="328"/>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1352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1352</v>
      </c>
      <c r="W44" s="82"/>
      <c r="X44" s="30"/>
      <c r="Y44" s="82"/>
      <c r="Z44" s="193" t="s">
        <v>446</v>
      </c>
      <c r="AA44" s="271" t="s">
        <v>1354</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1343</v>
      </c>
      <c r="AY44" s="277"/>
      <c r="AZ44" s="82"/>
      <c r="BA44" s="241"/>
      <c r="BB44" s="194" t="s">
        <v>423</v>
      </c>
      <c r="BC44" s="194" t="s">
        <v>424</v>
      </c>
      <c r="BD44" s="194" t="s">
        <v>1082</v>
      </c>
      <c r="BE44" s="194" t="s">
        <v>1083</v>
      </c>
      <c r="BF44" s="194" t="s">
        <v>1084</v>
      </c>
      <c r="BG44" s="105"/>
      <c r="BH44" s="232"/>
      <c r="BI44" s="81"/>
      <c r="BJ44" s="185" t="s">
        <v>1125</v>
      </c>
      <c r="BK44" s="86" t="s">
        <v>1081</v>
      </c>
      <c r="BL44" s="271" t="s">
        <v>1265</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1346</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0</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1357</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1354</v>
      </c>
      <c r="AK46" s="512"/>
      <c r="AL46" s="82"/>
      <c r="AM46" s="241"/>
      <c r="AN46" s="108" t="str">
        <f ca="1"/>
        <v/>
      </c>
      <c r="AO46" s="289" t="str">
        <f ca="1"/>
        <v/>
      </c>
      <c r="AP46" s="260"/>
      <c r="AQ46" s="114"/>
      <c r="AR46" s="115"/>
      <c r="AS46" s="105"/>
      <c r="AT46" s="232"/>
      <c r="AU46" s="81"/>
      <c r="AV46" s="185" t="s">
        <v>1127</v>
      </c>
      <c r="AW46" s="88" t="s">
        <v>1087</v>
      </c>
      <c r="AX46" s="274" t="s">
        <v>1354</v>
      </c>
      <c r="AY46" s="512"/>
      <c r="AZ46" s="82"/>
      <c r="BA46" s="241"/>
      <c r="BB46" s="108" t="str">
        <f ca="1"/>
        <v/>
      </c>
      <c r="BC46" s="289" t="str">
        <f ca="1"/>
        <v/>
      </c>
      <c r="BD46" s="260"/>
      <c r="BE46" s="114"/>
      <c r="BF46" s="115"/>
      <c r="BG46" s="105"/>
      <c r="BH46" s="232"/>
      <c r="BI46" s="81"/>
      <c r="BJ46" s="185" t="s">
        <v>1127</v>
      </c>
      <c r="BK46" s="88" t="s">
        <v>1087</v>
      </c>
      <c r="BL46" s="274" t="s">
        <v>1354</v>
      </c>
      <c r="BM46" s="512"/>
      <c r="BN46" s="82"/>
      <c r="BO46" s="241"/>
      <c r="BP46" s="108" t="str">
        <f ca="1"/>
        <v/>
      </c>
      <c r="BQ46" s="289" t="str">
        <f ca="1"/>
        <v/>
      </c>
      <c r="BR46" s="260"/>
      <c r="BS46" s="114"/>
      <c r="BT46" s="115"/>
      <c r="BU46" s="105"/>
      <c r="BV46" s="232"/>
      <c r="BW46" s="81"/>
      <c r="BX46" s="185" t="s">
        <v>1127</v>
      </c>
      <c r="BY46" s="88" t="s">
        <v>1188</v>
      </c>
      <c r="BZ46" s="274" t="s">
        <v>1353</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995</v>
      </c>
      <c r="AY48" s="512"/>
      <c r="AZ48" s="82"/>
      <c r="BA48" s="241"/>
      <c r="BB48" s="108" t="str">
        <f ca="1"/>
        <v/>
      </c>
      <c r="BC48" s="289" t="str">
        <f ca="1"/>
        <v/>
      </c>
      <c r="BD48" s="260"/>
      <c r="BE48" s="114"/>
      <c r="BF48" s="115"/>
      <c r="BG48" s="105"/>
      <c r="BH48" s="232"/>
      <c r="BI48" s="81"/>
      <c r="BJ48" s="185" t="s">
        <v>1129</v>
      </c>
      <c r="BK48" s="148" t="s">
        <v>1089</v>
      </c>
      <c r="BL48" s="265" t="s">
        <v>465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1132</v>
      </c>
      <c r="AI51" s="148" t="s">
        <v>1092</v>
      </c>
      <c r="AJ51" s="265" t="s">
        <v>409</v>
      </c>
      <c r="AK51" s="512"/>
      <c r="AL51" s="82"/>
      <c r="AM51" s="241"/>
      <c r="AN51" s="108" t="str">
        <f ca="1"/>
        <v/>
      </c>
      <c r="AO51" s="289" t="str">
        <f ca="1"/>
        <v/>
      </c>
      <c r="AP51" s="260"/>
      <c r="AQ51" s="114"/>
      <c r="AR51" s="115"/>
      <c r="AS51" s="105"/>
      <c r="AT51" s="232"/>
      <c r="AU51" s="81"/>
      <c r="AV51" s="185" t="s">
        <v>1132</v>
      </c>
      <c r="AW51" s="148" t="s">
        <v>1092</v>
      </c>
      <c r="AX51" s="265" t="s">
        <v>409</v>
      </c>
      <c r="AY51" s="512"/>
      <c r="AZ51" s="82"/>
      <c r="BA51" s="241"/>
      <c r="BB51" s="108" t="str">
        <f ca="1"/>
        <v/>
      </c>
      <c r="BC51" s="289" t="str">
        <f ca="1"/>
        <v/>
      </c>
      <c r="BD51" s="260"/>
      <c r="BE51" s="114"/>
      <c r="BF51" s="115"/>
      <c r="BG51" s="105"/>
      <c r="BH51" s="232"/>
      <c r="BI51" s="81"/>
      <c r="BJ51" s="185" t="s">
        <v>1132</v>
      </c>
      <c r="BK51" s="148" t="s">
        <v>1092</v>
      </c>
      <c r="BL51" s="265" t="s">
        <v>409</v>
      </c>
      <c r="BM51" s="512"/>
      <c r="BN51" s="82"/>
      <c r="BO51" s="241"/>
      <c r="BP51" s="108" t="str">
        <f ca="1"/>
        <v/>
      </c>
      <c r="BQ51" s="289" t="str">
        <f ca="1"/>
        <v/>
      </c>
      <c r="BR51" s="260"/>
      <c r="BS51" s="114"/>
      <c r="BT51" s="115"/>
      <c r="BU51" s="105"/>
      <c r="BV51" s="232"/>
      <c r="BW51" s="81"/>
      <c r="BX51" s="185" t="s">
        <v>1132</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28"/>
      <c r="V52" s="75"/>
      <c r="AE52" s="3"/>
      <c r="AG52" s="81"/>
      <c r="AH52" s="185" t="s">
        <v>1133</v>
      </c>
      <c r="AI52" s="148" t="s">
        <v>1093</v>
      </c>
      <c r="AJ52" s="265" t="s">
        <v>1360</v>
      </c>
      <c r="AK52" s="512"/>
      <c r="AL52" s="82"/>
      <c r="AM52" s="241"/>
      <c r="AN52" s="108" t="str">
        <f ca="1"/>
        <v/>
      </c>
      <c r="AO52" s="289" t="str">
        <f ca="1"/>
        <v/>
      </c>
      <c r="AP52" s="260"/>
      <c r="AQ52" s="114"/>
      <c r="AR52" s="115"/>
      <c r="AS52" s="105"/>
      <c r="AT52" s="232"/>
      <c r="AU52" s="81"/>
      <c r="AV52" s="185" t="s">
        <v>1133</v>
      </c>
      <c r="AW52" s="148" t="s">
        <v>1093</v>
      </c>
      <c r="AX52" s="265" t="s">
        <v>1360</v>
      </c>
      <c r="AY52" s="512"/>
      <c r="AZ52" s="82"/>
      <c r="BA52" s="241"/>
      <c r="BB52" s="108" t="str">
        <f ca="1"/>
        <v/>
      </c>
      <c r="BC52" s="289" t="str">
        <f ca="1"/>
        <v/>
      </c>
      <c r="BD52" s="260"/>
      <c r="BE52" s="114"/>
      <c r="BF52" s="115"/>
      <c r="BG52" s="105"/>
      <c r="BH52" s="232"/>
      <c r="BI52" s="81"/>
      <c r="BJ52" s="185" t="s">
        <v>1133</v>
      </c>
      <c r="BK52" s="88" t="s">
        <v>1093</v>
      </c>
      <c r="BL52" s="254" t="s">
        <v>454</v>
      </c>
      <c r="BM52" s="512"/>
      <c r="BN52" s="82"/>
      <c r="BO52" s="241"/>
      <c r="BP52" s="108" t="str">
        <f ca="1"/>
        <v/>
      </c>
      <c r="BQ52" s="289" t="str">
        <f ca="1"/>
        <v/>
      </c>
      <c r="BR52" s="260"/>
      <c r="BS52" s="114"/>
      <c r="BT52" s="115"/>
      <c r="BU52" s="105"/>
      <c r="BV52" s="232"/>
      <c r="BW52" s="81"/>
      <c r="BX52" s="185" t="s">
        <v>1133</v>
      </c>
      <c r="BY52" s="148" t="s">
        <v>1196</v>
      </c>
      <c r="BZ52" s="265" t="s">
        <v>1361</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28"/>
      <c r="V53" s="75"/>
      <c r="AE53" s="3"/>
      <c r="AG53" s="81"/>
      <c r="AH53" s="185" t="s">
        <v>1134</v>
      </c>
      <c r="AI53" s="148" t="s">
        <v>1095</v>
      </c>
      <c r="AJ53" s="265" t="s">
        <v>348</v>
      </c>
      <c r="AK53" s="512"/>
      <c r="AL53" s="82"/>
      <c r="AM53" s="241"/>
      <c r="AN53" s="108" t="str">
        <f ca="1"/>
        <v/>
      </c>
      <c r="AO53" s="289" t="str">
        <f ca="1"/>
        <v/>
      </c>
      <c r="AP53" s="260"/>
      <c r="AQ53" s="114"/>
      <c r="AR53" s="115"/>
      <c r="AS53" s="105"/>
      <c r="AT53" s="232"/>
      <c r="AU53" s="81"/>
      <c r="AV53" s="185" t="s">
        <v>1134</v>
      </c>
      <c r="AW53" s="148" t="s">
        <v>1095</v>
      </c>
      <c r="AX53" s="265" t="s">
        <v>348</v>
      </c>
      <c r="AY53" s="512"/>
      <c r="AZ53" s="82"/>
      <c r="BA53" s="241"/>
      <c r="BB53" s="108" t="str">
        <f ca="1"/>
        <v/>
      </c>
      <c r="BC53" s="289" t="str">
        <f ca="1"/>
        <v/>
      </c>
      <c r="BD53" s="260"/>
      <c r="BE53" s="114"/>
      <c r="BF53" s="115"/>
      <c r="BG53" s="105"/>
      <c r="BH53" s="232"/>
      <c r="BI53" s="81"/>
      <c r="BJ53" s="185" t="s">
        <v>1134</v>
      </c>
      <c r="BK53" s="148" t="s">
        <v>1095</v>
      </c>
      <c r="BL53" s="265" t="s">
        <v>349</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1261</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1354</v>
      </c>
      <c r="AK55" s="512"/>
      <c r="AL55" s="82"/>
      <c r="AM55" s="241"/>
      <c r="AN55" s="108" t="str">
        <f ca="1"/>
        <v/>
      </c>
      <c r="AO55" s="289" t="str">
        <f ca="1"/>
        <v/>
      </c>
      <c r="AP55" s="260"/>
      <c r="AQ55" s="114"/>
      <c r="AR55" s="115"/>
      <c r="AS55" s="105"/>
      <c r="AT55" s="232"/>
      <c r="AU55" s="81"/>
      <c r="AV55" s="185" t="s">
        <v>1136</v>
      </c>
      <c r="AW55" s="88" t="s">
        <v>1097</v>
      </c>
      <c r="AX55" s="274" t="s">
        <v>1354</v>
      </c>
      <c r="AY55" s="512"/>
      <c r="AZ55" s="82"/>
      <c r="BA55" s="241"/>
      <c r="BB55" s="108" t="str">
        <f ca="1"/>
        <v/>
      </c>
      <c r="BC55" s="289" t="str">
        <f ca="1"/>
        <v/>
      </c>
      <c r="BD55" s="260"/>
      <c r="BE55" s="114"/>
      <c r="BF55" s="115"/>
      <c r="BG55" s="105"/>
      <c r="BH55" s="232"/>
      <c r="BI55" s="81"/>
      <c r="BJ55" s="185" t="s">
        <v>1136</v>
      </c>
      <c r="BK55" s="88" t="s">
        <v>1097</v>
      </c>
      <c r="BL55" s="274" t="s">
        <v>1354</v>
      </c>
      <c r="BM55" s="512"/>
      <c r="BN55" s="82"/>
      <c r="BO55" s="241"/>
      <c r="BP55" s="108" t="str">
        <f ca="1"/>
        <v/>
      </c>
      <c r="BQ55" s="289" t="str">
        <f ca="1"/>
        <v/>
      </c>
      <c r="BR55" s="260"/>
      <c r="BS55" s="114"/>
      <c r="BT55" s="115"/>
      <c r="BU55" s="105"/>
      <c r="BV55" s="232"/>
      <c r="BW55" s="81"/>
      <c r="BX55" s="185" t="s">
        <v>1136</v>
      </c>
      <c r="BY55" s="88" t="s">
        <v>1199</v>
      </c>
      <c r="BZ55" s="274" t="s">
        <v>1353</v>
      </c>
      <c r="CA55" s="512"/>
      <c r="CB55" s="82"/>
      <c r="CC55" s="241"/>
      <c r="CD55" s="108" t="str">
        <f ca="1"/>
        <v/>
      </c>
      <c r="CE55" s="289" t="str">
        <f ca="1"/>
        <v/>
      </c>
      <c r="CF55" s="260"/>
      <c r="CG55" s="114"/>
      <c r="CH55" s="115"/>
      <c r="CI55" s="105"/>
      <c r="CJ55" s="232"/>
      <c r="CK55" s="81"/>
      <c r="CL55" s="306" t="s">
        <v>1229</v>
      </c>
      <c r="CM55" s="334" t="s">
        <v>1240</v>
      </c>
      <c r="CN55" s="335" t="s">
        <v>1358</v>
      </c>
      <c r="CO55" s="105"/>
      <c r="CP55" s="232" t="s">
        <v>321</v>
      </c>
    </row>
    <row r="56" spans="2:94" ht="15" customHeight="1">
      <c r="B56" s="81"/>
      <c r="C56" s="185" t="s">
        <v>987</v>
      </c>
      <c r="D56" s="336" t="str">
        <f ca="1">IF(INDIRECT("Settings.OIS.UseLiborOISBasis."&amp;Currency),"longtermconvention","")</f>
        <v/>
      </c>
      <c r="E56" s="337" t="str">
        <f ca="1">IF(INDIRECT("Settings.OIS.UseLiborOISBasis."&amp;Currency),"LOBASIS","")</f>
        <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1354</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
      </c>
      <c r="E57" s="337" t="str">
        <f ca="1">IF(INDIRECT("Settings.OIS.UseLiborOISBasis."&amp;Currency),INDIRECT("Settings.OIS.StartingPointBasis."&amp;Currency),"")</f>
        <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1354</v>
      </c>
      <c r="AK57" s="512"/>
      <c r="AL57" s="82"/>
      <c r="AM57" s="241"/>
      <c r="AN57" s="108" t="str">
        <f ca="1"/>
        <v/>
      </c>
      <c r="AO57" s="289" t="str">
        <f ca="1"/>
        <v/>
      </c>
      <c r="AP57" s="260"/>
      <c r="AQ57" s="114"/>
      <c r="AR57" s="115"/>
      <c r="AS57" s="105"/>
      <c r="AT57" s="232"/>
      <c r="AU57" s="81"/>
      <c r="AV57" s="185" t="s">
        <v>1138</v>
      </c>
      <c r="AW57" s="88" t="s">
        <v>1099</v>
      </c>
      <c r="AX57" s="274" t="s">
        <v>1354</v>
      </c>
      <c r="AY57" s="512"/>
      <c r="AZ57" s="82"/>
      <c r="BA57" s="241"/>
      <c r="BB57" s="108" t="str">
        <f ca="1"/>
        <v/>
      </c>
      <c r="BC57" s="289" t="str">
        <f ca="1"/>
        <v/>
      </c>
      <c r="BD57" s="260"/>
      <c r="BE57" s="114"/>
      <c r="BF57" s="115"/>
      <c r="BG57" s="105"/>
      <c r="BH57" s="232"/>
      <c r="BI57" s="81"/>
      <c r="BJ57" s="185" t="s">
        <v>1138</v>
      </c>
      <c r="BK57" s="88" t="s">
        <v>1099</v>
      </c>
      <c r="BL57" s="274" t="s">
        <v>1354</v>
      </c>
      <c r="BM57" s="512"/>
      <c r="BN57" s="82"/>
      <c r="BO57" s="241"/>
      <c r="BP57" s="108" t="str">
        <f ca="1"/>
        <v/>
      </c>
      <c r="BQ57" s="289" t="str">
        <f ca="1"/>
        <v/>
      </c>
      <c r="BR57" s="260"/>
      <c r="BS57" s="114"/>
      <c r="BT57" s="115"/>
      <c r="BU57" s="105"/>
      <c r="BV57" s="232"/>
      <c r="BW57" s="81"/>
      <c r="BX57" s="185" t="s">
        <v>1138</v>
      </c>
      <c r="BY57" s="88" t="s">
        <v>1201</v>
      </c>
      <c r="BZ57" s="274" t="s">
        <v>1353</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
      </c>
      <c r="E58" s="337" t="str">
        <f ca="1">IF(INDIRECT("Settings.OIS.UseLiborOISBasis."&amp;Currency),"DAILYAVERAGING","")</f>
        <v/>
      </c>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1354</v>
      </c>
      <c r="AK60" s="514" t="s">
        <v>1102</v>
      </c>
      <c r="AL60" s="82"/>
      <c r="AM60" s="241"/>
      <c r="AN60" s="108" t="str">
        <f ca="1"/>
        <v/>
      </c>
      <c r="AO60" s="289" t="str">
        <f ca="1"/>
        <v/>
      </c>
      <c r="AP60" s="260"/>
      <c r="AQ60" s="114"/>
      <c r="AR60" s="115"/>
      <c r="AS60" s="105"/>
      <c r="AT60" s="232"/>
      <c r="AU60" s="81"/>
      <c r="AV60" s="185" t="s">
        <v>1141</v>
      </c>
      <c r="AW60" s="242" t="s">
        <v>1103</v>
      </c>
      <c r="AX60" s="284" t="s">
        <v>1354</v>
      </c>
      <c r="AY60" s="514" t="s">
        <v>1102</v>
      </c>
      <c r="AZ60" s="82"/>
      <c r="BA60" s="241"/>
      <c r="BB60" s="108" t="str">
        <f ca="1"/>
        <v/>
      </c>
      <c r="BC60" s="289" t="str">
        <f ca="1"/>
        <v/>
      </c>
      <c r="BD60" s="260"/>
      <c r="BE60" s="114"/>
      <c r="BF60" s="115"/>
      <c r="BG60" s="105"/>
      <c r="BH60" s="232"/>
      <c r="BI60" s="81"/>
      <c r="BJ60" s="185" t="s">
        <v>1141</v>
      </c>
      <c r="BK60" s="242" t="s">
        <v>1103</v>
      </c>
      <c r="BL60" s="284" t="s">
        <v>1354</v>
      </c>
      <c r="BM60" s="514" t="s">
        <v>1102</v>
      </c>
      <c r="BN60" s="82"/>
      <c r="BO60" s="241"/>
      <c r="BP60" s="108" t="str">
        <f ca="1"/>
        <v/>
      </c>
      <c r="BQ60" s="289" t="str">
        <f ca="1"/>
        <v/>
      </c>
      <c r="BR60" s="260"/>
      <c r="BS60" s="114"/>
      <c r="BT60" s="115"/>
      <c r="BU60" s="105"/>
      <c r="BV60" s="232"/>
      <c r="BW60" s="81"/>
      <c r="BX60" s="185" t="s">
        <v>1141</v>
      </c>
      <c r="BY60" s="242" t="s">
        <v>1204</v>
      </c>
      <c r="BZ60" s="284" t="s">
        <v>1353</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469</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469</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1146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1359</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1146</v>
      </c>
      <c r="AI66" s="148" t="s">
        <v>1108</v>
      </c>
      <c r="AJ66" s="265" t="s">
        <v>409</v>
      </c>
      <c r="AK66" s="515"/>
      <c r="AL66" s="82"/>
      <c r="AM66" s="245"/>
      <c r="AN66" s="108" t="str">
        <f ca="1"/>
        <v/>
      </c>
      <c r="AO66" s="289" t="str">
        <f ca="1"/>
        <v/>
      </c>
      <c r="AP66" s="260"/>
      <c r="AQ66" s="114"/>
      <c r="AR66" s="115"/>
      <c r="AS66" s="105"/>
      <c r="AT66" s="232"/>
      <c r="AU66" s="81"/>
      <c r="AV66" s="185" t="s">
        <v>1146</v>
      </c>
      <c r="AW66" s="148" t="s">
        <v>1108</v>
      </c>
      <c r="AX66" s="265" t="s">
        <v>409</v>
      </c>
      <c r="AY66" s="515"/>
      <c r="AZ66" s="82"/>
      <c r="BA66" s="245"/>
      <c r="BB66" s="108" t="str">
        <f ca="1"/>
        <v/>
      </c>
      <c r="BC66" s="289" t="str">
        <f ca="1"/>
        <v/>
      </c>
      <c r="BD66" s="260"/>
      <c r="BE66" s="114"/>
      <c r="BF66" s="115"/>
      <c r="BG66" s="105"/>
      <c r="BH66" s="232"/>
      <c r="BI66" s="81"/>
      <c r="BJ66" s="185" t="s">
        <v>1146</v>
      </c>
      <c r="BK66" s="148" t="s">
        <v>1108</v>
      </c>
      <c r="BL66" s="265" t="s">
        <v>409</v>
      </c>
      <c r="BM66" s="515"/>
      <c r="BN66" s="82"/>
      <c r="BO66" s="245"/>
      <c r="BP66" s="108" t="str">
        <f ca="1"/>
        <v/>
      </c>
      <c r="BQ66" s="289" t="str">
        <f ca="1"/>
        <v/>
      </c>
      <c r="BR66" s="260"/>
      <c r="BS66" s="114"/>
      <c r="BT66" s="115"/>
      <c r="BU66" s="105"/>
      <c r="BV66" s="232"/>
      <c r="BW66" s="81"/>
      <c r="BX66" s="185" t="s">
        <v>1147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148" t="s">
        <v>1109</v>
      </c>
      <c r="BL67" s="265" t="s">
        <v>1361</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471</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1353</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1354</v>
      </c>
      <c r="AK70" s="515"/>
      <c r="AL70" s="82"/>
      <c r="AM70" s="202"/>
      <c r="AN70" s="108" t="str">
        <f ca="1"/>
        <v/>
      </c>
      <c r="AO70" s="289" t="str">
        <f ca="1"/>
        <v/>
      </c>
      <c r="AP70" s="260"/>
      <c r="AQ70" s="114"/>
      <c r="AR70" s="115"/>
      <c r="AS70" s="105"/>
      <c r="AT70" s="30"/>
      <c r="AU70" s="81"/>
      <c r="AV70" s="185" t="s">
        <v>1151</v>
      </c>
      <c r="AW70" s="173" t="s">
        <v>1112</v>
      </c>
      <c r="AX70" s="274" t="s">
        <v>1354</v>
      </c>
      <c r="AY70" s="515"/>
      <c r="AZ70" s="82"/>
      <c r="BA70" s="202"/>
      <c r="BB70" s="108" t="str">
        <f ca="1"/>
        <v/>
      </c>
      <c r="BC70" s="289" t="str">
        <f ca="1"/>
        <v/>
      </c>
      <c r="BD70" s="260"/>
      <c r="BE70" s="114"/>
      <c r="BF70" s="115"/>
      <c r="BG70" s="105"/>
      <c r="BH70" s="30"/>
      <c r="BI70" s="81"/>
      <c r="BJ70" s="185" t="s">
        <v>1151</v>
      </c>
      <c r="BK70" s="173" t="s">
        <v>1112</v>
      </c>
      <c r="BL70" s="274" t="s">
        <v>1354</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1353</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28"/>
      <c r="E72" s="75"/>
      <c r="G72" s="2" t="s">
        <v>321</v>
      </c>
      <c r="AG72" s="81"/>
      <c r="AH72" s="185" t="s">
        <v>1153</v>
      </c>
      <c r="AI72" s="173" t="s">
        <v>1114</v>
      </c>
      <c r="AJ72" s="274" t="s">
        <v>1354</v>
      </c>
      <c r="AK72" s="515"/>
      <c r="AL72" s="82"/>
      <c r="AM72" s="202"/>
      <c r="AN72" s="108" t="str">
        <f ca="1"/>
        <v/>
      </c>
      <c r="AO72" s="289" t="str">
        <f ca="1"/>
        <v/>
      </c>
      <c r="AP72" s="260"/>
      <c r="AQ72" s="114"/>
      <c r="AR72" s="115"/>
      <c r="AS72" s="105"/>
      <c r="AT72" s="30"/>
      <c r="AU72" s="81"/>
      <c r="AV72" s="185" t="s">
        <v>1153</v>
      </c>
      <c r="AW72" s="173" t="s">
        <v>1114</v>
      </c>
      <c r="AX72" s="274" t="s">
        <v>1354</v>
      </c>
      <c r="AY72" s="515"/>
      <c r="AZ72" s="82"/>
      <c r="BA72" s="202"/>
      <c r="BB72" s="108" t="str">
        <f ca="1"/>
        <v/>
      </c>
      <c r="BC72" s="289" t="str">
        <f ca="1"/>
        <v/>
      </c>
      <c r="BD72" s="260"/>
      <c r="BE72" s="114"/>
      <c r="BF72" s="115"/>
      <c r="BG72" s="105"/>
      <c r="BH72" s="30"/>
      <c r="BI72" s="81"/>
      <c r="BJ72" s="185" t="s">
        <v>1153</v>
      </c>
      <c r="BK72" s="173" t="s">
        <v>1114</v>
      </c>
      <c r="BL72" s="274" t="s">
        <v>1354</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28"/>
      <c r="E73" s="75"/>
      <c r="G73" s="2" t="s">
        <v>321</v>
      </c>
      <c r="T73" s="3"/>
      <c r="U73" s="328"/>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28"/>
      <c r="E74" s="75"/>
      <c r="G74" s="2" t="s">
        <v>321</v>
      </c>
      <c r="S74" s="96" t="s">
        <v>1015</v>
      </c>
      <c r="T74" s="182"/>
      <c r="U74" s="328"/>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1267</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1352</v>
      </c>
      <c r="F77" s="105"/>
      <c r="G77" s="30" t="s">
        <v>321</v>
      </c>
      <c r="H77" s="103"/>
      <c r="I77" s="106" t="s">
        <v>423</v>
      </c>
      <c r="J77" s="106" t="s">
        <v>424</v>
      </c>
      <c r="K77" s="103"/>
      <c r="L77" s="103"/>
      <c r="M77" s="103"/>
      <c r="N77" s="103"/>
      <c r="O77" s="103"/>
      <c r="P77" s="103"/>
      <c r="Q77" s="105"/>
      <c r="S77" s="81"/>
      <c r="T77" s="185" t="s">
        <v>1002</v>
      </c>
      <c r="U77" s="86" t="s">
        <v>421</v>
      </c>
      <c r="V77" s="271" t="s">
        <v>1354</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1346</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995</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28"/>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1352</v>
      </c>
      <c r="F109" s="105"/>
      <c r="G109" s="30" t="s">
        <v>321</v>
      </c>
      <c r="H109" s="103"/>
      <c r="I109" s="106" t="s">
        <v>423</v>
      </c>
      <c r="J109" s="106" t="s">
        <v>424</v>
      </c>
      <c r="K109" s="103"/>
      <c r="L109" s="103"/>
      <c r="M109" s="103"/>
      <c r="N109" s="103"/>
      <c r="O109" s="103"/>
      <c r="P109" s="103"/>
      <c r="Q109" s="105"/>
      <c r="S109" s="81"/>
      <c r="T109" s="185" t="s">
        <v>977</v>
      </c>
      <c r="U109" s="216" t="s">
        <v>446</v>
      </c>
      <c r="V109" s="271" t="s">
        <v>1352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1346</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1346</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995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995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48132"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48133"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48134"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48135"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48136"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6600"/>
  </sheetPr>
  <dimension ref="B2:CR136"/>
  <sheetViews>
    <sheetView showGridLines="0" zoomScaleNormal="10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188"/>
      <c r="C9" s="183"/>
      <c r="D9" s="188"/>
      <c r="E9" s="188"/>
      <c r="F9" s="188"/>
      <c r="G9" s="188"/>
      <c r="H9" s="188"/>
      <c r="I9" s="188"/>
      <c r="J9" s="188"/>
      <c r="K9" s="188"/>
      <c r="L9" s="188"/>
      <c r="M9" s="188"/>
      <c r="N9" s="188"/>
      <c r="O9" s="188"/>
      <c r="P9" s="188"/>
      <c r="Q9" s="188"/>
    </row>
    <row r="10" spans="2:93" ht="15" customHeight="1">
      <c r="B10" s="24"/>
      <c r="C10" s="2"/>
      <c r="D10" s="27" t="s">
        <v>1060</v>
      </c>
      <c r="E10" s="188"/>
      <c r="F10" s="188"/>
      <c r="G10" s="188"/>
      <c r="H10" s="188"/>
      <c r="I10" s="188"/>
      <c r="J10" s="188"/>
      <c r="K10" s="188"/>
      <c r="L10" s="188"/>
      <c r="M10" s="188"/>
      <c r="N10" s="188"/>
      <c r="O10" s="188"/>
      <c r="P10" s="188"/>
      <c r="Q10" s="188"/>
    </row>
    <row r="11" spans="2:93" ht="15" customHeight="1">
      <c r="B11" s="24"/>
      <c r="D11" s="483" t="s">
        <v>1245</v>
      </c>
    </row>
    <row r="12" spans="2:93" ht="15" customHeight="1">
      <c r="B12" s="24"/>
      <c r="C12" s="2"/>
      <c r="D12" s="484"/>
      <c r="E12" s="24"/>
    </row>
    <row r="13" spans="2:93" ht="15" customHeight="1">
      <c r="D13" s="225" t="s">
        <v>324</v>
      </c>
    </row>
    <row r="15" spans="2:93" ht="15" customHeight="1">
      <c r="B15" s="96" t="s">
        <v>405</v>
      </c>
      <c r="D15" s="74"/>
      <c r="E15" s="75"/>
      <c r="S15" s="96" t="s">
        <v>405</v>
      </c>
      <c r="T15" s="182"/>
      <c r="U15" s="74"/>
      <c r="V15" s="75"/>
      <c r="AG15" s="96" t="s">
        <v>405</v>
      </c>
      <c r="AH15" s="182"/>
      <c r="AI15" s="74"/>
      <c r="AJ15" s="75"/>
      <c r="AU15" s="96" t="s">
        <v>405</v>
      </c>
      <c r="AV15" s="182"/>
      <c r="AW15" s="74"/>
      <c r="AX15" s="75"/>
      <c r="BI15" s="96" t="s">
        <v>405</v>
      </c>
      <c r="BJ15" s="182"/>
      <c r="BK15" s="74"/>
      <c r="BL15" s="75"/>
      <c r="BW15" s="96" t="s">
        <v>405</v>
      </c>
      <c r="BX15" s="182"/>
      <c r="BY15" s="74"/>
      <c r="BZ15" s="75"/>
      <c r="CK15" s="96" t="s">
        <v>405</v>
      </c>
      <c r="CL15" s="182"/>
      <c r="CM15" s="74"/>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1246</v>
      </c>
      <c r="F18" s="175"/>
      <c r="S18" s="81"/>
      <c r="T18" s="185" t="s">
        <v>970</v>
      </c>
      <c r="U18" s="86" t="s">
        <v>406</v>
      </c>
      <c r="V18" s="266" t="s">
        <v>1246</v>
      </c>
      <c r="W18" s="175"/>
      <c r="AG18" s="81"/>
      <c r="AH18" s="185" t="s">
        <v>970</v>
      </c>
      <c r="AI18" s="86" t="s">
        <v>406</v>
      </c>
      <c r="AJ18" s="266" t="s">
        <v>1246</v>
      </c>
      <c r="AK18" s="279"/>
      <c r="AL18" s="250"/>
      <c r="AU18" s="81"/>
      <c r="AV18" s="185" t="s">
        <v>970</v>
      </c>
      <c r="AW18" s="86" t="s">
        <v>406</v>
      </c>
      <c r="AX18" s="266" t="s">
        <v>1246</v>
      </c>
      <c r="AY18" s="279"/>
      <c r="AZ18" s="250"/>
      <c r="BI18" s="81"/>
      <c r="BJ18" s="185" t="s">
        <v>970</v>
      </c>
      <c r="BK18" s="86" t="s">
        <v>406</v>
      </c>
      <c r="BL18" s="266" t="s">
        <v>1246</v>
      </c>
      <c r="BM18" s="279"/>
      <c r="BN18" s="250"/>
      <c r="BW18" s="81"/>
      <c r="BX18" s="185" t="s">
        <v>970</v>
      </c>
      <c r="BY18" s="86" t="s">
        <v>406</v>
      </c>
      <c r="BZ18" s="266"/>
      <c r="CA18" s="279"/>
      <c r="CB18" s="250"/>
      <c r="CK18" s="81"/>
      <c r="CL18" s="185" t="s">
        <v>970</v>
      </c>
      <c r="CM18" s="86" t="s">
        <v>406</v>
      </c>
      <c r="CN18" s="266" t="s">
        <v>1246</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1265</v>
      </c>
      <c r="BM19" s="279"/>
      <c r="BN19" s="250"/>
      <c r="BW19" s="81"/>
      <c r="BX19" s="185" t="s">
        <v>971</v>
      </c>
      <c r="BY19" s="88" t="s">
        <v>408</v>
      </c>
      <c r="BZ19" s="243"/>
      <c r="CA19" s="279"/>
      <c r="CB19" s="250"/>
      <c r="CK19" s="81"/>
      <c r="CL19" s="185" t="s">
        <v>971</v>
      </c>
      <c r="CM19" s="88"/>
      <c r="CN19" s="243"/>
      <c r="CO19" s="252"/>
    </row>
    <row r="20" spans="2:93" ht="15" customHeight="1">
      <c r="B20" s="81"/>
      <c r="C20" s="185" t="s">
        <v>972</v>
      </c>
      <c r="D20" s="90" t="s">
        <v>410</v>
      </c>
      <c r="E20" s="268" t="s">
        <v>1247</v>
      </c>
      <c r="F20" s="175"/>
      <c r="S20" s="81"/>
      <c r="T20" s="185" t="s">
        <v>1248</v>
      </c>
      <c r="U20" s="90" t="s">
        <v>410</v>
      </c>
      <c r="V20" s="268" t="s">
        <v>1268</v>
      </c>
      <c r="W20" s="175"/>
      <c r="AG20" s="81"/>
      <c r="AH20" s="185" t="s">
        <v>1248</v>
      </c>
      <c r="AI20" s="90" t="s">
        <v>410</v>
      </c>
      <c r="AJ20" s="246" t="s">
        <v>1269</v>
      </c>
      <c r="AK20" s="279"/>
      <c r="AL20" s="250"/>
      <c r="AU20" s="81"/>
      <c r="AV20" s="185" t="s">
        <v>1248</v>
      </c>
      <c r="AW20" s="90" t="s">
        <v>410</v>
      </c>
      <c r="AX20" s="246" t="s">
        <v>1249</v>
      </c>
      <c r="AY20" s="279"/>
      <c r="AZ20" s="250"/>
      <c r="BI20" s="81"/>
      <c r="BJ20" s="185" t="s">
        <v>1248</v>
      </c>
      <c r="BK20" s="90" t="s">
        <v>410</v>
      </c>
      <c r="BL20" s="246" t="s">
        <v>1266</v>
      </c>
      <c r="BM20" s="279"/>
      <c r="BN20" s="250"/>
      <c r="BW20" s="81"/>
      <c r="BX20" s="185" t="s">
        <v>1248</v>
      </c>
      <c r="BY20" s="90" t="s">
        <v>410</v>
      </c>
      <c r="BZ20" s="246"/>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74"/>
      <c r="E22" s="75"/>
      <c r="AI22" s="74"/>
      <c r="AJ22" s="75"/>
      <c r="AK22" s="75"/>
      <c r="AL22" s="282"/>
      <c r="AW22" s="74"/>
      <c r="AX22" s="75"/>
      <c r="AY22" s="75"/>
      <c r="AZ22" s="282"/>
      <c r="BK22" s="74"/>
      <c r="BL22" s="75"/>
      <c r="BM22" s="75"/>
      <c r="BN22" s="282"/>
      <c r="BY22" s="74"/>
      <c r="BZ22" s="75"/>
      <c r="CA22" s="75"/>
      <c r="CB22" s="282"/>
      <c r="CM22" s="74"/>
      <c r="CN22" s="75"/>
      <c r="CO22" s="282"/>
    </row>
    <row r="23" spans="2:93" ht="15" customHeight="1">
      <c r="D23" s="74"/>
      <c r="E23" s="75"/>
      <c r="AL23" s="3"/>
      <c r="AZ23" s="3"/>
      <c r="BN23" s="3"/>
      <c r="CB23" s="3"/>
      <c r="CO23" s="3"/>
    </row>
    <row r="24" spans="2:93" ht="15" customHeight="1">
      <c r="B24" s="96" t="s">
        <v>412</v>
      </c>
      <c r="D24" s="74"/>
      <c r="E24" s="75"/>
      <c r="S24" s="96" t="s">
        <v>412</v>
      </c>
      <c r="T24" s="182"/>
      <c r="U24" s="74"/>
      <c r="V24" s="75"/>
      <c r="AG24" s="96" t="s">
        <v>412</v>
      </c>
      <c r="AH24" s="96"/>
      <c r="AI24" s="74"/>
      <c r="AJ24" s="75"/>
      <c r="AK24" s="75"/>
      <c r="AL24" s="282"/>
      <c r="AU24" s="96" t="s">
        <v>412</v>
      </c>
      <c r="AV24" s="96"/>
      <c r="AW24" s="74"/>
      <c r="AX24" s="75"/>
      <c r="AY24" s="75"/>
      <c r="AZ24" s="282"/>
      <c r="BI24" s="96" t="s">
        <v>412</v>
      </c>
      <c r="BJ24" s="96"/>
      <c r="BK24" s="74"/>
      <c r="BL24" s="75"/>
      <c r="BM24" s="75"/>
      <c r="BN24" s="282"/>
      <c r="BW24" s="96" t="s">
        <v>412</v>
      </c>
      <c r="BX24" s="96"/>
      <c r="BY24" s="74"/>
      <c r="BZ24" s="75"/>
      <c r="CA24" s="75"/>
      <c r="CB24" s="282"/>
      <c r="CK24" s="96" t="s">
        <v>412</v>
      </c>
      <c r="CL24" s="96"/>
      <c r="CM24" s="74"/>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c r="CA27" s="281"/>
      <c r="CB27" s="191"/>
      <c r="CK27" s="81"/>
      <c r="CL27" s="185" t="s">
        <v>973</v>
      </c>
      <c r="CM27" s="86" t="s">
        <v>413</v>
      </c>
      <c r="CN27" s="87">
        <f>Settings.COB</f>
        <v>42754.710543981484</v>
      </c>
      <c r="CO27" s="191"/>
    </row>
    <row r="28" spans="2:93" ht="15" customHeight="1">
      <c r="B28" s="81"/>
      <c r="C28" s="185" t="s">
        <v>974</v>
      </c>
      <c r="D28" s="88" t="s">
        <v>414</v>
      </c>
      <c r="E28" s="89" t="str">
        <f>Currency</f>
        <v>USD</v>
      </c>
      <c r="F28" s="176"/>
      <c r="S28" s="81"/>
      <c r="T28" s="185" t="s">
        <v>974</v>
      </c>
      <c r="U28" s="88" t="s">
        <v>414</v>
      </c>
      <c r="V28" s="89" t="str">
        <f>Currency</f>
        <v>USD</v>
      </c>
      <c r="W28" s="176"/>
      <c r="AG28" s="81"/>
      <c r="AH28" s="185" t="s">
        <v>974</v>
      </c>
      <c r="AI28" s="88" t="s">
        <v>414</v>
      </c>
      <c r="AJ28" s="89" t="str">
        <f>Currency</f>
        <v>USD</v>
      </c>
      <c r="AK28" s="281"/>
      <c r="AL28" s="191"/>
      <c r="AU28" s="81"/>
      <c r="AV28" s="185" t="s">
        <v>974</v>
      </c>
      <c r="AW28" s="88" t="s">
        <v>414</v>
      </c>
      <c r="AX28" s="89" t="str">
        <f>Currency</f>
        <v>USD</v>
      </c>
      <c r="AY28" s="281"/>
      <c r="AZ28" s="191"/>
      <c r="BI28" s="81"/>
      <c r="BJ28" s="185" t="s">
        <v>974</v>
      </c>
      <c r="BK28" s="88" t="s">
        <v>414</v>
      </c>
      <c r="BL28" s="89" t="str">
        <f>Currency</f>
        <v>USD</v>
      </c>
      <c r="BM28" s="281"/>
      <c r="BN28" s="191"/>
      <c r="BW28" s="81"/>
      <c r="BX28" s="185" t="s">
        <v>974</v>
      </c>
      <c r="BY28" s="88" t="s">
        <v>414</v>
      </c>
      <c r="BZ28" s="89"/>
      <c r="CA28" s="281"/>
      <c r="CB28" s="191"/>
      <c r="CK28" s="81"/>
      <c r="CL28" s="185" t="s">
        <v>974</v>
      </c>
      <c r="CM28" s="88" t="s">
        <v>414</v>
      </c>
      <c r="CN28" s="89" t="str">
        <f>Currency</f>
        <v>USD</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c r="CA29" s="286"/>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c r="CA30" s="286"/>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0</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c r="CA31" s="286"/>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1</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74"/>
      <c r="E39" s="75"/>
      <c r="T39" s="182"/>
      <c r="U39" s="74"/>
      <c r="V39" s="75"/>
    </row>
    <row r="40" spans="2:94" ht="15" customHeight="1">
      <c r="D40" s="74"/>
      <c r="E40" s="75"/>
      <c r="G40" s="2" t="s">
        <v>321</v>
      </c>
      <c r="I40" s="98"/>
      <c r="T40" s="182"/>
      <c r="U40" s="74"/>
      <c r="V40" s="75"/>
      <c r="Z40" s="2" t="s">
        <v>321</v>
      </c>
      <c r="AB40" s="98"/>
    </row>
    <row r="41" spans="2:94" ht="15" customHeight="1">
      <c r="B41" s="96" t="s">
        <v>417</v>
      </c>
      <c r="D41" s="74"/>
      <c r="E41" s="75"/>
      <c r="G41" s="2" t="s">
        <v>321</v>
      </c>
      <c r="S41" s="96" t="s">
        <v>998</v>
      </c>
      <c r="T41" s="182"/>
      <c r="U41" s="96"/>
      <c r="V41" s="74"/>
      <c r="W41" s="75"/>
      <c r="Y41" s="75"/>
      <c r="AE41" s="3"/>
      <c r="AG41" s="96" t="s">
        <v>1080</v>
      </c>
      <c r="AH41" s="96"/>
      <c r="AI41" s="74"/>
      <c r="AJ41" s="75"/>
      <c r="AK41" s="75"/>
      <c r="AL41" s="75"/>
      <c r="AM41" s="74"/>
      <c r="AQ41" s="109"/>
      <c r="AU41" s="96" t="s">
        <v>1080</v>
      </c>
      <c r="AV41" s="96"/>
      <c r="AW41" s="74"/>
      <c r="AX41" s="75"/>
      <c r="AY41" s="75"/>
      <c r="AZ41" s="75"/>
      <c r="BA41" s="74"/>
      <c r="BE41" s="109"/>
      <c r="BI41" s="96" t="s">
        <v>1080</v>
      </c>
      <c r="BJ41" s="96"/>
      <c r="BK41" s="74"/>
      <c r="BL41" s="75"/>
      <c r="BM41" s="75"/>
      <c r="BN41" s="75"/>
      <c r="BO41" s="74"/>
      <c r="BS41" s="109"/>
      <c r="BW41" s="96" t="s">
        <v>1183</v>
      </c>
      <c r="BX41" s="96"/>
      <c r="BY41" s="74"/>
      <c r="BZ41" s="75"/>
      <c r="CA41" s="75"/>
      <c r="CB41" s="75"/>
      <c r="CC41" s="74"/>
      <c r="CG41" s="109"/>
      <c r="CK41" s="96" t="s">
        <v>1223</v>
      </c>
      <c r="CL41" s="182"/>
      <c r="CM41" s="74"/>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1258</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1258</v>
      </c>
      <c r="W44" s="82"/>
      <c r="X44" s="30"/>
      <c r="Y44" s="82"/>
      <c r="Z44" s="193" t="s">
        <v>446</v>
      </c>
      <c r="AA44" s="271" t="s">
        <v>1258</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1265</v>
      </c>
      <c r="BM44" s="277"/>
      <c r="BN44" s="82"/>
      <c r="BO44" s="241"/>
      <c r="BP44" s="194" t="s">
        <v>423</v>
      </c>
      <c r="BQ44" s="194" t="s">
        <v>424</v>
      </c>
      <c r="BR44" s="194" t="s">
        <v>1082</v>
      </c>
      <c r="BS44" s="194" t="s">
        <v>1083</v>
      </c>
      <c r="BT44" s="194" t="s">
        <v>1084</v>
      </c>
      <c r="BU44" s="105"/>
      <c r="BV44" s="232"/>
      <c r="BW44" s="81"/>
      <c r="BX44" s="185" t="s">
        <v>1125</v>
      </c>
      <c r="BY44" s="86" t="s">
        <v>1081</v>
      </c>
      <c r="BZ44" s="271"/>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0</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1255</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1262</v>
      </c>
      <c r="AK46" s="512"/>
      <c r="AL46" s="82"/>
      <c r="AM46" s="241"/>
      <c r="AN46" s="108" t="str">
        <f ca="1"/>
        <v/>
      </c>
      <c r="AO46" s="289" t="str">
        <f ca="1"/>
        <v/>
      </c>
      <c r="AP46" s="260"/>
      <c r="AQ46" s="114"/>
      <c r="AR46" s="115"/>
      <c r="AS46" s="105"/>
      <c r="AT46" s="232"/>
      <c r="AU46" s="81"/>
      <c r="AV46" s="185" t="s">
        <v>1127</v>
      </c>
      <c r="AW46" s="88" t="s">
        <v>1087</v>
      </c>
      <c r="AX46" s="274" t="s">
        <v>1262</v>
      </c>
      <c r="AY46" s="512"/>
      <c r="AZ46" s="82"/>
      <c r="BA46" s="241"/>
      <c r="BB46" s="108" t="str">
        <f ca="1"/>
        <v/>
      </c>
      <c r="BC46" s="289" t="str">
        <f ca="1"/>
        <v/>
      </c>
      <c r="BD46" s="260"/>
      <c r="BE46" s="114"/>
      <c r="BF46" s="115"/>
      <c r="BG46" s="105"/>
      <c r="BH46" s="232"/>
      <c r="BI46" s="81"/>
      <c r="BJ46" s="185" t="s">
        <v>1127</v>
      </c>
      <c r="BK46" s="88" t="s">
        <v>1087</v>
      </c>
      <c r="BL46" s="274" t="s">
        <v>1262</v>
      </c>
      <c r="BM46" s="512"/>
      <c r="BN46" s="82"/>
      <c r="BO46" s="241"/>
      <c r="BP46" s="108" t="str">
        <f ca="1"/>
        <v/>
      </c>
      <c r="BQ46" s="289" t="str">
        <f ca="1"/>
        <v/>
      </c>
      <c r="BR46" s="260"/>
      <c r="BS46" s="114"/>
      <c r="BT46" s="115"/>
      <c r="BU46" s="105"/>
      <c r="BV46" s="232"/>
      <c r="BW46" s="81"/>
      <c r="BX46" s="185" t="s">
        <v>1127</v>
      </c>
      <c r="BY46" s="88" t="s">
        <v>1188</v>
      </c>
      <c r="BZ46" s="274"/>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465</v>
      </c>
      <c r="BM48" s="512"/>
      <c r="BN48" s="82"/>
      <c r="BO48" s="241"/>
      <c r="BP48" s="108" t="str">
        <f ca="1"/>
        <v/>
      </c>
      <c r="BQ48" s="289" t="str">
        <f ca="1"/>
        <v/>
      </c>
      <c r="BR48" s="260"/>
      <c r="BS48" s="114"/>
      <c r="BT48" s="115"/>
      <c r="BU48" s="105"/>
      <c r="BV48" s="232"/>
      <c r="BW48" s="81"/>
      <c r="BX48" s="185" t="s">
        <v>1129</v>
      </c>
      <c r="BY48" s="148" t="s">
        <v>1191</v>
      </c>
      <c r="BZ48" s="265"/>
      <c r="CA48" s="512"/>
      <c r="CB48" s="82"/>
      <c r="CC48" s="241"/>
      <c r="CD48" s="108" t="str">
        <f ca="1"/>
        <v/>
      </c>
      <c r="CE48" s="289" t="str">
        <f ca="1"/>
        <v/>
      </c>
      <c r="CF48" s="260"/>
      <c r="CG48" s="114"/>
      <c r="CH48" s="115"/>
      <c r="CI48" s="105"/>
      <c r="CJ48" s="232"/>
      <c r="CK48" s="81"/>
      <c r="CL48" s="306" t="s">
        <v>1231</v>
      </c>
      <c r="CM48" s="88" t="s">
        <v>1209</v>
      </c>
      <c r="CN48" s="272" t="s">
        <v>1210</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c r="CA49" s="512"/>
      <c r="CB49" s="82"/>
      <c r="CC49" s="241"/>
      <c r="CD49" s="108" t="str">
        <f ca="1"/>
        <v/>
      </c>
      <c r="CE49" s="289" t="str">
        <f ca="1"/>
        <v/>
      </c>
      <c r="CF49" s="260"/>
      <c r="CG49" s="114"/>
      <c r="CH49" s="115"/>
      <c r="CI49" s="105"/>
      <c r="CJ49" s="232"/>
      <c r="CK49" s="81"/>
      <c r="CL49" s="306" t="s">
        <v>1232</v>
      </c>
      <c r="CM49" s="88" t="s">
        <v>1211</v>
      </c>
      <c r="CN49" s="272" t="s">
        <v>1210</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1250</v>
      </c>
      <c r="AI51" s="148" t="s">
        <v>1092</v>
      </c>
      <c r="AJ51" s="265" t="s">
        <v>409</v>
      </c>
      <c r="AK51" s="512"/>
      <c r="AL51" s="82"/>
      <c r="AM51" s="241"/>
      <c r="AN51" s="108" t="str">
        <f ca="1"/>
        <v/>
      </c>
      <c r="AO51" s="289" t="str">
        <f ca="1"/>
        <v/>
      </c>
      <c r="AP51" s="260"/>
      <c r="AQ51" s="114"/>
      <c r="AR51" s="115"/>
      <c r="AS51" s="105"/>
      <c r="AT51" s="232"/>
      <c r="AU51" s="81"/>
      <c r="AV51" s="185" t="s">
        <v>1250</v>
      </c>
      <c r="AW51" s="148" t="s">
        <v>1092</v>
      </c>
      <c r="AX51" s="265" t="s">
        <v>409</v>
      </c>
      <c r="AY51" s="512"/>
      <c r="AZ51" s="82"/>
      <c r="BA51" s="241"/>
      <c r="BB51" s="108" t="str">
        <f ca="1"/>
        <v/>
      </c>
      <c r="BC51" s="289" t="str">
        <f ca="1"/>
        <v/>
      </c>
      <c r="BD51" s="260"/>
      <c r="BE51" s="114"/>
      <c r="BF51" s="115"/>
      <c r="BG51" s="105"/>
      <c r="BH51" s="232"/>
      <c r="BI51" s="81"/>
      <c r="BJ51" s="185" t="s">
        <v>1250</v>
      </c>
      <c r="BK51" s="148" t="s">
        <v>1092</v>
      </c>
      <c r="BL51" s="265" t="s">
        <v>409</v>
      </c>
      <c r="BM51" s="512"/>
      <c r="BN51" s="82"/>
      <c r="BO51" s="241"/>
      <c r="BP51" s="108" t="str">
        <f ca="1"/>
        <v/>
      </c>
      <c r="BQ51" s="289" t="str">
        <f ca="1"/>
        <v/>
      </c>
      <c r="BR51" s="260"/>
      <c r="BS51" s="114"/>
      <c r="BT51" s="115"/>
      <c r="BU51" s="105"/>
      <c r="BV51" s="232"/>
      <c r="BW51" s="81"/>
      <c r="BX51" s="185" t="s">
        <v>1250</v>
      </c>
      <c r="BY51" s="88" t="s">
        <v>1195</v>
      </c>
      <c r="BZ51" s="254"/>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74"/>
      <c r="V52" s="75"/>
      <c r="AE52" s="3"/>
      <c r="AG52" s="81"/>
      <c r="AH52" s="185" t="s">
        <v>1251</v>
      </c>
      <c r="AI52" s="88" t="s">
        <v>1093</v>
      </c>
      <c r="AJ52" s="254" t="s">
        <v>454</v>
      </c>
      <c r="AK52" s="512"/>
      <c r="AL52" s="82"/>
      <c r="AM52" s="241"/>
      <c r="AN52" s="108" t="str">
        <f ca="1"/>
        <v/>
      </c>
      <c r="AO52" s="289" t="str">
        <f ca="1"/>
        <v/>
      </c>
      <c r="AP52" s="260"/>
      <c r="AQ52" s="114"/>
      <c r="AR52" s="115"/>
      <c r="AS52" s="105"/>
      <c r="AU52" s="81"/>
      <c r="AV52" s="185" t="s">
        <v>1251</v>
      </c>
      <c r="AW52" s="148" t="s">
        <v>1093</v>
      </c>
      <c r="AX52" s="265" t="s">
        <v>1252</v>
      </c>
      <c r="AY52" s="512"/>
      <c r="AZ52" s="82"/>
      <c r="BA52" s="241"/>
      <c r="BB52" s="108" t="str">
        <f ca="1"/>
        <v/>
      </c>
      <c r="BC52" s="289" t="str">
        <f ca="1"/>
        <v/>
      </c>
      <c r="BD52" s="260"/>
      <c r="BE52" s="114"/>
      <c r="BF52" s="115"/>
      <c r="BG52" s="105"/>
      <c r="BI52" s="81"/>
      <c r="BJ52" s="185" t="s">
        <v>1251</v>
      </c>
      <c r="BK52" s="88" t="s">
        <v>1093</v>
      </c>
      <c r="BL52" s="254" t="s">
        <v>454</v>
      </c>
      <c r="BM52" s="512"/>
      <c r="BN52" s="82"/>
      <c r="BO52" s="241"/>
      <c r="BP52" s="108" t="str">
        <f ca="1"/>
        <v/>
      </c>
      <c r="BQ52" s="289" t="str">
        <f ca="1"/>
        <v/>
      </c>
      <c r="BR52" s="260"/>
      <c r="BS52" s="114"/>
      <c r="BT52" s="115"/>
      <c r="BU52" s="105"/>
      <c r="BV52" s="232"/>
      <c r="BW52" s="81"/>
      <c r="BX52" s="185" t="s">
        <v>1251</v>
      </c>
      <c r="BY52" s="148" t="s">
        <v>1196</v>
      </c>
      <c r="BZ52" s="265"/>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74"/>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349</v>
      </c>
      <c r="BM53" s="512"/>
      <c r="BN53" s="82"/>
      <c r="BO53" s="241"/>
      <c r="BP53" s="108" t="str">
        <f ca="1"/>
        <v/>
      </c>
      <c r="BQ53" s="289" t="str">
        <f ca="1"/>
        <v/>
      </c>
      <c r="BR53" s="260"/>
      <c r="BS53" s="114"/>
      <c r="BT53" s="115"/>
      <c r="BU53" s="105"/>
      <c r="BV53" s="232"/>
      <c r="BW53" s="81"/>
      <c r="BX53" s="185" t="s">
        <v>1134</v>
      </c>
      <c r="BY53" s="148" t="s">
        <v>1197</v>
      </c>
      <c r="BZ53" s="265"/>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1261</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1262</v>
      </c>
      <c r="AK55" s="512"/>
      <c r="AL55" s="82"/>
      <c r="AM55" s="241"/>
      <c r="AN55" s="108" t="str">
        <f ca="1"/>
        <v/>
      </c>
      <c r="AO55" s="289" t="str">
        <f ca="1"/>
        <v/>
      </c>
      <c r="AP55" s="260"/>
      <c r="AQ55" s="114"/>
      <c r="AR55" s="115"/>
      <c r="AS55" s="105"/>
      <c r="AT55" s="232"/>
      <c r="AU55" s="81"/>
      <c r="AV55" s="185" t="s">
        <v>1136</v>
      </c>
      <c r="AW55" s="88" t="s">
        <v>1097</v>
      </c>
      <c r="AX55" s="274" t="s">
        <v>1262</v>
      </c>
      <c r="AY55" s="512"/>
      <c r="AZ55" s="82"/>
      <c r="BA55" s="241"/>
      <c r="BB55" s="108" t="str">
        <f ca="1"/>
        <v/>
      </c>
      <c r="BC55" s="289" t="str">
        <f ca="1"/>
        <v/>
      </c>
      <c r="BD55" s="260"/>
      <c r="BE55" s="114"/>
      <c r="BF55" s="115"/>
      <c r="BG55" s="105"/>
      <c r="BH55" s="232"/>
      <c r="BI55" s="81"/>
      <c r="BJ55" s="185" t="s">
        <v>1136</v>
      </c>
      <c r="BK55" s="88" t="s">
        <v>1097</v>
      </c>
      <c r="BL55" s="274" t="s">
        <v>1262</v>
      </c>
      <c r="BM55" s="512"/>
      <c r="BN55" s="82"/>
      <c r="BO55" s="241"/>
      <c r="BP55" s="108" t="str">
        <f ca="1"/>
        <v/>
      </c>
      <c r="BQ55" s="289" t="str">
        <f ca="1"/>
        <v/>
      </c>
      <c r="BR55" s="260"/>
      <c r="BS55" s="114"/>
      <c r="BT55" s="115"/>
      <c r="BU55" s="105"/>
      <c r="BV55" s="232"/>
      <c r="BW55" s="81"/>
      <c r="BX55" s="185" t="s">
        <v>1136</v>
      </c>
      <c r="BY55" s="88" t="s">
        <v>1199</v>
      </c>
      <c r="BZ55" s="274"/>
      <c r="CA55" s="512"/>
      <c r="CB55" s="82"/>
      <c r="CC55" s="241"/>
      <c r="CD55" s="108" t="str">
        <f ca="1"/>
        <v/>
      </c>
      <c r="CE55" s="289" t="str">
        <f ca="1"/>
        <v/>
      </c>
      <c r="CF55" s="260"/>
      <c r="CG55" s="114"/>
      <c r="CH55" s="115"/>
      <c r="CI55" s="105"/>
      <c r="CJ55" s="232"/>
      <c r="CK55" s="81"/>
      <c r="CL55" s="306" t="s">
        <v>1229</v>
      </c>
      <c r="CM55" s="334" t="s">
        <v>1240</v>
      </c>
      <c r="CN55" s="335" t="s">
        <v>1256</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1258</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100Y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1262</v>
      </c>
      <c r="AK57" s="512"/>
      <c r="AL57" s="82"/>
      <c r="AM57" s="241"/>
      <c r="AN57" s="108" t="str">
        <f ca="1"/>
        <v/>
      </c>
      <c r="AO57" s="289" t="str">
        <f ca="1"/>
        <v/>
      </c>
      <c r="AP57" s="260"/>
      <c r="AQ57" s="114"/>
      <c r="AR57" s="115"/>
      <c r="AS57" s="105"/>
      <c r="AT57" s="232"/>
      <c r="AU57" s="81"/>
      <c r="AV57" s="185" t="s">
        <v>1138</v>
      </c>
      <c r="AW57" s="88" t="s">
        <v>1099</v>
      </c>
      <c r="AX57" s="274" t="s">
        <v>1262</v>
      </c>
      <c r="AY57" s="512"/>
      <c r="AZ57" s="82"/>
      <c r="BA57" s="241"/>
      <c r="BB57" s="108" t="str">
        <f ca="1"/>
        <v/>
      </c>
      <c r="BC57" s="289" t="str">
        <f ca="1"/>
        <v/>
      </c>
      <c r="BD57" s="260"/>
      <c r="BE57" s="114"/>
      <c r="BF57" s="115"/>
      <c r="BG57" s="105"/>
      <c r="BH57" s="232"/>
      <c r="BI57" s="81"/>
      <c r="BJ57" s="185" t="s">
        <v>1138</v>
      </c>
      <c r="BK57" s="88" t="s">
        <v>1099</v>
      </c>
      <c r="BL57" s="274" t="s">
        <v>1262</v>
      </c>
      <c r="BM57" s="512"/>
      <c r="BN57" s="82"/>
      <c r="BO57" s="241"/>
      <c r="BP57" s="108" t="str">
        <f ca="1"/>
        <v/>
      </c>
      <c r="BQ57" s="289" t="str">
        <f ca="1"/>
        <v/>
      </c>
      <c r="BR57" s="260"/>
      <c r="BS57" s="114"/>
      <c r="BT57" s="115"/>
      <c r="BU57" s="105"/>
      <c r="BV57" s="232"/>
      <c r="BW57" s="81"/>
      <c r="BX57" s="185" t="s">
        <v>1138</v>
      </c>
      <c r="BY57" s="88" t="s">
        <v>1201</v>
      </c>
      <c r="BZ57" s="274"/>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c r="CA58" s="512"/>
      <c r="CB58" s="82"/>
      <c r="CC58" s="241"/>
      <c r="CD58" s="108" t="str">
        <f ca="1"/>
        <v/>
      </c>
      <c r="CE58" s="289" t="str">
        <f ca="1"/>
        <v/>
      </c>
      <c r="CF58" s="260"/>
      <c r="CG58" s="114"/>
      <c r="CH58" s="115"/>
      <c r="CI58" s="105"/>
      <c r="CJ58" s="232"/>
      <c r="CK58" s="81"/>
      <c r="CL58" s="306" t="s">
        <v>1232</v>
      </c>
      <c r="CM58" s="88" t="s">
        <v>1209</v>
      </c>
      <c r="CN58" s="272" t="s">
        <v>1210</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c r="CA59" s="513"/>
      <c r="CB59" s="82"/>
      <c r="CC59" s="241"/>
      <c r="CD59" s="108" t="str">
        <f ca="1"/>
        <v/>
      </c>
      <c r="CE59" s="289" t="str">
        <f ca="1"/>
        <v/>
      </c>
      <c r="CF59" s="260"/>
      <c r="CG59" s="114"/>
      <c r="CH59" s="115"/>
      <c r="CI59" s="105"/>
      <c r="CJ59" s="232"/>
      <c r="CK59" s="81"/>
      <c r="CL59" s="185"/>
      <c r="CM59" s="88" t="s">
        <v>1211</v>
      </c>
      <c r="CN59" s="272" t="s">
        <v>1210</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0</v>
      </c>
      <c r="W60" s="195"/>
      <c r="X60" s="30"/>
      <c r="Y60" s="195"/>
      <c r="Z60" s="108" t="str">
        <f ca="1"/>
        <v/>
      </c>
      <c r="AA60" s="198" t="str">
        <f ca="1"/>
        <v/>
      </c>
      <c r="AB60" s="103"/>
      <c r="AC60" s="108" t="str">
        <f ca="1"/>
        <v/>
      </c>
      <c r="AD60" s="198" t="str">
        <f ca="1"/>
        <v/>
      </c>
      <c r="AE60" s="105"/>
      <c r="AF60" s="232"/>
      <c r="AG60" s="81"/>
      <c r="AH60" s="185" t="s">
        <v>1141</v>
      </c>
      <c r="AI60" s="242" t="s">
        <v>1103</v>
      </c>
      <c r="AJ60" s="284" t="s">
        <v>1262</v>
      </c>
      <c r="AK60" s="514" t="s">
        <v>1102</v>
      </c>
      <c r="AL60" s="82"/>
      <c r="AM60" s="241"/>
      <c r="AN60" s="108" t="str">
        <f ca="1"/>
        <v/>
      </c>
      <c r="AO60" s="289" t="str">
        <f ca="1"/>
        <v/>
      </c>
      <c r="AP60" s="260"/>
      <c r="AQ60" s="114"/>
      <c r="AR60" s="115"/>
      <c r="AS60" s="105"/>
      <c r="AT60" s="232"/>
      <c r="AU60" s="81"/>
      <c r="AV60" s="185" t="s">
        <v>1141</v>
      </c>
      <c r="AW60" s="242" t="s">
        <v>1103</v>
      </c>
      <c r="AX60" s="284" t="s">
        <v>1262</v>
      </c>
      <c r="AY60" s="514" t="s">
        <v>1102</v>
      </c>
      <c r="AZ60" s="82"/>
      <c r="BA60" s="241"/>
      <c r="BB60" s="108" t="str">
        <f ca="1"/>
        <v/>
      </c>
      <c r="BC60" s="289" t="str">
        <f ca="1"/>
        <v/>
      </c>
      <c r="BD60" s="260"/>
      <c r="BE60" s="114"/>
      <c r="BF60" s="115"/>
      <c r="BG60" s="105"/>
      <c r="BH60" s="232"/>
      <c r="BI60" s="81"/>
      <c r="BJ60" s="185" t="s">
        <v>1141</v>
      </c>
      <c r="BK60" s="242" t="s">
        <v>1103</v>
      </c>
      <c r="BL60" s="284" t="s">
        <v>1262</v>
      </c>
      <c r="BM60" s="514" t="s">
        <v>1102</v>
      </c>
      <c r="BN60" s="82"/>
      <c r="BO60" s="241"/>
      <c r="BP60" s="108" t="str">
        <f ca="1"/>
        <v/>
      </c>
      <c r="BQ60" s="289" t="str">
        <f ca="1"/>
        <v/>
      </c>
      <c r="BR60" s="260"/>
      <c r="BS60" s="114"/>
      <c r="BT60" s="115"/>
      <c r="BU60" s="105"/>
      <c r="BV60" s="232"/>
      <c r="BW60" s="81"/>
      <c r="BX60" s="185" t="s">
        <v>1141</v>
      </c>
      <c r="BY60" s="242" t="s">
        <v>1204</v>
      </c>
      <c r="BZ60" s="284"/>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469</v>
      </c>
      <c r="BM62" s="515"/>
      <c r="BN62" s="82"/>
      <c r="BO62" s="241"/>
      <c r="BP62" s="108" t="str">
        <f ca="1"/>
        <v/>
      </c>
      <c r="BQ62" s="289" t="str">
        <f ca="1"/>
        <v/>
      </c>
      <c r="BR62" s="260"/>
      <c r="BS62" s="114"/>
      <c r="BT62" s="115"/>
      <c r="BU62" s="105"/>
      <c r="BV62" s="232"/>
      <c r="BW62" s="81"/>
      <c r="BX62" s="185" t="s">
        <v>1143</v>
      </c>
      <c r="BY62" s="148" t="s">
        <v>1206</v>
      </c>
      <c r="BZ62" s="265"/>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995</v>
      </c>
      <c r="AK63" s="515"/>
      <c r="AL63" s="82"/>
      <c r="AM63" s="241"/>
      <c r="AN63" s="108" t="str">
        <f ca="1"/>
        <v/>
      </c>
      <c r="AO63" s="289" t="str">
        <f ca="1"/>
        <v/>
      </c>
      <c r="AP63" s="260"/>
      <c r="AQ63" s="114"/>
      <c r="AR63" s="115"/>
      <c r="AS63" s="105"/>
      <c r="AT63" s="232"/>
      <c r="AU63" s="81"/>
      <c r="AV63" s="185" t="s">
        <v>1264</v>
      </c>
      <c r="AW63" s="148" t="s">
        <v>1263</v>
      </c>
      <c r="AX63" s="265" t="s">
        <v>469</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6"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1253</v>
      </c>
      <c r="BY65" s="148" t="s">
        <v>1209</v>
      </c>
      <c r="BZ65" s="265"/>
      <c r="CA65" s="515"/>
      <c r="CB65" s="82"/>
      <c r="CC65" s="202"/>
      <c r="CD65" s="108" t="str">
        <f ca="1"/>
        <v/>
      </c>
      <c r="CE65" s="289" t="str">
        <f ca="1"/>
        <v/>
      </c>
      <c r="CF65" s="260"/>
      <c r="CG65" s="114"/>
      <c r="CH65" s="115"/>
      <c r="CI65" s="105"/>
      <c r="CJ65" s="232"/>
      <c r="CK65" s="81"/>
      <c r="CL65" s="306" t="s">
        <v>1230</v>
      </c>
      <c r="CM65" s="334" t="s">
        <v>1240</v>
      </c>
      <c r="CN65" s="335" t="s">
        <v>1257</v>
      </c>
      <c r="CO65" s="105"/>
      <c r="CP65" s="232" t="s">
        <v>321</v>
      </c>
    </row>
    <row r="66" spans="2:96"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1146</v>
      </c>
      <c r="AI66" s="148" t="s">
        <v>1108</v>
      </c>
      <c r="AJ66" s="265" t="s">
        <v>409</v>
      </c>
      <c r="AK66" s="515"/>
      <c r="AL66" s="82"/>
      <c r="AM66" s="245"/>
      <c r="AN66" s="108" t="str">
        <f ca="1"/>
        <v/>
      </c>
      <c r="AO66" s="289" t="str">
        <f ca="1"/>
        <v/>
      </c>
      <c r="AP66" s="260"/>
      <c r="AQ66" s="114"/>
      <c r="AR66" s="115"/>
      <c r="AS66" s="105"/>
      <c r="AT66" s="232"/>
      <c r="AU66" s="81"/>
      <c r="AV66" s="185" t="s">
        <v>1146</v>
      </c>
      <c r="AW66" s="148" t="s">
        <v>1108</v>
      </c>
      <c r="AX66" s="265" t="s">
        <v>409</v>
      </c>
      <c r="AY66" s="515"/>
      <c r="AZ66" s="82"/>
      <c r="BA66" s="245"/>
      <c r="BB66" s="108" t="str">
        <f ca="1"/>
        <v/>
      </c>
      <c r="BC66" s="289" t="str">
        <f ca="1"/>
        <v/>
      </c>
      <c r="BD66" s="260"/>
      <c r="BE66" s="114"/>
      <c r="BF66" s="115"/>
      <c r="BG66" s="105"/>
      <c r="BH66" s="232"/>
      <c r="BI66" s="81"/>
      <c r="BJ66" s="185" t="s">
        <v>1146</v>
      </c>
      <c r="BK66" s="148" t="s">
        <v>1108</v>
      </c>
      <c r="BL66" s="265" t="s">
        <v>409</v>
      </c>
      <c r="BM66" s="515"/>
      <c r="BN66" s="82"/>
      <c r="BO66" s="245"/>
      <c r="BP66" s="108" t="str">
        <f ca="1"/>
        <v/>
      </c>
      <c r="BQ66" s="289" t="str">
        <f ca="1"/>
        <v/>
      </c>
      <c r="BR66" s="260"/>
      <c r="BS66" s="114"/>
      <c r="BT66" s="115"/>
      <c r="BU66" s="105"/>
      <c r="BV66" s="232"/>
      <c r="BW66" s="81"/>
      <c r="BX66" s="185" t="s">
        <v>1254</v>
      </c>
      <c r="BY66" s="173" t="s">
        <v>1211</v>
      </c>
      <c r="BZ66" s="274"/>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6"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148" t="s">
        <v>1109</v>
      </c>
      <c r="AJ67" s="265" t="s">
        <v>1252</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148" t="s">
        <v>1109</v>
      </c>
      <c r="BL67" s="265" t="s">
        <v>1252</v>
      </c>
      <c r="BM67" s="515"/>
      <c r="BN67" s="82"/>
      <c r="BO67" s="202"/>
      <c r="BP67" s="108" t="str">
        <f ca="1"/>
        <v/>
      </c>
      <c r="BQ67" s="289" t="str">
        <f ca="1"/>
        <v/>
      </c>
      <c r="BR67" s="260"/>
      <c r="BS67" s="114"/>
      <c r="BT67" s="115"/>
      <c r="BU67" s="105"/>
      <c r="BV67" s="30"/>
      <c r="BW67" s="81"/>
      <c r="BX67" s="185" t="s">
        <v>1148</v>
      </c>
      <c r="BY67" s="148" t="s">
        <v>1213</v>
      </c>
      <c r="BZ67" s="265"/>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6"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471</v>
      </c>
      <c r="BM68" s="515"/>
      <c r="BN68" s="82"/>
      <c r="BO68" s="202"/>
      <c r="BP68" s="108" t="str">
        <f ca="1"/>
        <v/>
      </c>
      <c r="BQ68" s="289" t="str">
        <f ca="1"/>
        <v/>
      </c>
      <c r="BR68" s="260"/>
      <c r="BS68" s="114"/>
      <c r="BT68" s="115"/>
      <c r="BU68" s="105"/>
      <c r="BV68" s="30"/>
      <c r="BW68" s="81"/>
      <c r="BX68" s="185" t="s">
        <v>1149</v>
      </c>
      <c r="BY68" s="173" t="s">
        <v>1214</v>
      </c>
      <c r="BZ68" s="274"/>
      <c r="CA68" s="515"/>
      <c r="CB68" s="82"/>
      <c r="CC68" s="202"/>
      <c r="CD68" s="108" t="str">
        <f ca="1"/>
        <v/>
      </c>
      <c r="CE68" s="289" t="str">
        <f ca="1"/>
        <v/>
      </c>
      <c r="CF68" s="260"/>
      <c r="CG68" s="114"/>
      <c r="CH68" s="115"/>
      <c r="CI68" s="105"/>
      <c r="CJ68" s="232"/>
      <c r="CK68" s="81"/>
      <c r="CL68" s="185"/>
      <c r="CM68" s="88" t="s">
        <v>1209</v>
      </c>
      <c r="CN68" s="272" t="s">
        <v>1210</v>
      </c>
      <c r="CO68" s="105"/>
      <c r="CP68" s="232" t="s">
        <v>321</v>
      </c>
    </row>
    <row r="69" spans="2:96"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c r="CA69" s="515"/>
      <c r="CB69" s="82"/>
      <c r="CC69" s="202"/>
      <c r="CD69" s="108" t="str">
        <f ca="1"/>
        <v/>
      </c>
      <c r="CE69" s="289" t="str">
        <f ca="1"/>
        <v/>
      </c>
      <c r="CF69" s="260"/>
      <c r="CG69" s="114"/>
      <c r="CH69" s="115"/>
      <c r="CI69" s="105"/>
      <c r="CJ69" s="232"/>
      <c r="CK69" s="81"/>
      <c r="CL69" s="185"/>
      <c r="CM69" s="88" t="s">
        <v>1211</v>
      </c>
      <c r="CN69" s="272" t="s">
        <v>1210</v>
      </c>
      <c r="CO69" s="105"/>
      <c r="CP69" s="232" t="s">
        <v>321</v>
      </c>
    </row>
    <row r="70" spans="2:96"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1262</v>
      </c>
      <c r="AK70" s="515"/>
      <c r="AL70" s="82"/>
      <c r="AM70" s="202"/>
      <c r="AN70" s="108" t="str">
        <f ca="1"/>
        <v/>
      </c>
      <c r="AO70" s="289" t="str">
        <f ca="1"/>
        <v/>
      </c>
      <c r="AP70" s="260"/>
      <c r="AQ70" s="114"/>
      <c r="AR70" s="115"/>
      <c r="AS70" s="105"/>
      <c r="AT70" s="30"/>
      <c r="AU70" s="81"/>
      <c r="AV70" s="185" t="s">
        <v>1151</v>
      </c>
      <c r="AW70" s="173" t="s">
        <v>1112</v>
      </c>
      <c r="AX70" s="274" t="s">
        <v>1262</v>
      </c>
      <c r="AY70" s="515"/>
      <c r="AZ70" s="82"/>
      <c r="BA70" s="202"/>
      <c r="BB70" s="108" t="str">
        <f ca="1"/>
        <v/>
      </c>
      <c r="BC70" s="289" t="str">
        <f ca="1"/>
        <v/>
      </c>
      <c r="BD70" s="260"/>
      <c r="BE70" s="114"/>
      <c r="BF70" s="115"/>
      <c r="BG70" s="105"/>
      <c r="BH70" s="30"/>
      <c r="BI70" s="81"/>
      <c r="BJ70" s="185" t="s">
        <v>1151</v>
      </c>
      <c r="BK70" s="173" t="s">
        <v>1112</v>
      </c>
      <c r="BL70" s="274" t="s">
        <v>1262</v>
      </c>
      <c r="BM70" s="515"/>
      <c r="BN70" s="82"/>
      <c r="BO70" s="202"/>
      <c r="BP70" s="108" t="str">
        <f ca="1"/>
        <v/>
      </c>
      <c r="BQ70" s="289" t="str">
        <f ca="1"/>
        <v/>
      </c>
      <c r="BR70" s="260"/>
      <c r="BS70" s="114"/>
      <c r="BT70" s="115"/>
      <c r="BU70" s="105"/>
      <c r="BV70" s="30"/>
      <c r="BW70" s="81"/>
      <c r="BX70" s="185" t="s">
        <v>1151</v>
      </c>
      <c r="BY70" s="173" t="s">
        <v>1216</v>
      </c>
      <c r="BZ70" s="274"/>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6"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c r="CA71" s="515"/>
      <c r="CB71" s="82"/>
      <c r="CC71" s="202"/>
      <c r="CD71" s="108" t="str">
        <f ca="1"/>
        <v/>
      </c>
      <c r="CE71" s="289" t="str">
        <f ca="1"/>
        <v/>
      </c>
      <c r="CF71" s="260"/>
      <c r="CG71" s="114"/>
      <c r="CH71" s="115"/>
      <c r="CI71" s="105"/>
      <c r="CJ71" s="232"/>
      <c r="CK71" s="81"/>
      <c r="CL71" s="185"/>
      <c r="CM71" s="185"/>
      <c r="CN71" s="185"/>
      <c r="CO71" s="105"/>
      <c r="CP71" s="232" t="s">
        <v>321</v>
      </c>
    </row>
    <row r="72" spans="2:96" ht="15" customHeight="1">
      <c r="D72" s="74"/>
      <c r="E72" s="75"/>
      <c r="G72" s="2" t="s">
        <v>321</v>
      </c>
      <c r="AG72" s="81"/>
      <c r="AH72" s="185" t="s">
        <v>1153</v>
      </c>
      <c r="AI72" s="173" t="s">
        <v>1114</v>
      </c>
      <c r="AJ72" s="274" t="s">
        <v>1262</v>
      </c>
      <c r="AK72" s="515"/>
      <c r="AL72" s="82"/>
      <c r="AM72" s="202"/>
      <c r="AN72" s="108" t="str">
        <f ca="1"/>
        <v/>
      </c>
      <c r="AO72" s="289" t="str">
        <f ca="1"/>
        <v/>
      </c>
      <c r="AP72" s="260"/>
      <c r="AQ72" s="114"/>
      <c r="AR72" s="115"/>
      <c r="AS72" s="105"/>
      <c r="AT72" s="30"/>
      <c r="AU72" s="81"/>
      <c r="AV72" s="185" t="s">
        <v>1153</v>
      </c>
      <c r="AW72" s="173" t="s">
        <v>1114</v>
      </c>
      <c r="AX72" s="274" t="s">
        <v>1262</v>
      </c>
      <c r="AY72" s="515"/>
      <c r="AZ72" s="82"/>
      <c r="BA72" s="202"/>
      <c r="BB72" s="108" t="str">
        <f ca="1"/>
        <v/>
      </c>
      <c r="BC72" s="289" t="str">
        <f ca="1"/>
        <v/>
      </c>
      <c r="BD72" s="260"/>
      <c r="BE72" s="114"/>
      <c r="BF72" s="115"/>
      <c r="BG72" s="105"/>
      <c r="BH72" s="30"/>
      <c r="BI72" s="81"/>
      <c r="BJ72" s="185" t="s">
        <v>1153</v>
      </c>
      <c r="BK72" s="173" t="s">
        <v>1114</v>
      </c>
      <c r="BL72" s="274" t="s">
        <v>1262</v>
      </c>
      <c r="BM72" s="515"/>
      <c r="BN72" s="82"/>
      <c r="BO72" s="202"/>
      <c r="BP72" s="108" t="str">
        <f ca="1"/>
        <v/>
      </c>
      <c r="BQ72" s="289" t="str">
        <f ca="1"/>
        <v/>
      </c>
      <c r="BR72" s="260"/>
      <c r="BS72" s="114"/>
      <c r="BT72" s="115"/>
      <c r="BU72" s="105"/>
      <c r="BV72" s="30"/>
      <c r="BW72" s="81"/>
      <c r="BX72" s="185" t="s">
        <v>1153</v>
      </c>
      <c r="BY72" s="173" t="s">
        <v>1218</v>
      </c>
      <c r="BZ72" s="274"/>
      <c r="CA72" s="515"/>
      <c r="CB72" s="82"/>
      <c r="CC72" s="202"/>
      <c r="CD72" s="108" t="str">
        <f ca="1"/>
        <v/>
      </c>
      <c r="CE72" s="289" t="str">
        <f ca="1"/>
        <v/>
      </c>
      <c r="CF72" s="260"/>
      <c r="CG72" s="114"/>
      <c r="CH72" s="115"/>
      <c r="CI72" s="105"/>
      <c r="CJ72" s="232"/>
      <c r="CK72" s="81"/>
      <c r="CL72" s="185"/>
      <c r="CM72" s="185"/>
      <c r="CN72" s="185"/>
      <c r="CO72" s="105"/>
      <c r="CP72" s="232"/>
    </row>
    <row r="73" spans="2:96" ht="15" customHeight="1">
      <c r="D73" s="74"/>
      <c r="E73" s="75"/>
      <c r="G73" s="2" t="s">
        <v>321</v>
      </c>
      <c r="T73" s="3"/>
      <c r="U73" s="74"/>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c r="CA73" s="516"/>
      <c r="CB73" s="82"/>
      <c r="CC73" s="202"/>
      <c r="CD73" s="108" t="str">
        <f ca="1"/>
        <v/>
      </c>
      <c r="CE73" s="289" t="str">
        <f ca="1"/>
        <v/>
      </c>
      <c r="CF73" s="260"/>
      <c r="CG73" s="114"/>
      <c r="CH73" s="115"/>
      <c r="CI73" s="105"/>
      <c r="CJ73" s="232"/>
      <c r="CK73" s="81"/>
      <c r="CL73" s="185"/>
      <c r="CM73" s="185"/>
      <c r="CN73" s="185"/>
      <c r="CO73" s="105"/>
      <c r="CP73" s="232"/>
    </row>
    <row r="74" spans="2:96" ht="15" customHeight="1">
      <c r="B74" s="96" t="s">
        <v>441</v>
      </c>
      <c r="D74" s="74"/>
      <c r="E74" s="75"/>
      <c r="G74" s="2" t="s">
        <v>321</v>
      </c>
      <c r="S74" s="96" t="s">
        <v>1015</v>
      </c>
      <c r="T74" s="182"/>
      <c r="U74" s="74"/>
      <c r="V74" s="75"/>
      <c r="AA74" s="310"/>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6"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1267</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1267</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c r="CA75" s="518"/>
      <c r="CB75" s="82"/>
      <c r="CC75" s="202"/>
      <c r="CD75" s="108" t="str">
        <f ca="1"/>
        <v/>
      </c>
      <c r="CE75" s="289" t="str">
        <f ca="1"/>
        <v/>
      </c>
      <c r="CF75" s="260"/>
      <c r="CG75" s="114"/>
      <c r="CH75" s="115"/>
      <c r="CI75" s="105"/>
      <c r="CJ75" s="232"/>
      <c r="CK75" s="81"/>
      <c r="CL75" s="185"/>
      <c r="CM75" s="185"/>
      <c r="CN75" s="185"/>
      <c r="CO75" s="105"/>
      <c r="CP75" s="232"/>
    </row>
    <row r="76" spans="2:96"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c r="CA76" s="518"/>
      <c r="CB76" s="82"/>
      <c r="CC76" s="202"/>
      <c r="CD76" s="108" t="str">
        <f ca="1"/>
        <v/>
      </c>
      <c r="CE76" s="289" t="str">
        <f ca="1"/>
        <v/>
      </c>
      <c r="CF76" s="260"/>
      <c r="CG76" s="114"/>
      <c r="CH76" s="115"/>
      <c r="CI76" s="105"/>
      <c r="CJ76" s="232"/>
      <c r="CK76" s="81"/>
      <c r="CL76" s="185"/>
      <c r="CM76" s="185"/>
      <c r="CN76" s="185"/>
      <c r="CO76" s="105"/>
      <c r="CP76" s="232"/>
    </row>
    <row r="77" spans="2:96" ht="15" customHeight="1">
      <c r="B77" s="81"/>
      <c r="C77" s="187" t="s">
        <v>977</v>
      </c>
      <c r="D77" s="86" t="s">
        <v>446</v>
      </c>
      <c r="E77" s="271" t="s">
        <v>1262</v>
      </c>
      <c r="F77" s="105"/>
      <c r="G77" s="30" t="s">
        <v>321</v>
      </c>
      <c r="H77" s="103"/>
      <c r="I77" s="106" t="s">
        <v>423</v>
      </c>
      <c r="J77" s="106" t="s">
        <v>424</v>
      </c>
      <c r="K77" s="103"/>
      <c r="L77" s="103"/>
      <c r="M77" s="103"/>
      <c r="N77" s="103"/>
      <c r="O77" s="103"/>
      <c r="P77" s="103"/>
      <c r="Q77" s="105"/>
      <c r="S77" s="81"/>
      <c r="T77" s="185" t="s">
        <v>1002</v>
      </c>
      <c r="U77" s="86" t="s">
        <v>421</v>
      </c>
      <c r="V77" s="271" t="s">
        <v>1258</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c r="CA77" s="518"/>
      <c r="CB77" s="82"/>
      <c r="CC77" s="202"/>
      <c r="CD77" s="108" t="str">
        <f ca="1"/>
        <v/>
      </c>
      <c r="CE77" s="289" t="str">
        <f ca="1"/>
        <v/>
      </c>
      <c r="CF77" s="260"/>
      <c r="CG77" s="114"/>
      <c r="CH77" s="115"/>
      <c r="CI77" s="105"/>
      <c r="CJ77" s="232"/>
      <c r="CK77" s="81"/>
      <c r="CL77" s="185"/>
      <c r="CM77" s="185"/>
      <c r="CN77" s="185"/>
      <c r="CO77" s="105"/>
      <c r="CP77" s="232"/>
    </row>
    <row r="78" spans="2:96"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AA102" ca="1" si="1">IF($Z78="","",VLOOKUP($Z78,INDIRECT(Currency&amp;"Instruments!Instrument.Swap"),4,0))</f>
        <v/>
      </c>
      <c r="AB78" s="311" t="str">
        <f t="shared" ref="AB78:AB102"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c r="CA78" s="518"/>
      <c r="CB78" s="82"/>
      <c r="CC78" s="202"/>
      <c r="CD78" s="108" t="str">
        <f ca="1"/>
        <v/>
      </c>
      <c r="CE78" s="289" t="str">
        <f ca="1"/>
        <v/>
      </c>
      <c r="CF78" s="260"/>
      <c r="CG78" s="114"/>
      <c r="CH78" s="115"/>
      <c r="CI78" s="105"/>
      <c r="CJ78" s="232"/>
      <c r="CK78" s="81"/>
      <c r="CL78" s="185"/>
      <c r="CM78" s="185"/>
      <c r="CN78" s="185"/>
      <c r="CO78" s="105"/>
      <c r="CP78" s="232"/>
      <c r="CR78" s="310"/>
    </row>
    <row r="79" spans="2:96"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ca="1" si="1"/>
        <v/>
      </c>
      <c r="AB79" s="311" t="str">
        <f t="shared" ca="1" si="2"/>
        <v/>
      </c>
      <c r="AC79" s="207" t="str">
        <f ca="1"/>
        <v/>
      </c>
      <c r="AD79" s="208" t="str">
        <f t="shared" ca="1" si="3"/>
        <v/>
      </c>
      <c r="AE79" s="105"/>
      <c r="AF79" s="232"/>
      <c r="AG79" s="81"/>
      <c r="AH79" s="185" t="s">
        <v>1160</v>
      </c>
      <c r="AI79" s="148" t="s">
        <v>1163</v>
      </c>
      <c r="AJ79" s="265" t="s">
        <v>348</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c r="CA79" s="518"/>
      <c r="CB79" s="82"/>
      <c r="CC79" s="202"/>
      <c r="CD79" s="108" t="str">
        <f ca="1"/>
        <v/>
      </c>
      <c r="CE79" s="289" t="str">
        <f ca="1"/>
        <v/>
      </c>
      <c r="CF79" s="260"/>
      <c r="CG79" s="114"/>
      <c r="CH79" s="115"/>
      <c r="CI79" s="105"/>
      <c r="CJ79" s="232"/>
      <c r="CK79" s="81"/>
      <c r="CL79" s="185"/>
      <c r="CM79" s="185"/>
      <c r="CN79" s="185"/>
      <c r="CO79" s="105"/>
      <c r="CP79" s="232"/>
    </row>
    <row r="80" spans="2:96"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1"/>
        <v/>
      </c>
      <c r="AB80" s="312" t="str">
        <f t="shared" ca="1" si="2"/>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0.03</v>
      </c>
      <c r="W81" s="82"/>
      <c r="X81" s="30"/>
      <c r="Y81" s="206"/>
      <c r="Z81" s="318" t="str">
        <f ca="1"/>
        <v/>
      </c>
      <c r="AA81" s="312" t="str">
        <f t="shared" ca="1" si="1"/>
        <v/>
      </c>
      <c r="AB81" s="312" t="str">
        <f t="shared" ca="1" si="2"/>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0</v>
      </c>
      <c r="W82" s="82"/>
      <c r="X82" s="30"/>
      <c r="Y82" s="206"/>
      <c r="Z82" s="318" t="str">
        <f ca="1"/>
        <v/>
      </c>
      <c r="AA82" s="312" t="str">
        <f t="shared" ca="1" si="1"/>
        <v/>
      </c>
      <c r="AB82" s="312" t="str">
        <f t="shared" ca="1" si="2"/>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1"/>
        <v/>
      </c>
      <c r="AB83" s="312" t="str">
        <f t="shared" ca="1" si="2"/>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1"/>
        <v/>
      </c>
      <c r="AB84" s="312" t="str">
        <f t="shared" ca="1" si="2"/>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1"/>
        <v/>
      </c>
      <c r="AB85" s="312" t="str">
        <f t="shared" ca="1" si="2"/>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1"/>
        <v/>
      </c>
      <c r="AB86" s="312" t="str">
        <f t="shared" ca="1" si="2"/>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1"/>
        <v/>
      </c>
      <c r="AB87" s="312" t="str">
        <f t="shared" ca="1" si="2"/>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1"/>
        <v/>
      </c>
      <c r="AB88" s="313" t="str">
        <f t="shared" ca="1" si="2"/>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1"/>
        <v/>
      </c>
      <c r="AB89" s="313" t="str">
        <f t="shared" ca="1" si="2"/>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1"/>
        <v/>
      </c>
      <c r="AB90" s="313" t="str">
        <f t="shared" ca="1" si="2"/>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1"/>
        <v/>
      </c>
      <c r="AB91" s="313" t="str">
        <f t="shared" ca="1" si="2"/>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1"/>
        <v/>
      </c>
      <c r="AB92" s="313" t="str">
        <f t="shared" ca="1" si="2"/>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1"/>
        <v/>
      </c>
      <c r="AB93" s="313" t="str">
        <f t="shared" ca="1" si="2"/>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1"/>
        <v/>
      </c>
      <c r="AB94" s="313" t="str">
        <f t="shared" ca="1" si="2"/>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1"/>
        <v/>
      </c>
      <c r="AB95" s="313" t="str">
        <f t="shared" ca="1" si="2"/>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1"/>
        <v/>
      </c>
      <c r="AB96" s="313" t="str">
        <f t="shared" ca="1" si="2"/>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1"/>
        <v/>
      </c>
      <c r="AB97" s="313" t="str">
        <f t="shared" ca="1" si="2"/>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1"/>
        <v/>
      </c>
      <c r="AB98" s="313" t="str">
        <f t="shared" ca="1" si="2"/>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1"/>
        <v/>
      </c>
      <c r="AB99" s="313" t="str">
        <f t="shared" ca="1" si="2"/>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1"/>
        <v/>
      </c>
      <c r="AB100" s="313" t="str">
        <f t="shared" ca="1" si="2"/>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1"/>
        <v/>
      </c>
      <c r="AB101" s="313" t="str">
        <f t="shared" ca="1" si="2"/>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1"/>
        <v/>
      </c>
      <c r="AB102" s="314" t="str">
        <f t="shared" ca="1" si="2"/>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74"/>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c r="CP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c r="CP108" s="232"/>
    </row>
    <row r="109" spans="2:94" ht="15" customHeight="1">
      <c r="B109" s="81"/>
      <c r="C109" s="187" t="s">
        <v>977</v>
      </c>
      <c r="D109" s="127" t="s">
        <v>421</v>
      </c>
      <c r="E109" s="271" t="s">
        <v>1262</v>
      </c>
      <c r="F109" s="105"/>
      <c r="G109" s="30" t="s">
        <v>321</v>
      </c>
      <c r="H109" s="103"/>
      <c r="I109" s="106" t="s">
        <v>423</v>
      </c>
      <c r="J109" s="106" t="s">
        <v>424</v>
      </c>
      <c r="K109" s="103"/>
      <c r="L109" s="103"/>
      <c r="M109" s="103"/>
      <c r="N109" s="103"/>
      <c r="O109" s="103"/>
      <c r="P109" s="103"/>
      <c r="Q109" s="105"/>
      <c r="S109" s="81"/>
      <c r="T109" s="185" t="s">
        <v>977</v>
      </c>
      <c r="U109" s="216" t="s">
        <v>446</v>
      </c>
      <c r="V109" s="271" t="s">
        <v>1262</v>
      </c>
      <c r="W109" s="82"/>
      <c r="X109" s="30"/>
      <c r="Y109" s="82"/>
      <c r="Z109" s="194" t="s">
        <v>423</v>
      </c>
      <c r="AA109" s="194" t="s">
        <v>424</v>
      </c>
      <c r="AB109" s="194" t="s">
        <v>427</v>
      </c>
      <c r="AC109" s="103"/>
      <c r="AD109" s="103"/>
      <c r="AE109" s="105"/>
      <c r="AF109" s="232"/>
      <c r="CP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c r="CP110" s="232"/>
    </row>
    <row r="111" spans="2:94" ht="15" customHeight="1">
      <c r="B111" s="81"/>
      <c r="C111" s="185" t="s">
        <v>979</v>
      </c>
      <c r="D111" s="128" t="s">
        <v>451</v>
      </c>
      <c r="E111" s="272" t="s">
        <v>995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4">IF(AA111="","","TRUE")</f>
        <v/>
      </c>
      <c r="AC111" s="220"/>
      <c r="AD111" s="220"/>
      <c r="AE111" s="105"/>
      <c r="AF111" s="232"/>
      <c r="CP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995</v>
      </c>
      <c r="W112" s="195"/>
      <c r="X112" s="30"/>
      <c r="Y112" s="195"/>
      <c r="Z112" s="108" t="str">
        <f ca="1"/>
        <v/>
      </c>
      <c r="AA112" s="221" t="str">
        <f ca="1"/>
        <v/>
      </c>
      <c r="AB112" s="198" t="str">
        <f t="shared" ca="1" si="4"/>
        <v/>
      </c>
      <c r="AC112" s="220"/>
      <c r="AD112" s="220"/>
      <c r="AE112" s="105"/>
      <c r="AF112" s="232"/>
      <c r="CP112" s="232"/>
    </row>
    <row r="113" spans="2:94"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469</v>
      </c>
      <c r="W113" s="195"/>
      <c r="X113" s="30"/>
      <c r="Y113" s="195"/>
      <c r="Z113" s="108" t="str">
        <f ca="1"/>
        <v/>
      </c>
      <c r="AA113" s="221" t="str">
        <f ca="1"/>
        <v/>
      </c>
      <c r="AB113" s="198" t="str">
        <f t="shared" ca="1" si="4"/>
        <v/>
      </c>
      <c r="AC113" s="220"/>
      <c r="AD113" s="220"/>
      <c r="AE113" s="105"/>
      <c r="AF113" s="232"/>
      <c r="CP113" s="232"/>
    </row>
    <row r="114" spans="2:94"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4"/>
        <v/>
      </c>
      <c r="AC114" s="220"/>
      <c r="AD114" s="220"/>
      <c r="AE114" s="105"/>
      <c r="AF114" s="232"/>
      <c r="CP114" s="232"/>
    </row>
    <row r="115" spans="2:94"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4"/>
        <v/>
      </c>
      <c r="AC115" s="220"/>
      <c r="AD115" s="220"/>
      <c r="AE115" s="105"/>
      <c r="AF115" s="232"/>
      <c r="CP115" s="232"/>
    </row>
    <row r="116" spans="2:94"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4"/>
        <v/>
      </c>
      <c r="AC116" s="220"/>
      <c r="AD116" s="220"/>
      <c r="AE116" s="105"/>
      <c r="AF116" s="232"/>
      <c r="CP116" s="232"/>
    </row>
    <row r="117" spans="2:94"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4"/>
        <v/>
      </c>
      <c r="AC117" s="220"/>
      <c r="AD117" s="220"/>
      <c r="AE117" s="105"/>
      <c r="AF117" s="232"/>
      <c r="CP117" s="232"/>
    </row>
    <row r="118" spans="2:94"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4"/>
        <v/>
      </c>
      <c r="AC118" s="220"/>
      <c r="AD118" s="220"/>
      <c r="AE118" s="105"/>
      <c r="AF118" s="232"/>
      <c r="CP118" s="232"/>
    </row>
    <row r="119" spans="2:94"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4"/>
        <v/>
      </c>
      <c r="AC119" s="220"/>
      <c r="AD119" s="220"/>
      <c r="AE119" s="105"/>
      <c r="AF119" s="232"/>
      <c r="CP119" s="232"/>
    </row>
    <row r="120" spans="2:94"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4"/>
        <v/>
      </c>
      <c r="AC120" s="220"/>
      <c r="AD120" s="220"/>
      <c r="AE120" s="105"/>
      <c r="AF120" s="232"/>
      <c r="CP120" s="232"/>
    </row>
    <row r="121" spans="2:94"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4"/>
        <v/>
      </c>
      <c r="AC121" s="220"/>
      <c r="AD121" s="220"/>
      <c r="AE121" s="105"/>
      <c r="AF121" s="232"/>
      <c r="CP121" s="232"/>
    </row>
    <row r="122" spans="2:94"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4"/>
        <v/>
      </c>
      <c r="AC122" s="220"/>
      <c r="AD122" s="220"/>
      <c r="AE122" s="105"/>
      <c r="AF122" s="232"/>
      <c r="CP122" s="232"/>
    </row>
    <row r="123" spans="2:94"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4"/>
        <v/>
      </c>
      <c r="AC123" s="220"/>
      <c r="AD123" s="220"/>
      <c r="AE123" s="105"/>
      <c r="AF123" s="232"/>
      <c r="CP123" s="232"/>
    </row>
    <row r="124" spans="2:94"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4"/>
        <v/>
      </c>
      <c r="AC124" s="194"/>
      <c r="AD124" s="222"/>
      <c r="AE124" s="105"/>
      <c r="AF124" s="232"/>
      <c r="CP124" s="232"/>
    </row>
    <row r="125" spans="2:94"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4"/>
        <v/>
      </c>
      <c r="AC125" s="194"/>
      <c r="AD125" s="222"/>
      <c r="AE125" s="105"/>
      <c r="AF125" s="232"/>
      <c r="CP125" s="232"/>
    </row>
    <row r="126" spans="2:94"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4"/>
        <v/>
      </c>
      <c r="AC126" s="194"/>
      <c r="AD126" s="103"/>
      <c r="AE126" s="105"/>
      <c r="AF126" s="232"/>
      <c r="CP126" s="232"/>
    </row>
    <row r="127" spans="2:94"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4"/>
        <v/>
      </c>
      <c r="AC127" s="194"/>
      <c r="AD127" s="103"/>
      <c r="AE127" s="105"/>
      <c r="AF127" s="232"/>
      <c r="CP127" s="232"/>
    </row>
    <row r="128" spans="2:94"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4"/>
        <v/>
      </c>
      <c r="AC128" s="194"/>
      <c r="AD128" s="103"/>
      <c r="AE128" s="105"/>
      <c r="AF128" s="232"/>
      <c r="CP128" s="232"/>
    </row>
    <row r="129" spans="2:94"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4"/>
        <v/>
      </c>
      <c r="AC129" s="194"/>
      <c r="AD129" s="103"/>
      <c r="AE129" s="105"/>
      <c r="AF129" s="232"/>
      <c r="CP129" s="232"/>
    </row>
    <row r="130" spans="2:94"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4"/>
        <v/>
      </c>
      <c r="AC130" s="194"/>
      <c r="AD130" s="103"/>
      <c r="AE130" s="105"/>
      <c r="AF130" s="232"/>
      <c r="CP130" s="232"/>
    </row>
    <row r="131" spans="2:94"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4"/>
        <v/>
      </c>
      <c r="AC131" s="194"/>
      <c r="AD131" s="103"/>
      <c r="AE131" s="105"/>
      <c r="AF131" s="232"/>
      <c r="CP131" s="232"/>
    </row>
    <row r="132" spans="2:94"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4"/>
        <v/>
      </c>
      <c r="AC132" s="194"/>
      <c r="AD132" s="103"/>
      <c r="AE132" s="105"/>
      <c r="AF132" s="232"/>
      <c r="CP132" s="232"/>
    </row>
    <row r="133" spans="2:94"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4"/>
        <v/>
      </c>
      <c r="AC133" s="194"/>
      <c r="AD133" s="103"/>
      <c r="AE133" s="105"/>
      <c r="AF133" s="232"/>
      <c r="CP133" s="232"/>
    </row>
    <row r="134" spans="2:94"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4"/>
        <v/>
      </c>
      <c r="AC134" s="103"/>
      <c r="AD134" s="103"/>
      <c r="AE134" s="105"/>
      <c r="AF134" s="232"/>
      <c r="CP134" s="232"/>
    </row>
    <row r="135" spans="2:94"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c r="CP135" s="232"/>
    </row>
    <row r="136" spans="2:94" ht="15" customHeight="1">
      <c r="G136" s="2" t="s">
        <v>321</v>
      </c>
    </row>
  </sheetData>
  <mergeCells count="20">
    <mergeCell ref="BM60:BM74"/>
    <mergeCell ref="BM75:BM87"/>
    <mergeCell ref="CA60:CA73"/>
    <mergeCell ref="CA74:CA86"/>
    <mergeCell ref="AK60:AK74"/>
    <mergeCell ref="AK75:AK87"/>
    <mergeCell ref="AY60:AY74"/>
    <mergeCell ref="AY75:AY87"/>
    <mergeCell ref="CK7:CO8"/>
    <mergeCell ref="D11:D12"/>
    <mergeCell ref="AK45:AK59"/>
    <mergeCell ref="AY45:AY59"/>
    <mergeCell ref="BM45:BM59"/>
    <mergeCell ref="CA45:CA59"/>
    <mergeCell ref="B7:Q8"/>
    <mergeCell ref="S7:AE8"/>
    <mergeCell ref="AG7:AS8"/>
    <mergeCell ref="AU7:BG8"/>
    <mergeCell ref="BI7:BU8"/>
    <mergeCell ref="BW7:CI8"/>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22530"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22531"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22532"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22533"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22534"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22535"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22536"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1463</v>
      </c>
    </row>
    <row r="12" spans="2:93" ht="15" customHeight="1">
      <c r="B12" s="24"/>
      <c r="C12" s="2"/>
      <c r="D12" s="484"/>
      <c r="E12" s="24"/>
    </row>
    <row r="13" spans="2:93" ht="15" customHeight="1">
      <c r="D13" s="225" t="s">
        <v>327</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1464</v>
      </c>
      <c r="F18" s="175"/>
      <c r="S18" s="81"/>
      <c r="T18" s="185" t="s">
        <v>970</v>
      </c>
      <c r="U18" s="86" t="s">
        <v>406</v>
      </c>
      <c r="V18" s="266" t="s">
        <v>1464</v>
      </c>
      <c r="W18" s="175"/>
      <c r="AG18" s="81"/>
      <c r="AH18" s="185" t="s">
        <v>970</v>
      </c>
      <c r="AI18" s="86" t="s">
        <v>406</v>
      </c>
      <c r="AJ18" s="269" t="s">
        <v>1464</v>
      </c>
      <c r="AK18" s="279"/>
      <c r="AL18" s="250"/>
      <c r="AU18" s="81"/>
      <c r="AV18" s="185" t="s">
        <v>970</v>
      </c>
      <c r="AW18" s="86" t="s">
        <v>406</v>
      </c>
      <c r="AX18" s="269" t="s">
        <v>1464</v>
      </c>
      <c r="AY18" s="279"/>
      <c r="AZ18" s="250"/>
      <c r="BI18" s="81"/>
      <c r="BJ18" s="185" t="s">
        <v>970</v>
      </c>
      <c r="BK18" s="86" t="s">
        <v>406</v>
      </c>
      <c r="BL18" s="269" t="s">
        <v>1464</v>
      </c>
      <c r="BM18" s="279"/>
      <c r="BN18" s="250"/>
      <c r="BW18" s="81"/>
      <c r="BX18" s="185" t="s">
        <v>970</v>
      </c>
      <c r="BY18" s="86" t="s">
        <v>406</v>
      </c>
      <c r="BZ18" s="269" t="s">
        <v>1464</v>
      </c>
      <c r="CA18" s="279"/>
      <c r="CB18" s="250"/>
      <c r="CK18" s="81"/>
      <c r="CL18" s="185" t="s">
        <v>970</v>
      </c>
      <c r="CM18" s="86" t="s">
        <v>406</v>
      </c>
      <c r="CN18" s="269" t="s">
        <v>1464</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1465</v>
      </c>
      <c r="D20" s="90" t="s">
        <v>410</v>
      </c>
      <c r="E20" s="268" t="s">
        <v>1466</v>
      </c>
      <c r="F20" s="175"/>
      <c r="S20" s="81"/>
      <c r="T20" s="185" t="s">
        <v>1465</v>
      </c>
      <c r="U20" s="90" t="s">
        <v>410</v>
      </c>
      <c r="V20" s="268" t="s">
        <v>1467</v>
      </c>
      <c r="W20" s="175"/>
      <c r="AG20" s="81"/>
      <c r="AH20" s="185" t="s">
        <v>1465</v>
      </c>
      <c r="AI20" s="90" t="s">
        <v>410</v>
      </c>
      <c r="AJ20" s="246" t="s">
        <v>1468</v>
      </c>
      <c r="AK20" s="279"/>
      <c r="AL20" s="250"/>
      <c r="AU20" s="81"/>
      <c r="AV20" s="185" t="s">
        <v>1465</v>
      </c>
      <c r="AW20" s="90" t="s">
        <v>410</v>
      </c>
      <c r="AX20" s="246" t="s">
        <v>1469</v>
      </c>
      <c r="AY20" s="279"/>
      <c r="AZ20" s="250"/>
      <c r="BI20" s="81"/>
      <c r="BJ20" s="185" t="s">
        <v>1465</v>
      </c>
      <c r="BK20" s="90" t="s">
        <v>410</v>
      </c>
      <c r="BL20" s="246" t="s">
        <v>1470</v>
      </c>
      <c r="BM20" s="279"/>
      <c r="BN20" s="250"/>
      <c r="BW20" s="81"/>
      <c r="BX20" s="185" t="s">
        <v>1465</v>
      </c>
      <c r="BY20" s="90" t="s">
        <v>410</v>
      </c>
      <c r="BZ20" s="246" t="s">
        <v>1471</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AUD</v>
      </c>
      <c r="F28" s="176"/>
      <c r="S28" s="81"/>
      <c r="T28" s="185" t="s">
        <v>974</v>
      </c>
      <c r="U28" s="88" t="s">
        <v>414</v>
      </c>
      <c r="V28" s="89" t="str">
        <f>Currency</f>
        <v>AUD</v>
      </c>
      <c r="W28" s="176"/>
      <c r="AG28" s="81"/>
      <c r="AH28" s="185" t="s">
        <v>974</v>
      </c>
      <c r="AI28" s="88" t="s">
        <v>414</v>
      </c>
      <c r="AJ28" s="89" t="str">
        <f>Currency</f>
        <v>AUD</v>
      </c>
      <c r="AK28" s="281"/>
      <c r="AL28" s="191"/>
      <c r="AU28" s="81"/>
      <c r="AV28" s="185" t="s">
        <v>974</v>
      </c>
      <c r="AW28" s="88" t="s">
        <v>414</v>
      </c>
      <c r="AX28" s="89" t="str">
        <f>Currency</f>
        <v>AUD</v>
      </c>
      <c r="AY28" s="281"/>
      <c r="AZ28" s="191"/>
      <c r="BI28" s="81"/>
      <c r="BJ28" s="185" t="s">
        <v>974</v>
      </c>
      <c r="BK28" s="88" t="s">
        <v>414</v>
      </c>
      <c r="BL28" s="89" t="str">
        <f>Currency</f>
        <v>AUD</v>
      </c>
      <c r="BM28" s="281"/>
      <c r="BN28" s="191"/>
      <c r="BW28" s="81"/>
      <c r="BX28" s="185" t="s">
        <v>974</v>
      </c>
      <c r="BY28" s="88" t="s">
        <v>414</v>
      </c>
      <c r="BZ28" s="89" t="str">
        <f>Currency</f>
        <v>AUD</v>
      </c>
      <c r="CA28" s="281"/>
      <c r="CB28" s="191"/>
      <c r="CK28" s="81"/>
      <c r="CL28" s="185" t="s">
        <v>974</v>
      </c>
      <c r="CM28" s="88" t="s">
        <v>414</v>
      </c>
      <c r="CN28" s="89" t="str">
        <f>Currency</f>
        <v>AUD</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1598</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1604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1605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1472</v>
      </c>
      <c r="AI51" s="148" t="s">
        <v>1092</v>
      </c>
      <c r="AJ51" s="265" t="s">
        <v>409</v>
      </c>
      <c r="AK51" s="512"/>
      <c r="AL51" s="82"/>
      <c r="AM51" s="241"/>
      <c r="AN51" s="108" t="str">
        <f ca="1"/>
        <v/>
      </c>
      <c r="AO51" s="289" t="str">
        <f ca="1"/>
        <v/>
      </c>
      <c r="AP51" s="260"/>
      <c r="AQ51" s="114"/>
      <c r="AR51" s="115"/>
      <c r="AS51" s="105"/>
      <c r="AT51" s="232"/>
      <c r="AU51" s="81"/>
      <c r="AV51" s="185" t="s">
        <v>1472</v>
      </c>
      <c r="AW51" s="148" t="s">
        <v>1092</v>
      </c>
      <c r="AX51" s="265" t="s">
        <v>409</v>
      </c>
      <c r="AY51" s="512"/>
      <c r="AZ51" s="82"/>
      <c r="BA51" s="241"/>
      <c r="BB51" s="108" t="str">
        <f ca="1"/>
        <v/>
      </c>
      <c r="BC51" s="289" t="str">
        <f ca="1"/>
        <v/>
      </c>
      <c r="BD51" s="260"/>
      <c r="BE51" s="114"/>
      <c r="BF51" s="115"/>
      <c r="BG51" s="105"/>
      <c r="BH51" s="232"/>
      <c r="BI51" s="81"/>
      <c r="BJ51" s="185" t="s">
        <v>1472</v>
      </c>
      <c r="BK51" s="148" t="s">
        <v>1092</v>
      </c>
      <c r="BL51" s="265" t="s">
        <v>409</v>
      </c>
      <c r="BM51" s="512"/>
      <c r="BN51" s="82"/>
      <c r="BO51" s="241"/>
      <c r="BP51" s="108" t="str">
        <f ca="1"/>
        <v/>
      </c>
      <c r="BQ51" s="289" t="str">
        <f ca="1"/>
        <v/>
      </c>
      <c r="BR51" s="260"/>
      <c r="BS51" s="114"/>
      <c r="BT51" s="115"/>
      <c r="BU51" s="105"/>
      <c r="BV51" s="232"/>
      <c r="BW51" s="81"/>
      <c r="BX51" s="185" t="s">
        <v>1472</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1473</v>
      </c>
      <c r="AI52" s="148" t="s">
        <v>1093</v>
      </c>
      <c r="AJ52" s="265" t="s">
        <v>1474</v>
      </c>
      <c r="AK52" s="512"/>
      <c r="AL52" s="82"/>
      <c r="AM52" s="241"/>
      <c r="AN52" s="108" t="str">
        <f ca="1"/>
        <v/>
      </c>
      <c r="AO52" s="289" t="str">
        <f ca="1"/>
        <v/>
      </c>
      <c r="AP52" s="260"/>
      <c r="AQ52" s="114"/>
      <c r="AR52" s="115"/>
      <c r="AS52" s="105"/>
      <c r="AU52" s="81"/>
      <c r="AV52" s="185" t="s">
        <v>1473</v>
      </c>
      <c r="AW52" s="148" t="s">
        <v>1093</v>
      </c>
      <c r="AX52" s="265" t="s">
        <v>1475</v>
      </c>
      <c r="AY52" s="512"/>
      <c r="AZ52" s="82"/>
      <c r="BA52" s="241"/>
      <c r="BB52" s="108" t="str">
        <f ca="1"/>
        <v/>
      </c>
      <c r="BC52" s="289" t="str">
        <f ca="1"/>
        <v/>
      </c>
      <c r="BD52" s="260"/>
      <c r="BE52" s="114"/>
      <c r="BF52" s="115"/>
      <c r="BG52" s="105"/>
      <c r="BI52" s="81"/>
      <c r="BJ52" s="185" t="s">
        <v>1473</v>
      </c>
      <c r="BK52" s="148" t="s">
        <v>1093</v>
      </c>
      <c r="BL52" s="265" t="s">
        <v>1474</v>
      </c>
      <c r="BM52" s="512"/>
      <c r="BN52" s="82"/>
      <c r="BO52" s="241"/>
      <c r="BP52" s="108" t="str">
        <f ca="1"/>
        <v/>
      </c>
      <c r="BQ52" s="289" t="str">
        <f ca="1"/>
        <v/>
      </c>
      <c r="BR52" s="260"/>
      <c r="BS52" s="114"/>
      <c r="BT52" s="115"/>
      <c r="BU52" s="105"/>
      <c r="BV52" s="232"/>
      <c r="BW52" s="81"/>
      <c r="BX52" s="185" t="s">
        <v>1473</v>
      </c>
      <c r="BY52" s="148" t="s">
        <v>1196</v>
      </c>
      <c r="BZ52" s="265" t="s">
        <v>1475</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1599</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1476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1600</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1476</v>
      </c>
      <c r="AI66" s="148" t="s">
        <v>1108</v>
      </c>
      <c r="AJ66" s="265" t="s">
        <v>409</v>
      </c>
      <c r="AK66" s="515"/>
      <c r="AL66" s="82"/>
      <c r="AM66" s="245"/>
      <c r="AN66" s="108" t="str">
        <f ca="1"/>
        <v/>
      </c>
      <c r="AO66" s="289" t="str">
        <f ca="1"/>
        <v/>
      </c>
      <c r="AP66" s="260"/>
      <c r="AQ66" s="114"/>
      <c r="AR66" s="115"/>
      <c r="AS66" s="105"/>
      <c r="AT66" s="232"/>
      <c r="AU66" s="81"/>
      <c r="AV66" s="185" t="s">
        <v>1476</v>
      </c>
      <c r="AW66" s="148" t="s">
        <v>1108</v>
      </c>
      <c r="AX66" s="265" t="s">
        <v>409</v>
      </c>
      <c r="AY66" s="515"/>
      <c r="AZ66" s="82"/>
      <c r="BA66" s="245"/>
      <c r="BB66" s="108" t="str">
        <f ca="1"/>
        <v/>
      </c>
      <c r="BC66" s="289" t="str">
        <f ca="1"/>
        <v/>
      </c>
      <c r="BD66" s="260"/>
      <c r="BE66" s="114"/>
      <c r="BF66" s="115"/>
      <c r="BG66" s="105"/>
      <c r="BH66" s="232"/>
      <c r="BI66" s="81"/>
      <c r="BJ66" s="185" t="s">
        <v>1476</v>
      </c>
      <c r="BK66" s="148" t="s">
        <v>1108</v>
      </c>
      <c r="BL66" s="265" t="s">
        <v>409</v>
      </c>
      <c r="BM66" s="515"/>
      <c r="BN66" s="82"/>
      <c r="BO66" s="245"/>
      <c r="BP66" s="108" t="str">
        <f ca="1"/>
        <v/>
      </c>
      <c r="BQ66" s="289" t="str">
        <f ca="1"/>
        <v/>
      </c>
      <c r="BR66" s="260"/>
      <c r="BS66" s="114"/>
      <c r="BT66" s="115"/>
      <c r="BU66" s="105"/>
      <c r="BV66" s="232"/>
      <c r="BW66" s="81"/>
      <c r="BX66" s="185" t="s">
        <v>1477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2226"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2227"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2228"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2229"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2230"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2231"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2232"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1478</v>
      </c>
    </row>
    <row r="12" spans="2:93" ht="15" customHeight="1">
      <c r="B12" s="24"/>
      <c r="C12" s="2"/>
      <c r="D12" s="484"/>
      <c r="E12" s="24"/>
    </row>
    <row r="13" spans="2:93" ht="15" customHeight="1">
      <c r="D13" s="225" t="str">
        <f>LEFT(Curve.MarketDataSource,3)</f>
        <v>CAD</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1479</v>
      </c>
      <c r="F18" s="175"/>
      <c r="S18" s="81"/>
      <c r="T18" s="185" t="s">
        <v>970</v>
      </c>
      <c r="U18" s="86" t="s">
        <v>406</v>
      </c>
      <c r="V18" s="266" t="s">
        <v>1479</v>
      </c>
      <c r="W18" s="175"/>
      <c r="AG18" s="81"/>
      <c r="AH18" s="185" t="s">
        <v>970</v>
      </c>
      <c r="AI18" s="86" t="s">
        <v>406</v>
      </c>
      <c r="AJ18" s="269" t="s">
        <v>1479</v>
      </c>
      <c r="AK18" s="279"/>
      <c r="AL18" s="250"/>
      <c r="AU18" s="81"/>
      <c r="AV18" s="185" t="s">
        <v>970</v>
      </c>
      <c r="AW18" s="86" t="s">
        <v>406</v>
      </c>
      <c r="AX18" s="269" t="s">
        <v>1479</v>
      </c>
      <c r="AY18" s="279"/>
      <c r="AZ18" s="250"/>
      <c r="BI18" s="81"/>
      <c r="BJ18" s="185" t="s">
        <v>970</v>
      </c>
      <c r="BK18" s="86" t="s">
        <v>406</v>
      </c>
      <c r="BL18" s="269" t="s">
        <v>1479</v>
      </c>
      <c r="BM18" s="279"/>
      <c r="BN18" s="250"/>
      <c r="BW18" s="81"/>
      <c r="BX18" s="185" t="s">
        <v>970</v>
      </c>
      <c r="BY18" s="86" t="s">
        <v>406</v>
      </c>
      <c r="BZ18" s="269" t="s">
        <v>1479</v>
      </c>
      <c r="CA18" s="279"/>
      <c r="CB18" s="250"/>
      <c r="CK18" s="81"/>
      <c r="CL18" s="185" t="s">
        <v>970</v>
      </c>
      <c r="CM18" s="86" t="s">
        <v>406</v>
      </c>
      <c r="CN18" s="269" t="s">
        <v>1479</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1480</v>
      </c>
      <c r="D20" s="90" t="s">
        <v>410</v>
      </c>
      <c r="E20" s="268" t="s">
        <v>1481</v>
      </c>
      <c r="F20" s="175"/>
      <c r="S20" s="81"/>
      <c r="T20" s="185" t="s">
        <v>1480</v>
      </c>
      <c r="U20" s="90" t="s">
        <v>410</v>
      </c>
      <c r="V20" s="268" t="s">
        <v>1482</v>
      </c>
      <c r="W20" s="175"/>
      <c r="AG20" s="81"/>
      <c r="AH20" s="185" t="s">
        <v>1480</v>
      </c>
      <c r="AI20" s="90" t="s">
        <v>410</v>
      </c>
      <c r="AJ20" s="246" t="s">
        <v>1483</v>
      </c>
      <c r="AK20" s="279"/>
      <c r="AL20" s="250"/>
      <c r="AU20" s="81"/>
      <c r="AV20" s="185" t="s">
        <v>1480</v>
      </c>
      <c r="AW20" s="90" t="s">
        <v>410</v>
      </c>
      <c r="AX20" s="246" t="s">
        <v>1484</v>
      </c>
      <c r="AY20" s="279"/>
      <c r="AZ20" s="250"/>
      <c r="BI20" s="81"/>
      <c r="BJ20" s="185" t="s">
        <v>1480</v>
      </c>
      <c r="BK20" s="90" t="s">
        <v>410</v>
      </c>
      <c r="BL20" s="246" t="s">
        <v>1485</v>
      </c>
      <c r="BM20" s="279"/>
      <c r="BN20" s="250"/>
      <c r="BW20" s="81"/>
      <c r="BX20" s="185" t="s">
        <v>1480</v>
      </c>
      <c r="BY20" s="90" t="s">
        <v>410</v>
      </c>
      <c r="BZ20" s="246" t="s">
        <v>1486</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CAD</v>
      </c>
      <c r="F28" s="176"/>
      <c r="S28" s="81"/>
      <c r="T28" s="185" t="s">
        <v>974</v>
      </c>
      <c r="U28" s="88" t="s">
        <v>414</v>
      </c>
      <c r="V28" s="89" t="str">
        <f>Currency</f>
        <v>CAD</v>
      </c>
      <c r="W28" s="176"/>
      <c r="AG28" s="81"/>
      <c r="AH28" s="185" t="s">
        <v>974</v>
      </c>
      <c r="AI28" s="88" t="s">
        <v>414</v>
      </c>
      <c r="AJ28" s="89" t="str">
        <f>Currency</f>
        <v>CAD</v>
      </c>
      <c r="AK28" s="281"/>
      <c r="AL28" s="191"/>
      <c r="AU28" s="81"/>
      <c r="AV28" s="185" t="s">
        <v>974</v>
      </c>
      <c r="AW28" s="88" t="s">
        <v>414</v>
      </c>
      <c r="AX28" s="89" t="str">
        <f>Currency</f>
        <v>CAD</v>
      </c>
      <c r="AY28" s="281"/>
      <c r="AZ28" s="191"/>
      <c r="BI28" s="81"/>
      <c r="BJ28" s="185" t="s">
        <v>974</v>
      </c>
      <c r="BK28" s="88" t="s">
        <v>414</v>
      </c>
      <c r="BL28" s="89" t="str">
        <f>Currency</f>
        <v>CAD</v>
      </c>
      <c r="BM28" s="281"/>
      <c r="BN28" s="191"/>
      <c r="BW28" s="81"/>
      <c r="BX28" s="185" t="s">
        <v>974</v>
      </c>
      <c r="BY28" s="88" t="s">
        <v>414</v>
      </c>
      <c r="BZ28" s="89" t="str">
        <f>Currency</f>
        <v>CAD</v>
      </c>
      <c r="CA28" s="281"/>
      <c r="CB28" s="191"/>
      <c r="CK28" s="81"/>
      <c r="CL28" s="185" t="s">
        <v>974</v>
      </c>
      <c r="CM28" s="88" t="s">
        <v>414</v>
      </c>
      <c r="CN28" s="89" t="str">
        <f>Currency</f>
        <v>CAD</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1601</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1487</v>
      </c>
      <c r="AI51" s="148" t="s">
        <v>1092</v>
      </c>
      <c r="AJ51" s="265" t="s">
        <v>409</v>
      </c>
      <c r="AK51" s="512"/>
      <c r="AL51" s="82"/>
      <c r="AM51" s="241"/>
      <c r="AN51" s="108" t="str">
        <f ca="1"/>
        <v/>
      </c>
      <c r="AO51" s="289" t="str">
        <f ca="1"/>
        <v/>
      </c>
      <c r="AP51" s="260"/>
      <c r="AQ51" s="114"/>
      <c r="AR51" s="115"/>
      <c r="AS51" s="105"/>
      <c r="AT51" s="232"/>
      <c r="AU51" s="81"/>
      <c r="AV51" s="185" t="s">
        <v>1487</v>
      </c>
      <c r="AW51" s="148" t="s">
        <v>1092</v>
      </c>
      <c r="AX51" s="265" t="s">
        <v>409</v>
      </c>
      <c r="AY51" s="512"/>
      <c r="AZ51" s="82"/>
      <c r="BA51" s="241"/>
      <c r="BB51" s="108" t="str">
        <f ca="1"/>
        <v/>
      </c>
      <c r="BC51" s="289" t="str">
        <f ca="1"/>
        <v/>
      </c>
      <c r="BD51" s="260"/>
      <c r="BE51" s="114"/>
      <c r="BF51" s="115"/>
      <c r="BG51" s="105"/>
      <c r="BH51" s="232"/>
      <c r="BI51" s="81"/>
      <c r="BJ51" s="185" t="s">
        <v>1487</v>
      </c>
      <c r="BK51" s="148" t="s">
        <v>1092</v>
      </c>
      <c r="BL51" s="265" t="s">
        <v>409</v>
      </c>
      <c r="BM51" s="512"/>
      <c r="BN51" s="82"/>
      <c r="BO51" s="241"/>
      <c r="BP51" s="108" t="str">
        <f ca="1"/>
        <v/>
      </c>
      <c r="BQ51" s="289" t="str">
        <f ca="1"/>
        <v/>
      </c>
      <c r="BR51" s="260"/>
      <c r="BS51" s="114"/>
      <c r="BT51" s="115"/>
      <c r="BU51" s="105"/>
      <c r="BV51" s="232"/>
      <c r="BW51" s="81"/>
      <c r="BX51" s="185" t="s">
        <v>1487</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1488</v>
      </c>
      <c r="AI52" s="148" t="s">
        <v>1093</v>
      </c>
      <c r="AJ52" s="265" t="s">
        <v>1489</v>
      </c>
      <c r="AK52" s="512"/>
      <c r="AL52" s="82"/>
      <c r="AM52" s="241"/>
      <c r="AN52" s="108" t="str">
        <f ca="1"/>
        <v/>
      </c>
      <c r="AO52" s="289" t="str">
        <f ca="1"/>
        <v/>
      </c>
      <c r="AP52" s="260"/>
      <c r="AQ52" s="114"/>
      <c r="AR52" s="115"/>
      <c r="AS52" s="105"/>
      <c r="AU52" s="81"/>
      <c r="AV52" s="185" t="s">
        <v>1488</v>
      </c>
      <c r="AW52" s="148" t="s">
        <v>1093</v>
      </c>
      <c r="AX52" s="265" t="s">
        <v>1490</v>
      </c>
      <c r="AY52" s="512"/>
      <c r="AZ52" s="82"/>
      <c r="BA52" s="241"/>
      <c r="BB52" s="108" t="str">
        <f ca="1"/>
        <v/>
      </c>
      <c r="BC52" s="289" t="str">
        <f ca="1"/>
        <v/>
      </c>
      <c r="BD52" s="260"/>
      <c r="BE52" s="114"/>
      <c r="BF52" s="115"/>
      <c r="BG52" s="105"/>
      <c r="BI52" s="81"/>
      <c r="BJ52" s="185" t="s">
        <v>1488</v>
      </c>
      <c r="BK52" s="148" t="s">
        <v>1093</v>
      </c>
      <c r="BL52" s="265" t="s">
        <v>1489</v>
      </c>
      <c r="BM52" s="512"/>
      <c r="BN52" s="82"/>
      <c r="BO52" s="241"/>
      <c r="BP52" s="108" t="str">
        <f ca="1"/>
        <v/>
      </c>
      <c r="BQ52" s="289" t="str">
        <f ca="1"/>
        <v/>
      </c>
      <c r="BR52" s="260"/>
      <c r="BS52" s="114"/>
      <c r="BT52" s="115"/>
      <c r="BU52" s="105"/>
      <c r="BV52" s="232"/>
      <c r="BW52" s="81"/>
      <c r="BX52" s="185" t="s">
        <v>1488</v>
      </c>
      <c r="BY52" s="148" t="s">
        <v>1196</v>
      </c>
      <c r="BZ52" s="265" t="s">
        <v>1490</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1602</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1491</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1603</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1491</v>
      </c>
      <c r="AI66" s="148" t="s">
        <v>1108</v>
      </c>
      <c r="AJ66" s="265" t="s">
        <v>409</v>
      </c>
      <c r="AK66" s="515"/>
      <c r="AL66" s="82"/>
      <c r="AM66" s="245"/>
      <c r="AN66" s="108" t="str">
        <f ca="1"/>
        <v/>
      </c>
      <c r="AO66" s="289" t="str">
        <f ca="1"/>
        <v/>
      </c>
      <c r="AP66" s="260"/>
      <c r="AQ66" s="114"/>
      <c r="AR66" s="115"/>
      <c r="AS66" s="105"/>
      <c r="AT66" s="232"/>
      <c r="AU66" s="81"/>
      <c r="AV66" s="185" t="s">
        <v>1491</v>
      </c>
      <c r="AW66" s="148" t="s">
        <v>1108</v>
      </c>
      <c r="AX66" s="265" t="s">
        <v>409</v>
      </c>
      <c r="AY66" s="515"/>
      <c r="AZ66" s="82"/>
      <c r="BA66" s="245"/>
      <c r="BB66" s="108" t="str">
        <f ca="1"/>
        <v/>
      </c>
      <c r="BC66" s="289" t="str">
        <f ca="1"/>
        <v/>
      </c>
      <c r="BD66" s="260"/>
      <c r="BE66" s="114"/>
      <c r="BF66" s="115"/>
      <c r="BG66" s="105"/>
      <c r="BH66" s="232"/>
      <c r="BI66" s="81"/>
      <c r="BJ66" s="185" t="s">
        <v>1491</v>
      </c>
      <c r="BK66" s="148" t="s">
        <v>1108</v>
      </c>
      <c r="BL66" s="265" t="s">
        <v>409</v>
      </c>
      <c r="BM66" s="515"/>
      <c r="BN66" s="82"/>
      <c r="BO66" s="245"/>
      <c r="BP66" s="108" t="str">
        <f ca="1"/>
        <v/>
      </c>
      <c r="BQ66" s="289" t="str">
        <f ca="1"/>
        <v/>
      </c>
      <c r="BR66" s="260"/>
      <c r="BS66" s="114"/>
      <c r="BT66" s="115"/>
      <c r="BU66" s="105"/>
      <c r="BV66" s="232"/>
      <c r="BW66" s="81"/>
      <c r="BX66" s="185" t="s">
        <v>1492</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disablePrompts="1"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3250"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3251"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3252"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3253"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3254"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3255"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3256"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1630</v>
      </c>
    </row>
    <row r="12" spans="2:93" ht="15" customHeight="1">
      <c r="B12" s="24"/>
      <c r="C12" s="2"/>
      <c r="D12" s="484"/>
      <c r="E12" s="24"/>
    </row>
    <row r="13" spans="2:93" ht="15" customHeight="1">
      <c r="D13" s="225" t="str">
        <f>LEFT(Curve.MarketDataSource,3)</f>
        <v>CHF</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1631</v>
      </c>
      <c r="F18" s="175"/>
      <c r="S18" s="81"/>
      <c r="T18" s="185" t="s">
        <v>970</v>
      </c>
      <c r="U18" s="86" t="s">
        <v>406</v>
      </c>
      <c r="V18" s="266" t="s">
        <v>1631</v>
      </c>
      <c r="W18" s="175"/>
      <c r="AG18" s="81"/>
      <c r="AH18" s="185" t="s">
        <v>970</v>
      </c>
      <c r="AI18" s="86" t="s">
        <v>406</v>
      </c>
      <c r="AJ18" s="269" t="s">
        <v>1631</v>
      </c>
      <c r="AK18" s="279"/>
      <c r="AL18" s="250"/>
      <c r="AU18" s="81"/>
      <c r="AV18" s="185" t="s">
        <v>970</v>
      </c>
      <c r="AW18" s="86" t="s">
        <v>406</v>
      </c>
      <c r="AX18" s="269" t="s">
        <v>1631</v>
      </c>
      <c r="AY18" s="279"/>
      <c r="AZ18" s="250"/>
      <c r="BI18" s="81"/>
      <c r="BJ18" s="185" t="s">
        <v>970</v>
      </c>
      <c r="BK18" s="86" t="s">
        <v>406</v>
      </c>
      <c r="BL18" s="269" t="s">
        <v>1631</v>
      </c>
      <c r="BM18" s="279"/>
      <c r="BN18" s="250"/>
      <c r="BW18" s="81"/>
      <c r="BX18" s="185" t="s">
        <v>970</v>
      </c>
      <c r="BY18" s="86" t="s">
        <v>406</v>
      </c>
      <c r="BZ18" s="269" t="s">
        <v>1631</v>
      </c>
      <c r="CA18" s="279"/>
      <c r="CB18" s="250"/>
      <c r="CK18" s="81"/>
      <c r="CL18" s="185" t="s">
        <v>970</v>
      </c>
      <c r="CM18" s="86" t="s">
        <v>406</v>
      </c>
      <c r="CN18" s="269" t="s">
        <v>1631</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1632</v>
      </c>
      <c r="D20" s="90" t="s">
        <v>410</v>
      </c>
      <c r="E20" s="268" t="s">
        <v>1633</v>
      </c>
      <c r="F20" s="175"/>
      <c r="S20" s="81"/>
      <c r="T20" s="185" t="s">
        <v>1632</v>
      </c>
      <c r="U20" s="90" t="s">
        <v>410</v>
      </c>
      <c r="V20" s="268" t="s">
        <v>1634</v>
      </c>
      <c r="W20" s="175"/>
      <c r="AG20" s="81"/>
      <c r="AH20" s="185" t="s">
        <v>1632</v>
      </c>
      <c r="AI20" s="90" t="s">
        <v>410</v>
      </c>
      <c r="AJ20" s="246" t="s">
        <v>1635</v>
      </c>
      <c r="AK20" s="279"/>
      <c r="AL20" s="250"/>
      <c r="AU20" s="81"/>
      <c r="AV20" s="185" t="s">
        <v>1632</v>
      </c>
      <c r="AW20" s="90" t="s">
        <v>410</v>
      </c>
      <c r="AX20" s="246" t="s">
        <v>1636</v>
      </c>
      <c r="AY20" s="279"/>
      <c r="AZ20" s="250"/>
      <c r="BI20" s="81"/>
      <c r="BJ20" s="185" t="s">
        <v>1632</v>
      </c>
      <c r="BK20" s="90" t="s">
        <v>410</v>
      </c>
      <c r="BL20" s="246" t="s">
        <v>1637</v>
      </c>
      <c r="BM20" s="279"/>
      <c r="BN20" s="250"/>
      <c r="BW20" s="81"/>
      <c r="BX20" s="185" t="s">
        <v>1632</v>
      </c>
      <c r="BY20" s="90" t="s">
        <v>410</v>
      </c>
      <c r="BZ20" s="246" t="s">
        <v>1638</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CHF</v>
      </c>
      <c r="F28" s="176"/>
      <c r="S28" s="81"/>
      <c r="T28" s="185" t="s">
        <v>974</v>
      </c>
      <c r="U28" s="88" t="s">
        <v>414</v>
      </c>
      <c r="V28" s="89" t="str">
        <f>Currency</f>
        <v>CHF</v>
      </c>
      <c r="W28" s="176"/>
      <c r="AG28" s="81"/>
      <c r="AH28" s="185" t="s">
        <v>974</v>
      </c>
      <c r="AI28" s="88" t="s">
        <v>414</v>
      </c>
      <c r="AJ28" s="89" t="str">
        <f>Currency</f>
        <v>CHF</v>
      </c>
      <c r="AK28" s="281"/>
      <c r="AL28" s="191"/>
      <c r="AU28" s="81"/>
      <c r="AV28" s="185" t="s">
        <v>974</v>
      </c>
      <c r="AW28" s="88" t="s">
        <v>414</v>
      </c>
      <c r="AX28" s="89" t="str">
        <f>Currency</f>
        <v>CHF</v>
      </c>
      <c r="AY28" s="281"/>
      <c r="AZ28" s="191"/>
      <c r="BI28" s="81"/>
      <c r="BJ28" s="185" t="s">
        <v>974</v>
      </c>
      <c r="BK28" s="88" t="s">
        <v>414</v>
      </c>
      <c r="BL28" s="89" t="str">
        <f>Currency</f>
        <v>CHF</v>
      </c>
      <c r="BM28" s="281"/>
      <c r="BN28" s="191"/>
      <c r="BW28" s="81"/>
      <c r="BX28" s="185" t="s">
        <v>974</v>
      </c>
      <c r="BY28" s="88" t="s">
        <v>414</v>
      </c>
      <c r="BZ28" s="89" t="str">
        <f>Currency</f>
        <v>CHF</v>
      </c>
      <c r="CA28" s="281"/>
      <c r="CB28" s="191"/>
      <c r="CK28" s="81"/>
      <c r="CL28" s="185" t="s">
        <v>974</v>
      </c>
      <c r="CM28" s="88" t="s">
        <v>414</v>
      </c>
      <c r="CN28" s="89" t="str">
        <f>Currency</f>
        <v>CHF</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1606</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1639</v>
      </c>
      <c r="AI51" s="148" t="s">
        <v>1092</v>
      </c>
      <c r="AJ51" s="265" t="s">
        <v>409</v>
      </c>
      <c r="AK51" s="512"/>
      <c r="AL51" s="82"/>
      <c r="AM51" s="241"/>
      <c r="AN51" s="108" t="str">
        <f ca="1"/>
        <v/>
      </c>
      <c r="AO51" s="289" t="str">
        <f ca="1"/>
        <v/>
      </c>
      <c r="AP51" s="260"/>
      <c r="AQ51" s="114"/>
      <c r="AR51" s="115"/>
      <c r="AS51" s="105"/>
      <c r="AT51" s="232"/>
      <c r="AU51" s="81"/>
      <c r="AV51" s="185" t="s">
        <v>1639</v>
      </c>
      <c r="AW51" s="148" t="s">
        <v>1092</v>
      </c>
      <c r="AX51" s="265" t="s">
        <v>409</v>
      </c>
      <c r="AY51" s="512"/>
      <c r="AZ51" s="82"/>
      <c r="BA51" s="241"/>
      <c r="BB51" s="108" t="str">
        <f ca="1"/>
        <v/>
      </c>
      <c r="BC51" s="289" t="str">
        <f ca="1"/>
        <v/>
      </c>
      <c r="BD51" s="260"/>
      <c r="BE51" s="114"/>
      <c r="BF51" s="115"/>
      <c r="BG51" s="105"/>
      <c r="BH51" s="232"/>
      <c r="BI51" s="81"/>
      <c r="BJ51" s="185" t="s">
        <v>1639</v>
      </c>
      <c r="BK51" s="148" t="s">
        <v>1092</v>
      </c>
      <c r="BL51" s="265" t="s">
        <v>409</v>
      </c>
      <c r="BM51" s="512"/>
      <c r="BN51" s="82"/>
      <c r="BO51" s="241"/>
      <c r="BP51" s="108" t="str">
        <f ca="1"/>
        <v/>
      </c>
      <c r="BQ51" s="289" t="str">
        <f ca="1"/>
        <v/>
      </c>
      <c r="BR51" s="260"/>
      <c r="BS51" s="114"/>
      <c r="BT51" s="115"/>
      <c r="BU51" s="105"/>
      <c r="BV51" s="232"/>
      <c r="BW51" s="81"/>
      <c r="BX51" s="185" t="s">
        <v>1639</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1640</v>
      </c>
      <c r="AI52" s="148" t="s">
        <v>1093</v>
      </c>
      <c r="AJ52" s="265" t="s">
        <v>1641</v>
      </c>
      <c r="AK52" s="512"/>
      <c r="AL52" s="82"/>
      <c r="AM52" s="241"/>
      <c r="AN52" s="108" t="str">
        <f ca="1"/>
        <v/>
      </c>
      <c r="AO52" s="289" t="str">
        <f ca="1"/>
        <v/>
      </c>
      <c r="AP52" s="260"/>
      <c r="AQ52" s="114"/>
      <c r="AR52" s="115"/>
      <c r="AS52" s="105"/>
      <c r="AU52" s="81"/>
      <c r="AV52" s="185" t="s">
        <v>1640</v>
      </c>
      <c r="AW52" s="148" t="s">
        <v>1093</v>
      </c>
      <c r="AX52" s="265" t="s">
        <v>1642</v>
      </c>
      <c r="AY52" s="512"/>
      <c r="AZ52" s="82"/>
      <c r="BA52" s="241"/>
      <c r="BB52" s="108" t="str">
        <f ca="1"/>
        <v/>
      </c>
      <c r="BC52" s="289" t="str">
        <f ca="1"/>
        <v/>
      </c>
      <c r="BD52" s="260"/>
      <c r="BE52" s="114"/>
      <c r="BF52" s="115"/>
      <c r="BG52" s="105"/>
      <c r="BI52" s="81"/>
      <c r="BJ52" s="185" t="s">
        <v>1640</v>
      </c>
      <c r="BK52" s="148" t="s">
        <v>1093</v>
      </c>
      <c r="BL52" s="265" t="s">
        <v>1641</v>
      </c>
      <c r="BM52" s="512"/>
      <c r="BN52" s="82"/>
      <c r="BO52" s="241"/>
      <c r="BP52" s="108" t="str">
        <f ca="1"/>
        <v/>
      </c>
      <c r="BQ52" s="289" t="str">
        <f ca="1"/>
        <v/>
      </c>
      <c r="BR52" s="260"/>
      <c r="BS52" s="114"/>
      <c r="BT52" s="115"/>
      <c r="BU52" s="105"/>
      <c r="BV52" s="232"/>
      <c r="BW52" s="81"/>
      <c r="BX52" s="185" t="s">
        <v>1640</v>
      </c>
      <c r="BY52" s="148" t="s">
        <v>1196</v>
      </c>
      <c r="BZ52" s="265" t="s">
        <v>1642</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1607</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1643</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1608</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1643</v>
      </c>
      <c r="AI66" s="148" t="s">
        <v>1108</v>
      </c>
      <c r="AJ66" s="265" t="s">
        <v>409</v>
      </c>
      <c r="AK66" s="515"/>
      <c r="AL66" s="82"/>
      <c r="AM66" s="245"/>
      <c r="AN66" s="108" t="str">
        <f ca="1"/>
        <v/>
      </c>
      <c r="AO66" s="289" t="str">
        <f ca="1"/>
        <v/>
      </c>
      <c r="AP66" s="260"/>
      <c r="AQ66" s="114"/>
      <c r="AR66" s="115"/>
      <c r="AS66" s="105"/>
      <c r="AT66" s="232"/>
      <c r="AU66" s="81"/>
      <c r="AV66" s="185" t="s">
        <v>1643</v>
      </c>
      <c r="AW66" s="148" t="s">
        <v>1108</v>
      </c>
      <c r="AX66" s="265" t="s">
        <v>409</v>
      </c>
      <c r="AY66" s="515"/>
      <c r="AZ66" s="82"/>
      <c r="BA66" s="245"/>
      <c r="BB66" s="108" t="str">
        <f ca="1"/>
        <v/>
      </c>
      <c r="BC66" s="289" t="str">
        <f ca="1"/>
        <v/>
      </c>
      <c r="BD66" s="260"/>
      <c r="BE66" s="114"/>
      <c r="BF66" s="115"/>
      <c r="BG66" s="105"/>
      <c r="BH66" s="232"/>
      <c r="BI66" s="81"/>
      <c r="BJ66" s="185" t="s">
        <v>1643</v>
      </c>
      <c r="BK66" s="148" t="s">
        <v>1108</v>
      </c>
      <c r="BL66" s="265" t="s">
        <v>409</v>
      </c>
      <c r="BM66" s="515"/>
      <c r="BN66" s="82"/>
      <c r="BO66" s="245"/>
      <c r="BP66" s="108" t="str">
        <f ca="1"/>
        <v/>
      </c>
      <c r="BQ66" s="289" t="str">
        <f ca="1"/>
        <v/>
      </c>
      <c r="BR66" s="260"/>
      <c r="BS66" s="114"/>
      <c r="BT66" s="115"/>
      <c r="BU66" s="105"/>
      <c r="BV66" s="232"/>
      <c r="BW66" s="81"/>
      <c r="BX66" s="185" t="s">
        <v>1644</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4274"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4275"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4276"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4277"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4278"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4279"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4280"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1493</v>
      </c>
    </row>
    <row r="12" spans="2:93" ht="15" customHeight="1">
      <c r="B12" s="24"/>
      <c r="C12" s="2"/>
      <c r="D12" s="484"/>
      <c r="E12" s="24"/>
    </row>
    <row r="13" spans="2:93" ht="15" customHeight="1">
      <c r="D13" s="225" t="str">
        <f>LEFT(Curve.MarketDataSource,3)</f>
        <v>CNH</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1494</v>
      </c>
      <c r="F18" s="175"/>
      <c r="S18" s="81"/>
      <c r="T18" s="185" t="s">
        <v>970</v>
      </c>
      <c r="U18" s="86" t="s">
        <v>406</v>
      </c>
      <c r="V18" s="266" t="s">
        <v>1494</v>
      </c>
      <c r="W18" s="175"/>
      <c r="AG18" s="81"/>
      <c r="AH18" s="185" t="s">
        <v>970</v>
      </c>
      <c r="AI18" s="86" t="s">
        <v>406</v>
      </c>
      <c r="AJ18" s="269" t="s">
        <v>1494</v>
      </c>
      <c r="AK18" s="279"/>
      <c r="AL18" s="250"/>
      <c r="AU18" s="81"/>
      <c r="AV18" s="185" t="s">
        <v>970</v>
      </c>
      <c r="AW18" s="86" t="s">
        <v>406</v>
      </c>
      <c r="AX18" s="269" t="s">
        <v>1494</v>
      </c>
      <c r="AY18" s="279"/>
      <c r="AZ18" s="250"/>
      <c r="BI18" s="81"/>
      <c r="BJ18" s="185" t="s">
        <v>970</v>
      </c>
      <c r="BK18" s="86" t="s">
        <v>406</v>
      </c>
      <c r="BL18" s="269" t="s">
        <v>1494</v>
      </c>
      <c r="BM18" s="279"/>
      <c r="BN18" s="250"/>
      <c r="BW18" s="81"/>
      <c r="BX18" s="185" t="s">
        <v>970</v>
      </c>
      <c r="BY18" s="86" t="s">
        <v>406</v>
      </c>
      <c r="BZ18" s="269" t="s">
        <v>1494</v>
      </c>
      <c r="CA18" s="279"/>
      <c r="CB18" s="250"/>
      <c r="CK18" s="81"/>
      <c r="CL18" s="185" t="s">
        <v>970</v>
      </c>
      <c r="CM18" s="86" t="s">
        <v>406</v>
      </c>
      <c r="CN18" s="269" t="s">
        <v>1494</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1495</v>
      </c>
      <c r="D20" s="90" t="s">
        <v>410</v>
      </c>
      <c r="E20" s="268" t="s">
        <v>1496</v>
      </c>
      <c r="F20" s="175"/>
      <c r="S20" s="81"/>
      <c r="T20" s="185" t="s">
        <v>1495</v>
      </c>
      <c r="U20" s="90" t="s">
        <v>410</v>
      </c>
      <c r="V20" s="268" t="s">
        <v>1497</v>
      </c>
      <c r="W20" s="175"/>
      <c r="AG20" s="81"/>
      <c r="AH20" s="185" t="s">
        <v>1495</v>
      </c>
      <c r="AI20" s="90" t="s">
        <v>410</v>
      </c>
      <c r="AJ20" s="246" t="s">
        <v>1498</v>
      </c>
      <c r="AK20" s="279"/>
      <c r="AL20" s="250"/>
      <c r="AU20" s="81"/>
      <c r="AV20" s="185" t="s">
        <v>1495</v>
      </c>
      <c r="AW20" s="90" t="s">
        <v>410</v>
      </c>
      <c r="AX20" s="246" t="s">
        <v>1499</v>
      </c>
      <c r="AY20" s="279"/>
      <c r="AZ20" s="250"/>
      <c r="BI20" s="81"/>
      <c r="BJ20" s="185" t="s">
        <v>1495</v>
      </c>
      <c r="BK20" s="90" t="s">
        <v>410</v>
      </c>
      <c r="BL20" s="246" t="s">
        <v>1500</v>
      </c>
      <c r="BM20" s="279"/>
      <c r="BN20" s="250"/>
      <c r="BW20" s="81"/>
      <c r="BX20" s="185" t="s">
        <v>1495</v>
      </c>
      <c r="BY20" s="90" t="s">
        <v>410</v>
      </c>
      <c r="BZ20" s="246" t="s">
        <v>1501</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CNH</v>
      </c>
      <c r="F28" s="176"/>
      <c r="S28" s="81"/>
      <c r="T28" s="185" t="s">
        <v>974</v>
      </c>
      <c r="U28" s="88" t="s">
        <v>414</v>
      </c>
      <c r="V28" s="89" t="str">
        <f>Currency</f>
        <v>CNH</v>
      </c>
      <c r="W28" s="176"/>
      <c r="AG28" s="81"/>
      <c r="AH28" s="185" t="s">
        <v>974</v>
      </c>
      <c r="AI28" s="88" t="s">
        <v>414</v>
      </c>
      <c r="AJ28" s="89" t="str">
        <f>Currency</f>
        <v>CNH</v>
      </c>
      <c r="AK28" s="281"/>
      <c r="AL28" s="191"/>
      <c r="AU28" s="81"/>
      <c r="AV28" s="185" t="s">
        <v>974</v>
      </c>
      <c r="AW28" s="88" t="s">
        <v>414</v>
      </c>
      <c r="AX28" s="89" t="str">
        <f>Currency</f>
        <v>CNH</v>
      </c>
      <c r="AY28" s="281"/>
      <c r="AZ28" s="191"/>
      <c r="BI28" s="81"/>
      <c r="BJ28" s="185" t="s">
        <v>974</v>
      </c>
      <c r="BK28" s="88" t="s">
        <v>414</v>
      </c>
      <c r="BL28" s="89" t="str">
        <f>Currency</f>
        <v>CNH</v>
      </c>
      <c r="BM28" s="281"/>
      <c r="BN28" s="191"/>
      <c r="BW28" s="81"/>
      <c r="BX28" s="185" t="s">
        <v>974</v>
      </c>
      <c r="BY28" s="88" t="s">
        <v>414</v>
      </c>
      <c r="BZ28" s="89" t="str">
        <f>Currency</f>
        <v>CNH</v>
      </c>
      <c r="CA28" s="281"/>
      <c r="CB28" s="191"/>
      <c r="CK28" s="81"/>
      <c r="CL28" s="185" t="s">
        <v>974</v>
      </c>
      <c r="CM28" s="88" t="s">
        <v>414</v>
      </c>
      <c r="CN28" s="89" t="str">
        <f>Currency</f>
        <v>CNH</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1609</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1502</v>
      </c>
      <c r="AI51" s="148" t="s">
        <v>1092</v>
      </c>
      <c r="AJ51" s="265" t="s">
        <v>409</v>
      </c>
      <c r="AK51" s="512"/>
      <c r="AL51" s="82"/>
      <c r="AM51" s="241"/>
      <c r="AN51" s="108" t="str">
        <f ca="1"/>
        <v/>
      </c>
      <c r="AO51" s="289" t="str">
        <f ca="1"/>
        <v/>
      </c>
      <c r="AP51" s="260"/>
      <c r="AQ51" s="114"/>
      <c r="AR51" s="115"/>
      <c r="AS51" s="105"/>
      <c r="AT51" s="232"/>
      <c r="AU51" s="81"/>
      <c r="AV51" s="185" t="s">
        <v>1502</v>
      </c>
      <c r="AW51" s="148" t="s">
        <v>1092</v>
      </c>
      <c r="AX51" s="265" t="s">
        <v>409</v>
      </c>
      <c r="AY51" s="512"/>
      <c r="AZ51" s="82"/>
      <c r="BA51" s="241"/>
      <c r="BB51" s="108" t="str">
        <f ca="1"/>
        <v/>
      </c>
      <c r="BC51" s="289" t="str">
        <f ca="1"/>
        <v/>
      </c>
      <c r="BD51" s="260"/>
      <c r="BE51" s="114"/>
      <c r="BF51" s="115"/>
      <c r="BG51" s="105"/>
      <c r="BH51" s="232"/>
      <c r="BI51" s="81"/>
      <c r="BJ51" s="185" t="s">
        <v>1502</v>
      </c>
      <c r="BK51" s="148" t="s">
        <v>1092</v>
      </c>
      <c r="BL51" s="265" t="s">
        <v>409</v>
      </c>
      <c r="BM51" s="512"/>
      <c r="BN51" s="82"/>
      <c r="BO51" s="241"/>
      <c r="BP51" s="108" t="str">
        <f ca="1"/>
        <v/>
      </c>
      <c r="BQ51" s="289" t="str">
        <f ca="1"/>
        <v/>
      </c>
      <c r="BR51" s="260"/>
      <c r="BS51" s="114"/>
      <c r="BT51" s="115"/>
      <c r="BU51" s="105"/>
      <c r="BV51" s="232"/>
      <c r="BW51" s="81"/>
      <c r="BX51" s="185" t="s">
        <v>1502</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1503</v>
      </c>
      <c r="AI52" s="148" t="s">
        <v>1093</v>
      </c>
      <c r="AJ52" s="265" t="s">
        <v>1504</v>
      </c>
      <c r="AK52" s="512"/>
      <c r="AL52" s="82"/>
      <c r="AM52" s="241"/>
      <c r="AN52" s="108" t="str">
        <f ca="1"/>
        <v/>
      </c>
      <c r="AO52" s="289" t="str">
        <f ca="1"/>
        <v/>
      </c>
      <c r="AP52" s="260"/>
      <c r="AQ52" s="114"/>
      <c r="AR52" s="115"/>
      <c r="AS52" s="105"/>
      <c r="AU52" s="81"/>
      <c r="AV52" s="185" t="s">
        <v>1503</v>
      </c>
      <c r="AW52" s="148" t="s">
        <v>1093</v>
      </c>
      <c r="AX52" s="265" t="s">
        <v>1505</v>
      </c>
      <c r="AY52" s="512"/>
      <c r="AZ52" s="82"/>
      <c r="BA52" s="241"/>
      <c r="BB52" s="108" t="str">
        <f ca="1"/>
        <v/>
      </c>
      <c r="BC52" s="289" t="str">
        <f ca="1"/>
        <v/>
      </c>
      <c r="BD52" s="260"/>
      <c r="BE52" s="114"/>
      <c r="BF52" s="115"/>
      <c r="BG52" s="105"/>
      <c r="BI52" s="81"/>
      <c r="BJ52" s="185" t="s">
        <v>1503</v>
      </c>
      <c r="BK52" s="148" t="s">
        <v>1093</v>
      </c>
      <c r="BL52" s="265" t="s">
        <v>1504</v>
      </c>
      <c r="BM52" s="512"/>
      <c r="BN52" s="82"/>
      <c r="BO52" s="241"/>
      <c r="BP52" s="108" t="str">
        <f ca="1"/>
        <v/>
      </c>
      <c r="BQ52" s="289" t="str">
        <f ca="1"/>
        <v/>
      </c>
      <c r="BR52" s="260"/>
      <c r="BS52" s="114"/>
      <c r="BT52" s="115"/>
      <c r="BU52" s="105"/>
      <c r="BV52" s="232"/>
      <c r="BW52" s="81"/>
      <c r="BX52" s="185" t="s">
        <v>1503</v>
      </c>
      <c r="BY52" s="148" t="s">
        <v>1196</v>
      </c>
      <c r="BZ52" s="265" t="s">
        <v>1505</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1610</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1506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1611</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1506</v>
      </c>
      <c r="AI66" s="148" t="s">
        <v>1108</v>
      </c>
      <c r="AJ66" s="265" t="s">
        <v>409</v>
      </c>
      <c r="AK66" s="515"/>
      <c r="AL66" s="82"/>
      <c r="AM66" s="245"/>
      <c r="AN66" s="108" t="str">
        <f ca="1"/>
        <v/>
      </c>
      <c r="AO66" s="289" t="str">
        <f ca="1"/>
        <v/>
      </c>
      <c r="AP66" s="260"/>
      <c r="AQ66" s="114"/>
      <c r="AR66" s="115"/>
      <c r="AS66" s="105"/>
      <c r="AT66" s="232"/>
      <c r="AU66" s="81"/>
      <c r="AV66" s="185" t="s">
        <v>1506</v>
      </c>
      <c r="AW66" s="148" t="s">
        <v>1108</v>
      </c>
      <c r="AX66" s="265" t="s">
        <v>409</v>
      </c>
      <c r="AY66" s="515"/>
      <c r="AZ66" s="82"/>
      <c r="BA66" s="245"/>
      <c r="BB66" s="108" t="str">
        <f ca="1"/>
        <v/>
      </c>
      <c r="BC66" s="289" t="str">
        <f ca="1"/>
        <v/>
      </c>
      <c r="BD66" s="260"/>
      <c r="BE66" s="114"/>
      <c r="BF66" s="115"/>
      <c r="BG66" s="105"/>
      <c r="BH66" s="232"/>
      <c r="BI66" s="81"/>
      <c r="BJ66" s="185" t="s">
        <v>1506</v>
      </c>
      <c r="BK66" s="148" t="s">
        <v>1108</v>
      </c>
      <c r="BL66" s="265" t="s">
        <v>409</v>
      </c>
      <c r="BM66" s="515"/>
      <c r="BN66" s="82"/>
      <c r="BO66" s="245"/>
      <c r="BP66" s="108" t="str">
        <f ca="1"/>
        <v/>
      </c>
      <c r="BQ66" s="289" t="str">
        <f ca="1"/>
        <v/>
      </c>
      <c r="BR66" s="260"/>
      <c r="BS66" s="114"/>
      <c r="BT66" s="115"/>
      <c r="BU66" s="105"/>
      <c r="BV66" s="232"/>
      <c r="BW66" s="81"/>
      <c r="BX66" s="185" t="s">
        <v>1507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5298"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5299"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5300"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5301"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5302"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5303"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5304"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1508</v>
      </c>
    </row>
    <row r="12" spans="2:93" ht="15" customHeight="1">
      <c r="B12" s="24"/>
      <c r="C12" s="2"/>
      <c r="D12" s="484"/>
      <c r="E12" s="24"/>
    </row>
    <row r="13" spans="2:93" ht="15" customHeight="1">
      <c r="D13" s="225" t="str">
        <f>LEFT(Curve.MarketDataSource,3)</f>
        <v>DKK</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1509</v>
      </c>
      <c r="F18" s="175"/>
      <c r="S18" s="81"/>
      <c r="T18" s="185" t="s">
        <v>970</v>
      </c>
      <c r="U18" s="86" t="s">
        <v>406</v>
      </c>
      <c r="V18" s="266" t="s">
        <v>1509</v>
      </c>
      <c r="W18" s="175"/>
      <c r="AG18" s="81"/>
      <c r="AH18" s="185" t="s">
        <v>970</v>
      </c>
      <c r="AI18" s="86" t="s">
        <v>406</v>
      </c>
      <c r="AJ18" s="269" t="s">
        <v>1509</v>
      </c>
      <c r="AK18" s="279"/>
      <c r="AL18" s="250"/>
      <c r="AU18" s="81"/>
      <c r="AV18" s="185" t="s">
        <v>970</v>
      </c>
      <c r="AW18" s="86" t="s">
        <v>406</v>
      </c>
      <c r="AX18" s="269" t="s">
        <v>1509</v>
      </c>
      <c r="AY18" s="279"/>
      <c r="AZ18" s="250"/>
      <c r="BI18" s="81"/>
      <c r="BJ18" s="185" t="s">
        <v>970</v>
      </c>
      <c r="BK18" s="86" t="s">
        <v>406</v>
      </c>
      <c r="BL18" s="269" t="s">
        <v>1509</v>
      </c>
      <c r="BM18" s="279"/>
      <c r="BN18" s="250"/>
      <c r="BW18" s="81"/>
      <c r="BX18" s="185" t="s">
        <v>970</v>
      </c>
      <c r="BY18" s="86" t="s">
        <v>406</v>
      </c>
      <c r="BZ18" s="269" t="s">
        <v>1509</v>
      </c>
      <c r="CA18" s="279"/>
      <c r="CB18" s="250"/>
      <c r="CK18" s="81"/>
      <c r="CL18" s="185" t="s">
        <v>970</v>
      </c>
      <c r="CM18" s="86" t="s">
        <v>406</v>
      </c>
      <c r="CN18" s="269" t="s">
        <v>1509</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1510</v>
      </c>
      <c r="D20" s="90" t="s">
        <v>410</v>
      </c>
      <c r="E20" s="268" t="s">
        <v>1511</v>
      </c>
      <c r="F20" s="175"/>
      <c r="S20" s="81"/>
      <c r="T20" s="185" t="s">
        <v>1510</v>
      </c>
      <c r="U20" s="90" t="s">
        <v>410</v>
      </c>
      <c r="V20" s="268" t="s">
        <v>1512</v>
      </c>
      <c r="W20" s="175"/>
      <c r="AG20" s="81"/>
      <c r="AH20" s="185" t="s">
        <v>1510</v>
      </c>
      <c r="AI20" s="90" t="s">
        <v>410</v>
      </c>
      <c r="AJ20" s="246" t="s">
        <v>1513</v>
      </c>
      <c r="AK20" s="279"/>
      <c r="AL20" s="250"/>
      <c r="AU20" s="81"/>
      <c r="AV20" s="185" t="s">
        <v>1510</v>
      </c>
      <c r="AW20" s="90" t="s">
        <v>410</v>
      </c>
      <c r="AX20" s="246" t="s">
        <v>1514</v>
      </c>
      <c r="AY20" s="279"/>
      <c r="AZ20" s="250"/>
      <c r="BI20" s="81"/>
      <c r="BJ20" s="185" t="s">
        <v>1510</v>
      </c>
      <c r="BK20" s="90" t="s">
        <v>410</v>
      </c>
      <c r="BL20" s="246" t="s">
        <v>1515</v>
      </c>
      <c r="BM20" s="279"/>
      <c r="BN20" s="250"/>
      <c r="BW20" s="81"/>
      <c r="BX20" s="185" t="s">
        <v>1510</v>
      </c>
      <c r="BY20" s="90" t="s">
        <v>410</v>
      </c>
      <c r="BZ20" s="246" t="s">
        <v>1516</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DKK</v>
      </c>
      <c r="F28" s="176"/>
      <c r="S28" s="81"/>
      <c r="T28" s="185" t="s">
        <v>974</v>
      </c>
      <c r="U28" s="88" t="s">
        <v>414</v>
      </c>
      <c r="V28" s="89" t="str">
        <f>Currency</f>
        <v>DKK</v>
      </c>
      <c r="W28" s="176"/>
      <c r="AG28" s="81"/>
      <c r="AH28" s="185" t="s">
        <v>974</v>
      </c>
      <c r="AI28" s="88" t="s">
        <v>414</v>
      </c>
      <c r="AJ28" s="89" t="str">
        <f>Currency</f>
        <v>DKK</v>
      </c>
      <c r="AK28" s="281"/>
      <c r="AL28" s="191"/>
      <c r="AU28" s="81"/>
      <c r="AV28" s="185" t="s">
        <v>974</v>
      </c>
      <c r="AW28" s="88" t="s">
        <v>414</v>
      </c>
      <c r="AX28" s="89" t="str">
        <f>Currency</f>
        <v>DKK</v>
      </c>
      <c r="AY28" s="281"/>
      <c r="AZ28" s="191"/>
      <c r="BI28" s="81"/>
      <c r="BJ28" s="185" t="s">
        <v>974</v>
      </c>
      <c r="BK28" s="88" t="s">
        <v>414</v>
      </c>
      <c r="BL28" s="89" t="str">
        <f>Currency</f>
        <v>DKK</v>
      </c>
      <c r="BM28" s="281"/>
      <c r="BN28" s="191"/>
      <c r="BW28" s="81"/>
      <c r="BX28" s="185" t="s">
        <v>974</v>
      </c>
      <c r="BY28" s="88" t="s">
        <v>414</v>
      </c>
      <c r="BZ28" s="89" t="str">
        <f>Currency</f>
        <v>DKK</v>
      </c>
      <c r="CA28" s="281"/>
      <c r="CB28" s="191"/>
      <c r="CK28" s="81"/>
      <c r="CL28" s="185" t="s">
        <v>974</v>
      </c>
      <c r="CM28" s="88" t="s">
        <v>414</v>
      </c>
      <c r="CN28" s="89" t="str">
        <f>Currency</f>
        <v>DKK</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1612</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1517</v>
      </c>
      <c r="AI51" s="148" t="s">
        <v>1092</v>
      </c>
      <c r="AJ51" s="265" t="s">
        <v>409</v>
      </c>
      <c r="AK51" s="512"/>
      <c r="AL51" s="82"/>
      <c r="AM51" s="241"/>
      <c r="AN51" s="108" t="str">
        <f ca="1"/>
        <v/>
      </c>
      <c r="AO51" s="289" t="str">
        <f ca="1"/>
        <v/>
      </c>
      <c r="AP51" s="260"/>
      <c r="AQ51" s="114"/>
      <c r="AR51" s="115"/>
      <c r="AS51" s="105"/>
      <c r="AT51" s="232"/>
      <c r="AU51" s="81"/>
      <c r="AV51" s="185" t="s">
        <v>1517</v>
      </c>
      <c r="AW51" s="148" t="s">
        <v>1092</v>
      </c>
      <c r="AX51" s="265" t="s">
        <v>409</v>
      </c>
      <c r="AY51" s="512"/>
      <c r="AZ51" s="82"/>
      <c r="BA51" s="241"/>
      <c r="BB51" s="108" t="str">
        <f ca="1"/>
        <v/>
      </c>
      <c r="BC51" s="289" t="str">
        <f ca="1"/>
        <v/>
      </c>
      <c r="BD51" s="260"/>
      <c r="BE51" s="114"/>
      <c r="BF51" s="115"/>
      <c r="BG51" s="105"/>
      <c r="BH51" s="232"/>
      <c r="BI51" s="81"/>
      <c r="BJ51" s="185" t="s">
        <v>1517</v>
      </c>
      <c r="BK51" s="148" t="s">
        <v>1092</v>
      </c>
      <c r="BL51" s="265" t="s">
        <v>409</v>
      </c>
      <c r="BM51" s="512"/>
      <c r="BN51" s="82"/>
      <c r="BO51" s="241"/>
      <c r="BP51" s="108" t="str">
        <f ca="1"/>
        <v/>
      </c>
      <c r="BQ51" s="289" t="str">
        <f ca="1"/>
        <v/>
      </c>
      <c r="BR51" s="260"/>
      <c r="BS51" s="114"/>
      <c r="BT51" s="115"/>
      <c r="BU51" s="105"/>
      <c r="BV51" s="232"/>
      <c r="BW51" s="81"/>
      <c r="BX51" s="185" t="s">
        <v>1517</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1518</v>
      </c>
      <c r="AI52" s="148" t="s">
        <v>1093</v>
      </c>
      <c r="AJ52" s="265" t="s">
        <v>1519</v>
      </c>
      <c r="AK52" s="512"/>
      <c r="AL52" s="82"/>
      <c r="AM52" s="241"/>
      <c r="AN52" s="108" t="str">
        <f ca="1"/>
        <v/>
      </c>
      <c r="AO52" s="289" t="str">
        <f ca="1"/>
        <v/>
      </c>
      <c r="AP52" s="260"/>
      <c r="AQ52" s="114"/>
      <c r="AR52" s="115"/>
      <c r="AS52" s="105"/>
      <c r="AU52" s="81"/>
      <c r="AV52" s="185" t="s">
        <v>1518</v>
      </c>
      <c r="AW52" s="148" t="s">
        <v>1093</v>
      </c>
      <c r="AX52" s="265" t="s">
        <v>1520</v>
      </c>
      <c r="AY52" s="512"/>
      <c r="AZ52" s="82"/>
      <c r="BA52" s="241"/>
      <c r="BB52" s="108" t="str">
        <f ca="1"/>
        <v/>
      </c>
      <c r="BC52" s="289" t="str">
        <f ca="1"/>
        <v/>
      </c>
      <c r="BD52" s="260"/>
      <c r="BE52" s="114"/>
      <c r="BF52" s="115"/>
      <c r="BG52" s="105"/>
      <c r="BI52" s="81"/>
      <c r="BJ52" s="185" t="s">
        <v>1518</v>
      </c>
      <c r="BK52" s="148" t="s">
        <v>1093</v>
      </c>
      <c r="BL52" s="265" t="s">
        <v>1519</v>
      </c>
      <c r="BM52" s="512"/>
      <c r="BN52" s="82"/>
      <c r="BO52" s="241"/>
      <c r="BP52" s="108" t="str">
        <f ca="1"/>
        <v/>
      </c>
      <c r="BQ52" s="289" t="str">
        <f ca="1"/>
        <v/>
      </c>
      <c r="BR52" s="260"/>
      <c r="BS52" s="114"/>
      <c r="BT52" s="115"/>
      <c r="BU52" s="105"/>
      <c r="BV52" s="232"/>
      <c r="BW52" s="81"/>
      <c r="BX52" s="185" t="s">
        <v>1518</v>
      </c>
      <c r="BY52" s="148" t="s">
        <v>1196</v>
      </c>
      <c r="BZ52" s="265" t="s">
        <v>1520</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1613</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1521</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1614</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1521</v>
      </c>
      <c r="AI66" s="148" t="s">
        <v>1108</v>
      </c>
      <c r="AJ66" s="265" t="s">
        <v>409</v>
      </c>
      <c r="AK66" s="515"/>
      <c r="AL66" s="82"/>
      <c r="AM66" s="245"/>
      <c r="AN66" s="108" t="str">
        <f ca="1"/>
        <v/>
      </c>
      <c r="AO66" s="289" t="str">
        <f ca="1"/>
        <v/>
      </c>
      <c r="AP66" s="260"/>
      <c r="AQ66" s="114"/>
      <c r="AR66" s="115"/>
      <c r="AS66" s="105"/>
      <c r="AT66" s="232"/>
      <c r="AU66" s="81"/>
      <c r="AV66" s="185" t="s">
        <v>1521</v>
      </c>
      <c r="AW66" s="148" t="s">
        <v>1108</v>
      </c>
      <c r="AX66" s="265" t="s">
        <v>409</v>
      </c>
      <c r="AY66" s="515"/>
      <c r="AZ66" s="82"/>
      <c r="BA66" s="245"/>
      <c r="BB66" s="108" t="str">
        <f ca="1"/>
        <v/>
      </c>
      <c r="BC66" s="289" t="str">
        <f ca="1"/>
        <v/>
      </c>
      <c r="BD66" s="260"/>
      <c r="BE66" s="114"/>
      <c r="BF66" s="115"/>
      <c r="BG66" s="105"/>
      <c r="BH66" s="232"/>
      <c r="BI66" s="81"/>
      <c r="BJ66" s="185" t="s">
        <v>1521</v>
      </c>
      <c r="BK66" s="148" t="s">
        <v>1108</v>
      </c>
      <c r="BL66" s="265" t="s">
        <v>409</v>
      </c>
      <c r="BM66" s="515"/>
      <c r="BN66" s="82"/>
      <c r="BO66" s="245"/>
      <c r="BP66" s="108" t="str">
        <f ca="1"/>
        <v/>
      </c>
      <c r="BQ66" s="289" t="str">
        <f ca="1"/>
        <v/>
      </c>
      <c r="BR66" s="260"/>
      <c r="BS66" s="114"/>
      <c r="BT66" s="115"/>
      <c r="BU66" s="105"/>
      <c r="BV66" s="232"/>
      <c r="BW66" s="81"/>
      <c r="BX66" s="185" t="s">
        <v>1522</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6322"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6323"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6324"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6325"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6326"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6327"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6328"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1523</v>
      </c>
    </row>
    <row r="12" spans="2:93" ht="15" customHeight="1">
      <c r="B12" s="24"/>
      <c r="C12" s="2"/>
      <c r="D12" s="484"/>
      <c r="E12" s="24"/>
    </row>
    <row r="13" spans="2:93" ht="15" customHeight="1">
      <c r="D13" s="225" t="str">
        <f>LEFT(Curve.MarketDataSource,3)</f>
        <v>HKD</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1524</v>
      </c>
      <c r="F18" s="175"/>
      <c r="S18" s="81"/>
      <c r="T18" s="185" t="s">
        <v>970</v>
      </c>
      <c r="U18" s="86" t="s">
        <v>406</v>
      </c>
      <c r="V18" s="266" t="s">
        <v>1524</v>
      </c>
      <c r="W18" s="175"/>
      <c r="AG18" s="81"/>
      <c r="AH18" s="185" t="s">
        <v>970</v>
      </c>
      <c r="AI18" s="86" t="s">
        <v>406</v>
      </c>
      <c r="AJ18" s="269" t="s">
        <v>1524</v>
      </c>
      <c r="AK18" s="279"/>
      <c r="AL18" s="250"/>
      <c r="AU18" s="81"/>
      <c r="AV18" s="185" t="s">
        <v>970</v>
      </c>
      <c r="AW18" s="86" t="s">
        <v>406</v>
      </c>
      <c r="AX18" s="269" t="s">
        <v>1524</v>
      </c>
      <c r="AY18" s="279"/>
      <c r="AZ18" s="250"/>
      <c r="BI18" s="81"/>
      <c r="BJ18" s="185" t="s">
        <v>970</v>
      </c>
      <c r="BK18" s="86" t="s">
        <v>406</v>
      </c>
      <c r="BL18" s="269" t="s">
        <v>1524</v>
      </c>
      <c r="BM18" s="279"/>
      <c r="BN18" s="250"/>
      <c r="BW18" s="81"/>
      <c r="BX18" s="185" t="s">
        <v>970</v>
      </c>
      <c r="BY18" s="86" t="s">
        <v>406</v>
      </c>
      <c r="BZ18" s="269" t="s">
        <v>1524</v>
      </c>
      <c r="CA18" s="279"/>
      <c r="CB18" s="250"/>
      <c r="CK18" s="81"/>
      <c r="CL18" s="185" t="s">
        <v>970</v>
      </c>
      <c r="CM18" s="86" t="s">
        <v>406</v>
      </c>
      <c r="CN18" s="269" t="s">
        <v>1524</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1525</v>
      </c>
      <c r="D20" s="90" t="s">
        <v>410</v>
      </c>
      <c r="E20" s="268" t="s">
        <v>1526</v>
      </c>
      <c r="F20" s="175"/>
      <c r="S20" s="81"/>
      <c r="T20" s="185" t="s">
        <v>1525</v>
      </c>
      <c r="U20" s="90" t="s">
        <v>410</v>
      </c>
      <c r="V20" s="268" t="s">
        <v>1527</v>
      </c>
      <c r="W20" s="175"/>
      <c r="AG20" s="81"/>
      <c r="AH20" s="185" t="s">
        <v>1525</v>
      </c>
      <c r="AI20" s="90" t="s">
        <v>410</v>
      </c>
      <c r="AJ20" s="246" t="s">
        <v>1528</v>
      </c>
      <c r="AK20" s="279"/>
      <c r="AL20" s="250"/>
      <c r="AU20" s="81"/>
      <c r="AV20" s="185" t="s">
        <v>1525</v>
      </c>
      <c r="AW20" s="90" t="s">
        <v>410</v>
      </c>
      <c r="AX20" s="246" t="s">
        <v>1529</v>
      </c>
      <c r="AY20" s="279"/>
      <c r="AZ20" s="250"/>
      <c r="BI20" s="81"/>
      <c r="BJ20" s="185" t="s">
        <v>1525</v>
      </c>
      <c r="BK20" s="90" t="s">
        <v>410</v>
      </c>
      <c r="BL20" s="246" t="s">
        <v>1530</v>
      </c>
      <c r="BM20" s="279"/>
      <c r="BN20" s="250"/>
      <c r="BW20" s="81"/>
      <c r="BX20" s="185" t="s">
        <v>1525</v>
      </c>
      <c r="BY20" s="90" t="s">
        <v>410</v>
      </c>
      <c r="BZ20" s="246" t="s">
        <v>1531</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HKD</v>
      </c>
      <c r="F28" s="176"/>
      <c r="S28" s="81"/>
      <c r="T28" s="185" t="s">
        <v>974</v>
      </c>
      <c r="U28" s="88" t="s">
        <v>414</v>
      </c>
      <c r="V28" s="89" t="str">
        <f>Currency</f>
        <v>HKD</v>
      </c>
      <c r="W28" s="176"/>
      <c r="AG28" s="81"/>
      <c r="AH28" s="185" t="s">
        <v>974</v>
      </c>
      <c r="AI28" s="88" t="s">
        <v>414</v>
      </c>
      <c r="AJ28" s="89" t="str">
        <f>Currency</f>
        <v>HKD</v>
      </c>
      <c r="AK28" s="281"/>
      <c r="AL28" s="191"/>
      <c r="AU28" s="81"/>
      <c r="AV28" s="185" t="s">
        <v>974</v>
      </c>
      <c r="AW28" s="88" t="s">
        <v>414</v>
      </c>
      <c r="AX28" s="89" t="str">
        <f>Currency</f>
        <v>HKD</v>
      </c>
      <c r="AY28" s="281"/>
      <c r="AZ28" s="191"/>
      <c r="BI28" s="81"/>
      <c r="BJ28" s="185" t="s">
        <v>974</v>
      </c>
      <c r="BK28" s="88" t="s">
        <v>414</v>
      </c>
      <c r="BL28" s="89" t="str">
        <f>Currency</f>
        <v>HKD</v>
      </c>
      <c r="BM28" s="281"/>
      <c r="BN28" s="191"/>
      <c r="BW28" s="81"/>
      <c r="BX28" s="185" t="s">
        <v>974</v>
      </c>
      <c r="BY28" s="88" t="s">
        <v>414</v>
      </c>
      <c r="BZ28" s="89" t="str">
        <f>Currency</f>
        <v>HKD</v>
      </c>
      <c r="CA28" s="281"/>
      <c r="CB28" s="191"/>
      <c r="CK28" s="81"/>
      <c r="CL28" s="185" t="s">
        <v>974</v>
      </c>
      <c r="CM28" s="88" t="s">
        <v>414</v>
      </c>
      <c r="CN28" s="89" t="str">
        <f>Currency</f>
        <v>HKD</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1615</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1532</v>
      </c>
      <c r="AI51" s="148" t="s">
        <v>1092</v>
      </c>
      <c r="AJ51" s="265" t="s">
        <v>409</v>
      </c>
      <c r="AK51" s="512"/>
      <c r="AL51" s="82"/>
      <c r="AM51" s="241"/>
      <c r="AN51" s="108" t="str">
        <f ca="1"/>
        <v/>
      </c>
      <c r="AO51" s="289" t="str">
        <f ca="1"/>
        <v/>
      </c>
      <c r="AP51" s="260"/>
      <c r="AQ51" s="114"/>
      <c r="AR51" s="115"/>
      <c r="AS51" s="105"/>
      <c r="AT51" s="232"/>
      <c r="AU51" s="81"/>
      <c r="AV51" s="185" t="s">
        <v>1532</v>
      </c>
      <c r="AW51" s="148" t="s">
        <v>1092</v>
      </c>
      <c r="AX51" s="265" t="s">
        <v>409</v>
      </c>
      <c r="AY51" s="512"/>
      <c r="AZ51" s="82"/>
      <c r="BA51" s="241"/>
      <c r="BB51" s="108" t="str">
        <f ca="1"/>
        <v/>
      </c>
      <c r="BC51" s="289" t="str">
        <f ca="1"/>
        <v/>
      </c>
      <c r="BD51" s="260"/>
      <c r="BE51" s="114"/>
      <c r="BF51" s="115"/>
      <c r="BG51" s="105"/>
      <c r="BH51" s="232"/>
      <c r="BI51" s="81"/>
      <c r="BJ51" s="185" t="s">
        <v>1532</v>
      </c>
      <c r="BK51" s="148" t="s">
        <v>1092</v>
      </c>
      <c r="BL51" s="265" t="s">
        <v>409</v>
      </c>
      <c r="BM51" s="512"/>
      <c r="BN51" s="82"/>
      <c r="BO51" s="241"/>
      <c r="BP51" s="108" t="str">
        <f ca="1"/>
        <v/>
      </c>
      <c r="BQ51" s="289" t="str">
        <f ca="1"/>
        <v/>
      </c>
      <c r="BR51" s="260"/>
      <c r="BS51" s="114"/>
      <c r="BT51" s="115"/>
      <c r="BU51" s="105"/>
      <c r="BV51" s="232"/>
      <c r="BW51" s="81"/>
      <c r="BX51" s="185" t="s">
        <v>1532</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1533</v>
      </c>
      <c r="AI52" s="148" t="s">
        <v>1093</v>
      </c>
      <c r="AJ52" s="265" t="s">
        <v>1534</v>
      </c>
      <c r="AK52" s="512"/>
      <c r="AL52" s="82"/>
      <c r="AM52" s="241"/>
      <c r="AN52" s="108" t="str">
        <f ca="1"/>
        <v/>
      </c>
      <c r="AO52" s="289" t="str">
        <f ca="1"/>
        <v/>
      </c>
      <c r="AP52" s="260"/>
      <c r="AQ52" s="114"/>
      <c r="AR52" s="115"/>
      <c r="AS52" s="105"/>
      <c r="AU52" s="81"/>
      <c r="AV52" s="185" t="s">
        <v>1533</v>
      </c>
      <c r="AW52" s="148" t="s">
        <v>1093</v>
      </c>
      <c r="AX52" s="265" t="s">
        <v>1535</v>
      </c>
      <c r="AY52" s="512"/>
      <c r="AZ52" s="82"/>
      <c r="BA52" s="241"/>
      <c r="BB52" s="108" t="str">
        <f ca="1"/>
        <v/>
      </c>
      <c r="BC52" s="289" t="str">
        <f ca="1"/>
        <v/>
      </c>
      <c r="BD52" s="260"/>
      <c r="BE52" s="114"/>
      <c r="BF52" s="115"/>
      <c r="BG52" s="105"/>
      <c r="BI52" s="81"/>
      <c r="BJ52" s="185" t="s">
        <v>1533</v>
      </c>
      <c r="BK52" s="148" t="s">
        <v>1093</v>
      </c>
      <c r="BL52" s="265" t="s">
        <v>1534</v>
      </c>
      <c r="BM52" s="512"/>
      <c r="BN52" s="82"/>
      <c r="BO52" s="241"/>
      <c r="BP52" s="108" t="str">
        <f ca="1"/>
        <v/>
      </c>
      <c r="BQ52" s="289" t="str">
        <f ca="1"/>
        <v/>
      </c>
      <c r="BR52" s="260"/>
      <c r="BS52" s="114"/>
      <c r="BT52" s="115"/>
      <c r="BU52" s="105"/>
      <c r="BV52" s="232"/>
      <c r="BW52" s="81"/>
      <c r="BX52" s="185" t="s">
        <v>1533</v>
      </c>
      <c r="BY52" s="148" t="s">
        <v>1196</v>
      </c>
      <c r="BZ52" s="265" t="s">
        <v>1535</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1616</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1536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1617</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1536</v>
      </c>
      <c r="AI66" s="148" t="s">
        <v>1108</v>
      </c>
      <c r="AJ66" s="265" t="s">
        <v>409</v>
      </c>
      <c r="AK66" s="515"/>
      <c r="AL66" s="82"/>
      <c r="AM66" s="245"/>
      <c r="AN66" s="108" t="str">
        <f ca="1"/>
        <v/>
      </c>
      <c r="AO66" s="289" t="str">
        <f ca="1"/>
        <v/>
      </c>
      <c r="AP66" s="260"/>
      <c r="AQ66" s="114"/>
      <c r="AR66" s="115"/>
      <c r="AS66" s="105"/>
      <c r="AT66" s="232"/>
      <c r="AU66" s="81"/>
      <c r="AV66" s="185" t="s">
        <v>1536</v>
      </c>
      <c r="AW66" s="148" t="s">
        <v>1108</v>
      </c>
      <c r="AX66" s="265" t="s">
        <v>409</v>
      </c>
      <c r="AY66" s="515"/>
      <c r="AZ66" s="82"/>
      <c r="BA66" s="245"/>
      <c r="BB66" s="108" t="str">
        <f ca="1"/>
        <v/>
      </c>
      <c r="BC66" s="289" t="str">
        <f ca="1"/>
        <v/>
      </c>
      <c r="BD66" s="260"/>
      <c r="BE66" s="114"/>
      <c r="BF66" s="115"/>
      <c r="BG66" s="105"/>
      <c r="BH66" s="232"/>
      <c r="BI66" s="81"/>
      <c r="BJ66" s="185" t="s">
        <v>1536</v>
      </c>
      <c r="BK66" s="148" t="s">
        <v>1108</v>
      </c>
      <c r="BL66" s="265" t="s">
        <v>409</v>
      </c>
      <c r="BM66" s="515"/>
      <c r="BN66" s="82"/>
      <c r="BO66" s="245"/>
      <c r="BP66" s="108" t="str">
        <f ca="1"/>
        <v/>
      </c>
      <c r="BQ66" s="289" t="str">
        <f ca="1"/>
        <v/>
      </c>
      <c r="BR66" s="260"/>
      <c r="BS66" s="114"/>
      <c r="BT66" s="115"/>
      <c r="BU66" s="105"/>
      <c r="BV66" s="232"/>
      <c r="BW66" s="81"/>
      <c r="BX66" s="185" t="s">
        <v>1537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61442"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61443"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61446"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61447"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61448"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1538</v>
      </c>
    </row>
    <row r="12" spans="2:93" ht="15" customHeight="1">
      <c r="B12" s="24"/>
      <c r="C12" s="2"/>
      <c r="D12" s="484"/>
      <c r="E12" s="24"/>
    </row>
    <row r="13" spans="2:93" ht="15" customHeight="1">
      <c r="D13" s="225" t="str">
        <f>LEFT(Curve.MarketDataSource,3)</f>
        <v>NOK</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1539</v>
      </c>
      <c r="F18" s="175"/>
      <c r="S18" s="81"/>
      <c r="T18" s="185" t="s">
        <v>970</v>
      </c>
      <c r="U18" s="86" t="s">
        <v>406</v>
      </c>
      <c r="V18" s="266" t="s">
        <v>1539</v>
      </c>
      <c r="W18" s="175"/>
      <c r="AG18" s="81"/>
      <c r="AH18" s="185" t="s">
        <v>970</v>
      </c>
      <c r="AI18" s="86" t="s">
        <v>406</v>
      </c>
      <c r="AJ18" s="269" t="s">
        <v>1539</v>
      </c>
      <c r="AK18" s="279"/>
      <c r="AL18" s="250"/>
      <c r="AU18" s="81"/>
      <c r="AV18" s="185" t="s">
        <v>970</v>
      </c>
      <c r="AW18" s="86" t="s">
        <v>406</v>
      </c>
      <c r="AX18" s="269" t="s">
        <v>1539</v>
      </c>
      <c r="AY18" s="279"/>
      <c r="AZ18" s="250"/>
      <c r="BI18" s="81"/>
      <c r="BJ18" s="185" t="s">
        <v>970</v>
      </c>
      <c r="BK18" s="86" t="s">
        <v>406</v>
      </c>
      <c r="BL18" s="269" t="s">
        <v>1539</v>
      </c>
      <c r="BM18" s="279"/>
      <c r="BN18" s="250"/>
      <c r="BW18" s="81"/>
      <c r="BX18" s="185" t="s">
        <v>970</v>
      </c>
      <c r="BY18" s="86" t="s">
        <v>406</v>
      </c>
      <c r="BZ18" s="269" t="s">
        <v>1539</v>
      </c>
      <c r="CA18" s="279"/>
      <c r="CB18" s="250"/>
      <c r="CK18" s="81"/>
      <c r="CL18" s="185" t="s">
        <v>970</v>
      </c>
      <c r="CM18" s="86" t="s">
        <v>406</v>
      </c>
      <c r="CN18" s="269" t="s">
        <v>1539</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1540</v>
      </c>
      <c r="D20" s="90" t="s">
        <v>410</v>
      </c>
      <c r="E20" s="268" t="s">
        <v>1541</v>
      </c>
      <c r="F20" s="175"/>
      <c r="S20" s="81"/>
      <c r="T20" s="185" t="s">
        <v>1540</v>
      </c>
      <c r="U20" s="90" t="s">
        <v>410</v>
      </c>
      <c r="V20" s="268" t="s">
        <v>1542</v>
      </c>
      <c r="W20" s="175"/>
      <c r="AG20" s="81"/>
      <c r="AH20" s="185" t="s">
        <v>1540</v>
      </c>
      <c r="AI20" s="90" t="s">
        <v>410</v>
      </c>
      <c r="AJ20" s="246" t="s">
        <v>1543</v>
      </c>
      <c r="AK20" s="279"/>
      <c r="AL20" s="250"/>
      <c r="AU20" s="81"/>
      <c r="AV20" s="185" t="s">
        <v>1540</v>
      </c>
      <c r="AW20" s="90" t="s">
        <v>410</v>
      </c>
      <c r="AX20" s="246" t="s">
        <v>1544</v>
      </c>
      <c r="AY20" s="279"/>
      <c r="AZ20" s="250"/>
      <c r="BI20" s="81"/>
      <c r="BJ20" s="185" t="s">
        <v>1540</v>
      </c>
      <c r="BK20" s="90" t="s">
        <v>410</v>
      </c>
      <c r="BL20" s="246" t="s">
        <v>1545</v>
      </c>
      <c r="BM20" s="279"/>
      <c r="BN20" s="250"/>
      <c r="BW20" s="81"/>
      <c r="BX20" s="185" t="s">
        <v>1540</v>
      </c>
      <c r="BY20" s="90" t="s">
        <v>410</v>
      </c>
      <c r="BZ20" s="246" t="s">
        <v>1546</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NOK</v>
      </c>
      <c r="F28" s="176"/>
      <c r="S28" s="81"/>
      <c r="T28" s="185" t="s">
        <v>974</v>
      </c>
      <c r="U28" s="88" t="s">
        <v>414</v>
      </c>
      <c r="V28" s="89" t="str">
        <f>Currency</f>
        <v>NOK</v>
      </c>
      <c r="W28" s="176"/>
      <c r="AG28" s="81"/>
      <c r="AH28" s="185" t="s">
        <v>974</v>
      </c>
      <c r="AI28" s="88" t="s">
        <v>414</v>
      </c>
      <c r="AJ28" s="89" t="str">
        <f>Currency</f>
        <v>NOK</v>
      </c>
      <c r="AK28" s="281"/>
      <c r="AL28" s="191"/>
      <c r="AU28" s="81"/>
      <c r="AV28" s="185" t="s">
        <v>974</v>
      </c>
      <c r="AW28" s="88" t="s">
        <v>414</v>
      </c>
      <c r="AX28" s="89" t="str">
        <f>Currency</f>
        <v>NOK</v>
      </c>
      <c r="AY28" s="281"/>
      <c r="AZ28" s="191"/>
      <c r="BI28" s="81"/>
      <c r="BJ28" s="185" t="s">
        <v>974</v>
      </c>
      <c r="BK28" s="88" t="s">
        <v>414</v>
      </c>
      <c r="BL28" s="89" t="str">
        <f>Currency</f>
        <v>NOK</v>
      </c>
      <c r="BM28" s="281"/>
      <c r="BN28" s="191"/>
      <c r="BW28" s="81"/>
      <c r="BX28" s="185" t="s">
        <v>974</v>
      </c>
      <c r="BY28" s="88" t="s">
        <v>414</v>
      </c>
      <c r="BZ28" s="89" t="str">
        <f>Currency</f>
        <v>NOK</v>
      </c>
      <c r="CA28" s="281"/>
      <c r="CB28" s="191"/>
      <c r="CK28" s="81"/>
      <c r="CL28" s="185" t="s">
        <v>974</v>
      </c>
      <c r="CM28" s="88" t="s">
        <v>414</v>
      </c>
      <c r="CN28" s="89" t="str">
        <f>Currency</f>
        <v>NOK</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1618</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1547</v>
      </c>
      <c r="AI51" s="148" t="s">
        <v>1092</v>
      </c>
      <c r="AJ51" s="265" t="s">
        <v>409</v>
      </c>
      <c r="AK51" s="512"/>
      <c r="AL51" s="82"/>
      <c r="AM51" s="241"/>
      <c r="AN51" s="108" t="str">
        <f ca="1"/>
        <v/>
      </c>
      <c r="AO51" s="289" t="str">
        <f ca="1"/>
        <v/>
      </c>
      <c r="AP51" s="260"/>
      <c r="AQ51" s="114"/>
      <c r="AR51" s="115"/>
      <c r="AS51" s="105"/>
      <c r="AT51" s="232"/>
      <c r="AU51" s="81"/>
      <c r="AV51" s="185" t="s">
        <v>1547</v>
      </c>
      <c r="AW51" s="148" t="s">
        <v>1092</v>
      </c>
      <c r="AX51" s="265" t="s">
        <v>409</v>
      </c>
      <c r="AY51" s="512"/>
      <c r="AZ51" s="82"/>
      <c r="BA51" s="241"/>
      <c r="BB51" s="108" t="str">
        <f ca="1"/>
        <v/>
      </c>
      <c r="BC51" s="289" t="str">
        <f ca="1"/>
        <v/>
      </c>
      <c r="BD51" s="260"/>
      <c r="BE51" s="114"/>
      <c r="BF51" s="115"/>
      <c r="BG51" s="105"/>
      <c r="BH51" s="232"/>
      <c r="BI51" s="81"/>
      <c r="BJ51" s="185" t="s">
        <v>1547</v>
      </c>
      <c r="BK51" s="148" t="s">
        <v>1092</v>
      </c>
      <c r="BL51" s="265" t="s">
        <v>409</v>
      </c>
      <c r="BM51" s="512"/>
      <c r="BN51" s="82"/>
      <c r="BO51" s="241"/>
      <c r="BP51" s="108" t="str">
        <f ca="1"/>
        <v/>
      </c>
      <c r="BQ51" s="289" t="str">
        <f ca="1"/>
        <v/>
      </c>
      <c r="BR51" s="260"/>
      <c r="BS51" s="114"/>
      <c r="BT51" s="115"/>
      <c r="BU51" s="105"/>
      <c r="BV51" s="232"/>
      <c r="BW51" s="81"/>
      <c r="BX51" s="185" t="s">
        <v>1547</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1548</v>
      </c>
      <c r="AI52" s="148" t="s">
        <v>1093</v>
      </c>
      <c r="AJ52" s="265" t="s">
        <v>1549</v>
      </c>
      <c r="AK52" s="512"/>
      <c r="AL52" s="82"/>
      <c r="AM52" s="241"/>
      <c r="AN52" s="108" t="str">
        <f ca="1"/>
        <v/>
      </c>
      <c r="AO52" s="289" t="str">
        <f ca="1"/>
        <v/>
      </c>
      <c r="AP52" s="260"/>
      <c r="AQ52" s="114"/>
      <c r="AR52" s="115"/>
      <c r="AS52" s="105"/>
      <c r="AU52" s="81"/>
      <c r="AV52" s="185" t="s">
        <v>1548</v>
      </c>
      <c r="AW52" s="148" t="s">
        <v>1093</v>
      </c>
      <c r="AX52" s="265" t="s">
        <v>1550</v>
      </c>
      <c r="AY52" s="512"/>
      <c r="AZ52" s="82"/>
      <c r="BA52" s="241"/>
      <c r="BB52" s="108" t="str">
        <f ca="1"/>
        <v/>
      </c>
      <c r="BC52" s="289" t="str">
        <f ca="1"/>
        <v/>
      </c>
      <c r="BD52" s="260"/>
      <c r="BE52" s="114"/>
      <c r="BF52" s="115"/>
      <c r="BG52" s="105"/>
      <c r="BI52" s="81"/>
      <c r="BJ52" s="185" t="s">
        <v>1548</v>
      </c>
      <c r="BK52" s="148" t="s">
        <v>1093</v>
      </c>
      <c r="BL52" s="265" t="s">
        <v>1549</v>
      </c>
      <c r="BM52" s="512"/>
      <c r="BN52" s="82"/>
      <c r="BO52" s="241"/>
      <c r="BP52" s="108" t="str">
        <f ca="1"/>
        <v/>
      </c>
      <c r="BQ52" s="289" t="str">
        <f ca="1"/>
        <v/>
      </c>
      <c r="BR52" s="260"/>
      <c r="BS52" s="114"/>
      <c r="BT52" s="115"/>
      <c r="BU52" s="105"/>
      <c r="BV52" s="232"/>
      <c r="BW52" s="81"/>
      <c r="BX52" s="185" t="s">
        <v>1548</v>
      </c>
      <c r="BY52" s="148" t="s">
        <v>1196</v>
      </c>
      <c r="BZ52" s="265" t="s">
        <v>1550</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1619</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1551</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1620</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1551</v>
      </c>
      <c r="AI66" s="148" t="s">
        <v>1108</v>
      </c>
      <c r="AJ66" s="265" t="s">
        <v>409</v>
      </c>
      <c r="AK66" s="515"/>
      <c r="AL66" s="82"/>
      <c r="AM66" s="245"/>
      <c r="AN66" s="108" t="str">
        <f ca="1"/>
        <v/>
      </c>
      <c r="AO66" s="289" t="str">
        <f ca="1"/>
        <v/>
      </c>
      <c r="AP66" s="260"/>
      <c r="AQ66" s="114"/>
      <c r="AR66" s="115"/>
      <c r="AS66" s="105"/>
      <c r="AT66" s="232"/>
      <c r="AU66" s="81"/>
      <c r="AV66" s="185" t="s">
        <v>1551</v>
      </c>
      <c r="AW66" s="148" t="s">
        <v>1108</v>
      </c>
      <c r="AX66" s="265" t="s">
        <v>409</v>
      </c>
      <c r="AY66" s="515"/>
      <c r="AZ66" s="82"/>
      <c r="BA66" s="245"/>
      <c r="BB66" s="108" t="str">
        <f ca="1"/>
        <v/>
      </c>
      <c r="BC66" s="289" t="str">
        <f ca="1"/>
        <v/>
      </c>
      <c r="BD66" s="260"/>
      <c r="BE66" s="114"/>
      <c r="BF66" s="115"/>
      <c r="BG66" s="105"/>
      <c r="BH66" s="232"/>
      <c r="BI66" s="81"/>
      <c r="BJ66" s="185" t="s">
        <v>1551</v>
      </c>
      <c r="BK66" s="148" t="s">
        <v>1108</v>
      </c>
      <c r="BL66" s="265" t="s">
        <v>409</v>
      </c>
      <c r="BM66" s="515"/>
      <c r="BN66" s="82"/>
      <c r="BO66" s="245"/>
      <c r="BP66" s="108" t="str">
        <f ca="1"/>
        <v/>
      </c>
      <c r="BQ66" s="289" t="str">
        <f ca="1"/>
        <v/>
      </c>
      <c r="BR66" s="260"/>
      <c r="BS66" s="114"/>
      <c r="BT66" s="115"/>
      <c r="BU66" s="105"/>
      <c r="BV66" s="232"/>
      <c r="BW66" s="81"/>
      <c r="BX66" s="185" t="s">
        <v>1552</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7346"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7347"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7348"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7349"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7350"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7351"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7352"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1553</v>
      </c>
    </row>
    <row r="12" spans="2:93" ht="15" customHeight="1">
      <c r="B12" s="24"/>
      <c r="C12" s="2"/>
      <c r="D12" s="484"/>
      <c r="E12" s="24"/>
    </row>
    <row r="13" spans="2:93" ht="15" customHeight="1">
      <c r="D13" s="225" t="str">
        <f>LEFT(Curve.MarketDataSource,3)</f>
        <v>NZD</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1554</v>
      </c>
      <c r="F18" s="175"/>
      <c r="S18" s="81"/>
      <c r="T18" s="185" t="s">
        <v>970</v>
      </c>
      <c r="U18" s="86" t="s">
        <v>406</v>
      </c>
      <c r="V18" s="266" t="s">
        <v>1554</v>
      </c>
      <c r="W18" s="175"/>
      <c r="AG18" s="81"/>
      <c r="AH18" s="185" t="s">
        <v>970</v>
      </c>
      <c r="AI18" s="86" t="s">
        <v>406</v>
      </c>
      <c r="AJ18" s="269" t="s">
        <v>1554</v>
      </c>
      <c r="AK18" s="279"/>
      <c r="AL18" s="250"/>
      <c r="AU18" s="81"/>
      <c r="AV18" s="185" t="s">
        <v>970</v>
      </c>
      <c r="AW18" s="86" t="s">
        <v>406</v>
      </c>
      <c r="AX18" s="269" t="s">
        <v>1554</v>
      </c>
      <c r="AY18" s="279"/>
      <c r="AZ18" s="250"/>
      <c r="BI18" s="81"/>
      <c r="BJ18" s="185" t="s">
        <v>970</v>
      </c>
      <c r="BK18" s="86" t="s">
        <v>406</v>
      </c>
      <c r="BL18" s="269" t="s">
        <v>1554</v>
      </c>
      <c r="BM18" s="279"/>
      <c r="BN18" s="250"/>
      <c r="BW18" s="81"/>
      <c r="BX18" s="185" t="s">
        <v>970</v>
      </c>
      <c r="BY18" s="86" t="s">
        <v>406</v>
      </c>
      <c r="BZ18" s="269" t="s">
        <v>1554</v>
      </c>
      <c r="CA18" s="279"/>
      <c r="CB18" s="250"/>
      <c r="CK18" s="81"/>
      <c r="CL18" s="185" t="s">
        <v>970</v>
      </c>
      <c r="CM18" s="86" t="s">
        <v>406</v>
      </c>
      <c r="CN18" s="269" t="s">
        <v>1554</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1555</v>
      </c>
      <c r="D20" s="90" t="s">
        <v>410</v>
      </c>
      <c r="E20" s="268" t="s">
        <v>1556</v>
      </c>
      <c r="F20" s="175"/>
      <c r="S20" s="81"/>
      <c r="T20" s="185" t="s">
        <v>1555</v>
      </c>
      <c r="U20" s="90" t="s">
        <v>410</v>
      </c>
      <c r="V20" s="268" t="s">
        <v>1557</v>
      </c>
      <c r="W20" s="175"/>
      <c r="AG20" s="81"/>
      <c r="AH20" s="185" t="s">
        <v>1555</v>
      </c>
      <c r="AI20" s="90" t="s">
        <v>410</v>
      </c>
      <c r="AJ20" s="246" t="s">
        <v>1558</v>
      </c>
      <c r="AK20" s="279"/>
      <c r="AL20" s="250"/>
      <c r="AU20" s="81"/>
      <c r="AV20" s="185" t="s">
        <v>1555</v>
      </c>
      <c r="AW20" s="90" t="s">
        <v>410</v>
      </c>
      <c r="AX20" s="246" t="s">
        <v>1559</v>
      </c>
      <c r="AY20" s="279"/>
      <c r="AZ20" s="250"/>
      <c r="BI20" s="81"/>
      <c r="BJ20" s="185" t="s">
        <v>1555</v>
      </c>
      <c r="BK20" s="90" t="s">
        <v>410</v>
      </c>
      <c r="BL20" s="246" t="s">
        <v>1560</v>
      </c>
      <c r="BM20" s="279"/>
      <c r="BN20" s="250"/>
      <c r="BW20" s="81"/>
      <c r="BX20" s="185" t="s">
        <v>1555</v>
      </c>
      <c r="BY20" s="90" t="s">
        <v>410</v>
      </c>
      <c r="BZ20" s="246" t="s">
        <v>1561</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NZD</v>
      </c>
      <c r="F28" s="176"/>
      <c r="S28" s="81"/>
      <c r="T28" s="185" t="s">
        <v>974</v>
      </c>
      <c r="U28" s="88" t="s">
        <v>414</v>
      </c>
      <c r="V28" s="89" t="str">
        <f>Currency</f>
        <v>NZD</v>
      </c>
      <c r="W28" s="176"/>
      <c r="AG28" s="81"/>
      <c r="AH28" s="185" t="s">
        <v>974</v>
      </c>
      <c r="AI28" s="88" t="s">
        <v>414</v>
      </c>
      <c r="AJ28" s="89" t="str">
        <f>Currency</f>
        <v>NZD</v>
      </c>
      <c r="AK28" s="281"/>
      <c r="AL28" s="191"/>
      <c r="AU28" s="81"/>
      <c r="AV28" s="185" t="s">
        <v>974</v>
      </c>
      <c r="AW28" s="88" t="s">
        <v>414</v>
      </c>
      <c r="AX28" s="89" t="str">
        <f>Currency</f>
        <v>NZD</v>
      </c>
      <c r="AY28" s="281"/>
      <c r="AZ28" s="191"/>
      <c r="BI28" s="81"/>
      <c r="BJ28" s="185" t="s">
        <v>974</v>
      </c>
      <c r="BK28" s="88" t="s">
        <v>414</v>
      </c>
      <c r="BL28" s="89" t="str">
        <f>Currency</f>
        <v>NZD</v>
      </c>
      <c r="BM28" s="281"/>
      <c r="BN28" s="191"/>
      <c r="BW28" s="81"/>
      <c r="BX28" s="185" t="s">
        <v>974</v>
      </c>
      <c r="BY28" s="88" t="s">
        <v>414</v>
      </c>
      <c r="BZ28" s="89" t="str">
        <f>Currency</f>
        <v>NZD</v>
      </c>
      <c r="CA28" s="281"/>
      <c r="CB28" s="191"/>
      <c r="CK28" s="81"/>
      <c r="CL28" s="185" t="s">
        <v>974</v>
      </c>
      <c r="CM28" s="88" t="s">
        <v>414</v>
      </c>
      <c r="CN28" s="89" t="str">
        <f>Currency</f>
        <v>NZD</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1621</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1562</v>
      </c>
      <c r="AI51" s="148" t="s">
        <v>1092</v>
      </c>
      <c r="AJ51" s="265" t="s">
        <v>409</v>
      </c>
      <c r="AK51" s="512"/>
      <c r="AL51" s="82"/>
      <c r="AM51" s="241"/>
      <c r="AN51" s="108" t="str">
        <f ca="1"/>
        <v/>
      </c>
      <c r="AO51" s="289" t="str">
        <f ca="1"/>
        <v/>
      </c>
      <c r="AP51" s="260"/>
      <c r="AQ51" s="114"/>
      <c r="AR51" s="115"/>
      <c r="AS51" s="105"/>
      <c r="AT51" s="232"/>
      <c r="AU51" s="81"/>
      <c r="AV51" s="185" t="s">
        <v>1562</v>
      </c>
      <c r="AW51" s="148" t="s">
        <v>1092</v>
      </c>
      <c r="AX51" s="265" t="s">
        <v>409</v>
      </c>
      <c r="AY51" s="512"/>
      <c r="AZ51" s="82"/>
      <c r="BA51" s="241"/>
      <c r="BB51" s="108" t="str">
        <f ca="1"/>
        <v/>
      </c>
      <c r="BC51" s="289" t="str">
        <f ca="1"/>
        <v/>
      </c>
      <c r="BD51" s="260"/>
      <c r="BE51" s="114"/>
      <c r="BF51" s="115"/>
      <c r="BG51" s="105"/>
      <c r="BH51" s="232"/>
      <c r="BI51" s="81"/>
      <c r="BJ51" s="185" t="s">
        <v>1562</v>
      </c>
      <c r="BK51" s="148" t="s">
        <v>1092</v>
      </c>
      <c r="BL51" s="265" t="s">
        <v>409</v>
      </c>
      <c r="BM51" s="512"/>
      <c r="BN51" s="82"/>
      <c r="BO51" s="241"/>
      <c r="BP51" s="108" t="str">
        <f ca="1"/>
        <v/>
      </c>
      <c r="BQ51" s="289" t="str">
        <f ca="1"/>
        <v/>
      </c>
      <c r="BR51" s="260"/>
      <c r="BS51" s="114"/>
      <c r="BT51" s="115"/>
      <c r="BU51" s="105"/>
      <c r="BV51" s="232"/>
      <c r="BW51" s="81"/>
      <c r="BX51" s="185" t="s">
        <v>1562</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1563</v>
      </c>
      <c r="AI52" s="148" t="s">
        <v>1093</v>
      </c>
      <c r="AJ52" s="265" t="s">
        <v>1564</v>
      </c>
      <c r="AK52" s="512"/>
      <c r="AL52" s="82"/>
      <c r="AM52" s="241"/>
      <c r="AN52" s="108" t="str">
        <f ca="1"/>
        <v/>
      </c>
      <c r="AO52" s="289" t="str">
        <f ca="1"/>
        <v/>
      </c>
      <c r="AP52" s="260"/>
      <c r="AQ52" s="114"/>
      <c r="AR52" s="115"/>
      <c r="AS52" s="105"/>
      <c r="AU52" s="81"/>
      <c r="AV52" s="185" t="s">
        <v>1563</v>
      </c>
      <c r="AW52" s="148" t="s">
        <v>1093</v>
      </c>
      <c r="AX52" s="265" t="s">
        <v>1565</v>
      </c>
      <c r="AY52" s="512"/>
      <c r="AZ52" s="82"/>
      <c r="BA52" s="241"/>
      <c r="BB52" s="108" t="str">
        <f ca="1"/>
        <v/>
      </c>
      <c r="BC52" s="289" t="str">
        <f ca="1"/>
        <v/>
      </c>
      <c r="BD52" s="260"/>
      <c r="BE52" s="114"/>
      <c r="BF52" s="115"/>
      <c r="BG52" s="105"/>
      <c r="BI52" s="81"/>
      <c r="BJ52" s="185" t="s">
        <v>1563</v>
      </c>
      <c r="BK52" s="148" t="s">
        <v>1093</v>
      </c>
      <c r="BL52" s="265" t="s">
        <v>1564</v>
      </c>
      <c r="BM52" s="512"/>
      <c r="BN52" s="82"/>
      <c r="BO52" s="241"/>
      <c r="BP52" s="108" t="str">
        <f ca="1"/>
        <v/>
      </c>
      <c r="BQ52" s="289" t="str">
        <f ca="1"/>
        <v/>
      </c>
      <c r="BR52" s="260"/>
      <c r="BS52" s="114"/>
      <c r="BT52" s="115"/>
      <c r="BU52" s="105"/>
      <c r="BV52" s="232"/>
      <c r="BW52" s="81"/>
      <c r="BX52" s="185" t="s">
        <v>1563</v>
      </c>
      <c r="BY52" s="148" t="s">
        <v>1196</v>
      </c>
      <c r="BZ52" s="265" t="s">
        <v>1565</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1622</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1566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1623</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1566</v>
      </c>
      <c r="AI66" s="148" t="s">
        <v>1108</v>
      </c>
      <c r="AJ66" s="265" t="s">
        <v>409</v>
      </c>
      <c r="AK66" s="515"/>
      <c r="AL66" s="82"/>
      <c r="AM66" s="245"/>
      <c r="AN66" s="108" t="str">
        <f ca="1"/>
        <v/>
      </c>
      <c r="AO66" s="289" t="str">
        <f ca="1"/>
        <v/>
      </c>
      <c r="AP66" s="260"/>
      <c r="AQ66" s="114"/>
      <c r="AR66" s="115"/>
      <c r="AS66" s="105"/>
      <c r="AT66" s="232"/>
      <c r="AU66" s="81"/>
      <c r="AV66" s="185" t="s">
        <v>1566</v>
      </c>
      <c r="AW66" s="148" t="s">
        <v>1108</v>
      </c>
      <c r="AX66" s="265" t="s">
        <v>409</v>
      </c>
      <c r="AY66" s="515"/>
      <c r="AZ66" s="82"/>
      <c r="BA66" s="245"/>
      <c r="BB66" s="108" t="str">
        <f ca="1"/>
        <v/>
      </c>
      <c r="BC66" s="289" t="str">
        <f ca="1"/>
        <v/>
      </c>
      <c r="BD66" s="260"/>
      <c r="BE66" s="114"/>
      <c r="BF66" s="115"/>
      <c r="BG66" s="105"/>
      <c r="BH66" s="232"/>
      <c r="BI66" s="81"/>
      <c r="BJ66" s="185" t="s">
        <v>1566</v>
      </c>
      <c r="BK66" s="148" t="s">
        <v>1108</v>
      </c>
      <c r="BL66" s="265" t="s">
        <v>409</v>
      </c>
      <c r="BM66" s="515"/>
      <c r="BN66" s="82"/>
      <c r="BO66" s="245"/>
      <c r="BP66" s="108" t="str">
        <f ca="1"/>
        <v/>
      </c>
      <c r="BQ66" s="289" t="str">
        <f ca="1"/>
        <v/>
      </c>
      <c r="BR66" s="260"/>
      <c r="BS66" s="114"/>
      <c r="BT66" s="115"/>
      <c r="BU66" s="105"/>
      <c r="BV66" s="232"/>
      <c r="BW66" s="81"/>
      <c r="BX66" s="185" t="s">
        <v>1567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8370"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8371"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8372"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8373"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8374"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8375"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8376"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1568</v>
      </c>
    </row>
    <row r="12" spans="2:93" ht="15" customHeight="1">
      <c r="B12" s="24"/>
      <c r="C12" s="2"/>
      <c r="D12" s="484"/>
      <c r="E12" s="24"/>
    </row>
    <row r="13" spans="2:93" ht="15" customHeight="1">
      <c r="D13" s="225" t="str">
        <f>LEFT(Curve.MarketDataSource,3)</f>
        <v>SEK</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1569</v>
      </c>
      <c r="F18" s="175"/>
      <c r="S18" s="81"/>
      <c r="T18" s="185" t="s">
        <v>970</v>
      </c>
      <c r="U18" s="86" t="s">
        <v>406</v>
      </c>
      <c r="V18" s="266" t="s">
        <v>1569</v>
      </c>
      <c r="W18" s="175"/>
      <c r="AG18" s="81"/>
      <c r="AH18" s="185" t="s">
        <v>970</v>
      </c>
      <c r="AI18" s="86" t="s">
        <v>406</v>
      </c>
      <c r="AJ18" s="269" t="s">
        <v>1569</v>
      </c>
      <c r="AK18" s="279"/>
      <c r="AL18" s="250"/>
      <c r="AU18" s="81"/>
      <c r="AV18" s="185" t="s">
        <v>970</v>
      </c>
      <c r="AW18" s="86" t="s">
        <v>406</v>
      </c>
      <c r="AX18" s="269" t="s">
        <v>1569</v>
      </c>
      <c r="AY18" s="279"/>
      <c r="AZ18" s="250"/>
      <c r="BI18" s="81"/>
      <c r="BJ18" s="185" t="s">
        <v>970</v>
      </c>
      <c r="BK18" s="86" t="s">
        <v>406</v>
      </c>
      <c r="BL18" s="269" t="s">
        <v>1569</v>
      </c>
      <c r="BM18" s="279"/>
      <c r="BN18" s="250"/>
      <c r="BW18" s="81"/>
      <c r="BX18" s="185" t="s">
        <v>970</v>
      </c>
      <c r="BY18" s="86" t="s">
        <v>406</v>
      </c>
      <c r="BZ18" s="269" t="s">
        <v>1569</v>
      </c>
      <c r="CA18" s="279"/>
      <c r="CB18" s="250"/>
      <c r="CK18" s="81"/>
      <c r="CL18" s="185" t="s">
        <v>970</v>
      </c>
      <c r="CM18" s="86" t="s">
        <v>406</v>
      </c>
      <c r="CN18" s="269" t="s">
        <v>1569</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1570</v>
      </c>
      <c r="D20" s="90" t="s">
        <v>410</v>
      </c>
      <c r="E20" s="268" t="s">
        <v>1571</v>
      </c>
      <c r="F20" s="175"/>
      <c r="S20" s="81"/>
      <c r="T20" s="185" t="s">
        <v>1570</v>
      </c>
      <c r="U20" s="90" t="s">
        <v>410</v>
      </c>
      <c r="V20" s="268" t="s">
        <v>1572</v>
      </c>
      <c r="W20" s="175"/>
      <c r="AG20" s="81"/>
      <c r="AH20" s="185" t="s">
        <v>1570</v>
      </c>
      <c r="AI20" s="90" t="s">
        <v>410</v>
      </c>
      <c r="AJ20" s="246" t="s">
        <v>1573</v>
      </c>
      <c r="AK20" s="279"/>
      <c r="AL20" s="250"/>
      <c r="AU20" s="81"/>
      <c r="AV20" s="185" t="s">
        <v>1570</v>
      </c>
      <c r="AW20" s="90" t="s">
        <v>410</v>
      </c>
      <c r="AX20" s="246" t="s">
        <v>1574</v>
      </c>
      <c r="AY20" s="279"/>
      <c r="AZ20" s="250"/>
      <c r="BI20" s="81"/>
      <c r="BJ20" s="185" t="s">
        <v>1570</v>
      </c>
      <c r="BK20" s="90" t="s">
        <v>410</v>
      </c>
      <c r="BL20" s="246" t="s">
        <v>1575</v>
      </c>
      <c r="BM20" s="279"/>
      <c r="BN20" s="250"/>
      <c r="BW20" s="81"/>
      <c r="BX20" s="185" t="s">
        <v>1570</v>
      </c>
      <c r="BY20" s="90" t="s">
        <v>410</v>
      </c>
      <c r="BZ20" s="246" t="s">
        <v>1576</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SEK</v>
      </c>
      <c r="F28" s="176"/>
      <c r="S28" s="81"/>
      <c r="T28" s="185" t="s">
        <v>974</v>
      </c>
      <c r="U28" s="88" t="s">
        <v>414</v>
      </c>
      <c r="V28" s="89" t="str">
        <f>Currency</f>
        <v>SEK</v>
      </c>
      <c r="W28" s="176"/>
      <c r="AG28" s="81"/>
      <c r="AH28" s="185" t="s">
        <v>974</v>
      </c>
      <c r="AI28" s="88" t="s">
        <v>414</v>
      </c>
      <c r="AJ28" s="89" t="str">
        <f>Currency</f>
        <v>SEK</v>
      </c>
      <c r="AK28" s="281"/>
      <c r="AL28" s="191"/>
      <c r="AU28" s="81"/>
      <c r="AV28" s="185" t="s">
        <v>974</v>
      </c>
      <c r="AW28" s="88" t="s">
        <v>414</v>
      </c>
      <c r="AX28" s="89" t="str">
        <f>Currency</f>
        <v>SEK</v>
      </c>
      <c r="AY28" s="281"/>
      <c r="AZ28" s="191"/>
      <c r="BI28" s="81"/>
      <c r="BJ28" s="185" t="s">
        <v>974</v>
      </c>
      <c r="BK28" s="88" t="s">
        <v>414</v>
      </c>
      <c r="BL28" s="89" t="str">
        <f>Currency</f>
        <v>SEK</v>
      </c>
      <c r="BM28" s="281"/>
      <c r="BN28" s="191"/>
      <c r="BW28" s="81"/>
      <c r="BX28" s="185" t="s">
        <v>974</v>
      </c>
      <c r="BY28" s="88" t="s">
        <v>414</v>
      </c>
      <c r="BZ28" s="89" t="str">
        <f>Currency</f>
        <v>SEK</v>
      </c>
      <c r="CA28" s="281"/>
      <c r="CB28" s="191"/>
      <c r="CK28" s="81"/>
      <c r="CL28" s="185" t="s">
        <v>974</v>
      </c>
      <c r="CM28" s="88" t="s">
        <v>414</v>
      </c>
      <c r="CN28" s="89" t="str">
        <f>Currency</f>
        <v>SEK</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1624</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1577</v>
      </c>
      <c r="AI51" s="148" t="s">
        <v>1092</v>
      </c>
      <c r="AJ51" s="265" t="s">
        <v>409</v>
      </c>
      <c r="AK51" s="512"/>
      <c r="AL51" s="82"/>
      <c r="AM51" s="241"/>
      <c r="AN51" s="108" t="str">
        <f ca="1"/>
        <v/>
      </c>
      <c r="AO51" s="289" t="str">
        <f ca="1"/>
        <v/>
      </c>
      <c r="AP51" s="260"/>
      <c r="AQ51" s="114"/>
      <c r="AR51" s="115"/>
      <c r="AS51" s="105"/>
      <c r="AT51" s="232"/>
      <c r="AU51" s="81"/>
      <c r="AV51" s="185" t="s">
        <v>1577</v>
      </c>
      <c r="AW51" s="148" t="s">
        <v>1092</v>
      </c>
      <c r="AX51" s="265" t="s">
        <v>409</v>
      </c>
      <c r="AY51" s="512"/>
      <c r="AZ51" s="82"/>
      <c r="BA51" s="241"/>
      <c r="BB51" s="108" t="str">
        <f ca="1"/>
        <v/>
      </c>
      <c r="BC51" s="289" t="str">
        <f ca="1"/>
        <v/>
      </c>
      <c r="BD51" s="260"/>
      <c r="BE51" s="114"/>
      <c r="BF51" s="115"/>
      <c r="BG51" s="105"/>
      <c r="BH51" s="232"/>
      <c r="BI51" s="81"/>
      <c r="BJ51" s="185" t="s">
        <v>1577</v>
      </c>
      <c r="BK51" s="148" t="s">
        <v>1092</v>
      </c>
      <c r="BL51" s="265" t="s">
        <v>409</v>
      </c>
      <c r="BM51" s="512"/>
      <c r="BN51" s="82"/>
      <c r="BO51" s="241"/>
      <c r="BP51" s="108" t="str">
        <f ca="1"/>
        <v/>
      </c>
      <c r="BQ51" s="289" t="str">
        <f ca="1"/>
        <v/>
      </c>
      <c r="BR51" s="260"/>
      <c r="BS51" s="114"/>
      <c r="BT51" s="115"/>
      <c r="BU51" s="105"/>
      <c r="BV51" s="232"/>
      <c r="BW51" s="81"/>
      <c r="BX51" s="185" t="s">
        <v>1577</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1578</v>
      </c>
      <c r="AI52" s="148" t="s">
        <v>1093</v>
      </c>
      <c r="AJ52" s="265" t="s">
        <v>1579</v>
      </c>
      <c r="AK52" s="512"/>
      <c r="AL52" s="82"/>
      <c r="AM52" s="241"/>
      <c r="AN52" s="108" t="str">
        <f ca="1"/>
        <v/>
      </c>
      <c r="AO52" s="289" t="str">
        <f ca="1"/>
        <v/>
      </c>
      <c r="AP52" s="260"/>
      <c r="AQ52" s="114"/>
      <c r="AR52" s="115"/>
      <c r="AS52" s="105"/>
      <c r="AU52" s="81"/>
      <c r="AV52" s="185" t="s">
        <v>1578</v>
      </c>
      <c r="AW52" s="148" t="s">
        <v>1093</v>
      </c>
      <c r="AX52" s="265" t="s">
        <v>1580</v>
      </c>
      <c r="AY52" s="512"/>
      <c r="AZ52" s="82"/>
      <c r="BA52" s="241"/>
      <c r="BB52" s="108" t="str">
        <f ca="1"/>
        <v/>
      </c>
      <c r="BC52" s="289" t="str">
        <f ca="1"/>
        <v/>
      </c>
      <c r="BD52" s="260"/>
      <c r="BE52" s="114"/>
      <c r="BF52" s="115"/>
      <c r="BG52" s="105"/>
      <c r="BI52" s="81"/>
      <c r="BJ52" s="185" t="s">
        <v>1578</v>
      </c>
      <c r="BK52" s="148" t="s">
        <v>1093</v>
      </c>
      <c r="BL52" s="265" t="s">
        <v>1579</v>
      </c>
      <c r="BM52" s="512"/>
      <c r="BN52" s="82"/>
      <c r="BO52" s="241"/>
      <c r="BP52" s="108" t="str">
        <f ca="1"/>
        <v/>
      </c>
      <c r="BQ52" s="289" t="str">
        <f ca="1"/>
        <v/>
      </c>
      <c r="BR52" s="260"/>
      <c r="BS52" s="114"/>
      <c r="BT52" s="115"/>
      <c r="BU52" s="105"/>
      <c r="BV52" s="232"/>
      <c r="BW52" s="81"/>
      <c r="BX52" s="185" t="s">
        <v>1578</v>
      </c>
      <c r="BY52" s="148" t="s">
        <v>1196</v>
      </c>
      <c r="BZ52" s="265" t="s">
        <v>1580</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1625</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1581</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1626</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1581</v>
      </c>
      <c r="AI66" s="148" t="s">
        <v>1108</v>
      </c>
      <c r="AJ66" s="265" t="s">
        <v>409</v>
      </c>
      <c r="AK66" s="515"/>
      <c r="AL66" s="82"/>
      <c r="AM66" s="245"/>
      <c r="AN66" s="108" t="str">
        <f ca="1"/>
        <v/>
      </c>
      <c r="AO66" s="289" t="str">
        <f ca="1"/>
        <v/>
      </c>
      <c r="AP66" s="260"/>
      <c r="AQ66" s="114"/>
      <c r="AR66" s="115"/>
      <c r="AS66" s="105"/>
      <c r="AT66" s="232"/>
      <c r="AU66" s="81"/>
      <c r="AV66" s="185" t="s">
        <v>1581</v>
      </c>
      <c r="AW66" s="148" t="s">
        <v>1108</v>
      </c>
      <c r="AX66" s="265" t="s">
        <v>409</v>
      </c>
      <c r="AY66" s="515"/>
      <c r="AZ66" s="82"/>
      <c r="BA66" s="245"/>
      <c r="BB66" s="108" t="str">
        <f ca="1"/>
        <v/>
      </c>
      <c r="BC66" s="289" t="str">
        <f ca="1"/>
        <v/>
      </c>
      <c r="BD66" s="260"/>
      <c r="BE66" s="114"/>
      <c r="BF66" s="115"/>
      <c r="BG66" s="105"/>
      <c r="BH66" s="232"/>
      <c r="BI66" s="81"/>
      <c r="BJ66" s="185" t="s">
        <v>1581</v>
      </c>
      <c r="BK66" s="148" t="s">
        <v>1108</v>
      </c>
      <c r="BL66" s="265" t="s">
        <v>409</v>
      </c>
      <c r="BM66" s="515"/>
      <c r="BN66" s="82"/>
      <c r="BO66" s="245"/>
      <c r="BP66" s="108" t="str">
        <f ca="1"/>
        <v/>
      </c>
      <c r="BQ66" s="289" t="str">
        <f ca="1"/>
        <v/>
      </c>
      <c r="BR66" s="260"/>
      <c r="BS66" s="114"/>
      <c r="BT66" s="115"/>
      <c r="BU66" s="105"/>
      <c r="BV66" s="232"/>
      <c r="BW66" s="81"/>
      <c r="BX66" s="185" t="s">
        <v>1582</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V80 V116">
      <formula1>"FOLLOWING,MOD_FOLLOWING,PRECEDING,MOD_PRECEEDING,NO_CHANGE"</formula1>
    </dataValidation>
    <dataValidation type="list" allowBlank="1" showInputMessage="1" showErrorMessage="1" sqref="AJ32 AX32 BL32 BZ32">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59394"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59396"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59398"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59399"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59400"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6" tint="0.79998168889431442"/>
  </sheetPr>
  <dimension ref="B2:CP136"/>
  <sheetViews>
    <sheetView showGridLines="0" workbookViewId="0"/>
  </sheetViews>
  <sheetFormatPr defaultRowHeight="15" customHeight="1"/>
  <cols>
    <col min="1" max="1" width="4.7109375" style="2" customWidth="1"/>
    <col min="2" max="2" width="9.140625" style="2" customWidth="1"/>
    <col min="3" max="3" width="100.7109375" style="182" hidden="1" customWidth="1"/>
    <col min="4" max="5" width="30.7109375" style="2" customWidth="1"/>
    <col min="6" max="6" width="9.140625" style="2" customWidth="1"/>
    <col min="7" max="8" width="9.140625" style="2" hidden="1" customWidth="1"/>
    <col min="9" max="13" width="20.7109375" style="2" hidden="1" customWidth="1"/>
    <col min="14" max="14" width="9.140625" style="2" hidden="1" customWidth="1"/>
    <col min="15" max="16" width="20.7109375" style="2" hidden="1" customWidth="1"/>
    <col min="17" max="17" width="9.140625" style="2" hidden="1" customWidth="1"/>
    <col min="18" max="18" width="4.7109375" style="2" customWidth="1"/>
    <col min="19" max="19" width="9.140625" style="2" customWidth="1"/>
    <col min="20" max="20" width="100.7109375" style="2" hidden="1" customWidth="1"/>
    <col min="21" max="21" width="30.7109375" style="2" customWidth="1"/>
    <col min="22" max="22" width="27.140625" style="2" customWidth="1"/>
    <col min="23" max="23" width="9.140625" style="2" customWidth="1"/>
    <col min="24" max="25" width="9.140625" style="2" hidden="1" customWidth="1"/>
    <col min="26" max="30" width="20.7109375" style="2" hidden="1" customWidth="1"/>
    <col min="31" max="31" width="9.140625" style="2" hidden="1" customWidth="1"/>
    <col min="32" max="32" width="4.7109375" style="2" customWidth="1"/>
    <col min="33" max="33" width="9.140625" style="2" customWidth="1"/>
    <col min="34" max="34" width="100.7109375" style="2" hidden="1" customWidth="1"/>
    <col min="35" max="36" width="30.7109375" style="2" customWidth="1"/>
    <col min="37" max="37" width="10.7109375" style="2" customWidth="1"/>
    <col min="38" max="38" width="9.140625" style="2" customWidth="1"/>
    <col min="39" max="39" width="9.140625" style="2" hidden="1" customWidth="1"/>
    <col min="40" max="44" width="20.7109375" style="2" hidden="1" customWidth="1"/>
    <col min="45" max="45" width="9.140625" style="2" hidden="1" customWidth="1"/>
    <col min="46" max="46" width="4.7109375" style="2" customWidth="1"/>
    <col min="47" max="47" width="9.140625" style="2" customWidth="1"/>
    <col min="48" max="48" width="100.7109375" style="2" hidden="1" customWidth="1"/>
    <col min="49" max="50" width="30.7109375" style="2" customWidth="1"/>
    <col min="51" max="52" width="9.140625" style="2" customWidth="1"/>
    <col min="53" max="53" width="9.140625" style="2" hidden="1" customWidth="1"/>
    <col min="54" max="58" width="20.7109375" style="2" hidden="1" customWidth="1"/>
    <col min="59" max="59" width="9.140625" style="2" hidden="1" customWidth="1"/>
    <col min="60" max="60" width="4.7109375" style="2" customWidth="1"/>
    <col min="61" max="61" width="9.140625" style="2" customWidth="1"/>
    <col min="62" max="62" width="100.7109375" style="2" hidden="1" customWidth="1"/>
    <col min="63" max="64" width="30.7109375" style="2" customWidth="1"/>
    <col min="65" max="66" width="9.140625" style="2" customWidth="1"/>
    <col min="67" max="67" width="9.140625" style="2" hidden="1" customWidth="1"/>
    <col min="68" max="72" width="20.7109375" style="2" hidden="1" customWidth="1"/>
    <col min="73" max="73" width="9.140625" style="2" hidden="1" customWidth="1"/>
    <col min="74" max="74" width="4.7109375" style="2" customWidth="1"/>
    <col min="75" max="75" width="9.140625" style="2" customWidth="1"/>
    <col min="76" max="76" width="100.7109375" style="2" hidden="1" customWidth="1"/>
    <col min="77" max="78" width="30.7109375" style="2" customWidth="1"/>
    <col min="79" max="80" width="9.140625" style="2" customWidth="1"/>
    <col min="81" max="81" width="9.140625" style="2" hidden="1" customWidth="1"/>
    <col min="82" max="86" width="20.7109375" style="2" hidden="1" customWidth="1"/>
    <col min="87" max="87" width="9.140625" style="2" hidden="1" customWidth="1"/>
    <col min="88" max="88" width="4.7109375" style="2" customWidth="1"/>
    <col min="89" max="89" width="9.140625" style="2" customWidth="1"/>
    <col min="90" max="90" width="100.7109375" style="2" hidden="1" customWidth="1"/>
    <col min="91" max="92" width="30.7109375" style="2" customWidth="1"/>
    <col min="93" max="93" width="9.140625" style="2" customWidth="1"/>
    <col min="94" max="16384" width="9.140625" style="2"/>
  </cols>
  <sheetData>
    <row r="2" spans="2:93" ht="15" customHeight="1">
      <c r="C2" s="2"/>
    </row>
    <row r="3" spans="2:93" ht="15" customHeight="1">
      <c r="C3" s="2"/>
    </row>
    <row r="4" spans="2:93" ht="15" customHeight="1">
      <c r="C4" s="2"/>
    </row>
    <row r="7" spans="2:93" ht="15" customHeight="1">
      <c r="B7" s="469" t="s">
        <v>462</v>
      </c>
      <c r="C7" s="470"/>
      <c r="D7" s="471"/>
      <c r="E7" s="471"/>
      <c r="F7" s="471"/>
      <c r="G7" s="471"/>
      <c r="H7" s="471"/>
      <c r="I7" s="471"/>
      <c r="J7" s="471"/>
      <c r="K7" s="471"/>
      <c r="L7" s="471"/>
      <c r="M7" s="471"/>
      <c r="N7" s="471"/>
      <c r="O7" s="471"/>
      <c r="P7" s="471"/>
      <c r="Q7" s="472"/>
      <c r="S7" s="476" t="s">
        <v>991</v>
      </c>
      <c r="T7" s="477"/>
      <c r="U7" s="478"/>
      <c r="V7" s="478"/>
      <c r="W7" s="478"/>
      <c r="X7" s="478"/>
      <c r="Y7" s="478"/>
      <c r="Z7" s="478"/>
      <c r="AA7" s="478"/>
      <c r="AB7" s="478"/>
      <c r="AC7" s="478"/>
      <c r="AD7" s="478"/>
      <c r="AE7" s="479"/>
      <c r="AG7" s="485" t="s">
        <v>1075</v>
      </c>
      <c r="AH7" s="486"/>
      <c r="AI7" s="486"/>
      <c r="AJ7" s="487"/>
      <c r="AK7" s="487"/>
      <c r="AL7" s="487"/>
      <c r="AM7" s="487"/>
      <c r="AN7" s="487"/>
      <c r="AO7" s="487"/>
      <c r="AP7" s="487"/>
      <c r="AQ7" s="487"/>
      <c r="AR7" s="487"/>
      <c r="AS7" s="487"/>
      <c r="AU7" s="507" t="s">
        <v>1171</v>
      </c>
      <c r="AV7" s="508"/>
      <c r="AW7" s="508"/>
      <c r="AX7" s="509"/>
      <c r="AY7" s="509"/>
      <c r="AZ7" s="509"/>
      <c r="BA7" s="509"/>
      <c r="BB7" s="509"/>
      <c r="BC7" s="509"/>
      <c r="BD7" s="509"/>
      <c r="BE7" s="509"/>
      <c r="BF7" s="509"/>
      <c r="BG7" s="509"/>
      <c r="BI7" s="497" t="s">
        <v>1172</v>
      </c>
      <c r="BJ7" s="498"/>
      <c r="BK7" s="498"/>
      <c r="BL7" s="499"/>
      <c r="BM7" s="499"/>
      <c r="BN7" s="499"/>
      <c r="BO7" s="499"/>
      <c r="BP7" s="499"/>
      <c r="BQ7" s="499"/>
      <c r="BR7" s="499"/>
      <c r="BS7" s="499"/>
      <c r="BT7" s="499"/>
      <c r="BU7" s="499"/>
      <c r="BW7" s="502" t="s">
        <v>1173</v>
      </c>
      <c r="BX7" s="503"/>
      <c r="BY7" s="503"/>
      <c r="BZ7" s="504"/>
      <c r="CA7" s="504"/>
      <c r="CB7" s="504"/>
      <c r="CC7" s="504"/>
      <c r="CD7" s="504"/>
      <c r="CE7" s="504"/>
      <c r="CF7" s="504"/>
      <c r="CG7" s="504"/>
      <c r="CH7" s="504"/>
      <c r="CI7" s="504"/>
      <c r="CK7" s="490" t="s">
        <v>1222</v>
      </c>
      <c r="CL7" s="491"/>
      <c r="CM7" s="491"/>
      <c r="CN7" s="492"/>
      <c r="CO7" s="493"/>
    </row>
    <row r="8" spans="2:93" ht="15" customHeight="1">
      <c r="B8" s="473"/>
      <c r="C8" s="474"/>
      <c r="D8" s="474"/>
      <c r="E8" s="474"/>
      <c r="F8" s="474"/>
      <c r="G8" s="474"/>
      <c r="H8" s="474"/>
      <c r="I8" s="474"/>
      <c r="J8" s="474"/>
      <c r="K8" s="474"/>
      <c r="L8" s="474"/>
      <c r="M8" s="474"/>
      <c r="N8" s="474"/>
      <c r="O8" s="474"/>
      <c r="P8" s="474"/>
      <c r="Q8" s="475"/>
      <c r="S8" s="480"/>
      <c r="T8" s="481"/>
      <c r="U8" s="481"/>
      <c r="V8" s="481"/>
      <c r="W8" s="481"/>
      <c r="X8" s="481"/>
      <c r="Y8" s="481"/>
      <c r="Z8" s="481"/>
      <c r="AA8" s="481"/>
      <c r="AB8" s="481"/>
      <c r="AC8" s="481"/>
      <c r="AD8" s="481"/>
      <c r="AE8" s="482"/>
      <c r="AG8" s="488"/>
      <c r="AH8" s="489"/>
      <c r="AI8" s="489"/>
      <c r="AJ8" s="489"/>
      <c r="AK8" s="489"/>
      <c r="AL8" s="489"/>
      <c r="AM8" s="489"/>
      <c r="AN8" s="489"/>
      <c r="AO8" s="489"/>
      <c r="AP8" s="489"/>
      <c r="AQ8" s="489"/>
      <c r="AR8" s="489"/>
      <c r="AS8" s="489"/>
      <c r="AU8" s="510"/>
      <c r="AV8" s="511"/>
      <c r="AW8" s="511"/>
      <c r="AX8" s="511"/>
      <c r="AY8" s="511"/>
      <c r="AZ8" s="511"/>
      <c r="BA8" s="511"/>
      <c r="BB8" s="511"/>
      <c r="BC8" s="511"/>
      <c r="BD8" s="511"/>
      <c r="BE8" s="511"/>
      <c r="BF8" s="511"/>
      <c r="BG8" s="511"/>
      <c r="BI8" s="500"/>
      <c r="BJ8" s="501"/>
      <c r="BK8" s="501"/>
      <c r="BL8" s="501"/>
      <c r="BM8" s="501"/>
      <c r="BN8" s="501"/>
      <c r="BO8" s="501"/>
      <c r="BP8" s="501"/>
      <c r="BQ8" s="501"/>
      <c r="BR8" s="501"/>
      <c r="BS8" s="501"/>
      <c r="BT8" s="501"/>
      <c r="BU8" s="501"/>
      <c r="BW8" s="505"/>
      <c r="BX8" s="506"/>
      <c r="BY8" s="506"/>
      <c r="BZ8" s="506"/>
      <c r="CA8" s="506"/>
      <c r="CB8" s="506"/>
      <c r="CC8" s="506"/>
      <c r="CD8" s="506"/>
      <c r="CE8" s="506"/>
      <c r="CF8" s="506"/>
      <c r="CG8" s="506"/>
      <c r="CH8" s="506"/>
      <c r="CI8" s="506"/>
      <c r="CK8" s="494"/>
      <c r="CL8" s="495"/>
      <c r="CM8" s="495"/>
      <c r="CN8" s="495"/>
      <c r="CO8" s="496"/>
    </row>
    <row r="9" spans="2:93" ht="15" customHeight="1">
      <c r="B9" s="342"/>
      <c r="C9" s="183"/>
      <c r="D9" s="342"/>
      <c r="E9" s="342"/>
      <c r="F9" s="342"/>
      <c r="G9" s="342"/>
      <c r="H9" s="342"/>
      <c r="I9" s="342"/>
      <c r="J9" s="342"/>
      <c r="K9" s="342"/>
      <c r="L9" s="342"/>
      <c r="M9" s="342"/>
      <c r="N9" s="342"/>
      <c r="O9" s="342"/>
      <c r="P9" s="342"/>
      <c r="Q9" s="342"/>
    </row>
    <row r="10" spans="2:93" ht="15" customHeight="1">
      <c r="B10" s="24"/>
      <c r="C10" s="2"/>
      <c r="D10" s="27" t="s">
        <v>1060</v>
      </c>
      <c r="E10" s="342"/>
      <c r="F10" s="342"/>
      <c r="G10" s="342"/>
      <c r="H10" s="342"/>
      <c r="I10" s="342"/>
      <c r="J10" s="342"/>
      <c r="K10" s="342"/>
      <c r="L10" s="342"/>
      <c r="M10" s="342"/>
      <c r="N10" s="342"/>
      <c r="O10" s="342"/>
      <c r="P10" s="342"/>
      <c r="Q10" s="342"/>
    </row>
    <row r="11" spans="2:93" ht="15" customHeight="1">
      <c r="B11" s="24"/>
      <c r="D11" s="483" t="s">
        <v>1583</v>
      </c>
    </row>
    <row r="12" spans="2:93" ht="15" customHeight="1">
      <c r="B12" s="24"/>
      <c r="C12" s="2"/>
      <c r="D12" s="484"/>
      <c r="E12" s="24"/>
    </row>
    <row r="13" spans="2:93" ht="15" customHeight="1">
      <c r="D13" s="225" t="str">
        <f>LEFT(Curve.MarketDataSource,3)</f>
        <v>ZAR</v>
      </c>
    </row>
    <row r="15" spans="2:93" ht="15" customHeight="1">
      <c r="B15" s="96" t="s">
        <v>405</v>
      </c>
      <c r="D15" s="341"/>
      <c r="E15" s="75"/>
      <c r="S15" s="96" t="s">
        <v>405</v>
      </c>
      <c r="T15" s="182"/>
      <c r="U15" s="341"/>
      <c r="V15" s="75"/>
      <c r="AG15" s="96" t="s">
        <v>405</v>
      </c>
      <c r="AH15" s="182"/>
      <c r="AI15" s="341"/>
      <c r="AJ15" s="75"/>
      <c r="AU15" s="96" t="s">
        <v>405</v>
      </c>
      <c r="AV15" s="182"/>
      <c r="AW15" s="341"/>
      <c r="AX15" s="75"/>
      <c r="BI15" s="96" t="s">
        <v>405</v>
      </c>
      <c r="BJ15" s="182"/>
      <c r="BK15" s="341"/>
      <c r="BL15" s="75"/>
      <c r="BW15" s="96" t="s">
        <v>405</v>
      </c>
      <c r="BX15" s="182"/>
      <c r="BY15" s="341"/>
      <c r="BZ15" s="75"/>
      <c r="CK15" s="96" t="s">
        <v>405</v>
      </c>
      <c r="CL15" s="182"/>
      <c r="CM15" s="341"/>
      <c r="CN15" s="75"/>
    </row>
    <row r="16" spans="2:93" ht="15" customHeight="1">
      <c r="B16" s="76"/>
      <c r="C16" s="184"/>
      <c r="D16" s="78"/>
      <c r="E16" s="79"/>
      <c r="F16" s="174"/>
      <c r="S16" s="76"/>
      <c r="T16" s="184"/>
      <c r="U16" s="78"/>
      <c r="V16" s="79"/>
      <c r="W16" s="174"/>
      <c r="AG16" s="76"/>
      <c r="AH16" s="184"/>
      <c r="AI16" s="78"/>
      <c r="AJ16" s="79"/>
      <c r="AK16" s="79"/>
      <c r="AL16" s="174"/>
      <c r="AU16" s="76"/>
      <c r="AV16" s="184"/>
      <c r="AW16" s="78"/>
      <c r="AX16" s="79"/>
      <c r="AY16" s="79"/>
      <c r="AZ16" s="174"/>
      <c r="BI16" s="76"/>
      <c r="BJ16" s="184"/>
      <c r="BK16" s="78"/>
      <c r="BL16" s="79"/>
      <c r="BM16" s="79"/>
      <c r="BN16" s="174"/>
      <c r="BW16" s="76"/>
      <c r="BX16" s="184"/>
      <c r="BY16" s="78"/>
      <c r="BZ16" s="79"/>
      <c r="CA16" s="79"/>
      <c r="CB16" s="174"/>
      <c r="CK16" s="76"/>
      <c r="CL16" s="184"/>
      <c r="CM16" s="78"/>
      <c r="CN16" s="79"/>
      <c r="CO16" s="174"/>
    </row>
    <row r="17" spans="2:93" ht="15" customHeight="1">
      <c r="B17" s="81"/>
      <c r="C17" s="185"/>
      <c r="D17" s="84" t="s">
        <v>405</v>
      </c>
      <c r="E17" s="85"/>
      <c r="F17" s="175"/>
      <c r="S17" s="81"/>
      <c r="T17" s="185"/>
      <c r="U17" s="84" t="s">
        <v>405</v>
      </c>
      <c r="V17" s="85"/>
      <c r="W17" s="175"/>
      <c r="AG17" s="81"/>
      <c r="AH17" s="82"/>
      <c r="AI17" s="84" t="s">
        <v>405</v>
      </c>
      <c r="AJ17" s="85"/>
      <c r="AK17" s="239"/>
      <c r="AL17" s="250"/>
      <c r="AU17" s="81"/>
      <c r="AV17" s="82"/>
      <c r="AW17" s="84" t="s">
        <v>405</v>
      </c>
      <c r="AX17" s="85"/>
      <c r="AY17" s="239"/>
      <c r="AZ17" s="250"/>
      <c r="BI17" s="81"/>
      <c r="BJ17" s="82"/>
      <c r="BK17" s="84" t="s">
        <v>405</v>
      </c>
      <c r="BL17" s="85"/>
      <c r="BM17" s="239"/>
      <c r="BN17" s="250"/>
      <c r="BW17" s="81"/>
      <c r="BX17" s="82"/>
      <c r="BY17" s="84" t="s">
        <v>405</v>
      </c>
      <c r="BZ17" s="85"/>
      <c r="CA17" s="239"/>
      <c r="CB17" s="250"/>
      <c r="CK17" s="81"/>
      <c r="CL17" s="82"/>
      <c r="CM17" s="84" t="s">
        <v>405</v>
      </c>
      <c r="CN17" s="85"/>
      <c r="CO17" s="250"/>
    </row>
    <row r="18" spans="2:93" ht="15" customHeight="1">
      <c r="B18" s="81"/>
      <c r="C18" s="185" t="s">
        <v>970</v>
      </c>
      <c r="D18" s="86" t="s">
        <v>406</v>
      </c>
      <c r="E18" s="266" t="s">
        <v>1584</v>
      </c>
      <c r="F18" s="175"/>
      <c r="S18" s="81"/>
      <c r="T18" s="185" t="s">
        <v>970</v>
      </c>
      <c r="U18" s="86" t="s">
        <v>406</v>
      </c>
      <c r="V18" s="266" t="s">
        <v>1584</v>
      </c>
      <c r="W18" s="175"/>
      <c r="AG18" s="81"/>
      <c r="AH18" s="185" t="s">
        <v>970</v>
      </c>
      <c r="AI18" s="86" t="s">
        <v>406</v>
      </c>
      <c r="AJ18" s="269" t="s">
        <v>1584</v>
      </c>
      <c r="AK18" s="279"/>
      <c r="AL18" s="250"/>
      <c r="AU18" s="81"/>
      <c r="AV18" s="185" t="s">
        <v>970</v>
      </c>
      <c r="AW18" s="86" t="s">
        <v>406</v>
      </c>
      <c r="AX18" s="269" t="s">
        <v>1584</v>
      </c>
      <c r="AY18" s="279"/>
      <c r="AZ18" s="250"/>
      <c r="BI18" s="81"/>
      <c r="BJ18" s="185" t="s">
        <v>970</v>
      </c>
      <c r="BK18" s="86" t="s">
        <v>406</v>
      </c>
      <c r="BL18" s="269" t="s">
        <v>1584</v>
      </c>
      <c r="BM18" s="279"/>
      <c r="BN18" s="250"/>
      <c r="BW18" s="81"/>
      <c r="BX18" s="185" t="s">
        <v>970</v>
      </c>
      <c r="BY18" s="86" t="s">
        <v>406</v>
      </c>
      <c r="BZ18" s="269" t="s">
        <v>1584</v>
      </c>
      <c r="CA18" s="279"/>
      <c r="CB18" s="250"/>
      <c r="CK18" s="81"/>
      <c r="CL18" s="185" t="s">
        <v>970</v>
      </c>
      <c r="CM18" s="86" t="s">
        <v>406</v>
      </c>
      <c r="CN18" s="269" t="s">
        <v>1584</v>
      </c>
      <c r="CO18" s="252"/>
    </row>
    <row r="19" spans="2:93" ht="15" customHeight="1">
      <c r="B19" s="81"/>
      <c r="C19" s="185" t="s">
        <v>971</v>
      </c>
      <c r="D19" s="88" t="s">
        <v>408</v>
      </c>
      <c r="E19" s="267" t="s">
        <v>409</v>
      </c>
      <c r="F19" s="175"/>
      <c r="S19" s="81"/>
      <c r="T19" s="185" t="s">
        <v>971</v>
      </c>
      <c r="U19" s="88" t="s">
        <v>408</v>
      </c>
      <c r="V19" s="267" t="s">
        <v>454</v>
      </c>
      <c r="W19" s="175"/>
      <c r="AG19" s="81"/>
      <c r="AH19" s="185" t="s">
        <v>971</v>
      </c>
      <c r="AI19" s="88" t="s">
        <v>408</v>
      </c>
      <c r="AJ19" s="243" t="s">
        <v>1076</v>
      </c>
      <c r="AK19" s="279"/>
      <c r="AL19" s="250"/>
      <c r="AU19" s="81"/>
      <c r="AV19" s="185" t="s">
        <v>971</v>
      </c>
      <c r="AW19" s="88" t="s">
        <v>408</v>
      </c>
      <c r="AX19" s="243" t="s">
        <v>1175</v>
      </c>
      <c r="AY19" s="279"/>
      <c r="AZ19" s="250"/>
      <c r="BI19" s="81"/>
      <c r="BJ19" s="185" t="s">
        <v>971</v>
      </c>
      <c r="BK19" s="88" t="s">
        <v>408</v>
      </c>
      <c r="BL19" s="243" t="s">
        <v>1176</v>
      </c>
      <c r="BM19" s="279"/>
      <c r="BN19" s="250"/>
      <c r="BW19" s="81"/>
      <c r="BX19" s="185" t="s">
        <v>971</v>
      </c>
      <c r="BY19" s="88" t="s">
        <v>408</v>
      </c>
      <c r="BZ19" s="243" t="s">
        <v>455</v>
      </c>
      <c r="CA19" s="279"/>
      <c r="CB19" s="250"/>
      <c r="CK19" s="81"/>
      <c r="CL19" s="185" t="s">
        <v>971</v>
      </c>
      <c r="CM19" s="88"/>
      <c r="CN19" s="243"/>
      <c r="CO19" s="252"/>
    </row>
    <row r="20" spans="2:93" ht="15" customHeight="1">
      <c r="B20" s="81"/>
      <c r="C20" s="185" t="s">
        <v>1585</v>
      </c>
      <c r="D20" s="90" t="s">
        <v>410</v>
      </c>
      <c r="E20" s="268" t="s">
        <v>1586</v>
      </c>
      <c r="F20" s="175"/>
      <c r="S20" s="81"/>
      <c r="T20" s="185" t="s">
        <v>1585</v>
      </c>
      <c r="U20" s="90" t="s">
        <v>410</v>
      </c>
      <c r="V20" s="268" t="s">
        <v>1587</v>
      </c>
      <c r="W20" s="175"/>
      <c r="AG20" s="81"/>
      <c r="AH20" s="185" t="s">
        <v>1585</v>
      </c>
      <c r="AI20" s="90" t="s">
        <v>410</v>
      </c>
      <c r="AJ20" s="246" t="s">
        <v>1588</v>
      </c>
      <c r="AK20" s="279"/>
      <c r="AL20" s="250"/>
      <c r="AU20" s="81"/>
      <c r="AV20" s="185" t="s">
        <v>1585</v>
      </c>
      <c r="AW20" s="90" t="s">
        <v>410</v>
      </c>
      <c r="AX20" s="246" t="s">
        <v>1589</v>
      </c>
      <c r="AY20" s="279"/>
      <c r="AZ20" s="250"/>
      <c r="BI20" s="81"/>
      <c r="BJ20" s="185" t="s">
        <v>1585</v>
      </c>
      <c r="BK20" s="90" t="s">
        <v>410</v>
      </c>
      <c r="BL20" s="246" t="s">
        <v>1590</v>
      </c>
      <c r="BM20" s="279"/>
      <c r="BN20" s="250"/>
      <c r="BW20" s="81"/>
      <c r="BX20" s="185" t="s">
        <v>1585</v>
      </c>
      <c r="BY20" s="90" t="s">
        <v>410</v>
      </c>
      <c r="BZ20" s="246" t="s">
        <v>1591</v>
      </c>
      <c r="CA20" s="279"/>
      <c r="CB20" s="250"/>
      <c r="CK20" s="81"/>
      <c r="CL20" s="185"/>
      <c r="CM20" s="90"/>
      <c r="CN20" s="246"/>
      <c r="CO20" s="252"/>
    </row>
    <row r="21" spans="2:93" ht="15" customHeight="1">
      <c r="B21" s="92"/>
      <c r="C21" s="186"/>
      <c r="D21" s="93"/>
      <c r="E21" s="94"/>
      <c r="F21" s="95"/>
      <c r="S21" s="92"/>
      <c r="T21" s="186"/>
      <c r="U21" s="93"/>
      <c r="V21" s="94"/>
      <c r="W21" s="95"/>
      <c r="AG21" s="92"/>
      <c r="AH21" s="83"/>
      <c r="AI21" s="93"/>
      <c r="AJ21" s="94"/>
      <c r="AK21" s="97"/>
      <c r="AL21" s="251"/>
      <c r="AU21" s="92"/>
      <c r="AV21" s="83"/>
      <c r="AW21" s="93"/>
      <c r="AX21" s="94"/>
      <c r="AY21" s="97"/>
      <c r="AZ21" s="251"/>
      <c r="BI21" s="92"/>
      <c r="BJ21" s="83"/>
      <c r="BK21" s="93"/>
      <c r="BL21" s="94"/>
      <c r="BM21" s="97"/>
      <c r="BN21" s="251"/>
      <c r="BW21" s="92"/>
      <c r="BX21" s="83"/>
      <c r="BY21" s="93"/>
      <c r="BZ21" s="94"/>
      <c r="CA21" s="97"/>
      <c r="CB21" s="251"/>
      <c r="CK21" s="92"/>
      <c r="CL21" s="83"/>
      <c r="CM21" s="93"/>
      <c r="CN21" s="94"/>
      <c r="CO21" s="251"/>
    </row>
    <row r="22" spans="2:93" ht="15" customHeight="1">
      <c r="D22" s="341"/>
      <c r="E22" s="75"/>
      <c r="AI22" s="341"/>
      <c r="AJ22" s="75"/>
      <c r="AK22" s="75"/>
      <c r="AL22" s="282"/>
      <c r="AW22" s="341"/>
      <c r="AX22" s="75"/>
      <c r="AY22" s="75"/>
      <c r="AZ22" s="282"/>
      <c r="BK22" s="341"/>
      <c r="BL22" s="75"/>
      <c r="BM22" s="75"/>
      <c r="BN22" s="282"/>
      <c r="BY22" s="341"/>
      <c r="BZ22" s="75"/>
      <c r="CA22" s="75"/>
      <c r="CB22" s="282"/>
      <c r="CM22" s="341"/>
      <c r="CN22" s="75"/>
      <c r="CO22" s="282"/>
    </row>
    <row r="23" spans="2:93" ht="15" customHeight="1">
      <c r="D23" s="341"/>
      <c r="E23" s="75"/>
      <c r="AL23" s="3"/>
      <c r="AZ23" s="3"/>
      <c r="BN23" s="3"/>
      <c r="CB23" s="3"/>
      <c r="CO23" s="3"/>
    </row>
    <row r="24" spans="2:93" ht="15" customHeight="1">
      <c r="B24" s="96" t="s">
        <v>412</v>
      </c>
      <c r="D24" s="341"/>
      <c r="E24" s="75"/>
      <c r="S24" s="96" t="s">
        <v>412</v>
      </c>
      <c r="T24" s="182"/>
      <c r="U24" s="341"/>
      <c r="V24" s="75"/>
      <c r="AG24" s="96" t="s">
        <v>412</v>
      </c>
      <c r="AH24" s="96"/>
      <c r="AI24" s="341"/>
      <c r="AJ24" s="75"/>
      <c r="AK24" s="75"/>
      <c r="AL24" s="282"/>
      <c r="AU24" s="96" t="s">
        <v>412</v>
      </c>
      <c r="AV24" s="96"/>
      <c r="AW24" s="341"/>
      <c r="AX24" s="75"/>
      <c r="AY24" s="75"/>
      <c r="AZ24" s="282"/>
      <c r="BI24" s="96" t="s">
        <v>412</v>
      </c>
      <c r="BJ24" s="96"/>
      <c r="BK24" s="341"/>
      <c r="BL24" s="75"/>
      <c r="BM24" s="75"/>
      <c r="BN24" s="282"/>
      <c r="BW24" s="96" t="s">
        <v>412</v>
      </c>
      <c r="BX24" s="96"/>
      <c r="BY24" s="341"/>
      <c r="BZ24" s="75"/>
      <c r="CA24" s="75"/>
      <c r="CB24" s="282"/>
      <c r="CK24" s="96" t="s">
        <v>412</v>
      </c>
      <c r="CL24" s="96"/>
      <c r="CM24" s="341"/>
      <c r="CN24" s="75"/>
      <c r="CO24" s="282"/>
    </row>
    <row r="25" spans="2:93" ht="15" customHeight="1">
      <c r="B25" s="76"/>
      <c r="C25" s="184"/>
      <c r="D25" s="78"/>
      <c r="E25" s="79"/>
      <c r="F25" s="174"/>
      <c r="S25" s="76"/>
      <c r="T25" s="184"/>
      <c r="U25" s="78"/>
      <c r="V25" s="79"/>
      <c r="W25" s="174"/>
      <c r="AG25" s="76"/>
      <c r="AH25" s="77"/>
      <c r="AI25" s="78"/>
      <c r="AJ25" s="79"/>
      <c r="AK25" s="280"/>
      <c r="AL25" s="253"/>
      <c r="AU25" s="76"/>
      <c r="AV25" s="77"/>
      <c r="AW25" s="78"/>
      <c r="AX25" s="79"/>
      <c r="AY25" s="280"/>
      <c r="AZ25" s="253"/>
      <c r="BI25" s="76"/>
      <c r="BJ25" s="77"/>
      <c r="BK25" s="78"/>
      <c r="BL25" s="79"/>
      <c r="BM25" s="280"/>
      <c r="BN25" s="253"/>
      <c r="BW25" s="76"/>
      <c r="BX25" s="77"/>
      <c r="BY25" s="78"/>
      <c r="BZ25" s="79"/>
      <c r="CA25" s="280"/>
      <c r="CB25" s="253"/>
      <c r="CK25" s="76"/>
      <c r="CL25" s="77"/>
      <c r="CM25" s="78"/>
      <c r="CN25" s="79"/>
      <c r="CO25" s="253"/>
    </row>
    <row r="26" spans="2:93" ht="15" customHeight="1">
      <c r="B26" s="81"/>
      <c r="C26" s="185"/>
      <c r="D26" s="84" t="s">
        <v>412</v>
      </c>
      <c r="E26" s="97"/>
      <c r="F26" s="176"/>
      <c r="S26" s="81"/>
      <c r="T26" s="185"/>
      <c r="U26" s="84" t="s">
        <v>412</v>
      </c>
      <c r="V26" s="97"/>
      <c r="W26" s="176"/>
      <c r="AG26" s="81"/>
      <c r="AH26" s="82"/>
      <c r="AI26" s="84" t="s">
        <v>412</v>
      </c>
      <c r="AJ26" s="97"/>
      <c r="AK26" s="278"/>
      <c r="AL26" s="191"/>
      <c r="AU26" s="81"/>
      <c r="AV26" s="82"/>
      <c r="AW26" s="84" t="s">
        <v>412</v>
      </c>
      <c r="AX26" s="97"/>
      <c r="AY26" s="278"/>
      <c r="AZ26" s="191"/>
      <c r="BI26" s="81"/>
      <c r="BJ26" s="82"/>
      <c r="BK26" s="84" t="s">
        <v>412</v>
      </c>
      <c r="BL26" s="97"/>
      <c r="BM26" s="278"/>
      <c r="BN26" s="191"/>
      <c r="BW26" s="81"/>
      <c r="BX26" s="82"/>
      <c r="BY26" s="84" t="s">
        <v>412</v>
      </c>
      <c r="BZ26" s="97"/>
      <c r="CA26" s="278"/>
      <c r="CB26" s="191"/>
      <c r="CK26" s="81"/>
      <c r="CL26" s="82"/>
      <c r="CM26" s="84" t="s">
        <v>412</v>
      </c>
      <c r="CN26" s="97"/>
      <c r="CO26" s="191"/>
    </row>
    <row r="27" spans="2:93" ht="15" customHeight="1">
      <c r="B27" s="81"/>
      <c r="C27" s="185" t="s">
        <v>973</v>
      </c>
      <c r="D27" s="86" t="s">
        <v>413</v>
      </c>
      <c r="E27" s="87">
        <f>Settings.COB</f>
        <v>42754.710543981484</v>
      </c>
      <c r="F27" s="176"/>
      <c r="S27" s="81"/>
      <c r="T27" s="185" t="s">
        <v>973</v>
      </c>
      <c r="U27" s="86" t="s">
        <v>413</v>
      </c>
      <c r="V27" s="87">
        <f>Settings.COB</f>
        <v>42754.710543981484</v>
      </c>
      <c r="W27" s="176"/>
      <c r="AG27" s="81"/>
      <c r="AH27" s="185" t="s">
        <v>973</v>
      </c>
      <c r="AI27" s="86" t="s">
        <v>413</v>
      </c>
      <c r="AJ27" s="87">
        <f>Settings.COB</f>
        <v>42754.710543981484</v>
      </c>
      <c r="AK27" s="281"/>
      <c r="AL27" s="191"/>
      <c r="AU27" s="81"/>
      <c r="AV27" s="185" t="s">
        <v>973</v>
      </c>
      <c r="AW27" s="86" t="s">
        <v>413</v>
      </c>
      <c r="AX27" s="87">
        <f>Settings.COB</f>
        <v>42754.710543981484</v>
      </c>
      <c r="AY27" s="281"/>
      <c r="AZ27" s="191"/>
      <c r="BI27" s="81"/>
      <c r="BJ27" s="185" t="s">
        <v>973</v>
      </c>
      <c r="BK27" s="86" t="s">
        <v>413</v>
      </c>
      <c r="BL27" s="87">
        <f>Settings.COB</f>
        <v>42754.710543981484</v>
      </c>
      <c r="BM27" s="281"/>
      <c r="BN27" s="191"/>
      <c r="BW27" s="81"/>
      <c r="BX27" s="185" t="s">
        <v>973</v>
      </c>
      <c r="BY27" s="86" t="s">
        <v>413</v>
      </c>
      <c r="BZ27" s="87">
        <f>Settings.COB</f>
        <v>42754.710543981484</v>
      </c>
      <c r="CA27" s="281"/>
      <c r="CB27" s="191"/>
      <c r="CK27" s="81"/>
      <c r="CL27" s="185" t="s">
        <v>973</v>
      </c>
      <c r="CM27" s="86" t="s">
        <v>413</v>
      </c>
      <c r="CN27" s="87">
        <f>Settings.COB</f>
        <v>42754.710543981484</v>
      </c>
      <c r="CO27" s="191"/>
    </row>
    <row r="28" spans="2:93" ht="15" customHeight="1">
      <c r="B28" s="81"/>
      <c r="C28" s="185" t="s">
        <v>974</v>
      </c>
      <c r="D28" s="88" t="s">
        <v>414</v>
      </c>
      <c r="E28" s="89" t="str">
        <f>Currency</f>
        <v>ZAR</v>
      </c>
      <c r="F28" s="176"/>
      <c r="S28" s="81"/>
      <c r="T28" s="185" t="s">
        <v>974</v>
      </c>
      <c r="U28" s="88" t="s">
        <v>414</v>
      </c>
      <c r="V28" s="89" t="str">
        <f>Currency</f>
        <v>ZAR</v>
      </c>
      <c r="W28" s="176"/>
      <c r="AG28" s="81"/>
      <c r="AH28" s="185" t="s">
        <v>974</v>
      </c>
      <c r="AI28" s="88" t="s">
        <v>414</v>
      </c>
      <c r="AJ28" s="89" t="str">
        <f>Currency</f>
        <v>ZAR</v>
      </c>
      <c r="AK28" s="281"/>
      <c r="AL28" s="191"/>
      <c r="AU28" s="81"/>
      <c r="AV28" s="185" t="s">
        <v>974</v>
      </c>
      <c r="AW28" s="88" t="s">
        <v>414</v>
      </c>
      <c r="AX28" s="89" t="str">
        <f>Currency</f>
        <v>ZAR</v>
      </c>
      <c r="AY28" s="281"/>
      <c r="AZ28" s="191"/>
      <c r="BI28" s="81"/>
      <c r="BJ28" s="185" t="s">
        <v>974</v>
      </c>
      <c r="BK28" s="88" t="s">
        <v>414</v>
      </c>
      <c r="BL28" s="89" t="str">
        <f>Currency</f>
        <v>ZAR</v>
      </c>
      <c r="BM28" s="281"/>
      <c r="BN28" s="191"/>
      <c r="BW28" s="81"/>
      <c r="BX28" s="185" t="s">
        <v>974</v>
      </c>
      <c r="BY28" s="88" t="s">
        <v>414</v>
      </c>
      <c r="BZ28" s="89" t="str">
        <f>Currency</f>
        <v>ZAR</v>
      </c>
      <c r="CA28" s="281"/>
      <c r="CB28" s="191"/>
      <c r="CK28" s="81"/>
      <c r="CL28" s="185" t="s">
        <v>974</v>
      </c>
      <c r="CM28" s="88" t="s">
        <v>414</v>
      </c>
      <c r="CN28" s="89" t="str">
        <f>Currency</f>
        <v>ZAR</v>
      </c>
      <c r="CO28" s="191"/>
    </row>
    <row r="29" spans="2:93" ht="15" customHeight="1">
      <c r="B29" s="81"/>
      <c r="C29" s="185" t="s">
        <v>975</v>
      </c>
      <c r="D29" s="148" t="s">
        <v>415</v>
      </c>
      <c r="E29" s="172" t="str">
        <f ca="1">"FN_"&amp;F29&amp;"INTERPOLATION"</f>
        <v>FN_SPLINEINTERPOLATION</v>
      </c>
      <c r="F29" s="177" t="str">
        <f ca="1">INDIRECT("Settings.OIS.Interpolation."&amp;Currency)</f>
        <v>SPLINE</v>
      </c>
      <c r="S29" s="81"/>
      <c r="T29" s="185" t="s">
        <v>975</v>
      </c>
      <c r="U29" s="148" t="s">
        <v>415</v>
      </c>
      <c r="V29" s="256" t="str">
        <f ca="1">"FN_"&amp;W29&amp;"INTERPOLATION"</f>
        <v>FN_SPLINEINTERPOLATION</v>
      </c>
      <c r="W29" s="287" t="str">
        <f ca="1">INDIRECT("Settings.OIS.Interpolation."&amp;Currency)</f>
        <v>SPLINE</v>
      </c>
      <c r="AG29" s="81"/>
      <c r="AH29" s="185" t="s">
        <v>975</v>
      </c>
      <c r="AI29" s="148" t="s">
        <v>415</v>
      </c>
      <c r="AJ29" s="256" t="str">
        <f ca="1">"FN_"&amp;AK29&amp;"INTERPOLATION"</f>
        <v>FN_SPLINEINTERPOLATION</v>
      </c>
      <c r="AK29" s="286" t="str">
        <f ca="1">INDIRECT("Settings.OIS.Interpolation."&amp;Currency)</f>
        <v>SPLINE</v>
      </c>
      <c r="AL29" s="191"/>
      <c r="AU29" s="81"/>
      <c r="AV29" s="185" t="s">
        <v>975</v>
      </c>
      <c r="AW29" s="148" t="s">
        <v>415</v>
      </c>
      <c r="AX29" s="256" t="str">
        <f ca="1">"FN_"&amp;AY29&amp;"INTERPOLATION"</f>
        <v>FN_SPLINEINTERPOLATION</v>
      </c>
      <c r="AY29" s="286" t="str">
        <f ca="1">INDIRECT("Settings.OIS.Interpolation."&amp;Currency)</f>
        <v>SPLINE</v>
      </c>
      <c r="AZ29" s="191"/>
      <c r="BI29" s="81"/>
      <c r="BJ29" s="185" t="s">
        <v>975</v>
      </c>
      <c r="BK29" s="148" t="s">
        <v>415</v>
      </c>
      <c r="BL29" s="256" t="str">
        <f ca="1">"FN_"&amp;BM29&amp;"INTERPOLATION"</f>
        <v>FN_SPLINEINTERPOLATION</v>
      </c>
      <c r="BM29" s="286" t="str">
        <f ca="1">INDIRECT("Settings.OIS.Interpolation."&amp;Currency)</f>
        <v>SPLINE</v>
      </c>
      <c r="BN29" s="191"/>
      <c r="BW29" s="81"/>
      <c r="BX29" s="185" t="s">
        <v>975</v>
      </c>
      <c r="BY29" s="148" t="s">
        <v>415</v>
      </c>
      <c r="BZ29" s="256" t="str">
        <f ca="1">"FN_"&amp;CA29&amp;"INTERPOLATION"</f>
        <v>FN_SPLINEINTERPOLATION</v>
      </c>
      <c r="CA29" s="286" t="str">
        <f ca="1">INDIRECT("Settings.OIS.Interpolation."&amp;Currency)</f>
        <v>SPLINE</v>
      </c>
      <c r="CB29" s="191"/>
      <c r="CK29" s="81"/>
      <c r="CL29" s="185" t="s">
        <v>975</v>
      </c>
      <c r="CM29" s="148" t="s">
        <v>415</v>
      </c>
      <c r="CN29" s="256" t="str">
        <f ca="1">"FN_"&amp;CO29&amp;"INTERPOLATION"</f>
        <v>FN_SPLINEINTERPOLATION</v>
      </c>
      <c r="CO29" s="191" t="str">
        <f ca="1">INDIRECT("Settings.OIS.Interpolation."&amp;Currency)</f>
        <v>SPLINE</v>
      </c>
    </row>
    <row r="30" spans="2:93" ht="15" customHeight="1">
      <c r="B30" s="81"/>
      <c r="C30" s="185" t="s">
        <v>976</v>
      </c>
      <c r="D30" s="148" t="s">
        <v>416</v>
      </c>
      <c r="E30" s="172" t="str">
        <f ca="1">"FN_"&amp;F30&amp;"INTERPOLATION"</f>
        <v>FN_SPLINEINTERPOLATION</v>
      </c>
      <c r="F30" s="177" t="str">
        <f ca="1">INDIRECT("Settings.OIS.Interpolation."&amp;Currency)</f>
        <v>SPLINE</v>
      </c>
      <c r="S30" s="81"/>
      <c r="T30" s="185" t="s">
        <v>976</v>
      </c>
      <c r="U30" s="148" t="s">
        <v>416</v>
      </c>
      <c r="V30" s="256" t="str">
        <f ca="1">"FN_"&amp;W30&amp;"INTERPOLATION"</f>
        <v>FN_SPLINEINTERPOLATION</v>
      </c>
      <c r="W30" s="287" t="str">
        <f ca="1">INDIRECT("Settings.Swap.Interpolation.Swaps."&amp;Currency)</f>
        <v>SPLINE</v>
      </c>
      <c r="AG30" s="81"/>
      <c r="AH30" s="185" t="s">
        <v>976</v>
      </c>
      <c r="AI30" s="148" t="s">
        <v>416</v>
      </c>
      <c r="AJ30" s="256" t="str">
        <f ca="1">"FN_"&amp;AK30&amp;"INTERPOLATION"</f>
        <v>FN_SPLINEINTERPOLATION</v>
      </c>
      <c r="AK30" s="286" t="str">
        <f ca="1">INDIRECT("Settings.TenorBasis.Interpolation."&amp;Currency)</f>
        <v>SPLINE</v>
      </c>
      <c r="AL30" s="191"/>
      <c r="AU30" s="81"/>
      <c r="AV30" s="185" t="s">
        <v>976</v>
      </c>
      <c r="AW30" s="148" t="s">
        <v>416</v>
      </c>
      <c r="AX30" s="256" t="str">
        <f ca="1">"FN_"&amp;AY30&amp;"INTERPOLATION"</f>
        <v>FN_SPLINEINTERPOLATION</v>
      </c>
      <c r="AY30" s="286" t="str">
        <f ca="1">INDIRECT("Settings.TenorBasis.Interpolation."&amp;Currency)</f>
        <v>SPLINE</v>
      </c>
      <c r="AZ30" s="191"/>
      <c r="BI30" s="81"/>
      <c r="BJ30" s="185" t="s">
        <v>976</v>
      </c>
      <c r="BK30" s="148" t="s">
        <v>416</v>
      </c>
      <c r="BL30" s="256" t="str">
        <f ca="1">"FN_"&amp;BM30&amp;"INTERPOLATION"</f>
        <v>FN_SPLINEINTERPOLATION</v>
      </c>
      <c r="BM30" s="286" t="str">
        <f ca="1">INDIRECT("Settings.TenorBasis.Interpolation."&amp;Currency)</f>
        <v>SPLINE</v>
      </c>
      <c r="BN30" s="191"/>
      <c r="BW30" s="81"/>
      <c r="BX30" s="185" t="s">
        <v>976</v>
      </c>
      <c r="BY30" s="148" t="s">
        <v>416</v>
      </c>
      <c r="BZ30" s="256" t="str">
        <f ca="1">"FN_"&amp;CA30&amp;"INTERPOLATION"</f>
        <v>FN_SPLINEINTERPOLATION</v>
      </c>
      <c r="CA30" s="286" t="str">
        <f ca="1">INDIRECT("Settings.TenorBasis.Interpolation."&amp;Currency)</f>
        <v>SPLINE</v>
      </c>
      <c r="CB30" s="191"/>
      <c r="CK30" s="81"/>
      <c r="CL30" s="185" t="s">
        <v>976</v>
      </c>
      <c r="CM30" s="148" t="s">
        <v>416</v>
      </c>
      <c r="CN30" s="256" t="str">
        <f ca="1">"FN_"&amp;CO30&amp;"INTERPOLATION"</f>
        <v>FN_SPLINEINTERPOLATION</v>
      </c>
      <c r="CO30" s="191" t="str">
        <f ca="1">INDIRECT("Settings.Xccy.Interpolation."&amp;Currency)</f>
        <v>SPLINE</v>
      </c>
    </row>
    <row r="31" spans="2:93" ht="15" customHeight="1">
      <c r="B31" s="81"/>
      <c r="C31" s="185"/>
      <c r="D31" s="173"/>
      <c r="E31" s="192"/>
      <c r="F31" s="191"/>
      <c r="S31" s="81"/>
      <c r="T31" s="185" t="s">
        <v>1070</v>
      </c>
      <c r="U31" s="173" t="s">
        <v>996</v>
      </c>
      <c r="V31" s="270" t="b">
        <v>1</v>
      </c>
      <c r="W31" s="191"/>
      <c r="AG31" s="81"/>
      <c r="AH31" s="185" t="s">
        <v>1122</v>
      </c>
      <c r="AI31" s="148" t="s">
        <v>1077</v>
      </c>
      <c r="AJ31" s="256" t="str">
        <f ca="1">"FN_"&amp;AK31&amp;"INTERPOLATION"</f>
        <v>FN_SPLINEINTERPOLATION</v>
      </c>
      <c r="AK31" s="286" t="str">
        <f ca="1">INDIRECT("Settings.TenorBasis.Interpolation."&amp;Currency)</f>
        <v>SPLINE</v>
      </c>
      <c r="AL31" s="191"/>
      <c r="AU31" s="81"/>
      <c r="AV31" s="185" t="s">
        <v>1122</v>
      </c>
      <c r="AW31" s="148" t="s">
        <v>1077</v>
      </c>
      <c r="AX31" s="256" t="str">
        <f ca="1">"FN_"&amp;AY31&amp;"INTERPOLATION"</f>
        <v>FN_SPLINEINTERPOLATION</v>
      </c>
      <c r="AY31" s="286" t="str">
        <f ca="1">INDIRECT("Settings.TenorBasis.Interpolation."&amp;Currency)</f>
        <v>SPLINE</v>
      </c>
      <c r="AZ31" s="191"/>
      <c r="BI31" s="81"/>
      <c r="BJ31" s="185" t="s">
        <v>1122</v>
      </c>
      <c r="BK31" s="148" t="s">
        <v>1077</v>
      </c>
      <c r="BL31" s="256" t="str">
        <f ca="1">"FN_"&amp;BM31&amp;"INTERPOLATION"</f>
        <v>FN_SPLINEINTERPOLATION</v>
      </c>
      <c r="BM31" s="286" t="str">
        <f ca="1">INDIRECT("Settings.TenorBasis.Interpolation."&amp;Currency)</f>
        <v>SPLINE</v>
      </c>
      <c r="BN31" s="191"/>
      <c r="BW31" s="81"/>
      <c r="BX31" s="185" t="s">
        <v>1122</v>
      </c>
      <c r="BY31" s="148" t="s">
        <v>1077</v>
      </c>
      <c r="BZ31" s="256" t="str">
        <f ca="1">"FN_"&amp;CA31&amp;"INTERPOLATION"</f>
        <v>FN_SPLINEINTERPOLATION</v>
      </c>
      <c r="CA31" s="286" t="str">
        <f ca="1">INDIRECT("Settings.Xccy.Interpolation."&amp;Currency)</f>
        <v>SPLINE</v>
      </c>
      <c r="CB31" s="191"/>
      <c r="CK31" s="81"/>
      <c r="CL31" s="185" t="s">
        <v>1074</v>
      </c>
      <c r="CM31" s="88" t="s">
        <v>1079</v>
      </c>
      <c r="CN31" s="267" t="s">
        <v>409</v>
      </c>
      <c r="CO31" s="191"/>
    </row>
    <row r="32" spans="2:93" ht="15" customHeight="1">
      <c r="B32" s="81"/>
      <c r="C32" s="185"/>
      <c r="D32" s="173"/>
      <c r="E32" s="192"/>
      <c r="F32" s="191"/>
      <c r="S32" s="81"/>
      <c r="T32" s="185" t="s">
        <v>1069</v>
      </c>
      <c r="U32" s="173" t="s">
        <v>997</v>
      </c>
      <c r="V32" s="270" t="b">
        <v>0</v>
      </c>
      <c r="W32" s="191"/>
      <c r="AG32" s="81"/>
      <c r="AH32" s="185" t="s">
        <v>1164</v>
      </c>
      <c r="AI32" s="148" t="s">
        <v>1078</v>
      </c>
      <c r="AJ32" s="264" t="b">
        <v>0</v>
      </c>
      <c r="AK32" s="281"/>
      <c r="AL32" s="191"/>
      <c r="AU32" s="81"/>
      <c r="AV32" s="185" t="s">
        <v>1164</v>
      </c>
      <c r="AW32" s="148" t="s">
        <v>1078</v>
      </c>
      <c r="AX32" s="264" t="b">
        <v>0</v>
      </c>
      <c r="AY32" s="281"/>
      <c r="AZ32" s="191"/>
      <c r="BI32" s="81"/>
      <c r="BJ32" s="185" t="s">
        <v>1164</v>
      </c>
      <c r="BK32" s="148" t="s">
        <v>1078</v>
      </c>
      <c r="BL32" s="264" t="b">
        <v>0</v>
      </c>
      <c r="BM32" s="281"/>
      <c r="BN32" s="191"/>
      <c r="BW32" s="81"/>
      <c r="BX32" s="185" t="s">
        <v>1164</v>
      </c>
      <c r="BY32" s="148" t="s">
        <v>1078</v>
      </c>
      <c r="BZ32" s="264" t="b">
        <v>0</v>
      </c>
      <c r="CA32" s="281"/>
      <c r="CB32" s="191"/>
      <c r="CK32" s="81"/>
      <c r="CL32" s="185"/>
      <c r="CM32" s="148" t="s">
        <v>1077</v>
      </c>
      <c r="CN32" s="256" t="str">
        <f ca="1">CN30</f>
        <v>FN_SPLINEINTERPOLATION</v>
      </c>
      <c r="CO32" s="191"/>
    </row>
    <row r="33" spans="2:94" ht="15" customHeight="1">
      <c r="B33" s="81"/>
      <c r="C33" s="185"/>
      <c r="D33" s="173"/>
      <c r="E33" s="192"/>
      <c r="F33" s="191"/>
      <c r="S33" s="81"/>
      <c r="T33" s="185" t="s">
        <v>1071</v>
      </c>
      <c r="U33" s="148" t="s">
        <v>992</v>
      </c>
      <c r="V33" s="256" t="str">
        <f ca="1">"FN_"&amp;W33&amp;"INTERPOLATION"</f>
        <v>FN_LINEARINTERPOLATION</v>
      </c>
      <c r="W33" s="287" t="str">
        <f ca="1">INDIRECT("Settings.Swap.Interpolation.FuturesFRAs."&amp;Currency)</f>
        <v>LINEAR</v>
      </c>
      <c r="AG33" s="81"/>
      <c r="AH33" s="185" t="s">
        <v>1074</v>
      </c>
      <c r="AI33" s="88" t="s">
        <v>1079</v>
      </c>
      <c r="AJ33" s="267" t="s">
        <v>409</v>
      </c>
      <c r="AK33" s="281"/>
      <c r="AL33" s="191"/>
      <c r="AU33" s="81"/>
      <c r="AV33" s="185" t="s">
        <v>1074</v>
      </c>
      <c r="AW33" s="88" t="s">
        <v>1079</v>
      </c>
      <c r="AX33" s="267" t="s">
        <v>409</v>
      </c>
      <c r="AY33" s="281"/>
      <c r="AZ33" s="191"/>
      <c r="BI33" s="81"/>
      <c r="BJ33" s="185" t="s">
        <v>1074</v>
      </c>
      <c r="BK33" s="88" t="s">
        <v>1079</v>
      </c>
      <c r="BL33" s="267" t="s">
        <v>409</v>
      </c>
      <c r="BM33" s="281"/>
      <c r="BN33" s="191"/>
      <c r="BW33" s="81"/>
      <c r="BX33" s="185" t="s">
        <v>1074</v>
      </c>
      <c r="BY33" s="88" t="s">
        <v>1079</v>
      </c>
      <c r="BZ33" s="267" t="s">
        <v>409</v>
      </c>
      <c r="CA33" s="281"/>
      <c r="CB33" s="191"/>
      <c r="CK33" s="81"/>
      <c r="CL33" s="185"/>
      <c r="CM33" s="173"/>
      <c r="CN33" s="267"/>
      <c r="CO33" s="191"/>
    </row>
    <row r="34" spans="2:94" ht="15" customHeight="1">
      <c r="B34" s="81"/>
      <c r="C34" s="185"/>
      <c r="D34" s="173"/>
      <c r="E34" s="192"/>
      <c r="F34" s="191"/>
      <c r="S34" s="81"/>
      <c r="T34" s="185" t="s">
        <v>1072</v>
      </c>
      <c r="U34" s="148" t="s">
        <v>993</v>
      </c>
      <c r="V34" s="256" t="str">
        <f ca="1">"FN_"&amp;W34&amp;"INTERPOLATION"</f>
        <v>FN_LINEARINTERPOLATION</v>
      </c>
      <c r="W34" s="287" t="str">
        <f ca="1">INDIRECT("Settings.Swap.Interpolation.FuturesFRAs."&amp;Currency)</f>
        <v>LINEAR</v>
      </c>
      <c r="AG34" s="81"/>
      <c r="AH34" s="185"/>
      <c r="AI34" s="173"/>
      <c r="AJ34" s="192"/>
      <c r="AK34" s="278"/>
      <c r="AL34" s="191"/>
      <c r="AU34" s="81"/>
      <c r="AV34" s="185"/>
      <c r="AW34" s="173"/>
      <c r="AX34" s="192"/>
      <c r="AY34" s="278"/>
      <c r="AZ34" s="191"/>
      <c r="BI34" s="81"/>
      <c r="BJ34" s="185"/>
      <c r="BK34" s="173"/>
      <c r="BL34" s="192"/>
      <c r="BM34" s="278"/>
      <c r="BN34" s="191"/>
      <c r="BW34" s="81"/>
      <c r="BX34" s="185" t="s">
        <v>1186</v>
      </c>
      <c r="BY34" s="173" t="s">
        <v>1185</v>
      </c>
      <c r="BZ34" s="267" t="b">
        <v>1</v>
      </c>
      <c r="CA34" s="278"/>
      <c r="CB34" s="191"/>
      <c r="CK34" s="81"/>
      <c r="CL34" s="185"/>
      <c r="CM34" s="173"/>
      <c r="CN34" s="267"/>
      <c r="CO34" s="191"/>
    </row>
    <row r="35" spans="2:94" ht="15" customHeight="1">
      <c r="B35" s="81"/>
      <c r="C35" s="185"/>
      <c r="D35" s="173"/>
      <c r="E35" s="192"/>
      <c r="F35" s="191"/>
      <c r="S35" s="81"/>
      <c r="T35" s="185" t="s">
        <v>1073</v>
      </c>
      <c r="U35" s="173" t="s">
        <v>450</v>
      </c>
      <c r="V35" s="270" t="s">
        <v>1162</v>
      </c>
      <c r="W35" s="191"/>
      <c r="AG35" s="81"/>
      <c r="AH35" s="185"/>
      <c r="AI35" s="173"/>
      <c r="AJ35" s="192"/>
      <c r="AK35" s="278"/>
      <c r="AL35" s="191"/>
      <c r="AU35" s="81"/>
      <c r="AV35" s="185"/>
      <c r="AW35" s="173"/>
      <c r="AX35" s="192"/>
      <c r="AY35" s="278"/>
      <c r="AZ35" s="191"/>
      <c r="BI35" s="81"/>
      <c r="BJ35" s="185"/>
      <c r="BK35" s="173"/>
      <c r="BL35" s="192"/>
      <c r="BM35" s="278"/>
      <c r="BN35" s="191"/>
      <c r="BW35" s="81"/>
      <c r="BX35" s="185"/>
      <c r="BY35" s="173"/>
      <c r="BZ35" s="192"/>
      <c r="CA35" s="278"/>
      <c r="CB35" s="191"/>
      <c r="CK35" s="81"/>
      <c r="CL35" s="185"/>
      <c r="CM35" s="173"/>
      <c r="CN35" s="192"/>
      <c r="CO35" s="191"/>
    </row>
    <row r="36" spans="2:94" ht="15" customHeight="1">
      <c r="B36" s="81"/>
      <c r="C36" s="185"/>
      <c r="D36" s="173"/>
      <c r="E36" s="192"/>
      <c r="F36" s="191"/>
      <c r="S36" s="81"/>
      <c r="T36" s="185" t="s">
        <v>1074</v>
      </c>
      <c r="U36" s="173" t="s">
        <v>994</v>
      </c>
      <c r="V36" s="270" t="s">
        <v>409</v>
      </c>
      <c r="W36" s="191"/>
      <c r="AG36" s="81"/>
      <c r="AH36" s="185"/>
      <c r="AI36" s="173"/>
      <c r="AJ36" s="192"/>
      <c r="AK36" s="278"/>
      <c r="AL36" s="191"/>
      <c r="AU36" s="81"/>
      <c r="AV36" s="185"/>
      <c r="AW36" s="173"/>
      <c r="AX36" s="192"/>
      <c r="AY36" s="278"/>
      <c r="AZ36" s="191"/>
      <c r="BI36" s="81"/>
      <c r="BJ36" s="185"/>
      <c r="BK36" s="173"/>
      <c r="BL36" s="192"/>
      <c r="BM36" s="278"/>
      <c r="BN36" s="191"/>
      <c r="BW36" s="81"/>
      <c r="BX36" s="185"/>
      <c r="BY36" s="173"/>
      <c r="BZ36" s="192"/>
      <c r="CA36" s="278"/>
      <c r="CB36" s="191"/>
      <c r="CK36" s="81"/>
      <c r="CL36" s="185"/>
      <c r="CM36" s="173"/>
      <c r="CN36" s="192"/>
      <c r="CO36" s="191"/>
    </row>
    <row r="37" spans="2:94" ht="15" customHeight="1">
      <c r="B37" s="81"/>
      <c r="C37" s="185"/>
      <c r="D37" s="90"/>
      <c r="E37" s="91"/>
      <c r="F37" s="176"/>
      <c r="S37" s="81"/>
      <c r="T37" s="185"/>
      <c r="U37" s="90"/>
      <c r="V37" s="91"/>
      <c r="W37" s="176"/>
      <c r="AG37" s="81"/>
      <c r="AH37" s="185"/>
      <c r="AI37" s="90"/>
      <c r="AJ37" s="91"/>
      <c r="AK37" s="249"/>
      <c r="AL37" s="176"/>
      <c r="AU37" s="81"/>
      <c r="AV37" s="185"/>
      <c r="AW37" s="90"/>
      <c r="AX37" s="91"/>
      <c r="AY37" s="249"/>
      <c r="AZ37" s="176"/>
      <c r="BI37" s="81"/>
      <c r="BJ37" s="185"/>
      <c r="BK37" s="90"/>
      <c r="BL37" s="91"/>
      <c r="BM37" s="249"/>
      <c r="BN37" s="176"/>
      <c r="BW37" s="81"/>
      <c r="BX37" s="185"/>
      <c r="BY37" s="90"/>
      <c r="BZ37" s="91"/>
      <c r="CA37" s="249"/>
      <c r="CB37" s="176"/>
      <c r="CK37" s="81"/>
      <c r="CL37" s="185"/>
      <c r="CM37" s="90"/>
      <c r="CN37" s="91"/>
      <c r="CO37" s="176"/>
    </row>
    <row r="38" spans="2:94" ht="15" customHeight="1">
      <c r="B38" s="92"/>
      <c r="C38" s="186"/>
      <c r="D38" s="93"/>
      <c r="E38" s="94"/>
      <c r="F38" s="95"/>
      <c r="S38" s="92"/>
      <c r="T38" s="186"/>
      <c r="U38" s="93"/>
      <c r="V38" s="94"/>
      <c r="W38" s="95"/>
      <c r="AG38" s="92"/>
      <c r="AH38" s="186"/>
      <c r="AI38" s="93"/>
      <c r="AJ38" s="94"/>
      <c r="AK38" s="83"/>
      <c r="AL38" s="95"/>
      <c r="AU38" s="92"/>
      <c r="AV38" s="186"/>
      <c r="AW38" s="93"/>
      <c r="AX38" s="94"/>
      <c r="AY38" s="83"/>
      <c r="AZ38" s="95"/>
      <c r="BI38" s="92"/>
      <c r="BJ38" s="186"/>
      <c r="BK38" s="93"/>
      <c r="BL38" s="94"/>
      <c r="BM38" s="83"/>
      <c r="BN38" s="95"/>
      <c r="BW38" s="92"/>
      <c r="BX38" s="186"/>
      <c r="BY38" s="93"/>
      <c r="BZ38" s="94"/>
      <c r="CA38" s="83"/>
      <c r="CB38" s="95"/>
      <c r="CK38" s="92"/>
      <c r="CL38" s="186"/>
      <c r="CM38" s="93"/>
      <c r="CN38" s="94"/>
      <c r="CO38" s="95"/>
    </row>
    <row r="39" spans="2:94" ht="15" customHeight="1">
      <c r="D39" s="341"/>
      <c r="E39" s="75"/>
      <c r="T39" s="182"/>
      <c r="U39" s="341"/>
      <c r="V39" s="75"/>
    </row>
    <row r="40" spans="2:94" ht="15" customHeight="1">
      <c r="D40" s="341"/>
      <c r="E40" s="75"/>
      <c r="G40" s="2" t="s">
        <v>321</v>
      </c>
      <c r="I40" s="98"/>
      <c r="T40" s="182"/>
      <c r="U40" s="341"/>
      <c r="V40" s="75"/>
      <c r="Z40" s="2" t="s">
        <v>321</v>
      </c>
      <c r="AB40" s="98"/>
    </row>
    <row r="41" spans="2:94" ht="15" customHeight="1">
      <c r="B41" s="96" t="s">
        <v>417</v>
      </c>
      <c r="D41" s="341"/>
      <c r="E41" s="75"/>
      <c r="G41" s="2" t="s">
        <v>321</v>
      </c>
      <c r="S41" s="96" t="s">
        <v>998</v>
      </c>
      <c r="T41" s="182"/>
      <c r="U41" s="96"/>
      <c r="V41" s="341"/>
      <c r="W41" s="75"/>
      <c r="Y41" s="75"/>
      <c r="AE41" s="3"/>
      <c r="AG41" s="96" t="s">
        <v>1080</v>
      </c>
      <c r="AH41" s="96"/>
      <c r="AI41" s="341"/>
      <c r="AJ41" s="75"/>
      <c r="AK41" s="75"/>
      <c r="AL41" s="75"/>
      <c r="AM41" s="341"/>
      <c r="AQ41" s="109"/>
      <c r="AU41" s="96" t="s">
        <v>1080</v>
      </c>
      <c r="AV41" s="96"/>
      <c r="AW41" s="341"/>
      <c r="AX41" s="75"/>
      <c r="AY41" s="75"/>
      <c r="AZ41" s="75"/>
      <c r="BA41" s="341"/>
      <c r="BE41" s="109"/>
      <c r="BI41" s="96" t="s">
        <v>1080</v>
      </c>
      <c r="BJ41" s="96"/>
      <c r="BK41" s="341"/>
      <c r="BL41" s="75"/>
      <c r="BM41" s="75"/>
      <c r="BN41" s="75"/>
      <c r="BO41" s="341"/>
      <c r="BS41" s="109"/>
      <c r="BW41" s="96" t="s">
        <v>1183</v>
      </c>
      <c r="BX41" s="96"/>
      <c r="BY41" s="341"/>
      <c r="BZ41" s="75"/>
      <c r="CA41" s="75"/>
      <c r="CB41" s="75"/>
      <c r="CC41" s="341"/>
      <c r="CG41" s="109"/>
      <c r="CK41" s="96" t="s">
        <v>1223</v>
      </c>
      <c r="CL41" s="182"/>
      <c r="CM41" s="341"/>
      <c r="CN41" s="75"/>
      <c r="CP41" s="2" t="s">
        <v>321</v>
      </c>
    </row>
    <row r="42" spans="2:94" ht="15" customHeight="1">
      <c r="B42" s="76"/>
      <c r="C42" s="184"/>
      <c r="D42" s="99"/>
      <c r="E42" s="100"/>
      <c r="F42" s="80"/>
      <c r="G42" s="30" t="s">
        <v>321</v>
      </c>
      <c r="H42" s="77"/>
      <c r="I42" s="77"/>
      <c r="J42" s="77"/>
      <c r="K42" s="77"/>
      <c r="L42" s="77"/>
      <c r="M42" s="77"/>
      <c r="N42" s="77"/>
      <c r="O42" s="77"/>
      <c r="P42" s="77"/>
      <c r="Q42" s="80"/>
      <c r="S42" s="76"/>
      <c r="T42" s="77"/>
      <c r="U42" s="77"/>
      <c r="V42" s="99"/>
      <c r="W42" s="100"/>
      <c r="X42" s="30"/>
      <c r="Y42" s="100"/>
      <c r="Z42" s="77"/>
      <c r="AA42" s="77"/>
      <c r="AB42" s="77"/>
      <c r="AC42" s="77"/>
      <c r="AD42" s="77"/>
      <c r="AE42" s="80"/>
      <c r="AF42" s="232"/>
      <c r="AG42" s="76"/>
      <c r="AH42" s="77"/>
      <c r="AI42" s="99"/>
      <c r="AJ42" s="100"/>
      <c r="AK42" s="100"/>
      <c r="AL42" s="100"/>
      <c r="AM42" s="99"/>
      <c r="AN42" s="240"/>
      <c r="AO42" s="240"/>
      <c r="AP42" s="77"/>
      <c r="AQ42" s="77"/>
      <c r="AR42" s="77"/>
      <c r="AS42" s="80"/>
      <c r="AT42" s="232"/>
      <c r="AU42" s="76"/>
      <c r="AV42" s="77"/>
      <c r="AW42" s="99"/>
      <c r="AX42" s="100"/>
      <c r="AY42" s="100"/>
      <c r="AZ42" s="100"/>
      <c r="BA42" s="99"/>
      <c r="BB42" s="240"/>
      <c r="BC42" s="240"/>
      <c r="BD42" s="77"/>
      <c r="BE42" s="77"/>
      <c r="BF42" s="77"/>
      <c r="BG42" s="80"/>
      <c r="BH42" s="232"/>
      <c r="BI42" s="76"/>
      <c r="BJ42" s="77"/>
      <c r="BK42" s="99"/>
      <c r="BL42" s="100"/>
      <c r="BM42" s="100"/>
      <c r="BN42" s="100"/>
      <c r="BO42" s="99"/>
      <c r="BP42" s="240"/>
      <c r="BQ42" s="240"/>
      <c r="BR42" s="77"/>
      <c r="BS42" s="77"/>
      <c r="BT42" s="77"/>
      <c r="BU42" s="80"/>
      <c r="BV42" s="232"/>
      <c r="BW42" s="76"/>
      <c r="BX42" s="77"/>
      <c r="BY42" s="99"/>
      <c r="BZ42" s="100"/>
      <c r="CA42" s="100"/>
      <c r="CB42" s="100"/>
      <c r="CC42" s="99"/>
      <c r="CD42" s="240"/>
      <c r="CE42" s="240"/>
      <c r="CF42" s="77"/>
      <c r="CG42" s="77"/>
      <c r="CH42" s="77"/>
      <c r="CI42" s="80"/>
      <c r="CJ42" s="232"/>
      <c r="CK42" s="76"/>
      <c r="CL42" s="184"/>
      <c r="CM42" s="99"/>
      <c r="CN42" s="100"/>
      <c r="CO42" s="80"/>
      <c r="CP42" s="232" t="s">
        <v>321</v>
      </c>
    </row>
    <row r="43" spans="2:94" ht="15" customHeight="1">
      <c r="B43" s="81"/>
      <c r="C43" s="185"/>
      <c r="D43" s="101" t="s">
        <v>418</v>
      </c>
      <c r="E43" s="102"/>
      <c r="F43" s="105"/>
      <c r="G43" s="30" t="s">
        <v>321</v>
      </c>
      <c r="H43" s="103"/>
      <c r="I43" s="104" t="s">
        <v>419</v>
      </c>
      <c r="J43" s="103"/>
      <c r="K43" s="103"/>
      <c r="L43" s="103"/>
      <c r="M43" s="103"/>
      <c r="N43" s="103"/>
      <c r="O43" s="104" t="s">
        <v>420</v>
      </c>
      <c r="P43" s="103"/>
      <c r="Q43" s="105"/>
      <c r="S43" s="81"/>
      <c r="T43" s="82"/>
      <c r="U43" s="101" t="s">
        <v>999</v>
      </c>
      <c r="V43" s="102"/>
      <c r="W43" s="103"/>
      <c r="X43" s="30"/>
      <c r="Y43" s="103"/>
      <c r="Z43" s="104" t="s">
        <v>1000</v>
      </c>
      <c r="AA43" s="103"/>
      <c r="AB43" s="103"/>
      <c r="AC43" s="104" t="s">
        <v>1001</v>
      </c>
      <c r="AD43" s="103"/>
      <c r="AE43" s="105"/>
      <c r="AF43" s="232"/>
      <c r="AG43" s="81"/>
      <c r="AH43" s="82"/>
      <c r="AI43" s="101" t="s">
        <v>1174</v>
      </c>
      <c r="AJ43" s="102"/>
      <c r="AK43" s="82"/>
      <c r="AL43" s="82"/>
      <c r="AM43" s="241"/>
      <c r="AN43" s="104" t="s">
        <v>1180</v>
      </c>
      <c r="AO43" s="103"/>
      <c r="AP43" s="103"/>
      <c r="AQ43" s="103"/>
      <c r="AR43" s="103"/>
      <c r="AS43" s="105"/>
      <c r="AT43" s="232"/>
      <c r="AU43" s="81"/>
      <c r="AV43" s="82"/>
      <c r="AW43" s="101" t="s">
        <v>1174</v>
      </c>
      <c r="AX43" s="102"/>
      <c r="AY43" s="82"/>
      <c r="AZ43" s="82"/>
      <c r="BA43" s="241"/>
      <c r="BB43" s="104" t="s">
        <v>1180</v>
      </c>
      <c r="BC43" s="103"/>
      <c r="BD43" s="103"/>
      <c r="BE43" s="103"/>
      <c r="BF43" s="103"/>
      <c r="BG43" s="105"/>
      <c r="BH43" s="232"/>
      <c r="BI43" s="81"/>
      <c r="BJ43" s="82"/>
      <c r="BK43" s="101" t="s">
        <v>1174</v>
      </c>
      <c r="BL43" s="102"/>
      <c r="BM43" s="82"/>
      <c r="BN43" s="82"/>
      <c r="BO43" s="241"/>
      <c r="BP43" s="104" t="s">
        <v>1180</v>
      </c>
      <c r="BQ43" s="103"/>
      <c r="BR43" s="103"/>
      <c r="BS43" s="103"/>
      <c r="BT43" s="103"/>
      <c r="BU43" s="105"/>
      <c r="BV43" s="232"/>
      <c r="BW43" s="81"/>
      <c r="BX43" s="82"/>
      <c r="BY43" s="101" t="s">
        <v>1182</v>
      </c>
      <c r="BZ43" s="102"/>
      <c r="CA43" s="82"/>
      <c r="CB43" s="82"/>
      <c r="CC43" s="241"/>
      <c r="CD43" s="104" t="s">
        <v>1181</v>
      </c>
      <c r="CE43" s="103"/>
      <c r="CF43" s="103"/>
      <c r="CG43" s="103"/>
      <c r="CH43" s="103"/>
      <c r="CI43" s="105"/>
      <c r="CJ43" s="232"/>
      <c r="CK43" s="81"/>
      <c r="CL43" s="185"/>
      <c r="CM43" s="101" t="s">
        <v>1227</v>
      </c>
      <c r="CN43" s="102"/>
      <c r="CO43" s="105"/>
      <c r="CP43" s="232" t="s">
        <v>321</v>
      </c>
    </row>
    <row r="44" spans="2:94" ht="15" customHeight="1">
      <c r="B44" s="81"/>
      <c r="C44" s="185" t="s">
        <v>977</v>
      </c>
      <c r="D44" s="86" t="s">
        <v>421</v>
      </c>
      <c r="E44" s="271" t="s">
        <v>422</v>
      </c>
      <c r="F44" s="105"/>
      <c r="G44" s="30" t="s">
        <v>321</v>
      </c>
      <c r="H44" s="103"/>
      <c r="I44" s="106" t="s">
        <v>423</v>
      </c>
      <c r="J44" s="106" t="s">
        <v>424</v>
      </c>
      <c r="K44" s="106" t="s">
        <v>425</v>
      </c>
      <c r="L44" s="106" t="s">
        <v>426</v>
      </c>
      <c r="M44" s="106" t="s">
        <v>427</v>
      </c>
      <c r="N44" s="103"/>
      <c r="O44" s="106" t="s">
        <v>428</v>
      </c>
      <c r="P44" s="106" t="s">
        <v>424</v>
      </c>
      <c r="Q44" s="105"/>
      <c r="S44" s="81"/>
      <c r="T44" s="185" t="s">
        <v>977</v>
      </c>
      <c r="U44" s="86" t="s">
        <v>446</v>
      </c>
      <c r="V44" s="271" t="s">
        <v>422</v>
      </c>
      <c r="W44" s="82"/>
      <c r="X44" s="30"/>
      <c r="Y44" s="82"/>
      <c r="Z44" s="193" t="s">
        <v>446</v>
      </c>
      <c r="AA44" s="271" t="s">
        <v>422</v>
      </c>
      <c r="AB44" s="103"/>
      <c r="AC44" s="194" t="s">
        <v>423</v>
      </c>
      <c r="AD44" s="194" t="s">
        <v>424</v>
      </c>
      <c r="AE44" s="105"/>
      <c r="AF44" s="232"/>
      <c r="AG44" s="81"/>
      <c r="AH44" s="185" t="s">
        <v>1125</v>
      </c>
      <c r="AI44" s="86" t="s">
        <v>1081</v>
      </c>
      <c r="AJ44" s="271" t="s">
        <v>1076</v>
      </c>
      <c r="AK44" s="277"/>
      <c r="AL44" s="82"/>
      <c r="AM44" s="241"/>
      <c r="AN44" s="194" t="s">
        <v>423</v>
      </c>
      <c r="AO44" s="194" t="s">
        <v>424</v>
      </c>
      <c r="AP44" s="194" t="s">
        <v>1082</v>
      </c>
      <c r="AQ44" s="194" t="s">
        <v>1083</v>
      </c>
      <c r="AR44" s="194" t="s">
        <v>1084</v>
      </c>
      <c r="AS44" s="105"/>
      <c r="AT44" s="232"/>
      <c r="AU44" s="81"/>
      <c r="AV44" s="185" t="s">
        <v>1125</v>
      </c>
      <c r="AW44" s="86" t="s">
        <v>1081</v>
      </c>
      <c r="AX44" s="271" t="s">
        <v>1175</v>
      </c>
      <c r="AY44" s="277"/>
      <c r="AZ44" s="82"/>
      <c r="BA44" s="241"/>
      <c r="BB44" s="194" t="s">
        <v>423</v>
      </c>
      <c r="BC44" s="194" t="s">
        <v>424</v>
      </c>
      <c r="BD44" s="194" t="s">
        <v>1082</v>
      </c>
      <c r="BE44" s="194" t="s">
        <v>1083</v>
      </c>
      <c r="BF44" s="194" t="s">
        <v>1084</v>
      </c>
      <c r="BG44" s="105"/>
      <c r="BH44" s="232"/>
      <c r="BI44" s="81"/>
      <c r="BJ44" s="185" t="s">
        <v>1125</v>
      </c>
      <c r="BK44" s="86" t="s">
        <v>1081</v>
      </c>
      <c r="BL44" s="271" t="s">
        <v>1176</v>
      </c>
      <c r="BM44" s="277"/>
      <c r="BN44" s="82"/>
      <c r="BO44" s="241"/>
      <c r="BP44" s="194" t="s">
        <v>423</v>
      </c>
      <c r="BQ44" s="194" t="s">
        <v>424</v>
      </c>
      <c r="BR44" s="194" t="s">
        <v>1082</v>
      </c>
      <c r="BS44" s="194" t="s">
        <v>1083</v>
      </c>
      <c r="BT44" s="194" t="s">
        <v>1084</v>
      </c>
      <c r="BU44" s="105"/>
      <c r="BV44" s="232"/>
      <c r="BW44" s="81"/>
      <c r="BX44" s="185" t="s">
        <v>1125</v>
      </c>
      <c r="BY44" s="86" t="s">
        <v>1081</v>
      </c>
      <c r="BZ44" s="271" t="s">
        <v>455</v>
      </c>
      <c r="CA44" s="277"/>
      <c r="CB44" s="82"/>
      <c r="CC44" s="241"/>
      <c r="CD44" s="194" t="s">
        <v>423</v>
      </c>
      <c r="CE44" s="194" t="s">
        <v>424</v>
      </c>
      <c r="CF44" s="194" t="s">
        <v>1082</v>
      </c>
      <c r="CG44" s="194" t="s">
        <v>1083</v>
      </c>
      <c r="CH44" s="194" t="s">
        <v>1084</v>
      </c>
      <c r="CI44" s="105"/>
      <c r="CJ44" s="232"/>
      <c r="CK44" s="81"/>
      <c r="CL44" s="185" t="s">
        <v>1241</v>
      </c>
      <c r="CM44" s="332" t="s">
        <v>408</v>
      </c>
      <c r="CN44" s="333" t="s">
        <v>456</v>
      </c>
      <c r="CO44" s="105"/>
      <c r="CP44" s="232" t="s">
        <v>321</v>
      </c>
    </row>
    <row r="45" spans="2:94" ht="15" customHeight="1">
      <c r="B45" s="81"/>
      <c r="C45" s="185" t="s">
        <v>978</v>
      </c>
      <c r="D45" s="88" t="s">
        <v>429</v>
      </c>
      <c r="E45" s="272" t="s">
        <v>430</v>
      </c>
      <c r="F45" s="105"/>
      <c r="G45" s="30" t="s">
        <v>321</v>
      </c>
      <c r="H45" s="103"/>
      <c r="I45" s="108" t="str">
        <f t="array" aca="1" ref="I45:I70" ca="1">INDIRECT(Curve.MarketDataSource&amp;"!"&amp;"MarketData.Tenor.OIS.Outrights")</f>
        <v/>
      </c>
      <c r="J45" s="157" t="str">
        <f t="array" aca="1" ref="J45:J70" ca="1">INDIRECT(Curve.MarketDataSource&amp;"!"&amp;"MarketData.Quote.OIS.Outrights")</f>
        <v/>
      </c>
      <c r="K45" s="160"/>
      <c r="L45" s="160"/>
      <c r="M45" s="110" t="str">
        <f ca="1">IF(J45="","","TRUE")</f>
        <v/>
      </c>
      <c r="N45" s="103"/>
      <c r="O45" s="111"/>
      <c r="P45" s="112"/>
      <c r="Q45" s="105"/>
      <c r="S45" s="81"/>
      <c r="T45" s="185" t="s">
        <v>978</v>
      </c>
      <c r="U45" s="88" t="s">
        <v>1004</v>
      </c>
      <c r="V45" s="272" t="s">
        <v>430</v>
      </c>
      <c r="W45" s="195"/>
      <c r="X45" s="30"/>
      <c r="Y45" s="195"/>
      <c r="Z45" s="196" t="s">
        <v>447</v>
      </c>
      <c r="AA45" s="273" t="s">
        <v>430</v>
      </c>
      <c r="AB45" s="103"/>
      <c r="AC45" s="218" t="str">
        <f t="array" aca="1" ref="AC45:AC49" ca="1">INDIRECT(Curve.MarketDataSource&amp;"!MarketData.Tenor.Swap.Cash")</f>
        <v/>
      </c>
      <c r="AD45" s="197" t="str">
        <f t="array" aca="1" ref="AD45:AD49" ca="1">INDIRECT(Curve.MarketDataSource&amp;"!MarketData.Quote.Swap.Cash")</f>
        <v/>
      </c>
      <c r="AE45" s="105"/>
      <c r="AF45" s="232"/>
      <c r="AG45" s="81"/>
      <c r="AH45" s="185" t="s">
        <v>1126</v>
      </c>
      <c r="AI45" s="88" t="s">
        <v>1086</v>
      </c>
      <c r="AJ45" s="254" t="b">
        <v>0</v>
      </c>
      <c r="AK45" s="512" t="s">
        <v>1085</v>
      </c>
      <c r="AL45" s="82"/>
      <c r="AM45" s="241"/>
      <c r="AN45" s="218" t="str">
        <f t="array" aca="1" ref="AN45:AN86" ca="1">INDIRECT(Curve.MarketDataSource&amp;"!MarketData.Tenor.TenorBasis1")</f>
        <v/>
      </c>
      <c r="AO45" s="288" t="str">
        <f t="array" aca="1" ref="AO45:AO86" ca="1">INDIRECT(Curve.MarketDataSource&amp;"!MarketData.Quote.TenorBasis1")</f>
        <v/>
      </c>
      <c r="AP45" s="257"/>
      <c r="AQ45" s="258"/>
      <c r="AR45" s="259"/>
      <c r="AS45" s="105"/>
      <c r="AT45" s="232"/>
      <c r="AU45" s="81"/>
      <c r="AV45" s="185" t="s">
        <v>1126</v>
      </c>
      <c r="AW45" s="88" t="s">
        <v>1086</v>
      </c>
      <c r="AX45" s="254" t="b">
        <v>0</v>
      </c>
      <c r="AY45" s="512" t="s">
        <v>1085</v>
      </c>
      <c r="AZ45" s="82"/>
      <c r="BA45" s="241"/>
      <c r="BB45" s="218" t="str">
        <f t="array" aca="1" ref="BB45:BB86" ca="1">INDIRECT(Curve.MarketDataSource&amp;"!MarketData.Tenor.TenorBasis2")</f>
        <v/>
      </c>
      <c r="BC45" s="288" t="str">
        <f t="array" aca="1" ref="BC45:BC86" ca="1">INDIRECT(Curve.MarketDataSource&amp;"!MarketData.Quote.TenorBasis2")</f>
        <v/>
      </c>
      <c r="BD45" s="257"/>
      <c r="BE45" s="258"/>
      <c r="BF45" s="259"/>
      <c r="BG45" s="105"/>
      <c r="BH45" s="232"/>
      <c r="BI45" s="81"/>
      <c r="BJ45" s="185" t="s">
        <v>1126</v>
      </c>
      <c r="BK45" s="88" t="s">
        <v>1086</v>
      </c>
      <c r="BL45" s="254" t="b">
        <v>1</v>
      </c>
      <c r="BM45" s="512" t="s">
        <v>1085</v>
      </c>
      <c r="BN45" s="82"/>
      <c r="BO45" s="241"/>
      <c r="BP45" s="218" t="str">
        <f t="array" aca="1" ref="BP45:BP86" ca="1">INDIRECT(Curve.MarketDataSource&amp;"!MarketData.Tenor.TenorBasis3")</f>
        <v/>
      </c>
      <c r="BQ45" s="288" t="str">
        <f t="array" aca="1" ref="BQ45:BQ86" ca="1">INDIRECT(Curve.MarketDataSource&amp;"!MarketData.Quote.TenorBasis3")</f>
        <v/>
      </c>
      <c r="BR45" s="257"/>
      <c r="BS45" s="258"/>
      <c r="BT45" s="259"/>
      <c r="BU45" s="105"/>
      <c r="BV45" s="232"/>
      <c r="BW45" s="81"/>
      <c r="BX45" s="185" t="s">
        <v>1126</v>
      </c>
      <c r="BY45" s="88" t="s">
        <v>1187</v>
      </c>
      <c r="BZ45" s="254" t="b">
        <v>1</v>
      </c>
      <c r="CA45" s="512" t="s">
        <v>1085</v>
      </c>
      <c r="CB45" s="82"/>
      <c r="CC45" s="241"/>
      <c r="CD45" s="218" t="str">
        <f t="array" aca="1" ref="CD45:CD86" ca="1">INDIRECT(Curve.MarketDataSource&amp;"!MarketData.Tenor.Xccy")</f>
        <v/>
      </c>
      <c r="CE45" s="288" t="str">
        <f t="array" aca="1" ref="CE45:CE86" ca="1">INDIRECT(Curve.MarketDataSource&amp;"!MarketData.Quote.Xccy")</f>
        <v/>
      </c>
      <c r="CF45" s="257"/>
      <c r="CG45" s="258"/>
      <c r="CH45" s="259"/>
      <c r="CI45" s="105"/>
      <c r="CJ45" s="232"/>
      <c r="CK45" s="81"/>
      <c r="CL45" s="306" t="s">
        <v>1228</v>
      </c>
      <c r="CM45" s="334" t="s">
        <v>1240</v>
      </c>
      <c r="CN45" s="335" t="s">
        <v>1627</v>
      </c>
      <c r="CO45" s="105"/>
      <c r="CP45" s="232" t="s">
        <v>321</v>
      </c>
    </row>
    <row r="46" spans="2:94" ht="15" customHeight="1">
      <c r="B46" s="81"/>
      <c r="C46" s="185" t="s">
        <v>979</v>
      </c>
      <c r="D46" s="88" t="s">
        <v>431</v>
      </c>
      <c r="E46" s="272" t="s">
        <v>465</v>
      </c>
      <c r="F46" s="105"/>
      <c r="G46" s="30" t="s">
        <v>321</v>
      </c>
      <c r="H46" s="103"/>
      <c r="I46" s="113" t="str">
        <f ca="1"/>
        <v/>
      </c>
      <c r="J46" s="158" t="str">
        <f ca="1"/>
        <v/>
      </c>
      <c r="K46" s="114" t="str">
        <f ca="1">IF(LEFT(I46,2)="EU",_xll.meDateCentralBank("ECB",IF(K45="",Settings.COB,K45)),"")</f>
        <v/>
      </c>
      <c r="L46" s="114" t="str">
        <f ca="1">IF(K46="","",_xll.meDateCentralBank("ECB",K46,TRUE))</f>
        <v/>
      </c>
      <c r="M46" s="115" t="str">
        <f t="shared" ref="M46:M70" ca="1" si="0">IF(J46="","","TRUE")</f>
        <v/>
      </c>
      <c r="N46" s="103"/>
      <c r="O46" s="111"/>
      <c r="P46" s="112"/>
      <c r="Q46" s="105"/>
      <c r="S46" s="81"/>
      <c r="T46" s="185" t="s">
        <v>981</v>
      </c>
      <c r="U46" s="88" t="s">
        <v>1006</v>
      </c>
      <c r="V46" s="272" t="s">
        <v>1007</v>
      </c>
      <c r="W46" s="195"/>
      <c r="X46" s="30"/>
      <c r="Y46" s="195"/>
      <c r="Z46" s="196" t="s">
        <v>450</v>
      </c>
      <c r="AA46" s="272" t="s">
        <v>1008</v>
      </c>
      <c r="AB46" s="103"/>
      <c r="AC46" s="108" t="str">
        <f ca="1"/>
        <v/>
      </c>
      <c r="AD46" s="198" t="str">
        <f ca="1"/>
        <v/>
      </c>
      <c r="AE46" s="105"/>
      <c r="AF46" s="232"/>
      <c r="AG46" s="81"/>
      <c r="AH46" s="185" t="s">
        <v>1127</v>
      </c>
      <c r="AI46" s="88" t="s">
        <v>1087</v>
      </c>
      <c r="AJ46" s="274" t="s">
        <v>422</v>
      </c>
      <c r="AK46" s="512"/>
      <c r="AL46" s="82"/>
      <c r="AM46" s="241"/>
      <c r="AN46" s="108" t="str">
        <f ca="1"/>
        <v/>
      </c>
      <c r="AO46" s="289" t="str">
        <f ca="1"/>
        <v/>
      </c>
      <c r="AP46" s="260"/>
      <c r="AQ46" s="114"/>
      <c r="AR46" s="115"/>
      <c r="AS46" s="105"/>
      <c r="AT46" s="232"/>
      <c r="AU46" s="81"/>
      <c r="AV46" s="185" t="s">
        <v>1127</v>
      </c>
      <c r="AW46" s="88" t="s">
        <v>1087</v>
      </c>
      <c r="AX46" s="274" t="s">
        <v>422</v>
      </c>
      <c r="AY46" s="512"/>
      <c r="AZ46" s="82"/>
      <c r="BA46" s="241"/>
      <c r="BB46" s="108" t="str">
        <f ca="1"/>
        <v/>
      </c>
      <c r="BC46" s="289" t="str">
        <f ca="1"/>
        <v/>
      </c>
      <c r="BD46" s="260"/>
      <c r="BE46" s="114"/>
      <c r="BF46" s="115"/>
      <c r="BG46" s="105"/>
      <c r="BH46" s="232"/>
      <c r="BI46" s="81"/>
      <c r="BJ46" s="185" t="s">
        <v>1127</v>
      </c>
      <c r="BK46" s="88" t="s">
        <v>1087</v>
      </c>
      <c r="BL46" s="274" t="s">
        <v>422</v>
      </c>
      <c r="BM46" s="512"/>
      <c r="BN46" s="82"/>
      <c r="BO46" s="241"/>
      <c r="BP46" s="108" t="str">
        <f ca="1"/>
        <v/>
      </c>
      <c r="BQ46" s="289" t="str">
        <f ca="1"/>
        <v/>
      </c>
      <c r="BR46" s="260"/>
      <c r="BS46" s="114"/>
      <c r="BT46" s="115"/>
      <c r="BU46" s="105"/>
      <c r="BV46" s="232"/>
      <c r="BW46" s="81"/>
      <c r="BX46" s="185" t="s">
        <v>1127</v>
      </c>
      <c r="BY46" s="88" t="s">
        <v>1188</v>
      </c>
      <c r="BZ46" s="274" t="s">
        <v>1189</v>
      </c>
      <c r="CA46" s="512"/>
      <c r="CB46" s="82"/>
      <c r="CC46" s="241"/>
      <c r="CD46" s="108" t="str">
        <f ca="1"/>
        <v/>
      </c>
      <c r="CE46" s="289" t="str">
        <f ca="1"/>
        <v/>
      </c>
      <c r="CF46" s="260"/>
      <c r="CG46" s="114"/>
      <c r="CH46" s="115"/>
      <c r="CI46" s="105"/>
      <c r="CJ46" s="232"/>
      <c r="CK46" s="81"/>
      <c r="CL46" s="306" t="s">
        <v>1229</v>
      </c>
      <c r="CM46" s="88" t="s">
        <v>1195</v>
      </c>
      <c r="CN46" s="272" t="s">
        <v>1224</v>
      </c>
      <c r="CO46" s="105"/>
      <c r="CP46" s="232" t="s">
        <v>321</v>
      </c>
    </row>
    <row r="47" spans="2:94" ht="15" customHeight="1">
      <c r="B47" s="81"/>
      <c r="C47" s="185" t="s">
        <v>980</v>
      </c>
      <c r="D47" s="88" t="s">
        <v>432</v>
      </c>
      <c r="E47" s="272" t="s">
        <v>1068</v>
      </c>
      <c r="F47" s="105"/>
      <c r="G47" s="30" t="s">
        <v>321</v>
      </c>
      <c r="H47" s="103"/>
      <c r="I47" s="113" t="str">
        <f ca="1"/>
        <v/>
      </c>
      <c r="J47" s="158" t="str">
        <f ca="1"/>
        <v/>
      </c>
      <c r="K47" s="114" t="str">
        <f ca="1">IF(LEFT(I47,2)="EU",_xll.meDateCentralBank("ECB",IF(K46="",Settings.COB,K46)),"")</f>
        <v/>
      </c>
      <c r="L47" s="114" t="str">
        <f ca="1">IF(K47="","",_xll.meDateCentralBank("ECB",K47,TRUE))</f>
        <v/>
      </c>
      <c r="M47" s="115" t="str">
        <f t="shared" ca="1" si="0"/>
        <v/>
      </c>
      <c r="N47" s="103"/>
      <c r="O47" s="111"/>
      <c r="P47" s="112"/>
      <c r="Q47" s="105"/>
      <c r="S47" s="81"/>
      <c r="T47" s="185"/>
      <c r="U47" s="88"/>
      <c r="V47" s="107"/>
      <c r="W47" s="195"/>
      <c r="X47" s="30"/>
      <c r="Y47" s="195"/>
      <c r="Z47" s="196" t="s">
        <v>1009</v>
      </c>
      <c r="AA47" s="273">
        <v>2</v>
      </c>
      <c r="AB47" s="103"/>
      <c r="AC47" s="108" t="str">
        <f ca="1"/>
        <v/>
      </c>
      <c r="AD47" s="198" t="str">
        <f ca="1"/>
        <v/>
      </c>
      <c r="AE47" s="105"/>
      <c r="AF47" s="232"/>
      <c r="AG47" s="81"/>
      <c r="AH47" s="255" t="s">
        <v>1128</v>
      </c>
      <c r="AI47" s="88" t="s">
        <v>1088</v>
      </c>
      <c r="AJ47" s="274" t="s">
        <v>430</v>
      </c>
      <c r="AK47" s="512"/>
      <c r="AL47" s="82"/>
      <c r="AM47" s="241"/>
      <c r="AN47" s="108" t="str">
        <f ca="1"/>
        <v/>
      </c>
      <c r="AO47" s="289" t="str">
        <f ca="1"/>
        <v/>
      </c>
      <c r="AP47" s="260"/>
      <c r="AQ47" s="114"/>
      <c r="AR47" s="115"/>
      <c r="AS47" s="105"/>
      <c r="AT47" s="232"/>
      <c r="AU47" s="81"/>
      <c r="AV47" s="255" t="s">
        <v>1128</v>
      </c>
      <c r="AW47" s="88" t="s">
        <v>1088</v>
      </c>
      <c r="AX47" s="274" t="s">
        <v>430</v>
      </c>
      <c r="AY47" s="512"/>
      <c r="AZ47" s="82"/>
      <c r="BA47" s="241"/>
      <c r="BB47" s="108" t="str">
        <f ca="1"/>
        <v/>
      </c>
      <c r="BC47" s="289" t="str">
        <f ca="1"/>
        <v/>
      </c>
      <c r="BD47" s="260"/>
      <c r="BE47" s="114"/>
      <c r="BF47" s="115"/>
      <c r="BG47" s="105"/>
      <c r="BH47" s="232"/>
      <c r="BI47" s="81"/>
      <c r="BJ47" s="255" t="s">
        <v>1128</v>
      </c>
      <c r="BK47" s="88" t="s">
        <v>1088</v>
      </c>
      <c r="BL47" s="274" t="s">
        <v>430</v>
      </c>
      <c r="BM47" s="512"/>
      <c r="BN47" s="82"/>
      <c r="BO47" s="241"/>
      <c r="BP47" s="108" t="str">
        <f ca="1"/>
        <v/>
      </c>
      <c r="BQ47" s="289" t="str">
        <f ca="1"/>
        <v/>
      </c>
      <c r="BR47" s="260"/>
      <c r="BS47" s="114"/>
      <c r="BT47" s="115"/>
      <c r="BU47" s="105"/>
      <c r="BV47" s="232"/>
      <c r="BW47" s="81"/>
      <c r="BX47" s="255" t="s">
        <v>1128</v>
      </c>
      <c r="BY47" s="88" t="s">
        <v>1190</v>
      </c>
      <c r="BZ47" s="274" t="s">
        <v>430</v>
      </c>
      <c r="CA47" s="512"/>
      <c r="CB47" s="82"/>
      <c r="CC47" s="241"/>
      <c r="CD47" s="108" t="str">
        <f ca="1"/>
        <v/>
      </c>
      <c r="CE47" s="289" t="str">
        <f ca="1"/>
        <v/>
      </c>
      <c r="CF47" s="260"/>
      <c r="CG47" s="114"/>
      <c r="CH47" s="115"/>
      <c r="CI47" s="105"/>
      <c r="CJ47" s="232"/>
      <c r="CK47" s="81"/>
      <c r="CL47" s="306" t="s">
        <v>1230</v>
      </c>
      <c r="CM47" s="88" t="s">
        <v>1196</v>
      </c>
      <c r="CN47" s="272" t="s">
        <v>1225</v>
      </c>
      <c r="CO47" s="105"/>
      <c r="CP47" s="232" t="s">
        <v>321</v>
      </c>
    </row>
    <row r="48" spans="2:94" ht="15" customHeight="1">
      <c r="B48" s="81"/>
      <c r="C48" s="185" t="s">
        <v>981</v>
      </c>
      <c r="D48" s="88" t="s">
        <v>433</v>
      </c>
      <c r="E48" s="272" t="s">
        <v>434</v>
      </c>
      <c r="F48" s="105"/>
      <c r="G48" s="30" t="s">
        <v>321</v>
      </c>
      <c r="H48" s="103"/>
      <c r="I48" s="113" t="str">
        <f ca="1"/>
        <v/>
      </c>
      <c r="J48" s="158" t="str">
        <f ca="1"/>
        <v/>
      </c>
      <c r="K48" s="114" t="str">
        <f ca="1">IF(LEFT(I48,2)="EU",_xll.meDateCentralBank("ECB",IF(K47="",Settings.COB,K47)),"")</f>
        <v/>
      </c>
      <c r="L48" s="114" t="str">
        <f ca="1">IF(K48="","",_xll.meDateCentralBank("ECB",K48,TRUE))</f>
        <v/>
      </c>
      <c r="M48" s="115" t="str">
        <f t="shared" ca="1" si="0"/>
        <v/>
      </c>
      <c r="N48" s="103"/>
      <c r="O48" s="111"/>
      <c r="P48" s="112"/>
      <c r="Q48" s="105"/>
      <c r="S48" s="81"/>
      <c r="T48" s="185"/>
      <c r="U48" s="88"/>
      <c r="V48" s="107"/>
      <c r="W48" s="195"/>
      <c r="X48" s="30"/>
      <c r="Y48" s="195"/>
      <c r="Z48" s="196" t="s">
        <v>452</v>
      </c>
      <c r="AA48" s="273" t="s">
        <v>434</v>
      </c>
      <c r="AB48" s="103"/>
      <c r="AC48" s="108" t="str">
        <f ca="1"/>
        <v/>
      </c>
      <c r="AD48" s="198" t="str">
        <f ca="1"/>
        <v/>
      </c>
      <c r="AE48" s="105"/>
      <c r="AF48" s="232"/>
      <c r="AG48" s="81"/>
      <c r="AH48" s="185" t="s">
        <v>1129</v>
      </c>
      <c r="AI48" s="148" t="s">
        <v>1089</v>
      </c>
      <c r="AJ48" s="265" t="s">
        <v>995</v>
      </c>
      <c r="AK48" s="512"/>
      <c r="AL48" s="82"/>
      <c r="AM48" s="241"/>
      <c r="AN48" s="108" t="str">
        <f ca="1"/>
        <v/>
      </c>
      <c r="AO48" s="289" t="str">
        <f ca="1"/>
        <v/>
      </c>
      <c r="AP48" s="260"/>
      <c r="AQ48" s="114"/>
      <c r="AR48" s="115"/>
      <c r="AS48" s="105"/>
      <c r="AT48" s="232"/>
      <c r="AU48" s="81"/>
      <c r="AV48" s="185" t="s">
        <v>1129</v>
      </c>
      <c r="AW48" s="148" t="s">
        <v>1089</v>
      </c>
      <c r="AX48" s="265" t="s">
        <v>469</v>
      </c>
      <c r="AY48" s="512"/>
      <c r="AZ48" s="82"/>
      <c r="BA48" s="241"/>
      <c r="BB48" s="108" t="str">
        <f ca="1"/>
        <v/>
      </c>
      <c r="BC48" s="289" t="str">
        <f ca="1"/>
        <v/>
      </c>
      <c r="BD48" s="260"/>
      <c r="BE48" s="114"/>
      <c r="BF48" s="115"/>
      <c r="BG48" s="105"/>
      <c r="BH48" s="232"/>
      <c r="BI48" s="81"/>
      <c r="BJ48" s="185" t="s">
        <v>1129</v>
      </c>
      <c r="BK48" s="148" t="s">
        <v>1089</v>
      </c>
      <c r="BL48" s="265" t="s">
        <v>995</v>
      </c>
      <c r="BM48" s="512"/>
      <c r="BN48" s="82"/>
      <c r="BO48" s="241"/>
      <c r="BP48" s="108" t="str">
        <f ca="1"/>
        <v/>
      </c>
      <c r="BQ48" s="289" t="str">
        <f ca="1"/>
        <v/>
      </c>
      <c r="BR48" s="260"/>
      <c r="BS48" s="114"/>
      <c r="BT48" s="115"/>
      <c r="BU48" s="105"/>
      <c r="BV48" s="232"/>
      <c r="BW48" s="81"/>
      <c r="BX48" s="185" t="s">
        <v>1129</v>
      </c>
      <c r="BY48" s="148" t="s">
        <v>1191</v>
      </c>
      <c r="BZ48" s="265" t="s">
        <v>469</v>
      </c>
      <c r="CA48" s="512"/>
      <c r="CB48" s="82"/>
      <c r="CC48" s="241"/>
      <c r="CD48" s="108" t="str">
        <f ca="1"/>
        <v/>
      </c>
      <c r="CE48" s="289" t="str">
        <f ca="1"/>
        <v/>
      </c>
      <c r="CF48" s="260"/>
      <c r="CG48" s="114"/>
      <c r="CH48" s="115"/>
      <c r="CI48" s="105"/>
      <c r="CJ48" s="232"/>
      <c r="CK48" s="81"/>
      <c r="CL48" s="306" t="s">
        <v>1231</v>
      </c>
      <c r="CM48" s="88" t="s">
        <v>1209</v>
      </c>
      <c r="CN48" s="272" t="s">
        <v>455</v>
      </c>
      <c r="CO48" s="105"/>
      <c r="CP48" s="232" t="s">
        <v>321</v>
      </c>
    </row>
    <row r="49" spans="2:94" ht="15" customHeight="1">
      <c r="B49" s="81"/>
      <c r="C49" s="185" t="s">
        <v>986</v>
      </c>
      <c r="D49" s="88" t="s">
        <v>435</v>
      </c>
      <c r="E49" s="272" t="s">
        <v>466</v>
      </c>
      <c r="F49" s="105"/>
      <c r="G49" s="30" t="s">
        <v>321</v>
      </c>
      <c r="H49" s="103"/>
      <c r="I49" s="113" t="str">
        <f ca="1"/>
        <v/>
      </c>
      <c r="J49" s="158" t="str">
        <f ca="1"/>
        <v/>
      </c>
      <c r="K49" s="114" t="str">
        <f ca="1">IF(LEFT(I49,2)="EU",_xll.meDateCentralBank("ECB",IF(K48="",Settings.COB,K48)),"")</f>
        <v/>
      </c>
      <c r="L49" s="114" t="str">
        <f ca="1">IF(K49="","",_xll.meDateCentralBank("ECB",K49,TRUE))</f>
        <v/>
      </c>
      <c r="M49" s="115" t="str">
        <f t="shared" ca="1" si="0"/>
        <v/>
      </c>
      <c r="N49" s="103"/>
      <c r="O49" s="111"/>
      <c r="P49" s="112"/>
      <c r="Q49" s="105"/>
      <c r="S49" s="81"/>
      <c r="T49" s="185"/>
      <c r="U49" s="120"/>
      <c r="V49" s="121"/>
      <c r="W49" s="195"/>
      <c r="X49" s="30"/>
      <c r="Y49" s="195"/>
      <c r="Z49" s="199"/>
      <c r="AA49" s="200"/>
      <c r="AB49" s="103"/>
      <c r="AC49" s="122" t="str">
        <f ca="1"/>
        <v/>
      </c>
      <c r="AD49" s="201" t="str">
        <f ca="1"/>
        <v/>
      </c>
      <c r="AE49" s="105"/>
      <c r="AF49" s="232"/>
      <c r="AG49" s="81"/>
      <c r="AH49" s="185" t="s">
        <v>1130</v>
      </c>
      <c r="AI49" s="88" t="s">
        <v>1090</v>
      </c>
      <c r="AJ49" s="274" t="s">
        <v>434</v>
      </c>
      <c r="AK49" s="512"/>
      <c r="AL49" s="82"/>
      <c r="AM49" s="241"/>
      <c r="AN49" s="108" t="str">
        <f ca="1"/>
        <v/>
      </c>
      <c r="AO49" s="289" t="str">
        <f ca="1"/>
        <v/>
      </c>
      <c r="AP49" s="260"/>
      <c r="AQ49" s="114"/>
      <c r="AR49" s="115"/>
      <c r="AS49" s="105"/>
      <c r="AT49" s="232"/>
      <c r="AU49" s="81"/>
      <c r="AV49" s="185" t="s">
        <v>1130</v>
      </c>
      <c r="AW49" s="88" t="s">
        <v>1090</v>
      </c>
      <c r="AX49" s="274" t="s">
        <v>434</v>
      </c>
      <c r="AY49" s="512"/>
      <c r="AZ49" s="82"/>
      <c r="BA49" s="241"/>
      <c r="BB49" s="108" t="str">
        <f ca="1"/>
        <v/>
      </c>
      <c r="BC49" s="289" t="str">
        <f ca="1"/>
        <v/>
      </c>
      <c r="BD49" s="260"/>
      <c r="BE49" s="114"/>
      <c r="BF49" s="115"/>
      <c r="BG49" s="105"/>
      <c r="BH49" s="232"/>
      <c r="BI49" s="81"/>
      <c r="BJ49" s="185" t="s">
        <v>1130</v>
      </c>
      <c r="BK49" s="88" t="s">
        <v>1090</v>
      </c>
      <c r="BL49" s="274" t="s">
        <v>434</v>
      </c>
      <c r="BM49" s="512"/>
      <c r="BN49" s="82"/>
      <c r="BO49" s="241"/>
      <c r="BP49" s="108" t="str">
        <f ca="1"/>
        <v/>
      </c>
      <c r="BQ49" s="289" t="str">
        <f ca="1"/>
        <v/>
      </c>
      <c r="BR49" s="260"/>
      <c r="BS49" s="114"/>
      <c r="BT49" s="115"/>
      <c r="BU49" s="105"/>
      <c r="BV49" s="232"/>
      <c r="BW49" s="81"/>
      <c r="BX49" s="185" t="s">
        <v>1130</v>
      </c>
      <c r="BY49" s="88" t="s">
        <v>1192</v>
      </c>
      <c r="BZ49" s="274" t="s">
        <v>434</v>
      </c>
      <c r="CA49" s="512"/>
      <c r="CB49" s="82"/>
      <c r="CC49" s="241"/>
      <c r="CD49" s="108" t="str">
        <f ca="1"/>
        <v/>
      </c>
      <c r="CE49" s="289" t="str">
        <f ca="1"/>
        <v/>
      </c>
      <c r="CF49" s="260"/>
      <c r="CG49" s="114"/>
      <c r="CH49" s="115"/>
      <c r="CI49" s="105"/>
      <c r="CJ49" s="232"/>
      <c r="CK49" s="81"/>
      <c r="CL49" s="306" t="s">
        <v>1232</v>
      </c>
      <c r="CM49" s="88" t="s">
        <v>1211</v>
      </c>
      <c r="CN49" s="272" t="s">
        <v>455</v>
      </c>
      <c r="CO49" s="105"/>
      <c r="CP49" s="232" t="s">
        <v>321</v>
      </c>
    </row>
    <row r="50" spans="2:94" ht="15" customHeight="1">
      <c r="B50" s="81"/>
      <c r="C50" s="185" t="s">
        <v>990</v>
      </c>
      <c r="D50" s="88" t="s">
        <v>436</v>
      </c>
      <c r="E50" s="272" t="s">
        <v>467</v>
      </c>
      <c r="F50" s="105"/>
      <c r="G50" s="30" t="s">
        <v>321</v>
      </c>
      <c r="H50" s="103"/>
      <c r="I50" s="108" t="str">
        <f ca="1"/>
        <v/>
      </c>
      <c r="J50" s="157" t="str">
        <f ca="1"/>
        <v/>
      </c>
      <c r="K50" s="109" t="str">
        <f ca="1">IF(LEFT(I50,2)="EU",_xll.meDateCentralBank("ECB",IF(K49="",Settings.COB,K49)),"")</f>
        <v/>
      </c>
      <c r="L50" s="109" t="str">
        <f ca="1">IF(K50="","",_xll.meDateCentralBank("ECB",K50,TRUE))</f>
        <v/>
      </c>
      <c r="M50" s="110" t="str">
        <f t="shared" ca="1" si="0"/>
        <v/>
      </c>
      <c r="N50" s="103"/>
      <c r="O50" s="111"/>
      <c r="P50" s="112"/>
      <c r="Q50" s="105"/>
      <c r="S50" s="81"/>
      <c r="T50" s="82"/>
      <c r="U50" s="202"/>
      <c r="V50" s="203"/>
      <c r="W50" s="195"/>
      <c r="X50" s="30"/>
      <c r="Y50" s="195"/>
      <c r="Z50" s="103"/>
      <c r="AA50" s="103"/>
      <c r="AB50" s="103"/>
      <c r="AC50" s="204" t="s">
        <v>1010</v>
      </c>
      <c r="AD50" s="103"/>
      <c r="AE50" s="105"/>
      <c r="AF50" s="232"/>
      <c r="AG50" s="81"/>
      <c r="AH50" s="185" t="s">
        <v>1131</v>
      </c>
      <c r="AI50" s="88" t="s">
        <v>1091</v>
      </c>
      <c r="AJ50" s="274" t="s">
        <v>1021</v>
      </c>
      <c r="AK50" s="512"/>
      <c r="AL50" s="82"/>
      <c r="AM50" s="241"/>
      <c r="AN50" s="108" t="str">
        <f ca="1"/>
        <v/>
      </c>
      <c r="AO50" s="289" t="str">
        <f ca="1"/>
        <v/>
      </c>
      <c r="AP50" s="260"/>
      <c r="AQ50" s="114"/>
      <c r="AR50" s="115"/>
      <c r="AS50" s="105"/>
      <c r="AT50" s="232"/>
      <c r="AU50" s="81"/>
      <c r="AV50" s="185" t="s">
        <v>1131</v>
      </c>
      <c r="AW50" s="88" t="s">
        <v>1091</v>
      </c>
      <c r="AX50" s="274" t="s">
        <v>1021</v>
      </c>
      <c r="AY50" s="512"/>
      <c r="AZ50" s="82"/>
      <c r="BA50" s="241"/>
      <c r="BB50" s="108" t="str">
        <f ca="1"/>
        <v/>
      </c>
      <c r="BC50" s="289" t="str">
        <f ca="1"/>
        <v/>
      </c>
      <c r="BD50" s="260"/>
      <c r="BE50" s="114"/>
      <c r="BF50" s="115"/>
      <c r="BG50" s="105"/>
      <c r="BH50" s="232"/>
      <c r="BI50" s="81"/>
      <c r="BJ50" s="185" t="s">
        <v>1131</v>
      </c>
      <c r="BK50" s="88" t="s">
        <v>1091</v>
      </c>
      <c r="BL50" s="274" t="s">
        <v>1021</v>
      </c>
      <c r="BM50" s="512"/>
      <c r="BN50" s="82"/>
      <c r="BO50" s="241"/>
      <c r="BP50" s="108" t="str">
        <f ca="1"/>
        <v/>
      </c>
      <c r="BQ50" s="289" t="str">
        <f ca="1"/>
        <v/>
      </c>
      <c r="BR50" s="260"/>
      <c r="BS50" s="114"/>
      <c r="BT50" s="115"/>
      <c r="BU50" s="105"/>
      <c r="BV50" s="232"/>
      <c r="BW50" s="81"/>
      <c r="BX50" s="185" t="s">
        <v>1131</v>
      </c>
      <c r="BY50" s="88" t="s">
        <v>1193</v>
      </c>
      <c r="BZ50" s="274" t="s">
        <v>1194</v>
      </c>
      <c r="CA50" s="512"/>
      <c r="CB50" s="82"/>
      <c r="CC50" s="241"/>
      <c r="CD50" s="108" t="str">
        <f ca="1"/>
        <v/>
      </c>
      <c r="CE50" s="289" t="str">
        <f ca="1"/>
        <v/>
      </c>
      <c r="CF50" s="260"/>
      <c r="CG50" s="114"/>
      <c r="CH50" s="115"/>
      <c r="CI50" s="105"/>
      <c r="CJ50" s="232"/>
      <c r="CK50" s="81"/>
      <c r="CL50" s="185"/>
      <c r="CM50" s="90" t="s">
        <v>1220</v>
      </c>
      <c r="CN50" s="305" t="s">
        <v>1226</v>
      </c>
      <c r="CO50" s="105"/>
      <c r="CP50" s="232" t="s">
        <v>321</v>
      </c>
    </row>
    <row r="51" spans="2:94" ht="15" customHeight="1">
      <c r="B51" s="81"/>
      <c r="C51" s="185" t="s">
        <v>989</v>
      </c>
      <c r="D51" s="88" t="s">
        <v>437</v>
      </c>
      <c r="E51" s="272" t="s">
        <v>468</v>
      </c>
      <c r="F51" s="105"/>
      <c r="G51" s="30" t="s">
        <v>321</v>
      </c>
      <c r="H51" s="103"/>
      <c r="I51" s="108" t="str">
        <f ca="1"/>
        <v/>
      </c>
      <c r="J51" s="157" t="str">
        <f ca="1"/>
        <v/>
      </c>
      <c r="K51" s="109" t="str">
        <f ca="1">IF(LEFT(I51,2)="EU",_xll.meDateCentralBank("ECB",IF(K50="",Settings.COB,K50)),"")</f>
        <v/>
      </c>
      <c r="L51" s="109" t="str">
        <f ca="1">IF(K51="","",_xll.meDateCentralBank("ECB",K51,TRUE))</f>
        <v/>
      </c>
      <c r="M51" s="110" t="str">
        <f t="shared" ca="1" si="0"/>
        <v/>
      </c>
      <c r="N51" s="103"/>
      <c r="O51" s="111"/>
      <c r="P51" s="112"/>
      <c r="Q51" s="105"/>
      <c r="S51" s="92"/>
      <c r="T51" s="83"/>
      <c r="U51" s="93"/>
      <c r="V51" s="94"/>
      <c r="W51" s="83"/>
      <c r="X51" s="30"/>
      <c r="Y51" s="83"/>
      <c r="Z51" s="83"/>
      <c r="AA51" s="83"/>
      <c r="AB51" s="83"/>
      <c r="AC51" s="83"/>
      <c r="AD51" s="83"/>
      <c r="AE51" s="95"/>
      <c r="AF51" s="232"/>
      <c r="AG51" s="81"/>
      <c r="AH51" s="185" t="s">
        <v>1592</v>
      </c>
      <c r="AI51" s="148" t="s">
        <v>1092</v>
      </c>
      <c r="AJ51" s="265" t="s">
        <v>409</v>
      </c>
      <c r="AK51" s="512"/>
      <c r="AL51" s="82"/>
      <c r="AM51" s="241"/>
      <c r="AN51" s="108" t="str">
        <f ca="1"/>
        <v/>
      </c>
      <c r="AO51" s="289" t="str">
        <f ca="1"/>
        <v/>
      </c>
      <c r="AP51" s="260"/>
      <c r="AQ51" s="114"/>
      <c r="AR51" s="115"/>
      <c r="AS51" s="105"/>
      <c r="AT51" s="232"/>
      <c r="AU51" s="81"/>
      <c r="AV51" s="185" t="s">
        <v>1592</v>
      </c>
      <c r="AW51" s="148" t="s">
        <v>1092</v>
      </c>
      <c r="AX51" s="265" t="s">
        <v>409</v>
      </c>
      <c r="AY51" s="512"/>
      <c r="AZ51" s="82"/>
      <c r="BA51" s="241"/>
      <c r="BB51" s="108" t="str">
        <f ca="1"/>
        <v/>
      </c>
      <c r="BC51" s="289" t="str">
        <f ca="1"/>
        <v/>
      </c>
      <c r="BD51" s="260"/>
      <c r="BE51" s="114"/>
      <c r="BF51" s="115"/>
      <c r="BG51" s="105"/>
      <c r="BH51" s="232"/>
      <c r="BI51" s="81"/>
      <c r="BJ51" s="185" t="s">
        <v>1592</v>
      </c>
      <c r="BK51" s="148" t="s">
        <v>1092</v>
      </c>
      <c r="BL51" s="265" t="s">
        <v>409</v>
      </c>
      <c r="BM51" s="512"/>
      <c r="BN51" s="82"/>
      <c r="BO51" s="241"/>
      <c r="BP51" s="108" t="str">
        <f ca="1"/>
        <v/>
      </c>
      <c r="BQ51" s="289" t="str">
        <f ca="1"/>
        <v/>
      </c>
      <c r="BR51" s="260"/>
      <c r="BS51" s="114"/>
      <c r="BT51" s="115"/>
      <c r="BU51" s="105"/>
      <c r="BV51" s="232"/>
      <c r="BW51" s="81"/>
      <c r="BX51" s="185" t="s">
        <v>1592</v>
      </c>
      <c r="BY51" s="88" t="s">
        <v>1195</v>
      </c>
      <c r="BZ51" s="254" t="s">
        <v>409</v>
      </c>
      <c r="CA51" s="512"/>
      <c r="CB51" s="82"/>
      <c r="CC51" s="241"/>
      <c r="CD51" s="108" t="str">
        <f ca="1"/>
        <v/>
      </c>
      <c r="CE51" s="289" t="str">
        <f ca="1"/>
        <v/>
      </c>
      <c r="CF51" s="260"/>
      <c r="CG51" s="114"/>
      <c r="CH51" s="115"/>
      <c r="CI51" s="105"/>
      <c r="CJ51" s="232"/>
      <c r="CK51" s="81"/>
      <c r="CL51" s="185"/>
      <c r="CM51" s="185"/>
      <c r="CN51" s="185"/>
      <c r="CO51" s="105"/>
      <c r="CP51" s="232" t="s">
        <v>321</v>
      </c>
    </row>
    <row r="52" spans="2:94" ht="15" customHeight="1">
      <c r="B52" s="81"/>
      <c r="C52" s="185" t="s">
        <v>984</v>
      </c>
      <c r="D52" s="88" t="s">
        <v>438</v>
      </c>
      <c r="E52" s="275">
        <v>1E-10</v>
      </c>
      <c r="F52" s="105"/>
      <c r="G52" s="30" t="s">
        <v>321</v>
      </c>
      <c r="H52" s="103"/>
      <c r="I52" s="108" t="str">
        <f ca="1"/>
        <v/>
      </c>
      <c r="J52" s="157" t="str">
        <f ca="1"/>
        <v/>
      </c>
      <c r="K52" s="109" t="str">
        <f ca="1">IF(LEFT(I52,2)="EU",_xll.meDateCentralBank("ECB",IF(K51="",Settings.COB,K51)),"")</f>
        <v/>
      </c>
      <c r="L52" s="109" t="str">
        <f ca="1">IF(K52="","",_xll.meDateCentralBank("ECB",K52,TRUE))</f>
        <v/>
      </c>
      <c r="M52" s="110" t="str">
        <f t="shared" ca="1" si="0"/>
        <v/>
      </c>
      <c r="N52" s="103"/>
      <c r="O52" s="111"/>
      <c r="P52" s="112"/>
      <c r="Q52" s="105"/>
      <c r="T52" s="3"/>
      <c r="U52" s="341"/>
      <c r="V52" s="75"/>
      <c r="AE52" s="3"/>
      <c r="AG52" s="81"/>
      <c r="AH52" s="185" t="s">
        <v>1593</v>
      </c>
      <c r="AI52" s="148" t="s">
        <v>1093</v>
      </c>
      <c r="AJ52" s="265" t="s">
        <v>1594</v>
      </c>
      <c r="AK52" s="512"/>
      <c r="AL52" s="82"/>
      <c r="AM52" s="241"/>
      <c r="AN52" s="108" t="str">
        <f ca="1"/>
        <v/>
      </c>
      <c r="AO52" s="289" t="str">
        <f ca="1"/>
        <v/>
      </c>
      <c r="AP52" s="260"/>
      <c r="AQ52" s="114"/>
      <c r="AR52" s="115"/>
      <c r="AS52" s="105"/>
      <c r="AU52" s="81"/>
      <c r="AV52" s="185" t="s">
        <v>1593</v>
      </c>
      <c r="AW52" s="148" t="s">
        <v>1093</v>
      </c>
      <c r="AX52" s="265" t="s">
        <v>1595</v>
      </c>
      <c r="AY52" s="512"/>
      <c r="AZ52" s="82"/>
      <c r="BA52" s="241"/>
      <c r="BB52" s="108" t="str">
        <f ca="1"/>
        <v/>
      </c>
      <c r="BC52" s="289" t="str">
        <f ca="1"/>
        <v/>
      </c>
      <c r="BD52" s="260"/>
      <c r="BE52" s="114"/>
      <c r="BF52" s="115"/>
      <c r="BG52" s="105"/>
      <c r="BI52" s="81"/>
      <c r="BJ52" s="185" t="s">
        <v>1593</v>
      </c>
      <c r="BK52" s="148" t="s">
        <v>1093</v>
      </c>
      <c r="BL52" s="265" t="s">
        <v>1594</v>
      </c>
      <c r="BM52" s="512"/>
      <c r="BN52" s="82"/>
      <c r="BO52" s="241"/>
      <c r="BP52" s="108" t="str">
        <f ca="1"/>
        <v/>
      </c>
      <c r="BQ52" s="289" t="str">
        <f ca="1"/>
        <v/>
      </c>
      <c r="BR52" s="260"/>
      <c r="BS52" s="114"/>
      <c r="BT52" s="115"/>
      <c r="BU52" s="105"/>
      <c r="BV52" s="232"/>
      <c r="BW52" s="81"/>
      <c r="BX52" s="185" t="s">
        <v>1593</v>
      </c>
      <c r="BY52" s="148" t="s">
        <v>1196</v>
      </c>
      <c r="BZ52" s="265" t="s">
        <v>1595</v>
      </c>
      <c r="CA52" s="512"/>
      <c r="CB52" s="82"/>
      <c r="CC52" s="241"/>
      <c r="CD52" s="108" t="str">
        <f ca="1"/>
        <v/>
      </c>
      <c r="CE52" s="289" t="str">
        <f ca="1"/>
        <v/>
      </c>
      <c r="CF52" s="260"/>
      <c r="CG52" s="114"/>
      <c r="CH52" s="115"/>
      <c r="CI52" s="105"/>
      <c r="CJ52" s="232"/>
      <c r="CK52" s="81"/>
      <c r="CL52" s="185"/>
      <c r="CM52" s="185"/>
      <c r="CN52" s="185"/>
      <c r="CO52" s="105"/>
      <c r="CP52" s="232" t="s">
        <v>321</v>
      </c>
    </row>
    <row r="53" spans="2:94" ht="15" customHeight="1">
      <c r="B53" s="81"/>
      <c r="C53" s="185" t="s">
        <v>983</v>
      </c>
      <c r="D53" s="88" t="s">
        <v>439</v>
      </c>
      <c r="E53" s="276">
        <v>1000</v>
      </c>
      <c r="F53" s="105"/>
      <c r="G53" s="30" t="s">
        <v>321</v>
      </c>
      <c r="H53" s="103"/>
      <c r="I53" s="108" t="str">
        <f ca="1"/>
        <v/>
      </c>
      <c r="J53" s="157" t="str">
        <f ca="1"/>
        <v/>
      </c>
      <c r="K53" s="109" t="str">
        <f ca="1">IF(LEFT(I53,2)="EU",_xll.meDateCentralBank("ECB",IF(K52="",Settings.COB,K52)),"")</f>
        <v/>
      </c>
      <c r="L53" s="109" t="str">
        <f ca="1">IF(K53="","",_xll.meDateCentralBank("ECB",K53,TRUE))</f>
        <v/>
      </c>
      <c r="M53" s="110" t="str">
        <f t="shared" ca="1" si="0"/>
        <v/>
      </c>
      <c r="N53" s="103"/>
      <c r="O53" s="111"/>
      <c r="P53" s="112"/>
      <c r="Q53" s="105"/>
      <c r="S53" s="96" t="s">
        <v>1011</v>
      </c>
      <c r="T53" s="182"/>
      <c r="U53" s="341"/>
      <c r="V53" s="75"/>
      <c r="AE53" s="3"/>
      <c r="AG53" s="81"/>
      <c r="AH53" s="185" t="s">
        <v>1134</v>
      </c>
      <c r="AI53" s="148" t="s">
        <v>1095</v>
      </c>
      <c r="AJ53" s="265" t="s">
        <v>348</v>
      </c>
      <c r="AK53" s="512"/>
      <c r="AL53" s="82"/>
      <c r="AM53" s="241"/>
      <c r="AN53" s="108" t="str">
        <f ca="1"/>
        <v/>
      </c>
      <c r="AO53" s="289" t="str">
        <f ca="1"/>
        <v/>
      </c>
      <c r="AP53" s="260"/>
      <c r="AQ53" s="114"/>
      <c r="AR53" s="115"/>
      <c r="AS53" s="105"/>
      <c r="AU53" s="81"/>
      <c r="AV53" s="185" t="s">
        <v>1134</v>
      </c>
      <c r="AW53" s="148" t="s">
        <v>1095</v>
      </c>
      <c r="AX53" s="265" t="s">
        <v>471</v>
      </c>
      <c r="AY53" s="512"/>
      <c r="AZ53" s="82"/>
      <c r="BA53" s="241"/>
      <c r="BB53" s="108" t="str">
        <f ca="1"/>
        <v/>
      </c>
      <c r="BC53" s="289" t="str">
        <f ca="1"/>
        <v/>
      </c>
      <c r="BD53" s="260"/>
      <c r="BE53" s="114"/>
      <c r="BF53" s="115"/>
      <c r="BG53" s="105"/>
      <c r="BI53" s="81"/>
      <c r="BJ53" s="185" t="s">
        <v>1134</v>
      </c>
      <c r="BK53" s="148" t="s">
        <v>1095</v>
      </c>
      <c r="BL53" s="265" t="s">
        <v>348</v>
      </c>
      <c r="BM53" s="512"/>
      <c r="BN53" s="82"/>
      <c r="BO53" s="241"/>
      <c r="BP53" s="108" t="str">
        <f ca="1"/>
        <v/>
      </c>
      <c r="BQ53" s="289" t="str">
        <f ca="1"/>
        <v/>
      </c>
      <c r="BR53" s="260"/>
      <c r="BS53" s="114"/>
      <c r="BT53" s="115"/>
      <c r="BU53" s="105"/>
      <c r="BV53" s="232"/>
      <c r="BW53" s="81"/>
      <c r="BX53" s="185" t="s">
        <v>1134</v>
      </c>
      <c r="BY53" s="148" t="s">
        <v>1197</v>
      </c>
      <c r="BZ53" s="265" t="s">
        <v>471</v>
      </c>
      <c r="CA53" s="512"/>
      <c r="CB53" s="82"/>
      <c r="CC53" s="241"/>
      <c r="CD53" s="108" t="str">
        <f ca="1"/>
        <v/>
      </c>
      <c r="CE53" s="289" t="str">
        <f ca="1"/>
        <v/>
      </c>
      <c r="CF53" s="260"/>
      <c r="CG53" s="114"/>
      <c r="CH53" s="115"/>
      <c r="CI53" s="105"/>
      <c r="CJ53" s="232"/>
      <c r="CK53" s="81"/>
      <c r="CL53" s="185" t="s">
        <v>1241</v>
      </c>
      <c r="CM53" s="101" t="s">
        <v>1233</v>
      </c>
      <c r="CN53" s="102"/>
      <c r="CO53" s="105"/>
      <c r="CP53" s="232" t="s">
        <v>321</v>
      </c>
    </row>
    <row r="54" spans="2:94" ht="15" customHeight="1">
      <c r="B54" s="81"/>
      <c r="C54" s="185" t="s">
        <v>982</v>
      </c>
      <c r="D54" s="173" t="s">
        <v>440</v>
      </c>
      <c r="E54" s="274" t="b">
        <v>1</v>
      </c>
      <c r="F54" s="105"/>
      <c r="G54" s="30" t="s">
        <v>321</v>
      </c>
      <c r="H54" s="103"/>
      <c r="I54" s="108" t="str">
        <f ca="1"/>
        <v/>
      </c>
      <c r="J54" s="157" t="str">
        <f ca="1"/>
        <v/>
      </c>
      <c r="K54" s="109" t="str">
        <f ca="1">IF(LEFT(I54,2)="EU",_xll.meDateCentralBank("ECB",IF(K53="",Settings.COB,K53)),"")</f>
        <v/>
      </c>
      <c r="L54" s="109" t="str">
        <f ca="1">IF(K54="","",_xll.meDateCentralBank("ECB",K54,TRUE))</f>
        <v/>
      </c>
      <c r="M54" s="110" t="str">
        <f t="shared" ca="1" si="0"/>
        <v/>
      </c>
      <c r="N54" s="103"/>
      <c r="O54" s="111"/>
      <c r="P54" s="112"/>
      <c r="Q54" s="105"/>
      <c r="S54" s="76"/>
      <c r="T54" s="77"/>
      <c r="U54" s="99"/>
      <c r="V54" s="100"/>
      <c r="W54" s="77"/>
      <c r="X54" s="30"/>
      <c r="Y54" s="77"/>
      <c r="Z54" s="77"/>
      <c r="AA54" s="77"/>
      <c r="AB54" s="77"/>
      <c r="AC54" s="77"/>
      <c r="AD54" s="77"/>
      <c r="AE54" s="80"/>
      <c r="AF54" s="232"/>
      <c r="AG54" s="81"/>
      <c r="AH54" s="185" t="s">
        <v>1135</v>
      </c>
      <c r="AI54" s="88" t="s">
        <v>1096</v>
      </c>
      <c r="AJ54" s="274" t="s">
        <v>430</v>
      </c>
      <c r="AK54" s="512"/>
      <c r="AL54" s="82"/>
      <c r="AM54" s="241"/>
      <c r="AN54" s="108" t="str">
        <f ca="1"/>
        <v/>
      </c>
      <c r="AO54" s="289" t="str">
        <f ca="1"/>
        <v/>
      </c>
      <c r="AP54" s="260"/>
      <c r="AQ54" s="114"/>
      <c r="AR54" s="115"/>
      <c r="AS54" s="105"/>
      <c r="AT54" s="232"/>
      <c r="AU54" s="81"/>
      <c r="AV54" s="185" t="s">
        <v>1135</v>
      </c>
      <c r="AW54" s="88" t="s">
        <v>1096</v>
      </c>
      <c r="AX54" s="274" t="s">
        <v>430</v>
      </c>
      <c r="AY54" s="512"/>
      <c r="AZ54" s="82"/>
      <c r="BA54" s="241"/>
      <c r="BB54" s="108" t="str">
        <f ca="1"/>
        <v/>
      </c>
      <c r="BC54" s="289" t="str">
        <f ca="1"/>
        <v/>
      </c>
      <c r="BD54" s="260"/>
      <c r="BE54" s="114"/>
      <c r="BF54" s="115"/>
      <c r="BG54" s="105"/>
      <c r="BH54" s="232"/>
      <c r="BI54" s="81"/>
      <c r="BJ54" s="185" t="s">
        <v>1135</v>
      </c>
      <c r="BK54" s="88" t="s">
        <v>1096</v>
      </c>
      <c r="BL54" s="274" t="s">
        <v>430</v>
      </c>
      <c r="BM54" s="512"/>
      <c r="BN54" s="82"/>
      <c r="BO54" s="241"/>
      <c r="BP54" s="108" t="str">
        <f ca="1"/>
        <v/>
      </c>
      <c r="BQ54" s="289" t="str">
        <f ca="1"/>
        <v/>
      </c>
      <c r="BR54" s="260"/>
      <c r="BS54" s="114"/>
      <c r="BT54" s="115"/>
      <c r="BU54" s="105"/>
      <c r="BV54" s="232"/>
      <c r="BW54" s="81"/>
      <c r="BX54" s="185" t="s">
        <v>1135</v>
      </c>
      <c r="BY54" s="88" t="s">
        <v>1198</v>
      </c>
      <c r="BZ54" s="274" t="s">
        <v>430</v>
      </c>
      <c r="CA54" s="512"/>
      <c r="CB54" s="82"/>
      <c r="CC54" s="241"/>
      <c r="CD54" s="108" t="str">
        <f ca="1"/>
        <v/>
      </c>
      <c r="CE54" s="289" t="str">
        <f ca="1"/>
        <v/>
      </c>
      <c r="CF54" s="260"/>
      <c r="CG54" s="114"/>
      <c r="CH54" s="115"/>
      <c r="CI54" s="105"/>
      <c r="CJ54" s="232"/>
      <c r="CK54" s="81"/>
      <c r="CL54" s="306" t="s">
        <v>1228</v>
      </c>
      <c r="CM54" s="332" t="s">
        <v>408</v>
      </c>
      <c r="CN54" s="333" t="s">
        <v>457</v>
      </c>
      <c r="CO54" s="105"/>
      <c r="CP54" s="232" t="s">
        <v>321</v>
      </c>
    </row>
    <row r="55" spans="2:94" ht="15" customHeight="1">
      <c r="B55" s="81"/>
      <c r="C55" s="185" t="s">
        <v>989</v>
      </c>
      <c r="D55" s="148" t="s">
        <v>1259</v>
      </c>
      <c r="E55" s="265" t="s">
        <v>1260</v>
      </c>
      <c r="F55" s="105"/>
      <c r="G55" s="30" t="s">
        <v>321</v>
      </c>
      <c r="H55" s="103"/>
      <c r="I55" s="108" t="str">
        <f ca="1"/>
        <v/>
      </c>
      <c r="J55" s="157" t="str">
        <f ca="1"/>
        <v/>
      </c>
      <c r="K55" s="109" t="str">
        <f ca="1">IF(LEFT(I55,2)="EU",_xll.meDateCentralBank("ECB",IF(K54="",Settings.COB,K54)),"")</f>
        <v/>
      </c>
      <c r="L55" s="109" t="str">
        <f ca="1">IF(K55="","",_xll.meDateCentralBank("ECB",K55,TRUE))</f>
        <v/>
      </c>
      <c r="M55" s="110" t="str">
        <f t="shared" ca="1" si="0"/>
        <v/>
      </c>
      <c r="N55" s="103"/>
      <c r="O55" s="111"/>
      <c r="P55" s="112"/>
      <c r="Q55" s="105"/>
      <c r="S55" s="81"/>
      <c r="T55" s="82"/>
      <c r="U55" s="101" t="s">
        <v>1012</v>
      </c>
      <c r="V55" s="102"/>
      <c r="W55" s="103"/>
      <c r="X55" s="30"/>
      <c r="Y55" s="103"/>
      <c r="Z55" s="104" t="s">
        <v>1013</v>
      </c>
      <c r="AA55" s="103"/>
      <c r="AB55" s="103"/>
      <c r="AC55" s="104" t="s">
        <v>1014</v>
      </c>
      <c r="AD55" s="103"/>
      <c r="AE55" s="105"/>
      <c r="AF55" s="232"/>
      <c r="AG55" s="81"/>
      <c r="AH55" s="185" t="s">
        <v>1136</v>
      </c>
      <c r="AI55" s="88" t="s">
        <v>1097</v>
      </c>
      <c r="AJ55" s="274" t="s">
        <v>422</v>
      </c>
      <c r="AK55" s="512"/>
      <c r="AL55" s="82"/>
      <c r="AM55" s="241"/>
      <c r="AN55" s="108" t="str">
        <f ca="1"/>
        <v/>
      </c>
      <c r="AO55" s="289" t="str">
        <f ca="1"/>
        <v/>
      </c>
      <c r="AP55" s="260"/>
      <c r="AQ55" s="114"/>
      <c r="AR55" s="115"/>
      <c r="AS55" s="105"/>
      <c r="AT55" s="232"/>
      <c r="AU55" s="81"/>
      <c r="AV55" s="185" t="s">
        <v>1136</v>
      </c>
      <c r="AW55" s="88" t="s">
        <v>1097</v>
      </c>
      <c r="AX55" s="274" t="s">
        <v>422</v>
      </c>
      <c r="AY55" s="512"/>
      <c r="AZ55" s="82"/>
      <c r="BA55" s="241"/>
      <c r="BB55" s="108" t="str">
        <f ca="1"/>
        <v/>
      </c>
      <c r="BC55" s="289" t="str">
        <f ca="1"/>
        <v/>
      </c>
      <c r="BD55" s="260"/>
      <c r="BE55" s="114"/>
      <c r="BF55" s="115"/>
      <c r="BG55" s="105"/>
      <c r="BH55" s="232"/>
      <c r="BI55" s="81"/>
      <c r="BJ55" s="185" t="s">
        <v>1136</v>
      </c>
      <c r="BK55" s="88" t="s">
        <v>1097</v>
      </c>
      <c r="BL55" s="274" t="s">
        <v>422</v>
      </c>
      <c r="BM55" s="512"/>
      <c r="BN55" s="82"/>
      <c r="BO55" s="241"/>
      <c r="BP55" s="108" t="str">
        <f ca="1"/>
        <v/>
      </c>
      <c r="BQ55" s="289" t="str">
        <f ca="1"/>
        <v/>
      </c>
      <c r="BR55" s="260"/>
      <c r="BS55" s="114"/>
      <c r="BT55" s="115"/>
      <c r="BU55" s="105"/>
      <c r="BV55" s="232"/>
      <c r="BW55" s="81"/>
      <c r="BX55" s="185" t="s">
        <v>1136</v>
      </c>
      <c r="BY55" s="88" t="s">
        <v>1199</v>
      </c>
      <c r="BZ55" s="274" t="s">
        <v>1189</v>
      </c>
      <c r="CA55" s="512"/>
      <c r="CB55" s="82"/>
      <c r="CC55" s="241"/>
      <c r="CD55" s="108" t="str">
        <f ca="1"/>
        <v/>
      </c>
      <c r="CE55" s="289" t="str">
        <f ca="1"/>
        <v/>
      </c>
      <c r="CF55" s="260"/>
      <c r="CG55" s="114"/>
      <c r="CH55" s="115"/>
      <c r="CI55" s="105"/>
      <c r="CJ55" s="232"/>
      <c r="CK55" s="81"/>
      <c r="CL55" s="306" t="s">
        <v>1229</v>
      </c>
      <c r="CM55" s="334" t="s">
        <v>1240</v>
      </c>
      <c r="CN55" s="335" t="s">
        <v>1628</v>
      </c>
      <c r="CO55" s="105"/>
      <c r="CP55" s="232" t="s">
        <v>321</v>
      </c>
    </row>
    <row r="56" spans="2:94" ht="15" customHeight="1">
      <c r="B56" s="81"/>
      <c r="C56" s="185" t="s">
        <v>987</v>
      </c>
      <c r="D56" s="336" t="str">
        <f ca="1">IF(INDIRECT("Settings.OIS.UseLiborOISBasis."&amp;Currency),"longtermconvention","")</f>
        <v>longtermconvention</v>
      </c>
      <c r="E56" s="337" t="str">
        <f ca="1">IF(INDIRECT("Settings.OIS.UseLiborOISBasis."&amp;Currency),"LOBASIS","")</f>
        <v>LOBASIS</v>
      </c>
      <c r="F56" s="105"/>
      <c r="G56" s="30" t="s">
        <v>321</v>
      </c>
      <c r="H56" s="103"/>
      <c r="I56" s="108" t="str">
        <f ca="1"/>
        <v/>
      </c>
      <c r="J56" s="157" t="str">
        <f ca="1"/>
        <v/>
      </c>
      <c r="K56" s="109" t="str">
        <f ca="1">IF(LEFT(I56,2)="EU",_xll.meDateCentralBank("ECB",IF(K55="",Settings.COB,K55)),"")</f>
        <v/>
      </c>
      <c r="L56" s="109" t="str">
        <f ca="1">IF(K56="","",_xll.meDateCentralBank("ECB",K56,TRUE))</f>
        <v/>
      </c>
      <c r="M56" s="110" t="str">
        <f t="shared" ca="1" si="0"/>
        <v/>
      </c>
      <c r="N56" s="103"/>
      <c r="O56" s="111"/>
      <c r="P56" s="112"/>
      <c r="Q56" s="105"/>
      <c r="S56" s="81"/>
      <c r="T56" s="185" t="s">
        <v>977</v>
      </c>
      <c r="U56" s="86" t="s">
        <v>446</v>
      </c>
      <c r="V56" s="271" t="s">
        <v>422</v>
      </c>
      <c r="W56" s="82"/>
      <c r="X56" s="30"/>
      <c r="Y56" s="82"/>
      <c r="Z56" s="194" t="s">
        <v>423</v>
      </c>
      <c r="AA56" s="194" t="s">
        <v>424</v>
      </c>
      <c r="AB56" s="103"/>
      <c r="AC56" s="194" t="s">
        <v>423</v>
      </c>
      <c r="AD56" s="194" t="s">
        <v>424</v>
      </c>
      <c r="AE56" s="105"/>
      <c r="AF56" s="232"/>
      <c r="AG56" s="81"/>
      <c r="AH56" s="185" t="s">
        <v>1137</v>
      </c>
      <c r="AI56" s="88" t="s">
        <v>1098</v>
      </c>
      <c r="AJ56" s="274" t="s">
        <v>1162</v>
      </c>
      <c r="AK56" s="512"/>
      <c r="AL56" s="82"/>
      <c r="AM56" s="241"/>
      <c r="AN56" s="108" t="str">
        <f ca="1"/>
        <v/>
      </c>
      <c r="AO56" s="289" t="str">
        <f ca="1"/>
        <v/>
      </c>
      <c r="AP56" s="260"/>
      <c r="AQ56" s="114"/>
      <c r="AR56" s="115"/>
      <c r="AS56" s="105"/>
      <c r="AT56" s="232"/>
      <c r="AU56" s="81"/>
      <c r="AV56" s="185" t="s">
        <v>1137</v>
      </c>
      <c r="AW56" s="88" t="s">
        <v>1098</v>
      </c>
      <c r="AX56" s="274" t="s">
        <v>1162</v>
      </c>
      <c r="AY56" s="512"/>
      <c r="AZ56" s="82"/>
      <c r="BA56" s="241"/>
      <c r="BB56" s="108" t="str">
        <f ca="1"/>
        <v/>
      </c>
      <c r="BC56" s="289" t="str">
        <f ca="1"/>
        <v/>
      </c>
      <c r="BD56" s="260"/>
      <c r="BE56" s="114"/>
      <c r="BF56" s="115"/>
      <c r="BG56" s="105"/>
      <c r="BH56" s="232"/>
      <c r="BI56" s="81"/>
      <c r="BJ56" s="185" t="s">
        <v>1137</v>
      </c>
      <c r="BK56" s="88" t="s">
        <v>1098</v>
      </c>
      <c r="BL56" s="274" t="s">
        <v>1162</v>
      </c>
      <c r="BM56" s="512"/>
      <c r="BN56" s="82"/>
      <c r="BO56" s="241"/>
      <c r="BP56" s="108" t="str">
        <f ca="1"/>
        <v/>
      </c>
      <c r="BQ56" s="289" t="str">
        <f ca="1"/>
        <v/>
      </c>
      <c r="BR56" s="260"/>
      <c r="BS56" s="114"/>
      <c r="BT56" s="115"/>
      <c r="BU56" s="105"/>
      <c r="BV56" s="232"/>
      <c r="BW56" s="81"/>
      <c r="BX56" s="185" t="s">
        <v>1137</v>
      </c>
      <c r="BY56" s="88" t="s">
        <v>1200</v>
      </c>
      <c r="BZ56" s="274" t="s">
        <v>1162</v>
      </c>
      <c r="CA56" s="512"/>
      <c r="CB56" s="82"/>
      <c r="CC56" s="241"/>
      <c r="CD56" s="108" t="str">
        <f ca="1"/>
        <v/>
      </c>
      <c r="CE56" s="289" t="str">
        <f ca="1"/>
        <v/>
      </c>
      <c r="CF56" s="260"/>
      <c r="CG56" s="114"/>
      <c r="CH56" s="115"/>
      <c r="CI56" s="105"/>
      <c r="CJ56" s="232"/>
      <c r="CK56" s="81"/>
      <c r="CL56" s="306" t="s">
        <v>1230</v>
      </c>
      <c r="CM56" s="88" t="s">
        <v>1195</v>
      </c>
      <c r="CN56" s="272" t="s">
        <v>1235</v>
      </c>
      <c r="CO56" s="105"/>
      <c r="CP56" s="232" t="s">
        <v>321</v>
      </c>
    </row>
    <row r="57" spans="2:94" ht="15" customHeight="1">
      <c r="B57" s="81"/>
      <c r="C57" s="185" t="s">
        <v>985</v>
      </c>
      <c r="D57" s="336" t="str">
        <f ca="1">IF(INDIRECT("Settings.OIS.UseLiborOISBasis."&amp;Currency),"longterm","")</f>
        <v>longterm</v>
      </c>
      <c r="E57" s="337" t="str">
        <f ca="1">IF(INDIRECT("Settings.OIS.UseLiborOISBasis."&amp;Currency),INDIRECT("Settings.OIS.StartingPointBasis."&amp;Currency),"")</f>
        <v>3Y</v>
      </c>
      <c r="F57" s="105"/>
      <c r="G57" s="30" t="s">
        <v>321</v>
      </c>
      <c r="H57" s="103"/>
      <c r="I57" s="108" t="str">
        <f ca="1"/>
        <v/>
      </c>
      <c r="J57" s="157" t="str">
        <f ca="1"/>
        <v/>
      </c>
      <c r="K57" s="109" t="str">
        <f ca="1">IF(LEFT(I57,2)="EU",_xll.meDateCentralBank("ECB",IF(K56="",Settings.COB,K56)),"")</f>
        <v/>
      </c>
      <c r="L57" s="109" t="str">
        <f ca="1">IF(K57="","",_xll.meDateCentralBank("ECB",K57,TRUE))</f>
        <v/>
      </c>
      <c r="M57" s="110" t="str">
        <f t="shared" ca="1" si="0"/>
        <v/>
      </c>
      <c r="N57" s="103"/>
      <c r="O57" s="111"/>
      <c r="P57" s="112"/>
      <c r="Q57" s="105"/>
      <c r="S57" s="81"/>
      <c r="T57" s="185" t="s">
        <v>978</v>
      </c>
      <c r="U57" s="88" t="s">
        <v>1004</v>
      </c>
      <c r="V57" s="272" t="s">
        <v>430</v>
      </c>
      <c r="W57" s="195"/>
      <c r="X57" s="30"/>
      <c r="Y57" s="195"/>
      <c r="Z57" s="218" t="str">
        <f t="array" aca="1" ref="Z57:Z69" ca="1">INDIRECT(Curve.MarketDataSource&amp;"!MarketData.Tenor.Swap.FRAX3")</f>
        <v/>
      </c>
      <c r="AA57" s="197" t="str">
        <f t="array" aca="1" ref="AA57:AA69" ca="1">INDIRECT(Curve.MarketDataSource&amp;"!MarketData.Quote.Swap.FRAX3")</f>
        <v/>
      </c>
      <c r="AB57" s="103"/>
      <c r="AC57" s="218" t="str">
        <f t="array" aca="1" ref="AC57:AC69" ca="1">INDIRECT(Curve.MarketDataSource&amp;"!MarketData.Tenor.Swap.FRAX6")</f>
        <v/>
      </c>
      <c r="AD57" s="197" t="str">
        <f t="array" aca="1" ref="AD57:AD69" ca="1">INDIRECT(Curve.MarketDataSource&amp;"!MarketData.Quote.Swap.FRAX6")</f>
        <v/>
      </c>
      <c r="AE57" s="105"/>
      <c r="AF57" s="232"/>
      <c r="AG57" s="81"/>
      <c r="AH57" s="185" t="s">
        <v>1138</v>
      </c>
      <c r="AI57" s="88" t="s">
        <v>1099</v>
      </c>
      <c r="AJ57" s="274" t="s">
        <v>422</v>
      </c>
      <c r="AK57" s="512"/>
      <c r="AL57" s="82"/>
      <c r="AM57" s="241"/>
      <c r="AN57" s="108" t="str">
        <f ca="1"/>
        <v/>
      </c>
      <c r="AO57" s="289" t="str">
        <f ca="1"/>
        <v/>
      </c>
      <c r="AP57" s="260"/>
      <c r="AQ57" s="114"/>
      <c r="AR57" s="115"/>
      <c r="AS57" s="105"/>
      <c r="AT57" s="232"/>
      <c r="AU57" s="81"/>
      <c r="AV57" s="185" t="s">
        <v>1138</v>
      </c>
      <c r="AW57" s="88" t="s">
        <v>1099</v>
      </c>
      <c r="AX57" s="274" t="s">
        <v>422</v>
      </c>
      <c r="AY57" s="512"/>
      <c r="AZ57" s="82"/>
      <c r="BA57" s="241"/>
      <c r="BB57" s="108" t="str">
        <f ca="1"/>
        <v/>
      </c>
      <c r="BC57" s="289" t="str">
        <f ca="1"/>
        <v/>
      </c>
      <c r="BD57" s="260"/>
      <c r="BE57" s="114"/>
      <c r="BF57" s="115"/>
      <c r="BG57" s="105"/>
      <c r="BH57" s="232"/>
      <c r="BI57" s="81"/>
      <c r="BJ57" s="185" t="s">
        <v>1138</v>
      </c>
      <c r="BK57" s="88" t="s">
        <v>1099</v>
      </c>
      <c r="BL57" s="274" t="s">
        <v>422</v>
      </c>
      <c r="BM57" s="512"/>
      <c r="BN57" s="82"/>
      <c r="BO57" s="241"/>
      <c r="BP57" s="108" t="str">
        <f ca="1"/>
        <v/>
      </c>
      <c r="BQ57" s="289" t="str">
        <f ca="1"/>
        <v/>
      </c>
      <c r="BR57" s="260"/>
      <c r="BS57" s="114"/>
      <c r="BT57" s="115"/>
      <c r="BU57" s="105"/>
      <c r="BV57" s="232"/>
      <c r="BW57" s="81"/>
      <c r="BX57" s="185" t="s">
        <v>1138</v>
      </c>
      <c r="BY57" s="88" t="s">
        <v>1201</v>
      </c>
      <c r="BZ57" s="274" t="s">
        <v>1189</v>
      </c>
      <c r="CA57" s="512"/>
      <c r="CB57" s="82"/>
      <c r="CC57" s="241"/>
      <c r="CD57" s="108" t="str">
        <f ca="1"/>
        <v/>
      </c>
      <c r="CE57" s="289" t="str">
        <f ca="1"/>
        <v/>
      </c>
      <c r="CF57" s="260"/>
      <c r="CG57" s="114"/>
      <c r="CH57" s="115"/>
      <c r="CI57" s="105"/>
      <c r="CJ57" s="232"/>
      <c r="CK57" s="81"/>
      <c r="CL57" s="306" t="s">
        <v>1231</v>
      </c>
      <c r="CM57" s="88" t="s">
        <v>1196</v>
      </c>
      <c r="CN57" s="272" t="s">
        <v>1236</v>
      </c>
      <c r="CO57" s="105"/>
      <c r="CP57" s="232" t="s">
        <v>321</v>
      </c>
    </row>
    <row r="58" spans="2:94" ht="15" customHeight="1">
      <c r="B58" s="81"/>
      <c r="C58" s="185" t="s">
        <v>988</v>
      </c>
      <c r="D58" s="336" t="str">
        <f ca="1">IF(INDIRECT("Settings.OIS.UseLiborOISBasis."&amp;Currency),"longterm.generatemethod","")</f>
        <v>longterm.generatemethod</v>
      </c>
      <c r="E58" s="337"/>
      <c r="F58" s="105"/>
      <c r="G58" s="30" t="s">
        <v>321</v>
      </c>
      <c r="H58" s="103"/>
      <c r="I58" s="108" t="str">
        <f ca="1"/>
        <v/>
      </c>
      <c r="J58" s="157" t="str">
        <f ca="1"/>
        <v/>
      </c>
      <c r="K58" s="109" t="str">
        <f ca="1">IF(LEFT(I58,2)="EU",_xll.meDateCentralBank("ECB",IF(K57="",Settings.COB,K57)),"")</f>
        <v/>
      </c>
      <c r="L58" s="109" t="str">
        <f ca="1">IF(K58="","",_xll.meDateCentralBank("ECB",K58,TRUE))</f>
        <v/>
      </c>
      <c r="M58" s="110" t="str">
        <f t="shared" ca="1" si="0"/>
        <v/>
      </c>
      <c r="N58" s="103"/>
      <c r="O58" s="111"/>
      <c r="P58" s="112"/>
      <c r="Q58" s="105"/>
      <c r="S58" s="81"/>
      <c r="T58" s="185" t="s">
        <v>980</v>
      </c>
      <c r="U58" s="88" t="s">
        <v>1053</v>
      </c>
      <c r="V58" s="272">
        <v>2</v>
      </c>
      <c r="W58" s="195"/>
      <c r="X58" s="30"/>
      <c r="Y58" s="195"/>
      <c r="Z58" s="108" t="str">
        <f ca="1"/>
        <v/>
      </c>
      <c r="AA58" s="198" t="str">
        <f ca="1"/>
        <v/>
      </c>
      <c r="AB58" s="103"/>
      <c r="AC58" s="108" t="str">
        <f ca="1"/>
        <v/>
      </c>
      <c r="AD58" s="198" t="str">
        <f ca="1"/>
        <v/>
      </c>
      <c r="AE58" s="105"/>
      <c r="AF58" s="232"/>
      <c r="AG58" s="81"/>
      <c r="AH58" s="185" t="s">
        <v>1139</v>
      </c>
      <c r="AI58" s="88" t="s">
        <v>1100</v>
      </c>
      <c r="AJ58" s="274">
        <v>2</v>
      </c>
      <c r="AK58" s="512"/>
      <c r="AL58" s="82"/>
      <c r="AM58" s="241"/>
      <c r="AN58" s="108" t="str">
        <f ca="1"/>
        <v/>
      </c>
      <c r="AO58" s="289" t="str">
        <f ca="1"/>
        <v/>
      </c>
      <c r="AP58" s="260"/>
      <c r="AQ58" s="114"/>
      <c r="AR58" s="115"/>
      <c r="AS58" s="105"/>
      <c r="AT58" s="232"/>
      <c r="AU58" s="81"/>
      <c r="AV58" s="185" t="s">
        <v>1139</v>
      </c>
      <c r="AW58" s="88" t="s">
        <v>1100</v>
      </c>
      <c r="AX58" s="274">
        <v>2</v>
      </c>
      <c r="AY58" s="512"/>
      <c r="AZ58" s="82"/>
      <c r="BA58" s="241"/>
      <c r="BB58" s="108" t="str">
        <f ca="1"/>
        <v/>
      </c>
      <c r="BC58" s="289" t="str">
        <f ca="1"/>
        <v/>
      </c>
      <c r="BD58" s="260"/>
      <c r="BE58" s="114"/>
      <c r="BF58" s="115"/>
      <c r="BG58" s="105"/>
      <c r="BH58" s="232"/>
      <c r="BI58" s="81"/>
      <c r="BJ58" s="185" t="s">
        <v>1139</v>
      </c>
      <c r="BK58" s="88" t="s">
        <v>1100</v>
      </c>
      <c r="BL58" s="274">
        <v>2</v>
      </c>
      <c r="BM58" s="512"/>
      <c r="BN58" s="82"/>
      <c r="BO58" s="241"/>
      <c r="BP58" s="108" t="str">
        <f ca="1"/>
        <v/>
      </c>
      <c r="BQ58" s="289" t="str">
        <f ca="1"/>
        <v/>
      </c>
      <c r="BR58" s="260"/>
      <c r="BS58" s="114"/>
      <c r="BT58" s="115"/>
      <c r="BU58" s="105"/>
      <c r="BV58" s="232"/>
      <c r="BW58" s="81"/>
      <c r="BX58" s="185" t="s">
        <v>1139</v>
      </c>
      <c r="BY58" s="88" t="s">
        <v>1202</v>
      </c>
      <c r="BZ58" s="274">
        <v>0</v>
      </c>
      <c r="CA58" s="512"/>
      <c r="CB58" s="82"/>
      <c r="CC58" s="241"/>
      <c r="CD58" s="108" t="str">
        <f ca="1"/>
        <v/>
      </c>
      <c r="CE58" s="289" t="str">
        <f ca="1"/>
        <v/>
      </c>
      <c r="CF58" s="260"/>
      <c r="CG58" s="114"/>
      <c r="CH58" s="115"/>
      <c r="CI58" s="105"/>
      <c r="CJ58" s="232"/>
      <c r="CK58" s="81"/>
      <c r="CL58" s="306" t="s">
        <v>1232</v>
      </c>
      <c r="CM58" s="88" t="s">
        <v>1209</v>
      </c>
      <c r="CN58" s="272" t="s">
        <v>455</v>
      </c>
      <c r="CO58" s="105"/>
      <c r="CP58" s="232" t="s">
        <v>321</v>
      </c>
    </row>
    <row r="59" spans="2:94" ht="15" customHeight="1">
      <c r="B59" s="81"/>
      <c r="C59" s="185"/>
      <c r="D59" s="118"/>
      <c r="E59" s="119"/>
      <c r="F59" s="105"/>
      <c r="G59" s="30" t="s">
        <v>321</v>
      </c>
      <c r="H59" s="103"/>
      <c r="I59" s="108" t="str">
        <f ca="1"/>
        <v/>
      </c>
      <c r="J59" s="157" t="str">
        <f ca="1"/>
        <v/>
      </c>
      <c r="K59" s="109" t="str">
        <f ca="1">IF(LEFT(I59,2)="EU",_xll.meDateCentralBank("ECB",IF(K58="",Settings.COB,K58)),"")</f>
        <v/>
      </c>
      <c r="L59" s="109" t="str">
        <f ca="1">IF(K59="","",_xll.meDateCentralBank("ECB",K59,TRUE))</f>
        <v/>
      </c>
      <c r="M59" s="110" t="str">
        <f t="shared" ca="1" si="0"/>
        <v/>
      </c>
      <c r="N59" s="103"/>
      <c r="O59" s="111"/>
      <c r="P59" s="112"/>
      <c r="Q59" s="105"/>
      <c r="S59" s="81"/>
      <c r="T59" s="185" t="s">
        <v>981</v>
      </c>
      <c r="U59" s="88" t="s">
        <v>452</v>
      </c>
      <c r="V59" s="272" t="s">
        <v>434</v>
      </c>
      <c r="W59" s="195"/>
      <c r="X59" s="30"/>
      <c r="Y59" s="195"/>
      <c r="Z59" s="108" t="str">
        <f ca="1"/>
        <v/>
      </c>
      <c r="AA59" s="198" t="str">
        <f ca="1"/>
        <v/>
      </c>
      <c r="AB59" s="103"/>
      <c r="AC59" s="108" t="str">
        <f ca="1"/>
        <v/>
      </c>
      <c r="AD59" s="198" t="str">
        <f ca="1"/>
        <v/>
      </c>
      <c r="AE59" s="105"/>
      <c r="AF59" s="232"/>
      <c r="AG59" s="81"/>
      <c r="AH59" s="185" t="s">
        <v>1140</v>
      </c>
      <c r="AI59" s="244" t="s">
        <v>1101</v>
      </c>
      <c r="AJ59" s="274" t="s">
        <v>434</v>
      </c>
      <c r="AK59" s="513"/>
      <c r="AL59" s="82"/>
      <c r="AM59" s="241"/>
      <c r="AN59" s="108" t="str">
        <f ca="1"/>
        <v/>
      </c>
      <c r="AO59" s="289" t="str">
        <f ca="1"/>
        <v/>
      </c>
      <c r="AP59" s="260"/>
      <c r="AQ59" s="114"/>
      <c r="AR59" s="115"/>
      <c r="AS59" s="105"/>
      <c r="AT59" s="232"/>
      <c r="AU59" s="81"/>
      <c r="AV59" s="185" t="s">
        <v>1140</v>
      </c>
      <c r="AW59" s="244" t="s">
        <v>1101</v>
      </c>
      <c r="AX59" s="274" t="s">
        <v>434</v>
      </c>
      <c r="AY59" s="513"/>
      <c r="AZ59" s="82"/>
      <c r="BA59" s="241"/>
      <c r="BB59" s="108" t="str">
        <f ca="1"/>
        <v/>
      </c>
      <c r="BC59" s="289" t="str">
        <f ca="1"/>
        <v/>
      </c>
      <c r="BD59" s="260"/>
      <c r="BE59" s="114"/>
      <c r="BF59" s="115"/>
      <c r="BG59" s="105"/>
      <c r="BH59" s="232"/>
      <c r="BI59" s="81"/>
      <c r="BJ59" s="185" t="s">
        <v>1140</v>
      </c>
      <c r="BK59" s="244" t="s">
        <v>1101</v>
      </c>
      <c r="BL59" s="274" t="s">
        <v>434</v>
      </c>
      <c r="BM59" s="513"/>
      <c r="BN59" s="82"/>
      <c r="BO59" s="241"/>
      <c r="BP59" s="108" t="str">
        <f ca="1"/>
        <v/>
      </c>
      <c r="BQ59" s="289" t="str">
        <f ca="1"/>
        <v/>
      </c>
      <c r="BR59" s="260"/>
      <c r="BS59" s="114"/>
      <c r="BT59" s="115"/>
      <c r="BU59" s="105"/>
      <c r="BV59" s="232"/>
      <c r="BW59" s="81"/>
      <c r="BX59" s="185" t="s">
        <v>1140</v>
      </c>
      <c r="BY59" s="244" t="s">
        <v>1203</v>
      </c>
      <c r="BZ59" s="274" t="s">
        <v>434</v>
      </c>
      <c r="CA59" s="513"/>
      <c r="CB59" s="82"/>
      <c r="CC59" s="241"/>
      <c r="CD59" s="108" t="str">
        <f ca="1"/>
        <v/>
      </c>
      <c r="CE59" s="289" t="str">
        <f ca="1"/>
        <v/>
      </c>
      <c r="CF59" s="260"/>
      <c r="CG59" s="114"/>
      <c r="CH59" s="115"/>
      <c r="CI59" s="105"/>
      <c r="CJ59" s="232"/>
      <c r="CK59" s="81"/>
      <c r="CL59" s="185"/>
      <c r="CM59" s="88" t="s">
        <v>1211</v>
      </c>
      <c r="CN59" s="272" t="s">
        <v>455</v>
      </c>
      <c r="CO59" s="105"/>
      <c r="CP59" s="232" t="s">
        <v>321</v>
      </c>
    </row>
    <row r="60" spans="2:94" ht="15" customHeight="1">
      <c r="B60" s="81"/>
      <c r="C60" s="185"/>
      <c r="D60" s="118"/>
      <c r="E60" s="119"/>
      <c r="F60" s="105"/>
      <c r="G60" s="30" t="s">
        <v>321</v>
      </c>
      <c r="H60" s="103"/>
      <c r="I60" s="108" t="str">
        <f ca="1"/>
        <v/>
      </c>
      <c r="J60" s="157" t="str">
        <f ca="1"/>
        <v/>
      </c>
      <c r="K60" s="109" t="str">
        <f ca="1">IF(LEFT(I60,2)="EU",_xll.meDateCentralBank("ECB",IF(K59="",Settings.COB,K59)),"")</f>
        <v/>
      </c>
      <c r="L60" s="109" t="str">
        <f ca="1">IF(K60="","",_xll.meDateCentralBank("ECB",K60,TRUE))</f>
        <v/>
      </c>
      <c r="M60" s="110" t="str">
        <f t="shared" ca="1" si="0"/>
        <v/>
      </c>
      <c r="N60" s="103"/>
      <c r="O60" s="111"/>
      <c r="P60" s="112"/>
      <c r="Q60" s="105"/>
      <c r="S60" s="81"/>
      <c r="T60" s="185" t="s">
        <v>1054</v>
      </c>
      <c r="U60" s="148" t="s">
        <v>1025</v>
      </c>
      <c r="V60" s="149" t="b">
        <f ca="1">INDIRECT("Settings.Swap.ApplyTension."&amp;Currency)</f>
        <v>1</v>
      </c>
      <c r="W60" s="195"/>
      <c r="X60" s="30"/>
      <c r="Y60" s="195"/>
      <c r="Z60" s="108" t="str">
        <f ca="1"/>
        <v/>
      </c>
      <c r="AA60" s="198" t="str">
        <f ca="1"/>
        <v/>
      </c>
      <c r="AB60" s="103"/>
      <c r="AC60" s="108" t="str">
        <f ca="1"/>
        <v/>
      </c>
      <c r="AD60" s="198" t="str">
        <f ca="1"/>
        <v/>
      </c>
      <c r="AE60" s="105"/>
      <c r="AF60" s="232"/>
      <c r="AG60" s="81"/>
      <c r="AH60" s="185" t="s">
        <v>1141</v>
      </c>
      <c r="AI60" s="242" t="s">
        <v>1103</v>
      </c>
      <c r="AJ60" s="284" t="s">
        <v>422</v>
      </c>
      <c r="AK60" s="514" t="s">
        <v>1102</v>
      </c>
      <c r="AL60" s="82"/>
      <c r="AM60" s="241"/>
      <c r="AN60" s="108" t="str">
        <f ca="1"/>
        <v/>
      </c>
      <c r="AO60" s="289" t="str">
        <f ca="1"/>
        <v/>
      </c>
      <c r="AP60" s="260"/>
      <c r="AQ60" s="114"/>
      <c r="AR60" s="115"/>
      <c r="AS60" s="105"/>
      <c r="AT60" s="232"/>
      <c r="AU60" s="81"/>
      <c r="AV60" s="185" t="s">
        <v>1141</v>
      </c>
      <c r="AW60" s="242" t="s">
        <v>1103</v>
      </c>
      <c r="AX60" s="284" t="s">
        <v>422</v>
      </c>
      <c r="AY60" s="514" t="s">
        <v>1102</v>
      </c>
      <c r="AZ60" s="82"/>
      <c r="BA60" s="241"/>
      <c r="BB60" s="108" t="str">
        <f ca="1"/>
        <v/>
      </c>
      <c r="BC60" s="289" t="str">
        <f ca="1"/>
        <v/>
      </c>
      <c r="BD60" s="260"/>
      <c r="BE60" s="114"/>
      <c r="BF60" s="115"/>
      <c r="BG60" s="105"/>
      <c r="BH60" s="232"/>
      <c r="BI60" s="81"/>
      <c r="BJ60" s="185" t="s">
        <v>1141</v>
      </c>
      <c r="BK60" s="242" t="s">
        <v>1103</v>
      </c>
      <c r="BL60" s="284" t="s">
        <v>422</v>
      </c>
      <c r="BM60" s="514" t="s">
        <v>1102</v>
      </c>
      <c r="BN60" s="82"/>
      <c r="BO60" s="241"/>
      <c r="BP60" s="108" t="str">
        <f ca="1"/>
        <v/>
      </c>
      <c r="BQ60" s="289" t="str">
        <f ca="1"/>
        <v/>
      </c>
      <c r="BR60" s="260"/>
      <c r="BS60" s="114"/>
      <c r="BT60" s="115"/>
      <c r="BU60" s="105"/>
      <c r="BV60" s="232"/>
      <c r="BW60" s="81"/>
      <c r="BX60" s="185" t="s">
        <v>1141</v>
      </c>
      <c r="BY60" s="242" t="s">
        <v>1204</v>
      </c>
      <c r="BZ60" s="284" t="s">
        <v>1189</v>
      </c>
      <c r="CA60" s="514" t="s">
        <v>1102</v>
      </c>
      <c r="CB60" s="82"/>
      <c r="CC60" s="241"/>
      <c r="CD60" s="108" t="str">
        <f ca="1"/>
        <v/>
      </c>
      <c r="CE60" s="289" t="str">
        <f ca="1"/>
        <v/>
      </c>
      <c r="CF60" s="260"/>
      <c r="CG60" s="114"/>
      <c r="CH60" s="115"/>
      <c r="CI60" s="105"/>
      <c r="CJ60" s="232"/>
      <c r="CK60" s="81"/>
      <c r="CL60" s="185"/>
      <c r="CM60" s="90" t="s">
        <v>1220</v>
      </c>
      <c r="CN60" s="305" t="s">
        <v>1226</v>
      </c>
      <c r="CO60" s="105"/>
      <c r="CP60" s="232" t="s">
        <v>321</v>
      </c>
    </row>
    <row r="61" spans="2:94" ht="15" customHeight="1">
      <c r="B61" s="81"/>
      <c r="C61" s="185"/>
      <c r="D61" s="118"/>
      <c r="E61" s="119"/>
      <c r="F61" s="105"/>
      <c r="G61" s="30" t="s">
        <v>321</v>
      </c>
      <c r="H61" s="103"/>
      <c r="I61" s="108" t="str">
        <f ca="1"/>
        <v/>
      </c>
      <c r="J61" s="157" t="str">
        <f ca="1"/>
        <v/>
      </c>
      <c r="K61" s="109" t="str">
        <f ca="1">IF(LEFT(I61,2)="EU",_xll.meDateCentralBank("ECB",IF(K60="",Settings.COB,K60)),"")</f>
        <v/>
      </c>
      <c r="L61" s="109" t="str">
        <f ca="1">IF(K61="","",_xll.meDateCentralBank("ECB",K61,TRUE))</f>
        <v/>
      </c>
      <c r="M61" s="110" t="str">
        <f t="shared" ca="1" si="0"/>
        <v/>
      </c>
      <c r="N61" s="103"/>
      <c r="O61" s="111"/>
      <c r="P61" s="112"/>
      <c r="Q61" s="105"/>
      <c r="S61" s="81"/>
      <c r="T61" s="185" t="s">
        <v>1055</v>
      </c>
      <c r="U61" s="148" t="s">
        <v>1027</v>
      </c>
      <c r="V61" s="149">
        <f ca="1">INDIRECT("Settings.Swap.TensionGap."&amp;Currency)</f>
        <v>2</v>
      </c>
      <c r="W61" s="195"/>
      <c r="X61" s="30"/>
      <c r="Y61" s="195"/>
      <c r="Z61" s="108" t="str">
        <f ca="1"/>
        <v/>
      </c>
      <c r="AA61" s="198" t="str">
        <f ca="1"/>
        <v/>
      </c>
      <c r="AB61" s="103"/>
      <c r="AC61" s="108" t="str">
        <f ca="1"/>
        <v/>
      </c>
      <c r="AD61" s="198" t="str">
        <f ca="1"/>
        <v/>
      </c>
      <c r="AE61" s="105"/>
      <c r="AF61" s="232"/>
      <c r="AG61" s="81"/>
      <c r="AH61" s="185" t="s">
        <v>1142</v>
      </c>
      <c r="AI61" s="88" t="s">
        <v>1104</v>
      </c>
      <c r="AJ61" s="274" t="s">
        <v>430</v>
      </c>
      <c r="AK61" s="515"/>
      <c r="AL61" s="82"/>
      <c r="AM61" s="241"/>
      <c r="AN61" s="108" t="str">
        <f ca="1"/>
        <v/>
      </c>
      <c r="AO61" s="289" t="str">
        <f ca="1"/>
        <v/>
      </c>
      <c r="AP61" s="260"/>
      <c r="AQ61" s="114"/>
      <c r="AR61" s="115"/>
      <c r="AS61" s="105"/>
      <c r="AT61" s="232"/>
      <c r="AU61" s="81"/>
      <c r="AV61" s="185" t="s">
        <v>1142</v>
      </c>
      <c r="AW61" s="88" t="s">
        <v>1104</v>
      </c>
      <c r="AX61" s="274" t="s">
        <v>430</v>
      </c>
      <c r="AY61" s="515"/>
      <c r="AZ61" s="82"/>
      <c r="BA61" s="241"/>
      <c r="BB61" s="108" t="str">
        <f ca="1"/>
        <v/>
      </c>
      <c r="BC61" s="289" t="str">
        <f ca="1"/>
        <v/>
      </c>
      <c r="BD61" s="260"/>
      <c r="BE61" s="114"/>
      <c r="BF61" s="115"/>
      <c r="BG61" s="105"/>
      <c r="BH61" s="232"/>
      <c r="BI61" s="81"/>
      <c r="BJ61" s="185" t="s">
        <v>1142</v>
      </c>
      <c r="BK61" s="88" t="s">
        <v>1104</v>
      </c>
      <c r="BL61" s="274" t="s">
        <v>430</v>
      </c>
      <c r="BM61" s="515"/>
      <c r="BN61" s="82"/>
      <c r="BO61" s="241"/>
      <c r="BP61" s="108" t="str">
        <f ca="1"/>
        <v/>
      </c>
      <c r="BQ61" s="289" t="str">
        <f ca="1"/>
        <v/>
      </c>
      <c r="BR61" s="260"/>
      <c r="BS61" s="114"/>
      <c r="BT61" s="115"/>
      <c r="BU61" s="105"/>
      <c r="BV61" s="232"/>
      <c r="BW61" s="81"/>
      <c r="BX61" s="185" t="s">
        <v>1142</v>
      </c>
      <c r="BY61" s="88" t="s">
        <v>1205</v>
      </c>
      <c r="BZ61" s="274" t="s">
        <v>430</v>
      </c>
      <c r="CA61" s="515"/>
      <c r="CB61" s="82"/>
      <c r="CC61" s="241"/>
      <c r="CD61" s="108" t="str">
        <f ca="1"/>
        <v/>
      </c>
      <c r="CE61" s="289" t="str">
        <f ca="1"/>
        <v/>
      </c>
      <c r="CF61" s="260"/>
      <c r="CG61" s="114"/>
      <c r="CH61" s="115"/>
      <c r="CI61" s="105"/>
      <c r="CJ61" s="232"/>
      <c r="CK61" s="81"/>
      <c r="CL61" s="185"/>
      <c r="CM61" s="185"/>
      <c r="CN61" s="185"/>
      <c r="CO61" s="105"/>
      <c r="CP61" s="232" t="s">
        <v>321</v>
      </c>
    </row>
    <row r="62" spans="2:94" ht="15" customHeight="1">
      <c r="B62" s="81"/>
      <c r="C62" s="185"/>
      <c r="D62" s="118"/>
      <c r="E62" s="119"/>
      <c r="F62" s="105"/>
      <c r="G62" s="30" t="s">
        <v>321</v>
      </c>
      <c r="H62" s="103"/>
      <c r="I62" s="108" t="str">
        <f ca="1"/>
        <v/>
      </c>
      <c r="J62" s="157" t="str">
        <f ca="1"/>
        <v/>
      </c>
      <c r="K62" s="109" t="str">
        <f ca="1">IF(LEFT(I62,2)="EU",_xll.meDateCentralBank("ECB",IF(K61="",Settings.COB,K61)),"")</f>
        <v/>
      </c>
      <c r="L62" s="109" t="str">
        <f ca="1">IF(K62="","",_xll.meDateCentralBank("ECB",K62,TRUE))</f>
        <v/>
      </c>
      <c r="M62" s="110" t="str">
        <f t="shared" ca="1" si="0"/>
        <v/>
      </c>
      <c r="N62" s="103"/>
      <c r="O62" s="111"/>
      <c r="P62" s="112"/>
      <c r="Q62" s="105"/>
      <c r="S62" s="81"/>
      <c r="T62" s="185"/>
      <c r="U62" s="88"/>
      <c r="V62" s="107"/>
      <c r="W62" s="195"/>
      <c r="X62" s="30"/>
      <c r="Y62" s="195"/>
      <c r="Z62" s="108" t="str">
        <f ca="1"/>
        <v/>
      </c>
      <c r="AA62" s="198" t="str">
        <f ca="1"/>
        <v/>
      </c>
      <c r="AB62" s="103"/>
      <c r="AC62" s="108" t="str">
        <f ca="1"/>
        <v/>
      </c>
      <c r="AD62" s="198" t="str">
        <f ca="1"/>
        <v/>
      </c>
      <c r="AE62" s="105"/>
      <c r="AF62" s="232"/>
      <c r="AG62" s="81"/>
      <c r="AH62" s="185" t="s">
        <v>1143</v>
      </c>
      <c r="AI62" s="148" t="s">
        <v>1105</v>
      </c>
      <c r="AJ62" s="265" t="s">
        <v>469</v>
      </c>
      <c r="AK62" s="515"/>
      <c r="AL62" s="82"/>
      <c r="AM62" s="241"/>
      <c r="AN62" s="108" t="str">
        <f ca="1"/>
        <v/>
      </c>
      <c r="AO62" s="289" t="str">
        <f ca="1"/>
        <v/>
      </c>
      <c r="AP62" s="260"/>
      <c r="AQ62" s="114"/>
      <c r="AR62" s="115"/>
      <c r="AS62" s="105"/>
      <c r="AT62" s="232"/>
      <c r="AU62" s="81"/>
      <c r="AV62" s="185" t="s">
        <v>1143</v>
      </c>
      <c r="AW62" s="148" t="s">
        <v>1105</v>
      </c>
      <c r="AX62" s="265" t="s">
        <v>1184</v>
      </c>
      <c r="AY62" s="515"/>
      <c r="AZ62" s="82"/>
      <c r="BA62" s="241"/>
      <c r="BB62" s="108" t="str">
        <f ca="1"/>
        <v/>
      </c>
      <c r="BC62" s="289" t="str">
        <f ca="1"/>
        <v/>
      </c>
      <c r="BD62" s="260"/>
      <c r="BE62" s="114"/>
      <c r="BF62" s="115"/>
      <c r="BG62" s="105"/>
      <c r="BH62" s="232"/>
      <c r="BI62" s="81"/>
      <c r="BJ62" s="185" t="s">
        <v>1143</v>
      </c>
      <c r="BK62" s="148" t="s">
        <v>1105</v>
      </c>
      <c r="BL62" s="265" t="s">
        <v>465</v>
      </c>
      <c r="BM62" s="515"/>
      <c r="BN62" s="82"/>
      <c r="BO62" s="241"/>
      <c r="BP62" s="108" t="str">
        <f ca="1"/>
        <v/>
      </c>
      <c r="BQ62" s="289" t="str">
        <f ca="1"/>
        <v/>
      </c>
      <c r="BR62" s="260"/>
      <c r="BS62" s="114"/>
      <c r="BT62" s="115"/>
      <c r="BU62" s="105"/>
      <c r="BV62" s="232"/>
      <c r="BW62" s="81"/>
      <c r="BX62" s="185" t="s">
        <v>1143</v>
      </c>
      <c r="BY62" s="148" t="s">
        <v>1206</v>
      </c>
      <c r="BZ62" s="265" t="s">
        <v>469</v>
      </c>
      <c r="CA62" s="515"/>
      <c r="CB62" s="82"/>
      <c r="CC62" s="241"/>
      <c r="CD62" s="108" t="str">
        <f ca="1"/>
        <v/>
      </c>
      <c r="CE62" s="289" t="str">
        <f ca="1"/>
        <v/>
      </c>
      <c r="CF62" s="260"/>
      <c r="CG62" s="114"/>
      <c r="CH62" s="115"/>
      <c r="CI62" s="105"/>
      <c r="CJ62" s="232"/>
      <c r="CK62" s="81"/>
      <c r="CL62" s="185" t="s">
        <v>1241</v>
      </c>
      <c r="CM62" s="185"/>
      <c r="CN62" s="185"/>
      <c r="CO62" s="105"/>
      <c r="CP62" s="232" t="s">
        <v>321</v>
      </c>
    </row>
    <row r="63" spans="2:94" ht="15" customHeight="1">
      <c r="B63" s="81"/>
      <c r="C63" s="185"/>
      <c r="D63" s="118"/>
      <c r="E63" s="119"/>
      <c r="F63" s="105"/>
      <c r="G63" s="30" t="s">
        <v>321</v>
      </c>
      <c r="H63" s="103"/>
      <c r="I63" s="108" t="str">
        <f ca="1"/>
        <v/>
      </c>
      <c r="J63" s="157" t="str">
        <f ca="1"/>
        <v/>
      </c>
      <c r="K63" s="109" t="str">
        <f ca="1">IF(LEFT(I63,2)="EU",_xll.meDateCentralBank("ECB",IF(K62="",Settings.COB,K62)),"")</f>
        <v/>
      </c>
      <c r="L63" s="109" t="str">
        <f ca="1">IF(K63="","",_xll.meDateCentralBank("ECB",K63,TRUE))</f>
        <v/>
      </c>
      <c r="M63" s="110" t="str">
        <f t="shared" ca="1" si="0"/>
        <v/>
      </c>
      <c r="N63" s="103"/>
      <c r="O63" s="111"/>
      <c r="P63" s="112"/>
      <c r="Q63" s="105"/>
      <c r="S63" s="81"/>
      <c r="T63" s="185"/>
      <c r="U63" s="88"/>
      <c r="V63" s="107"/>
      <c r="W63" s="195"/>
      <c r="X63" s="30"/>
      <c r="Y63" s="195"/>
      <c r="Z63" s="108" t="str">
        <f ca="1"/>
        <v/>
      </c>
      <c r="AA63" s="198" t="str">
        <f ca="1"/>
        <v/>
      </c>
      <c r="AB63" s="103"/>
      <c r="AC63" s="108" t="str">
        <f ca="1"/>
        <v/>
      </c>
      <c r="AD63" s="198" t="str">
        <f ca="1"/>
        <v/>
      </c>
      <c r="AE63" s="105"/>
      <c r="AF63" s="232"/>
      <c r="AG63" s="81"/>
      <c r="AH63" s="185" t="s">
        <v>1264</v>
      </c>
      <c r="AI63" s="148" t="s">
        <v>1263</v>
      </c>
      <c r="AJ63" s="265" t="s">
        <v>469</v>
      </c>
      <c r="AK63" s="515"/>
      <c r="AL63" s="82"/>
      <c r="AM63" s="241"/>
      <c r="AN63" s="108" t="str">
        <f ca="1"/>
        <v/>
      </c>
      <c r="AO63" s="289" t="str">
        <f ca="1"/>
        <v/>
      </c>
      <c r="AP63" s="260"/>
      <c r="AQ63" s="114"/>
      <c r="AR63" s="115"/>
      <c r="AS63" s="105"/>
      <c r="AT63" s="232"/>
      <c r="AU63" s="81"/>
      <c r="AV63" s="185" t="s">
        <v>1264</v>
      </c>
      <c r="AW63" s="148" t="s">
        <v>1263</v>
      </c>
      <c r="AX63" s="265" t="s">
        <v>1184</v>
      </c>
      <c r="AY63" s="515"/>
      <c r="AZ63" s="82"/>
      <c r="BA63" s="241"/>
      <c r="BB63" s="108" t="str">
        <f ca="1"/>
        <v/>
      </c>
      <c r="BC63" s="289" t="str">
        <f ca="1"/>
        <v/>
      </c>
      <c r="BD63" s="260"/>
      <c r="BE63" s="114"/>
      <c r="BF63" s="115"/>
      <c r="BG63" s="105"/>
      <c r="BH63" s="232"/>
      <c r="BI63" s="81"/>
      <c r="BJ63" s="185" t="s">
        <v>1264</v>
      </c>
      <c r="BK63" s="148" t="s">
        <v>1263</v>
      </c>
      <c r="BL63" s="265" t="s">
        <v>465</v>
      </c>
      <c r="BM63" s="515"/>
      <c r="BN63" s="82"/>
      <c r="BO63" s="241"/>
      <c r="BP63" s="108" t="str">
        <f ca="1"/>
        <v/>
      </c>
      <c r="BQ63" s="289" t="str">
        <f ca="1"/>
        <v/>
      </c>
      <c r="BR63" s="260"/>
      <c r="BS63" s="114"/>
      <c r="BT63" s="115"/>
      <c r="BU63" s="105"/>
      <c r="BV63" s="232"/>
      <c r="BW63" s="81"/>
      <c r="BX63" s="185" t="s">
        <v>1144</v>
      </c>
      <c r="BY63" s="88" t="s">
        <v>1207</v>
      </c>
      <c r="BZ63" s="274" t="s">
        <v>434</v>
      </c>
      <c r="CA63" s="515"/>
      <c r="CB63" s="82"/>
      <c r="CC63" s="241"/>
      <c r="CD63" s="108" t="str">
        <f ca="1"/>
        <v/>
      </c>
      <c r="CE63" s="289" t="str">
        <f ca="1"/>
        <v/>
      </c>
      <c r="CF63" s="260"/>
      <c r="CG63" s="114"/>
      <c r="CH63" s="115"/>
      <c r="CI63" s="105"/>
      <c r="CJ63" s="232"/>
      <c r="CK63" s="81"/>
      <c r="CL63" s="306" t="s">
        <v>1229</v>
      </c>
      <c r="CM63" s="101" t="s">
        <v>1234</v>
      </c>
      <c r="CN63" s="102"/>
      <c r="CO63" s="105"/>
      <c r="CP63" s="232" t="s">
        <v>321</v>
      </c>
    </row>
    <row r="64" spans="2:94" ht="15" customHeight="1">
      <c r="B64" s="81"/>
      <c r="C64" s="185"/>
      <c r="D64" s="118"/>
      <c r="E64" s="119"/>
      <c r="F64" s="105"/>
      <c r="G64" s="30" t="s">
        <v>321</v>
      </c>
      <c r="H64" s="103"/>
      <c r="I64" s="108" t="str">
        <f ca="1"/>
        <v/>
      </c>
      <c r="J64" s="157" t="str">
        <f ca="1"/>
        <v/>
      </c>
      <c r="K64" s="109" t="str">
        <f ca="1">IF(LEFT(I64,2)="EU",_xll.meDateCentralBank("ECB",IF(K63="",Settings.COB,K63)),"")</f>
        <v/>
      </c>
      <c r="L64" s="109" t="str">
        <f ca="1">IF(K64="","",_xll.meDateCentralBank("ECB",K64,TRUE))</f>
        <v/>
      </c>
      <c r="M64" s="110" t="str">
        <f t="shared" ca="1" si="0"/>
        <v/>
      </c>
      <c r="N64" s="103"/>
      <c r="O64" s="111"/>
      <c r="P64" s="112"/>
      <c r="Q64" s="105"/>
      <c r="S64" s="81"/>
      <c r="T64" s="185"/>
      <c r="U64" s="88"/>
      <c r="V64" s="107"/>
      <c r="W64" s="195"/>
      <c r="X64" s="30"/>
      <c r="Y64" s="195"/>
      <c r="Z64" s="108" t="str">
        <f ca="1"/>
        <v/>
      </c>
      <c r="AA64" s="198" t="str">
        <f ca="1"/>
        <v/>
      </c>
      <c r="AB64" s="103"/>
      <c r="AC64" s="108" t="str">
        <f ca="1"/>
        <v/>
      </c>
      <c r="AD64" s="198" t="str">
        <f ca="1"/>
        <v/>
      </c>
      <c r="AE64" s="105"/>
      <c r="AF64" s="232"/>
      <c r="AG64" s="81"/>
      <c r="AH64" s="185" t="s">
        <v>1144</v>
      </c>
      <c r="AI64" s="88" t="s">
        <v>1106</v>
      </c>
      <c r="AJ64" s="274" t="s">
        <v>434</v>
      </c>
      <c r="AK64" s="515"/>
      <c r="AL64" s="82"/>
      <c r="AM64" s="202"/>
      <c r="AN64" s="108" t="str">
        <f ca="1"/>
        <v/>
      </c>
      <c r="AO64" s="289" t="str">
        <f ca="1"/>
        <v/>
      </c>
      <c r="AP64" s="260"/>
      <c r="AQ64" s="114"/>
      <c r="AR64" s="115"/>
      <c r="AS64" s="105"/>
      <c r="AT64" s="232"/>
      <c r="AU64" s="81"/>
      <c r="AV64" s="185" t="s">
        <v>1144</v>
      </c>
      <c r="AW64" s="88" t="s">
        <v>1106</v>
      </c>
      <c r="AX64" s="274" t="s">
        <v>434</v>
      </c>
      <c r="AY64" s="515"/>
      <c r="AZ64" s="82"/>
      <c r="BA64" s="202"/>
      <c r="BB64" s="108" t="str">
        <f ca="1"/>
        <v/>
      </c>
      <c r="BC64" s="289" t="str">
        <f ca="1"/>
        <v/>
      </c>
      <c r="BD64" s="260"/>
      <c r="BE64" s="114"/>
      <c r="BF64" s="115"/>
      <c r="BG64" s="105"/>
      <c r="BH64" s="232"/>
      <c r="BI64" s="81"/>
      <c r="BJ64" s="185" t="s">
        <v>1144</v>
      </c>
      <c r="BK64" s="88" t="s">
        <v>1106</v>
      </c>
      <c r="BL64" s="274" t="s">
        <v>434</v>
      </c>
      <c r="BM64" s="515"/>
      <c r="BN64" s="82"/>
      <c r="BO64" s="202"/>
      <c r="BP64" s="108" t="str">
        <f ca="1"/>
        <v/>
      </c>
      <c r="BQ64" s="289" t="str">
        <f ca="1"/>
        <v/>
      </c>
      <c r="BR64" s="260"/>
      <c r="BS64" s="114"/>
      <c r="BT64" s="115"/>
      <c r="BU64" s="105"/>
      <c r="BV64" s="232"/>
      <c r="BW64" s="81"/>
      <c r="BX64" s="185" t="s">
        <v>1145</v>
      </c>
      <c r="BY64" s="88" t="s">
        <v>1208</v>
      </c>
      <c r="BZ64" s="274">
        <v>2</v>
      </c>
      <c r="CA64" s="515"/>
      <c r="CB64" s="82"/>
      <c r="CC64" s="202"/>
      <c r="CD64" s="108" t="str">
        <f ca="1"/>
        <v/>
      </c>
      <c r="CE64" s="289" t="str">
        <f ca="1"/>
        <v/>
      </c>
      <c r="CF64" s="260"/>
      <c r="CG64" s="114"/>
      <c r="CH64" s="115"/>
      <c r="CI64" s="105"/>
      <c r="CJ64" s="232"/>
      <c r="CK64" s="81"/>
      <c r="CL64" s="306" t="s">
        <v>1229</v>
      </c>
      <c r="CM64" s="332" t="s">
        <v>408</v>
      </c>
      <c r="CN64" s="333" t="s">
        <v>458</v>
      </c>
      <c r="CO64" s="105"/>
      <c r="CP64" s="232" t="s">
        <v>321</v>
      </c>
    </row>
    <row r="65" spans="2:94" ht="15" customHeight="1">
      <c r="B65" s="81"/>
      <c r="C65" s="185"/>
      <c r="D65" s="118"/>
      <c r="E65" s="119"/>
      <c r="F65" s="105"/>
      <c r="G65" s="30" t="s">
        <v>321</v>
      </c>
      <c r="H65" s="103"/>
      <c r="I65" s="108" t="str">
        <f ca="1"/>
        <v/>
      </c>
      <c r="J65" s="157" t="str">
        <f ca="1"/>
        <v/>
      </c>
      <c r="K65" s="109" t="str">
        <f ca="1">IF(LEFT(I65,2)="EU",_xll.meDateCentralBank("ECB",IF(K64="",Settings.COB,K64)),"")</f>
        <v/>
      </c>
      <c r="L65" s="109" t="str">
        <f ca="1">IF(K65="","",_xll.meDateCentralBank("ECB",K65,TRUE))</f>
        <v/>
      </c>
      <c r="M65" s="110" t="str">
        <f t="shared" ca="1" si="0"/>
        <v/>
      </c>
      <c r="N65" s="103"/>
      <c r="O65" s="111"/>
      <c r="P65" s="112"/>
      <c r="Q65" s="105"/>
      <c r="S65" s="81"/>
      <c r="T65" s="185"/>
      <c r="U65" s="88"/>
      <c r="V65" s="107"/>
      <c r="W65" s="195"/>
      <c r="X65" s="30"/>
      <c r="Y65" s="195"/>
      <c r="Z65" s="108" t="str">
        <f ca="1"/>
        <v/>
      </c>
      <c r="AA65" s="198" t="str">
        <f ca="1"/>
        <v/>
      </c>
      <c r="AB65" s="103"/>
      <c r="AC65" s="108" t="str">
        <f ca="1"/>
        <v/>
      </c>
      <c r="AD65" s="198" t="str">
        <f ca="1"/>
        <v/>
      </c>
      <c r="AE65" s="105"/>
      <c r="AF65" s="232"/>
      <c r="AG65" s="81"/>
      <c r="AH65" s="185" t="s">
        <v>1145</v>
      </c>
      <c r="AI65" s="88" t="s">
        <v>1107</v>
      </c>
      <c r="AJ65" s="274" t="s">
        <v>1021</v>
      </c>
      <c r="AK65" s="515"/>
      <c r="AL65" s="82"/>
      <c r="AM65" s="202"/>
      <c r="AN65" s="108" t="str">
        <f ca="1"/>
        <v/>
      </c>
      <c r="AO65" s="289" t="str">
        <f ca="1"/>
        <v/>
      </c>
      <c r="AP65" s="260"/>
      <c r="AQ65" s="114"/>
      <c r="AR65" s="115"/>
      <c r="AS65" s="105"/>
      <c r="AT65" s="232"/>
      <c r="AU65" s="81"/>
      <c r="AV65" s="185" t="s">
        <v>1145</v>
      </c>
      <c r="AW65" s="88" t="s">
        <v>1107</v>
      </c>
      <c r="AX65" s="274" t="s">
        <v>1021</v>
      </c>
      <c r="AY65" s="515"/>
      <c r="AZ65" s="82"/>
      <c r="BA65" s="202"/>
      <c r="BB65" s="108" t="str">
        <f ca="1"/>
        <v/>
      </c>
      <c r="BC65" s="289" t="str">
        <f ca="1"/>
        <v/>
      </c>
      <c r="BD65" s="260"/>
      <c r="BE65" s="114"/>
      <c r="BF65" s="115"/>
      <c r="BG65" s="105"/>
      <c r="BH65" s="232"/>
      <c r="BI65" s="81"/>
      <c r="BJ65" s="185" t="s">
        <v>1145</v>
      </c>
      <c r="BK65" s="88" t="s">
        <v>1107</v>
      </c>
      <c r="BL65" s="274" t="s">
        <v>1021</v>
      </c>
      <c r="BM65" s="515"/>
      <c r="BN65" s="82"/>
      <c r="BO65" s="202"/>
      <c r="BP65" s="108" t="str">
        <f ca="1"/>
        <v/>
      </c>
      <c r="BQ65" s="289" t="str">
        <f ca="1"/>
        <v/>
      </c>
      <c r="BR65" s="260"/>
      <c r="BS65" s="114"/>
      <c r="BT65" s="115"/>
      <c r="BU65" s="105"/>
      <c r="BV65" s="232"/>
      <c r="BW65" s="81"/>
      <c r="BX65" s="185" t="s">
        <v>1596</v>
      </c>
      <c r="BY65" s="148" t="s">
        <v>1209</v>
      </c>
      <c r="BZ65" s="265" t="s">
        <v>1210</v>
      </c>
      <c r="CA65" s="515"/>
      <c r="CB65" s="82"/>
      <c r="CC65" s="202"/>
      <c r="CD65" s="108" t="str">
        <f ca="1"/>
        <v/>
      </c>
      <c r="CE65" s="289" t="str">
        <f ca="1"/>
        <v/>
      </c>
      <c r="CF65" s="260"/>
      <c r="CG65" s="114"/>
      <c r="CH65" s="115"/>
      <c r="CI65" s="105"/>
      <c r="CJ65" s="232"/>
      <c r="CK65" s="81"/>
      <c r="CL65" s="306" t="s">
        <v>1230</v>
      </c>
      <c r="CM65" s="334" t="s">
        <v>1240</v>
      </c>
      <c r="CN65" s="335" t="s">
        <v>1629</v>
      </c>
      <c r="CO65" s="105"/>
      <c r="CP65" s="232" t="s">
        <v>321</v>
      </c>
    </row>
    <row r="66" spans="2:94" ht="15" customHeight="1">
      <c r="B66" s="81"/>
      <c r="C66" s="185"/>
      <c r="D66" s="118"/>
      <c r="E66" s="119"/>
      <c r="F66" s="105"/>
      <c r="G66" s="30" t="s">
        <v>321</v>
      </c>
      <c r="H66" s="103"/>
      <c r="I66" s="108" t="str">
        <f ca="1"/>
        <v/>
      </c>
      <c r="J66" s="157" t="str">
        <f ca="1"/>
        <v/>
      </c>
      <c r="K66" s="109" t="str">
        <f ca="1">IF(LEFT(I66,2)="EU",_xll.meDateCentralBank("ECB",IF(K65="",Settings.COB,K65)),"")</f>
        <v/>
      </c>
      <c r="L66" s="109" t="str">
        <f ca="1">IF(K66="","",_xll.meDateCentralBank("ECB",K66,TRUE))</f>
        <v/>
      </c>
      <c r="M66" s="110" t="str">
        <f t="shared" ca="1" si="0"/>
        <v/>
      </c>
      <c r="N66" s="103"/>
      <c r="O66" s="111"/>
      <c r="P66" s="112"/>
      <c r="Q66" s="105"/>
      <c r="S66" s="81"/>
      <c r="T66" s="185"/>
      <c r="U66" s="88"/>
      <c r="V66" s="107"/>
      <c r="W66" s="195"/>
      <c r="X66" s="30"/>
      <c r="Y66" s="195"/>
      <c r="Z66" s="108" t="str">
        <f ca="1"/>
        <v/>
      </c>
      <c r="AA66" s="198" t="str">
        <f ca="1"/>
        <v/>
      </c>
      <c r="AB66" s="103"/>
      <c r="AC66" s="108" t="str">
        <f ca="1"/>
        <v/>
      </c>
      <c r="AD66" s="198" t="str">
        <f ca="1"/>
        <v/>
      </c>
      <c r="AE66" s="105"/>
      <c r="AF66" s="232"/>
      <c r="AG66" s="81"/>
      <c r="AH66" s="185" t="s">
        <v>1596</v>
      </c>
      <c r="AI66" s="148" t="s">
        <v>1108</v>
      </c>
      <c r="AJ66" s="265" t="s">
        <v>409</v>
      </c>
      <c r="AK66" s="515"/>
      <c r="AL66" s="82"/>
      <c r="AM66" s="245"/>
      <c r="AN66" s="108" t="str">
        <f ca="1"/>
        <v/>
      </c>
      <c r="AO66" s="289" t="str">
        <f ca="1"/>
        <v/>
      </c>
      <c r="AP66" s="260"/>
      <c r="AQ66" s="114"/>
      <c r="AR66" s="115"/>
      <c r="AS66" s="105"/>
      <c r="AT66" s="232"/>
      <c r="AU66" s="81"/>
      <c r="AV66" s="185" t="s">
        <v>1596</v>
      </c>
      <c r="AW66" s="148" t="s">
        <v>1108</v>
      </c>
      <c r="AX66" s="265" t="s">
        <v>409</v>
      </c>
      <c r="AY66" s="515"/>
      <c r="AZ66" s="82"/>
      <c r="BA66" s="245"/>
      <c r="BB66" s="108" t="str">
        <f ca="1"/>
        <v/>
      </c>
      <c r="BC66" s="289" t="str">
        <f ca="1"/>
        <v/>
      </c>
      <c r="BD66" s="260"/>
      <c r="BE66" s="114"/>
      <c r="BF66" s="115"/>
      <c r="BG66" s="105"/>
      <c r="BH66" s="232"/>
      <c r="BI66" s="81"/>
      <c r="BJ66" s="185" t="s">
        <v>1596</v>
      </c>
      <c r="BK66" s="148" t="s">
        <v>1108</v>
      </c>
      <c r="BL66" s="265" t="s">
        <v>409</v>
      </c>
      <c r="BM66" s="515"/>
      <c r="BN66" s="82"/>
      <c r="BO66" s="245"/>
      <c r="BP66" s="108" t="str">
        <f ca="1"/>
        <v/>
      </c>
      <c r="BQ66" s="289" t="str">
        <f ca="1"/>
        <v/>
      </c>
      <c r="BR66" s="260"/>
      <c r="BS66" s="114"/>
      <c r="BT66" s="115"/>
      <c r="BU66" s="105"/>
      <c r="BV66" s="232"/>
      <c r="BW66" s="81"/>
      <c r="BX66" s="185" t="s">
        <v>1597</v>
      </c>
      <c r="BY66" s="173" t="s">
        <v>1211</v>
      </c>
      <c r="BZ66" s="274" t="s">
        <v>1212</v>
      </c>
      <c r="CA66" s="515"/>
      <c r="CB66" s="82"/>
      <c r="CC66" s="245"/>
      <c r="CD66" s="108" t="str">
        <f ca="1"/>
        <v/>
      </c>
      <c r="CE66" s="289" t="str">
        <f ca="1"/>
        <v/>
      </c>
      <c r="CF66" s="260"/>
      <c r="CG66" s="114"/>
      <c r="CH66" s="115"/>
      <c r="CI66" s="105"/>
      <c r="CJ66" s="232"/>
      <c r="CK66" s="81"/>
      <c r="CL66" s="306" t="s">
        <v>1231</v>
      </c>
      <c r="CM66" s="88" t="s">
        <v>1657</v>
      </c>
      <c r="CN66" s="272" t="s">
        <v>1659</v>
      </c>
      <c r="CO66" s="105"/>
      <c r="CP66" s="232" t="s">
        <v>321</v>
      </c>
    </row>
    <row r="67" spans="2:94" ht="15" customHeight="1">
      <c r="B67" s="81"/>
      <c r="C67" s="185"/>
      <c r="D67" s="118"/>
      <c r="E67" s="119"/>
      <c r="F67" s="105"/>
      <c r="G67" s="30" t="s">
        <v>321</v>
      </c>
      <c r="H67" s="103"/>
      <c r="I67" s="108" t="str">
        <f ca="1"/>
        <v/>
      </c>
      <c r="J67" s="157" t="str">
        <f ca="1"/>
        <v/>
      </c>
      <c r="K67" s="109" t="str">
        <f ca="1">IF(LEFT(I67,2)="EU",_xll.meDateCentralBank("ECB",IF(K66="",Settings.COB,K66)),"")</f>
        <v/>
      </c>
      <c r="L67" s="109" t="str">
        <f ca="1">IF(K67="","",_xll.meDateCentralBank("ECB",K67,TRUE))</f>
        <v/>
      </c>
      <c r="M67" s="110" t="str">
        <f t="shared" ca="1" si="0"/>
        <v/>
      </c>
      <c r="N67" s="103"/>
      <c r="O67" s="111"/>
      <c r="P67" s="112"/>
      <c r="Q67" s="105"/>
      <c r="S67" s="81"/>
      <c r="T67" s="185"/>
      <c r="U67" s="88"/>
      <c r="V67" s="107"/>
      <c r="W67" s="195"/>
      <c r="X67" s="30"/>
      <c r="Y67" s="195"/>
      <c r="Z67" s="108" t="str">
        <f ca="1"/>
        <v/>
      </c>
      <c r="AA67" s="198" t="str">
        <f ca="1"/>
        <v/>
      </c>
      <c r="AB67" s="103"/>
      <c r="AC67" s="108" t="str">
        <f ca="1"/>
        <v/>
      </c>
      <c r="AD67" s="198" t="str">
        <f ca="1"/>
        <v/>
      </c>
      <c r="AE67" s="105"/>
      <c r="AF67" s="232"/>
      <c r="AG67" s="81"/>
      <c r="AH67" s="185" t="s">
        <v>1148</v>
      </c>
      <c r="AI67" s="88" t="s">
        <v>1109</v>
      </c>
      <c r="AJ67" s="254" t="s">
        <v>454</v>
      </c>
      <c r="AK67" s="515"/>
      <c r="AL67" s="82"/>
      <c r="AM67" s="202"/>
      <c r="AN67" s="108" t="str">
        <f ca="1"/>
        <v/>
      </c>
      <c r="AO67" s="289" t="str">
        <f ca="1"/>
        <v/>
      </c>
      <c r="AP67" s="260"/>
      <c r="AQ67" s="114"/>
      <c r="AR67" s="115"/>
      <c r="AS67" s="105"/>
      <c r="AT67" s="30"/>
      <c r="AU67" s="81"/>
      <c r="AV67" s="185" t="s">
        <v>1148</v>
      </c>
      <c r="AW67" s="88" t="s">
        <v>1109</v>
      </c>
      <c r="AX67" s="254" t="s">
        <v>454</v>
      </c>
      <c r="AY67" s="515"/>
      <c r="AZ67" s="82"/>
      <c r="BA67" s="202"/>
      <c r="BB67" s="108" t="str">
        <f ca="1"/>
        <v/>
      </c>
      <c r="BC67" s="289" t="str">
        <f ca="1"/>
        <v/>
      </c>
      <c r="BD67" s="260"/>
      <c r="BE67" s="114"/>
      <c r="BF67" s="115"/>
      <c r="BG67" s="105"/>
      <c r="BH67" s="30"/>
      <c r="BI67" s="81"/>
      <c r="BJ67" s="185" t="s">
        <v>1148</v>
      </c>
      <c r="BK67" s="88" t="s">
        <v>1109</v>
      </c>
      <c r="BL67" s="254" t="s">
        <v>454</v>
      </c>
      <c r="BM67" s="515"/>
      <c r="BN67" s="82"/>
      <c r="BO67" s="202"/>
      <c r="BP67" s="108" t="str">
        <f ca="1"/>
        <v/>
      </c>
      <c r="BQ67" s="289" t="str">
        <f ca="1"/>
        <v/>
      </c>
      <c r="BR67" s="260"/>
      <c r="BS67" s="114"/>
      <c r="BT67" s="115"/>
      <c r="BU67" s="105"/>
      <c r="BV67" s="30"/>
      <c r="BW67" s="81"/>
      <c r="BX67" s="185" t="s">
        <v>1148</v>
      </c>
      <c r="BY67" s="148" t="s">
        <v>1213</v>
      </c>
      <c r="BZ67" s="265" t="s">
        <v>471</v>
      </c>
      <c r="CA67" s="515"/>
      <c r="CB67" s="82"/>
      <c r="CC67" s="202"/>
      <c r="CD67" s="108" t="str">
        <f ca="1"/>
        <v/>
      </c>
      <c r="CE67" s="289" t="str">
        <f ca="1"/>
        <v/>
      </c>
      <c r="CF67" s="260"/>
      <c r="CG67" s="114"/>
      <c r="CH67" s="115"/>
      <c r="CI67" s="105"/>
      <c r="CJ67" s="232"/>
      <c r="CK67" s="81"/>
      <c r="CL67" s="306" t="s">
        <v>1232</v>
      </c>
      <c r="CM67" s="88" t="s">
        <v>1658</v>
      </c>
      <c r="CN67" s="272" t="s">
        <v>1237</v>
      </c>
      <c r="CO67" s="105"/>
      <c r="CP67" s="232" t="s">
        <v>321</v>
      </c>
    </row>
    <row r="68" spans="2:94" ht="15" customHeight="1">
      <c r="B68" s="81"/>
      <c r="C68" s="185"/>
      <c r="D68" s="118"/>
      <c r="E68" s="119"/>
      <c r="F68" s="105"/>
      <c r="G68" s="30" t="s">
        <v>321</v>
      </c>
      <c r="H68" s="103"/>
      <c r="I68" s="108" t="str">
        <f ca="1"/>
        <v/>
      </c>
      <c r="J68" s="157" t="str">
        <f ca="1"/>
        <v/>
      </c>
      <c r="K68" s="109" t="str">
        <f ca="1">IF(LEFT(I68,2)="EU",_xll.meDateCentralBank("ECB",IF(K67="",Settings.COB,K67)),"")</f>
        <v/>
      </c>
      <c r="L68" s="109" t="str">
        <f ca="1">IF(K68="","",_xll.meDateCentralBank("ECB",K68,TRUE))</f>
        <v/>
      </c>
      <c r="M68" s="110" t="str">
        <f t="shared" ca="1" si="0"/>
        <v/>
      </c>
      <c r="N68" s="103"/>
      <c r="O68" s="111"/>
      <c r="P68" s="112"/>
      <c r="Q68" s="105"/>
      <c r="S68" s="81"/>
      <c r="T68" s="185"/>
      <c r="U68" s="88"/>
      <c r="V68" s="107"/>
      <c r="W68" s="195"/>
      <c r="X68" s="30"/>
      <c r="Y68" s="195"/>
      <c r="Z68" s="108" t="str">
        <f ca="1"/>
        <v/>
      </c>
      <c r="AA68" s="198" t="str">
        <f ca="1"/>
        <v/>
      </c>
      <c r="AB68" s="103"/>
      <c r="AC68" s="108" t="str">
        <f ca="1"/>
        <v/>
      </c>
      <c r="AD68" s="198" t="str">
        <f ca="1"/>
        <v/>
      </c>
      <c r="AE68" s="105"/>
      <c r="AF68" s="232"/>
      <c r="AG68" s="81"/>
      <c r="AH68" s="185" t="s">
        <v>1149</v>
      </c>
      <c r="AI68" s="148" t="s">
        <v>1110</v>
      </c>
      <c r="AJ68" s="265" t="s">
        <v>471</v>
      </c>
      <c r="AK68" s="515"/>
      <c r="AL68" s="82"/>
      <c r="AM68" s="202"/>
      <c r="AN68" s="108" t="str">
        <f ca="1"/>
        <v/>
      </c>
      <c r="AO68" s="289" t="str">
        <f ca="1"/>
        <v/>
      </c>
      <c r="AP68" s="260"/>
      <c r="AQ68" s="114"/>
      <c r="AR68" s="115"/>
      <c r="AS68" s="105"/>
      <c r="AT68" s="30"/>
      <c r="AU68" s="81"/>
      <c r="AV68" s="185" t="s">
        <v>1149</v>
      </c>
      <c r="AW68" s="148" t="s">
        <v>1110</v>
      </c>
      <c r="AX68" s="265" t="s">
        <v>746</v>
      </c>
      <c r="AY68" s="515"/>
      <c r="AZ68" s="82"/>
      <c r="BA68" s="202"/>
      <c r="BB68" s="108" t="str">
        <f ca="1"/>
        <v/>
      </c>
      <c r="BC68" s="289" t="str">
        <f ca="1"/>
        <v/>
      </c>
      <c r="BD68" s="260"/>
      <c r="BE68" s="114"/>
      <c r="BF68" s="115"/>
      <c r="BG68" s="105"/>
      <c r="BH68" s="30"/>
      <c r="BI68" s="81"/>
      <c r="BJ68" s="185" t="s">
        <v>1149</v>
      </c>
      <c r="BK68" s="148" t="s">
        <v>1110</v>
      </c>
      <c r="BL68" s="265" t="s">
        <v>349</v>
      </c>
      <c r="BM68" s="515"/>
      <c r="BN68" s="82"/>
      <c r="BO68" s="202"/>
      <c r="BP68" s="108" t="str">
        <f ca="1"/>
        <v/>
      </c>
      <c r="BQ68" s="289" t="str">
        <f ca="1"/>
        <v/>
      </c>
      <c r="BR68" s="260"/>
      <c r="BS68" s="114"/>
      <c r="BT68" s="115"/>
      <c r="BU68" s="105"/>
      <c r="BV68" s="30"/>
      <c r="BW68" s="81"/>
      <c r="BX68" s="185" t="s">
        <v>1149</v>
      </c>
      <c r="BY68" s="173" t="s">
        <v>1214</v>
      </c>
      <c r="BZ68" s="274" t="s">
        <v>430</v>
      </c>
      <c r="CA68" s="515"/>
      <c r="CB68" s="82"/>
      <c r="CC68" s="202"/>
      <c r="CD68" s="108" t="str">
        <f ca="1"/>
        <v/>
      </c>
      <c r="CE68" s="289" t="str">
        <f ca="1"/>
        <v/>
      </c>
      <c r="CF68" s="260"/>
      <c r="CG68" s="114"/>
      <c r="CH68" s="115"/>
      <c r="CI68" s="105"/>
      <c r="CJ68" s="232"/>
      <c r="CK68" s="81"/>
      <c r="CL68" s="185"/>
      <c r="CM68" s="88" t="s">
        <v>1209</v>
      </c>
      <c r="CN68" s="272" t="s">
        <v>455</v>
      </c>
      <c r="CO68" s="105"/>
      <c r="CP68" s="232" t="s">
        <v>321</v>
      </c>
    </row>
    <row r="69" spans="2:94" ht="15" customHeight="1">
      <c r="B69" s="81"/>
      <c r="C69" s="185"/>
      <c r="D69" s="118"/>
      <c r="E69" s="119"/>
      <c r="F69" s="105"/>
      <c r="G69" s="30" t="s">
        <v>321</v>
      </c>
      <c r="H69" s="103"/>
      <c r="I69" s="108" t="str">
        <f ca="1"/>
        <v/>
      </c>
      <c r="J69" s="157" t="str">
        <f ca="1"/>
        <v/>
      </c>
      <c r="K69" s="109" t="str">
        <f ca="1">IF(LEFT(I69,2)="EU",_xll.meDateCentralBank("ECB",IF(K68="",Settings.COB,K68)),"")</f>
        <v/>
      </c>
      <c r="L69" s="109" t="str">
        <f ca="1">IF(K69="","",_xll.meDateCentralBank("ECB",K69,TRUE))</f>
        <v/>
      </c>
      <c r="M69" s="110" t="str">
        <f t="shared" ca="1" si="0"/>
        <v/>
      </c>
      <c r="N69" s="103"/>
      <c r="O69" s="111"/>
      <c r="P69" s="112"/>
      <c r="Q69" s="105"/>
      <c r="S69" s="81"/>
      <c r="T69" s="185"/>
      <c r="U69" s="120"/>
      <c r="V69" s="121"/>
      <c r="W69" s="195"/>
      <c r="X69" s="30"/>
      <c r="Y69" s="195"/>
      <c r="Z69" s="122" t="str">
        <f ca="1"/>
        <v/>
      </c>
      <c r="AA69" s="201" t="str">
        <f ca="1"/>
        <v/>
      </c>
      <c r="AB69" s="103"/>
      <c r="AC69" s="122" t="str">
        <f ca="1"/>
        <v/>
      </c>
      <c r="AD69" s="201" t="str">
        <f ca="1"/>
        <v/>
      </c>
      <c r="AE69" s="105"/>
      <c r="AF69" s="232"/>
      <c r="AG69" s="81"/>
      <c r="AH69" s="185" t="s">
        <v>1150</v>
      </c>
      <c r="AI69" s="173" t="s">
        <v>1111</v>
      </c>
      <c r="AJ69" s="274" t="s">
        <v>430</v>
      </c>
      <c r="AK69" s="515"/>
      <c r="AL69" s="82"/>
      <c r="AM69" s="202"/>
      <c r="AN69" s="108" t="str">
        <f ca="1"/>
        <v/>
      </c>
      <c r="AO69" s="289" t="str">
        <f ca="1"/>
        <v/>
      </c>
      <c r="AP69" s="260"/>
      <c r="AQ69" s="114"/>
      <c r="AR69" s="115"/>
      <c r="AS69" s="105"/>
      <c r="AT69" s="30"/>
      <c r="AU69" s="81"/>
      <c r="AV69" s="185" t="s">
        <v>1150</v>
      </c>
      <c r="AW69" s="173" t="s">
        <v>1111</v>
      </c>
      <c r="AX69" s="274" t="s">
        <v>430</v>
      </c>
      <c r="AY69" s="515"/>
      <c r="AZ69" s="82"/>
      <c r="BA69" s="202"/>
      <c r="BB69" s="108" t="str">
        <f ca="1"/>
        <v/>
      </c>
      <c r="BC69" s="289" t="str">
        <f ca="1"/>
        <v/>
      </c>
      <c r="BD69" s="260"/>
      <c r="BE69" s="114"/>
      <c r="BF69" s="115"/>
      <c r="BG69" s="105"/>
      <c r="BH69" s="30"/>
      <c r="BI69" s="81"/>
      <c r="BJ69" s="185" t="s">
        <v>1150</v>
      </c>
      <c r="BK69" s="173" t="s">
        <v>1111</v>
      </c>
      <c r="BL69" s="274" t="s">
        <v>430</v>
      </c>
      <c r="BM69" s="515"/>
      <c r="BN69" s="82"/>
      <c r="BO69" s="202"/>
      <c r="BP69" s="108" t="str">
        <f ca="1"/>
        <v/>
      </c>
      <c r="BQ69" s="289" t="str">
        <f ca="1"/>
        <v/>
      </c>
      <c r="BR69" s="260"/>
      <c r="BS69" s="114"/>
      <c r="BT69" s="115"/>
      <c r="BU69" s="105"/>
      <c r="BV69" s="30"/>
      <c r="BW69" s="81"/>
      <c r="BX69" s="185" t="s">
        <v>1150</v>
      </c>
      <c r="BY69" s="173" t="s">
        <v>1215</v>
      </c>
      <c r="BZ69" s="274" t="s">
        <v>1189</v>
      </c>
      <c r="CA69" s="515"/>
      <c r="CB69" s="82"/>
      <c r="CC69" s="202"/>
      <c r="CD69" s="108" t="str">
        <f ca="1"/>
        <v/>
      </c>
      <c r="CE69" s="289" t="str">
        <f ca="1"/>
        <v/>
      </c>
      <c r="CF69" s="260"/>
      <c r="CG69" s="114"/>
      <c r="CH69" s="115"/>
      <c r="CI69" s="105"/>
      <c r="CJ69" s="232"/>
      <c r="CK69" s="81"/>
      <c r="CL69" s="185"/>
      <c r="CM69" s="88" t="s">
        <v>1211</v>
      </c>
      <c r="CN69" s="272" t="s">
        <v>455</v>
      </c>
      <c r="CO69" s="105"/>
      <c r="CP69" s="232" t="s">
        <v>321</v>
      </c>
    </row>
    <row r="70" spans="2:94" ht="15" customHeight="1">
      <c r="B70" s="81"/>
      <c r="C70" s="185"/>
      <c r="D70" s="120"/>
      <c r="E70" s="121"/>
      <c r="F70" s="105"/>
      <c r="G70" s="30" t="s">
        <v>321</v>
      </c>
      <c r="H70" s="103"/>
      <c r="I70" s="122" t="str">
        <f ca="1"/>
        <v/>
      </c>
      <c r="J70" s="159" t="str">
        <f ca="1"/>
        <v/>
      </c>
      <c r="K70" s="123" t="str">
        <f ca="1">IF(LEFT(I70,2)="EU",_xll.meDateCentralBank("ECB",IF(K69="",Settings.COB,K69)),"")</f>
        <v/>
      </c>
      <c r="L70" s="123" t="str">
        <f ca="1">IF(K70="","",_xll.meDateCentralBank("ECB",K70,TRUE))</f>
        <v/>
      </c>
      <c r="M70" s="124" t="str">
        <f t="shared" ca="1" si="0"/>
        <v/>
      </c>
      <c r="N70" s="103"/>
      <c r="O70" s="125"/>
      <c r="P70" s="126"/>
      <c r="Q70" s="105"/>
      <c r="S70" s="81"/>
      <c r="T70" s="82"/>
      <c r="U70" s="202"/>
      <c r="V70" s="203"/>
      <c r="W70" s="195"/>
      <c r="X70" s="30"/>
      <c r="Y70" s="195"/>
      <c r="Z70" s="103"/>
      <c r="AA70" s="103"/>
      <c r="AB70" s="103"/>
      <c r="AC70" s="103"/>
      <c r="AD70" s="103"/>
      <c r="AE70" s="105"/>
      <c r="AF70" s="232"/>
      <c r="AG70" s="81"/>
      <c r="AH70" s="185" t="s">
        <v>1151</v>
      </c>
      <c r="AI70" s="173" t="s">
        <v>1112</v>
      </c>
      <c r="AJ70" s="274" t="s">
        <v>422</v>
      </c>
      <c r="AK70" s="515"/>
      <c r="AL70" s="82"/>
      <c r="AM70" s="202"/>
      <c r="AN70" s="108" t="str">
        <f ca="1"/>
        <v/>
      </c>
      <c r="AO70" s="289" t="str">
        <f ca="1"/>
        <v/>
      </c>
      <c r="AP70" s="260"/>
      <c r="AQ70" s="114"/>
      <c r="AR70" s="115"/>
      <c r="AS70" s="105"/>
      <c r="AT70" s="30"/>
      <c r="AU70" s="81"/>
      <c r="AV70" s="185" t="s">
        <v>1151</v>
      </c>
      <c r="AW70" s="173" t="s">
        <v>1112</v>
      </c>
      <c r="AX70" s="274" t="s">
        <v>422</v>
      </c>
      <c r="AY70" s="515"/>
      <c r="AZ70" s="82"/>
      <c r="BA70" s="202"/>
      <c r="BB70" s="108" t="str">
        <f ca="1"/>
        <v/>
      </c>
      <c r="BC70" s="289" t="str">
        <f ca="1"/>
        <v/>
      </c>
      <c r="BD70" s="260"/>
      <c r="BE70" s="114"/>
      <c r="BF70" s="115"/>
      <c r="BG70" s="105"/>
      <c r="BH70" s="30"/>
      <c r="BI70" s="81"/>
      <c r="BJ70" s="185" t="s">
        <v>1151</v>
      </c>
      <c r="BK70" s="173" t="s">
        <v>1112</v>
      </c>
      <c r="BL70" s="274" t="s">
        <v>422</v>
      </c>
      <c r="BM70" s="515"/>
      <c r="BN70" s="82"/>
      <c r="BO70" s="202"/>
      <c r="BP70" s="108" t="str">
        <f ca="1"/>
        <v/>
      </c>
      <c r="BQ70" s="289" t="str">
        <f ca="1"/>
        <v/>
      </c>
      <c r="BR70" s="260"/>
      <c r="BS70" s="114"/>
      <c r="BT70" s="115"/>
      <c r="BU70" s="105"/>
      <c r="BV70" s="30"/>
      <c r="BW70" s="81"/>
      <c r="BX70" s="185" t="s">
        <v>1151</v>
      </c>
      <c r="BY70" s="173" t="s">
        <v>1216</v>
      </c>
      <c r="BZ70" s="274" t="s">
        <v>1162</v>
      </c>
      <c r="CA70" s="515"/>
      <c r="CB70" s="82"/>
      <c r="CC70" s="202"/>
      <c r="CD70" s="108" t="str">
        <f ca="1"/>
        <v/>
      </c>
      <c r="CE70" s="289" t="str">
        <f ca="1"/>
        <v/>
      </c>
      <c r="CF70" s="260"/>
      <c r="CG70" s="114"/>
      <c r="CH70" s="115"/>
      <c r="CI70" s="105"/>
      <c r="CJ70" s="232"/>
      <c r="CK70" s="81"/>
      <c r="CL70" s="185"/>
      <c r="CM70" s="90" t="s">
        <v>1220</v>
      </c>
      <c r="CN70" s="305" t="s">
        <v>1226</v>
      </c>
      <c r="CO70" s="105"/>
      <c r="CP70" s="232" t="s">
        <v>321</v>
      </c>
    </row>
    <row r="71" spans="2:94" ht="15" customHeight="1">
      <c r="B71" s="92"/>
      <c r="C71" s="186"/>
      <c r="D71" s="93"/>
      <c r="E71" s="94"/>
      <c r="F71" s="95"/>
      <c r="G71" s="30" t="s">
        <v>321</v>
      </c>
      <c r="H71" s="83"/>
      <c r="I71" s="83"/>
      <c r="J71" s="83"/>
      <c r="K71" s="83"/>
      <c r="L71" s="83"/>
      <c r="M71" s="83"/>
      <c r="N71" s="83"/>
      <c r="O71" s="83"/>
      <c r="P71" s="83"/>
      <c r="Q71" s="95"/>
      <c r="S71" s="92"/>
      <c r="T71" s="83"/>
      <c r="U71" s="93"/>
      <c r="V71" s="94"/>
      <c r="W71" s="83"/>
      <c r="X71" s="30"/>
      <c r="Y71" s="83"/>
      <c r="Z71" s="83"/>
      <c r="AA71" s="83"/>
      <c r="AB71" s="83"/>
      <c r="AC71" s="83"/>
      <c r="AD71" s="83"/>
      <c r="AE71" s="95"/>
      <c r="AF71" s="232"/>
      <c r="AG71" s="81"/>
      <c r="AH71" s="185" t="s">
        <v>1152</v>
      </c>
      <c r="AI71" s="173" t="s">
        <v>1113</v>
      </c>
      <c r="AJ71" s="274" t="s">
        <v>1162</v>
      </c>
      <c r="AK71" s="515"/>
      <c r="AL71" s="82"/>
      <c r="AM71" s="202"/>
      <c r="AN71" s="108" t="str">
        <f ca="1"/>
        <v/>
      </c>
      <c r="AO71" s="289" t="str">
        <f ca="1"/>
        <v/>
      </c>
      <c r="AP71" s="260"/>
      <c r="AQ71" s="114"/>
      <c r="AR71" s="115"/>
      <c r="AS71" s="105"/>
      <c r="AT71" s="30"/>
      <c r="AU71" s="81"/>
      <c r="AV71" s="185" t="s">
        <v>1152</v>
      </c>
      <c r="AW71" s="173" t="s">
        <v>1113</v>
      </c>
      <c r="AX71" s="274" t="s">
        <v>1162</v>
      </c>
      <c r="AY71" s="515"/>
      <c r="AZ71" s="82"/>
      <c r="BA71" s="202"/>
      <c r="BB71" s="108" t="str">
        <f ca="1"/>
        <v/>
      </c>
      <c r="BC71" s="289" t="str">
        <f ca="1"/>
        <v/>
      </c>
      <c r="BD71" s="260"/>
      <c r="BE71" s="114"/>
      <c r="BF71" s="115"/>
      <c r="BG71" s="105"/>
      <c r="BH71" s="30"/>
      <c r="BI71" s="81"/>
      <c r="BJ71" s="185" t="s">
        <v>1152</v>
      </c>
      <c r="BK71" s="173" t="s">
        <v>1113</v>
      </c>
      <c r="BL71" s="274" t="s">
        <v>1162</v>
      </c>
      <c r="BM71" s="515"/>
      <c r="BN71" s="82"/>
      <c r="BO71" s="202"/>
      <c r="BP71" s="108" t="str">
        <f ca="1"/>
        <v/>
      </c>
      <c r="BQ71" s="289" t="str">
        <f ca="1"/>
        <v/>
      </c>
      <c r="BR71" s="260"/>
      <c r="BS71" s="114"/>
      <c r="BT71" s="115"/>
      <c r="BU71" s="105"/>
      <c r="BV71" s="30"/>
      <c r="BW71" s="81"/>
      <c r="BX71" s="185" t="s">
        <v>1152</v>
      </c>
      <c r="BY71" s="173" t="s">
        <v>1217</v>
      </c>
      <c r="BZ71" s="274" t="s">
        <v>1189</v>
      </c>
      <c r="CA71" s="515"/>
      <c r="CB71" s="82"/>
      <c r="CC71" s="202"/>
      <c r="CD71" s="108" t="str">
        <f ca="1"/>
        <v/>
      </c>
      <c r="CE71" s="289" t="str">
        <f ca="1"/>
        <v/>
      </c>
      <c r="CF71" s="260"/>
      <c r="CG71" s="114"/>
      <c r="CH71" s="115"/>
      <c r="CI71" s="105"/>
      <c r="CJ71" s="232"/>
      <c r="CK71" s="81"/>
      <c r="CL71" s="185"/>
      <c r="CM71" s="185"/>
      <c r="CN71" s="185"/>
      <c r="CO71" s="105"/>
      <c r="CP71" s="232" t="s">
        <v>321</v>
      </c>
    </row>
    <row r="72" spans="2:94" ht="15" customHeight="1">
      <c r="D72" s="341"/>
      <c r="E72" s="75"/>
      <c r="G72" s="2" t="s">
        <v>321</v>
      </c>
      <c r="AG72" s="81"/>
      <c r="AH72" s="185" t="s">
        <v>1153</v>
      </c>
      <c r="AI72" s="173" t="s">
        <v>1114</v>
      </c>
      <c r="AJ72" s="274" t="s">
        <v>422</v>
      </c>
      <c r="AK72" s="515"/>
      <c r="AL72" s="82"/>
      <c r="AM72" s="202"/>
      <c r="AN72" s="108" t="str">
        <f ca="1"/>
        <v/>
      </c>
      <c r="AO72" s="289" t="str">
        <f ca="1"/>
        <v/>
      </c>
      <c r="AP72" s="260"/>
      <c r="AQ72" s="114"/>
      <c r="AR72" s="115"/>
      <c r="AS72" s="105"/>
      <c r="AT72" s="30"/>
      <c r="AU72" s="81"/>
      <c r="AV72" s="185" t="s">
        <v>1153</v>
      </c>
      <c r="AW72" s="173" t="s">
        <v>1114</v>
      </c>
      <c r="AX72" s="274" t="s">
        <v>422</v>
      </c>
      <c r="AY72" s="515"/>
      <c r="AZ72" s="82"/>
      <c r="BA72" s="202"/>
      <c r="BB72" s="108" t="str">
        <f ca="1"/>
        <v/>
      </c>
      <c r="BC72" s="289" t="str">
        <f ca="1"/>
        <v/>
      </c>
      <c r="BD72" s="260"/>
      <c r="BE72" s="114"/>
      <c r="BF72" s="115"/>
      <c r="BG72" s="105"/>
      <c r="BH72" s="30"/>
      <c r="BI72" s="81"/>
      <c r="BJ72" s="185" t="s">
        <v>1153</v>
      </c>
      <c r="BK72" s="173" t="s">
        <v>1114</v>
      </c>
      <c r="BL72" s="274" t="s">
        <v>422</v>
      </c>
      <c r="BM72" s="515"/>
      <c r="BN72" s="82"/>
      <c r="BO72" s="202"/>
      <c r="BP72" s="108" t="str">
        <f ca="1"/>
        <v/>
      </c>
      <c r="BQ72" s="289" t="str">
        <f ca="1"/>
        <v/>
      </c>
      <c r="BR72" s="260"/>
      <c r="BS72" s="114"/>
      <c r="BT72" s="115"/>
      <c r="BU72" s="105"/>
      <c r="BV72" s="30"/>
      <c r="BW72" s="81"/>
      <c r="BX72" s="185" t="s">
        <v>1153</v>
      </c>
      <c r="BY72" s="173" t="s">
        <v>1218</v>
      </c>
      <c r="BZ72" s="274">
        <v>0</v>
      </c>
      <c r="CA72" s="515"/>
      <c r="CB72" s="82"/>
      <c r="CC72" s="202"/>
      <c r="CD72" s="108" t="str">
        <f ca="1"/>
        <v/>
      </c>
      <c r="CE72" s="289" t="str">
        <f ca="1"/>
        <v/>
      </c>
      <c r="CF72" s="260"/>
      <c r="CG72" s="114"/>
      <c r="CH72" s="115"/>
      <c r="CI72" s="105"/>
      <c r="CJ72" s="232"/>
      <c r="CK72" s="81"/>
      <c r="CL72" s="185"/>
      <c r="CM72" s="185"/>
      <c r="CN72" s="185"/>
      <c r="CO72" s="105"/>
      <c r="CP72" s="232"/>
    </row>
    <row r="73" spans="2:94" ht="15" customHeight="1">
      <c r="D73" s="341"/>
      <c r="E73" s="75"/>
      <c r="G73" s="2" t="s">
        <v>321</v>
      </c>
      <c r="T73" s="3"/>
      <c r="U73" s="341"/>
      <c r="V73" s="75"/>
      <c r="AE73" s="3"/>
      <c r="AG73" s="81"/>
      <c r="AH73" s="185" t="s">
        <v>1154</v>
      </c>
      <c r="AI73" s="173" t="s">
        <v>1115</v>
      </c>
      <c r="AJ73" s="274">
        <v>2</v>
      </c>
      <c r="AK73" s="515"/>
      <c r="AL73" s="82"/>
      <c r="AM73" s="202"/>
      <c r="AN73" s="108" t="str">
        <f ca="1"/>
        <v/>
      </c>
      <c r="AO73" s="289" t="str">
        <f ca="1"/>
        <v/>
      </c>
      <c r="AP73" s="260"/>
      <c r="AQ73" s="114"/>
      <c r="AR73" s="115"/>
      <c r="AS73" s="105"/>
      <c r="AT73" s="30"/>
      <c r="AU73" s="81"/>
      <c r="AV73" s="185" t="s">
        <v>1154</v>
      </c>
      <c r="AW73" s="173" t="s">
        <v>1115</v>
      </c>
      <c r="AX73" s="274">
        <v>2</v>
      </c>
      <c r="AY73" s="515"/>
      <c r="AZ73" s="82"/>
      <c r="BA73" s="202"/>
      <c r="BB73" s="108" t="str">
        <f ca="1"/>
        <v/>
      </c>
      <c r="BC73" s="289" t="str">
        <f ca="1"/>
        <v/>
      </c>
      <c r="BD73" s="260"/>
      <c r="BE73" s="114"/>
      <c r="BF73" s="115"/>
      <c r="BG73" s="105"/>
      <c r="BH73" s="30"/>
      <c r="BI73" s="81"/>
      <c r="BJ73" s="185" t="s">
        <v>1154</v>
      </c>
      <c r="BK73" s="173" t="s">
        <v>1115</v>
      </c>
      <c r="BL73" s="274">
        <v>2</v>
      </c>
      <c r="BM73" s="515"/>
      <c r="BN73" s="82"/>
      <c r="BO73" s="202"/>
      <c r="BP73" s="108" t="str">
        <f ca="1"/>
        <v/>
      </c>
      <c r="BQ73" s="289" t="str">
        <f ca="1"/>
        <v/>
      </c>
      <c r="BR73" s="260"/>
      <c r="BS73" s="114"/>
      <c r="BT73" s="115"/>
      <c r="BU73" s="105"/>
      <c r="BV73" s="30"/>
      <c r="BW73" s="81"/>
      <c r="BX73" s="185" t="s">
        <v>1154</v>
      </c>
      <c r="BY73" s="285" t="s">
        <v>1219</v>
      </c>
      <c r="BZ73" s="274" t="s">
        <v>434</v>
      </c>
      <c r="CA73" s="516"/>
      <c r="CB73" s="82"/>
      <c r="CC73" s="202"/>
      <c r="CD73" s="108" t="str">
        <f ca="1"/>
        <v/>
      </c>
      <c r="CE73" s="289" t="str">
        <f ca="1"/>
        <v/>
      </c>
      <c r="CF73" s="260"/>
      <c r="CG73" s="114"/>
      <c r="CH73" s="115"/>
      <c r="CI73" s="105"/>
      <c r="CJ73" s="232"/>
      <c r="CK73" s="81"/>
      <c r="CL73" s="185"/>
      <c r="CM73" s="185"/>
      <c r="CN73" s="185"/>
      <c r="CO73" s="105"/>
      <c r="CP73" s="232"/>
    </row>
    <row r="74" spans="2:94" ht="15" customHeight="1">
      <c r="B74" s="96" t="s">
        <v>441</v>
      </c>
      <c r="D74" s="341"/>
      <c r="E74" s="75"/>
      <c r="G74" s="2" t="s">
        <v>321</v>
      </c>
      <c r="S74" s="96" t="s">
        <v>1015</v>
      </c>
      <c r="T74" s="182"/>
      <c r="U74" s="341"/>
      <c r="V74" s="75"/>
      <c r="AE74" s="3"/>
      <c r="AG74" s="81"/>
      <c r="AH74" s="185" t="s">
        <v>1155</v>
      </c>
      <c r="AI74" s="285" t="s">
        <v>1116</v>
      </c>
      <c r="AJ74" s="274" t="s">
        <v>434</v>
      </c>
      <c r="AK74" s="520"/>
      <c r="AL74" s="82"/>
      <c r="AM74" s="245"/>
      <c r="AN74" s="108" t="str">
        <f ca="1"/>
        <v/>
      </c>
      <c r="AO74" s="289" t="str">
        <f ca="1"/>
        <v/>
      </c>
      <c r="AP74" s="260"/>
      <c r="AQ74" s="114"/>
      <c r="AR74" s="115"/>
      <c r="AS74" s="105"/>
      <c r="AT74" s="30"/>
      <c r="AU74" s="81"/>
      <c r="AV74" s="185" t="s">
        <v>1155</v>
      </c>
      <c r="AW74" s="285" t="s">
        <v>1116</v>
      </c>
      <c r="AX74" s="274" t="s">
        <v>434</v>
      </c>
      <c r="AY74" s="520"/>
      <c r="AZ74" s="82"/>
      <c r="BA74" s="245"/>
      <c r="BB74" s="108" t="str">
        <f ca="1"/>
        <v/>
      </c>
      <c r="BC74" s="289" t="str">
        <f ca="1"/>
        <v/>
      </c>
      <c r="BD74" s="260"/>
      <c r="BE74" s="114"/>
      <c r="BF74" s="115"/>
      <c r="BG74" s="105"/>
      <c r="BH74" s="30"/>
      <c r="BI74" s="81"/>
      <c r="BJ74" s="185" t="s">
        <v>1155</v>
      </c>
      <c r="BK74" s="285" t="s">
        <v>1116</v>
      </c>
      <c r="BL74" s="274" t="s">
        <v>434</v>
      </c>
      <c r="BM74" s="520"/>
      <c r="BN74" s="82"/>
      <c r="BO74" s="245"/>
      <c r="BP74" s="108" t="str">
        <f ca="1"/>
        <v/>
      </c>
      <c r="BQ74" s="289" t="str">
        <f ca="1"/>
        <v/>
      </c>
      <c r="BR74" s="260"/>
      <c r="BS74" s="114"/>
      <c r="BT74" s="115"/>
      <c r="BU74" s="105"/>
      <c r="BV74" s="30"/>
      <c r="BW74" s="81"/>
      <c r="BX74" s="185" t="s">
        <v>1155</v>
      </c>
      <c r="BY74" s="88" t="s">
        <v>1220</v>
      </c>
      <c r="BZ74" s="291" t="s">
        <v>1221</v>
      </c>
      <c r="CA74" s="517" t="str">
        <f>"Solving For :"&amp;CHAR(32)&amp;$H$64</f>
        <v xml:space="preserve">Solving For : </v>
      </c>
      <c r="CB74" s="82"/>
      <c r="CC74" s="245"/>
      <c r="CD74" s="108" t="str">
        <f ca="1"/>
        <v/>
      </c>
      <c r="CE74" s="289" t="str">
        <f ca="1"/>
        <v/>
      </c>
      <c r="CF74" s="260"/>
      <c r="CG74" s="114"/>
      <c r="CH74" s="115"/>
      <c r="CI74" s="105"/>
      <c r="CJ74" s="232"/>
      <c r="CK74" s="81"/>
      <c r="CL74" s="185"/>
      <c r="CM74" s="185"/>
      <c r="CN74" s="185"/>
      <c r="CO74" s="105"/>
      <c r="CP74" s="232"/>
    </row>
    <row r="75" spans="2:94" ht="15" customHeight="1">
      <c r="B75" s="76"/>
      <c r="C75" s="184"/>
      <c r="D75" s="99"/>
      <c r="E75" s="100"/>
      <c r="F75" s="80"/>
      <c r="G75" s="30" t="s">
        <v>321</v>
      </c>
      <c r="H75" s="77"/>
      <c r="I75" s="77"/>
      <c r="J75" s="77"/>
      <c r="K75" s="77"/>
      <c r="L75" s="77"/>
      <c r="M75" s="77"/>
      <c r="N75" s="77"/>
      <c r="O75" s="77"/>
      <c r="P75" s="77"/>
      <c r="Q75" s="80"/>
      <c r="S75" s="76"/>
      <c r="T75" s="77"/>
      <c r="U75" s="99"/>
      <c r="V75" s="100"/>
      <c r="W75" s="77"/>
      <c r="X75" s="30"/>
      <c r="Y75" s="77"/>
      <c r="Z75" s="77"/>
      <c r="AA75" s="77"/>
      <c r="AB75" s="77"/>
      <c r="AC75" s="77"/>
      <c r="AD75" s="77"/>
      <c r="AE75" s="80"/>
      <c r="AF75" s="232"/>
      <c r="AG75" s="81"/>
      <c r="AH75" s="185" t="s">
        <v>1156</v>
      </c>
      <c r="AI75" s="88" t="s">
        <v>1117</v>
      </c>
      <c r="AJ75" s="291" t="s">
        <v>1118</v>
      </c>
      <c r="AK75" s="517" t="str">
        <f>"Solving For :"&amp;CHAR(32)&amp;$H$64</f>
        <v xml:space="preserve">Solving For : </v>
      </c>
      <c r="AL75" s="82"/>
      <c r="AM75" s="202"/>
      <c r="AN75" s="108" t="str">
        <f ca="1"/>
        <v/>
      </c>
      <c r="AO75" s="289" t="str">
        <f ca="1"/>
        <v/>
      </c>
      <c r="AP75" s="260"/>
      <c r="AQ75" s="114"/>
      <c r="AR75" s="115"/>
      <c r="AS75" s="105"/>
      <c r="AT75" s="30"/>
      <c r="AU75" s="81"/>
      <c r="AV75" s="185" t="s">
        <v>1156</v>
      </c>
      <c r="AW75" s="88" t="s">
        <v>1117</v>
      </c>
      <c r="AX75" s="291" t="s">
        <v>1118</v>
      </c>
      <c r="AY75" s="517" t="str">
        <f>"Solving For :"&amp;CHAR(32)&amp;$H$64</f>
        <v xml:space="preserve">Solving For : </v>
      </c>
      <c r="AZ75" s="82"/>
      <c r="BA75" s="202"/>
      <c r="BB75" s="108" t="str">
        <f ca="1"/>
        <v/>
      </c>
      <c r="BC75" s="289" t="str">
        <f ca="1"/>
        <v/>
      </c>
      <c r="BD75" s="260"/>
      <c r="BE75" s="114"/>
      <c r="BF75" s="115"/>
      <c r="BG75" s="105"/>
      <c r="BH75" s="30"/>
      <c r="BI75" s="81"/>
      <c r="BJ75" s="185" t="s">
        <v>1156</v>
      </c>
      <c r="BK75" s="88" t="s">
        <v>1117</v>
      </c>
      <c r="BL75" s="291" t="s">
        <v>1118</v>
      </c>
      <c r="BM75" s="517" t="str">
        <f>"Solving For :"&amp;CHAR(32)&amp;$H$64</f>
        <v xml:space="preserve">Solving For : </v>
      </c>
      <c r="BN75" s="82"/>
      <c r="BO75" s="202"/>
      <c r="BP75" s="108" t="str">
        <f ca="1"/>
        <v/>
      </c>
      <c r="BQ75" s="289" t="str">
        <f ca="1"/>
        <v/>
      </c>
      <c r="BR75" s="260"/>
      <c r="BS75" s="114"/>
      <c r="BT75" s="115"/>
      <c r="BU75" s="105"/>
      <c r="BV75" s="30"/>
      <c r="BW75" s="81"/>
      <c r="BX75" s="185" t="s">
        <v>1156</v>
      </c>
      <c r="BY75" s="88" t="s">
        <v>1034</v>
      </c>
      <c r="BZ75" s="272" t="b">
        <v>1</v>
      </c>
      <c r="CA75" s="518"/>
      <c r="CB75" s="82"/>
      <c r="CC75" s="202"/>
      <c r="CD75" s="108" t="str">
        <f ca="1"/>
        <v/>
      </c>
      <c r="CE75" s="289" t="str">
        <f ca="1"/>
        <v/>
      </c>
      <c r="CF75" s="260"/>
      <c r="CG75" s="114"/>
      <c r="CH75" s="115"/>
      <c r="CI75" s="105"/>
      <c r="CJ75" s="232"/>
      <c r="CK75" s="81"/>
      <c r="CL75" s="185"/>
      <c r="CM75" s="185"/>
      <c r="CN75" s="185"/>
      <c r="CO75" s="105"/>
      <c r="CP75" s="232"/>
    </row>
    <row r="76" spans="2:94" ht="15" customHeight="1">
      <c r="B76" s="81"/>
      <c r="C76" s="185"/>
      <c r="D76" s="101" t="s">
        <v>442</v>
      </c>
      <c r="E76" s="102"/>
      <c r="F76" s="105"/>
      <c r="G76" s="30" t="s">
        <v>321</v>
      </c>
      <c r="H76" s="103"/>
      <c r="I76" s="104" t="s">
        <v>443</v>
      </c>
      <c r="J76" s="103"/>
      <c r="K76" s="103"/>
      <c r="L76" s="103"/>
      <c r="M76" s="103"/>
      <c r="N76" s="103"/>
      <c r="O76" s="103"/>
      <c r="P76" s="103"/>
      <c r="Q76" s="105"/>
      <c r="S76" s="81"/>
      <c r="T76" s="82"/>
      <c r="U76" s="101" t="s">
        <v>1016</v>
      </c>
      <c r="V76" s="102"/>
      <c r="W76" s="103"/>
      <c r="X76" s="30"/>
      <c r="Y76" s="103"/>
      <c r="Z76" s="104" t="s">
        <v>1017</v>
      </c>
      <c r="AA76" s="103"/>
      <c r="AB76" s="103"/>
      <c r="AC76" s="103"/>
      <c r="AD76" s="103"/>
      <c r="AE76" s="105"/>
      <c r="AF76" s="232"/>
      <c r="AG76" s="81"/>
      <c r="AH76" s="185" t="s">
        <v>1157</v>
      </c>
      <c r="AI76" s="88" t="s">
        <v>1034</v>
      </c>
      <c r="AJ76" s="272" t="b">
        <v>1</v>
      </c>
      <c r="AK76" s="518"/>
      <c r="AL76" s="82"/>
      <c r="AM76" s="202"/>
      <c r="AN76" s="108" t="str">
        <f ca="1"/>
        <v/>
      </c>
      <c r="AO76" s="289" t="str">
        <f ca="1"/>
        <v/>
      </c>
      <c r="AP76" s="260"/>
      <c r="AQ76" s="114"/>
      <c r="AR76" s="115"/>
      <c r="AS76" s="105"/>
      <c r="AT76" s="30"/>
      <c r="AU76" s="81"/>
      <c r="AV76" s="185" t="s">
        <v>1157</v>
      </c>
      <c r="AW76" s="88" t="s">
        <v>1034</v>
      </c>
      <c r="AX76" s="272" t="b">
        <v>1</v>
      </c>
      <c r="AY76" s="518"/>
      <c r="AZ76" s="82"/>
      <c r="BA76" s="202"/>
      <c r="BB76" s="108" t="str">
        <f ca="1"/>
        <v/>
      </c>
      <c r="BC76" s="289" t="str">
        <f ca="1"/>
        <v/>
      </c>
      <c r="BD76" s="260"/>
      <c r="BE76" s="114"/>
      <c r="BF76" s="115"/>
      <c r="BG76" s="105"/>
      <c r="BH76" s="30"/>
      <c r="BI76" s="81"/>
      <c r="BJ76" s="185" t="s">
        <v>1157</v>
      </c>
      <c r="BK76" s="88" t="s">
        <v>1034</v>
      </c>
      <c r="BL76" s="272" t="b">
        <v>1</v>
      </c>
      <c r="BM76" s="518"/>
      <c r="BN76" s="82"/>
      <c r="BO76" s="202"/>
      <c r="BP76" s="108" t="str">
        <f ca="1"/>
        <v/>
      </c>
      <c r="BQ76" s="289" t="str">
        <f ca="1"/>
        <v/>
      </c>
      <c r="BR76" s="260"/>
      <c r="BS76" s="114"/>
      <c r="BT76" s="115"/>
      <c r="BU76" s="105"/>
      <c r="BV76" s="30"/>
      <c r="BW76" s="81"/>
      <c r="BX76" s="185" t="s">
        <v>1157</v>
      </c>
      <c r="BY76" s="148" t="s">
        <v>1119</v>
      </c>
      <c r="BZ76" s="256" t="str">
        <f ca="1">BZ$31</f>
        <v>FN_SPLINEINTERPOLATION</v>
      </c>
      <c r="CA76" s="518"/>
      <c r="CB76" s="82"/>
      <c r="CC76" s="202"/>
      <c r="CD76" s="108" t="str">
        <f ca="1"/>
        <v/>
      </c>
      <c r="CE76" s="289" t="str">
        <f ca="1"/>
        <v/>
      </c>
      <c r="CF76" s="260"/>
      <c r="CG76" s="114"/>
      <c r="CH76" s="115"/>
      <c r="CI76" s="105"/>
      <c r="CJ76" s="232"/>
      <c r="CK76" s="81"/>
      <c r="CL76" s="185"/>
      <c r="CM76" s="185"/>
      <c r="CN76" s="185"/>
      <c r="CO76" s="105"/>
      <c r="CP76" s="232"/>
    </row>
    <row r="77" spans="2:94" ht="15" customHeight="1">
      <c r="B77" s="81"/>
      <c r="C77" s="187" t="s">
        <v>977</v>
      </c>
      <c r="D77" s="86" t="s">
        <v>446</v>
      </c>
      <c r="E77" s="271" t="s">
        <v>422</v>
      </c>
      <c r="F77" s="105"/>
      <c r="G77" s="30" t="s">
        <v>321</v>
      </c>
      <c r="H77" s="103"/>
      <c r="I77" s="106" t="s">
        <v>423</v>
      </c>
      <c r="J77" s="106" t="s">
        <v>424</v>
      </c>
      <c r="K77" s="103"/>
      <c r="L77" s="103"/>
      <c r="M77" s="103"/>
      <c r="N77" s="103"/>
      <c r="O77" s="103"/>
      <c r="P77" s="103"/>
      <c r="Q77" s="105"/>
      <c r="S77" s="81"/>
      <c r="T77" s="185" t="s">
        <v>1002</v>
      </c>
      <c r="U77" s="86" t="s">
        <v>421</v>
      </c>
      <c r="V77" s="271" t="s">
        <v>422</v>
      </c>
      <c r="W77" s="82"/>
      <c r="X77" s="30"/>
      <c r="Y77" s="82"/>
      <c r="Z77" s="205" t="s">
        <v>1018</v>
      </c>
      <c r="AA77" s="205" t="s">
        <v>425</v>
      </c>
      <c r="AB77" s="205" t="s">
        <v>426</v>
      </c>
      <c r="AC77" s="205" t="s">
        <v>424</v>
      </c>
      <c r="AD77" s="205" t="s">
        <v>1019</v>
      </c>
      <c r="AE77" s="105"/>
      <c r="AF77" s="232"/>
      <c r="AG77" s="81"/>
      <c r="AH77" s="185" t="s">
        <v>1158</v>
      </c>
      <c r="AI77" s="148" t="s">
        <v>1119</v>
      </c>
      <c r="AJ77" s="256" t="str">
        <f ca="1">AJ$31</f>
        <v>FN_SPLINEINTERPOLATION</v>
      </c>
      <c r="AK77" s="518"/>
      <c r="AL77" s="82"/>
      <c r="AM77" s="202"/>
      <c r="AN77" s="108" t="str">
        <f ca="1"/>
        <v/>
      </c>
      <c r="AO77" s="289" t="str">
        <f ca="1"/>
        <v/>
      </c>
      <c r="AP77" s="260"/>
      <c r="AQ77" s="114"/>
      <c r="AR77" s="115"/>
      <c r="AS77" s="105"/>
      <c r="AT77" s="30"/>
      <c r="AU77" s="81"/>
      <c r="AV77" s="185" t="s">
        <v>1158</v>
      </c>
      <c r="AW77" s="148" t="s">
        <v>1119</v>
      </c>
      <c r="AX77" s="256" t="str">
        <f ca="1">AX$31</f>
        <v>FN_SPLINEINTERPOLATION</v>
      </c>
      <c r="AY77" s="518"/>
      <c r="AZ77" s="82"/>
      <c r="BA77" s="202"/>
      <c r="BB77" s="108" t="str">
        <f ca="1"/>
        <v/>
      </c>
      <c r="BC77" s="289" t="str">
        <f ca="1"/>
        <v/>
      </c>
      <c r="BD77" s="260"/>
      <c r="BE77" s="114"/>
      <c r="BF77" s="115"/>
      <c r="BG77" s="105"/>
      <c r="BH77" s="30"/>
      <c r="BI77" s="81"/>
      <c r="BJ77" s="185" t="s">
        <v>1158</v>
      </c>
      <c r="BK77" s="148" t="s">
        <v>1119</v>
      </c>
      <c r="BL77" s="256" t="str">
        <f ca="1">BL$31</f>
        <v>FN_SPLINEINTERPOLATION</v>
      </c>
      <c r="BM77" s="518"/>
      <c r="BN77" s="82"/>
      <c r="BO77" s="202"/>
      <c r="BP77" s="108" t="str">
        <f ca="1"/>
        <v/>
      </c>
      <c r="BQ77" s="289" t="str">
        <f ca="1"/>
        <v/>
      </c>
      <c r="BR77" s="260"/>
      <c r="BS77" s="114"/>
      <c r="BT77" s="115"/>
      <c r="BU77" s="105"/>
      <c r="BV77" s="30"/>
      <c r="BW77" s="81"/>
      <c r="BX77" s="185" t="s">
        <v>1158</v>
      </c>
      <c r="BY77" s="88" t="s">
        <v>1120</v>
      </c>
      <c r="BZ77" s="274" t="b">
        <v>1</v>
      </c>
      <c r="CA77" s="518"/>
      <c r="CB77" s="82"/>
      <c r="CC77" s="202"/>
      <c r="CD77" s="108" t="str">
        <f ca="1"/>
        <v/>
      </c>
      <c r="CE77" s="289" t="str">
        <f ca="1"/>
        <v/>
      </c>
      <c r="CF77" s="260"/>
      <c r="CG77" s="114"/>
      <c r="CH77" s="115"/>
      <c r="CI77" s="105"/>
      <c r="CJ77" s="232"/>
      <c r="CK77" s="81"/>
      <c r="CL77" s="185"/>
      <c r="CM77" s="185"/>
      <c r="CN77" s="185"/>
      <c r="CO77" s="105"/>
      <c r="CP77" s="232"/>
    </row>
    <row r="78" spans="2:94" ht="15" customHeight="1">
      <c r="B78" s="81"/>
      <c r="C78" s="185" t="s">
        <v>978</v>
      </c>
      <c r="D78" s="88" t="s">
        <v>447</v>
      </c>
      <c r="E78" s="272" t="s">
        <v>430</v>
      </c>
      <c r="F78" s="105"/>
      <c r="G78" s="30" t="s">
        <v>321</v>
      </c>
      <c r="H78" s="103"/>
      <c r="I78" s="108" t="str">
        <f t="array" aca="1" ref="I78:I102" ca="1">INDIRECT(Curve.MarketDataSource&amp;"!"&amp;"MarketData.Tenor.OIS.Basis")</f>
        <v/>
      </c>
      <c r="J78" s="155" t="str">
        <f t="array" aca="1" ref="J78:J102" ca="1">INDIRECT(Curve.MarketDataSource&amp;"!"&amp;"MarketData.Quote.OIS.Basis")</f>
        <v/>
      </c>
      <c r="K78" s="103"/>
      <c r="L78" s="103"/>
      <c r="M78" s="103"/>
      <c r="N78" s="103"/>
      <c r="O78" s="103"/>
      <c r="P78" s="103"/>
      <c r="Q78" s="105"/>
      <c r="S78" s="81"/>
      <c r="T78" s="185" t="s">
        <v>1003</v>
      </c>
      <c r="U78" s="88" t="s">
        <v>429</v>
      </c>
      <c r="V78" s="272" t="s">
        <v>430</v>
      </c>
      <c r="W78" s="82"/>
      <c r="X78" s="30"/>
      <c r="Y78" s="206"/>
      <c r="Z78" s="316" t="str">
        <f t="array" aca="1" ref="Z78:Z102" ca="1">INDIRECT(Curve.MarketDataSource&amp;"!MarketData.Tenor.Swap.Futures")</f>
        <v/>
      </c>
      <c r="AA78" s="311" t="str">
        <f t="shared" ref="AA78" ca="1" si="1">IF($Z78="","",VLOOKUP($Z78,INDIRECT(Currency&amp;"Instruments!Instrument.Swap"),4,0))</f>
        <v/>
      </c>
      <c r="AB78" s="311" t="str">
        <f t="shared" ref="AB78" ca="1" si="2">IF($Z78="","",VLOOKUP($Z78,INDIRECT(Currency&amp;"Instruments!Instrument.Swap"),5,0))</f>
        <v/>
      </c>
      <c r="AC78" s="207" t="str">
        <f t="array" aca="1" ref="AC78:AC102" ca="1">INDIRECT(Curve.MarketDataSource&amp;"!MarketData.Quote.Swap.Futures")</f>
        <v/>
      </c>
      <c r="AD78" s="208" t="str">
        <f t="shared" ref="AD78:AD102" ca="1" si="3">IF(AC78="","",INDIRECT("Settings.Swap.Futures.Volatility."&amp;Currency))</f>
        <v/>
      </c>
      <c r="AE78" s="105"/>
      <c r="AF78" s="232"/>
      <c r="AG78" s="81"/>
      <c r="AH78" s="185" t="s">
        <v>1159</v>
      </c>
      <c r="AI78" s="88" t="s">
        <v>1120</v>
      </c>
      <c r="AJ78" s="274" t="b">
        <v>1</v>
      </c>
      <c r="AK78" s="518"/>
      <c r="AL78" s="82"/>
      <c r="AM78" s="202"/>
      <c r="AN78" s="108" t="str">
        <f ca="1"/>
        <v/>
      </c>
      <c r="AO78" s="289" t="str">
        <f ca="1"/>
        <v/>
      </c>
      <c r="AP78" s="260"/>
      <c r="AQ78" s="114"/>
      <c r="AR78" s="115"/>
      <c r="AS78" s="105"/>
      <c r="AT78" s="30"/>
      <c r="AU78" s="81"/>
      <c r="AV78" s="185" t="s">
        <v>1159</v>
      </c>
      <c r="AW78" s="88" t="s">
        <v>1120</v>
      </c>
      <c r="AX78" s="274" t="b">
        <v>1</v>
      </c>
      <c r="AY78" s="518"/>
      <c r="AZ78" s="82"/>
      <c r="BA78" s="202"/>
      <c r="BB78" s="108" t="str">
        <f ca="1"/>
        <v/>
      </c>
      <c r="BC78" s="289" t="str">
        <f ca="1"/>
        <v/>
      </c>
      <c r="BD78" s="260"/>
      <c r="BE78" s="114"/>
      <c r="BF78" s="115"/>
      <c r="BG78" s="105"/>
      <c r="BH78" s="30"/>
      <c r="BI78" s="81"/>
      <c r="BJ78" s="185" t="s">
        <v>1159</v>
      </c>
      <c r="BK78" s="88" t="s">
        <v>1120</v>
      </c>
      <c r="BL78" s="274" t="b">
        <v>1</v>
      </c>
      <c r="BM78" s="518"/>
      <c r="BN78" s="82"/>
      <c r="BO78" s="202"/>
      <c r="BP78" s="108" t="str">
        <f ca="1"/>
        <v/>
      </c>
      <c r="BQ78" s="289" t="str">
        <f ca="1"/>
        <v/>
      </c>
      <c r="BR78" s="260"/>
      <c r="BS78" s="114"/>
      <c r="BT78" s="115"/>
      <c r="BU78" s="105"/>
      <c r="BV78" s="30"/>
      <c r="BW78" s="81"/>
      <c r="BX78" s="185" t="s">
        <v>1159</v>
      </c>
      <c r="BY78" s="148" t="s">
        <v>1163</v>
      </c>
      <c r="BZ78" s="265" t="s">
        <v>471</v>
      </c>
      <c r="CA78" s="518"/>
      <c r="CB78" s="82"/>
      <c r="CC78" s="202"/>
      <c r="CD78" s="108" t="str">
        <f ca="1"/>
        <v/>
      </c>
      <c r="CE78" s="289" t="str">
        <f ca="1"/>
        <v/>
      </c>
      <c r="CF78" s="260"/>
      <c r="CG78" s="114"/>
      <c r="CH78" s="115"/>
      <c r="CI78" s="105"/>
      <c r="CJ78" s="232"/>
      <c r="CK78" s="81"/>
      <c r="CL78" s="185"/>
      <c r="CM78" s="185"/>
      <c r="CN78" s="185"/>
      <c r="CO78" s="105"/>
      <c r="CP78" s="232"/>
    </row>
    <row r="79" spans="2:94" ht="15" customHeight="1">
      <c r="B79" s="81"/>
      <c r="C79" s="185" t="s">
        <v>979</v>
      </c>
      <c r="D79" s="88" t="s">
        <v>450</v>
      </c>
      <c r="E79" s="272" t="s">
        <v>469</v>
      </c>
      <c r="F79" s="105"/>
      <c r="G79" s="30" t="s">
        <v>321</v>
      </c>
      <c r="H79" s="103"/>
      <c r="I79" s="108" t="str">
        <f ca="1"/>
        <v/>
      </c>
      <c r="J79" s="155" t="str">
        <f ca="1"/>
        <v/>
      </c>
      <c r="K79" s="103"/>
      <c r="L79" s="103"/>
      <c r="M79" s="103"/>
      <c r="N79" s="103"/>
      <c r="O79" s="103"/>
      <c r="P79" s="103"/>
      <c r="Q79" s="105"/>
      <c r="S79" s="81"/>
      <c r="T79" s="185" t="s">
        <v>1020</v>
      </c>
      <c r="U79" s="88" t="s">
        <v>432</v>
      </c>
      <c r="V79" s="272" t="s">
        <v>1021</v>
      </c>
      <c r="W79" s="82"/>
      <c r="X79" s="30"/>
      <c r="Y79" s="206"/>
      <c r="Z79" s="317" t="str">
        <f ca="1"/>
        <v/>
      </c>
      <c r="AA79" s="311" t="str">
        <f t="shared" ref="AA79:AA102" ca="1" si="4">IF($Z79="","",VLOOKUP($Z79,INDIRECT(Currency&amp;"Instruments!Instrument.Swap"),4,0))</f>
        <v/>
      </c>
      <c r="AB79" s="311" t="str">
        <f t="shared" ref="AB79:AB102" ca="1" si="5">IF($Z79="","",VLOOKUP($Z79,INDIRECT(Currency&amp;"Instruments!Instrument.Swap"),5,0))</f>
        <v/>
      </c>
      <c r="AC79" s="207" t="str">
        <f ca="1"/>
        <v/>
      </c>
      <c r="AD79" s="208" t="str">
        <f t="shared" ca="1" si="3"/>
        <v/>
      </c>
      <c r="AE79" s="105"/>
      <c r="AF79" s="232"/>
      <c r="AG79" s="81"/>
      <c r="AH79" s="185" t="s">
        <v>1160</v>
      </c>
      <c r="AI79" s="148" t="s">
        <v>1163</v>
      </c>
      <c r="AJ79" s="265" t="s">
        <v>471</v>
      </c>
      <c r="AK79" s="518"/>
      <c r="AL79" s="82"/>
      <c r="AM79" s="202"/>
      <c r="AN79" s="108" t="str">
        <f ca="1"/>
        <v/>
      </c>
      <c r="AO79" s="289" t="str">
        <f ca="1"/>
        <v/>
      </c>
      <c r="AP79" s="260"/>
      <c r="AQ79" s="114"/>
      <c r="AR79" s="115"/>
      <c r="AS79" s="105"/>
      <c r="AT79" s="30"/>
      <c r="AU79" s="81"/>
      <c r="AV79" s="185" t="s">
        <v>1160</v>
      </c>
      <c r="AW79" s="148" t="s">
        <v>1163</v>
      </c>
      <c r="AX79" s="265" t="s">
        <v>746</v>
      </c>
      <c r="AY79" s="518"/>
      <c r="AZ79" s="82"/>
      <c r="BA79" s="202"/>
      <c r="BB79" s="108" t="str">
        <f ca="1"/>
        <v/>
      </c>
      <c r="BC79" s="289" t="str">
        <f ca="1"/>
        <v/>
      </c>
      <c r="BD79" s="260"/>
      <c r="BE79" s="114"/>
      <c r="BF79" s="115"/>
      <c r="BG79" s="105"/>
      <c r="BH79" s="30"/>
      <c r="BI79" s="81"/>
      <c r="BJ79" s="185" t="s">
        <v>1160</v>
      </c>
      <c r="BK79" s="148" t="s">
        <v>1163</v>
      </c>
      <c r="BL79" s="265" t="s">
        <v>349</v>
      </c>
      <c r="BM79" s="518"/>
      <c r="BN79" s="82"/>
      <c r="BO79" s="202"/>
      <c r="BP79" s="108" t="str">
        <f ca="1"/>
        <v/>
      </c>
      <c r="BQ79" s="289" t="str">
        <f ca="1"/>
        <v/>
      </c>
      <c r="BR79" s="260"/>
      <c r="BS79" s="114"/>
      <c r="BT79" s="115"/>
      <c r="BU79" s="105"/>
      <c r="BV79" s="30"/>
      <c r="BW79" s="81"/>
      <c r="BX79" s="185" t="s">
        <v>1160</v>
      </c>
      <c r="BY79" s="88" t="s">
        <v>1121</v>
      </c>
      <c r="BZ79" s="274" t="b">
        <v>0</v>
      </c>
      <c r="CA79" s="518"/>
      <c r="CB79" s="82"/>
      <c r="CC79" s="202"/>
      <c r="CD79" s="108" t="str">
        <f ca="1"/>
        <v/>
      </c>
      <c r="CE79" s="289" t="str">
        <f ca="1"/>
        <v/>
      </c>
      <c r="CF79" s="260"/>
      <c r="CG79" s="114"/>
      <c r="CH79" s="115"/>
      <c r="CI79" s="105"/>
      <c r="CJ79" s="232"/>
      <c r="CK79" s="81"/>
      <c r="CL79" s="185"/>
      <c r="CM79" s="185"/>
      <c r="CN79" s="185"/>
      <c r="CO79" s="105"/>
      <c r="CP79" s="232"/>
    </row>
    <row r="80" spans="2:94" ht="15" customHeight="1">
      <c r="B80" s="81"/>
      <c r="C80" s="185" t="s">
        <v>981</v>
      </c>
      <c r="D80" s="88" t="s">
        <v>452</v>
      </c>
      <c r="E80" s="272" t="s">
        <v>434</v>
      </c>
      <c r="F80" s="105"/>
      <c r="G80" s="30" t="s">
        <v>321</v>
      </c>
      <c r="H80" s="103"/>
      <c r="I80" s="108" t="str">
        <f ca="1"/>
        <v/>
      </c>
      <c r="J80" s="155" t="str">
        <f ca="1"/>
        <v/>
      </c>
      <c r="K80" s="103"/>
      <c r="L80" s="103"/>
      <c r="M80" s="103"/>
      <c r="N80" s="103"/>
      <c r="O80" s="103"/>
      <c r="P80" s="103"/>
      <c r="Q80" s="105"/>
      <c r="S80" s="81"/>
      <c r="T80" s="185" t="s">
        <v>1005</v>
      </c>
      <c r="U80" s="88" t="s">
        <v>433</v>
      </c>
      <c r="V80" s="272" t="s">
        <v>434</v>
      </c>
      <c r="W80" s="82"/>
      <c r="X80" s="30"/>
      <c r="Y80" s="206"/>
      <c r="Z80" s="318" t="str">
        <f ca="1"/>
        <v/>
      </c>
      <c r="AA80" s="312" t="str">
        <f t="shared" ca="1" si="4"/>
        <v/>
      </c>
      <c r="AB80" s="312" t="str">
        <f t="shared" ca="1" si="5"/>
        <v/>
      </c>
      <c r="AC80" s="209" t="str">
        <f ca="1"/>
        <v/>
      </c>
      <c r="AD80" s="210" t="str">
        <f t="shared" ca="1" si="3"/>
        <v/>
      </c>
      <c r="AE80" s="105"/>
      <c r="AF80" s="232"/>
      <c r="AG80" s="81"/>
      <c r="AH80" s="185" t="s">
        <v>1161</v>
      </c>
      <c r="AI80" s="88" t="s">
        <v>1121</v>
      </c>
      <c r="AJ80" s="274" t="b">
        <v>0</v>
      </c>
      <c r="AK80" s="518"/>
      <c r="AL80" s="82"/>
      <c r="AM80" s="202"/>
      <c r="AN80" s="108" t="str">
        <f ca="1"/>
        <v/>
      </c>
      <c r="AO80" s="289" t="str">
        <f ca="1"/>
        <v/>
      </c>
      <c r="AP80" s="260"/>
      <c r="AQ80" s="114"/>
      <c r="AR80" s="115"/>
      <c r="AS80" s="105"/>
      <c r="AT80" s="30"/>
      <c r="AU80" s="81"/>
      <c r="AV80" s="185" t="s">
        <v>1161</v>
      </c>
      <c r="AW80" s="88" t="s">
        <v>1121</v>
      </c>
      <c r="AX80" s="274" t="b">
        <v>0</v>
      </c>
      <c r="AY80" s="518"/>
      <c r="AZ80" s="82"/>
      <c r="BA80" s="202"/>
      <c r="BB80" s="108" t="str">
        <f ca="1"/>
        <v/>
      </c>
      <c r="BC80" s="289" t="str">
        <f ca="1"/>
        <v/>
      </c>
      <c r="BD80" s="260"/>
      <c r="BE80" s="114"/>
      <c r="BF80" s="115"/>
      <c r="BG80" s="105"/>
      <c r="BH80" s="30"/>
      <c r="BI80" s="81"/>
      <c r="BJ80" s="185" t="s">
        <v>1161</v>
      </c>
      <c r="BK80" s="88" t="s">
        <v>1121</v>
      </c>
      <c r="BL80" s="274" t="b">
        <v>0</v>
      </c>
      <c r="BM80" s="518"/>
      <c r="BN80" s="82"/>
      <c r="BO80" s="202"/>
      <c r="BP80" s="108" t="str">
        <f ca="1"/>
        <v/>
      </c>
      <c r="BQ80" s="289" t="str">
        <f ca="1"/>
        <v/>
      </c>
      <c r="BR80" s="260"/>
      <c r="BS80" s="114"/>
      <c r="BT80" s="115"/>
      <c r="BU80" s="105"/>
      <c r="BV80" s="30"/>
      <c r="BW80" s="81"/>
      <c r="BX80" s="185" t="s">
        <v>1161</v>
      </c>
      <c r="BY80" s="88" t="s">
        <v>438</v>
      </c>
      <c r="BZ80" s="283">
        <v>1.0000000000000001E-9</v>
      </c>
      <c r="CA80" s="518"/>
      <c r="CB80" s="82"/>
      <c r="CC80" s="202"/>
      <c r="CD80" s="108" t="str">
        <f ca="1"/>
        <v/>
      </c>
      <c r="CE80" s="289" t="str">
        <f ca="1"/>
        <v/>
      </c>
      <c r="CF80" s="260"/>
      <c r="CG80" s="114"/>
      <c r="CH80" s="115"/>
      <c r="CI80" s="105"/>
      <c r="CJ80" s="232"/>
      <c r="CK80" s="81"/>
      <c r="CL80" s="185"/>
      <c r="CM80" s="185"/>
      <c r="CN80" s="185"/>
      <c r="CO80" s="105"/>
      <c r="CP80" s="232"/>
    </row>
    <row r="81" spans="2:94" ht="15" customHeight="1">
      <c r="B81" s="81"/>
      <c r="C81" s="185"/>
      <c r="D81" s="88"/>
      <c r="E81" s="107"/>
      <c r="F81" s="105"/>
      <c r="G81" s="30" t="s">
        <v>321</v>
      </c>
      <c r="H81" s="103"/>
      <c r="I81" s="108" t="str">
        <f ca="1"/>
        <v/>
      </c>
      <c r="J81" s="155" t="str">
        <f ca="1"/>
        <v/>
      </c>
      <c r="K81" s="103"/>
      <c r="L81" s="103"/>
      <c r="M81" s="103"/>
      <c r="N81" s="103"/>
      <c r="O81" s="103"/>
      <c r="P81" s="103"/>
      <c r="Q81" s="105"/>
      <c r="S81" s="81"/>
      <c r="T81" s="185" t="s">
        <v>1022</v>
      </c>
      <c r="U81" s="148" t="s">
        <v>1023</v>
      </c>
      <c r="V81" s="226">
        <f ca="1">INDIRECT("Settings.Swap.Futures.MeanReversion."&amp;Currency)</f>
        <v>0</v>
      </c>
      <c r="W81" s="82"/>
      <c r="X81" s="30"/>
      <c r="Y81" s="206"/>
      <c r="Z81" s="318" t="str">
        <f ca="1"/>
        <v/>
      </c>
      <c r="AA81" s="312" t="str">
        <f t="shared" ca="1" si="4"/>
        <v/>
      </c>
      <c r="AB81" s="312" t="str">
        <f t="shared" ca="1" si="5"/>
        <v/>
      </c>
      <c r="AC81" s="209" t="str">
        <f ca="1"/>
        <v/>
      </c>
      <c r="AD81" s="210" t="str">
        <f t="shared" ca="1" si="3"/>
        <v/>
      </c>
      <c r="AE81" s="105"/>
      <c r="AF81" s="232"/>
      <c r="AG81" s="81"/>
      <c r="AH81" s="185" t="s">
        <v>984</v>
      </c>
      <c r="AI81" s="88" t="s">
        <v>438</v>
      </c>
      <c r="AJ81" s="283">
        <v>1.0000000000000001E-9</v>
      </c>
      <c r="AK81" s="518"/>
      <c r="AL81" s="82"/>
      <c r="AM81" s="202"/>
      <c r="AN81" s="108" t="str">
        <f ca="1"/>
        <v/>
      </c>
      <c r="AO81" s="289" t="str">
        <f ca="1"/>
        <v/>
      </c>
      <c r="AP81" s="260"/>
      <c r="AQ81" s="114"/>
      <c r="AR81" s="115"/>
      <c r="AS81" s="105"/>
      <c r="AT81" s="232"/>
      <c r="AU81" s="81"/>
      <c r="AV81" s="185" t="s">
        <v>984</v>
      </c>
      <c r="AW81" s="88" t="s">
        <v>438</v>
      </c>
      <c r="AX81" s="283">
        <v>1.0000000000000001E-9</v>
      </c>
      <c r="AY81" s="518"/>
      <c r="AZ81" s="82"/>
      <c r="BA81" s="202"/>
      <c r="BB81" s="108" t="str">
        <f ca="1"/>
        <v/>
      </c>
      <c r="BC81" s="289" t="str">
        <f ca="1"/>
        <v/>
      </c>
      <c r="BD81" s="260"/>
      <c r="BE81" s="114"/>
      <c r="BF81" s="115"/>
      <c r="BG81" s="105"/>
      <c r="BH81" s="232"/>
      <c r="BI81" s="81"/>
      <c r="BJ81" s="185" t="s">
        <v>984</v>
      </c>
      <c r="BK81" s="88" t="s">
        <v>438</v>
      </c>
      <c r="BL81" s="283">
        <v>1.0000000000000001E-9</v>
      </c>
      <c r="BM81" s="518"/>
      <c r="BN81" s="82"/>
      <c r="BO81" s="202"/>
      <c r="BP81" s="108" t="str">
        <f ca="1"/>
        <v/>
      </c>
      <c r="BQ81" s="289" t="str">
        <f ca="1"/>
        <v/>
      </c>
      <c r="BR81" s="260"/>
      <c r="BS81" s="114"/>
      <c r="BT81" s="115"/>
      <c r="BU81" s="105"/>
      <c r="BV81" s="232"/>
      <c r="BW81" s="81"/>
      <c r="BX81" s="185" t="s">
        <v>984</v>
      </c>
      <c r="BY81" s="88" t="s">
        <v>439</v>
      </c>
      <c r="BZ81" s="276">
        <v>1000</v>
      </c>
      <c r="CA81" s="518"/>
      <c r="CB81" s="82"/>
      <c r="CC81" s="202"/>
      <c r="CD81" s="108" t="str">
        <f ca="1"/>
        <v/>
      </c>
      <c r="CE81" s="289" t="str">
        <f ca="1"/>
        <v/>
      </c>
      <c r="CF81" s="260"/>
      <c r="CG81" s="114"/>
      <c r="CH81" s="115"/>
      <c r="CI81" s="105"/>
      <c r="CJ81" s="232"/>
      <c r="CK81" s="81"/>
      <c r="CL81" s="185"/>
      <c r="CM81" s="185"/>
      <c r="CN81" s="185"/>
      <c r="CO81" s="105"/>
      <c r="CP81" s="232"/>
    </row>
    <row r="82" spans="2:94" ht="15" customHeight="1">
      <c r="B82" s="81"/>
      <c r="C82" s="185"/>
      <c r="D82" s="88"/>
      <c r="E82" s="107"/>
      <c r="F82" s="105"/>
      <c r="G82" s="30" t="s">
        <v>321</v>
      </c>
      <c r="H82" s="103"/>
      <c r="I82" s="108" t="str">
        <f ca="1"/>
        <v/>
      </c>
      <c r="J82" s="155" t="str">
        <f ca="1"/>
        <v/>
      </c>
      <c r="K82" s="103"/>
      <c r="L82" s="103"/>
      <c r="M82" s="103"/>
      <c r="N82" s="103"/>
      <c r="O82" s="103"/>
      <c r="P82" s="103"/>
      <c r="Q82" s="105"/>
      <c r="S82" s="81"/>
      <c r="T82" s="185" t="s">
        <v>1024</v>
      </c>
      <c r="U82" s="148" t="s">
        <v>1025</v>
      </c>
      <c r="V82" s="149" t="b">
        <f ca="1">INDIRECT("Settings.Swap.ApplyTension."&amp;Currency)</f>
        <v>1</v>
      </c>
      <c r="W82" s="82"/>
      <c r="X82" s="30"/>
      <c r="Y82" s="206"/>
      <c r="Z82" s="318" t="str">
        <f ca="1"/>
        <v/>
      </c>
      <c r="AA82" s="312" t="str">
        <f t="shared" ca="1" si="4"/>
        <v/>
      </c>
      <c r="AB82" s="312" t="str">
        <f t="shared" ca="1" si="5"/>
        <v/>
      </c>
      <c r="AC82" s="209" t="str">
        <f ca="1"/>
        <v/>
      </c>
      <c r="AD82" s="210" t="str">
        <f t="shared" ca="1" si="3"/>
        <v/>
      </c>
      <c r="AE82" s="105"/>
      <c r="AF82" s="232"/>
      <c r="AG82" s="81"/>
      <c r="AH82" s="185" t="s">
        <v>983</v>
      </c>
      <c r="AI82" s="88" t="s">
        <v>439</v>
      </c>
      <c r="AJ82" s="276">
        <v>1000</v>
      </c>
      <c r="AK82" s="518"/>
      <c r="AL82" s="82"/>
      <c r="AM82" s="202"/>
      <c r="AN82" s="108" t="str">
        <f ca="1"/>
        <v/>
      </c>
      <c r="AO82" s="289" t="str">
        <f ca="1"/>
        <v/>
      </c>
      <c r="AP82" s="260"/>
      <c r="AQ82" s="114"/>
      <c r="AR82" s="115"/>
      <c r="AS82" s="105"/>
      <c r="AT82" s="232"/>
      <c r="AU82" s="81"/>
      <c r="AV82" s="185" t="s">
        <v>983</v>
      </c>
      <c r="AW82" s="88" t="s">
        <v>439</v>
      </c>
      <c r="AX82" s="276">
        <v>1000</v>
      </c>
      <c r="AY82" s="518"/>
      <c r="AZ82" s="82"/>
      <c r="BA82" s="202"/>
      <c r="BB82" s="108" t="str">
        <f ca="1"/>
        <v/>
      </c>
      <c r="BC82" s="289" t="str">
        <f ca="1"/>
        <v/>
      </c>
      <c r="BD82" s="260"/>
      <c r="BE82" s="114"/>
      <c r="BF82" s="115"/>
      <c r="BG82" s="105"/>
      <c r="BH82" s="232"/>
      <c r="BI82" s="81"/>
      <c r="BJ82" s="185" t="s">
        <v>983</v>
      </c>
      <c r="BK82" s="88" t="s">
        <v>439</v>
      </c>
      <c r="BL82" s="276">
        <v>1000</v>
      </c>
      <c r="BM82" s="518"/>
      <c r="BN82" s="82"/>
      <c r="BO82" s="202"/>
      <c r="BP82" s="108" t="str">
        <f ca="1"/>
        <v/>
      </c>
      <c r="BQ82" s="289" t="str">
        <f ca="1"/>
        <v/>
      </c>
      <c r="BR82" s="260"/>
      <c r="BS82" s="114"/>
      <c r="BT82" s="115"/>
      <c r="BU82" s="105"/>
      <c r="BV82" s="232"/>
      <c r="BW82" s="81"/>
      <c r="BX82" s="185" t="s">
        <v>983</v>
      </c>
      <c r="BY82" s="88"/>
      <c r="BZ82" s="276"/>
      <c r="CA82" s="518"/>
      <c r="CB82" s="82"/>
      <c r="CC82" s="202"/>
      <c r="CD82" s="108" t="str">
        <f ca="1"/>
        <v/>
      </c>
      <c r="CE82" s="289" t="str">
        <f ca="1"/>
        <v/>
      </c>
      <c r="CF82" s="260"/>
      <c r="CG82" s="114"/>
      <c r="CH82" s="115"/>
      <c r="CI82" s="105"/>
      <c r="CJ82" s="232"/>
      <c r="CK82" s="81"/>
      <c r="CL82" s="185"/>
      <c r="CM82" s="185"/>
      <c r="CN82" s="185"/>
      <c r="CO82" s="105"/>
      <c r="CP82" s="232"/>
    </row>
    <row r="83" spans="2:94" ht="15" customHeight="1">
      <c r="B83" s="81"/>
      <c r="C83" s="185"/>
      <c r="D83" s="88"/>
      <c r="E83" s="116"/>
      <c r="F83" s="105"/>
      <c r="G83" s="30" t="s">
        <v>321</v>
      </c>
      <c r="H83" s="103"/>
      <c r="I83" s="108" t="str">
        <f ca="1"/>
        <v/>
      </c>
      <c r="J83" s="155" t="str">
        <f ca="1"/>
        <v/>
      </c>
      <c r="K83" s="103"/>
      <c r="L83" s="103"/>
      <c r="M83" s="103"/>
      <c r="N83" s="103"/>
      <c r="O83" s="103"/>
      <c r="P83" s="103"/>
      <c r="Q83" s="105"/>
      <c r="S83" s="81"/>
      <c r="T83" s="185" t="s">
        <v>1026</v>
      </c>
      <c r="U83" s="148" t="s">
        <v>1027</v>
      </c>
      <c r="V83" s="149">
        <f ca="1">INDIRECT("Settings.Swap.TensionGap."&amp;Currency)</f>
        <v>2</v>
      </c>
      <c r="W83" s="82"/>
      <c r="X83" s="30"/>
      <c r="Y83" s="206"/>
      <c r="Z83" s="318" t="str">
        <f ca="1"/>
        <v/>
      </c>
      <c r="AA83" s="312" t="str">
        <f t="shared" ca="1" si="4"/>
        <v/>
      </c>
      <c r="AB83" s="312" t="str">
        <f t="shared" ca="1" si="5"/>
        <v/>
      </c>
      <c r="AC83" s="209" t="str">
        <f ca="1"/>
        <v/>
      </c>
      <c r="AD83" s="210" t="str">
        <f t="shared" ca="1" si="3"/>
        <v/>
      </c>
      <c r="AE83" s="105"/>
      <c r="AF83" s="232"/>
      <c r="AG83" s="81"/>
      <c r="AH83" s="185"/>
      <c r="AI83" s="88"/>
      <c r="AJ83" s="276"/>
      <c r="AK83" s="518"/>
      <c r="AL83" s="82"/>
      <c r="AM83" s="202"/>
      <c r="AN83" s="108" t="str">
        <f ca="1"/>
        <v/>
      </c>
      <c r="AO83" s="289" t="str">
        <f ca="1"/>
        <v/>
      </c>
      <c r="AP83" s="260"/>
      <c r="AQ83" s="114"/>
      <c r="AR83" s="115"/>
      <c r="AS83" s="105"/>
      <c r="AT83" s="232"/>
      <c r="AU83" s="81"/>
      <c r="AV83" s="185"/>
      <c r="AW83" s="88"/>
      <c r="AX83" s="276"/>
      <c r="AY83" s="518"/>
      <c r="AZ83" s="82"/>
      <c r="BA83" s="202"/>
      <c r="BB83" s="108" t="str">
        <f ca="1"/>
        <v/>
      </c>
      <c r="BC83" s="289" t="str">
        <f ca="1"/>
        <v/>
      </c>
      <c r="BD83" s="260"/>
      <c r="BE83" s="114"/>
      <c r="BF83" s="115"/>
      <c r="BG83" s="105"/>
      <c r="BH83" s="232"/>
      <c r="BI83" s="81"/>
      <c r="BJ83" s="185"/>
      <c r="BK83" s="88"/>
      <c r="BL83" s="276"/>
      <c r="BM83" s="518"/>
      <c r="BN83" s="82"/>
      <c r="BO83" s="202"/>
      <c r="BP83" s="108" t="str">
        <f ca="1"/>
        <v/>
      </c>
      <c r="BQ83" s="289" t="str">
        <f ca="1"/>
        <v/>
      </c>
      <c r="BR83" s="260"/>
      <c r="BS83" s="114"/>
      <c r="BT83" s="115"/>
      <c r="BU83" s="105"/>
      <c r="BV83" s="232"/>
      <c r="BW83" s="81"/>
      <c r="BX83" s="185"/>
      <c r="BY83" s="88"/>
      <c r="BZ83" s="107"/>
      <c r="CA83" s="518"/>
      <c r="CB83" s="82"/>
      <c r="CC83" s="202"/>
      <c r="CD83" s="108" t="str">
        <f ca="1"/>
        <v/>
      </c>
      <c r="CE83" s="289" t="str">
        <f ca="1"/>
        <v/>
      </c>
      <c r="CF83" s="260"/>
      <c r="CG83" s="114"/>
      <c r="CH83" s="115"/>
      <c r="CI83" s="105"/>
      <c r="CJ83" s="232"/>
      <c r="CK83" s="81"/>
      <c r="CL83" s="185"/>
      <c r="CM83" s="185"/>
      <c r="CN83" s="185"/>
      <c r="CO83" s="105"/>
      <c r="CP83" s="232"/>
    </row>
    <row r="84" spans="2:94" ht="15" customHeight="1">
      <c r="B84" s="81"/>
      <c r="C84" s="185"/>
      <c r="D84" s="88"/>
      <c r="E84" s="107"/>
      <c r="F84" s="105"/>
      <c r="G84" s="30" t="s">
        <v>321</v>
      </c>
      <c r="H84" s="103"/>
      <c r="I84" s="108" t="str">
        <f ca="1"/>
        <v/>
      </c>
      <c r="J84" s="155" t="str">
        <f ca="1"/>
        <v/>
      </c>
      <c r="K84" s="103"/>
      <c r="L84" s="103"/>
      <c r="M84" s="103"/>
      <c r="N84" s="103"/>
      <c r="O84" s="103"/>
      <c r="P84" s="103"/>
      <c r="Q84" s="105"/>
      <c r="S84" s="81"/>
      <c r="T84" s="185"/>
      <c r="U84" s="88"/>
      <c r="V84" s="107"/>
      <c r="W84" s="82"/>
      <c r="X84" s="30"/>
      <c r="Y84" s="206"/>
      <c r="Z84" s="318" t="str">
        <f ca="1"/>
        <v/>
      </c>
      <c r="AA84" s="312" t="str">
        <f t="shared" ca="1" si="4"/>
        <v/>
      </c>
      <c r="AB84" s="312" t="str">
        <f t="shared" ca="1" si="5"/>
        <v/>
      </c>
      <c r="AC84" s="209" t="str">
        <f ca="1"/>
        <v/>
      </c>
      <c r="AD84" s="210" t="str">
        <f t="shared" ca="1" si="3"/>
        <v/>
      </c>
      <c r="AE84" s="105"/>
      <c r="AF84" s="232"/>
      <c r="AG84" s="81"/>
      <c r="AH84" s="185"/>
      <c r="AI84" s="88"/>
      <c r="AJ84" s="107"/>
      <c r="AK84" s="518"/>
      <c r="AL84" s="82"/>
      <c r="AM84" s="202"/>
      <c r="AN84" s="108" t="str">
        <f ca="1"/>
        <v/>
      </c>
      <c r="AO84" s="289" t="str">
        <f ca="1"/>
        <v/>
      </c>
      <c r="AP84" s="260"/>
      <c r="AQ84" s="114"/>
      <c r="AR84" s="115"/>
      <c r="AS84" s="105"/>
      <c r="AT84" s="232"/>
      <c r="AU84" s="81"/>
      <c r="AV84" s="185"/>
      <c r="AW84" s="88"/>
      <c r="AX84" s="107"/>
      <c r="AY84" s="518"/>
      <c r="AZ84" s="82"/>
      <c r="BA84" s="202"/>
      <c r="BB84" s="108" t="str">
        <f ca="1"/>
        <v/>
      </c>
      <c r="BC84" s="289" t="str">
        <f ca="1"/>
        <v/>
      </c>
      <c r="BD84" s="260"/>
      <c r="BE84" s="114"/>
      <c r="BF84" s="115"/>
      <c r="BG84" s="105"/>
      <c r="BH84" s="232"/>
      <c r="BI84" s="81"/>
      <c r="BJ84" s="185"/>
      <c r="BK84" s="88"/>
      <c r="BL84" s="107"/>
      <c r="BM84" s="518"/>
      <c r="BN84" s="82"/>
      <c r="BO84" s="202"/>
      <c r="BP84" s="108" t="str">
        <f ca="1"/>
        <v/>
      </c>
      <c r="BQ84" s="289" t="str">
        <f ca="1"/>
        <v/>
      </c>
      <c r="BR84" s="260"/>
      <c r="BS84" s="114"/>
      <c r="BT84" s="115"/>
      <c r="BU84" s="105"/>
      <c r="BV84" s="232"/>
      <c r="BW84" s="81"/>
      <c r="BX84" s="185"/>
      <c r="BY84" s="88"/>
      <c r="BZ84" s="107"/>
      <c r="CA84" s="518"/>
      <c r="CB84" s="82"/>
      <c r="CC84" s="202"/>
      <c r="CD84" s="108" t="str">
        <f ca="1"/>
        <v/>
      </c>
      <c r="CE84" s="289" t="str">
        <f ca="1"/>
        <v/>
      </c>
      <c r="CF84" s="260"/>
      <c r="CG84" s="114"/>
      <c r="CH84" s="115"/>
      <c r="CI84" s="105"/>
      <c r="CJ84" s="232"/>
      <c r="CK84" s="81"/>
      <c r="CL84" s="185"/>
      <c r="CM84" s="185"/>
      <c r="CN84" s="185"/>
      <c r="CO84" s="105"/>
      <c r="CP84" s="232"/>
    </row>
    <row r="85" spans="2:94" ht="15" customHeight="1">
      <c r="B85" s="81"/>
      <c r="C85" s="185"/>
      <c r="D85" s="88"/>
      <c r="E85" s="107"/>
      <c r="F85" s="105"/>
      <c r="G85" s="30" t="s">
        <v>321</v>
      </c>
      <c r="H85" s="103"/>
      <c r="I85" s="108" t="str">
        <f ca="1"/>
        <v/>
      </c>
      <c r="J85" s="155" t="str">
        <f ca="1"/>
        <v/>
      </c>
      <c r="K85" s="103"/>
      <c r="L85" s="103"/>
      <c r="M85" s="103"/>
      <c r="N85" s="103"/>
      <c r="O85" s="103"/>
      <c r="P85" s="103"/>
      <c r="Q85" s="105"/>
      <c r="S85" s="81"/>
      <c r="T85" s="185"/>
      <c r="U85" s="88"/>
      <c r="V85" s="107"/>
      <c r="W85" s="82"/>
      <c r="X85" s="30"/>
      <c r="Y85" s="206"/>
      <c r="Z85" s="318" t="str">
        <f ca="1"/>
        <v/>
      </c>
      <c r="AA85" s="312" t="str">
        <f t="shared" ca="1" si="4"/>
        <v/>
      </c>
      <c r="AB85" s="312" t="str">
        <f t="shared" ca="1" si="5"/>
        <v/>
      </c>
      <c r="AC85" s="209" t="str">
        <f ca="1"/>
        <v/>
      </c>
      <c r="AD85" s="210" t="str">
        <f t="shared" ca="1" si="3"/>
        <v/>
      </c>
      <c r="AE85" s="105"/>
      <c r="AF85" s="232"/>
      <c r="AG85" s="81"/>
      <c r="AH85" s="185"/>
      <c r="AI85" s="88"/>
      <c r="AJ85" s="107"/>
      <c r="AK85" s="518"/>
      <c r="AL85" s="82"/>
      <c r="AM85" s="202"/>
      <c r="AN85" s="108" t="str">
        <f ca="1"/>
        <v/>
      </c>
      <c r="AO85" s="289" t="str">
        <f ca="1"/>
        <v/>
      </c>
      <c r="AP85" s="260"/>
      <c r="AQ85" s="114"/>
      <c r="AR85" s="115"/>
      <c r="AS85" s="105"/>
      <c r="AT85" s="232"/>
      <c r="AU85" s="81"/>
      <c r="AV85" s="185"/>
      <c r="AW85" s="88"/>
      <c r="AX85" s="107"/>
      <c r="AY85" s="518"/>
      <c r="AZ85" s="82"/>
      <c r="BA85" s="202"/>
      <c r="BB85" s="108" t="str">
        <f ca="1"/>
        <v/>
      </c>
      <c r="BC85" s="289" t="str">
        <f ca="1"/>
        <v/>
      </c>
      <c r="BD85" s="260"/>
      <c r="BE85" s="114"/>
      <c r="BF85" s="115"/>
      <c r="BG85" s="105"/>
      <c r="BH85" s="232"/>
      <c r="BI85" s="81"/>
      <c r="BJ85" s="185"/>
      <c r="BK85" s="88"/>
      <c r="BL85" s="107"/>
      <c r="BM85" s="518"/>
      <c r="BN85" s="82"/>
      <c r="BO85" s="202"/>
      <c r="BP85" s="108" t="str">
        <f ca="1"/>
        <v/>
      </c>
      <c r="BQ85" s="289" t="str">
        <f ca="1"/>
        <v/>
      </c>
      <c r="BR85" s="260"/>
      <c r="BS85" s="114"/>
      <c r="BT85" s="115"/>
      <c r="BU85" s="105"/>
      <c r="BV85" s="232"/>
      <c r="BW85" s="81"/>
      <c r="BX85" s="185"/>
      <c r="BY85" s="88"/>
      <c r="BZ85" s="107"/>
      <c r="CA85" s="518"/>
      <c r="CB85" s="82"/>
      <c r="CC85" s="202"/>
      <c r="CD85" s="108" t="str">
        <f ca="1"/>
        <v/>
      </c>
      <c r="CE85" s="289" t="str">
        <f ca="1"/>
        <v/>
      </c>
      <c r="CF85" s="260"/>
      <c r="CG85" s="114"/>
      <c r="CH85" s="115"/>
      <c r="CI85" s="105"/>
      <c r="CJ85" s="232"/>
      <c r="CK85" s="81"/>
      <c r="CL85" s="185"/>
      <c r="CM85" s="185"/>
      <c r="CN85" s="185"/>
      <c r="CO85" s="105"/>
      <c r="CP85" s="232"/>
    </row>
    <row r="86" spans="2:94" ht="15" customHeight="1">
      <c r="B86" s="81"/>
      <c r="C86" s="185"/>
      <c r="D86" s="88"/>
      <c r="E86" s="107"/>
      <c r="F86" s="105"/>
      <c r="G86" s="30" t="s">
        <v>321</v>
      </c>
      <c r="H86" s="103"/>
      <c r="I86" s="108" t="str">
        <f ca="1"/>
        <v/>
      </c>
      <c r="J86" s="155" t="str">
        <f ca="1"/>
        <v/>
      </c>
      <c r="K86" s="103"/>
      <c r="L86" s="103"/>
      <c r="M86" s="103"/>
      <c r="N86" s="103"/>
      <c r="O86" s="103"/>
      <c r="P86" s="103"/>
      <c r="Q86" s="105"/>
      <c r="S86" s="81"/>
      <c r="T86" s="185"/>
      <c r="U86" s="88"/>
      <c r="V86" s="107"/>
      <c r="W86" s="82"/>
      <c r="X86" s="30"/>
      <c r="Y86" s="206"/>
      <c r="Z86" s="318" t="str">
        <f ca="1"/>
        <v/>
      </c>
      <c r="AA86" s="312" t="str">
        <f t="shared" ca="1" si="4"/>
        <v/>
      </c>
      <c r="AB86" s="312" t="str">
        <f t="shared" ca="1" si="5"/>
        <v/>
      </c>
      <c r="AC86" s="209" t="str">
        <f ca="1"/>
        <v/>
      </c>
      <c r="AD86" s="210" t="str">
        <f t="shared" ca="1" si="3"/>
        <v/>
      </c>
      <c r="AE86" s="105"/>
      <c r="AF86" s="232"/>
      <c r="AG86" s="81"/>
      <c r="AH86" s="185"/>
      <c r="AI86" s="88"/>
      <c r="AJ86" s="107"/>
      <c r="AK86" s="518"/>
      <c r="AL86" s="82"/>
      <c r="AM86" s="202"/>
      <c r="AN86" s="122" t="str">
        <f ca="1"/>
        <v/>
      </c>
      <c r="AO86" s="290" t="str">
        <f ca="1"/>
        <v/>
      </c>
      <c r="AP86" s="261"/>
      <c r="AQ86" s="262"/>
      <c r="AR86" s="263"/>
      <c r="AS86" s="105"/>
      <c r="AT86" s="232"/>
      <c r="AU86" s="81"/>
      <c r="AV86" s="185"/>
      <c r="AW86" s="88"/>
      <c r="AX86" s="107"/>
      <c r="AY86" s="518"/>
      <c r="AZ86" s="82"/>
      <c r="BA86" s="202"/>
      <c r="BB86" s="122" t="str">
        <f ca="1"/>
        <v/>
      </c>
      <c r="BC86" s="290" t="str">
        <f ca="1"/>
        <v/>
      </c>
      <c r="BD86" s="261"/>
      <c r="BE86" s="262"/>
      <c r="BF86" s="263"/>
      <c r="BG86" s="105"/>
      <c r="BH86" s="232"/>
      <c r="BI86" s="81"/>
      <c r="BJ86" s="185"/>
      <c r="BK86" s="88"/>
      <c r="BL86" s="107"/>
      <c r="BM86" s="518"/>
      <c r="BN86" s="82"/>
      <c r="BO86" s="202"/>
      <c r="BP86" s="122" t="str">
        <f ca="1"/>
        <v/>
      </c>
      <c r="BQ86" s="290" t="str">
        <f ca="1"/>
        <v/>
      </c>
      <c r="BR86" s="261"/>
      <c r="BS86" s="262"/>
      <c r="BT86" s="263"/>
      <c r="BU86" s="105"/>
      <c r="BV86" s="232"/>
      <c r="BW86" s="81"/>
      <c r="BX86" s="185"/>
      <c r="BY86" s="120"/>
      <c r="BZ86" s="213"/>
      <c r="CA86" s="519"/>
      <c r="CB86" s="82"/>
      <c r="CC86" s="202"/>
      <c r="CD86" s="122" t="str">
        <f ca="1"/>
        <v/>
      </c>
      <c r="CE86" s="290" t="str">
        <f ca="1"/>
        <v/>
      </c>
      <c r="CF86" s="261"/>
      <c r="CG86" s="262"/>
      <c r="CH86" s="263"/>
      <c r="CI86" s="105"/>
      <c r="CJ86" s="232"/>
      <c r="CK86" s="81"/>
      <c r="CL86" s="185"/>
      <c r="CM86" s="185"/>
      <c r="CN86" s="185"/>
      <c r="CO86" s="105"/>
      <c r="CP86" s="232"/>
    </row>
    <row r="87" spans="2:94" ht="15" customHeight="1">
      <c r="B87" s="81"/>
      <c r="C87" s="185"/>
      <c r="D87" s="88"/>
      <c r="E87" s="107"/>
      <c r="F87" s="105"/>
      <c r="G87" s="30" t="s">
        <v>321</v>
      </c>
      <c r="H87" s="103"/>
      <c r="I87" s="108" t="str">
        <f ca="1"/>
        <v/>
      </c>
      <c r="J87" s="155" t="str">
        <f ca="1"/>
        <v/>
      </c>
      <c r="K87" s="103"/>
      <c r="L87" s="103"/>
      <c r="M87" s="103"/>
      <c r="N87" s="103"/>
      <c r="O87" s="103"/>
      <c r="P87" s="103"/>
      <c r="Q87" s="105"/>
      <c r="S87" s="81"/>
      <c r="T87" s="185"/>
      <c r="U87" s="88"/>
      <c r="V87" s="107"/>
      <c r="W87" s="195"/>
      <c r="X87" s="30"/>
      <c r="Y87" s="195"/>
      <c r="Z87" s="319" t="str">
        <f ca="1"/>
        <v/>
      </c>
      <c r="AA87" s="312" t="str">
        <f t="shared" ca="1" si="4"/>
        <v/>
      </c>
      <c r="AB87" s="312" t="str">
        <f t="shared" ca="1" si="5"/>
        <v/>
      </c>
      <c r="AC87" s="211" t="str">
        <f ca="1"/>
        <v/>
      </c>
      <c r="AD87" s="210" t="str">
        <f t="shared" ca="1" si="3"/>
        <v/>
      </c>
      <c r="AE87" s="105"/>
      <c r="AF87" s="232"/>
      <c r="AG87" s="81"/>
      <c r="AH87" s="82"/>
      <c r="AI87" s="120"/>
      <c r="AJ87" s="213"/>
      <c r="AK87" s="519"/>
      <c r="AL87" s="203"/>
      <c r="AM87" s="202"/>
      <c r="AN87" s="103" t="s">
        <v>321</v>
      </c>
      <c r="AO87" s="103" t="s">
        <v>321</v>
      </c>
      <c r="AP87" s="194" t="s">
        <v>321</v>
      </c>
      <c r="AQ87" s="247" t="s">
        <v>321</v>
      </c>
      <c r="AR87" s="248" t="s">
        <v>321</v>
      </c>
      <c r="AS87" s="105"/>
      <c r="AT87" s="232"/>
      <c r="AU87" s="81"/>
      <c r="AV87" s="82"/>
      <c r="AW87" s="120"/>
      <c r="AX87" s="213"/>
      <c r="AY87" s="519"/>
      <c r="AZ87" s="203"/>
      <c r="BA87" s="202"/>
      <c r="BB87" s="103" t="s">
        <v>321</v>
      </c>
      <c r="BC87" s="103" t="s">
        <v>321</v>
      </c>
      <c r="BD87" s="194" t="s">
        <v>321</v>
      </c>
      <c r="BE87" s="247" t="s">
        <v>321</v>
      </c>
      <c r="BF87" s="248" t="s">
        <v>321</v>
      </c>
      <c r="BG87" s="105"/>
      <c r="BH87" s="232"/>
      <c r="BI87" s="81"/>
      <c r="BJ87" s="82"/>
      <c r="BK87" s="120"/>
      <c r="BL87" s="213"/>
      <c r="BM87" s="519"/>
      <c r="BN87" s="203"/>
      <c r="BO87" s="202"/>
      <c r="BP87" s="103" t="s">
        <v>321</v>
      </c>
      <c r="BQ87" s="103" t="s">
        <v>321</v>
      </c>
      <c r="BR87" s="194" t="s">
        <v>321</v>
      </c>
      <c r="BS87" s="247" t="s">
        <v>321</v>
      </c>
      <c r="BT87" s="248" t="s">
        <v>321</v>
      </c>
      <c r="BU87" s="105"/>
      <c r="BV87" s="232"/>
      <c r="BW87" s="81"/>
      <c r="BX87" s="82"/>
      <c r="BY87" s="202"/>
      <c r="BZ87" s="203"/>
      <c r="CA87" s="203"/>
      <c r="CB87" s="203"/>
      <c r="CC87" s="202"/>
      <c r="CD87" s="103" t="s">
        <v>321</v>
      </c>
      <c r="CE87" s="103" t="s">
        <v>321</v>
      </c>
      <c r="CF87" s="194" t="s">
        <v>321</v>
      </c>
      <c r="CG87" s="247" t="s">
        <v>321</v>
      </c>
      <c r="CH87" s="248" t="s">
        <v>321</v>
      </c>
      <c r="CI87" s="105"/>
      <c r="CJ87" s="232"/>
      <c r="CK87" s="81"/>
      <c r="CL87" s="185"/>
      <c r="CM87" s="185"/>
      <c r="CN87" s="185"/>
      <c r="CO87" s="105"/>
      <c r="CP87" s="232"/>
    </row>
    <row r="88" spans="2:94" ht="15" customHeight="1">
      <c r="B88" s="81"/>
      <c r="C88" s="185"/>
      <c r="D88" s="88"/>
      <c r="E88" s="107"/>
      <c r="F88" s="105"/>
      <c r="G88" s="30" t="s">
        <v>321</v>
      </c>
      <c r="H88" s="103"/>
      <c r="I88" s="108" t="str">
        <f ca="1"/>
        <v/>
      </c>
      <c r="J88" s="155" t="str">
        <f ca="1"/>
        <v/>
      </c>
      <c r="K88" s="103"/>
      <c r="L88" s="103"/>
      <c r="M88" s="103"/>
      <c r="N88" s="103"/>
      <c r="O88" s="103"/>
      <c r="P88" s="103"/>
      <c r="Q88" s="105"/>
      <c r="S88" s="81"/>
      <c r="T88" s="185"/>
      <c r="U88" s="88"/>
      <c r="V88" s="107"/>
      <c r="W88" s="195"/>
      <c r="X88" s="30"/>
      <c r="Y88" s="195"/>
      <c r="Z88" s="320" t="str">
        <f ca="1"/>
        <v/>
      </c>
      <c r="AA88" s="313" t="str">
        <f t="shared" ca="1" si="4"/>
        <v/>
      </c>
      <c r="AB88" s="313" t="str">
        <f t="shared" ca="1" si="5"/>
        <v/>
      </c>
      <c r="AC88" s="211" t="str">
        <f ca="1"/>
        <v/>
      </c>
      <c r="AD88" s="212" t="str">
        <f t="shared" ca="1" si="3"/>
        <v/>
      </c>
      <c r="AE88" s="105"/>
      <c r="AF88" s="232"/>
      <c r="AG88" s="81"/>
      <c r="AH88" s="82"/>
      <c r="AI88" s="202"/>
      <c r="AJ88" s="203"/>
      <c r="AK88" s="203"/>
      <c r="AL88" s="203"/>
      <c r="AM88" s="202"/>
      <c r="AN88" s="103" t="s">
        <v>321</v>
      </c>
      <c r="AO88" s="103" t="s">
        <v>321</v>
      </c>
      <c r="AP88" s="194" t="s">
        <v>321</v>
      </c>
      <c r="AQ88" s="247" t="s">
        <v>321</v>
      </c>
      <c r="AR88" s="248" t="s">
        <v>321</v>
      </c>
      <c r="AS88" s="105"/>
      <c r="AT88" s="232"/>
      <c r="AU88" s="81"/>
      <c r="AV88" s="82"/>
      <c r="AW88" s="202"/>
      <c r="AX88" s="203"/>
      <c r="AY88" s="203"/>
      <c r="AZ88" s="203"/>
      <c r="BA88" s="202"/>
      <c r="BB88" s="103" t="s">
        <v>321</v>
      </c>
      <c r="BC88" s="103" t="s">
        <v>321</v>
      </c>
      <c r="BD88" s="194" t="s">
        <v>321</v>
      </c>
      <c r="BE88" s="247" t="s">
        <v>321</v>
      </c>
      <c r="BF88" s="248" t="s">
        <v>321</v>
      </c>
      <c r="BG88" s="105"/>
      <c r="BH88" s="232"/>
      <c r="BI88" s="81"/>
      <c r="BJ88" s="82"/>
      <c r="BK88" s="202"/>
      <c r="BL88" s="203"/>
      <c r="BM88" s="203"/>
      <c r="BN88" s="203"/>
      <c r="BO88" s="202"/>
      <c r="BP88" s="103" t="s">
        <v>321</v>
      </c>
      <c r="BQ88" s="103" t="s">
        <v>321</v>
      </c>
      <c r="BR88" s="194" t="s">
        <v>321</v>
      </c>
      <c r="BS88" s="247" t="s">
        <v>321</v>
      </c>
      <c r="BT88" s="248" t="s">
        <v>321</v>
      </c>
      <c r="BU88" s="105"/>
      <c r="BV88" s="232"/>
      <c r="BW88" s="81"/>
      <c r="BX88" s="82"/>
      <c r="BY88" s="202"/>
      <c r="BZ88" s="203"/>
      <c r="CA88" s="203"/>
      <c r="CB88" s="203"/>
      <c r="CC88" s="202"/>
      <c r="CD88" s="103" t="s">
        <v>321</v>
      </c>
      <c r="CE88" s="103" t="s">
        <v>321</v>
      </c>
      <c r="CF88" s="194" t="s">
        <v>321</v>
      </c>
      <c r="CG88" s="247" t="s">
        <v>321</v>
      </c>
      <c r="CH88" s="248" t="s">
        <v>321</v>
      </c>
      <c r="CI88" s="105"/>
      <c r="CJ88" s="232"/>
      <c r="CK88" s="81"/>
      <c r="CL88" s="185"/>
      <c r="CM88" s="185"/>
      <c r="CN88" s="185"/>
      <c r="CO88" s="105"/>
      <c r="CP88" s="232"/>
    </row>
    <row r="89" spans="2:94" ht="15" customHeight="1">
      <c r="B89" s="81"/>
      <c r="C89" s="185"/>
      <c r="D89" s="88"/>
      <c r="E89" s="107"/>
      <c r="F89" s="105"/>
      <c r="G89" s="30" t="s">
        <v>321</v>
      </c>
      <c r="H89" s="103"/>
      <c r="I89" s="108" t="str">
        <f ca="1"/>
        <v/>
      </c>
      <c r="J89" s="155" t="str">
        <f ca="1"/>
        <v/>
      </c>
      <c r="K89" s="103"/>
      <c r="L89" s="103"/>
      <c r="M89" s="103"/>
      <c r="N89" s="103"/>
      <c r="O89" s="103"/>
      <c r="P89" s="103"/>
      <c r="Q89" s="105"/>
      <c r="S89" s="81"/>
      <c r="T89" s="185"/>
      <c r="U89" s="88"/>
      <c r="V89" s="107"/>
      <c r="W89" s="195"/>
      <c r="X89" s="30"/>
      <c r="Y89" s="195"/>
      <c r="Z89" s="320" t="str">
        <f ca="1"/>
        <v/>
      </c>
      <c r="AA89" s="313" t="str">
        <f t="shared" ca="1" si="4"/>
        <v/>
      </c>
      <c r="AB89" s="313" t="str">
        <f t="shared" ca="1" si="5"/>
        <v/>
      </c>
      <c r="AC89" s="211" t="str">
        <f ca="1"/>
        <v/>
      </c>
      <c r="AD89" s="212" t="str">
        <f t="shared" ca="1" si="3"/>
        <v/>
      </c>
      <c r="AE89" s="105"/>
      <c r="AF89" s="232"/>
      <c r="AG89" s="81"/>
      <c r="AH89" s="82"/>
      <c r="AI89" s="202"/>
      <c r="AJ89" s="203"/>
      <c r="AK89" s="203"/>
      <c r="AL89" s="203"/>
      <c r="AM89" s="202"/>
      <c r="AN89" s="103" t="s">
        <v>321</v>
      </c>
      <c r="AO89" s="103" t="s">
        <v>321</v>
      </c>
      <c r="AP89" s="194" t="s">
        <v>321</v>
      </c>
      <c r="AQ89" s="247" t="s">
        <v>321</v>
      </c>
      <c r="AR89" s="248" t="s">
        <v>321</v>
      </c>
      <c r="AS89" s="105"/>
      <c r="AT89" s="232"/>
      <c r="AU89" s="81"/>
      <c r="AV89" s="82"/>
      <c r="AW89" s="202"/>
      <c r="AX89" s="203"/>
      <c r="AY89" s="203"/>
      <c r="AZ89" s="203"/>
      <c r="BA89" s="202"/>
      <c r="BB89" s="103" t="s">
        <v>321</v>
      </c>
      <c r="BC89" s="103" t="s">
        <v>321</v>
      </c>
      <c r="BD89" s="194" t="s">
        <v>321</v>
      </c>
      <c r="BE89" s="247" t="s">
        <v>321</v>
      </c>
      <c r="BF89" s="248" t="s">
        <v>321</v>
      </c>
      <c r="BG89" s="105"/>
      <c r="BH89" s="232"/>
      <c r="BI89" s="81"/>
      <c r="BJ89" s="82"/>
      <c r="BK89" s="202"/>
      <c r="BL89" s="203"/>
      <c r="BM89" s="203"/>
      <c r="BN89" s="203"/>
      <c r="BO89" s="202"/>
      <c r="BP89" s="103" t="s">
        <v>321</v>
      </c>
      <c r="BQ89" s="103" t="s">
        <v>321</v>
      </c>
      <c r="BR89" s="194" t="s">
        <v>321</v>
      </c>
      <c r="BS89" s="247" t="s">
        <v>321</v>
      </c>
      <c r="BT89" s="248" t="s">
        <v>321</v>
      </c>
      <c r="BU89" s="105"/>
      <c r="BV89" s="232"/>
      <c r="BW89" s="81"/>
      <c r="BX89" s="82"/>
      <c r="BY89" s="202"/>
      <c r="BZ89" s="203"/>
      <c r="CA89" s="203"/>
      <c r="CB89" s="203"/>
      <c r="CC89" s="202"/>
      <c r="CD89" s="103" t="s">
        <v>321</v>
      </c>
      <c r="CE89" s="103" t="s">
        <v>321</v>
      </c>
      <c r="CF89" s="194" t="s">
        <v>321</v>
      </c>
      <c r="CG89" s="247" t="s">
        <v>321</v>
      </c>
      <c r="CH89" s="248" t="s">
        <v>321</v>
      </c>
      <c r="CI89" s="105"/>
      <c r="CJ89" s="232"/>
      <c r="CK89" s="81"/>
      <c r="CL89" s="185"/>
      <c r="CM89" s="185"/>
      <c r="CN89" s="185"/>
      <c r="CO89" s="105"/>
      <c r="CP89" s="232"/>
    </row>
    <row r="90" spans="2:94" ht="15" customHeight="1">
      <c r="B90" s="81"/>
      <c r="C90" s="185"/>
      <c r="D90" s="131"/>
      <c r="E90" s="119"/>
      <c r="F90" s="105"/>
      <c r="G90" s="30" t="s">
        <v>321</v>
      </c>
      <c r="H90" s="103"/>
      <c r="I90" s="108" t="str">
        <f ca="1"/>
        <v/>
      </c>
      <c r="J90" s="155" t="str">
        <f ca="1"/>
        <v/>
      </c>
      <c r="K90" s="103"/>
      <c r="L90" s="103"/>
      <c r="M90" s="103"/>
      <c r="N90" s="103"/>
      <c r="O90" s="103"/>
      <c r="P90" s="103"/>
      <c r="Q90" s="105"/>
      <c r="S90" s="81"/>
      <c r="T90" s="185"/>
      <c r="U90" s="118"/>
      <c r="V90" s="107"/>
      <c r="W90" s="195"/>
      <c r="X90" s="30"/>
      <c r="Y90" s="195"/>
      <c r="Z90" s="320" t="str">
        <f ca="1"/>
        <v/>
      </c>
      <c r="AA90" s="313" t="str">
        <f t="shared" ca="1" si="4"/>
        <v/>
      </c>
      <c r="AB90" s="313" t="str">
        <f t="shared" ca="1" si="5"/>
        <v/>
      </c>
      <c r="AC90" s="211" t="str">
        <f ca="1"/>
        <v/>
      </c>
      <c r="AD90" s="212" t="str">
        <f t="shared" ca="1" si="3"/>
        <v/>
      </c>
      <c r="AE90" s="105"/>
      <c r="AF90" s="232"/>
      <c r="AG90" s="81"/>
      <c r="AH90" s="82"/>
      <c r="AI90" s="202"/>
      <c r="AJ90" s="203"/>
      <c r="AK90" s="203"/>
      <c r="AL90" s="203"/>
      <c r="AM90" s="202"/>
      <c r="AN90" s="103" t="s">
        <v>321</v>
      </c>
      <c r="AO90" s="103" t="s">
        <v>321</v>
      </c>
      <c r="AP90" s="194" t="s">
        <v>321</v>
      </c>
      <c r="AQ90" s="247" t="s">
        <v>321</v>
      </c>
      <c r="AR90" s="248" t="s">
        <v>321</v>
      </c>
      <c r="AS90" s="105"/>
      <c r="AT90" s="232"/>
      <c r="AU90" s="81"/>
      <c r="AV90" s="82"/>
      <c r="AW90" s="202"/>
      <c r="AX90" s="203"/>
      <c r="AY90" s="203"/>
      <c r="AZ90" s="203"/>
      <c r="BA90" s="202"/>
      <c r="BB90" s="103" t="s">
        <v>321</v>
      </c>
      <c r="BC90" s="103" t="s">
        <v>321</v>
      </c>
      <c r="BD90" s="194" t="s">
        <v>321</v>
      </c>
      <c r="BE90" s="247" t="s">
        <v>321</v>
      </c>
      <c r="BF90" s="248" t="s">
        <v>321</v>
      </c>
      <c r="BG90" s="105"/>
      <c r="BH90" s="232"/>
      <c r="BI90" s="81"/>
      <c r="BJ90" s="82"/>
      <c r="BK90" s="202"/>
      <c r="BL90" s="203"/>
      <c r="BM90" s="203"/>
      <c r="BN90" s="203"/>
      <c r="BO90" s="202"/>
      <c r="BP90" s="103" t="s">
        <v>321</v>
      </c>
      <c r="BQ90" s="103" t="s">
        <v>321</v>
      </c>
      <c r="BR90" s="194" t="s">
        <v>321</v>
      </c>
      <c r="BS90" s="247" t="s">
        <v>321</v>
      </c>
      <c r="BT90" s="248" t="s">
        <v>321</v>
      </c>
      <c r="BU90" s="105"/>
      <c r="BV90" s="232"/>
      <c r="BW90" s="81"/>
      <c r="BX90" s="82"/>
      <c r="BY90" s="202"/>
      <c r="BZ90" s="203"/>
      <c r="CA90" s="203"/>
      <c r="CB90" s="203"/>
      <c r="CC90" s="202"/>
      <c r="CD90" s="103" t="s">
        <v>321</v>
      </c>
      <c r="CE90" s="103" t="s">
        <v>321</v>
      </c>
      <c r="CF90" s="194" t="s">
        <v>321</v>
      </c>
      <c r="CG90" s="247" t="s">
        <v>321</v>
      </c>
      <c r="CH90" s="248" t="s">
        <v>321</v>
      </c>
      <c r="CI90" s="105"/>
      <c r="CJ90" s="232"/>
      <c r="CK90" s="81"/>
      <c r="CL90" s="185"/>
      <c r="CM90" s="185"/>
      <c r="CN90" s="185"/>
      <c r="CO90" s="105"/>
      <c r="CP90" s="232"/>
    </row>
    <row r="91" spans="2:94" ht="15" customHeight="1">
      <c r="B91" s="81"/>
      <c r="C91" s="185"/>
      <c r="D91" s="131"/>
      <c r="E91" s="117"/>
      <c r="F91" s="105"/>
      <c r="G91" s="30" t="s">
        <v>321</v>
      </c>
      <c r="H91" s="103"/>
      <c r="I91" s="108" t="str">
        <f ca="1"/>
        <v/>
      </c>
      <c r="J91" s="155" t="str">
        <f ca="1"/>
        <v/>
      </c>
      <c r="K91" s="103"/>
      <c r="L91" s="103"/>
      <c r="M91" s="103"/>
      <c r="N91" s="103"/>
      <c r="O91" s="103"/>
      <c r="P91" s="103"/>
      <c r="Q91" s="105"/>
      <c r="S91" s="81"/>
      <c r="T91" s="185"/>
      <c r="U91" s="118"/>
      <c r="V91" s="107"/>
      <c r="W91" s="195"/>
      <c r="X91" s="30"/>
      <c r="Y91" s="195"/>
      <c r="Z91" s="320" t="str">
        <f ca="1"/>
        <v/>
      </c>
      <c r="AA91" s="313" t="str">
        <f t="shared" ca="1" si="4"/>
        <v/>
      </c>
      <c r="AB91" s="313" t="str">
        <f t="shared" ca="1" si="5"/>
        <v/>
      </c>
      <c r="AC91" s="211" t="str">
        <f ca="1"/>
        <v/>
      </c>
      <c r="AD91" s="212" t="str">
        <f t="shared" ca="1" si="3"/>
        <v/>
      </c>
      <c r="AE91" s="105"/>
      <c r="AF91" s="232"/>
      <c r="AG91" s="81"/>
      <c r="AH91" s="82"/>
      <c r="AI91" s="202"/>
      <c r="AJ91" s="203"/>
      <c r="AK91" s="203"/>
      <c r="AL91" s="203"/>
      <c r="AM91" s="202"/>
      <c r="AN91" s="103" t="s">
        <v>321</v>
      </c>
      <c r="AO91" s="103" t="s">
        <v>321</v>
      </c>
      <c r="AP91" s="194" t="s">
        <v>321</v>
      </c>
      <c r="AQ91" s="247" t="s">
        <v>321</v>
      </c>
      <c r="AR91" s="248" t="s">
        <v>321</v>
      </c>
      <c r="AS91" s="105"/>
      <c r="AT91" s="232"/>
      <c r="AU91" s="81"/>
      <c r="AV91" s="82"/>
      <c r="AW91" s="202"/>
      <c r="AX91" s="203"/>
      <c r="AY91" s="203"/>
      <c r="AZ91" s="203"/>
      <c r="BA91" s="202"/>
      <c r="BB91" s="103" t="s">
        <v>321</v>
      </c>
      <c r="BC91" s="103" t="s">
        <v>321</v>
      </c>
      <c r="BD91" s="194" t="s">
        <v>321</v>
      </c>
      <c r="BE91" s="247" t="s">
        <v>321</v>
      </c>
      <c r="BF91" s="248" t="s">
        <v>321</v>
      </c>
      <c r="BG91" s="105"/>
      <c r="BH91" s="232"/>
      <c r="BI91" s="81"/>
      <c r="BJ91" s="82"/>
      <c r="BK91" s="202"/>
      <c r="BL91" s="203"/>
      <c r="BM91" s="203"/>
      <c r="BN91" s="203"/>
      <c r="BO91" s="202"/>
      <c r="BP91" s="103" t="s">
        <v>321</v>
      </c>
      <c r="BQ91" s="103" t="s">
        <v>321</v>
      </c>
      <c r="BR91" s="194" t="s">
        <v>321</v>
      </c>
      <c r="BS91" s="247" t="s">
        <v>321</v>
      </c>
      <c r="BT91" s="248" t="s">
        <v>321</v>
      </c>
      <c r="BU91" s="105"/>
      <c r="BV91" s="232"/>
      <c r="BW91" s="81"/>
      <c r="BX91" s="82"/>
      <c r="BY91" s="202"/>
      <c r="BZ91" s="203"/>
      <c r="CA91" s="203"/>
      <c r="CB91" s="203"/>
      <c r="CC91" s="202"/>
      <c r="CD91" s="103" t="s">
        <v>321</v>
      </c>
      <c r="CE91" s="103" t="s">
        <v>321</v>
      </c>
      <c r="CF91" s="194" t="s">
        <v>321</v>
      </c>
      <c r="CG91" s="247" t="s">
        <v>321</v>
      </c>
      <c r="CH91" s="248" t="s">
        <v>321</v>
      </c>
      <c r="CI91" s="105"/>
      <c r="CJ91" s="232"/>
      <c r="CK91" s="81"/>
      <c r="CL91" s="185"/>
      <c r="CM91" s="185"/>
      <c r="CN91" s="185"/>
      <c r="CO91" s="105"/>
      <c r="CP91" s="232"/>
    </row>
    <row r="92" spans="2:94" ht="15" customHeight="1">
      <c r="B92" s="81"/>
      <c r="C92" s="185"/>
      <c r="D92" s="131"/>
      <c r="E92" s="119"/>
      <c r="F92" s="105"/>
      <c r="G92" s="30" t="s">
        <v>321</v>
      </c>
      <c r="H92" s="103"/>
      <c r="I92" s="108" t="str">
        <f ca="1"/>
        <v/>
      </c>
      <c r="J92" s="155" t="str">
        <f ca="1"/>
        <v/>
      </c>
      <c r="K92" s="103"/>
      <c r="L92" s="103"/>
      <c r="M92" s="103"/>
      <c r="N92" s="103"/>
      <c r="O92" s="103"/>
      <c r="P92" s="103"/>
      <c r="Q92" s="105"/>
      <c r="S92" s="81"/>
      <c r="T92" s="185"/>
      <c r="U92" s="118"/>
      <c r="V92" s="107"/>
      <c r="W92" s="195"/>
      <c r="X92" s="30"/>
      <c r="Y92" s="195"/>
      <c r="Z92" s="320" t="str">
        <f ca="1"/>
        <v/>
      </c>
      <c r="AA92" s="313" t="str">
        <f t="shared" ca="1" si="4"/>
        <v/>
      </c>
      <c r="AB92" s="313" t="str">
        <f t="shared" ca="1" si="5"/>
        <v/>
      </c>
      <c r="AC92" s="211" t="str">
        <f ca="1"/>
        <v/>
      </c>
      <c r="AD92" s="212" t="str">
        <f t="shared" ca="1" si="3"/>
        <v/>
      </c>
      <c r="AE92" s="105"/>
      <c r="AF92" s="232"/>
      <c r="AG92" s="81"/>
      <c r="AH92" s="82"/>
      <c r="AI92" s="202"/>
      <c r="AJ92" s="203"/>
      <c r="AK92" s="203"/>
      <c r="AL92" s="203"/>
      <c r="AM92" s="202"/>
      <c r="AN92" s="103" t="s">
        <v>321</v>
      </c>
      <c r="AO92" s="103" t="s">
        <v>321</v>
      </c>
      <c r="AP92" s="194" t="s">
        <v>321</v>
      </c>
      <c r="AQ92" s="247" t="s">
        <v>321</v>
      </c>
      <c r="AR92" s="248" t="s">
        <v>321</v>
      </c>
      <c r="AS92" s="105"/>
      <c r="AT92" s="232"/>
      <c r="AU92" s="81"/>
      <c r="AV92" s="82"/>
      <c r="AW92" s="202"/>
      <c r="AX92" s="203"/>
      <c r="AY92" s="203"/>
      <c r="AZ92" s="203"/>
      <c r="BA92" s="202"/>
      <c r="BB92" s="103" t="s">
        <v>321</v>
      </c>
      <c r="BC92" s="103" t="s">
        <v>321</v>
      </c>
      <c r="BD92" s="194" t="s">
        <v>321</v>
      </c>
      <c r="BE92" s="247" t="s">
        <v>321</v>
      </c>
      <c r="BF92" s="248" t="s">
        <v>321</v>
      </c>
      <c r="BG92" s="105"/>
      <c r="BH92" s="232"/>
      <c r="BI92" s="81"/>
      <c r="BJ92" s="82"/>
      <c r="BK92" s="202"/>
      <c r="BL92" s="203"/>
      <c r="BM92" s="203"/>
      <c r="BN92" s="203"/>
      <c r="BO92" s="202"/>
      <c r="BP92" s="103" t="s">
        <v>321</v>
      </c>
      <c r="BQ92" s="103" t="s">
        <v>321</v>
      </c>
      <c r="BR92" s="194" t="s">
        <v>321</v>
      </c>
      <c r="BS92" s="247" t="s">
        <v>321</v>
      </c>
      <c r="BT92" s="248" t="s">
        <v>321</v>
      </c>
      <c r="BU92" s="105"/>
      <c r="BV92" s="232"/>
      <c r="BW92" s="81"/>
      <c r="BX92" s="82"/>
      <c r="BY92" s="202"/>
      <c r="BZ92" s="203"/>
      <c r="CA92" s="203"/>
      <c r="CB92" s="203"/>
      <c r="CC92" s="202"/>
      <c r="CD92" s="103" t="s">
        <v>321</v>
      </c>
      <c r="CE92" s="103" t="s">
        <v>321</v>
      </c>
      <c r="CF92" s="194" t="s">
        <v>321</v>
      </c>
      <c r="CG92" s="247" t="s">
        <v>321</v>
      </c>
      <c r="CH92" s="248" t="s">
        <v>321</v>
      </c>
      <c r="CI92" s="105"/>
      <c r="CJ92" s="232"/>
      <c r="CK92" s="81"/>
      <c r="CL92" s="185"/>
      <c r="CM92" s="185"/>
      <c r="CN92" s="185"/>
      <c r="CO92" s="105"/>
      <c r="CP92" s="232"/>
    </row>
    <row r="93" spans="2:94" ht="15" customHeight="1">
      <c r="B93" s="81"/>
      <c r="C93" s="185"/>
      <c r="D93" s="118"/>
      <c r="E93" s="107"/>
      <c r="F93" s="105"/>
      <c r="G93" s="30" t="s">
        <v>321</v>
      </c>
      <c r="H93" s="103"/>
      <c r="I93" s="108" t="str">
        <f ca="1"/>
        <v/>
      </c>
      <c r="J93" s="155" t="str">
        <f ca="1"/>
        <v/>
      </c>
      <c r="K93" s="103"/>
      <c r="L93" s="103"/>
      <c r="M93" s="103"/>
      <c r="N93" s="103"/>
      <c r="O93" s="103"/>
      <c r="P93" s="103"/>
      <c r="Q93" s="105"/>
      <c r="S93" s="81"/>
      <c r="T93" s="185"/>
      <c r="U93" s="118"/>
      <c r="V93" s="107"/>
      <c r="W93" s="195"/>
      <c r="X93" s="30"/>
      <c r="Y93" s="195"/>
      <c r="Z93" s="320" t="str">
        <f ca="1"/>
        <v/>
      </c>
      <c r="AA93" s="313" t="str">
        <f t="shared" ca="1" si="4"/>
        <v/>
      </c>
      <c r="AB93" s="313" t="str">
        <f t="shared" ca="1" si="5"/>
        <v/>
      </c>
      <c r="AC93" s="211" t="str">
        <f ca="1"/>
        <v/>
      </c>
      <c r="AD93" s="212" t="str">
        <f t="shared" ca="1" si="3"/>
        <v/>
      </c>
      <c r="AE93" s="105"/>
      <c r="AF93" s="232"/>
      <c r="AG93" s="81"/>
      <c r="AH93" s="82"/>
      <c r="AI93" s="202"/>
      <c r="AJ93" s="203"/>
      <c r="AK93" s="203"/>
      <c r="AL93" s="203"/>
      <c r="AM93" s="202"/>
      <c r="AN93" s="103" t="s">
        <v>321</v>
      </c>
      <c r="AO93" s="103" t="s">
        <v>321</v>
      </c>
      <c r="AP93" s="194" t="s">
        <v>321</v>
      </c>
      <c r="AQ93" s="247" t="s">
        <v>321</v>
      </c>
      <c r="AR93" s="248" t="s">
        <v>321</v>
      </c>
      <c r="AS93" s="105"/>
      <c r="AT93" s="232"/>
      <c r="AU93" s="81"/>
      <c r="AV93" s="82"/>
      <c r="AW93" s="202"/>
      <c r="AX93" s="203"/>
      <c r="AY93" s="203"/>
      <c r="AZ93" s="203"/>
      <c r="BA93" s="202"/>
      <c r="BB93" s="103" t="s">
        <v>321</v>
      </c>
      <c r="BC93" s="103" t="s">
        <v>321</v>
      </c>
      <c r="BD93" s="194" t="s">
        <v>321</v>
      </c>
      <c r="BE93" s="247" t="s">
        <v>321</v>
      </c>
      <c r="BF93" s="248" t="s">
        <v>321</v>
      </c>
      <c r="BG93" s="105"/>
      <c r="BH93" s="232"/>
      <c r="BI93" s="81"/>
      <c r="BJ93" s="82"/>
      <c r="BK93" s="202"/>
      <c r="BL93" s="203"/>
      <c r="BM93" s="203"/>
      <c r="BN93" s="203"/>
      <c r="BO93" s="202"/>
      <c r="BP93" s="103" t="s">
        <v>321</v>
      </c>
      <c r="BQ93" s="103" t="s">
        <v>321</v>
      </c>
      <c r="BR93" s="194" t="s">
        <v>321</v>
      </c>
      <c r="BS93" s="247" t="s">
        <v>321</v>
      </c>
      <c r="BT93" s="248" t="s">
        <v>321</v>
      </c>
      <c r="BU93" s="105"/>
      <c r="BV93" s="232"/>
      <c r="BW93" s="81"/>
      <c r="BX93" s="82"/>
      <c r="BY93" s="202"/>
      <c r="BZ93" s="203"/>
      <c r="CA93" s="203"/>
      <c r="CB93" s="203"/>
      <c r="CC93" s="202"/>
      <c r="CD93" s="103" t="s">
        <v>321</v>
      </c>
      <c r="CE93" s="103" t="s">
        <v>321</v>
      </c>
      <c r="CF93" s="194" t="s">
        <v>321</v>
      </c>
      <c r="CG93" s="247" t="s">
        <v>321</v>
      </c>
      <c r="CH93" s="248" t="s">
        <v>321</v>
      </c>
      <c r="CI93" s="105"/>
      <c r="CJ93" s="232"/>
      <c r="CK93" s="81"/>
      <c r="CL93" s="185"/>
      <c r="CM93" s="185"/>
      <c r="CN93" s="185"/>
      <c r="CO93" s="105"/>
      <c r="CP93" s="232"/>
    </row>
    <row r="94" spans="2:94" ht="15" customHeight="1">
      <c r="B94" s="81"/>
      <c r="C94" s="185"/>
      <c r="D94" s="118"/>
      <c r="E94" s="119"/>
      <c r="F94" s="105"/>
      <c r="G94" s="30" t="s">
        <v>321</v>
      </c>
      <c r="H94" s="103"/>
      <c r="I94" s="108" t="str">
        <f ca="1"/>
        <v/>
      </c>
      <c r="J94" s="155" t="str">
        <f ca="1"/>
        <v/>
      </c>
      <c r="K94" s="103"/>
      <c r="L94" s="103"/>
      <c r="M94" s="103"/>
      <c r="N94" s="103"/>
      <c r="O94" s="103"/>
      <c r="P94" s="103"/>
      <c r="Q94" s="105"/>
      <c r="S94" s="81"/>
      <c r="T94" s="185"/>
      <c r="U94" s="118"/>
      <c r="V94" s="107"/>
      <c r="W94" s="195"/>
      <c r="X94" s="30"/>
      <c r="Y94" s="195"/>
      <c r="Z94" s="320" t="str">
        <f ca="1"/>
        <v/>
      </c>
      <c r="AA94" s="313" t="str">
        <f t="shared" ca="1" si="4"/>
        <v/>
      </c>
      <c r="AB94" s="313" t="str">
        <f t="shared" ca="1" si="5"/>
        <v/>
      </c>
      <c r="AC94" s="211" t="str">
        <f ca="1"/>
        <v/>
      </c>
      <c r="AD94" s="212" t="str">
        <f t="shared" ca="1" si="3"/>
        <v/>
      </c>
      <c r="AE94" s="105"/>
      <c r="AF94" s="232"/>
      <c r="AG94" s="81"/>
      <c r="AH94" s="82"/>
      <c r="AI94" s="202"/>
      <c r="AJ94" s="203"/>
      <c r="AK94" s="203"/>
      <c r="AL94" s="203"/>
      <c r="AM94" s="202"/>
      <c r="AN94" s="103" t="s">
        <v>321</v>
      </c>
      <c r="AO94" s="103" t="s">
        <v>321</v>
      </c>
      <c r="AP94" s="194" t="s">
        <v>321</v>
      </c>
      <c r="AQ94" s="247" t="s">
        <v>321</v>
      </c>
      <c r="AR94" s="248" t="s">
        <v>321</v>
      </c>
      <c r="AS94" s="105"/>
      <c r="AT94" s="232"/>
      <c r="AU94" s="81"/>
      <c r="AV94" s="82"/>
      <c r="AW94" s="202"/>
      <c r="AX94" s="203"/>
      <c r="AY94" s="203"/>
      <c r="AZ94" s="203"/>
      <c r="BA94" s="202"/>
      <c r="BB94" s="103" t="s">
        <v>321</v>
      </c>
      <c r="BC94" s="103" t="s">
        <v>321</v>
      </c>
      <c r="BD94" s="194" t="s">
        <v>321</v>
      </c>
      <c r="BE94" s="247" t="s">
        <v>321</v>
      </c>
      <c r="BF94" s="248" t="s">
        <v>321</v>
      </c>
      <c r="BG94" s="105"/>
      <c r="BH94" s="232"/>
      <c r="BI94" s="81"/>
      <c r="BJ94" s="82"/>
      <c r="BK94" s="202"/>
      <c r="BL94" s="203"/>
      <c r="BM94" s="203"/>
      <c r="BN94" s="203"/>
      <c r="BO94" s="202"/>
      <c r="BP94" s="103" t="s">
        <v>321</v>
      </c>
      <c r="BQ94" s="103" t="s">
        <v>321</v>
      </c>
      <c r="BR94" s="194" t="s">
        <v>321</v>
      </c>
      <c r="BS94" s="247" t="s">
        <v>321</v>
      </c>
      <c r="BT94" s="248" t="s">
        <v>321</v>
      </c>
      <c r="BU94" s="105"/>
      <c r="BV94" s="232"/>
      <c r="BW94" s="81"/>
      <c r="BX94" s="82"/>
      <c r="BY94" s="202"/>
      <c r="BZ94" s="203"/>
      <c r="CA94" s="203"/>
      <c r="CB94" s="203"/>
      <c r="CC94" s="202"/>
      <c r="CD94" s="103" t="s">
        <v>321</v>
      </c>
      <c r="CE94" s="103" t="s">
        <v>321</v>
      </c>
      <c r="CF94" s="194" t="s">
        <v>321</v>
      </c>
      <c r="CG94" s="247" t="s">
        <v>321</v>
      </c>
      <c r="CH94" s="248" t="s">
        <v>321</v>
      </c>
      <c r="CI94" s="105"/>
      <c r="CJ94" s="232"/>
      <c r="CK94" s="81"/>
      <c r="CL94" s="185"/>
      <c r="CM94" s="185"/>
      <c r="CN94" s="185"/>
      <c r="CO94" s="105"/>
      <c r="CP94" s="232"/>
    </row>
    <row r="95" spans="2:94" ht="15" customHeight="1">
      <c r="B95" s="81"/>
      <c r="C95" s="185"/>
      <c r="D95" s="118"/>
      <c r="E95" s="119"/>
      <c r="F95" s="105"/>
      <c r="G95" s="30" t="s">
        <v>321</v>
      </c>
      <c r="H95" s="103"/>
      <c r="I95" s="108" t="str">
        <f ca="1"/>
        <v/>
      </c>
      <c r="J95" s="155" t="str">
        <f ca="1"/>
        <v/>
      </c>
      <c r="K95" s="103"/>
      <c r="L95" s="103"/>
      <c r="M95" s="103"/>
      <c r="N95" s="103"/>
      <c r="O95" s="103"/>
      <c r="P95" s="103"/>
      <c r="Q95" s="105"/>
      <c r="S95" s="81"/>
      <c r="T95" s="185"/>
      <c r="U95" s="118"/>
      <c r="V95" s="107"/>
      <c r="W95" s="195"/>
      <c r="X95" s="30"/>
      <c r="Y95" s="195"/>
      <c r="Z95" s="320" t="str">
        <f ca="1"/>
        <v/>
      </c>
      <c r="AA95" s="313" t="str">
        <f t="shared" ca="1" si="4"/>
        <v/>
      </c>
      <c r="AB95" s="313" t="str">
        <f t="shared" ca="1" si="5"/>
        <v/>
      </c>
      <c r="AC95" s="211" t="str">
        <f ca="1"/>
        <v/>
      </c>
      <c r="AD95" s="212" t="str">
        <f t="shared" ca="1" si="3"/>
        <v/>
      </c>
      <c r="AE95" s="105"/>
      <c r="AF95" s="232"/>
      <c r="AG95" s="81"/>
      <c r="AH95" s="82"/>
      <c r="AI95" s="202"/>
      <c r="AJ95" s="203"/>
      <c r="AK95" s="203"/>
      <c r="AL95" s="203"/>
      <c r="AM95" s="202"/>
      <c r="AN95" s="103" t="s">
        <v>321</v>
      </c>
      <c r="AO95" s="103" t="s">
        <v>321</v>
      </c>
      <c r="AP95" s="194" t="s">
        <v>321</v>
      </c>
      <c r="AQ95" s="247" t="s">
        <v>321</v>
      </c>
      <c r="AR95" s="248" t="s">
        <v>321</v>
      </c>
      <c r="AS95" s="105"/>
      <c r="AT95" s="232"/>
      <c r="AU95" s="81"/>
      <c r="AV95" s="82"/>
      <c r="AW95" s="202"/>
      <c r="AX95" s="203"/>
      <c r="AY95" s="203"/>
      <c r="AZ95" s="203"/>
      <c r="BA95" s="202"/>
      <c r="BB95" s="103" t="s">
        <v>321</v>
      </c>
      <c r="BC95" s="103" t="s">
        <v>321</v>
      </c>
      <c r="BD95" s="194" t="s">
        <v>321</v>
      </c>
      <c r="BE95" s="247" t="s">
        <v>321</v>
      </c>
      <c r="BF95" s="248" t="s">
        <v>321</v>
      </c>
      <c r="BG95" s="105"/>
      <c r="BH95" s="232"/>
      <c r="BI95" s="81"/>
      <c r="BJ95" s="82"/>
      <c r="BK95" s="202"/>
      <c r="BL95" s="203"/>
      <c r="BM95" s="203"/>
      <c r="BN95" s="203"/>
      <c r="BO95" s="202"/>
      <c r="BP95" s="103" t="s">
        <v>321</v>
      </c>
      <c r="BQ95" s="103" t="s">
        <v>321</v>
      </c>
      <c r="BR95" s="194" t="s">
        <v>321</v>
      </c>
      <c r="BS95" s="247" t="s">
        <v>321</v>
      </c>
      <c r="BT95" s="248" t="s">
        <v>321</v>
      </c>
      <c r="BU95" s="105"/>
      <c r="BV95" s="232"/>
      <c r="BW95" s="81"/>
      <c r="BX95" s="82"/>
      <c r="BY95" s="202"/>
      <c r="BZ95" s="203"/>
      <c r="CA95" s="203"/>
      <c r="CB95" s="203"/>
      <c r="CC95" s="202"/>
      <c r="CD95" s="103" t="s">
        <v>321</v>
      </c>
      <c r="CE95" s="103" t="s">
        <v>321</v>
      </c>
      <c r="CF95" s="194" t="s">
        <v>321</v>
      </c>
      <c r="CG95" s="247" t="s">
        <v>321</v>
      </c>
      <c r="CH95" s="248" t="s">
        <v>321</v>
      </c>
      <c r="CI95" s="105"/>
      <c r="CJ95" s="232"/>
      <c r="CK95" s="81"/>
      <c r="CL95" s="185"/>
      <c r="CM95" s="185"/>
      <c r="CN95" s="185"/>
      <c r="CO95" s="105"/>
      <c r="CP95" s="232"/>
    </row>
    <row r="96" spans="2:94" ht="15" customHeight="1">
      <c r="B96" s="81"/>
      <c r="C96" s="185"/>
      <c r="D96" s="118"/>
      <c r="E96" s="119"/>
      <c r="F96" s="105"/>
      <c r="G96" s="30" t="s">
        <v>321</v>
      </c>
      <c r="H96" s="103"/>
      <c r="I96" s="108" t="str">
        <f ca="1"/>
        <v/>
      </c>
      <c r="J96" s="155" t="str">
        <f ca="1"/>
        <v/>
      </c>
      <c r="K96" s="103"/>
      <c r="L96" s="103"/>
      <c r="M96" s="103"/>
      <c r="N96" s="103"/>
      <c r="O96" s="103"/>
      <c r="P96" s="103"/>
      <c r="Q96" s="105"/>
      <c r="S96" s="81"/>
      <c r="T96" s="185"/>
      <c r="U96" s="118"/>
      <c r="V96" s="107"/>
      <c r="W96" s="195"/>
      <c r="X96" s="30"/>
      <c r="Y96" s="195"/>
      <c r="Z96" s="320" t="str">
        <f ca="1"/>
        <v/>
      </c>
      <c r="AA96" s="313" t="str">
        <f t="shared" ca="1" si="4"/>
        <v/>
      </c>
      <c r="AB96" s="313" t="str">
        <f t="shared" ca="1" si="5"/>
        <v/>
      </c>
      <c r="AC96" s="211" t="str">
        <f ca="1"/>
        <v/>
      </c>
      <c r="AD96" s="212" t="str">
        <f t="shared" ca="1" si="3"/>
        <v/>
      </c>
      <c r="AE96" s="105"/>
      <c r="AF96" s="232"/>
      <c r="AG96" s="81"/>
      <c r="AH96" s="82"/>
      <c r="AI96" s="202"/>
      <c r="AJ96" s="203"/>
      <c r="AK96" s="203"/>
      <c r="AL96" s="203"/>
      <c r="AM96" s="202"/>
      <c r="AN96" s="103" t="s">
        <v>321</v>
      </c>
      <c r="AO96" s="103" t="s">
        <v>321</v>
      </c>
      <c r="AP96" s="194" t="s">
        <v>321</v>
      </c>
      <c r="AQ96" s="247" t="s">
        <v>321</v>
      </c>
      <c r="AR96" s="248" t="s">
        <v>321</v>
      </c>
      <c r="AS96" s="105"/>
      <c r="AT96" s="232"/>
      <c r="AU96" s="81"/>
      <c r="AV96" s="82"/>
      <c r="AW96" s="202"/>
      <c r="AX96" s="203"/>
      <c r="AY96" s="203"/>
      <c r="AZ96" s="203"/>
      <c r="BA96" s="202"/>
      <c r="BB96" s="103" t="s">
        <v>321</v>
      </c>
      <c r="BC96" s="103" t="s">
        <v>321</v>
      </c>
      <c r="BD96" s="194" t="s">
        <v>321</v>
      </c>
      <c r="BE96" s="247" t="s">
        <v>321</v>
      </c>
      <c r="BF96" s="248" t="s">
        <v>321</v>
      </c>
      <c r="BG96" s="105"/>
      <c r="BH96" s="232"/>
      <c r="BI96" s="81"/>
      <c r="BJ96" s="82"/>
      <c r="BK96" s="202"/>
      <c r="BL96" s="203"/>
      <c r="BM96" s="203"/>
      <c r="BN96" s="203"/>
      <c r="BO96" s="202"/>
      <c r="BP96" s="103" t="s">
        <v>321</v>
      </c>
      <c r="BQ96" s="103" t="s">
        <v>321</v>
      </c>
      <c r="BR96" s="194" t="s">
        <v>321</v>
      </c>
      <c r="BS96" s="247" t="s">
        <v>321</v>
      </c>
      <c r="BT96" s="248" t="s">
        <v>321</v>
      </c>
      <c r="BU96" s="105"/>
      <c r="BV96" s="232"/>
      <c r="BW96" s="81"/>
      <c r="BX96" s="82"/>
      <c r="BY96" s="202"/>
      <c r="BZ96" s="203"/>
      <c r="CA96" s="203"/>
      <c r="CB96" s="203"/>
      <c r="CC96" s="202"/>
      <c r="CD96" s="103" t="s">
        <v>321</v>
      </c>
      <c r="CE96" s="103" t="s">
        <v>321</v>
      </c>
      <c r="CF96" s="194" t="s">
        <v>321</v>
      </c>
      <c r="CG96" s="247" t="s">
        <v>321</v>
      </c>
      <c r="CH96" s="248" t="s">
        <v>321</v>
      </c>
      <c r="CI96" s="105"/>
      <c r="CJ96" s="232"/>
      <c r="CK96" s="81"/>
      <c r="CL96" s="185"/>
      <c r="CM96" s="185"/>
      <c r="CN96" s="185"/>
      <c r="CO96" s="105"/>
      <c r="CP96" s="232"/>
    </row>
    <row r="97" spans="2:94" ht="15" customHeight="1">
      <c r="B97" s="81"/>
      <c r="C97" s="185"/>
      <c r="D97" s="118"/>
      <c r="E97" s="119"/>
      <c r="F97" s="105"/>
      <c r="G97" s="30" t="s">
        <v>321</v>
      </c>
      <c r="H97" s="103"/>
      <c r="I97" s="108" t="str">
        <f ca="1"/>
        <v/>
      </c>
      <c r="J97" s="155" t="str">
        <f ca="1"/>
        <v/>
      </c>
      <c r="K97" s="103"/>
      <c r="L97" s="103"/>
      <c r="M97" s="103"/>
      <c r="N97" s="103"/>
      <c r="O97" s="103"/>
      <c r="P97" s="103"/>
      <c r="Q97" s="105"/>
      <c r="S97" s="81"/>
      <c r="T97" s="185"/>
      <c r="U97" s="118"/>
      <c r="V97" s="107"/>
      <c r="W97" s="195"/>
      <c r="X97" s="30"/>
      <c r="Y97" s="195"/>
      <c r="Z97" s="320" t="str">
        <f ca="1"/>
        <v/>
      </c>
      <c r="AA97" s="313" t="str">
        <f t="shared" ca="1" si="4"/>
        <v/>
      </c>
      <c r="AB97" s="313" t="str">
        <f t="shared" ca="1" si="5"/>
        <v/>
      </c>
      <c r="AC97" s="211" t="str">
        <f ca="1"/>
        <v/>
      </c>
      <c r="AD97" s="212" t="str">
        <f t="shared" ca="1" si="3"/>
        <v/>
      </c>
      <c r="AE97" s="105"/>
      <c r="AF97" s="232"/>
      <c r="AG97" s="81"/>
      <c r="AH97" s="82"/>
      <c r="AI97" s="202"/>
      <c r="AJ97" s="203"/>
      <c r="AK97" s="203"/>
      <c r="AL97" s="203"/>
      <c r="AM97" s="202"/>
      <c r="AN97" s="103" t="s">
        <v>321</v>
      </c>
      <c r="AO97" s="103" t="s">
        <v>321</v>
      </c>
      <c r="AP97" s="194" t="s">
        <v>321</v>
      </c>
      <c r="AQ97" s="247" t="s">
        <v>321</v>
      </c>
      <c r="AR97" s="248" t="s">
        <v>321</v>
      </c>
      <c r="AS97" s="105"/>
      <c r="AT97" s="232"/>
      <c r="AU97" s="81"/>
      <c r="AV97" s="82"/>
      <c r="AW97" s="202"/>
      <c r="AX97" s="203"/>
      <c r="AY97" s="203"/>
      <c r="AZ97" s="203"/>
      <c r="BA97" s="202"/>
      <c r="BB97" s="103" t="s">
        <v>321</v>
      </c>
      <c r="BC97" s="103" t="s">
        <v>321</v>
      </c>
      <c r="BD97" s="194" t="s">
        <v>321</v>
      </c>
      <c r="BE97" s="247" t="s">
        <v>321</v>
      </c>
      <c r="BF97" s="248" t="s">
        <v>321</v>
      </c>
      <c r="BG97" s="105"/>
      <c r="BH97" s="232"/>
      <c r="BI97" s="81"/>
      <c r="BJ97" s="82"/>
      <c r="BK97" s="202"/>
      <c r="BL97" s="203"/>
      <c r="BM97" s="203"/>
      <c r="BN97" s="203"/>
      <c r="BO97" s="202"/>
      <c r="BP97" s="103" t="s">
        <v>321</v>
      </c>
      <c r="BQ97" s="103" t="s">
        <v>321</v>
      </c>
      <c r="BR97" s="194" t="s">
        <v>321</v>
      </c>
      <c r="BS97" s="247" t="s">
        <v>321</v>
      </c>
      <c r="BT97" s="248" t="s">
        <v>321</v>
      </c>
      <c r="BU97" s="105"/>
      <c r="BV97" s="232"/>
      <c r="BW97" s="81"/>
      <c r="BX97" s="82"/>
      <c r="BY97" s="202"/>
      <c r="BZ97" s="203"/>
      <c r="CA97" s="203"/>
      <c r="CB97" s="203"/>
      <c r="CC97" s="202"/>
      <c r="CD97" s="103" t="s">
        <v>321</v>
      </c>
      <c r="CE97" s="103" t="s">
        <v>321</v>
      </c>
      <c r="CF97" s="194" t="s">
        <v>321</v>
      </c>
      <c r="CG97" s="247" t="s">
        <v>321</v>
      </c>
      <c r="CH97" s="248" t="s">
        <v>321</v>
      </c>
      <c r="CI97" s="105"/>
      <c r="CJ97" s="232"/>
      <c r="CK97" s="81"/>
      <c r="CL97" s="185"/>
      <c r="CM97" s="185"/>
      <c r="CN97" s="185"/>
      <c r="CO97" s="105"/>
      <c r="CP97" s="232"/>
    </row>
    <row r="98" spans="2:94" ht="15" customHeight="1">
      <c r="B98" s="81"/>
      <c r="C98" s="185"/>
      <c r="D98" s="118"/>
      <c r="E98" s="119"/>
      <c r="F98" s="105"/>
      <c r="G98" s="30" t="s">
        <v>321</v>
      </c>
      <c r="H98" s="103"/>
      <c r="I98" s="108" t="str">
        <f ca="1"/>
        <v/>
      </c>
      <c r="J98" s="155" t="str">
        <f ca="1"/>
        <v/>
      </c>
      <c r="K98" s="103"/>
      <c r="L98" s="103"/>
      <c r="M98" s="103"/>
      <c r="N98" s="103"/>
      <c r="O98" s="103"/>
      <c r="P98" s="103"/>
      <c r="Q98" s="105"/>
      <c r="S98" s="81"/>
      <c r="T98" s="185"/>
      <c r="U98" s="118"/>
      <c r="V98" s="107"/>
      <c r="W98" s="195"/>
      <c r="X98" s="30"/>
      <c r="Y98" s="195"/>
      <c r="Z98" s="320" t="str">
        <f ca="1"/>
        <v/>
      </c>
      <c r="AA98" s="313" t="str">
        <f t="shared" ca="1" si="4"/>
        <v/>
      </c>
      <c r="AB98" s="313" t="str">
        <f t="shared" ca="1" si="5"/>
        <v/>
      </c>
      <c r="AC98" s="211" t="str">
        <f ca="1"/>
        <v/>
      </c>
      <c r="AD98" s="212" t="str">
        <f t="shared" ca="1" si="3"/>
        <v/>
      </c>
      <c r="AE98" s="105"/>
      <c r="AF98" s="232"/>
      <c r="AG98" s="81"/>
      <c r="AH98" s="82"/>
      <c r="AI98" s="202"/>
      <c r="AJ98" s="203"/>
      <c r="AK98" s="203"/>
      <c r="AL98" s="203"/>
      <c r="AM98" s="202"/>
      <c r="AN98" s="103" t="s">
        <v>321</v>
      </c>
      <c r="AO98" s="103" t="s">
        <v>321</v>
      </c>
      <c r="AP98" s="194" t="s">
        <v>321</v>
      </c>
      <c r="AQ98" s="247" t="s">
        <v>321</v>
      </c>
      <c r="AR98" s="248" t="s">
        <v>321</v>
      </c>
      <c r="AS98" s="105"/>
      <c r="AT98" s="232"/>
      <c r="AU98" s="81"/>
      <c r="AV98" s="82"/>
      <c r="AW98" s="202"/>
      <c r="AX98" s="203"/>
      <c r="AY98" s="203"/>
      <c r="AZ98" s="203"/>
      <c r="BA98" s="202"/>
      <c r="BB98" s="103" t="s">
        <v>321</v>
      </c>
      <c r="BC98" s="103" t="s">
        <v>321</v>
      </c>
      <c r="BD98" s="194" t="s">
        <v>321</v>
      </c>
      <c r="BE98" s="247" t="s">
        <v>321</v>
      </c>
      <c r="BF98" s="248" t="s">
        <v>321</v>
      </c>
      <c r="BG98" s="105"/>
      <c r="BH98" s="232"/>
      <c r="BI98" s="81"/>
      <c r="BJ98" s="82"/>
      <c r="BK98" s="202"/>
      <c r="BL98" s="203"/>
      <c r="BM98" s="203"/>
      <c r="BN98" s="203"/>
      <c r="BO98" s="202"/>
      <c r="BP98" s="103" t="s">
        <v>321</v>
      </c>
      <c r="BQ98" s="103" t="s">
        <v>321</v>
      </c>
      <c r="BR98" s="194" t="s">
        <v>321</v>
      </c>
      <c r="BS98" s="247" t="s">
        <v>321</v>
      </c>
      <c r="BT98" s="248" t="s">
        <v>321</v>
      </c>
      <c r="BU98" s="105"/>
      <c r="BV98" s="232"/>
      <c r="BW98" s="81"/>
      <c r="BX98" s="82"/>
      <c r="BY98" s="202"/>
      <c r="BZ98" s="203"/>
      <c r="CA98" s="203"/>
      <c r="CB98" s="203"/>
      <c r="CC98" s="202"/>
      <c r="CD98" s="103" t="s">
        <v>321</v>
      </c>
      <c r="CE98" s="103" t="s">
        <v>321</v>
      </c>
      <c r="CF98" s="194" t="s">
        <v>321</v>
      </c>
      <c r="CG98" s="247" t="s">
        <v>321</v>
      </c>
      <c r="CH98" s="248" t="s">
        <v>321</v>
      </c>
      <c r="CI98" s="105"/>
      <c r="CJ98" s="232"/>
      <c r="CK98" s="81"/>
      <c r="CL98" s="185"/>
      <c r="CM98" s="185"/>
      <c r="CN98" s="185"/>
      <c r="CO98" s="105"/>
      <c r="CP98" s="232"/>
    </row>
    <row r="99" spans="2:94" ht="15" customHeight="1">
      <c r="B99" s="81"/>
      <c r="C99" s="185"/>
      <c r="D99" s="118"/>
      <c r="E99" s="119"/>
      <c r="F99" s="105"/>
      <c r="G99" s="30" t="s">
        <v>321</v>
      </c>
      <c r="H99" s="103"/>
      <c r="I99" s="108" t="str">
        <f ca="1"/>
        <v/>
      </c>
      <c r="J99" s="155" t="str">
        <f ca="1"/>
        <v/>
      </c>
      <c r="K99" s="103"/>
      <c r="L99" s="103"/>
      <c r="M99" s="103"/>
      <c r="N99" s="103"/>
      <c r="O99" s="103"/>
      <c r="P99" s="103"/>
      <c r="Q99" s="105"/>
      <c r="S99" s="81"/>
      <c r="T99" s="185"/>
      <c r="U99" s="118"/>
      <c r="V99" s="107"/>
      <c r="W99" s="195"/>
      <c r="X99" s="30"/>
      <c r="Y99" s="195"/>
      <c r="Z99" s="320" t="str">
        <f ca="1"/>
        <v/>
      </c>
      <c r="AA99" s="313" t="str">
        <f t="shared" ca="1" si="4"/>
        <v/>
      </c>
      <c r="AB99" s="313" t="str">
        <f t="shared" ca="1" si="5"/>
        <v/>
      </c>
      <c r="AC99" s="211" t="str">
        <f ca="1"/>
        <v/>
      </c>
      <c r="AD99" s="212" t="str">
        <f t="shared" ca="1" si="3"/>
        <v/>
      </c>
      <c r="AE99" s="105"/>
      <c r="AF99" s="232"/>
      <c r="AG99" s="81"/>
      <c r="AH99" s="82"/>
      <c r="AI99" s="202"/>
      <c r="AJ99" s="203"/>
      <c r="AK99" s="203"/>
      <c r="AL99" s="203"/>
      <c r="AM99" s="202"/>
      <c r="AN99" s="103" t="s">
        <v>321</v>
      </c>
      <c r="AO99" s="103" t="s">
        <v>321</v>
      </c>
      <c r="AP99" s="194" t="s">
        <v>321</v>
      </c>
      <c r="AQ99" s="247" t="s">
        <v>321</v>
      </c>
      <c r="AR99" s="248" t="s">
        <v>321</v>
      </c>
      <c r="AS99" s="105"/>
      <c r="AT99" s="232"/>
      <c r="AU99" s="81"/>
      <c r="AV99" s="82"/>
      <c r="AW99" s="202"/>
      <c r="AX99" s="203"/>
      <c r="AY99" s="203"/>
      <c r="AZ99" s="203"/>
      <c r="BA99" s="202"/>
      <c r="BB99" s="103" t="s">
        <v>321</v>
      </c>
      <c r="BC99" s="103" t="s">
        <v>321</v>
      </c>
      <c r="BD99" s="194" t="s">
        <v>321</v>
      </c>
      <c r="BE99" s="247" t="s">
        <v>321</v>
      </c>
      <c r="BF99" s="248" t="s">
        <v>321</v>
      </c>
      <c r="BG99" s="105"/>
      <c r="BH99" s="232"/>
      <c r="BI99" s="81"/>
      <c r="BJ99" s="82"/>
      <c r="BK99" s="202"/>
      <c r="BL99" s="203"/>
      <c r="BM99" s="203"/>
      <c r="BN99" s="203"/>
      <c r="BO99" s="202"/>
      <c r="BP99" s="103" t="s">
        <v>321</v>
      </c>
      <c r="BQ99" s="103" t="s">
        <v>321</v>
      </c>
      <c r="BR99" s="194" t="s">
        <v>321</v>
      </c>
      <c r="BS99" s="247" t="s">
        <v>321</v>
      </c>
      <c r="BT99" s="248" t="s">
        <v>321</v>
      </c>
      <c r="BU99" s="105"/>
      <c r="BV99" s="232"/>
      <c r="BW99" s="81"/>
      <c r="BX99" s="82"/>
      <c r="BY99" s="202"/>
      <c r="BZ99" s="203"/>
      <c r="CA99" s="203"/>
      <c r="CB99" s="203"/>
      <c r="CC99" s="202"/>
      <c r="CD99" s="103" t="s">
        <v>321</v>
      </c>
      <c r="CE99" s="103" t="s">
        <v>321</v>
      </c>
      <c r="CF99" s="194" t="s">
        <v>321</v>
      </c>
      <c r="CG99" s="247" t="s">
        <v>321</v>
      </c>
      <c r="CH99" s="248" t="s">
        <v>321</v>
      </c>
      <c r="CI99" s="105"/>
      <c r="CJ99" s="232"/>
      <c r="CK99" s="81"/>
      <c r="CL99" s="185"/>
      <c r="CM99" s="185"/>
      <c r="CN99" s="185"/>
      <c r="CO99" s="105"/>
      <c r="CP99" s="232"/>
    </row>
    <row r="100" spans="2:94" ht="15" customHeight="1">
      <c r="B100" s="81"/>
      <c r="C100" s="185"/>
      <c r="D100" s="118"/>
      <c r="E100" s="119"/>
      <c r="F100" s="105"/>
      <c r="G100" s="30" t="s">
        <v>321</v>
      </c>
      <c r="H100" s="103"/>
      <c r="I100" s="108" t="str">
        <f ca="1"/>
        <v/>
      </c>
      <c r="J100" s="155" t="str">
        <f ca="1"/>
        <v/>
      </c>
      <c r="K100" s="103"/>
      <c r="L100" s="103"/>
      <c r="M100" s="103"/>
      <c r="N100" s="103"/>
      <c r="O100" s="103"/>
      <c r="P100" s="103"/>
      <c r="Q100" s="105"/>
      <c r="S100" s="81"/>
      <c r="T100" s="185"/>
      <c r="U100" s="118"/>
      <c r="V100" s="107"/>
      <c r="W100" s="195"/>
      <c r="X100" s="30"/>
      <c r="Y100" s="195"/>
      <c r="Z100" s="320" t="str">
        <f ca="1"/>
        <v/>
      </c>
      <c r="AA100" s="313" t="str">
        <f t="shared" ca="1" si="4"/>
        <v/>
      </c>
      <c r="AB100" s="313" t="str">
        <f t="shared" ca="1" si="5"/>
        <v/>
      </c>
      <c r="AC100" s="211" t="str">
        <f ca="1"/>
        <v/>
      </c>
      <c r="AD100" s="212" t="str">
        <f t="shared" ca="1" si="3"/>
        <v/>
      </c>
      <c r="AE100" s="105"/>
      <c r="AF100" s="232"/>
      <c r="AG100" s="81"/>
      <c r="AH100" s="82"/>
      <c r="AI100" s="202"/>
      <c r="AJ100" s="203"/>
      <c r="AK100" s="203"/>
      <c r="AL100" s="203"/>
      <c r="AM100" s="202"/>
      <c r="AN100" s="103" t="s">
        <v>321</v>
      </c>
      <c r="AO100" s="103" t="s">
        <v>321</v>
      </c>
      <c r="AP100" s="194" t="s">
        <v>321</v>
      </c>
      <c r="AQ100" s="247" t="s">
        <v>321</v>
      </c>
      <c r="AR100" s="248" t="s">
        <v>321</v>
      </c>
      <c r="AS100" s="105"/>
      <c r="AT100" s="232"/>
      <c r="AU100" s="81"/>
      <c r="AV100" s="82"/>
      <c r="AW100" s="202"/>
      <c r="AX100" s="203"/>
      <c r="AY100" s="203"/>
      <c r="AZ100" s="203"/>
      <c r="BA100" s="202"/>
      <c r="BB100" s="103" t="s">
        <v>321</v>
      </c>
      <c r="BC100" s="103" t="s">
        <v>321</v>
      </c>
      <c r="BD100" s="194" t="s">
        <v>321</v>
      </c>
      <c r="BE100" s="247" t="s">
        <v>321</v>
      </c>
      <c r="BF100" s="248" t="s">
        <v>321</v>
      </c>
      <c r="BG100" s="105"/>
      <c r="BH100" s="232"/>
      <c r="BI100" s="81"/>
      <c r="BJ100" s="82"/>
      <c r="BK100" s="202"/>
      <c r="BL100" s="203"/>
      <c r="BM100" s="203"/>
      <c r="BN100" s="203"/>
      <c r="BO100" s="202"/>
      <c r="BP100" s="103" t="s">
        <v>321</v>
      </c>
      <c r="BQ100" s="103" t="s">
        <v>321</v>
      </c>
      <c r="BR100" s="194" t="s">
        <v>321</v>
      </c>
      <c r="BS100" s="247" t="s">
        <v>321</v>
      </c>
      <c r="BT100" s="248" t="s">
        <v>321</v>
      </c>
      <c r="BU100" s="105"/>
      <c r="BV100" s="232"/>
      <c r="BW100" s="81"/>
      <c r="BX100" s="82"/>
      <c r="BY100" s="202"/>
      <c r="BZ100" s="203"/>
      <c r="CA100" s="203"/>
      <c r="CB100" s="203"/>
      <c r="CC100" s="202"/>
      <c r="CD100" s="103" t="s">
        <v>321</v>
      </c>
      <c r="CE100" s="103" t="s">
        <v>321</v>
      </c>
      <c r="CF100" s="194" t="s">
        <v>321</v>
      </c>
      <c r="CG100" s="247" t="s">
        <v>321</v>
      </c>
      <c r="CH100" s="248" t="s">
        <v>321</v>
      </c>
      <c r="CI100" s="105"/>
      <c r="CJ100" s="232"/>
      <c r="CK100" s="81"/>
      <c r="CL100" s="185"/>
      <c r="CM100" s="185"/>
      <c r="CN100" s="185"/>
      <c r="CO100" s="105"/>
      <c r="CP100" s="232"/>
    </row>
    <row r="101" spans="2:94" ht="15" customHeight="1">
      <c r="B101" s="81"/>
      <c r="C101" s="185"/>
      <c r="D101" s="118"/>
      <c r="E101" s="119"/>
      <c r="F101" s="105"/>
      <c r="G101" s="30" t="s">
        <v>321</v>
      </c>
      <c r="H101" s="103"/>
      <c r="I101" s="108" t="str">
        <f ca="1"/>
        <v/>
      </c>
      <c r="J101" s="155" t="str">
        <f ca="1"/>
        <v/>
      </c>
      <c r="K101" s="103"/>
      <c r="L101" s="103"/>
      <c r="M101" s="103"/>
      <c r="N101" s="103"/>
      <c r="O101" s="103"/>
      <c r="P101" s="103"/>
      <c r="Q101" s="105"/>
      <c r="S101" s="81"/>
      <c r="T101" s="185"/>
      <c r="U101" s="118"/>
      <c r="V101" s="107"/>
      <c r="W101" s="195"/>
      <c r="X101" s="30"/>
      <c r="Y101" s="195"/>
      <c r="Z101" s="320" t="str">
        <f ca="1"/>
        <v/>
      </c>
      <c r="AA101" s="313" t="str">
        <f t="shared" ca="1" si="4"/>
        <v/>
      </c>
      <c r="AB101" s="313" t="str">
        <f t="shared" ca="1" si="5"/>
        <v/>
      </c>
      <c r="AC101" s="211" t="str">
        <f ca="1"/>
        <v/>
      </c>
      <c r="AD101" s="212" t="str">
        <f t="shared" ca="1" si="3"/>
        <v/>
      </c>
      <c r="AE101" s="105"/>
      <c r="AF101" s="232"/>
      <c r="AG101" s="81"/>
      <c r="AH101" s="82"/>
      <c r="AI101" s="202"/>
      <c r="AJ101" s="203"/>
      <c r="AK101" s="203"/>
      <c r="AL101" s="203"/>
      <c r="AM101" s="202"/>
      <c r="AN101" s="103" t="s">
        <v>321</v>
      </c>
      <c r="AO101" s="103" t="s">
        <v>321</v>
      </c>
      <c r="AP101" s="194" t="s">
        <v>321</v>
      </c>
      <c r="AQ101" s="247" t="s">
        <v>321</v>
      </c>
      <c r="AR101" s="248" t="s">
        <v>321</v>
      </c>
      <c r="AS101" s="105"/>
      <c r="AT101" s="232"/>
      <c r="AU101" s="81"/>
      <c r="AV101" s="82"/>
      <c r="AW101" s="202"/>
      <c r="AX101" s="203"/>
      <c r="AY101" s="203"/>
      <c r="AZ101" s="203"/>
      <c r="BA101" s="202"/>
      <c r="BB101" s="103" t="s">
        <v>321</v>
      </c>
      <c r="BC101" s="103" t="s">
        <v>321</v>
      </c>
      <c r="BD101" s="194" t="s">
        <v>321</v>
      </c>
      <c r="BE101" s="247" t="s">
        <v>321</v>
      </c>
      <c r="BF101" s="248" t="s">
        <v>321</v>
      </c>
      <c r="BG101" s="105"/>
      <c r="BH101" s="232"/>
      <c r="BI101" s="81"/>
      <c r="BJ101" s="82"/>
      <c r="BK101" s="202"/>
      <c r="BL101" s="203"/>
      <c r="BM101" s="203"/>
      <c r="BN101" s="203"/>
      <c r="BO101" s="202"/>
      <c r="BP101" s="103" t="s">
        <v>321</v>
      </c>
      <c r="BQ101" s="103" t="s">
        <v>321</v>
      </c>
      <c r="BR101" s="194" t="s">
        <v>321</v>
      </c>
      <c r="BS101" s="247" t="s">
        <v>321</v>
      </c>
      <c r="BT101" s="248" t="s">
        <v>321</v>
      </c>
      <c r="BU101" s="105"/>
      <c r="BV101" s="232"/>
      <c r="BW101" s="81"/>
      <c r="BX101" s="82"/>
      <c r="BY101" s="202"/>
      <c r="BZ101" s="203"/>
      <c r="CA101" s="203"/>
      <c r="CB101" s="203"/>
      <c r="CC101" s="202"/>
      <c r="CD101" s="103" t="s">
        <v>321</v>
      </c>
      <c r="CE101" s="103" t="s">
        <v>321</v>
      </c>
      <c r="CF101" s="194" t="s">
        <v>321</v>
      </c>
      <c r="CG101" s="247" t="s">
        <v>321</v>
      </c>
      <c r="CH101" s="248" t="s">
        <v>321</v>
      </c>
      <c r="CI101" s="105"/>
      <c r="CJ101" s="232"/>
      <c r="CK101" s="81"/>
      <c r="CL101" s="185"/>
      <c r="CM101" s="185"/>
      <c r="CN101" s="185"/>
      <c r="CO101" s="105"/>
      <c r="CP101" s="232"/>
    </row>
    <row r="102" spans="2:94" ht="15" customHeight="1">
      <c r="B102" s="81"/>
      <c r="C102" s="185"/>
      <c r="D102" s="120"/>
      <c r="E102" s="121"/>
      <c r="F102" s="105"/>
      <c r="G102" s="30" t="s">
        <v>321</v>
      </c>
      <c r="H102" s="103"/>
      <c r="I102" s="122" t="str">
        <f ca="1"/>
        <v/>
      </c>
      <c r="J102" s="156" t="str">
        <f ca="1"/>
        <v/>
      </c>
      <c r="K102" s="103"/>
      <c r="L102" s="103"/>
      <c r="M102" s="103"/>
      <c r="N102" s="103"/>
      <c r="O102" s="103"/>
      <c r="P102" s="103"/>
      <c r="Q102" s="105"/>
      <c r="S102" s="81"/>
      <c r="T102" s="185"/>
      <c r="U102" s="120"/>
      <c r="V102" s="213"/>
      <c r="W102" s="195"/>
      <c r="X102" s="30"/>
      <c r="Y102" s="195"/>
      <c r="Z102" s="321" t="str">
        <f ca="1"/>
        <v/>
      </c>
      <c r="AA102" s="314" t="str">
        <f t="shared" ca="1" si="4"/>
        <v/>
      </c>
      <c r="AB102" s="314" t="str">
        <f t="shared" ca="1" si="5"/>
        <v/>
      </c>
      <c r="AC102" s="214" t="str">
        <f ca="1"/>
        <v/>
      </c>
      <c r="AD102" s="215" t="str">
        <f t="shared" ca="1" si="3"/>
        <v/>
      </c>
      <c r="AE102" s="105"/>
      <c r="AF102" s="232"/>
      <c r="AG102" s="81"/>
      <c r="AH102" s="82"/>
      <c r="AI102" s="202"/>
      <c r="AJ102" s="203"/>
      <c r="AK102" s="203"/>
      <c r="AL102" s="203"/>
      <c r="AM102" s="202"/>
      <c r="AN102" s="103" t="s">
        <v>321</v>
      </c>
      <c r="AO102" s="103" t="s">
        <v>321</v>
      </c>
      <c r="AP102" s="194" t="s">
        <v>321</v>
      </c>
      <c r="AQ102" s="247" t="s">
        <v>321</v>
      </c>
      <c r="AR102" s="248" t="s">
        <v>321</v>
      </c>
      <c r="AS102" s="105"/>
      <c r="AT102" s="232"/>
      <c r="AU102" s="81"/>
      <c r="AV102" s="82"/>
      <c r="AW102" s="202"/>
      <c r="AX102" s="203"/>
      <c r="AY102" s="203"/>
      <c r="AZ102" s="203"/>
      <c r="BA102" s="202"/>
      <c r="BB102" s="103" t="s">
        <v>321</v>
      </c>
      <c r="BC102" s="103" t="s">
        <v>321</v>
      </c>
      <c r="BD102" s="194" t="s">
        <v>321</v>
      </c>
      <c r="BE102" s="247" t="s">
        <v>321</v>
      </c>
      <c r="BF102" s="248" t="s">
        <v>321</v>
      </c>
      <c r="BG102" s="105"/>
      <c r="BH102" s="232"/>
      <c r="BI102" s="81"/>
      <c r="BJ102" s="82"/>
      <c r="BK102" s="202"/>
      <c r="BL102" s="203"/>
      <c r="BM102" s="203"/>
      <c r="BN102" s="203"/>
      <c r="BO102" s="202"/>
      <c r="BP102" s="103" t="s">
        <v>321</v>
      </c>
      <c r="BQ102" s="103" t="s">
        <v>321</v>
      </c>
      <c r="BR102" s="194" t="s">
        <v>321</v>
      </c>
      <c r="BS102" s="247" t="s">
        <v>321</v>
      </c>
      <c r="BT102" s="248" t="s">
        <v>321</v>
      </c>
      <c r="BU102" s="105"/>
      <c r="BV102" s="232"/>
      <c r="BW102" s="81"/>
      <c r="BX102" s="82"/>
      <c r="BY102" s="202"/>
      <c r="BZ102" s="203"/>
      <c r="CA102" s="203"/>
      <c r="CB102" s="203"/>
      <c r="CC102" s="202"/>
      <c r="CD102" s="103" t="s">
        <v>321</v>
      </c>
      <c r="CE102" s="103" t="s">
        <v>321</v>
      </c>
      <c r="CF102" s="194" t="s">
        <v>321</v>
      </c>
      <c r="CG102" s="247" t="s">
        <v>321</v>
      </c>
      <c r="CH102" s="248" t="s">
        <v>321</v>
      </c>
      <c r="CI102" s="105"/>
      <c r="CJ102" s="232"/>
      <c r="CK102" s="81"/>
      <c r="CL102" s="185"/>
      <c r="CM102" s="185"/>
      <c r="CN102" s="185"/>
      <c r="CO102" s="105"/>
      <c r="CP102" s="232"/>
    </row>
    <row r="103" spans="2:94" ht="15" customHeight="1">
      <c r="B103" s="92"/>
      <c r="C103" s="186"/>
      <c r="D103" s="93"/>
      <c r="E103" s="94"/>
      <c r="F103" s="95"/>
      <c r="G103" s="30" t="s">
        <v>321</v>
      </c>
      <c r="H103" s="83"/>
      <c r="I103" s="83"/>
      <c r="J103" s="83"/>
      <c r="K103" s="83"/>
      <c r="L103" s="83"/>
      <c r="M103" s="83"/>
      <c r="N103" s="83"/>
      <c r="O103" s="83"/>
      <c r="P103" s="83"/>
      <c r="Q103" s="95"/>
      <c r="S103" s="92"/>
      <c r="T103" s="83"/>
      <c r="U103" s="93"/>
      <c r="V103" s="94"/>
      <c r="W103" s="83"/>
      <c r="X103" s="232"/>
      <c r="Y103" s="92"/>
      <c r="Z103" s="83"/>
      <c r="AA103" s="83"/>
      <c r="AB103" s="83"/>
      <c r="AC103" s="83"/>
      <c r="AD103" s="83"/>
      <c r="AE103" s="95"/>
      <c r="AF103" s="232"/>
      <c r="AG103" s="92"/>
      <c r="AH103" s="83"/>
      <c r="AI103" s="93"/>
      <c r="AJ103" s="94"/>
      <c r="AK103" s="94"/>
      <c r="AL103" s="94"/>
      <c r="AM103" s="93"/>
      <c r="AN103" s="83"/>
      <c r="AO103" s="83"/>
      <c r="AP103" s="83"/>
      <c r="AQ103" s="83"/>
      <c r="AR103" s="83"/>
      <c r="AS103" s="95"/>
      <c r="AT103" s="232"/>
      <c r="AU103" s="92"/>
      <c r="AV103" s="83"/>
      <c r="AW103" s="93"/>
      <c r="AX103" s="94"/>
      <c r="AY103" s="94"/>
      <c r="AZ103" s="94"/>
      <c r="BA103" s="93"/>
      <c r="BB103" s="83"/>
      <c r="BC103" s="83"/>
      <c r="BD103" s="83"/>
      <c r="BE103" s="83"/>
      <c r="BF103" s="83"/>
      <c r="BG103" s="95"/>
      <c r="BH103" s="232"/>
      <c r="BI103" s="92"/>
      <c r="BJ103" s="83"/>
      <c r="BK103" s="93"/>
      <c r="BL103" s="94"/>
      <c r="BM103" s="94"/>
      <c r="BN103" s="94"/>
      <c r="BO103" s="93"/>
      <c r="BP103" s="83"/>
      <c r="BQ103" s="83"/>
      <c r="BR103" s="83"/>
      <c r="BS103" s="83"/>
      <c r="BT103" s="83"/>
      <c r="BU103" s="95"/>
      <c r="BV103" s="232"/>
      <c r="BW103" s="92"/>
      <c r="BX103" s="83"/>
      <c r="BY103" s="93"/>
      <c r="BZ103" s="94"/>
      <c r="CA103" s="94"/>
      <c r="CB103" s="94"/>
      <c r="CC103" s="93"/>
      <c r="CD103" s="83"/>
      <c r="CE103" s="83"/>
      <c r="CF103" s="83"/>
      <c r="CG103" s="83"/>
      <c r="CH103" s="83"/>
      <c r="CI103" s="95"/>
      <c r="CJ103" s="232"/>
      <c r="CK103" s="92"/>
      <c r="CL103" s="186"/>
      <c r="CM103" s="93"/>
      <c r="CN103" s="94"/>
      <c r="CO103" s="95"/>
      <c r="CP103" s="232"/>
    </row>
    <row r="104" spans="2:94" ht="15" customHeight="1">
      <c r="G104" s="2" t="s">
        <v>321</v>
      </c>
    </row>
    <row r="105" spans="2:94" ht="15" customHeight="1">
      <c r="G105" s="2" t="s">
        <v>321</v>
      </c>
    </row>
    <row r="106" spans="2:94" ht="15" customHeight="1">
      <c r="B106" s="96" t="s">
        <v>453</v>
      </c>
      <c r="G106" s="2" t="s">
        <v>321</v>
      </c>
      <c r="S106" s="96" t="s">
        <v>1028</v>
      </c>
      <c r="T106" s="182"/>
      <c r="U106" s="341"/>
      <c r="V106" s="75"/>
      <c r="AE106" s="3"/>
    </row>
    <row r="107" spans="2:94" ht="15" customHeight="1">
      <c r="B107" s="76"/>
      <c r="C107" s="184"/>
      <c r="D107" s="77"/>
      <c r="E107" s="77"/>
      <c r="F107" s="80"/>
      <c r="G107" s="30" t="s">
        <v>321</v>
      </c>
      <c r="H107" s="77"/>
      <c r="I107" s="77"/>
      <c r="J107" s="77"/>
      <c r="K107" s="77"/>
      <c r="L107" s="77"/>
      <c r="M107" s="77"/>
      <c r="N107" s="77"/>
      <c r="O107" s="77"/>
      <c r="P107" s="77"/>
      <c r="Q107" s="80"/>
      <c r="S107" s="76"/>
      <c r="T107" s="77"/>
      <c r="U107" s="99"/>
      <c r="V107" s="100"/>
      <c r="W107" s="77"/>
      <c r="X107" s="30"/>
      <c r="Y107" s="77"/>
      <c r="Z107" s="77"/>
      <c r="AA107" s="77"/>
      <c r="AB107" s="77"/>
      <c r="AC107" s="77"/>
      <c r="AD107" s="77"/>
      <c r="AE107" s="80"/>
      <c r="AF107" s="232"/>
    </row>
    <row r="108" spans="2:94" ht="15" customHeight="1">
      <c r="B108" s="81"/>
      <c r="C108" s="185"/>
      <c r="D108" s="104" t="s">
        <v>444</v>
      </c>
      <c r="E108" s="103"/>
      <c r="F108" s="105"/>
      <c r="G108" s="30" t="s">
        <v>321</v>
      </c>
      <c r="H108" s="103"/>
      <c r="I108" s="104" t="s">
        <v>445</v>
      </c>
      <c r="J108" s="103"/>
      <c r="K108" s="103"/>
      <c r="L108" s="103"/>
      <c r="M108" s="103"/>
      <c r="N108" s="103"/>
      <c r="O108" s="103"/>
      <c r="P108" s="103"/>
      <c r="Q108" s="105"/>
      <c r="S108" s="81"/>
      <c r="T108" s="82"/>
      <c r="U108" s="101" t="s">
        <v>1029</v>
      </c>
      <c r="V108" s="102"/>
      <c r="W108" s="103"/>
      <c r="X108" s="30"/>
      <c r="Y108" s="103"/>
      <c r="Z108" s="104" t="s">
        <v>1030</v>
      </c>
      <c r="AA108" s="103"/>
      <c r="AB108" s="103"/>
      <c r="AC108" s="103"/>
      <c r="AD108" s="103"/>
      <c r="AE108" s="105"/>
      <c r="AF108" s="232"/>
    </row>
    <row r="109" spans="2:94" ht="15" customHeight="1">
      <c r="B109" s="81"/>
      <c r="C109" s="187" t="s">
        <v>977</v>
      </c>
      <c r="D109" s="127" t="s">
        <v>421</v>
      </c>
      <c r="E109" s="271" t="s">
        <v>422</v>
      </c>
      <c r="F109" s="105"/>
      <c r="G109" s="30" t="s">
        <v>321</v>
      </c>
      <c r="H109" s="103"/>
      <c r="I109" s="106" t="s">
        <v>423</v>
      </c>
      <c r="J109" s="106" t="s">
        <v>424</v>
      </c>
      <c r="K109" s="103"/>
      <c r="L109" s="103"/>
      <c r="M109" s="103"/>
      <c r="N109" s="103"/>
      <c r="O109" s="103"/>
      <c r="P109" s="103"/>
      <c r="Q109" s="105"/>
      <c r="S109" s="81"/>
      <c r="T109" s="185" t="s">
        <v>977</v>
      </c>
      <c r="U109" s="216" t="s">
        <v>446</v>
      </c>
      <c r="V109" s="271" t="s">
        <v>422</v>
      </c>
      <c r="W109" s="82"/>
      <c r="X109" s="30"/>
      <c r="Y109" s="82"/>
      <c r="Z109" s="194" t="s">
        <v>423</v>
      </c>
      <c r="AA109" s="194" t="s">
        <v>424</v>
      </c>
      <c r="AB109" s="194" t="s">
        <v>427</v>
      </c>
      <c r="AC109" s="103"/>
      <c r="AD109" s="103"/>
      <c r="AE109" s="105"/>
      <c r="AF109" s="232"/>
    </row>
    <row r="110" spans="2:94" ht="15" customHeight="1">
      <c r="B110" s="81"/>
      <c r="C110" s="185" t="s">
        <v>978</v>
      </c>
      <c r="D110" s="128" t="s">
        <v>448</v>
      </c>
      <c r="E110" s="272" t="s">
        <v>449</v>
      </c>
      <c r="F110" s="105"/>
      <c r="G110" s="30" t="s">
        <v>321</v>
      </c>
      <c r="H110" s="103"/>
      <c r="I110" s="108" t="str">
        <f t="array" aca="1" ref="I110:I134" ca="1">INDIRECT(Curve.MarketDataSource&amp;"!"&amp;"MarketData.Tenor.OIS.Swaps")</f>
        <v/>
      </c>
      <c r="J110" s="155" t="str">
        <f t="array" aca="1" ref="J110:J134" ca="1">INDIRECT(Curve.MarketDataSource&amp;"!"&amp;"MarketData.Quote.OIS.Swaps")</f>
        <v/>
      </c>
      <c r="K110" s="103"/>
      <c r="L110" s="103"/>
      <c r="M110" s="103"/>
      <c r="N110" s="103"/>
      <c r="O110" s="103"/>
      <c r="P110" s="103"/>
      <c r="Q110" s="105"/>
      <c r="S110" s="81"/>
      <c r="T110" s="185" t="s">
        <v>978</v>
      </c>
      <c r="U110" s="217" t="s">
        <v>1004</v>
      </c>
      <c r="V110" s="272" t="s">
        <v>449</v>
      </c>
      <c r="W110" s="195"/>
      <c r="X110" s="30"/>
      <c r="Y110" s="195"/>
      <c r="Z110" s="218" t="str">
        <f t="array" aca="1" ref="Z110:Z134" ca="1">INDIRECT(Curve.MarketDataSource&amp;"!MarketData.Tenor.Swap.Swaps")</f>
        <v/>
      </c>
      <c r="AA110" s="219" t="str">
        <f t="array" aca="1" ref="AA110:AA134" ca="1">INDIRECT(Curve.MarketDataSource&amp;"!MarketData.Quote.Swap.Swaps")</f>
        <v/>
      </c>
      <c r="AB110" s="197" t="str">
        <f ca="1">IF(AA110="","","TRUE")</f>
        <v/>
      </c>
      <c r="AC110" s="220"/>
      <c r="AD110" s="220"/>
      <c r="AE110" s="105"/>
      <c r="AF110" s="232"/>
    </row>
    <row r="111" spans="2:94" ht="15" customHeight="1">
      <c r="B111" s="81"/>
      <c r="C111" s="185" t="s">
        <v>979</v>
      </c>
      <c r="D111" s="128" t="s">
        <v>451</v>
      </c>
      <c r="E111" s="272" t="s">
        <v>465</v>
      </c>
      <c r="F111" s="105"/>
      <c r="G111" s="30" t="s">
        <v>321</v>
      </c>
      <c r="H111" s="103"/>
      <c r="I111" s="108" t="str">
        <f ca="1"/>
        <v/>
      </c>
      <c r="J111" s="155" t="str">
        <f ca="1"/>
        <v/>
      </c>
      <c r="K111" s="103"/>
      <c r="L111" s="103"/>
      <c r="M111" s="103"/>
      <c r="N111" s="103"/>
      <c r="O111" s="103"/>
      <c r="P111" s="103"/>
      <c r="Q111" s="105"/>
      <c r="S111" s="81"/>
      <c r="T111" s="185" t="s">
        <v>1061</v>
      </c>
      <c r="U111" s="217" t="s">
        <v>1031</v>
      </c>
      <c r="V111" s="272" t="s">
        <v>430</v>
      </c>
      <c r="W111" s="195"/>
      <c r="X111" s="30"/>
      <c r="Y111" s="195"/>
      <c r="Z111" s="108" t="str">
        <f ca="1"/>
        <v/>
      </c>
      <c r="AA111" s="221" t="str">
        <f ca="1"/>
        <v/>
      </c>
      <c r="AB111" s="198" t="str">
        <f t="shared" ref="AB111:AB134" ca="1" si="6">IF(AA111="","","TRUE")</f>
        <v/>
      </c>
      <c r="AC111" s="220"/>
      <c r="AD111" s="220"/>
      <c r="AE111" s="105"/>
      <c r="AF111" s="232"/>
    </row>
    <row r="112" spans="2:94" ht="15" customHeight="1">
      <c r="B112" s="81"/>
      <c r="C112" s="185" t="s">
        <v>981</v>
      </c>
      <c r="D112" s="128" t="s">
        <v>433</v>
      </c>
      <c r="E112" s="272" t="s">
        <v>434</v>
      </c>
      <c r="F112" s="105"/>
      <c r="G112" s="30" t="s">
        <v>321</v>
      </c>
      <c r="H112" s="103"/>
      <c r="I112" s="108" t="str">
        <f ca="1"/>
        <v/>
      </c>
      <c r="J112" s="155" t="str">
        <f ca="1"/>
        <v/>
      </c>
      <c r="K112" s="103"/>
      <c r="L112" s="103"/>
      <c r="M112" s="103"/>
      <c r="N112" s="103"/>
      <c r="O112" s="103"/>
      <c r="P112" s="103"/>
      <c r="Q112" s="105"/>
      <c r="S112" s="81"/>
      <c r="T112" s="185" t="s">
        <v>979</v>
      </c>
      <c r="U112" s="217" t="s">
        <v>450</v>
      </c>
      <c r="V112" s="272" t="s">
        <v>465</v>
      </c>
      <c r="W112" s="195"/>
      <c r="X112" s="30"/>
      <c r="Y112" s="195"/>
      <c r="Z112" s="108" t="str">
        <f ca="1"/>
        <v/>
      </c>
      <c r="AA112" s="221" t="str">
        <f ca="1"/>
        <v/>
      </c>
      <c r="AB112" s="198" t="str">
        <f t="shared" ca="1" si="6"/>
        <v/>
      </c>
      <c r="AC112" s="220"/>
      <c r="AD112" s="220"/>
      <c r="AE112" s="105"/>
      <c r="AF112" s="232"/>
    </row>
    <row r="113" spans="2:32" ht="15" customHeight="1">
      <c r="B113" s="81"/>
      <c r="C113" s="185"/>
      <c r="D113" s="128"/>
      <c r="E113" s="107"/>
      <c r="F113" s="105"/>
      <c r="G113" s="30" t="s">
        <v>321</v>
      </c>
      <c r="H113" s="103"/>
      <c r="I113" s="108" t="str">
        <f ca="1"/>
        <v/>
      </c>
      <c r="J113" s="155" t="str">
        <f ca="1"/>
        <v/>
      </c>
      <c r="K113" s="103"/>
      <c r="L113" s="103"/>
      <c r="M113" s="103"/>
      <c r="N113" s="103"/>
      <c r="O113" s="103"/>
      <c r="P113" s="103"/>
      <c r="Q113" s="105"/>
      <c r="S113" s="81"/>
      <c r="T113" s="185" t="s">
        <v>1062</v>
      </c>
      <c r="U113" s="217" t="s">
        <v>1032</v>
      </c>
      <c r="V113" s="272" t="s">
        <v>995</v>
      </c>
      <c r="W113" s="195"/>
      <c r="X113" s="30"/>
      <c r="Y113" s="195"/>
      <c r="Z113" s="108" t="str">
        <f ca="1"/>
        <v/>
      </c>
      <c r="AA113" s="221" t="str">
        <f ca="1"/>
        <v/>
      </c>
      <c r="AB113" s="198" t="str">
        <f t="shared" ca="1" si="6"/>
        <v/>
      </c>
      <c r="AC113" s="220"/>
      <c r="AD113" s="220"/>
      <c r="AE113" s="105"/>
      <c r="AF113" s="232"/>
    </row>
    <row r="114" spans="2:32" ht="15" customHeight="1">
      <c r="B114" s="81"/>
      <c r="C114" s="185"/>
      <c r="D114" s="129"/>
      <c r="E114" s="107"/>
      <c r="F114" s="105"/>
      <c r="G114" s="30" t="s">
        <v>321</v>
      </c>
      <c r="H114" s="103"/>
      <c r="I114" s="108" t="str">
        <f ca="1"/>
        <v/>
      </c>
      <c r="J114" s="155" t="str">
        <f ca="1"/>
        <v/>
      </c>
      <c r="K114" s="103"/>
      <c r="L114" s="103"/>
      <c r="M114" s="103"/>
      <c r="N114" s="103"/>
      <c r="O114" s="103"/>
      <c r="P114" s="103"/>
      <c r="Q114" s="105"/>
      <c r="S114" s="81"/>
      <c r="T114" s="185" t="s">
        <v>975</v>
      </c>
      <c r="U114" s="148" t="s">
        <v>415</v>
      </c>
      <c r="V114" s="172" t="str">
        <f ca="1">"FN_"&amp;W114&amp;"INTERPOLATION"</f>
        <v>FN_SPLINEINTERPOLATION</v>
      </c>
      <c r="W114" s="177" t="str">
        <f ca="1">INDIRECT("Settings.Swap.Interpolation.Swaps."&amp;Currency)</f>
        <v>SPLINE</v>
      </c>
      <c r="X114" s="30"/>
      <c r="Y114" s="195"/>
      <c r="Z114" s="108" t="str">
        <f ca="1"/>
        <v/>
      </c>
      <c r="AA114" s="221" t="str">
        <f ca="1"/>
        <v/>
      </c>
      <c r="AB114" s="198" t="str">
        <f t="shared" ca="1" si="6"/>
        <v/>
      </c>
      <c r="AC114" s="220"/>
      <c r="AD114" s="220"/>
      <c r="AE114" s="105"/>
      <c r="AF114" s="232"/>
    </row>
    <row r="115" spans="2:32" ht="15" customHeight="1">
      <c r="B115" s="81"/>
      <c r="C115" s="185"/>
      <c r="D115" s="130"/>
      <c r="E115" s="116"/>
      <c r="F115" s="105"/>
      <c r="G115" s="30" t="s">
        <v>321</v>
      </c>
      <c r="H115" s="103"/>
      <c r="I115" s="108" t="str">
        <f ca="1"/>
        <v/>
      </c>
      <c r="J115" s="155" t="str">
        <f ca="1"/>
        <v/>
      </c>
      <c r="K115" s="103"/>
      <c r="L115" s="103"/>
      <c r="M115" s="103"/>
      <c r="N115" s="103"/>
      <c r="O115" s="103"/>
      <c r="P115" s="103"/>
      <c r="Q115" s="105"/>
      <c r="S115" s="81"/>
      <c r="T115" s="185" t="s">
        <v>980</v>
      </c>
      <c r="U115" s="217" t="s">
        <v>1009</v>
      </c>
      <c r="V115" s="272">
        <v>2</v>
      </c>
      <c r="W115" s="195"/>
      <c r="X115" s="30"/>
      <c r="Y115" s="195"/>
      <c r="Z115" s="108" t="str">
        <f ca="1"/>
        <v/>
      </c>
      <c r="AA115" s="221" t="str">
        <f ca="1"/>
        <v/>
      </c>
      <c r="AB115" s="198" t="str">
        <f t="shared" ca="1" si="6"/>
        <v/>
      </c>
      <c r="AC115" s="220"/>
      <c r="AD115" s="220"/>
      <c r="AE115" s="105"/>
      <c r="AF115" s="232"/>
    </row>
    <row r="116" spans="2:32" ht="15" customHeight="1">
      <c r="B116" s="81"/>
      <c r="C116" s="185"/>
      <c r="D116" s="128"/>
      <c r="E116" s="107"/>
      <c r="F116" s="105"/>
      <c r="G116" s="30" t="s">
        <v>321</v>
      </c>
      <c r="H116" s="103"/>
      <c r="I116" s="108" t="str">
        <f ca="1"/>
        <v/>
      </c>
      <c r="J116" s="155" t="str">
        <f ca="1"/>
        <v/>
      </c>
      <c r="K116" s="103"/>
      <c r="L116" s="103"/>
      <c r="M116" s="103"/>
      <c r="N116" s="103"/>
      <c r="O116" s="103"/>
      <c r="P116" s="103"/>
      <c r="Q116" s="105"/>
      <c r="S116" s="81"/>
      <c r="T116" s="185" t="s">
        <v>981</v>
      </c>
      <c r="U116" s="217" t="s">
        <v>452</v>
      </c>
      <c r="V116" s="274" t="s">
        <v>434</v>
      </c>
      <c r="W116" s="195"/>
      <c r="X116" s="30"/>
      <c r="Y116" s="195"/>
      <c r="Z116" s="108" t="str">
        <f ca="1"/>
        <v/>
      </c>
      <c r="AA116" s="221" t="str">
        <f ca="1"/>
        <v/>
      </c>
      <c r="AB116" s="198" t="str">
        <f t="shared" ca="1" si="6"/>
        <v/>
      </c>
      <c r="AC116" s="220"/>
      <c r="AD116" s="220"/>
      <c r="AE116" s="105"/>
      <c r="AF116" s="232"/>
    </row>
    <row r="117" spans="2:32" ht="15" customHeight="1">
      <c r="B117" s="81"/>
      <c r="C117" s="185"/>
      <c r="D117" s="128"/>
      <c r="E117" s="107"/>
      <c r="F117" s="105"/>
      <c r="G117" s="30" t="s">
        <v>321</v>
      </c>
      <c r="H117" s="103"/>
      <c r="I117" s="108" t="str">
        <f ca="1"/>
        <v/>
      </c>
      <c r="J117" s="155" t="str">
        <f ca="1"/>
        <v/>
      </c>
      <c r="K117" s="103"/>
      <c r="L117" s="103"/>
      <c r="M117" s="103"/>
      <c r="N117" s="103"/>
      <c r="O117" s="103"/>
      <c r="P117" s="103"/>
      <c r="Q117" s="105"/>
      <c r="S117" s="81"/>
      <c r="T117" s="185" t="s">
        <v>1063</v>
      </c>
      <c r="U117" s="217" t="s">
        <v>1033</v>
      </c>
      <c r="V117" s="272" t="b">
        <v>1</v>
      </c>
      <c r="W117" s="195"/>
      <c r="X117" s="30"/>
      <c r="Y117" s="195"/>
      <c r="Z117" s="108" t="str">
        <f ca="1"/>
        <v/>
      </c>
      <c r="AA117" s="221" t="str">
        <f ca="1"/>
        <v/>
      </c>
      <c r="AB117" s="198" t="str">
        <f t="shared" ca="1" si="6"/>
        <v/>
      </c>
      <c r="AC117" s="220"/>
      <c r="AD117" s="220"/>
      <c r="AE117" s="105"/>
      <c r="AF117" s="232"/>
    </row>
    <row r="118" spans="2:32" ht="15" customHeight="1">
      <c r="B118" s="81"/>
      <c r="C118" s="185"/>
      <c r="D118" s="128"/>
      <c r="E118" s="107"/>
      <c r="F118" s="105"/>
      <c r="G118" s="30" t="s">
        <v>321</v>
      </c>
      <c r="H118" s="103"/>
      <c r="I118" s="108" t="str">
        <f ca="1"/>
        <v/>
      </c>
      <c r="J118" s="155" t="str">
        <f ca="1"/>
        <v/>
      </c>
      <c r="K118" s="103"/>
      <c r="L118" s="103"/>
      <c r="M118" s="103"/>
      <c r="N118" s="103"/>
      <c r="O118" s="103"/>
      <c r="P118" s="103"/>
      <c r="Q118" s="105"/>
      <c r="S118" s="81"/>
      <c r="T118" s="185" t="s">
        <v>1064</v>
      </c>
      <c r="U118" s="217" t="s">
        <v>1034</v>
      </c>
      <c r="V118" s="272" t="b">
        <v>1</v>
      </c>
      <c r="W118" s="195"/>
      <c r="X118" s="30"/>
      <c r="Y118" s="195"/>
      <c r="Z118" s="108" t="str">
        <f ca="1"/>
        <v/>
      </c>
      <c r="AA118" s="221" t="str">
        <f ca="1"/>
        <v/>
      </c>
      <c r="AB118" s="198" t="str">
        <f t="shared" ca="1" si="6"/>
        <v/>
      </c>
      <c r="AC118" s="220"/>
      <c r="AD118" s="220"/>
      <c r="AE118" s="105"/>
      <c r="AF118" s="232"/>
    </row>
    <row r="119" spans="2:32" ht="15" customHeight="1">
      <c r="B119" s="81"/>
      <c r="C119" s="185"/>
      <c r="D119" s="128"/>
      <c r="E119" s="107"/>
      <c r="F119" s="105"/>
      <c r="G119" s="30" t="s">
        <v>321</v>
      </c>
      <c r="H119" s="103"/>
      <c r="I119" s="108" t="str">
        <f ca="1"/>
        <v/>
      </c>
      <c r="J119" s="155" t="str">
        <f ca="1"/>
        <v/>
      </c>
      <c r="K119" s="103"/>
      <c r="L119" s="103"/>
      <c r="M119" s="103"/>
      <c r="N119" s="103"/>
      <c r="O119" s="103"/>
      <c r="P119" s="103"/>
      <c r="Q119" s="105"/>
      <c r="S119" s="81"/>
      <c r="T119" s="185" t="s">
        <v>984</v>
      </c>
      <c r="U119" s="217" t="s">
        <v>438</v>
      </c>
      <c r="V119" s="275">
        <v>1.0000000000000001E-9</v>
      </c>
      <c r="W119" s="195"/>
      <c r="X119" s="30"/>
      <c r="Y119" s="195"/>
      <c r="Z119" s="108" t="str">
        <f ca="1"/>
        <v/>
      </c>
      <c r="AA119" s="221" t="str">
        <f ca="1"/>
        <v/>
      </c>
      <c r="AB119" s="198" t="str">
        <f t="shared" ca="1" si="6"/>
        <v/>
      </c>
      <c r="AC119" s="220"/>
      <c r="AD119" s="220"/>
      <c r="AE119" s="105"/>
      <c r="AF119" s="232"/>
    </row>
    <row r="120" spans="2:32" ht="15" customHeight="1">
      <c r="B120" s="81"/>
      <c r="C120" s="185"/>
      <c r="D120" s="128"/>
      <c r="E120" s="107"/>
      <c r="F120" s="105"/>
      <c r="G120" s="30" t="s">
        <v>321</v>
      </c>
      <c r="H120" s="103"/>
      <c r="I120" s="108" t="str">
        <f ca="1"/>
        <v/>
      </c>
      <c r="J120" s="155" t="str">
        <f ca="1"/>
        <v/>
      </c>
      <c r="K120" s="103"/>
      <c r="L120" s="103"/>
      <c r="M120" s="103"/>
      <c r="N120" s="103"/>
      <c r="O120" s="103"/>
      <c r="P120" s="103"/>
      <c r="Q120" s="105"/>
      <c r="S120" s="81"/>
      <c r="T120" s="185" t="s">
        <v>983</v>
      </c>
      <c r="U120" s="217" t="s">
        <v>439</v>
      </c>
      <c r="V120" s="276">
        <v>1000</v>
      </c>
      <c r="W120" s="195"/>
      <c r="X120" s="30"/>
      <c r="Y120" s="195"/>
      <c r="Z120" s="108" t="str">
        <f ca="1"/>
        <v/>
      </c>
      <c r="AA120" s="221" t="str">
        <f ca="1"/>
        <v/>
      </c>
      <c r="AB120" s="198" t="str">
        <f t="shared" ca="1" si="6"/>
        <v/>
      </c>
      <c r="AC120" s="220"/>
      <c r="AD120" s="220"/>
      <c r="AE120" s="105"/>
      <c r="AF120" s="232"/>
    </row>
    <row r="121" spans="2:32" ht="15" customHeight="1">
      <c r="B121" s="81"/>
      <c r="C121" s="185"/>
      <c r="D121" s="129"/>
      <c r="E121" s="107"/>
      <c r="F121" s="105"/>
      <c r="G121" s="30" t="s">
        <v>321</v>
      </c>
      <c r="H121" s="103"/>
      <c r="I121" s="108" t="str">
        <f ca="1"/>
        <v/>
      </c>
      <c r="J121" s="155" t="str">
        <f ca="1"/>
        <v/>
      </c>
      <c r="K121" s="103"/>
      <c r="L121" s="103"/>
      <c r="M121" s="103"/>
      <c r="N121" s="103"/>
      <c r="O121" s="103"/>
      <c r="P121" s="103"/>
      <c r="Q121" s="105"/>
      <c r="S121" s="81"/>
      <c r="T121" s="185"/>
      <c r="U121" s="217"/>
      <c r="V121" s="107"/>
      <c r="W121" s="195"/>
      <c r="X121" s="30"/>
      <c r="Y121" s="195"/>
      <c r="Z121" s="108" t="str">
        <f ca="1"/>
        <v/>
      </c>
      <c r="AA121" s="221" t="str">
        <f ca="1"/>
        <v/>
      </c>
      <c r="AB121" s="198" t="str">
        <f t="shared" ca="1" si="6"/>
        <v/>
      </c>
      <c r="AC121" s="220"/>
      <c r="AD121" s="220"/>
      <c r="AE121" s="105"/>
      <c r="AF121" s="232"/>
    </row>
    <row r="122" spans="2:32" ht="15" customHeight="1">
      <c r="B122" s="81"/>
      <c r="C122" s="185"/>
      <c r="D122" s="132"/>
      <c r="E122" s="133"/>
      <c r="F122" s="105"/>
      <c r="G122" s="30" t="s">
        <v>321</v>
      </c>
      <c r="H122" s="103"/>
      <c r="I122" s="108" t="str">
        <f ca="1"/>
        <v/>
      </c>
      <c r="J122" s="155" t="str">
        <f ca="1"/>
        <v/>
      </c>
      <c r="K122" s="103"/>
      <c r="L122" s="103"/>
      <c r="M122" s="103"/>
      <c r="N122" s="103"/>
      <c r="O122" s="103"/>
      <c r="P122" s="103"/>
      <c r="Q122" s="105"/>
      <c r="S122" s="81"/>
      <c r="T122" s="185"/>
      <c r="U122" s="217"/>
      <c r="V122" s="107"/>
      <c r="W122" s="195"/>
      <c r="X122" s="30"/>
      <c r="Y122" s="195"/>
      <c r="Z122" s="108" t="str">
        <f ca="1"/>
        <v/>
      </c>
      <c r="AA122" s="221" t="str">
        <f ca="1"/>
        <v/>
      </c>
      <c r="AB122" s="198" t="str">
        <f t="shared" ca="1" si="6"/>
        <v/>
      </c>
      <c r="AC122" s="220"/>
      <c r="AD122" s="220"/>
      <c r="AE122" s="105"/>
      <c r="AF122" s="232"/>
    </row>
    <row r="123" spans="2:32" ht="15" customHeight="1">
      <c r="B123" s="81"/>
      <c r="C123" s="185"/>
      <c r="D123" s="132"/>
      <c r="E123" s="117"/>
      <c r="F123" s="105"/>
      <c r="G123" s="30" t="s">
        <v>321</v>
      </c>
      <c r="H123" s="103"/>
      <c r="I123" s="108" t="str">
        <f ca="1"/>
        <v/>
      </c>
      <c r="J123" s="155" t="str">
        <f ca="1"/>
        <v/>
      </c>
      <c r="K123" s="103"/>
      <c r="L123" s="103"/>
      <c r="M123" s="103"/>
      <c r="N123" s="103"/>
      <c r="O123" s="103"/>
      <c r="P123" s="103"/>
      <c r="Q123" s="105"/>
      <c r="S123" s="81"/>
      <c r="T123" s="185"/>
      <c r="U123" s="217"/>
      <c r="V123" s="107"/>
      <c r="W123" s="195"/>
      <c r="X123" s="30"/>
      <c r="Y123" s="195"/>
      <c r="Z123" s="108" t="str">
        <f ca="1"/>
        <v/>
      </c>
      <c r="AA123" s="221" t="str">
        <f ca="1"/>
        <v/>
      </c>
      <c r="AB123" s="198" t="str">
        <f t="shared" ca="1" si="6"/>
        <v/>
      </c>
      <c r="AC123" s="220"/>
      <c r="AD123" s="220"/>
      <c r="AE123" s="105"/>
      <c r="AF123" s="232"/>
    </row>
    <row r="124" spans="2:32" ht="15" customHeight="1">
      <c r="B124" s="81"/>
      <c r="C124" s="185"/>
      <c r="D124" s="132"/>
      <c r="E124" s="133"/>
      <c r="F124" s="105"/>
      <c r="G124" s="30" t="s">
        <v>321</v>
      </c>
      <c r="H124" s="103"/>
      <c r="I124" s="108" t="str">
        <f ca="1"/>
        <v/>
      </c>
      <c r="J124" s="155" t="str">
        <f ca="1"/>
        <v/>
      </c>
      <c r="K124" s="103"/>
      <c r="L124" s="103"/>
      <c r="M124" s="103"/>
      <c r="N124" s="103"/>
      <c r="O124" s="103"/>
      <c r="P124" s="103"/>
      <c r="Q124" s="105"/>
      <c r="S124" s="81"/>
      <c r="T124" s="185"/>
      <c r="U124" s="217"/>
      <c r="V124" s="107"/>
      <c r="W124" s="195"/>
      <c r="X124" s="30"/>
      <c r="Y124" s="195"/>
      <c r="Z124" s="108" t="str">
        <f ca="1"/>
        <v/>
      </c>
      <c r="AA124" s="221" t="str">
        <f ca="1"/>
        <v/>
      </c>
      <c r="AB124" s="198" t="str">
        <f t="shared" ca="1" si="6"/>
        <v/>
      </c>
      <c r="AC124" s="194"/>
      <c r="AD124" s="222"/>
      <c r="AE124" s="105"/>
      <c r="AF124" s="232"/>
    </row>
    <row r="125" spans="2:32" ht="15" customHeight="1">
      <c r="B125" s="81"/>
      <c r="C125" s="185"/>
      <c r="D125" s="134"/>
      <c r="E125" s="107"/>
      <c r="F125" s="105"/>
      <c r="G125" s="30" t="s">
        <v>321</v>
      </c>
      <c r="H125" s="103"/>
      <c r="I125" s="108" t="str">
        <f ca="1"/>
        <v/>
      </c>
      <c r="J125" s="155" t="str">
        <f ca="1"/>
        <v/>
      </c>
      <c r="K125" s="103"/>
      <c r="L125" s="103"/>
      <c r="M125" s="103"/>
      <c r="N125" s="103"/>
      <c r="O125" s="103"/>
      <c r="P125" s="103"/>
      <c r="Q125" s="105"/>
      <c r="S125" s="81"/>
      <c r="T125" s="185"/>
      <c r="U125" s="217"/>
      <c r="V125" s="107"/>
      <c r="W125" s="195"/>
      <c r="X125" s="30"/>
      <c r="Y125" s="195"/>
      <c r="Z125" s="108" t="str">
        <f ca="1"/>
        <v/>
      </c>
      <c r="AA125" s="221" t="str">
        <f ca="1"/>
        <v/>
      </c>
      <c r="AB125" s="198" t="str">
        <f t="shared" ca="1" si="6"/>
        <v/>
      </c>
      <c r="AC125" s="194"/>
      <c r="AD125" s="222"/>
      <c r="AE125" s="105"/>
      <c r="AF125" s="232"/>
    </row>
    <row r="126" spans="2:32" ht="15" customHeight="1">
      <c r="B126" s="81"/>
      <c r="C126" s="185"/>
      <c r="D126" s="134"/>
      <c r="E126" s="135"/>
      <c r="F126" s="105"/>
      <c r="G126" s="30" t="s">
        <v>321</v>
      </c>
      <c r="H126" s="103"/>
      <c r="I126" s="108" t="str">
        <f ca="1"/>
        <v/>
      </c>
      <c r="J126" s="155" t="str">
        <f ca="1"/>
        <v/>
      </c>
      <c r="K126" s="103"/>
      <c r="L126" s="103"/>
      <c r="M126" s="103"/>
      <c r="N126" s="103"/>
      <c r="O126" s="103"/>
      <c r="P126" s="103"/>
      <c r="Q126" s="105"/>
      <c r="S126" s="81"/>
      <c r="T126" s="185"/>
      <c r="U126" s="217"/>
      <c r="V126" s="107"/>
      <c r="W126" s="195"/>
      <c r="X126" s="30"/>
      <c r="Y126" s="195"/>
      <c r="Z126" s="108" t="str">
        <f ca="1"/>
        <v/>
      </c>
      <c r="AA126" s="221" t="str">
        <f ca="1"/>
        <v/>
      </c>
      <c r="AB126" s="198" t="str">
        <f t="shared" ca="1" si="6"/>
        <v/>
      </c>
      <c r="AC126" s="194"/>
      <c r="AD126" s="103"/>
      <c r="AE126" s="105"/>
      <c r="AF126" s="232"/>
    </row>
    <row r="127" spans="2:32" ht="15" customHeight="1">
      <c r="B127" s="81"/>
      <c r="C127" s="185"/>
      <c r="D127" s="134"/>
      <c r="E127" s="135"/>
      <c r="F127" s="105"/>
      <c r="G127" s="30" t="s">
        <v>321</v>
      </c>
      <c r="H127" s="103"/>
      <c r="I127" s="108" t="str">
        <f ca="1"/>
        <v/>
      </c>
      <c r="J127" s="155" t="str">
        <f ca="1"/>
        <v/>
      </c>
      <c r="K127" s="103"/>
      <c r="L127" s="103"/>
      <c r="M127" s="103"/>
      <c r="N127" s="103"/>
      <c r="O127" s="103"/>
      <c r="P127" s="103"/>
      <c r="Q127" s="105"/>
      <c r="S127" s="81"/>
      <c r="T127" s="185"/>
      <c r="U127" s="217"/>
      <c r="V127" s="107"/>
      <c r="W127" s="195"/>
      <c r="X127" s="30"/>
      <c r="Y127" s="195"/>
      <c r="Z127" s="108" t="str">
        <f ca="1"/>
        <v/>
      </c>
      <c r="AA127" s="221" t="str">
        <f ca="1"/>
        <v/>
      </c>
      <c r="AB127" s="198" t="str">
        <f t="shared" ca="1" si="6"/>
        <v/>
      </c>
      <c r="AC127" s="194"/>
      <c r="AD127" s="103"/>
      <c r="AE127" s="105"/>
      <c r="AF127" s="232"/>
    </row>
    <row r="128" spans="2:32" ht="15" customHeight="1">
      <c r="B128" s="81"/>
      <c r="C128" s="185"/>
      <c r="D128" s="134"/>
      <c r="E128" s="135"/>
      <c r="F128" s="105"/>
      <c r="G128" s="30" t="s">
        <v>321</v>
      </c>
      <c r="H128" s="103"/>
      <c r="I128" s="108" t="str">
        <f ca="1"/>
        <v/>
      </c>
      <c r="J128" s="155" t="str">
        <f ca="1"/>
        <v/>
      </c>
      <c r="K128" s="103"/>
      <c r="L128" s="103"/>
      <c r="M128" s="103"/>
      <c r="N128" s="103"/>
      <c r="O128" s="103"/>
      <c r="P128" s="103"/>
      <c r="Q128" s="105"/>
      <c r="S128" s="81"/>
      <c r="T128" s="185"/>
      <c r="U128" s="217"/>
      <c r="V128" s="107"/>
      <c r="W128" s="195"/>
      <c r="X128" s="30"/>
      <c r="Y128" s="195"/>
      <c r="Z128" s="108" t="str">
        <f ca="1"/>
        <v/>
      </c>
      <c r="AA128" s="221" t="str">
        <f ca="1"/>
        <v/>
      </c>
      <c r="AB128" s="198" t="str">
        <f t="shared" ca="1" si="6"/>
        <v/>
      </c>
      <c r="AC128" s="194"/>
      <c r="AD128" s="103"/>
      <c r="AE128" s="105"/>
      <c r="AF128" s="232"/>
    </row>
    <row r="129" spans="2:32" ht="15" customHeight="1">
      <c r="B129" s="81"/>
      <c r="C129" s="185"/>
      <c r="D129" s="134"/>
      <c r="E129" s="135"/>
      <c r="F129" s="105"/>
      <c r="G129" s="30" t="s">
        <v>321</v>
      </c>
      <c r="H129" s="103"/>
      <c r="I129" s="108" t="str">
        <f ca="1"/>
        <v/>
      </c>
      <c r="J129" s="155" t="str">
        <f ca="1"/>
        <v/>
      </c>
      <c r="K129" s="103"/>
      <c r="L129" s="103"/>
      <c r="M129" s="103"/>
      <c r="N129" s="103"/>
      <c r="O129" s="103"/>
      <c r="P129" s="103"/>
      <c r="Q129" s="105"/>
      <c r="S129" s="81"/>
      <c r="T129" s="185"/>
      <c r="U129" s="217"/>
      <c r="V129" s="107"/>
      <c r="W129" s="195"/>
      <c r="X129" s="30"/>
      <c r="Y129" s="195"/>
      <c r="Z129" s="108" t="str">
        <f ca="1"/>
        <v/>
      </c>
      <c r="AA129" s="221" t="str">
        <f ca="1"/>
        <v/>
      </c>
      <c r="AB129" s="198" t="str">
        <f t="shared" ca="1" si="6"/>
        <v/>
      </c>
      <c r="AC129" s="194"/>
      <c r="AD129" s="103"/>
      <c r="AE129" s="105"/>
      <c r="AF129" s="232"/>
    </row>
    <row r="130" spans="2:32" ht="15" customHeight="1">
      <c r="B130" s="81"/>
      <c r="C130" s="185"/>
      <c r="D130" s="134"/>
      <c r="E130" s="135"/>
      <c r="F130" s="105"/>
      <c r="G130" s="30" t="s">
        <v>321</v>
      </c>
      <c r="H130" s="103"/>
      <c r="I130" s="108" t="str">
        <f ca="1"/>
        <v/>
      </c>
      <c r="J130" s="155" t="str">
        <f ca="1"/>
        <v/>
      </c>
      <c r="K130" s="103"/>
      <c r="L130" s="103"/>
      <c r="M130" s="103"/>
      <c r="N130" s="103"/>
      <c r="O130" s="103"/>
      <c r="P130" s="103"/>
      <c r="Q130" s="105"/>
      <c r="S130" s="81"/>
      <c r="T130" s="185"/>
      <c r="U130" s="217"/>
      <c r="V130" s="107"/>
      <c r="W130" s="195"/>
      <c r="X130" s="30"/>
      <c r="Y130" s="195"/>
      <c r="Z130" s="108" t="str">
        <f ca="1"/>
        <v/>
      </c>
      <c r="AA130" s="221" t="str">
        <f ca="1"/>
        <v/>
      </c>
      <c r="AB130" s="198" t="str">
        <f t="shared" ca="1" si="6"/>
        <v/>
      </c>
      <c r="AC130" s="194"/>
      <c r="AD130" s="103"/>
      <c r="AE130" s="105"/>
      <c r="AF130" s="232"/>
    </row>
    <row r="131" spans="2:32" ht="15" customHeight="1">
      <c r="B131" s="81"/>
      <c r="C131" s="185"/>
      <c r="D131" s="134"/>
      <c r="E131" s="135"/>
      <c r="F131" s="105"/>
      <c r="G131" s="30" t="s">
        <v>321</v>
      </c>
      <c r="H131" s="103"/>
      <c r="I131" s="108" t="str">
        <f ca="1"/>
        <v/>
      </c>
      <c r="J131" s="155" t="str">
        <f ca="1"/>
        <v/>
      </c>
      <c r="K131" s="103"/>
      <c r="L131" s="103"/>
      <c r="M131" s="103"/>
      <c r="N131" s="103"/>
      <c r="O131" s="103"/>
      <c r="P131" s="103"/>
      <c r="Q131" s="105"/>
      <c r="S131" s="81"/>
      <c r="T131" s="185"/>
      <c r="U131" s="217"/>
      <c r="V131" s="107"/>
      <c r="W131" s="195"/>
      <c r="X131" s="30"/>
      <c r="Y131" s="195"/>
      <c r="Z131" s="108" t="str">
        <f ca="1"/>
        <v/>
      </c>
      <c r="AA131" s="221" t="str">
        <f ca="1"/>
        <v/>
      </c>
      <c r="AB131" s="198" t="str">
        <f t="shared" ca="1" si="6"/>
        <v/>
      </c>
      <c r="AC131" s="194"/>
      <c r="AD131" s="103"/>
      <c r="AE131" s="105"/>
      <c r="AF131" s="232"/>
    </row>
    <row r="132" spans="2:32" ht="15" customHeight="1">
      <c r="B132" s="81"/>
      <c r="C132" s="185"/>
      <c r="D132" s="134"/>
      <c r="E132" s="135"/>
      <c r="F132" s="105"/>
      <c r="G132" s="30" t="s">
        <v>321</v>
      </c>
      <c r="H132" s="103"/>
      <c r="I132" s="108" t="str">
        <f ca="1"/>
        <v/>
      </c>
      <c r="J132" s="155" t="str">
        <f ca="1"/>
        <v/>
      </c>
      <c r="K132" s="103"/>
      <c r="L132" s="103"/>
      <c r="M132" s="103"/>
      <c r="N132" s="103"/>
      <c r="O132" s="103"/>
      <c r="P132" s="103"/>
      <c r="Q132" s="105"/>
      <c r="S132" s="81"/>
      <c r="T132" s="185"/>
      <c r="U132" s="217"/>
      <c r="V132" s="107"/>
      <c r="W132" s="195"/>
      <c r="X132" s="30"/>
      <c r="Y132" s="195"/>
      <c r="Z132" s="108" t="str">
        <f ca="1"/>
        <v/>
      </c>
      <c r="AA132" s="221" t="str">
        <f ca="1"/>
        <v/>
      </c>
      <c r="AB132" s="198" t="str">
        <f t="shared" ca="1" si="6"/>
        <v/>
      </c>
      <c r="AC132" s="194"/>
      <c r="AD132" s="103"/>
      <c r="AE132" s="105"/>
      <c r="AF132" s="232"/>
    </row>
    <row r="133" spans="2:32" ht="15" customHeight="1">
      <c r="B133" s="81"/>
      <c r="C133" s="185"/>
      <c r="D133" s="134"/>
      <c r="E133" s="135"/>
      <c r="F133" s="105"/>
      <c r="G133" s="30" t="s">
        <v>321</v>
      </c>
      <c r="H133" s="103"/>
      <c r="I133" s="108" t="str">
        <f ca="1"/>
        <v/>
      </c>
      <c r="J133" s="155" t="str">
        <f ca="1"/>
        <v/>
      </c>
      <c r="K133" s="103"/>
      <c r="L133" s="103"/>
      <c r="M133" s="103"/>
      <c r="N133" s="103"/>
      <c r="O133" s="103"/>
      <c r="P133" s="103"/>
      <c r="Q133" s="105"/>
      <c r="S133" s="81"/>
      <c r="T133" s="185"/>
      <c r="U133" s="217"/>
      <c r="V133" s="107"/>
      <c r="W133" s="195"/>
      <c r="X133" s="30"/>
      <c r="Y133" s="195"/>
      <c r="Z133" s="108" t="str">
        <f ca="1"/>
        <v/>
      </c>
      <c r="AA133" s="221" t="str">
        <f ca="1"/>
        <v/>
      </c>
      <c r="AB133" s="198" t="str">
        <f t="shared" ca="1" si="6"/>
        <v/>
      </c>
      <c r="AC133" s="194"/>
      <c r="AD133" s="103"/>
      <c r="AE133" s="105"/>
      <c r="AF133" s="232"/>
    </row>
    <row r="134" spans="2:32" ht="15" customHeight="1">
      <c r="B134" s="81"/>
      <c r="C134" s="185"/>
      <c r="D134" s="136"/>
      <c r="E134" s="137"/>
      <c r="F134" s="105"/>
      <c r="G134" s="30" t="s">
        <v>321</v>
      </c>
      <c r="H134" s="103"/>
      <c r="I134" s="122" t="str">
        <f ca="1"/>
        <v/>
      </c>
      <c r="J134" s="156" t="str">
        <f ca="1"/>
        <v/>
      </c>
      <c r="K134" s="103"/>
      <c r="L134" s="103"/>
      <c r="M134" s="103"/>
      <c r="N134" s="103"/>
      <c r="O134" s="103"/>
      <c r="P134" s="103"/>
      <c r="Q134" s="105"/>
      <c r="S134" s="81"/>
      <c r="T134" s="82"/>
      <c r="U134" s="223"/>
      <c r="V134" s="213"/>
      <c r="W134" s="195"/>
      <c r="X134" s="30"/>
      <c r="Y134" s="195"/>
      <c r="Z134" s="122" t="str">
        <f ca="1"/>
        <v/>
      </c>
      <c r="AA134" s="224" t="str">
        <f ca="1"/>
        <v/>
      </c>
      <c r="AB134" s="201" t="str">
        <f t="shared" ca="1" si="6"/>
        <v/>
      </c>
      <c r="AC134" s="103"/>
      <c r="AD134" s="103"/>
      <c r="AE134" s="105"/>
      <c r="AF134" s="232"/>
    </row>
    <row r="135" spans="2:32" ht="15" customHeight="1">
      <c r="B135" s="92"/>
      <c r="C135" s="186"/>
      <c r="D135" s="83"/>
      <c r="E135" s="83"/>
      <c r="F135" s="95"/>
      <c r="G135" s="30" t="s">
        <v>321</v>
      </c>
      <c r="H135" s="83"/>
      <c r="I135" s="83"/>
      <c r="J135" s="83"/>
      <c r="K135" s="83"/>
      <c r="L135" s="83"/>
      <c r="M135" s="83"/>
      <c r="N135" s="83"/>
      <c r="O135" s="83"/>
      <c r="P135" s="83"/>
      <c r="Q135" s="95"/>
      <c r="S135" s="92"/>
      <c r="T135" s="83"/>
      <c r="U135" s="83"/>
      <c r="V135" s="93"/>
      <c r="W135" s="94"/>
      <c r="X135" s="30"/>
      <c r="Y135" s="94"/>
      <c r="Z135" s="83"/>
      <c r="AA135" s="83"/>
      <c r="AB135" s="83"/>
      <c r="AC135" s="83"/>
      <c r="AD135" s="83"/>
      <c r="AE135" s="95"/>
      <c r="AF135" s="232"/>
    </row>
    <row r="136" spans="2:32" ht="15" customHeight="1">
      <c r="G136" s="2" t="s">
        <v>321</v>
      </c>
    </row>
  </sheetData>
  <mergeCells count="20">
    <mergeCell ref="CK7:CO8"/>
    <mergeCell ref="D11:D12"/>
    <mergeCell ref="AK45:AK59"/>
    <mergeCell ref="AY45:AY59"/>
    <mergeCell ref="BM45:BM59"/>
    <mergeCell ref="CA45:CA59"/>
    <mergeCell ref="B7:Q8"/>
    <mergeCell ref="S7:AE8"/>
    <mergeCell ref="AG7:AS8"/>
    <mergeCell ref="AU7:BG8"/>
    <mergeCell ref="BI7:BU8"/>
    <mergeCell ref="BW7:CI8"/>
    <mergeCell ref="AK60:AK74"/>
    <mergeCell ref="AY60:AY74"/>
    <mergeCell ref="BM60:BM74"/>
    <mergeCell ref="CA60:CA73"/>
    <mergeCell ref="CA74:CA86"/>
    <mergeCell ref="AK75:AK87"/>
    <mergeCell ref="AY75:AY87"/>
    <mergeCell ref="BM75:BM87"/>
  </mergeCells>
  <dataValidations count="2">
    <dataValidation type="list" allowBlank="1" showInputMessage="1" showErrorMessage="1" sqref="AJ32 AX32 BL32 BZ32">
      <formula1>"TRUE,FALSE"</formula1>
    </dataValidation>
    <dataValidation type="list" allowBlank="1" showInputMessage="1" showErrorMessage="1" sqref="V80 V116">
      <formula1>"FOLLOWING,MOD_FOLLOWING,PRECEDING,MOD_PRECEEDING,NO_CHANGE"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ShowHideCurveOIS">
                <anchor>
                  <from>
                    <xdr:col>2</xdr:col>
                    <xdr:colOff>0</xdr:colOff>
                    <xdr:row>1</xdr:row>
                    <xdr:rowOff>171450</xdr:rowOff>
                  </from>
                  <to>
                    <xdr:col>4</xdr:col>
                    <xdr:colOff>0</xdr:colOff>
                    <xdr:row>4</xdr:row>
                    <xdr:rowOff>0</xdr:rowOff>
                  </to>
                </anchor>
              </controlPr>
            </control>
          </mc:Choice>
        </mc:AlternateContent>
        <mc:AlternateContent xmlns:mc="http://schemas.openxmlformats.org/markup-compatibility/2006">
          <mc:Choice Requires="x14">
            <control shapeId="60418" r:id="rId5" name="Button 2">
              <controlPr defaultSize="0" print="0" autoFill="0" autoPict="0" macro="[0]!ShowHideCurveSwap">
                <anchor>
                  <from>
                    <xdr:col>4</xdr:col>
                    <xdr:colOff>0</xdr:colOff>
                    <xdr:row>1</xdr:row>
                    <xdr:rowOff>171450</xdr:rowOff>
                  </from>
                  <to>
                    <xdr:col>5</xdr:col>
                    <xdr:colOff>47625</xdr:colOff>
                    <xdr:row>4</xdr:row>
                    <xdr:rowOff>0</xdr:rowOff>
                  </to>
                </anchor>
              </controlPr>
            </control>
          </mc:Choice>
        </mc:AlternateContent>
        <mc:AlternateContent xmlns:mc="http://schemas.openxmlformats.org/markup-compatibility/2006">
          <mc:Choice Requires="x14">
            <control shapeId="60419" r:id="rId6" name="Button 3">
              <controlPr defaultSize="0" print="0" autoFill="0" autoPict="0" macro="[0]!ShowHideCurveTenorBasis1">
                <anchor>
                  <from>
                    <xdr:col>5</xdr:col>
                    <xdr:colOff>47625</xdr:colOff>
                    <xdr:row>1</xdr:row>
                    <xdr:rowOff>171450</xdr:rowOff>
                  </from>
                  <to>
                    <xdr:col>20</xdr:col>
                    <xdr:colOff>609600</xdr:colOff>
                    <xdr:row>4</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ShowHideCurveTenorBasis2">
                <anchor>
                  <from>
                    <xdr:col>20</xdr:col>
                    <xdr:colOff>609600</xdr:colOff>
                    <xdr:row>1</xdr:row>
                    <xdr:rowOff>171450</xdr:rowOff>
                  </from>
                  <to>
                    <xdr:col>21</xdr:col>
                    <xdr:colOff>657225</xdr:colOff>
                    <xdr:row>4</xdr:row>
                    <xdr:rowOff>0</xdr:rowOff>
                  </to>
                </anchor>
              </controlPr>
            </control>
          </mc:Choice>
        </mc:AlternateContent>
        <mc:AlternateContent xmlns:mc="http://schemas.openxmlformats.org/markup-compatibility/2006">
          <mc:Choice Requires="x14">
            <control shapeId="60421" r:id="rId8" name="Button 5">
              <controlPr defaultSize="0" print="0" autoFill="0" autoPict="0" macro="[0]!ShowHideCurveTenorBasis3">
                <anchor>
                  <from>
                    <xdr:col>21</xdr:col>
                    <xdr:colOff>657225</xdr:colOff>
                    <xdr:row>1</xdr:row>
                    <xdr:rowOff>171450</xdr:rowOff>
                  </from>
                  <to>
                    <xdr:col>32</xdr:col>
                    <xdr:colOff>19050</xdr:colOff>
                    <xdr:row>4</xdr:row>
                    <xdr:rowOff>0</xdr:rowOff>
                  </to>
                </anchor>
              </controlPr>
            </control>
          </mc:Choice>
        </mc:AlternateContent>
        <mc:AlternateContent xmlns:mc="http://schemas.openxmlformats.org/markup-compatibility/2006">
          <mc:Choice Requires="x14">
            <control shapeId="60422" r:id="rId9" name="Button 6">
              <controlPr defaultSize="0" print="0" autoFill="0" autoPict="0" macro="[0]!ShowHideCurveXccy">
                <anchor>
                  <from>
                    <xdr:col>32</xdr:col>
                    <xdr:colOff>19050</xdr:colOff>
                    <xdr:row>1</xdr:row>
                    <xdr:rowOff>171450</xdr:rowOff>
                  </from>
                  <to>
                    <xdr:col>34</xdr:col>
                    <xdr:colOff>1504950</xdr:colOff>
                    <xdr:row>4</xdr:row>
                    <xdr:rowOff>0</xdr:rowOff>
                  </to>
                </anchor>
              </controlPr>
            </control>
          </mc:Choice>
        </mc:AlternateContent>
        <mc:AlternateContent xmlns:mc="http://schemas.openxmlformats.org/markup-compatibility/2006">
          <mc:Choice Requires="x14">
            <control shapeId="60423" r:id="rId10" name="Button 7">
              <controlPr defaultSize="0" print="0" autoFill="0" autoPict="0" macro="[0]!ShowHideCurveFXFwd">
                <anchor>
                  <from>
                    <xdr:col>34</xdr:col>
                    <xdr:colOff>1504950</xdr:colOff>
                    <xdr:row>1</xdr:row>
                    <xdr:rowOff>171450</xdr:rowOff>
                  </from>
                  <to>
                    <xdr:col>35</xdr:col>
                    <xdr:colOff>1552575</xdr:colOff>
                    <xdr:row>4</xdr:row>
                    <xdr:rowOff>0</xdr:rowOff>
                  </to>
                </anchor>
              </controlPr>
            </control>
          </mc:Choice>
        </mc:AlternateContent>
        <mc:AlternateContent xmlns:mc="http://schemas.openxmlformats.org/markup-compatibility/2006">
          <mc:Choice Requires="x14">
            <control shapeId="60424" r:id="rId11" name="Button 8">
              <controlPr defaultSize="0" print="0" autoFill="0" autoPict="0" macro="[0]!ShowHideAllCurves">
                <anchor>
                  <from>
                    <xdr:col>35</xdr:col>
                    <xdr:colOff>1552575</xdr:colOff>
                    <xdr:row>1</xdr:row>
                    <xdr:rowOff>171450</xdr:rowOff>
                  </from>
                  <to>
                    <xdr:col>45</xdr:col>
                    <xdr:colOff>276225</xdr:colOff>
                    <xdr:row>4</xdr:row>
                    <xdr:rowOff>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B1:O92"/>
  <sheetViews>
    <sheetView showGridLines="0" zoomScaleNormal="100" workbookViewId="0"/>
  </sheetViews>
  <sheetFormatPr defaultRowHeight="15"/>
  <cols>
    <col min="2" max="2" width="20.7109375" customWidth="1"/>
    <col min="3" max="7" width="40.7109375" customWidth="1"/>
    <col min="8" max="8" width="9.140625" hidden="1" customWidth="1"/>
    <col min="9" max="9" width="20.7109375" hidden="1" customWidth="1"/>
    <col min="10" max="14" width="40.7109375" hidden="1" customWidth="1"/>
  </cols>
  <sheetData>
    <row r="1" spans="2:15">
      <c r="O1" s="300"/>
    </row>
    <row r="2" spans="2:15" s="298" customFormat="1" ht="21">
      <c r="B2" s="299" t="s">
        <v>1167</v>
      </c>
      <c r="I2" s="299" t="s">
        <v>1168</v>
      </c>
    </row>
    <row r="3" spans="2:15" s="2" customFormat="1"/>
    <row r="4" spans="2:15" s="2" customFormat="1"/>
    <row r="5" spans="2:15" ht="21">
      <c r="B5" s="2"/>
      <c r="C5" s="142" t="s">
        <v>327</v>
      </c>
      <c r="D5" s="142" t="s">
        <v>333</v>
      </c>
      <c r="E5" s="142" t="s">
        <v>328</v>
      </c>
      <c r="F5" s="142" t="s">
        <v>329</v>
      </c>
      <c r="G5" s="142" t="s">
        <v>330</v>
      </c>
      <c r="I5" s="2"/>
      <c r="J5" s="142" t="s">
        <v>327</v>
      </c>
      <c r="K5" s="142" t="s">
        <v>333</v>
      </c>
      <c r="L5" s="142" t="s">
        <v>328</v>
      </c>
      <c r="M5" s="142" t="s">
        <v>329</v>
      </c>
      <c r="N5" s="142" t="s">
        <v>330</v>
      </c>
    </row>
    <row r="6" spans="2:15">
      <c r="B6" s="138" t="s">
        <v>409</v>
      </c>
      <c r="C6" s="144" t="str">
        <f ca="1">IF(INDIRECT("Settings.Request"&amp;C$5),_xll.meCurveCalibrateOIS(INDIRECT(C$5&amp;"Curve!Curve.OIS.CurveCollection"),INDIRECT(C$5&amp;"Curve!Curve.OIS.StaticDataTable"),INDIRECT(C$5&amp;"Curve!Curve.OIS.CurveIndex"),INDIRECT(C$5&amp;"Curve!Curve.OIS.CurveConventions"),INDIRECT(C$5&amp;"Curve!Curve.OIS.OISConventions"),INDIRECT(C$5&amp;"Curve!Curve.OIS.OISRates"),INDIRECT(C$5&amp;"Curve!Curve.OIS.FixingTable"),IF(INDIRECT("Settings.OIS.UseLiborOISBasis."&amp;C$5),INDIRECT(C$5&amp;"Curve!Curve.OIS.BasisConventions"),),IF(INDIRECT("Settings.OIS.UseLiborOISBasis."&amp;C$5),INDIRECT(C$5&amp;"Curve!Curve.OIS.BasisRates"),),IF(INDIRECT("Settings.OIS.UseLiborOISBasis."&amp;C$5),INDIRECT(C$5&amp;"Curve!Curve.OIS.SwapConventions"),),IF(INDIRECT("Settings.OIS.UseLiborOISBasis."&amp;C$5),INDIRECT(C$5&amp;"Curve!Curve.OIS.SwapRates"),)),"Disabled")</f>
        <v>Disabled</v>
      </c>
      <c r="D6" s="144" t="str">
        <f ca="1">IF(INDIRECT("Settings.Request"&amp;D$5),_xll.meCurveCalibrateOIS(INDIRECT(D$5&amp;"Curve!Curve.OIS.CurveCollection"),INDIRECT(D$5&amp;"Curve!Curve.OIS.StaticDataTable"),INDIRECT(D$5&amp;"Curve!Curve.OIS.CurveIndex"),INDIRECT(D$5&amp;"Curve!Curve.OIS.CurveConventions"),INDIRECT(D$5&amp;"Curve!Curve.OIS.OISConventions"),INDIRECT(D$5&amp;"Curve!Curve.OIS.OISRates"),INDIRECT(D$5&amp;"Curve!Curve.OIS.FixingTable"),IF(INDIRECT("Settings.OIS.UseLiborOISBasis."&amp;D$5),INDIRECT(D$5&amp;"Curve!Curve.OIS.BasisConventions"),),IF(INDIRECT("Settings.OIS.UseLiborOISBasis."&amp;D$5),INDIRECT(D$5&amp;"Curve!Curve.OIS.BasisRates"),),IF(INDIRECT("Settings.OIS.UseLiborOISBasis."&amp;D$5),INDIRECT(D$5&amp;"Curve!Curve.OIS.SwapConventions"),),IF(INDIRECT("Settings.OIS.UseLiborOISBasis."&amp;D$5),INDIRECT(D$5&amp;"Curve!Curve.OIS.SwapRates"),)),"Disabled")</f>
        <v>Disabled</v>
      </c>
      <c r="E6" s="144" t="str">
        <f ca="1">IF(INDIRECT("Settings.Request"&amp;E$5),_xll.meCurveCalibrateOIS(INDIRECT(E$5&amp;"Curve!Curve.OIS.CurveCollection"),INDIRECT(E$5&amp;"Curve!Curve.OIS.StaticDataTable"),INDIRECT(E$5&amp;"Curve!Curve.OIS.CurveIndex"),INDIRECT(E$5&amp;"Curve!Curve.OIS.CurveConventions"),INDIRECT(E$5&amp;"Curve!Curve.OIS.OISConventions"),INDIRECT(E$5&amp;"Curve!Curve.OIS.OISRates"),INDIRECT(E$5&amp;"Curve!Curve.OIS.FixingTable"),IF(INDIRECT("Settings.OIS.UseLiborOISBasis."&amp;E$5),INDIRECT(E$5&amp;"Curve!Curve.OIS.BasisConventions"),),IF(INDIRECT("Settings.OIS.UseLiborOISBasis."&amp;E$5),INDIRECT(E$5&amp;"Curve!Curve.OIS.BasisRates"),),IF(INDIRECT("Settings.OIS.UseLiborOISBasis."&amp;E$5),INDIRECT(E$5&amp;"Curve!Curve.OIS.SwapConventions"),),IF(INDIRECT("Settings.OIS.UseLiborOISBasis."&amp;E$5),INDIRECT(E$5&amp;"Curve!Curve.OIS.SwapRates"),)),"Disabled")</f>
        <v>Disabled</v>
      </c>
      <c r="F6" s="144" t="str">
        <f ca="1">IF(INDIRECT("Settings.Request"&amp;F$5),_xll.meCurveCalibrateOIS(INDIRECT(F$5&amp;"Curve!Curve.OIS.CurveCollection"),INDIRECT(F$5&amp;"Curve!Curve.OIS.StaticDataTable"),INDIRECT(F$5&amp;"Curve!Curve.OIS.CurveIndex"),INDIRECT(F$5&amp;"Curve!Curve.OIS.CurveConventions"),INDIRECT(F$5&amp;"Curve!Curve.OIS.OISConventions"),INDIRECT(F$5&amp;"Curve!Curve.OIS.OISRates"),INDIRECT(F$5&amp;"Curve!Curve.OIS.FixingTable"),IF(INDIRECT("Settings.OIS.UseLiborOISBasis."&amp;F$5),INDIRECT(F$5&amp;"Curve!Curve.OIS.BasisConventions"),),IF(INDIRECT("Settings.OIS.UseLiborOISBasis."&amp;F$5),INDIRECT(F$5&amp;"Curve!Curve.OIS.BasisRates"),),IF(INDIRECT("Settings.OIS.UseLiborOISBasis."&amp;F$5),INDIRECT(F$5&amp;"Curve!Curve.OIS.SwapConventions"),),IF(INDIRECT("Settings.OIS.UseLiborOISBasis."&amp;F$5),INDIRECT(F$5&amp;"Curve!Curve.OIS.SwapRates"),)),"Disabled")</f>
        <v>Disabled</v>
      </c>
      <c r="G6" s="144" t="str">
        <f ca="1">IF(INDIRECT("Settings.Request"&amp;G$5),_xll.meCurveCalibrateOIS(INDIRECT(G$5&amp;"Curve!Curve.OIS.CurveCollection"),INDIRECT(G$5&amp;"Curve!Curve.OIS.StaticDataTable"),INDIRECT(G$5&amp;"Curve!Curve.OIS.CurveIndex"),INDIRECT(G$5&amp;"Curve!Curve.OIS.CurveConventions"),INDIRECT(G$5&amp;"Curve!Curve.OIS.OISConventions"),INDIRECT(G$5&amp;"Curve!Curve.OIS.OISRates"),INDIRECT(G$5&amp;"Curve!Curve.OIS.FixingTable"),IF(INDIRECT("Settings.OIS.UseLiborOISBasis."&amp;G$5),INDIRECT(G$5&amp;"Curve!Curve.OIS.BasisConventions"),),IF(INDIRECT("Settings.OIS.UseLiborOISBasis."&amp;G$5),INDIRECT(G$5&amp;"Curve!Curve.OIS.BasisRates"),),IF(INDIRECT("Settings.OIS.UseLiborOISBasis."&amp;G$5),INDIRECT(G$5&amp;"Curve!Curve.OIS.SwapConventions"),),IF(INDIRECT("Settings.OIS.UseLiborOISBasis."&amp;G$5),INDIRECT(G$5&amp;"Curve!Curve.OIS.SwapRates"),)),"Disabled")</f>
        <v>Disabled</v>
      </c>
      <c r="H6" s="3" t="s">
        <v>321</v>
      </c>
      <c r="I6" s="138" t="s">
        <v>409</v>
      </c>
      <c r="J6" s="345" t="b">
        <f ca="1">INDIRECT("Settings.Request"&amp;J$5)</f>
        <v>0</v>
      </c>
      <c r="K6" s="294" t="b">
        <f t="shared" ref="K6:N6" ca="1" si="0">INDIRECT("Settings.Request"&amp;K$5)</f>
        <v>0</v>
      </c>
      <c r="L6" s="294" t="b">
        <f t="shared" ca="1" si="0"/>
        <v>0</v>
      </c>
      <c r="M6" s="294" t="b">
        <f t="shared" ca="1" si="0"/>
        <v>0</v>
      </c>
      <c r="N6" s="294" t="b">
        <f t="shared" ca="1" si="0"/>
        <v>0</v>
      </c>
      <c r="O6" t="s">
        <v>321</v>
      </c>
    </row>
    <row r="7" spans="2:15">
      <c r="B7" s="139" t="s">
        <v>454</v>
      </c>
      <c r="C7" s="145" t="str">
        <f ca="1">IF(AND(INDIRECT("Settings.Request"&amp;C$5),J7),_xll.meCurveCalibrateSwap(INDIRECT(C$5&amp;"Curve!Curve.Swap.CurveCollection"),INDIRECT(C$5&amp;"Curve!Curve.Swap.StaticDataTable"),INDIRECT(C$5&amp;"Curve!Curve.Swap.CurveIndex"),INDIRECT(C$5&amp;"Curve!Curve.Swap.CurveConventions"),INDIRECT(C$5&amp;"Curve!Curve.Swap.MoneyMarketConvetions"),INDIRECT(C$5&amp;"Curve!Curve.Swap.LiborFixingConventions"),INDIRECT(C$5&amp;"Curve!Curve.Swap.LiborFixingRates"),INDIRECT(C$5&amp;"Curve!Curve.Swap.SwapConventions"),INDIRECT(C$5&amp;"Curve!Curve.Swap.SwapRates"),INDIRECT(C$5&amp;"Curve!Curve.Swap.FraConventions"),INDIRECT(C$5&amp;"Curve!Curve.Swap.Rates.FRAX3"),INDIRECT(C$5&amp;"Curve!Curve.Swap.Rates.FRAX6"),INDIRECT(C$5&amp;"Curve!Curve.Swap.FuturesConventions"),INDIRECT(C$5&amp;"Curve!Curve.Swap.FuturesRates")),"Disabled")</f>
        <v>Disabled</v>
      </c>
      <c r="D7" s="145" t="str">
        <f ca="1">IF(AND(INDIRECT("Settings.Request"&amp;D$5),K7),_xll.meCurveCalibrateSwap(INDIRECT(D$5&amp;"Curve!Curve.Swap.CurveCollection"),INDIRECT(D$5&amp;"Curve!Curve.Swap.StaticDataTable"),INDIRECT(D$5&amp;"Curve!Curve.Swap.CurveIndex"),INDIRECT(D$5&amp;"Curve!Curve.Swap.CurveConventions"),INDIRECT(D$5&amp;"Curve!Curve.Swap.MoneyMarketConvetions"),INDIRECT(D$5&amp;"Curve!Curve.Swap.LiborFixingConventions"),INDIRECT(D$5&amp;"Curve!Curve.Swap.LiborFixingRates"),INDIRECT(D$5&amp;"Curve!Curve.Swap.SwapConventions"),INDIRECT(D$5&amp;"Curve!Curve.Swap.SwapRates"),INDIRECT(D$5&amp;"Curve!Curve.Swap.FraConventions"),INDIRECT(D$5&amp;"Curve!Curve.Swap.Rates.FRAX3"),INDIRECT(D$5&amp;"Curve!Curve.Swap.Rates.FRAX6"),INDIRECT(D$5&amp;"Curve!Curve.Swap.FuturesConventions"),INDIRECT(D$5&amp;"Curve!Curve.Swap.FuturesRates")),"Disabled")</f>
        <v>Disabled</v>
      </c>
      <c r="E7" s="145" t="str">
        <f ca="1">IF(AND(INDIRECT("Settings.Request"&amp;E$5),L7),_xll.meCurveCalibrateSwap(INDIRECT(E$5&amp;"Curve!Curve.Swap.CurveCollection"),INDIRECT(E$5&amp;"Curve!Curve.Swap.StaticDataTable"),INDIRECT(E$5&amp;"Curve!Curve.Swap.CurveIndex"),INDIRECT(E$5&amp;"Curve!Curve.Swap.CurveConventions"),INDIRECT(E$5&amp;"Curve!Curve.Swap.MoneyMarketConvetions"),INDIRECT(E$5&amp;"Curve!Curve.Swap.LiborFixingConventions"),INDIRECT(E$5&amp;"Curve!Curve.Swap.LiborFixingRates"),INDIRECT(E$5&amp;"Curve!Curve.Swap.SwapConventions"),INDIRECT(E$5&amp;"Curve!Curve.Swap.SwapRates"),INDIRECT(E$5&amp;"Curve!Curve.Swap.FraConventions"),INDIRECT(E$5&amp;"Curve!Curve.Swap.Rates.FRAX3"),INDIRECT(E$5&amp;"Curve!Curve.Swap.Rates.FRAX6"),INDIRECT(E$5&amp;"Curve!Curve.Swap.FuturesConventions"),INDIRECT(E$5&amp;"Curve!Curve.Swap.FuturesRates")),"Disabled")</f>
        <v>Disabled</v>
      </c>
      <c r="F7" s="145" t="str">
        <f ca="1">IF(AND(INDIRECT("Settings.Request"&amp;F$5),M7),_xll.meCurveCalibrateSwap(INDIRECT(F$5&amp;"Curve!Curve.Swap.CurveCollection"),INDIRECT(F$5&amp;"Curve!Curve.Swap.StaticDataTable"),INDIRECT(F$5&amp;"Curve!Curve.Swap.CurveIndex"),INDIRECT(F$5&amp;"Curve!Curve.Swap.CurveConventions"),INDIRECT(F$5&amp;"Curve!Curve.Swap.MoneyMarketConvetions"),INDIRECT(F$5&amp;"Curve!Curve.Swap.LiborFixingConventions"),INDIRECT(F$5&amp;"Curve!Curve.Swap.LiborFixingRates"),INDIRECT(F$5&amp;"Curve!Curve.Swap.SwapConventions"),INDIRECT(F$5&amp;"Curve!Curve.Swap.SwapRates"),INDIRECT(F$5&amp;"Curve!Curve.Swap.FraConventions"),INDIRECT(F$5&amp;"Curve!Curve.Swap.Rates.FRAX3"),INDIRECT(F$5&amp;"Curve!Curve.Swap.Rates.FRAX6"),INDIRECT(F$5&amp;"Curve!Curve.Swap.FuturesConventions"),INDIRECT(F$5&amp;"Curve!Curve.Swap.FuturesRates")),"Disabled")</f>
        <v>Disabled</v>
      </c>
      <c r="G7" s="145" t="str">
        <f ca="1">IF(AND(INDIRECT("Settings.Request"&amp;G$5),N7),_xll.meCurveCalibrateSwap(INDIRECT(G$5&amp;"Curve!Curve.Swap.CurveCollection"),INDIRECT(G$5&amp;"Curve!Curve.Swap.StaticDataTable"),INDIRECT(G$5&amp;"Curve!Curve.Swap.CurveIndex"),INDIRECT(G$5&amp;"Curve!Curve.Swap.CurveConventions"),INDIRECT(G$5&amp;"Curve!Curve.Swap.MoneyMarketConvetions"),INDIRECT(G$5&amp;"Curve!Curve.Swap.LiborFixingConventions"),INDIRECT(G$5&amp;"Curve!Curve.Swap.LiborFixingRates"),INDIRECT(G$5&amp;"Curve!Curve.Swap.SwapConventions"),INDIRECT(G$5&amp;"Curve!Curve.Swap.SwapRates"),INDIRECT(G$5&amp;"Curve!Curve.Swap.FraConventions"),INDIRECT(G$5&amp;"Curve!Curve.Swap.Rates.FRAX3"),INDIRECT(G$5&amp;"Curve!Curve.Swap.Rates.FRAX6"),INDIRECT(G$5&amp;"Curve!Curve.Swap.FuturesConventions"),INDIRECT(G$5&amp;"Curve!Curve.Swap.FuturesRates")),"Disabled")</f>
        <v>Disabled</v>
      </c>
      <c r="H7" s="3" t="s">
        <v>321</v>
      </c>
      <c r="I7" s="139" t="s">
        <v>454</v>
      </c>
      <c r="J7" s="301" t="b">
        <f t="shared" ref="J7:J10" ca="1" si="1">INDIRECT("Settings.Request"&amp;J$5)</f>
        <v>0</v>
      </c>
      <c r="K7" s="145" t="b">
        <f t="shared" ref="K7:N10" ca="1" si="2">LEFT(D6,3)=D$5</f>
        <v>0</v>
      </c>
      <c r="L7" s="145" t="b">
        <f t="shared" ca="1" si="2"/>
        <v>0</v>
      </c>
      <c r="M7" s="145" t="b">
        <f t="shared" ca="1" si="2"/>
        <v>0</v>
      </c>
      <c r="N7" s="145" t="b">
        <f t="shared" ca="1" si="2"/>
        <v>0</v>
      </c>
      <c r="O7" s="2" t="s">
        <v>321</v>
      </c>
    </row>
    <row r="8" spans="2:15">
      <c r="B8" s="139" t="s">
        <v>459</v>
      </c>
      <c r="C8" s="145" t="str">
        <f ca="1">IF(AND(INDIRECT("Settings.Request"&amp;C$5),J8),_xll.meCurveCalibrateBasis(INDIRECT(C$5&amp;"Curve!Curve.TenorBasis1.CurveCollection"),INDIRECT(C$5&amp;"Curve!Curve.TenorBasis1.StaticDataTable"),INDIRECT(C$5&amp;"Curve!Curve.TenorBasis1.CurveIndex"),INDIRECT(C$5&amp;"Curve!Curve.TenorBasis1.CurveConventions"),INDIRECT(C$5&amp;"Curve!Curve.TenorBasis1.BasisConventions"),IF(INDIRECT(C$5&amp;"Curve!Curve.TenorBasis1.ForwardBasis"),INDIRECT(C$5&amp;"Curve!Curve.TenorBasis1.ForwardBasisRates"),INDIRECT(C$5&amp;"Curve!Curve.TenorBasis1.BasisRates"))),"Disabled")</f>
        <v>Disabled</v>
      </c>
      <c r="D8" s="145" t="str">
        <f ca="1">IF(AND(INDIRECT("Settings.Request"&amp;D$5),K8),_xll.meCurveCalibrateBasis(INDIRECT(D$5&amp;"Curve!Curve.TenorBasis1.CurveCollection"),INDIRECT(D$5&amp;"Curve!Curve.TenorBasis1.StaticDataTable"),INDIRECT(D$5&amp;"Curve!Curve.TenorBasis1.CurveIndex"),INDIRECT(D$5&amp;"Curve!Curve.TenorBasis1.CurveConventions"),INDIRECT(D$5&amp;"Curve!Curve.TenorBasis1.BasisConventions"),IF(INDIRECT(D$5&amp;"Curve!Curve.TenorBasis1.ForwardBasis"),INDIRECT(D$5&amp;"Curve!Curve.TenorBasis1.ForwardBasisRates"),INDIRECT(D$5&amp;"Curve!Curve.TenorBasis1.BasisRates"))),"Disabled")</f>
        <v>Disabled</v>
      </c>
      <c r="E8" s="145" t="str">
        <f ca="1">IF(AND(INDIRECT("Settings.Request"&amp;E$5),L8),_xll.meCurveCalibrateBasis(INDIRECT(E$5&amp;"Curve!Curve.TenorBasis1.CurveCollection"),INDIRECT(E$5&amp;"Curve!Curve.TenorBasis1.StaticDataTable"),INDIRECT(E$5&amp;"Curve!Curve.TenorBasis1.CurveIndex"),INDIRECT(E$5&amp;"Curve!Curve.TenorBasis1.CurveConventions"),INDIRECT(E$5&amp;"Curve!Curve.TenorBasis1.BasisConventions"),IF(INDIRECT(E$5&amp;"Curve!Curve.TenorBasis1.ForwardBasis"),INDIRECT(E$5&amp;"Curve!Curve.TenorBasis1.ForwardBasisRates"),INDIRECT(E$5&amp;"Curve!Curve.TenorBasis1.BasisRates"))),"Disabled")</f>
        <v>Disabled</v>
      </c>
      <c r="F8" s="145" t="str">
        <f ca="1">IF(AND(INDIRECT("Settings.Request"&amp;F$5),M8),_xll.meCurveCalibrateBasis(INDIRECT(F$5&amp;"Curve!Curve.TenorBasis1.CurveCollection"),INDIRECT(F$5&amp;"Curve!Curve.TenorBasis1.StaticDataTable"),INDIRECT(F$5&amp;"Curve!Curve.TenorBasis1.CurveIndex"),INDIRECT(F$5&amp;"Curve!Curve.TenorBasis1.CurveConventions"),INDIRECT(F$5&amp;"Curve!Curve.TenorBasis1.BasisConventions"),IF(INDIRECT(F$5&amp;"Curve!Curve.TenorBasis1.ForwardBasis"),INDIRECT(F$5&amp;"Curve!Curve.TenorBasis1.ForwardBasisRates"),INDIRECT(F$5&amp;"Curve!Curve.TenorBasis1.BasisRates"))),"Disabled")</f>
        <v>Disabled</v>
      </c>
      <c r="G8" s="145" t="str">
        <f ca="1">IF(AND(INDIRECT("Settings.Request"&amp;G$5),N8),_xll.meCurveCalibrateBasis(INDIRECT(G$5&amp;"Curve!Curve.TenorBasis1.CurveCollection"),INDIRECT(G$5&amp;"Curve!Curve.TenorBasis1.StaticDataTable"),INDIRECT(G$5&amp;"Curve!Curve.TenorBasis1.CurveIndex"),INDIRECT(G$5&amp;"Curve!Curve.TenorBasis1.CurveConventions"),INDIRECT(G$5&amp;"Curve!Curve.TenorBasis1.BasisConventions"),IF(INDIRECT(G$5&amp;"Curve!Curve.TenorBasis1.ForwardBasis"),INDIRECT(G$5&amp;"Curve!Curve.TenorBasis1.ForwardBasisRates"),INDIRECT(G$5&amp;"Curve!Curve.TenorBasis1.BasisRates"))),"Disabled")</f>
        <v>Disabled</v>
      </c>
      <c r="H8" s="3" t="s">
        <v>321</v>
      </c>
      <c r="I8" s="139" t="s">
        <v>459</v>
      </c>
      <c r="J8" s="301" t="b">
        <f t="shared" ca="1" si="1"/>
        <v>0</v>
      </c>
      <c r="K8" s="145" t="b">
        <f t="shared" ca="1" si="2"/>
        <v>0</v>
      </c>
      <c r="L8" s="145" t="b">
        <f t="shared" ca="1" si="2"/>
        <v>0</v>
      </c>
      <c r="M8" s="145" t="b">
        <f t="shared" ca="1" si="2"/>
        <v>0</v>
      </c>
      <c r="N8" s="145" t="b">
        <f t="shared" ca="1" si="2"/>
        <v>0</v>
      </c>
      <c r="O8" s="2" t="s">
        <v>321</v>
      </c>
    </row>
    <row r="9" spans="2:15">
      <c r="B9" s="139" t="s">
        <v>460</v>
      </c>
      <c r="C9" s="145" t="str">
        <f ca="1">IF(AND(INDIRECT("Settings.Request"&amp;C$5),J9),_xll.meCurveCalibrateBasis(INDIRECT(C$5&amp;"Curve!Curve.TenorBasis2.CurveCollection"),INDIRECT(C$5&amp;"Curve!Curve.TenorBasis2.StaticDataTable"),INDIRECT(C$5&amp;"Curve!Curve.TenorBasis2.CurveIndex"),INDIRECT(C$5&amp;"Curve!Curve.TenorBasis2.CurveConventions"),INDIRECT(C$5&amp;"Curve!Curve.TenorBasis2.BasisConventions"),IF(INDIRECT(C$5&amp;"Curve!Curve.TenorBasis2.ForwardBasis"),INDIRECT(C$5&amp;"Curve!Curve.TenorBasis2.ForwardBasisRates"),INDIRECT(C$5&amp;"Curve!Curve.TenorBasis2.BasisRates"))),"Disabled")</f>
        <v>Disabled</v>
      </c>
      <c r="D9" s="145" t="str">
        <f ca="1">IF(AND(INDIRECT("Settings.Request"&amp;D$5),K9),_xll.meCurveCalibrateBasis(INDIRECT(D$5&amp;"Curve!Curve.TenorBasis2.CurveCollection"),INDIRECT(D$5&amp;"Curve!Curve.TenorBasis2.StaticDataTable"),INDIRECT(D$5&amp;"Curve!Curve.TenorBasis2.CurveIndex"),INDIRECT(D$5&amp;"Curve!Curve.TenorBasis2.CurveConventions"),INDIRECT(D$5&amp;"Curve!Curve.TenorBasis2.BasisConventions"),IF(INDIRECT(D$5&amp;"Curve!Curve.TenorBasis2.ForwardBasis"),INDIRECT(D$5&amp;"Curve!Curve.TenorBasis2.ForwardBasisRates"),INDIRECT(D$5&amp;"Curve!Curve.TenorBasis2.BasisRates"))),"Disabled")</f>
        <v>Disabled</v>
      </c>
      <c r="E9" s="145" t="str">
        <f ca="1">IF(AND(INDIRECT("Settings.Request"&amp;E$5),L9),_xll.meCurveCalibrateBasis(INDIRECT(E$5&amp;"Curve!Curve.TenorBasis2.CurveCollection"),INDIRECT(E$5&amp;"Curve!Curve.TenorBasis2.StaticDataTable"),INDIRECT(E$5&amp;"Curve!Curve.TenorBasis2.CurveIndex"),INDIRECT(E$5&amp;"Curve!Curve.TenorBasis2.CurveConventions"),INDIRECT(E$5&amp;"Curve!Curve.TenorBasis2.BasisConventions"),IF(INDIRECT(E$5&amp;"Curve!Curve.TenorBasis2.ForwardBasis"),INDIRECT(E$5&amp;"Curve!Curve.TenorBasis2.ForwardBasisRates"),INDIRECT(E$5&amp;"Curve!Curve.TenorBasis2.BasisRates"))),"Disabled")</f>
        <v>Disabled</v>
      </c>
      <c r="F9" s="145" t="str">
        <f ca="1">IF(AND(INDIRECT("Settings.Request"&amp;F$5),M9),_xll.meCurveCalibrateBasis(INDIRECT(F$5&amp;"Curve!Curve.TenorBasis2.CurveCollection"),INDIRECT(F$5&amp;"Curve!Curve.TenorBasis2.StaticDataTable"),INDIRECT(F$5&amp;"Curve!Curve.TenorBasis2.CurveIndex"),INDIRECT(F$5&amp;"Curve!Curve.TenorBasis2.CurveConventions"),INDIRECT(F$5&amp;"Curve!Curve.TenorBasis2.BasisConventions"),IF(INDIRECT(F$5&amp;"Curve!Curve.TenorBasis2.ForwardBasis"),INDIRECT(F$5&amp;"Curve!Curve.TenorBasis2.ForwardBasisRates"),INDIRECT(F$5&amp;"Curve!Curve.TenorBasis2.BasisRates"))),"Disabled")</f>
        <v>Disabled</v>
      </c>
      <c r="G9" s="145" t="str">
        <f ca="1">IF(AND(INDIRECT("Settings.Request"&amp;G$5),N9),_xll.meCurveCalibrateBasis(INDIRECT(G$5&amp;"Curve!Curve.TenorBasis2.CurveCollection"),INDIRECT(G$5&amp;"Curve!Curve.TenorBasis2.StaticDataTable"),INDIRECT(G$5&amp;"Curve!Curve.TenorBasis2.CurveIndex"),INDIRECT(G$5&amp;"Curve!Curve.TenorBasis2.CurveConventions"),INDIRECT(G$5&amp;"Curve!Curve.TenorBasis2.BasisConventions"),IF(INDIRECT(G$5&amp;"Curve!Curve.TenorBasis2.ForwardBasis"),INDIRECT(G$5&amp;"Curve!Curve.TenorBasis2.ForwardBasisRates"),INDIRECT(G$5&amp;"Curve!Curve.TenorBasis2.BasisRates"))),"Disabled")</f>
        <v>Disabled</v>
      </c>
      <c r="H9" s="3" t="s">
        <v>321</v>
      </c>
      <c r="I9" s="139" t="s">
        <v>460</v>
      </c>
      <c r="J9" s="301" t="b">
        <f t="shared" ca="1" si="1"/>
        <v>0</v>
      </c>
      <c r="K9" s="145" t="b">
        <f t="shared" ca="1" si="2"/>
        <v>0</v>
      </c>
      <c r="L9" s="145" t="b">
        <f t="shared" ca="1" si="2"/>
        <v>0</v>
      </c>
      <c r="M9" s="145" t="b">
        <f t="shared" ca="1" si="2"/>
        <v>0</v>
      </c>
      <c r="N9" s="145" t="b">
        <f t="shared" ca="1" si="2"/>
        <v>0</v>
      </c>
      <c r="O9" s="2" t="s">
        <v>321</v>
      </c>
    </row>
    <row r="10" spans="2:15">
      <c r="B10" s="139" t="s">
        <v>461</v>
      </c>
      <c r="C10" s="146" t="str">
        <f ca="1">IF(AND(INDIRECT("Settings.Request"&amp;C$5),J10),_xll.meCurveCalibrateBasis(INDIRECT(C$5&amp;"Curve!Curve.TenorBasis3.CurveCollection"),INDIRECT(C$5&amp;"Curve!Curve.TenorBasis3.StaticDataTable"),INDIRECT(C$5&amp;"Curve!Curve.TenorBasis3.CurveIndex"),INDIRECT(C$5&amp;"Curve!Curve.TenorBasis3.CurveConventions"),INDIRECT(C$5&amp;"Curve!Curve.TenorBasis3.BasisConventions"),IF(INDIRECT(C$5&amp;"Curve!Curve.TenorBasis3.ForwardBasis"),INDIRECT(C$5&amp;"Curve!Curve.TenorBasis3.ForwardBasisRates"),INDIRECT(C$5&amp;"Curve!Curve.TenorBasis3.BasisRates"))),"Disabled")</f>
        <v>Disabled</v>
      </c>
      <c r="D10" s="146" t="str">
        <f ca="1">IF(AND(INDIRECT("Settings.Request"&amp;D$5),K10),_xll.meCurveCalibrateBasis(INDIRECT(D$5&amp;"Curve!Curve.TenorBasis3.CurveCollection"),INDIRECT(D$5&amp;"Curve!Curve.TenorBasis3.StaticDataTable"),INDIRECT(D$5&amp;"Curve!Curve.TenorBasis3.CurveIndex"),INDIRECT(D$5&amp;"Curve!Curve.TenorBasis3.CurveConventions"),INDIRECT(D$5&amp;"Curve!Curve.TenorBasis3.BasisConventions"),IF(INDIRECT(D$5&amp;"Curve!Curve.TenorBasis3.ForwardBasis"),INDIRECT(D$5&amp;"Curve!Curve.TenorBasis3.ForwardBasisRates"),INDIRECT(D$5&amp;"Curve!Curve.TenorBasis3.BasisRates"))),"Disabled")</f>
        <v>Disabled</v>
      </c>
      <c r="E10" s="146" t="str">
        <f ca="1">IF(AND(INDIRECT("Settings.Request"&amp;E$5),L10),_xll.meCurveCalibrateBasis(INDIRECT(E$5&amp;"Curve!Curve.TenorBasis3.CurveCollection"),INDIRECT(E$5&amp;"Curve!Curve.TenorBasis3.StaticDataTable"),INDIRECT(E$5&amp;"Curve!Curve.TenorBasis3.CurveIndex"),INDIRECT(E$5&amp;"Curve!Curve.TenorBasis3.CurveConventions"),INDIRECT(E$5&amp;"Curve!Curve.TenorBasis3.BasisConventions"),IF(INDIRECT(E$5&amp;"Curve!Curve.TenorBasis3.ForwardBasis"),INDIRECT(E$5&amp;"Curve!Curve.TenorBasis3.ForwardBasisRates"),INDIRECT(E$5&amp;"Curve!Curve.TenorBasis3.BasisRates"))),"Disabled")</f>
        <v>Disabled</v>
      </c>
      <c r="F10" s="146" t="str">
        <f ca="1">IF(AND(INDIRECT("Settings.Request"&amp;F$5),M10),_xll.meCurveCalibrateBasis(INDIRECT(F$5&amp;"Curve!Curve.TenorBasis3.CurveCollection"),INDIRECT(F$5&amp;"Curve!Curve.TenorBasis3.StaticDataTable"),INDIRECT(F$5&amp;"Curve!Curve.TenorBasis3.CurveIndex"),INDIRECT(F$5&amp;"Curve!Curve.TenorBasis3.CurveConventions"),INDIRECT(F$5&amp;"Curve!Curve.TenorBasis3.BasisConventions"),IF(INDIRECT(F$5&amp;"Curve!Curve.TenorBasis3.ForwardBasis"),INDIRECT(F$5&amp;"Curve!Curve.TenorBasis3.ForwardBasisRates"),INDIRECT(F$5&amp;"Curve!Curve.TenorBasis3.BasisRates"))),"Disabled")</f>
        <v>Disabled</v>
      </c>
      <c r="G10" s="146" t="str">
        <f ca="1">IF(AND(INDIRECT("Settings.Request"&amp;G$5),N10),_xll.meCurveCalibrateBasis(INDIRECT(G$5&amp;"Curve!Curve.TenorBasis3.CurveCollection"),INDIRECT(G$5&amp;"Curve!Curve.TenorBasis3.StaticDataTable"),INDIRECT(G$5&amp;"Curve!Curve.TenorBasis3.CurveIndex"),INDIRECT(G$5&amp;"Curve!Curve.TenorBasis3.CurveConventions"),INDIRECT(G$5&amp;"Curve!Curve.TenorBasis3.BasisConventions"),IF(INDIRECT(G$5&amp;"Curve!Curve.TenorBasis3.ForwardBasis"),INDIRECT(G$5&amp;"Curve!Curve.TenorBasis3.ForwardBasisRates"),INDIRECT(G$5&amp;"Curve!Curve.TenorBasis3.BasisRates"))),"Disabled")</f>
        <v>Disabled</v>
      </c>
      <c r="H10" s="3" t="s">
        <v>321</v>
      </c>
      <c r="I10" s="139" t="s">
        <v>461</v>
      </c>
      <c r="J10" s="346" t="b">
        <f t="shared" ca="1" si="1"/>
        <v>0</v>
      </c>
      <c r="K10" s="146" t="b">
        <f t="shared" ca="1" si="2"/>
        <v>0</v>
      </c>
      <c r="L10" s="146" t="b">
        <f t="shared" ca="1" si="2"/>
        <v>0</v>
      </c>
      <c r="M10" s="146" t="b">
        <f t="shared" ca="1" si="2"/>
        <v>0</v>
      </c>
      <c r="N10" s="146" t="b">
        <f t="shared" ca="1" si="2"/>
        <v>0</v>
      </c>
      <c r="O10" s="2" t="s">
        <v>321</v>
      </c>
    </row>
    <row r="11" spans="2:15">
      <c r="B11" s="139" t="s">
        <v>455</v>
      </c>
      <c r="C11" s="145" t="str">
        <f ca="1">IF(AND(INDIRECT("Settings.Request"&amp;C$5),J11),_xll.meCurveCalibrateBasis(INDIRECT(C$5&amp;"Curve!Curve.Xccy.CurveCollection"),INDIRECT(C$5&amp;"Curve!Curve.Xccy.StaticDataTable"),INDIRECT(C$5&amp;"Curve!Curve.Xccy.CurveIndex"),INDIRECT(C$5&amp;"Curve!Curve.Xccy.CurveConventions"),INDIRECT(C$5&amp;"Curve!Curve.Xccy.BasisConventions"),IF(INDIRECT(C$5&amp;"Curve!Curve.Xccy.ForwardBasis"),INDIRECT(C$5&amp;"Curve!Curve.Xccy.ForwardBasisRates"),INDIRECT(C$5&amp;"Curve!Curve.Xccy.BasisRates"))),"Disabled")</f>
        <v>Disabled</v>
      </c>
      <c r="D11" s="145" t="str">
        <f ca="1">IF(AND(INDIRECT("Settings.Request"&amp;D$5),K11),_xll.meCurveCalibrateBasis(INDIRECT(D$5&amp;"Curve!Curve.Xccy.CurveCollection"),INDIRECT(D$5&amp;"Curve!Curve.Xccy.StaticDataTable"),INDIRECT(D$5&amp;"Curve!Curve.Xccy.CurveIndex"),INDIRECT(D$5&amp;"Curve!Curve.Xccy.CurveConventions"),INDIRECT(D$5&amp;"Curve!Curve.Xccy.BasisConventions"),IF(INDIRECT(D$5&amp;"Curve!Curve.Xccy.ForwardBasis"),INDIRECT(D$5&amp;"Curve!Curve.Xccy.ForwardBasisRates"),INDIRECT(D$5&amp;"Curve!Curve.Xccy.BasisRates"))),"Disabled")</f>
        <v>Disabled</v>
      </c>
      <c r="E11" s="145" t="str">
        <f ca="1">IF(AND(INDIRECT("Settings.Request"&amp;E$5),L11),_xll.meCurveCalibrateBasis(INDIRECT(E$5&amp;"Curve!Curve.Xccy.CurveCollection"),INDIRECT(E$5&amp;"Curve!Curve.Xccy.StaticDataTable"),INDIRECT(E$5&amp;"Curve!Curve.Xccy.CurveIndex"),INDIRECT(E$5&amp;"Curve!Curve.Xccy.CurveConventions"),INDIRECT(E$5&amp;"Curve!Curve.Xccy.BasisConventions"),IF(INDIRECT(E$5&amp;"Curve!Curve.Xccy.ForwardBasis"),INDIRECT(E$5&amp;"Curve!Curve.Xccy.ForwardBasisRates"),INDIRECT(E$5&amp;"Curve!Curve.Xccy.BasisRates"))),"Disabled")</f>
        <v>Disabled</v>
      </c>
      <c r="F11" s="145" t="str">
        <f ca="1">IF(AND(INDIRECT("Settings.Request"&amp;F$5),M11),_xll.meCurveCalibrateBasis(INDIRECT(F$5&amp;"Curve!Curve.Xccy.CurveCollection"),INDIRECT(F$5&amp;"Curve!Curve.Xccy.StaticDataTable"),INDIRECT(F$5&amp;"Curve!Curve.Xccy.CurveIndex"),INDIRECT(F$5&amp;"Curve!Curve.Xccy.CurveConventions"),INDIRECT(F$5&amp;"Curve!Curve.Xccy.BasisConventions"),IF(INDIRECT(F$5&amp;"Curve!Curve.Xccy.ForwardBasis"),INDIRECT(F$5&amp;"Curve!Curve.Xccy.ForwardBasisRates"),INDIRECT(F$5&amp;"Curve!Curve.Xccy.BasisRates"))),"Disabled")</f>
        <v>Disabled</v>
      </c>
      <c r="G11" s="145" t="str">
        <f ca="1">IF(AND(INDIRECT("Settings.Request"&amp;G$5),N11),_xll.meCurveCalibrateBasis(INDIRECT(G$5&amp;"Curve!Curve.Xccy.CurveCollection"),INDIRECT(G$5&amp;"Curve!Curve.Xccy.StaticDataTable"),INDIRECT(G$5&amp;"Curve!Curve.Xccy.CurveIndex"),INDIRECT(G$5&amp;"Curve!Curve.Xccy.CurveConventions"),INDIRECT(G$5&amp;"Curve!Curve.Xccy.BasisConventions"),IF(INDIRECT(G$5&amp;"Curve!Curve.Xccy.ForwardBasis"),INDIRECT(G$5&amp;"Curve!Curve.Xccy.ForwardBasisRates"),INDIRECT(G$5&amp;"Curve!Curve.Xccy.BasisRates"))),"Disabled")</f>
        <v>Disabled</v>
      </c>
      <c r="H11" s="3" t="s">
        <v>321</v>
      </c>
      <c r="I11" s="139" t="s">
        <v>455</v>
      </c>
      <c r="J11" s="145" t="b">
        <f ca="1">AND($L$32,J10)</f>
        <v>0</v>
      </c>
      <c r="K11" s="145" t="b">
        <f t="shared" ref="K11" ca="1" si="3">AND($L$32,K10)</f>
        <v>0</v>
      </c>
      <c r="L11" s="145" t="b">
        <f t="shared" ref="L11" ca="1" si="4">AND($L$32,L10)</f>
        <v>0</v>
      </c>
      <c r="M11" s="145" t="b">
        <f t="shared" ref="M11" ca="1" si="5">AND($L$32,M10)</f>
        <v>0</v>
      </c>
      <c r="N11" s="145" t="b">
        <f t="shared" ref="N11" ca="1" si="6">AND($L$32,N10)</f>
        <v>0</v>
      </c>
      <c r="O11" s="2" t="s">
        <v>321</v>
      </c>
    </row>
    <row r="12" spans="2:15">
      <c r="B12" s="139" t="s">
        <v>456</v>
      </c>
      <c r="C12" s="145" t="str">
        <f ca="1">IF(AND(INDIRECT("Settings.Request"&amp;C$5),J12),_xll.meCurveCalibrateFXForwards(INDIRECT(C$5&amp;"Curve!Curve.FXFwd.CurveCollection"),INDIRECT(C$5&amp;"Curve!Curve.FXFwd.StaticDataTable.EUR"),INDIRECT(C$5&amp;"Curve!Curve.FXFwd.CurveIndex.EUR"),INDIRECT(C$5&amp;"Curve!Curve.FXFwd.CurveConventions"),INDIRECT(C$5&amp;"Curve!Curve.FXFwd.Conventions.EUR")),"Disabled")</f>
        <v>Disabled</v>
      </c>
      <c r="D12" s="145" t="str">
        <f ca="1">IF(AND(INDIRECT("Settings.Request"&amp;D$5),K12),_xll.meCurveCalibrateFXForwards(INDIRECT(D$5&amp;"Curve!Curve.FXFwd.CurveCollection"),INDIRECT(D$5&amp;"Curve!Curve.FXFwd.StaticDataTable.EUR"),INDIRECT(D$5&amp;"Curve!Curve.FXFwd.CurveIndex.EUR"),INDIRECT(D$5&amp;"Curve!Curve.FXFwd.CurveConventions"),INDIRECT(D$5&amp;"Curve!Curve.FXFwd.Conventions.EUR")),"Disabled")</f>
        <v>Disabled</v>
      </c>
      <c r="E12" s="145" t="str">
        <f ca="1">IF(AND(INDIRECT("Settings.Request"&amp;E$5),L12),_xll.meCurveCalibrateFXForwards(INDIRECT(E$5&amp;"Curve!Curve.FXFwd.CurveCollection"),INDIRECT(E$5&amp;"Curve!Curve.FXFwd.StaticDataTable.EUR"),INDIRECT(E$5&amp;"Curve!Curve.FXFwd.CurveIndex.EUR"),INDIRECT(E$5&amp;"Curve!Curve.FXFwd.CurveConventions"),INDIRECT(E$5&amp;"Curve!Curve.FXFwd.Conventions.EUR")),"Disabled")</f>
        <v>Disabled</v>
      </c>
      <c r="F12" s="145" t="str">
        <f ca="1">IF(AND(INDIRECT("Settings.Request"&amp;F$5),M12),_xll.meCurveCalibrateFXForwards(INDIRECT(F$5&amp;"Curve!Curve.FXFwd.CurveCollection"),INDIRECT(F$5&amp;"Curve!Curve.FXFwd.StaticDataTable.EUR"),INDIRECT(F$5&amp;"Curve!Curve.FXFwd.CurveIndex.EUR"),INDIRECT(F$5&amp;"Curve!Curve.FXFwd.CurveConventions"),INDIRECT(F$5&amp;"Curve!Curve.FXFwd.Conventions.EUR")),"Disabled")</f>
        <v>Disabled</v>
      </c>
      <c r="G12" s="145" t="str">
        <f ca="1">IF(AND(INDIRECT("Settings.Request"&amp;G$5),N12),_xll.meCurveCalibrateFXForwards(INDIRECT(G$5&amp;"Curve!Curve.FXFwd.CurveCollection"),INDIRECT(G$5&amp;"Curve!Curve.FXFwd.StaticDataTable.EUR"),INDIRECT(G$5&amp;"Curve!Curve.FXFwd.CurveIndex.EUR"),INDIRECT(G$5&amp;"Curve!Curve.FXFwd.CurveConventions"),INDIRECT(G$5&amp;"Curve!Curve.FXFwd.Conventions.EUR")),"Disabled")</f>
        <v>Disabled</v>
      </c>
      <c r="H12" s="3" t="s">
        <v>321</v>
      </c>
      <c r="I12" s="139" t="s">
        <v>456</v>
      </c>
      <c r="J12" s="145" t="b">
        <f ca="1">AND(J10,$J$23)</f>
        <v>0</v>
      </c>
      <c r="K12" s="145" t="b">
        <f ca="1">AND(K10,$J$23)</f>
        <v>0</v>
      </c>
      <c r="L12" s="145" t="b">
        <f ca="1">AND(L10,$J$23)</f>
        <v>0</v>
      </c>
      <c r="M12" s="145" t="b">
        <f ca="1">AND(M10,$J$23)</f>
        <v>0</v>
      </c>
      <c r="N12" s="145" t="b">
        <f ca="1">AND(N10,$J$23)</f>
        <v>0</v>
      </c>
      <c r="O12" s="2" t="s">
        <v>321</v>
      </c>
    </row>
    <row r="13" spans="2:15">
      <c r="B13" s="139" t="s">
        <v>457</v>
      </c>
      <c r="C13" s="145" t="str">
        <f ca="1">IF(AND(INDIRECT("Settings.Request"&amp;C$5),J13),_xll.meCurveCalibrateFXForwards(INDIRECT(C$5&amp;"Curve!Curve.FXFwd.CurveCollection"),INDIRECT(C$5&amp;"Curve!Curve.FXFwd.StaticDataTable.GBP"),INDIRECT(C$5&amp;"Curve!Curve.FXFwd.CurveIndex.GBP"),INDIRECT(C$5&amp;"Curve!Curve.FXFwd.CurveConventions"),INDIRECT(C$5&amp;"Curve!Curve.FXFwd.Conventions.GBP")),"Disabled")</f>
        <v>Disabled</v>
      </c>
      <c r="D13" s="145" t="str">
        <f ca="1">IF(AND(INDIRECT("Settings.Request"&amp;D$5),K13),_xll.meCurveCalibrateFXForwards(INDIRECT(D$5&amp;"Curve!Curve.FXFwd.CurveCollection"),INDIRECT(D$5&amp;"Curve!Curve.FXFwd.StaticDataTable.GBP"),INDIRECT(D$5&amp;"Curve!Curve.FXFwd.CurveIndex.GBP"),INDIRECT(D$5&amp;"Curve!Curve.FXFwd.CurveConventions"),INDIRECT(D$5&amp;"Curve!Curve.FXFwd.Conventions.GBP")),"Disabled")</f>
        <v>Disabled</v>
      </c>
      <c r="E13" s="145" t="str">
        <f ca="1">IF(AND(INDIRECT("Settings.Request"&amp;E$5),L13),_xll.meCurveCalibrateFXForwards(INDIRECT(E$5&amp;"Curve!Curve.FXFwd.CurveCollection"),INDIRECT(E$5&amp;"Curve!Curve.FXFwd.StaticDataTable.GBP"),INDIRECT(E$5&amp;"Curve!Curve.FXFwd.CurveIndex.GBP"),INDIRECT(E$5&amp;"Curve!Curve.FXFwd.CurveConventions"),INDIRECT(E$5&amp;"Curve!Curve.FXFwd.Conventions.GBP")),"Disabled")</f>
        <v>Disabled</v>
      </c>
      <c r="F13" s="145" t="str">
        <f ca="1">IF(AND(INDIRECT("Settings.Request"&amp;F$5),M13),_xll.meCurveCalibrateFXForwards(INDIRECT(F$5&amp;"Curve!Curve.FXFwd.CurveCollection"),INDIRECT(F$5&amp;"Curve!Curve.FXFwd.StaticDataTable.GBP"),INDIRECT(F$5&amp;"Curve!Curve.FXFwd.CurveIndex.GBP"),INDIRECT(F$5&amp;"Curve!Curve.FXFwd.CurveConventions"),INDIRECT(F$5&amp;"Curve!Curve.FXFwd.Conventions.GBP")),"Disabled")</f>
        <v>Disabled</v>
      </c>
      <c r="G13" s="145" t="str">
        <f ca="1">IF(AND(INDIRECT("Settings.Request"&amp;G$5),N13),_xll.meCurveCalibrateFXForwards(INDIRECT(G$5&amp;"Curve!Curve.FXFwd.CurveCollection"),INDIRECT(G$5&amp;"Curve!Curve.FXFwd.StaticDataTable.GBP"),INDIRECT(G$5&amp;"Curve!Curve.FXFwd.CurveIndex.GBP"),INDIRECT(G$5&amp;"Curve!Curve.FXFwd.CurveConventions"),INDIRECT(G$5&amp;"Curve!Curve.FXFwd.Conventions.GBP")),"Disabled")</f>
        <v>Disabled</v>
      </c>
      <c r="H13" s="3" t="s">
        <v>321</v>
      </c>
      <c r="I13" s="139" t="s">
        <v>457</v>
      </c>
      <c r="J13" s="145" t="b">
        <f ca="1">AND(J11,$K$23)</f>
        <v>0</v>
      </c>
      <c r="K13" s="145" t="b">
        <f t="shared" ref="K13:N13" ca="1" si="7">AND(K11,$K$23)</f>
        <v>0</v>
      </c>
      <c r="L13" s="145" t="b">
        <f t="shared" ca="1" si="7"/>
        <v>0</v>
      </c>
      <c r="M13" s="145" t="b">
        <f t="shared" ca="1" si="7"/>
        <v>0</v>
      </c>
      <c r="N13" s="145" t="b">
        <f t="shared" ca="1" si="7"/>
        <v>0</v>
      </c>
      <c r="O13" s="2" t="s">
        <v>321</v>
      </c>
    </row>
    <row r="14" spans="2:15">
      <c r="B14" s="140" t="s">
        <v>458</v>
      </c>
      <c r="C14" s="147" t="str">
        <f ca="1">IF(AND(INDIRECT("Settings.Request"&amp;C$5),J14),_xll.meCurveCalibrateFXForwards(INDIRECT(C$5&amp;"Curve!Curve.FXFwd.CurveCollection"),INDIRECT(C$5&amp;"Curve!Curve.FXFwd.StaticDataTable.JPY"),INDIRECT(C$5&amp;"Curve!Curve.FXFwd.CurveIndex.JPY"),INDIRECT(C$5&amp;"Curve!Curve.FXFwd.CurveConventions"),INDIRECT(C$5&amp;"Curve!Curve.FXFwd.Conventions.JPY")),"Disabled")</f>
        <v>Disabled</v>
      </c>
      <c r="D14" s="147" t="str">
        <f ca="1">IF(AND(INDIRECT("Settings.Request"&amp;D$5),K14),_xll.meCurveCalibrateFXForwards(INDIRECT(D$5&amp;"Curve!Curve.FXFwd.CurveCollection"),INDIRECT(D$5&amp;"Curve!Curve.FXFwd.StaticDataTable.JPY"),INDIRECT(D$5&amp;"Curve!Curve.FXFwd.CurveIndex.JPY"),INDIRECT(D$5&amp;"Curve!Curve.FXFwd.CurveConventions"),INDIRECT(D$5&amp;"Curve!Curve.FXFwd.Conventions.JPY")),"Disabled")</f>
        <v>Disabled</v>
      </c>
      <c r="E14" s="147" t="str">
        <f ca="1">IF(AND(INDIRECT("Settings.Request"&amp;E$5),L14),_xll.meCurveCalibrateFXForwards(INDIRECT(E$5&amp;"Curve!Curve.FXFwd.CurveCollection"),INDIRECT(E$5&amp;"Curve!Curve.FXFwd.StaticDataTable.JPY"),INDIRECT(E$5&amp;"Curve!Curve.FXFwd.CurveIndex.JPY"),INDIRECT(E$5&amp;"Curve!Curve.FXFwd.CurveConventions"),INDIRECT(E$5&amp;"Curve!Curve.FXFwd.Conventions.JPY")),"Disabled")</f>
        <v>Disabled</v>
      </c>
      <c r="F14" s="147" t="str">
        <f ca="1">IF(AND(INDIRECT("Settings.Request"&amp;F$5),M14),_xll.meCurveCalibrateFXForwards(INDIRECT(F$5&amp;"Curve!Curve.FXFwd.CurveCollection"),INDIRECT(F$5&amp;"Curve!Curve.FXFwd.StaticDataTable.JPY"),INDIRECT(F$5&amp;"Curve!Curve.FXFwd.CurveIndex.JPY"),INDIRECT(F$5&amp;"Curve!Curve.FXFwd.CurveConventions"),INDIRECT(F$5&amp;"Curve!Curve.FXFwd.Conventions.JPY")),"Disabled")</f>
        <v>Disabled</v>
      </c>
      <c r="G14" s="147" t="str">
        <f ca="1">IF(AND(INDIRECT("Settings.Request"&amp;G$5),N14),_xll.meCurveCalibrateFXForwards(INDIRECT(G$5&amp;"Curve!Curve.FXFwd.CurveCollection"),INDIRECT(G$5&amp;"Curve!Curve.FXFwd.StaticDataTable.JPY"),INDIRECT(G$5&amp;"Curve!Curve.FXFwd.CurveIndex.JPY"),INDIRECT(G$5&amp;"Curve!Curve.FXFwd.CurveConventions"),INDIRECT(G$5&amp;"Curve!Curve.FXFwd.Conventions.JPY")),"Disabled")</f>
        <v>Disabled</v>
      </c>
      <c r="H14" s="3" t="s">
        <v>321</v>
      </c>
      <c r="I14" s="140" t="s">
        <v>458</v>
      </c>
      <c r="J14" s="147" t="b">
        <f ca="1">AND(J12,$M$23)</f>
        <v>0</v>
      </c>
      <c r="K14" s="147" t="b">
        <f t="shared" ref="K14:N14" ca="1" si="8">AND(K12,$M$23)</f>
        <v>0</v>
      </c>
      <c r="L14" s="147" t="b">
        <f t="shared" ca="1" si="8"/>
        <v>0</v>
      </c>
      <c r="M14" s="147" t="b">
        <f t="shared" ca="1" si="8"/>
        <v>0</v>
      </c>
      <c r="N14" s="147" t="b">
        <f t="shared" ca="1" si="8"/>
        <v>0</v>
      </c>
      <c r="O14" s="2" t="s">
        <v>321</v>
      </c>
    </row>
    <row r="15" spans="2:15">
      <c r="C15" s="2"/>
      <c r="D15" s="3"/>
      <c r="E15" s="3"/>
      <c r="F15" s="3"/>
      <c r="G15" s="3"/>
      <c r="H15" s="3" t="s">
        <v>321</v>
      </c>
      <c r="I15" s="347" t="s">
        <v>1645</v>
      </c>
      <c r="J15" s="2"/>
      <c r="K15" s="3"/>
      <c r="L15" s="3"/>
      <c r="M15" s="3"/>
      <c r="N15" s="3"/>
      <c r="O15" s="2" t="s">
        <v>321</v>
      </c>
    </row>
    <row r="16" spans="2:15">
      <c r="C16" s="2"/>
      <c r="D16" s="3"/>
      <c r="E16" s="3"/>
      <c r="F16" s="3"/>
      <c r="G16" s="3"/>
      <c r="H16" s="3" t="s">
        <v>321</v>
      </c>
      <c r="I16" s="2"/>
      <c r="J16" s="2"/>
      <c r="K16" s="3"/>
      <c r="L16" s="3"/>
      <c r="M16" s="3"/>
      <c r="N16" s="3"/>
      <c r="O16" s="2" t="s">
        <v>321</v>
      </c>
    </row>
    <row r="17" spans="2:15" ht="21">
      <c r="B17" s="2"/>
      <c r="C17" s="142" t="s">
        <v>323</v>
      </c>
      <c r="D17" s="142" t="s">
        <v>325</v>
      </c>
      <c r="E17" s="142" t="s">
        <v>334</v>
      </c>
      <c r="F17" s="142" t="s">
        <v>326</v>
      </c>
      <c r="G17" s="142" t="s">
        <v>331</v>
      </c>
      <c r="H17" s="3" t="s">
        <v>321</v>
      </c>
      <c r="I17" s="2"/>
      <c r="J17" s="142" t="s">
        <v>323</v>
      </c>
      <c r="K17" s="142" t="s">
        <v>325</v>
      </c>
      <c r="L17" s="142" t="s">
        <v>334</v>
      </c>
      <c r="M17" s="142" t="s">
        <v>326</v>
      </c>
      <c r="N17" s="142" t="s">
        <v>331</v>
      </c>
      <c r="O17" s="2" t="s">
        <v>321</v>
      </c>
    </row>
    <row r="18" spans="2:15">
      <c r="B18" s="138" t="s">
        <v>409</v>
      </c>
      <c r="C18" s="144" t="str">
        <f ca="1">IF(INDIRECT("Settings.Request"&amp;C$17),_xll.meCurveCalibrateOIS(INDIRECT(C$17&amp;"Curve!Curve.OIS.CurveCollection"),INDIRECT(C$17&amp;"Curve!Curve.OIS.StaticDataTable"),INDIRECT(C$17&amp;"Curve!Curve.OIS.CurveIndex"),INDIRECT(C$17&amp;"Curve!Curve.OIS.CurveConventions"),INDIRECT(C$17&amp;"Curve!Curve.OIS.OISConventions"),INDIRECT(C$17&amp;"Curve!Curve.OIS.OISRates"),INDIRECT(C$17&amp;"Curve!Curve.OIS.FixingTable"),IF(INDIRECT("Settings.OIS.UseLiborOISBasis."&amp;C$17),INDIRECT(C$17&amp;"Curve!Curve.OIS.BasisConventions"),),IF(INDIRECT("Settings.OIS.UseLiborOISBasis."&amp;C$17),INDIRECT(C$17&amp;"Curve!Curve.OIS.BasisRates"),),IF(INDIRECT("Settings.OIS.UseLiborOISBasis."&amp;C$17),INDIRECT(C$17&amp;"Curve!Curve.OIS.SwapConventions"),),IF(INDIRECT("Settings.OIS.UseLiborOISBasis."&amp;C$17),INDIRECT(C$17&amp;"Curve!Curve.OIS.SwapRates"),)),"Disabled")</f>
        <v>EURYC OIS Curve has been set (0.01600 sec)</v>
      </c>
      <c r="D18" s="144" t="str">
        <f ca="1">IF(INDIRECT("Settings.Request"&amp;D$17),_xll.meCurveCalibrateOIS(INDIRECT(D$17&amp;"Curve!Curve.OIS.CurveCollection"),INDIRECT(D$17&amp;"Curve!Curve.OIS.StaticDataTable"),INDIRECT(D$17&amp;"Curve!Curve.OIS.CurveIndex"),INDIRECT(D$17&amp;"Curve!Curve.OIS.CurveConventions"),INDIRECT(D$17&amp;"Curve!Curve.OIS.OISConventions"),INDIRECT(D$17&amp;"Curve!Curve.OIS.OISRates"),INDIRECT(D$17&amp;"Curve!Curve.OIS.FixingTable"),IF(INDIRECT("Settings.OIS.UseLiborOISBasis."&amp;D$17),INDIRECT(D$17&amp;"Curve!Curve.OIS.BasisConventions"),),IF(INDIRECT("Settings.OIS.UseLiborOISBasis."&amp;D$17),INDIRECT(D$17&amp;"Curve!Curve.OIS.BasisRates"),),IF(INDIRECT("Settings.OIS.UseLiborOISBasis."&amp;D$17),INDIRECT(D$17&amp;"Curve!Curve.OIS.SwapConventions"),),IF(INDIRECT("Settings.OIS.UseLiborOISBasis."&amp;D$17),INDIRECT(D$17&amp;"Curve!Curve.OIS.SwapRates"),)),"Disabled")</f>
        <v>Disabled</v>
      </c>
      <c r="E18" s="144" t="str">
        <f ca="1">IF(INDIRECT("Settings.Request"&amp;E$17),_xll.meCurveCalibrateOIS(INDIRECT(E$17&amp;"Curve!Curve.OIS.CurveCollection"),INDIRECT(E$17&amp;"Curve!Curve.OIS.StaticDataTable"),INDIRECT(E$17&amp;"Curve!Curve.OIS.CurveIndex"),INDIRECT(E$17&amp;"Curve!Curve.OIS.CurveConventions"),INDIRECT(E$17&amp;"Curve!Curve.OIS.OISConventions"),INDIRECT(E$17&amp;"Curve!Curve.OIS.OISRates"),INDIRECT(E$17&amp;"Curve!Curve.OIS.FixingTable"),IF(INDIRECT("Settings.OIS.UseLiborOISBasis."&amp;E$17),INDIRECT(E$17&amp;"Curve!Curve.OIS.BasisConventions"),),IF(INDIRECT("Settings.OIS.UseLiborOISBasis."&amp;E$17),INDIRECT(E$17&amp;"Curve!Curve.OIS.BasisRates"),),IF(INDIRECT("Settings.OIS.UseLiborOISBasis."&amp;E$17),INDIRECT(E$17&amp;"Curve!Curve.OIS.SwapConventions"),),IF(INDIRECT("Settings.OIS.UseLiborOISBasis."&amp;E$17),INDIRECT(E$17&amp;"Curve!Curve.OIS.SwapRates"),)),"Disabled")</f>
        <v>Disabled</v>
      </c>
      <c r="F18" s="144" t="str">
        <f ca="1">IF(INDIRECT("Settings.Request"&amp;F$17),_xll.meCurveCalibrateOIS(INDIRECT(F$17&amp;"Curve!Curve.OIS.CurveCollection"),INDIRECT(F$17&amp;"Curve!Curve.OIS.StaticDataTable"),INDIRECT(F$17&amp;"Curve!Curve.OIS.CurveIndex"),INDIRECT(F$17&amp;"Curve!Curve.OIS.CurveConventions"),INDIRECT(F$17&amp;"Curve!Curve.OIS.OISConventions"),INDIRECT(F$17&amp;"Curve!Curve.OIS.OISRates"),INDIRECT(F$17&amp;"Curve!Curve.OIS.FixingTable"),IF(INDIRECT("Settings.OIS.UseLiborOISBasis."&amp;F$17),INDIRECT(F$17&amp;"Curve!Curve.OIS.BasisConventions"),),IF(INDIRECT("Settings.OIS.UseLiborOISBasis."&amp;F$17),INDIRECT(F$17&amp;"Curve!Curve.OIS.BasisRates"),),IF(INDIRECT("Settings.OIS.UseLiborOISBasis."&amp;F$17),INDIRECT(F$17&amp;"Curve!Curve.OIS.SwapConventions"),),IF(INDIRECT("Settings.OIS.UseLiborOISBasis."&amp;F$17),INDIRECT(F$17&amp;"Curve!Curve.OIS.SwapRates"),)),"Disabled")</f>
        <v>Disabled</v>
      </c>
      <c r="G18" s="144" t="str">
        <f ca="1">IF(INDIRECT("Settings.Request"&amp;G$17),_xll.meCurveCalibrateOIS(INDIRECT(G$17&amp;"Curve!Curve.OIS.CurveCollection"),INDIRECT(G$17&amp;"Curve!Curve.OIS.StaticDataTable"),INDIRECT(G$17&amp;"Curve!Curve.OIS.CurveIndex"),INDIRECT(G$17&amp;"Curve!Curve.OIS.CurveConventions"),INDIRECT(G$17&amp;"Curve!Curve.OIS.OISConventions"),INDIRECT(G$17&amp;"Curve!Curve.OIS.OISRates"),INDIRECT(G$17&amp;"Curve!Curve.OIS.FixingTable"),IF(INDIRECT("Settings.OIS.UseLiborOISBasis."&amp;G$17),INDIRECT(G$17&amp;"Curve!Curve.OIS.BasisConventions"),),IF(INDIRECT("Settings.OIS.UseLiborOISBasis."&amp;G$17),INDIRECT(G$17&amp;"Curve!Curve.OIS.BasisRates"),),IF(INDIRECT("Settings.OIS.UseLiborOISBasis."&amp;G$17),INDIRECT(G$17&amp;"Curve!Curve.OIS.SwapConventions"),),IF(INDIRECT("Settings.OIS.UseLiborOISBasis."&amp;G$17),INDIRECT(G$17&amp;"Curve!Curve.OIS.SwapRates"),)),"Disabled")</f>
        <v>Disabled</v>
      </c>
      <c r="H18" s="3" t="s">
        <v>321</v>
      </c>
      <c r="I18" s="138" t="s">
        <v>409</v>
      </c>
      <c r="J18" s="294" t="b">
        <f ca="1">INDIRECT("Settings.Request"&amp;J$17)</f>
        <v>1</v>
      </c>
      <c r="K18" s="294" t="b">
        <f t="shared" ref="K18:N18" ca="1" si="9">INDIRECT("Settings.Request"&amp;K$17)</f>
        <v>0</v>
      </c>
      <c r="L18" s="294" t="b">
        <f ca="1">INDIRECT("Settings.Request"&amp;L$17)</f>
        <v>0</v>
      </c>
      <c r="M18" s="294" t="b">
        <f t="shared" ca="1" si="9"/>
        <v>0</v>
      </c>
      <c r="N18" s="294" t="b">
        <f t="shared" ca="1" si="9"/>
        <v>0</v>
      </c>
      <c r="O18" s="2" t="s">
        <v>321</v>
      </c>
    </row>
    <row r="19" spans="2:15">
      <c r="B19" s="139" t="s">
        <v>454</v>
      </c>
      <c r="C19" s="145" t="str">
        <f ca="1">IF(AND(INDIRECT("Settings.Request"&amp;C$17),J19),_xll.meCurveCalibrateSwap(INDIRECT(C$17&amp;"Curve!Curve.Swap.CurveCollection"),INDIRECT(C$17&amp;"Curve!Curve.Swap.StaticDataTable"),INDIRECT(C$17&amp;"Curve!Curve.Swap.CurveIndex"),INDIRECT(C$17&amp;"Curve!Curve.Swap.CurveConventions"),INDIRECT(C$17&amp;"Curve!Curve.Swap.MoneyMarketConvetions"),INDIRECT(C$17&amp;"Curve!Curve.Swap.LiborFixingConventions"),INDIRECT(C$17&amp;"Curve!Curve.Swap.LiborFixingRates"),INDIRECT(C$17&amp;"Curve!Curve.Swap.SwapConventions"),INDIRECT(C$17&amp;"Curve!Curve.Swap.SwapRates"),INDIRECT(C$17&amp;"Curve!Curve.Swap.FraConventions"),INDIRECT(C$17&amp;"Curve!Curve.Swap.Rates.FRAX3"),INDIRECT(C$17&amp;"Curve!Curve.Swap.Rates.FRAX6"),INDIRECT(C$17&amp;"Curve!Curve.Swap.FuturesConventions"),INDIRECT(C$17&amp;"Curve!Curve.Swap.FuturesRates")),"Disabled")</f>
        <v>EURYC STD Curve has been set (0.00000 sec)</v>
      </c>
      <c r="D19" s="145" t="str">
        <f ca="1">IF(AND(INDIRECT("Settings.Request"&amp;D$17),K19),_xll.meCurveCalibrateSwap(INDIRECT(D$17&amp;"Curve!Curve.Swap.CurveCollection"),INDIRECT(D$17&amp;"Curve!Curve.Swap.StaticDataTable"),INDIRECT(D$17&amp;"Curve!Curve.Swap.CurveIndex"),INDIRECT(D$17&amp;"Curve!Curve.Swap.CurveConventions"),INDIRECT(D$17&amp;"Curve!Curve.Swap.MoneyMarketConvetions"),INDIRECT(D$17&amp;"Curve!Curve.Swap.LiborFixingConventions"),INDIRECT(D$17&amp;"Curve!Curve.Swap.LiborFixingRates"),INDIRECT(D$17&amp;"Curve!Curve.Swap.SwapConventions"),INDIRECT(D$17&amp;"Curve!Curve.Swap.SwapRates"),INDIRECT(D$17&amp;"Curve!Curve.Swap.FraConventions"),INDIRECT(D$17&amp;"Curve!Curve.Swap.Rates.FRAX3"),INDIRECT(D$17&amp;"Curve!Curve.Swap.Rates.FRAX6"),INDIRECT(D$17&amp;"Curve!Curve.Swap.FuturesConventions"),INDIRECT(D$17&amp;"Curve!Curve.Swap.FuturesRates")),"Disabled")</f>
        <v>Disabled</v>
      </c>
      <c r="E19" s="145" t="str">
        <f ca="1">IF(AND(INDIRECT("Settings.Request"&amp;E$17),L19),_xll.meCurveCalibrateSwap(INDIRECT(E$17&amp;"Curve!Curve.Swap.CurveCollection"),INDIRECT(E$17&amp;"Curve!Curve.Swap.StaticDataTable"),INDIRECT(E$17&amp;"Curve!Curve.Swap.CurveIndex"),INDIRECT(E$17&amp;"Curve!Curve.Swap.CurveConventions"),INDIRECT(E$17&amp;"Curve!Curve.Swap.MoneyMarketConvetions"),INDIRECT(E$17&amp;"Curve!Curve.Swap.LiborFixingConventions"),INDIRECT(E$17&amp;"Curve!Curve.Swap.LiborFixingRates"),INDIRECT(E$17&amp;"Curve!Curve.Swap.SwapConventions"),INDIRECT(E$17&amp;"Curve!Curve.Swap.SwapRates"),INDIRECT(E$17&amp;"Curve!Curve.Swap.FraConventions"),INDIRECT(E$17&amp;"Curve!Curve.Swap.Rates.FRAX3"),INDIRECT(E$17&amp;"Curve!Curve.Swap.Rates.FRAX6"),INDIRECT(E$17&amp;"Curve!Curve.Swap.FuturesConventions"),INDIRECT(E$17&amp;"Curve!Curve.Swap.FuturesRates")),"Disabled")</f>
        <v>Disabled</v>
      </c>
      <c r="F19" s="145" t="str">
        <f ca="1">IF(AND(INDIRECT("Settings.Request"&amp;F$17),M19),_xll.meCurveCalibrateSwap(INDIRECT(F$17&amp;"Curve!Curve.Swap.CurveCollection"),INDIRECT(F$17&amp;"Curve!Curve.Swap.StaticDataTable"),INDIRECT(F$17&amp;"Curve!Curve.Swap.CurveIndex"),INDIRECT(F$17&amp;"Curve!Curve.Swap.CurveConventions"),INDIRECT(F$17&amp;"Curve!Curve.Swap.MoneyMarketConvetions"),INDIRECT(F$17&amp;"Curve!Curve.Swap.LiborFixingConventions"),INDIRECT(F$17&amp;"Curve!Curve.Swap.LiborFixingRates"),INDIRECT(F$17&amp;"Curve!Curve.Swap.SwapConventions"),INDIRECT(F$17&amp;"Curve!Curve.Swap.SwapRates"),INDIRECT(F$17&amp;"Curve!Curve.Swap.FraConventions"),INDIRECT(F$17&amp;"Curve!Curve.Swap.Rates.FRAX3"),INDIRECT(F$17&amp;"Curve!Curve.Swap.Rates.FRAX6"),INDIRECT(F$17&amp;"Curve!Curve.Swap.FuturesConventions"),INDIRECT(F$17&amp;"Curve!Curve.Swap.FuturesRates")),"Disabled")</f>
        <v>Disabled</v>
      </c>
      <c r="G19" s="145" t="str">
        <f ca="1">IF(AND(INDIRECT("Settings.Request"&amp;G$17),N19),_xll.meCurveCalibrateSwap(INDIRECT(G$17&amp;"Curve!Curve.Swap.CurveCollection"),INDIRECT(G$17&amp;"Curve!Curve.Swap.StaticDataTable"),INDIRECT(G$17&amp;"Curve!Curve.Swap.CurveIndex"),INDIRECT(G$17&amp;"Curve!Curve.Swap.CurveConventions"),INDIRECT(G$17&amp;"Curve!Curve.Swap.MoneyMarketConvetions"),INDIRECT(G$17&amp;"Curve!Curve.Swap.LiborFixingConventions"),INDIRECT(G$17&amp;"Curve!Curve.Swap.LiborFixingRates"),INDIRECT(G$17&amp;"Curve!Curve.Swap.SwapConventions"),INDIRECT(G$17&amp;"Curve!Curve.Swap.SwapRates"),INDIRECT(G$17&amp;"Curve!Curve.Swap.FraConventions"),INDIRECT(G$17&amp;"Curve!Curve.Swap.Rates.FRAX3"),INDIRECT(G$17&amp;"Curve!Curve.Swap.Rates.FRAX6"),INDIRECT(G$17&amp;"Curve!Curve.Swap.FuturesConventions"),INDIRECT(G$17&amp;"Curve!Curve.Swap.FuturesRates")),"Disabled")</f>
        <v>Disabled</v>
      </c>
      <c r="H19" s="3" t="s">
        <v>321</v>
      </c>
      <c r="I19" s="139" t="s">
        <v>454</v>
      </c>
      <c r="J19" s="145" t="b">
        <f ca="1">LEFT(C18,3)=C$17</f>
        <v>1</v>
      </c>
      <c r="K19" s="145" t="b">
        <f ca="1">LEFT(D18,3)=D$17</f>
        <v>0</v>
      </c>
      <c r="L19" s="145" t="b">
        <f ca="1">LEFT(E18,3)=E$17</f>
        <v>0</v>
      </c>
      <c r="M19" s="145" t="b">
        <f t="shared" ref="K19:N22" ca="1" si="10">LEFT(F18,3)=F$17</f>
        <v>0</v>
      </c>
      <c r="N19" s="145" t="b">
        <f t="shared" ca="1" si="10"/>
        <v>0</v>
      </c>
      <c r="O19" s="2" t="s">
        <v>321</v>
      </c>
    </row>
    <row r="20" spans="2:15">
      <c r="B20" s="139" t="s">
        <v>459</v>
      </c>
      <c r="C20" s="145" t="str">
        <f ca="1">IF(AND(INDIRECT("Settings.Request"&amp;C$17),J20),_xll.meCurveCalibrateBasis(INDIRECT(C$17&amp;"Curve!Curve.TenorBasis1.CurveCollection"),INDIRECT(C$17&amp;"Curve!Curve.TenorBasis1.StaticDataTable"),INDIRECT(C$17&amp;"Curve!Curve.TenorBasis1.CurveIndex"),INDIRECT(C$17&amp;"Curve!Curve.TenorBasis1.CurveConventions"),INDIRECT(C$17&amp;"Curve!Curve.TenorBasis1.BasisConventions"),IF(INDIRECT(C$17&amp;"Curve!Curve.TenorBasis1.ForwardBasis"),INDIRECT(C$17&amp;"Curve!Curve.TenorBasis1.ForwardBasisRates"),INDIRECT(C$17&amp;"Curve!Curve.TenorBasis1.BasisRates"))),"Disabled")</f>
        <v>EURYC 3M6MBasis Curve has been set (0.01600 sec)</v>
      </c>
      <c r="D20" s="145" t="str">
        <f ca="1">IF(AND(INDIRECT("Settings.Request"&amp;D$17),K20),_xll.meCurveCalibrateBasis(INDIRECT(D$17&amp;"Curve!Curve.TenorBasis1.CurveCollection"),INDIRECT(D$17&amp;"Curve!Curve.TenorBasis1.StaticDataTable"),INDIRECT(D$17&amp;"Curve!Curve.TenorBasis1.CurveIndex"),INDIRECT(D$17&amp;"Curve!Curve.TenorBasis1.CurveConventions"),INDIRECT(D$17&amp;"Curve!Curve.TenorBasis1.BasisConventions"),IF(INDIRECT(D$17&amp;"Curve!Curve.TenorBasis1.ForwardBasis"),INDIRECT(D$17&amp;"Curve!Curve.TenorBasis1.ForwardBasisRates"),INDIRECT(D$17&amp;"Curve!Curve.TenorBasis1.BasisRates"))),"Disabled")</f>
        <v>Disabled</v>
      </c>
      <c r="E20" s="145" t="str">
        <f ca="1">IF(AND(INDIRECT("Settings.Request"&amp;E$17),L20),_xll.meCurveCalibrateBasis(INDIRECT(E$17&amp;"Curve!Curve.TenorBasis1.CurveCollection"),INDIRECT(E$17&amp;"Curve!Curve.TenorBasis1.StaticDataTable"),INDIRECT(E$17&amp;"Curve!Curve.TenorBasis1.CurveIndex"),INDIRECT(E$17&amp;"Curve!Curve.TenorBasis1.CurveConventions"),INDIRECT(E$17&amp;"Curve!Curve.TenorBasis1.BasisConventions"),IF(INDIRECT(E$17&amp;"Curve!Curve.TenorBasis1.ForwardBasis"),INDIRECT(E$17&amp;"Curve!Curve.TenorBasis1.ForwardBasisRates"),INDIRECT(E$17&amp;"Curve!Curve.TenorBasis1.BasisRates"))),"Disabled")</f>
        <v>Disabled</v>
      </c>
      <c r="F20" s="145" t="str">
        <f ca="1">IF(AND(INDIRECT("Settings.Request"&amp;F$17),M20),_xll.meCurveCalibrateBasis(INDIRECT(F$17&amp;"Curve!Curve.TenorBasis1.CurveCollection"),INDIRECT(F$17&amp;"Curve!Curve.TenorBasis1.StaticDataTable"),INDIRECT(F$17&amp;"Curve!Curve.TenorBasis1.CurveIndex"),INDIRECT(F$17&amp;"Curve!Curve.TenorBasis1.CurveConventions"),INDIRECT(F$17&amp;"Curve!Curve.TenorBasis1.BasisConventions"),IF(INDIRECT(F$17&amp;"Curve!Curve.TenorBasis1.ForwardBasis"),INDIRECT(F$17&amp;"Curve!Curve.TenorBasis1.ForwardBasisRates"),INDIRECT(F$17&amp;"Curve!Curve.TenorBasis1.BasisRates"))),"Disabled")</f>
        <v>Disabled</v>
      </c>
      <c r="G20" s="145" t="str">
        <f ca="1">IF(AND(INDIRECT("Settings.Request"&amp;G$17),N20),_xll.meCurveCalibrateBasis(INDIRECT(G$17&amp;"Curve!Curve.TenorBasis1.CurveCollection"),INDIRECT(G$17&amp;"Curve!Curve.TenorBasis1.StaticDataTable"),INDIRECT(G$17&amp;"Curve!Curve.TenorBasis1.CurveIndex"),INDIRECT(G$17&amp;"Curve!Curve.TenorBasis1.CurveConventions"),INDIRECT(G$17&amp;"Curve!Curve.TenorBasis1.BasisConventions"),IF(INDIRECT(G$17&amp;"Curve!Curve.TenorBasis1.ForwardBasis"),INDIRECT(G$17&amp;"Curve!Curve.TenorBasis1.ForwardBasisRates"),INDIRECT(G$17&amp;"Curve!Curve.TenorBasis1.BasisRates"))),"Disabled")</f>
        <v>Disabled</v>
      </c>
      <c r="H20" s="3" t="s">
        <v>321</v>
      </c>
      <c r="I20" s="139" t="s">
        <v>459</v>
      </c>
      <c r="J20" s="145" t="b">
        <f ca="1">LEFT(C19,3)=C$17</f>
        <v>1</v>
      </c>
      <c r="K20" s="145" t="b">
        <f t="shared" ca="1" si="10"/>
        <v>0</v>
      </c>
      <c r="L20" s="145" t="b">
        <f t="shared" ca="1" si="10"/>
        <v>0</v>
      </c>
      <c r="M20" s="145" t="b">
        <f t="shared" ca="1" si="10"/>
        <v>0</v>
      </c>
      <c r="N20" s="145" t="b">
        <f t="shared" ca="1" si="10"/>
        <v>0</v>
      </c>
      <c r="O20" s="2" t="s">
        <v>321</v>
      </c>
    </row>
    <row r="21" spans="2:15">
      <c r="B21" s="139" t="s">
        <v>460</v>
      </c>
      <c r="C21" s="145" t="str">
        <f ca="1">IF(AND(INDIRECT("Settings.Request"&amp;C$17),J21),_xll.meCurveCalibrateBasis(INDIRECT(C$17&amp;"Curve!Curve.TenorBasis2.CurveCollection"),INDIRECT(C$17&amp;"Curve!Curve.TenorBasis2.StaticDataTable"),INDIRECT(C$17&amp;"Curve!Curve.TenorBasis2.CurveIndex"),INDIRECT(C$17&amp;"Curve!Curve.TenorBasis2.CurveConventions"),INDIRECT(C$17&amp;"Curve!Curve.TenorBasis2.BasisConventions"),IF(INDIRECT(C$17&amp;"Curve!Curve.TenorBasis2.ForwardBasis"),INDIRECT(C$17&amp;"Curve!Curve.TenorBasis2.ForwardBasisRates"),INDIRECT(C$17&amp;"Curve!Curve.TenorBasis2.BasisRates"))),"Disabled")</f>
        <v>EURYC 1M3MBasis Curve has been set (0.01500 sec)</v>
      </c>
      <c r="D21" s="145" t="str">
        <f ca="1">IF(AND(INDIRECT("Settings.Request"&amp;D$17),K21),_xll.meCurveCalibrateBasis(INDIRECT(D$17&amp;"Curve!Curve.TenorBasis2.CurveCollection"),INDIRECT(D$17&amp;"Curve!Curve.TenorBasis2.StaticDataTable"),INDIRECT(D$17&amp;"Curve!Curve.TenorBasis2.CurveIndex"),INDIRECT(D$17&amp;"Curve!Curve.TenorBasis2.CurveConventions"),INDIRECT(D$17&amp;"Curve!Curve.TenorBasis2.BasisConventions"),IF(INDIRECT(D$17&amp;"Curve!Curve.TenorBasis2.ForwardBasis"),INDIRECT(D$17&amp;"Curve!Curve.TenorBasis2.ForwardBasisRates"),INDIRECT(D$17&amp;"Curve!Curve.TenorBasis2.BasisRates"))),"Disabled")</f>
        <v>Disabled</v>
      </c>
      <c r="E21" s="145" t="str">
        <f ca="1">IF(AND(INDIRECT("Settings.Request"&amp;E$17),L21),_xll.meCurveCalibrateBasis(INDIRECT(E$17&amp;"Curve!Curve.TenorBasis2.CurveCollection"),INDIRECT(E$17&amp;"Curve!Curve.TenorBasis2.StaticDataTable"),INDIRECT(E$17&amp;"Curve!Curve.TenorBasis2.CurveIndex"),INDIRECT(E$17&amp;"Curve!Curve.TenorBasis2.CurveConventions"),INDIRECT(E$17&amp;"Curve!Curve.TenorBasis2.BasisConventions"),IF(INDIRECT(E$17&amp;"Curve!Curve.TenorBasis2.ForwardBasis"),INDIRECT(E$17&amp;"Curve!Curve.TenorBasis2.ForwardBasisRates"),INDIRECT(E$17&amp;"Curve!Curve.TenorBasis2.BasisRates"))),"Disabled")</f>
        <v>Disabled</v>
      </c>
      <c r="F21" s="145" t="str">
        <f ca="1">IF(AND(INDIRECT("Settings.Request"&amp;F$17),M21),_xll.meCurveCalibrateBasis(INDIRECT(F$17&amp;"Curve!Curve.TenorBasis2.CurveCollection"),INDIRECT(F$17&amp;"Curve!Curve.TenorBasis2.StaticDataTable"),INDIRECT(F$17&amp;"Curve!Curve.TenorBasis2.CurveIndex"),INDIRECT(F$17&amp;"Curve!Curve.TenorBasis2.CurveConventions"),INDIRECT(F$17&amp;"Curve!Curve.TenorBasis2.BasisConventions"),IF(INDIRECT(F$17&amp;"Curve!Curve.TenorBasis2.ForwardBasis"),INDIRECT(F$17&amp;"Curve!Curve.TenorBasis2.ForwardBasisRates"),INDIRECT(F$17&amp;"Curve!Curve.TenorBasis2.BasisRates"))),"Disabled")</f>
        <v>Disabled</v>
      </c>
      <c r="G21" s="145" t="str">
        <f ca="1">IF(AND(INDIRECT("Settings.Request"&amp;G$17),N21),_xll.meCurveCalibrateBasis(INDIRECT(G$17&amp;"Curve!Curve.TenorBasis2.CurveCollection"),INDIRECT(G$17&amp;"Curve!Curve.TenorBasis2.StaticDataTable"),INDIRECT(G$17&amp;"Curve!Curve.TenorBasis2.CurveIndex"),INDIRECT(G$17&amp;"Curve!Curve.TenorBasis2.CurveConventions"),INDIRECT(G$17&amp;"Curve!Curve.TenorBasis2.BasisConventions"),IF(INDIRECT(G$17&amp;"Curve!Curve.TenorBasis2.ForwardBasis"),INDIRECT(G$17&amp;"Curve!Curve.TenorBasis2.ForwardBasisRates"),INDIRECT(G$17&amp;"Curve!Curve.TenorBasis2.BasisRates"))),"Disabled")</f>
        <v>Disabled</v>
      </c>
      <c r="H21" s="3" t="s">
        <v>321</v>
      </c>
      <c r="I21" s="139" t="s">
        <v>460</v>
      </c>
      <c r="J21" s="145" t="b">
        <f ca="1">LEFT(C20,3)=C$17</f>
        <v>1</v>
      </c>
      <c r="K21" s="145" t="b">
        <f t="shared" ca="1" si="10"/>
        <v>0</v>
      </c>
      <c r="L21" s="145" t="b">
        <f t="shared" ca="1" si="10"/>
        <v>0</v>
      </c>
      <c r="M21" s="145" t="b">
        <f t="shared" ca="1" si="10"/>
        <v>0</v>
      </c>
      <c r="N21" s="145" t="b">
        <f t="shared" ca="1" si="10"/>
        <v>0</v>
      </c>
      <c r="O21" s="2" t="s">
        <v>321</v>
      </c>
    </row>
    <row r="22" spans="2:15">
      <c r="B22" s="139" t="s">
        <v>461</v>
      </c>
      <c r="C22" s="146" t="str">
        <f ca="1">IF(AND(INDIRECT("Settings.Request"&amp;C$17),J22),_xll.meCurveCalibrateBasis(INDIRECT(C$17&amp;"Curve!Curve.TenorBasis3.CurveCollection"),INDIRECT(C$17&amp;"Curve!Curve.TenorBasis3.StaticDataTable"),INDIRECT(C$17&amp;"Curve!Curve.TenorBasis3.CurveIndex"),INDIRECT(C$17&amp;"Curve!Curve.TenorBasis3.CurveConventions"),INDIRECT(C$17&amp;"Curve!Curve.TenorBasis3.BasisConventions"),IF(INDIRECT(C$17&amp;"Curve!Curve.TenorBasis3.ForwardBasis"),INDIRECT(C$17&amp;"Curve!Curve.TenorBasis3.ForwardBasisRates"),INDIRECT(C$17&amp;"Curve!Curve.TenorBasis3.BasisRates"))),"Disabled")</f>
        <v>EURYC 6M12MBasis Curve has been set (0.00000 sec)</v>
      </c>
      <c r="D22" s="146" t="str">
        <f ca="1">IF(AND(INDIRECT("Settings.Request"&amp;D$17),K22),_xll.meCurveCalibrateBasis(INDIRECT(D$17&amp;"Curve!Curve.TenorBasis3.CurveCollection"),INDIRECT(D$17&amp;"Curve!Curve.TenorBasis3.StaticDataTable"),INDIRECT(D$17&amp;"Curve!Curve.TenorBasis3.CurveIndex"),INDIRECT(D$17&amp;"Curve!Curve.TenorBasis3.CurveConventions"),INDIRECT(D$17&amp;"Curve!Curve.TenorBasis3.BasisConventions"),IF(INDIRECT(D$17&amp;"Curve!Curve.TenorBasis3.ForwardBasis"),INDIRECT(D$17&amp;"Curve!Curve.TenorBasis3.ForwardBasisRates"),INDIRECT(D$17&amp;"Curve!Curve.TenorBasis3.BasisRates"))),"Disabled")</f>
        <v>Disabled</v>
      </c>
      <c r="E22" s="146" t="str">
        <f ca="1">IF(AND(INDIRECT("Settings.Request"&amp;E$17),L22),_xll.meCurveCalibrateBasis(INDIRECT(E$17&amp;"Curve!Curve.TenorBasis3.CurveCollection"),INDIRECT(E$17&amp;"Curve!Curve.TenorBasis3.StaticDataTable"),INDIRECT(E$17&amp;"Curve!Curve.TenorBasis3.CurveIndex"),INDIRECT(E$17&amp;"Curve!Curve.TenorBasis3.CurveConventions"),INDIRECT(E$17&amp;"Curve!Curve.TenorBasis3.BasisConventions"),IF(INDIRECT(E$17&amp;"Curve!Curve.TenorBasis3.ForwardBasis"),INDIRECT(E$17&amp;"Curve!Curve.TenorBasis3.ForwardBasisRates"),INDIRECT(E$17&amp;"Curve!Curve.TenorBasis3.BasisRates"))),"Disabled")</f>
        <v>Disabled</v>
      </c>
      <c r="F22" s="338" t="s">
        <v>1169</v>
      </c>
      <c r="G22" s="146" t="str">
        <f ca="1">IF(AND(INDIRECT("Settings.Request"&amp;G$17),N22),_xll.meCurveCalibrateBasis(INDIRECT(G$17&amp;"Curve!Curve.TenorBasis3.CurveCollection"),INDIRECT(G$17&amp;"Curve!Curve.TenorBasis3.StaticDataTable"),INDIRECT(G$17&amp;"Curve!Curve.TenorBasis3.CurveIndex"),INDIRECT(G$17&amp;"Curve!Curve.TenorBasis3.CurveConventions"),INDIRECT(G$17&amp;"Curve!Curve.TenorBasis3.BasisConventions"),IF(INDIRECT(G$17&amp;"Curve!Curve.TenorBasis3.ForwardBasis"),INDIRECT(G$17&amp;"Curve!Curve.TenorBasis3.ForwardBasisRates"),INDIRECT(G$17&amp;"Curve!Curve.TenorBasis3.BasisRates"))),"Disabled")</f>
        <v>Disabled</v>
      </c>
      <c r="H22" s="3" t="s">
        <v>321</v>
      </c>
      <c r="I22" s="139" t="s">
        <v>461</v>
      </c>
      <c r="J22" s="146" t="b">
        <f ca="1">LEFT(C21,3)=C$17</f>
        <v>1</v>
      </c>
      <c r="K22" s="146" t="b">
        <f t="shared" ca="1" si="10"/>
        <v>0</v>
      </c>
      <c r="L22" s="146" t="b">
        <f t="shared" ca="1" si="10"/>
        <v>0</v>
      </c>
      <c r="M22" s="338" t="s">
        <v>1169</v>
      </c>
      <c r="N22" s="146" t="b">
        <f t="shared" ca="1" si="10"/>
        <v>0</v>
      </c>
      <c r="O22" s="2" t="s">
        <v>321</v>
      </c>
    </row>
    <row r="23" spans="2:15">
      <c r="B23" s="139" t="s">
        <v>455</v>
      </c>
      <c r="C23" s="145" t="str">
        <f ca="1">IF(AND(INDIRECT("Settings.Request"&amp;C$17),J23),_xll.meCurveCalibrateBasis(INDIRECT(C$17&amp;"Curve!Curve.Xccy.CurveCollection"),INDIRECT(C$17&amp;"Curve!Curve.Xccy.StaticDataTable"),INDIRECT(C$17&amp;"Curve!Curve.Xccy.CurveIndex"),INDIRECT(C$17&amp;"Curve!Curve.Xccy.CurveConventions"),INDIRECT(C$17&amp;"Curve!Curve.Xccy.BasisConventions"),IF(INDIRECT(C$17&amp;"Curve!Curve.Xccy.ForwardBasis"),INDIRECT(C$17&amp;"Curve!Curve.Xccy.ForwardBasisRates"),INDIRECT(C$17&amp;"Curve!Curve.Xccy.BasisRates"))),"Disabled")</f>
        <v>Disabled</v>
      </c>
      <c r="D23" s="145" t="str">
        <f ca="1">IF(AND(INDIRECT("Settings.Request"&amp;D$17),K23),_xll.meCurveCalibrateBasis(INDIRECT(D$17&amp;"Curve!Curve.Xccy.CurveCollection"),INDIRECT(D$17&amp;"Curve!Curve.Xccy.StaticDataTable"),INDIRECT(D$17&amp;"Curve!Curve.Xccy.CurveIndex"),INDIRECT(D$17&amp;"Curve!Curve.Xccy.CurveConventions"),INDIRECT(D$17&amp;"Curve!Curve.Xccy.BasisConventions"),IF(INDIRECT(D$17&amp;"Curve!Curve.Xccy.ForwardBasis"),INDIRECT(D$17&amp;"Curve!Curve.Xccy.ForwardBasisRates"),INDIRECT(D$17&amp;"Curve!Curve.Xccy.BasisRates"))),"Disabled")</f>
        <v>Disabled</v>
      </c>
      <c r="E23" s="145" t="str">
        <f ca="1">IF(AND(INDIRECT("Settings.Request"&amp;E$17),L23),_xll.meCurveCalibrateBasis(INDIRECT(E$17&amp;"Curve!Curve.Xccy.CurveCollection"),INDIRECT(E$17&amp;"Curve!Curve.Xccy.StaticDataTable"),INDIRECT(E$17&amp;"Curve!Curve.Xccy.CurveIndex"),INDIRECT(E$17&amp;"Curve!Curve.Xccy.CurveConventions"),INDIRECT(E$17&amp;"Curve!Curve.Xccy.BasisConventions"),IF(INDIRECT(E$17&amp;"Curve!Curve.Xccy.ForwardBasis"),INDIRECT(E$17&amp;"Curve!Curve.Xccy.ForwardBasisRates"),INDIRECT(E$17&amp;"Curve!Curve.Xccy.BasisRates"))),"Disabled")</f>
        <v>Disabled</v>
      </c>
      <c r="F23" s="145" t="str">
        <f ca="1">IF(AND(INDIRECT("Settings.Request"&amp;F$17),M23),_xll.meCurveCalibrateBasis(INDIRECT(F$17&amp;"Curve!Curve.Xccy.CurveCollection"),INDIRECT(F$17&amp;"Curve!Curve.Xccy.StaticDataTable"),INDIRECT(F$17&amp;"Curve!Curve.Xccy.CurveIndex"),INDIRECT(F$17&amp;"Curve!Curve.Xccy.CurveConventions"),INDIRECT(F$17&amp;"Curve!Curve.Xccy.BasisConventions"),IF(INDIRECT(F$17&amp;"Curve!Curve.Xccy.ForwardBasis"),INDIRECT(F$17&amp;"Curve!Curve.Xccy.ForwardBasisRates"),INDIRECT(F$17&amp;"Curve!Curve.Xccy.BasisRates"))),"Disabled")</f>
        <v>Disabled</v>
      </c>
      <c r="G23" s="145" t="str">
        <f ca="1">IF(AND(INDIRECT("Settings.Request"&amp;G$17),N23),_xll.meCurveCalibrateBasis(INDIRECT(G$17&amp;"Curve!Curve.Xccy.CurveCollection"),INDIRECT(G$17&amp;"Curve!Curve.Xccy.StaticDataTable"),INDIRECT(G$17&amp;"Curve!Curve.Xccy.CurveIndex"),INDIRECT(G$17&amp;"Curve!Curve.Xccy.CurveConventions"),INDIRECT(G$17&amp;"Curve!Curve.Xccy.BasisConventions"),IF(INDIRECT(G$17&amp;"Curve!Curve.Xccy.ForwardBasis"),INDIRECT(G$17&amp;"Curve!Curve.Xccy.ForwardBasisRates"),INDIRECT(G$17&amp;"Curve!Curve.Xccy.BasisRates"))),"Disabled")</f>
        <v>Disabled</v>
      </c>
      <c r="H23" s="3" t="s">
        <v>321</v>
      </c>
      <c r="I23" s="139" t="s">
        <v>455</v>
      </c>
      <c r="J23" s="145" t="b">
        <f ca="1">AND($L$32,J22)</f>
        <v>0</v>
      </c>
      <c r="K23" s="145" t="b">
        <f t="shared" ref="K23:N23" ca="1" si="11">AND($L$32,K22)</f>
        <v>0</v>
      </c>
      <c r="L23" s="145" t="b">
        <f t="shared" ca="1" si="11"/>
        <v>0</v>
      </c>
      <c r="M23" s="145" t="b">
        <f ca="1">AND($L$32,M21)</f>
        <v>0</v>
      </c>
      <c r="N23" s="145" t="b">
        <f t="shared" ca="1" si="11"/>
        <v>0</v>
      </c>
      <c r="O23" s="2" t="s">
        <v>321</v>
      </c>
    </row>
    <row r="24" spans="2:15">
      <c r="B24" s="139" t="s">
        <v>456</v>
      </c>
      <c r="C24" s="189" t="s">
        <v>1169</v>
      </c>
      <c r="D24" s="145" t="s">
        <v>321</v>
      </c>
      <c r="E24" s="145" t="str">
        <f ca="1">IF(AND(INDIRECT("Settings.Request"&amp;E$17),L24),_xll.meCurveCalibrateFXForwards(INDIRECT(E$17&amp;"Curve!Curve.FXFwd.CurveCollection"),INDIRECT(E$17&amp;"Curve!Curve.FXFwd.StaticDataTable.EUR"),INDIRECT(E$17&amp;"Curve!Curve.FXFwd.CurveIndex.EUR"),INDIRECT(E$17&amp;"Curve!Curve.FXFwd.CurveConventions"),INDIRECT(E$17&amp;"Curve!Curve.FXFwd.Conventions.EUR")),"Disabled")</f>
        <v>Disabled</v>
      </c>
      <c r="F24" s="145" t="str">
        <f ca="1">IF(AND(INDIRECT("Settings.Request"&amp;F$17),M24),_xll.meCurveCalibrateFXForwards(INDIRECT(F$17&amp;"Curve!Curve.FXFwd.CurveCollection"),INDIRECT(F$17&amp;"Curve!Curve.FXFwd.StaticDataTable.EUR"),INDIRECT(F$17&amp;"Curve!Curve.FXFwd.CurveIndex.EUR"),INDIRECT(F$17&amp;"Curve!Curve.FXFwd.CurveConventions"),INDIRECT(F$17&amp;"Curve!Curve.FXFwd.Conventions.EUR")),"Disabled")</f>
        <v>Disabled</v>
      </c>
      <c r="G24" s="145" t="str">
        <f ca="1">IF(AND(INDIRECT("Settings.Request"&amp;G$17),N24),_xll.meCurveCalibrateFXForwards(INDIRECT(G$17&amp;"Curve!Curve.FXFwd.CurveCollection"),INDIRECT(G$17&amp;"Curve!Curve.FXFwd.StaticDataTable.EUR"),INDIRECT(G$17&amp;"Curve!Curve.FXFwd.CurveIndex.EUR"),INDIRECT(G$17&amp;"Curve!Curve.FXFwd.CurveConventions"),INDIRECT(G$17&amp;"Curve!Curve.FXFwd.Conventions.EUR")),"Disabled")</f>
        <v>Disabled</v>
      </c>
      <c r="H24" s="3" t="s">
        <v>321</v>
      </c>
      <c r="I24" s="139" t="s">
        <v>456</v>
      </c>
      <c r="J24" s="189" t="s">
        <v>1169</v>
      </c>
      <c r="K24" s="145" t="b">
        <f ca="1">AND(K22,$J$23)</f>
        <v>0</v>
      </c>
      <c r="L24" s="145" t="b">
        <f t="shared" ref="L24:N24" ca="1" si="12">AND(L22,$J$23)</f>
        <v>0</v>
      </c>
      <c r="M24" s="145" t="b">
        <f t="shared" ca="1" si="12"/>
        <v>0</v>
      </c>
      <c r="N24" s="145" t="b">
        <f t="shared" ca="1" si="12"/>
        <v>0</v>
      </c>
      <c r="O24" s="2" t="s">
        <v>321</v>
      </c>
    </row>
    <row r="25" spans="2:15">
      <c r="B25" s="139" t="s">
        <v>457</v>
      </c>
      <c r="C25" s="145" t="str">
        <f ca="1">IF(AND(INDIRECT("Settings.Request"&amp;C$17),J25),_xll.meCurveCalibrateFXForwards(INDIRECT(C$17&amp;"Curve!Curve.FXFwd.CurveCollection"),INDIRECT(C$17&amp;"Curve!Curve.FXFwd.StaticDataTable.GBP"),INDIRECT(C$17&amp;"Curve!Curve.FXFwd.CurveIndex.GBP"),INDIRECT(C$17&amp;"Curve!Curve.FXFwd.CurveConventions"),INDIRECT(C$17&amp;"Curve!Curve.FXFwd.Conventions.GBP")),"Disabled")</f>
        <v>Disabled</v>
      </c>
      <c r="D25" s="189" t="s">
        <v>1169</v>
      </c>
      <c r="E25" s="145" t="str">
        <f ca="1">IF(AND(INDIRECT("Settings.Request"&amp;E$17),L25),_xll.meCurveCalibrateFXForwards(INDIRECT(E$17&amp;"Curve!Curve.FXFwd.CurveCollection"),INDIRECT(E$17&amp;"Curve!Curve.FXFwd.StaticDataTable.GBP"),INDIRECT(E$17&amp;"Curve!Curve.FXFwd.CurveIndex.GBP"),INDIRECT(E$17&amp;"Curve!Curve.FXFwd.CurveConventions"),INDIRECT(E$17&amp;"Curve!Curve.FXFwd.Conventions.GBP")),"Disabled")</f>
        <v>Disabled</v>
      </c>
      <c r="F25" s="145" t="str">
        <f ca="1">IF(AND(INDIRECT("Settings.Request"&amp;F$17),M25),_xll.meCurveCalibrateFXForwards(INDIRECT(F$17&amp;"Curve!Curve.FXFwd.CurveCollection"),INDIRECT(F$17&amp;"Curve!Curve.FXFwd.StaticDataTable.GBP"),INDIRECT(F$17&amp;"Curve!Curve.FXFwd.CurveIndex.GBP"),INDIRECT(F$17&amp;"Curve!Curve.FXFwd.CurveConventions"),INDIRECT(F$17&amp;"Curve!Curve.FXFwd.Conventions.GBP")),"Disabled")</f>
        <v>Disabled</v>
      </c>
      <c r="G25" s="145" t="str">
        <f ca="1">IF(AND(INDIRECT("Settings.Request"&amp;G$17),N25),_xll.meCurveCalibrateFXForwards(INDIRECT(G$17&amp;"Curve!Curve.FXFwd.CurveCollection"),INDIRECT(G$17&amp;"Curve!Curve.FXFwd.StaticDataTable.GBP"),INDIRECT(G$17&amp;"Curve!Curve.FXFwd.CurveIndex.GBP"),INDIRECT(G$17&amp;"Curve!Curve.FXFwd.CurveConventions"),INDIRECT(G$17&amp;"Curve!Curve.FXFwd.Conventions.GBP")),"Disabled")</f>
        <v>Disabled</v>
      </c>
      <c r="H25" s="3" t="s">
        <v>321</v>
      </c>
      <c r="I25" s="139" t="s">
        <v>457</v>
      </c>
      <c r="J25" s="145" t="b">
        <f ca="1">AND(J23,$K$23)</f>
        <v>0</v>
      </c>
      <c r="K25" s="189" t="s">
        <v>1169</v>
      </c>
      <c r="L25" s="145" t="b">
        <f ca="1">AND(L23,$K$23)</f>
        <v>0</v>
      </c>
      <c r="M25" s="145" t="b">
        <f t="shared" ref="M25:N25" ca="1" si="13">AND(M23,$K$23)</f>
        <v>0</v>
      </c>
      <c r="N25" s="145" t="b">
        <f t="shared" ca="1" si="13"/>
        <v>0</v>
      </c>
      <c r="O25" s="2" t="s">
        <v>321</v>
      </c>
    </row>
    <row r="26" spans="2:15">
      <c r="B26" s="140" t="s">
        <v>458</v>
      </c>
      <c r="C26" s="147" t="str">
        <f ca="1">IF(AND(INDIRECT("Settings.Request"&amp;C$17),J26),_xll.meCurveCalibrateFXForwards(INDIRECT(C$17&amp;"Curve!Curve.FXFwd.CurveCollection"),INDIRECT(C$17&amp;"Curve!Curve.FXFwd.StaticDataTable.JPY"),INDIRECT(C$17&amp;"Curve!Curve.FXFwd.CurveIndex.JPY"),INDIRECT(C$17&amp;"Curve!Curve.FXFwd.CurveConventions"),INDIRECT(C$17&amp;"Curve!Curve.FXFwd.Conventions.JPY")),"Disabled")</f>
        <v>Disabled</v>
      </c>
      <c r="D26" s="147" t="str">
        <f ca="1">IF(AND(INDIRECT("Settings.Request"&amp;D$17),K26),_xll.meCurveCalibrateFXForwards(INDIRECT(D$17&amp;"Curve!Curve.FXFwd.CurveCollection"),INDIRECT(D$17&amp;"Curve!Curve.FXFwd.StaticDataTable.JPY"),INDIRECT(D$17&amp;"Curve!Curve.FXFwd.CurveIndex.JPY"),INDIRECT(D$17&amp;"Curve!Curve.FXFwd.CurveConventions"),INDIRECT(D$17&amp;"Curve!Curve.FXFwd.Conventions.JPY")),"Disabled")</f>
        <v>Disabled</v>
      </c>
      <c r="E26" s="147" t="str">
        <f ca="1">IF(AND(INDIRECT("Settings.Request"&amp;E$17),L26),_xll.meCurveCalibrateFXForwards(INDIRECT(E$17&amp;"Curve!Curve.FXFwd.CurveCollection"),INDIRECT(E$17&amp;"Curve!Curve.FXFwd.StaticDataTable.JPY"),INDIRECT(E$17&amp;"Curve!Curve.FXFwd.CurveIndex.JPY"),INDIRECT(E$17&amp;"Curve!Curve.FXFwd.CurveConventions"),INDIRECT(E$17&amp;"Curve!Curve.FXFwd.Conventions.JPY")),"Disabled")</f>
        <v>Disabled</v>
      </c>
      <c r="F26" s="190" t="s">
        <v>1169</v>
      </c>
      <c r="G26" s="147" t="str">
        <f ca="1">IF(AND(INDIRECT("Settings.Request"&amp;G$17),N26),_xll.meCurveCalibrateFXForwards(INDIRECT(G$17&amp;"Curve!Curve.FXFwd.CurveCollection"),INDIRECT(G$17&amp;"Curve!Curve.FXFwd.StaticDataTable.JPY"),INDIRECT(G$17&amp;"Curve!Curve.FXFwd.CurveIndex.JPY"),INDIRECT(G$17&amp;"Curve!Curve.FXFwd.CurveConventions"),INDIRECT(G$17&amp;"Curve!Curve.FXFwd.Conventions.JPY")),"Disabled")</f>
        <v>Disabled</v>
      </c>
      <c r="H26" s="3" t="s">
        <v>321</v>
      </c>
      <c r="I26" s="140" t="s">
        <v>458</v>
      </c>
      <c r="J26" s="147" t="b">
        <f ca="1">AND(J24,$M$23)</f>
        <v>0</v>
      </c>
      <c r="K26" s="147" t="b">
        <f ca="1">AND(K24,$M$23)</f>
        <v>0</v>
      </c>
      <c r="L26" s="147" t="b">
        <f ca="1">AND(L24,$M$23)</f>
        <v>0</v>
      </c>
      <c r="M26" s="190" t="s">
        <v>1169</v>
      </c>
      <c r="N26" s="147" t="b">
        <f ca="1">AND(N24,$M$23)</f>
        <v>0</v>
      </c>
      <c r="O26" s="2" t="s">
        <v>321</v>
      </c>
    </row>
    <row r="27" spans="2:15">
      <c r="H27" s="3" t="s">
        <v>321</v>
      </c>
      <c r="I27" s="2"/>
      <c r="J27" s="2"/>
      <c r="K27" s="2"/>
      <c r="L27" s="2"/>
      <c r="M27" s="2"/>
      <c r="N27" s="2"/>
      <c r="O27" s="2" t="s">
        <v>321</v>
      </c>
    </row>
    <row r="28" spans="2:15">
      <c r="H28" s="3" t="s">
        <v>321</v>
      </c>
      <c r="I28" s="2"/>
      <c r="J28" s="2"/>
      <c r="K28" s="2"/>
      <c r="L28" s="2"/>
      <c r="M28" s="2"/>
      <c r="N28" s="2"/>
      <c r="O28" s="2" t="s">
        <v>321</v>
      </c>
    </row>
    <row r="29" spans="2:15" ht="21">
      <c r="B29" s="2"/>
      <c r="C29" s="142" t="s">
        <v>335</v>
      </c>
      <c r="D29" s="142" t="s">
        <v>332</v>
      </c>
      <c r="E29" s="142" t="s">
        <v>324</v>
      </c>
      <c r="F29" s="142" t="s">
        <v>336</v>
      </c>
      <c r="G29" s="143"/>
      <c r="H29" s="3" t="s">
        <v>321</v>
      </c>
      <c r="I29" s="2"/>
      <c r="J29" s="142" t="s">
        <v>335</v>
      </c>
      <c r="K29" s="142" t="s">
        <v>332</v>
      </c>
      <c r="L29" s="142" t="s">
        <v>324</v>
      </c>
      <c r="M29" s="142" t="s">
        <v>336</v>
      </c>
      <c r="N29" s="143"/>
      <c r="O29" s="2" t="s">
        <v>321</v>
      </c>
    </row>
    <row r="30" spans="2:15">
      <c r="B30" s="138" t="s">
        <v>409</v>
      </c>
      <c r="C30" s="144" t="str">
        <f ca="1">IF(INDIRECT("Settings.Request"&amp;C$29),_xll.meCurveCalibrateOIS(INDIRECT(C$29&amp;"Curve!Curve.OIS.CurveCollection"),INDIRECT(C$29&amp;"Curve!Curve.OIS.StaticDataTable"),INDIRECT(C$29&amp;"Curve!Curve.OIS.CurveIndex"),INDIRECT(C$29&amp;"Curve!Curve.OIS.CurveConventions"),INDIRECT(C$29&amp;"Curve!Curve.OIS.OISConventions"),INDIRECT(C$29&amp;"Curve!Curve.OIS.OISRates"),INDIRECT(C$29&amp;"Curve!Curve.OIS.FixingTable"),IF(INDIRECT("Settings.OIS.UseLiborOISBasis."&amp;C$29),INDIRECT(C$29&amp;"Curve!Curve.OIS.BasisConventions"),),IF(INDIRECT("Settings.OIS.UseLiborOISBasis."&amp;C$29),INDIRECT(C$29&amp;"Curve!Curve.OIS.BasisRates"),),IF(INDIRECT("Settings.OIS.UseLiborOISBasis."&amp;C$29),INDIRECT(C$29&amp;"Curve!Curve.OIS.SwapConventions"),),IF(INDIRECT("Settings.OIS.UseLiborOISBasis."&amp;C$29),INDIRECT(C$29&amp;"Curve!Curve.OIS.SwapRates"),)),"Disabled")</f>
        <v>Disabled</v>
      </c>
      <c r="D30" s="144" t="str">
        <f ca="1">IF(INDIRECT("Settings.Request"&amp;D$29),_xll.meCurveCalibrateOIS(INDIRECT(D$29&amp;"Curve!Curve.OIS.CurveCollection"),INDIRECT(D$29&amp;"Curve!Curve.OIS.StaticDataTable"),INDIRECT(D$29&amp;"Curve!Curve.OIS.CurveIndex"),INDIRECT(D$29&amp;"Curve!Curve.OIS.CurveConventions"),INDIRECT(D$29&amp;"Curve!Curve.OIS.OISConventions"),INDIRECT(D$29&amp;"Curve!Curve.OIS.OISRates"),INDIRECT(D$29&amp;"Curve!Curve.OIS.FixingTable"),IF(INDIRECT("Settings.OIS.UseLiborOISBasis."&amp;D$29),INDIRECT(D$29&amp;"Curve!Curve.OIS.BasisConventions"),),IF(INDIRECT("Settings.OIS.UseLiborOISBasis."&amp;D$29),INDIRECT(D$29&amp;"Curve!Curve.OIS.BasisRates"),),IF(INDIRECT("Settings.OIS.UseLiborOISBasis."&amp;D$29),INDIRECT(D$29&amp;"Curve!Curve.OIS.SwapConventions"),),IF(INDIRECT("Settings.OIS.UseLiborOISBasis."&amp;D$29),INDIRECT(D$29&amp;"Curve!Curve.OIS.SwapRates"),)),"Disabled")</f>
        <v>Disabled</v>
      </c>
      <c r="E30" s="144" t="str">
        <f ca="1">IF(INDIRECT("Settings.Request"&amp;E$29),_xll.meCurveCalibrateOIS(INDIRECT(E$29&amp;"Curve!Curve.OIS.CurveCollection"),INDIRECT(E$29&amp;"Curve!Curve.OIS.StaticDataTable"),INDIRECT(E$29&amp;"Curve!Curve.OIS.CurveIndex"),INDIRECT(E$29&amp;"Curve!Curve.OIS.CurveConventions"),INDIRECT(E$29&amp;"Curve!Curve.OIS.OISConventions"),INDIRECT(E$29&amp;"Curve!Curve.OIS.OISRates"),INDIRECT(E$29&amp;"Curve!Curve.OIS.FixingTable"),IF(INDIRECT("Settings.OIS.UseLiborOISBasis."&amp;E$29),INDIRECT(E$29&amp;"Curve!Curve.OIS.BasisConventions"),),IF(INDIRECT("Settings.OIS.UseLiborOISBasis."&amp;E$29),INDIRECT(E$29&amp;"Curve!Curve.OIS.BasisRates"),),IF(INDIRECT("Settings.OIS.UseLiborOISBasis."&amp;E$29),INDIRECT(E$29&amp;"Curve!Curve.OIS.SwapConventions"),),IF(INDIRECT("Settings.OIS.UseLiborOISBasis."&amp;E$29),INDIRECT(E$29&amp;"Curve!Curve.OIS.SwapRates"),)),"Disabled")</f>
        <v>Disabled</v>
      </c>
      <c r="F30" s="144" t="str">
        <f ca="1">IF(INDIRECT("Settings.Request"&amp;F$29),_xll.meCurveCalibrateOIS(INDIRECT(F$29&amp;"Curve!Curve.OIS.CurveCollection"),INDIRECT(F$29&amp;"Curve!Curve.OIS.StaticDataTable"),INDIRECT(F$29&amp;"Curve!Curve.OIS.CurveIndex"),INDIRECT(F$29&amp;"Curve!Curve.OIS.CurveConventions"),INDIRECT(F$29&amp;"Curve!Curve.OIS.OISConventions"),INDIRECT(F$29&amp;"Curve!Curve.OIS.OISRates"),INDIRECT(F$29&amp;"Curve!Curve.OIS.FixingTable"),IF(INDIRECT("Settings.OIS.UseLiborOISBasis."&amp;F$29),INDIRECT(F$29&amp;"Curve!Curve.OIS.BasisConventions"),),IF(INDIRECT("Settings.OIS.UseLiborOISBasis."&amp;F$29),INDIRECT(F$29&amp;"Curve!Curve.OIS.BasisRates"),),IF(INDIRECT("Settings.OIS.UseLiborOISBasis."&amp;F$29),INDIRECT(F$29&amp;"Curve!Curve.OIS.SwapConventions"),),IF(INDIRECT("Settings.OIS.UseLiborOISBasis."&amp;F$29),INDIRECT(F$29&amp;"Curve!Curve.OIS.SwapRates"),)),"Disabled")</f>
        <v>Disabled</v>
      </c>
      <c r="G30" s="294" t="s">
        <v>1169</v>
      </c>
      <c r="H30" s="3" t="s">
        <v>321</v>
      </c>
      <c r="I30" s="138" t="s">
        <v>409</v>
      </c>
      <c r="J30" s="294" t="b">
        <f ca="1">INDIRECT("Settings.Request"&amp;J$29)</f>
        <v>0</v>
      </c>
      <c r="K30" s="294" t="b">
        <f t="shared" ref="K30" ca="1" si="14">INDIRECT("Settings.Request"&amp;K$29)</f>
        <v>0</v>
      </c>
      <c r="L30" s="294" t="b">
        <f ca="1">INDIRECT("Settings.Request"&amp;L$29)</f>
        <v>0</v>
      </c>
      <c r="M30" s="294" t="b">
        <f ca="1">INDIRECT("Settings.Request"&amp;M$29)</f>
        <v>0</v>
      </c>
      <c r="N30" s="294" t="s">
        <v>1169</v>
      </c>
      <c r="O30" s="2" t="s">
        <v>321</v>
      </c>
    </row>
    <row r="31" spans="2:15">
      <c r="B31" s="139" t="s">
        <v>454</v>
      </c>
      <c r="C31" s="145" t="str">
        <f ca="1">IF(AND(INDIRECT("Settings.Request"&amp;C$29),J31),_xll.meCurveCalibrateSwap(INDIRECT(C$29&amp;"Curve!Curve.Swap.CurveCollection"),INDIRECT(C$29&amp;"Curve!Curve.Swap.StaticDataTable"),INDIRECT(C$29&amp;"Curve!Curve.Swap.CurveIndex"),INDIRECT(C$29&amp;"Curve!Curve.Swap.CurveConventions"),INDIRECT(C$29&amp;"Curve!Curve.Swap.MoneyMarketConvetions"),INDIRECT(C$29&amp;"Curve!Curve.Swap.LiborFixingConventions"),INDIRECT(C$29&amp;"Curve!Curve.Swap.LiborFixingRates"),INDIRECT(C$29&amp;"Curve!Curve.Swap.SwapConventions"),INDIRECT(C$29&amp;"Curve!Curve.Swap.SwapRates"),INDIRECT(C$29&amp;"Curve!Curve.Swap.FraConventions"),INDIRECT(C$29&amp;"Curve!Curve.Swap.Rates.FRAX3"),INDIRECT(C$29&amp;"Curve!Curve.Swap.Rates.FRAX6"),INDIRECT(C$29&amp;"Curve!Curve.Swap.FuturesConventions"),INDIRECT(C$29&amp;"Curve!Curve.Swap.FuturesRates")),"Disabled")</f>
        <v>Disabled</v>
      </c>
      <c r="D31" s="145" t="str">
        <f ca="1">IF(AND(INDIRECT("Settings.Request"&amp;D$29),K31),_xll.meCurveCalibrateSwap(INDIRECT(D$29&amp;"Curve!Curve.Swap.CurveCollection"),INDIRECT(D$29&amp;"Curve!Curve.Swap.StaticDataTable"),INDIRECT(D$29&amp;"Curve!Curve.Swap.CurveIndex"),INDIRECT(D$29&amp;"Curve!Curve.Swap.CurveConventions"),INDIRECT(D$29&amp;"Curve!Curve.Swap.MoneyMarketConvetions"),INDIRECT(D$29&amp;"Curve!Curve.Swap.LiborFixingConventions"),INDIRECT(D$29&amp;"Curve!Curve.Swap.LiborFixingRates"),INDIRECT(D$29&amp;"Curve!Curve.Swap.SwapConventions"),INDIRECT(D$29&amp;"Curve!Curve.Swap.SwapRates"),INDIRECT(D$29&amp;"Curve!Curve.Swap.FraConventions"),INDIRECT(D$29&amp;"Curve!Curve.Swap.Rates.FRAX3"),INDIRECT(D$29&amp;"Curve!Curve.Swap.Rates.FRAX6"),INDIRECT(D$29&amp;"Curve!Curve.Swap.FuturesConventions"),INDIRECT(D$29&amp;"Curve!Curve.Swap.FuturesRates")),"Disabled")</f>
        <v>Disabled</v>
      </c>
      <c r="E31" s="145" t="str">
        <f ca="1">IF(AND(INDIRECT("Settings.Request"&amp;E$29),L31),_xll.meCurveCalibrateSwap(INDIRECT(E$29&amp;"Curve!Curve.Swap.CurveCollection"),INDIRECT(E$29&amp;"Curve!Curve.Swap.StaticDataTable"),INDIRECT(E$29&amp;"Curve!Curve.Swap.CurveIndex"),INDIRECT(E$29&amp;"Curve!Curve.Swap.CurveConventions"),INDIRECT(E$29&amp;"Curve!Curve.Swap.MoneyMarketConvetions"),INDIRECT(E$29&amp;"Curve!Curve.Swap.LiborFixingConventions"),INDIRECT(E$29&amp;"Curve!Curve.Swap.LiborFixingRates"),INDIRECT(E$29&amp;"Curve!Curve.Swap.SwapConventions"),INDIRECT(E$29&amp;"Curve!Curve.Swap.SwapRates"),INDIRECT(E$29&amp;"Curve!Curve.Swap.FraConventions"),INDIRECT(E$29&amp;"Curve!Curve.Swap.Rates.FRAX3"),INDIRECT(E$29&amp;"Curve!Curve.Swap.Rates.FRAX6"),INDIRECT(E$29&amp;"Curve!Curve.Swap.FuturesConventions"),INDIRECT(E$29&amp;"Curve!Curve.Swap.FuturesRates")),"Disabled")</f>
        <v>Disabled</v>
      </c>
      <c r="F31" s="145" t="str">
        <f ca="1">IF(AND(INDIRECT("Settings.Request"&amp;F$29),M31),_xll.meCurveCalibrateSwap(INDIRECT(F$29&amp;"Curve!Curve.Swap.CurveCollection"),INDIRECT(F$29&amp;"Curve!Curve.Swap.StaticDataTable"),INDIRECT(F$29&amp;"Curve!Curve.Swap.CurveIndex"),INDIRECT(F$29&amp;"Curve!Curve.Swap.CurveConventions"),INDIRECT(F$29&amp;"Curve!Curve.Swap.MoneyMarketConvetions"),INDIRECT(F$29&amp;"Curve!Curve.Swap.LiborFixingConventions"),INDIRECT(F$29&amp;"Curve!Curve.Swap.LiborFixingRates"),INDIRECT(F$29&amp;"Curve!Curve.Swap.SwapConventions"),INDIRECT(F$29&amp;"Curve!Curve.Swap.SwapRates"),INDIRECT(F$29&amp;"Curve!Curve.Swap.FraConventions"),INDIRECT(F$29&amp;"Curve!Curve.Swap.Rates.FRAX3"),INDIRECT(F$29&amp;"Curve!Curve.Swap.Rates.FRAX6"),INDIRECT(F$29&amp;"Curve!Curve.Swap.FuturesConventions"),INDIRECT(F$29&amp;"Curve!Curve.Swap.FuturesRates")),"Disabled")</f>
        <v>Disabled</v>
      </c>
      <c r="G31" s="302" t="s">
        <v>1169</v>
      </c>
      <c r="H31" s="3" t="s">
        <v>321</v>
      </c>
      <c r="I31" s="139" t="s">
        <v>454</v>
      </c>
      <c r="J31" s="145" t="b">
        <f ca="1">LEFT(C30,3)=C$29</f>
        <v>0</v>
      </c>
      <c r="K31" s="145" t="b">
        <f t="shared" ref="K31:L34" ca="1" si="15">LEFT(D30,3)=D$29</f>
        <v>0</v>
      </c>
      <c r="L31" s="145" t="b">
        <f t="shared" ca="1" si="15"/>
        <v>0</v>
      </c>
      <c r="M31" s="145" t="b">
        <f t="shared" ref="M31:M34" ca="1" si="16">LEFT(F30,3)=F$29</f>
        <v>0</v>
      </c>
      <c r="N31" s="189" t="s">
        <v>1169</v>
      </c>
      <c r="O31" s="2" t="s">
        <v>321</v>
      </c>
    </row>
    <row r="32" spans="2:15">
      <c r="B32" s="139" t="s">
        <v>459</v>
      </c>
      <c r="C32" s="145" t="str">
        <f ca="1">IF(AND(INDIRECT("Settings.Request"&amp;C$29),J32),_xll.meCurveCalibrateBasis(INDIRECT(C$29&amp;"Curve!Curve.TenorBasis1.CurveCollection"),INDIRECT(C$29&amp;"Curve!Curve.TenorBasis1.StaticDataTable"),INDIRECT(C$29&amp;"Curve!Curve.TenorBasis1.CurveIndex"),INDIRECT(C$29&amp;"Curve!Curve.TenorBasis1.CurveConventions"),INDIRECT(C$29&amp;"Curve!Curve.TenorBasis1.BasisConventions"),IF(INDIRECT(C$29&amp;"Curve!Curve.TenorBasis1.ForwardBasis"),INDIRECT(C$29&amp;"Curve!Curve.TenorBasis1.ForwardBasisRates"),INDIRECT(C$29&amp;"Curve!Curve.TenorBasis1.BasisRates"))),"Disabled")</f>
        <v>Disabled</v>
      </c>
      <c r="D32" s="145" t="str">
        <f ca="1">IF(AND(INDIRECT("Settings.Request"&amp;D$29),K32),_xll.meCurveCalibrateBasis(INDIRECT(D$29&amp;"Curve!Curve.TenorBasis1.CurveCollection"),INDIRECT(D$29&amp;"Curve!Curve.TenorBasis1.StaticDataTable"),INDIRECT(D$29&amp;"Curve!Curve.TenorBasis1.CurveIndex"),INDIRECT(D$29&amp;"Curve!Curve.TenorBasis1.CurveConventions"),INDIRECT(D$29&amp;"Curve!Curve.TenorBasis1.BasisConventions"),IF(INDIRECT(D$29&amp;"Curve!Curve.TenorBasis1.ForwardBasis"),INDIRECT(D$29&amp;"Curve!Curve.TenorBasis1.ForwardBasisRates"),INDIRECT(D$29&amp;"Curve!Curve.TenorBasis1.BasisRates"))),"Disabled")</f>
        <v>Disabled</v>
      </c>
      <c r="E32" s="145" t="str">
        <f ca="1">IF(AND(INDIRECT("Settings.Request"&amp;E$29),L32),_xll.meCurveCalibrateBasis(INDIRECT(E$29&amp;"Curve!Curve.TenorBasis1.CurveCollection"),INDIRECT(E$29&amp;"Curve!Curve.TenorBasis1.StaticDataTable"),INDIRECT(E$29&amp;"Curve!Curve.TenorBasis1.CurveIndex"),INDIRECT(E$29&amp;"Curve!Curve.TenorBasis1.CurveConventions"),INDIRECT(E$29&amp;"Curve!Curve.TenorBasis1.BasisConventions"),IF(INDIRECT(E$29&amp;"Curve!Curve.TenorBasis1.ForwardBasis"),INDIRECT(E$29&amp;"Curve!Curve.TenorBasis1.ForwardBasisRates"),INDIRECT(E$29&amp;"Curve!Curve.TenorBasis1.BasisRates"))),"Disabled")</f>
        <v>Disabled</v>
      </c>
      <c r="F32" s="145" t="str">
        <f ca="1">IF(AND(INDIRECT("Settings.Request"&amp;F$29),M32),_xll.meCurveCalibrateBasis(INDIRECT(F$29&amp;"Curve!Curve.TenorBasis1.CurveCollection"),INDIRECT(F$29&amp;"Curve!Curve.TenorBasis1.StaticDataTable"),INDIRECT(F$29&amp;"Curve!Curve.TenorBasis1.CurveIndex"),INDIRECT(F$29&amp;"Curve!Curve.TenorBasis1.CurveConventions"),INDIRECT(F$29&amp;"Curve!Curve.TenorBasis1.BasisConventions"),IF(INDIRECT(F$29&amp;"Curve!Curve.TenorBasis1.ForwardBasis"),INDIRECT(F$29&amp;"Curve!Curve.TenorBasis1.ForwardBasisRates"),INDIRECT(F$29&amp;"Curve!Curve.TenorBasis1.BasisRates"))),"Disabled")</f>
        <v>Disabled</v>
      </c>
      <c r="G32" s="302" t="s">
        <v>1169</v>
      </c>
      <c r="H32" s="3" t="s">
        <v>321</v>
      </c>
      <c r="I32" s="139" t="s">
        <v>459</v>
      </c>
      <c r="J32" s="145" t="b">
        <f t="shared" ref="J32:J34" ca="1" si="17">LEFT(C31,3)=C$29</f>
        <v>0</v>
      </c>
      <c r="K32" s="145" t="b">
        <f t="shared" ca="1" si="15"/>
        <v>0</v>
      </c>
      <c r="L32" s="301" t="b">
        <f t="shared" ref="L32:L33" ca="1" si="18">LEFT(E31,3)=E$29</f>
        <v>0</v>
      </c>
      <c r="M32" s="145" t="b">
        <f t="shared" ca="1" si="16"/>
        <v>0</v>
      </c>
      <c r="N32" s="302" t="s">
        <v>1169</v>
      </c>
      <c r="O32" s="2" t="s">
        <v>321</v>
      </c>
    </row>
    <row r="33" spans="2:15">
      <c r="B33" s="139" t="s">
        <v>460</v>
      </c>
      <c r="C33" s="145" t="str">
        <f ca="1">IF(AND(INDIRECT("Settings.Request"&amp;C$29),J33),_xll.meCurveCalibrateBasis(INDIRECT(C$29&amp;"Curve!Curve.TenorBasis2.CurveCollection"),INDIRECT(C$29&amp;"Curve!Curve.TenorBasis2.StaticDataTable"),INDIRECT(C$29&amp;"Curve!Curve.TenorBasis2.CurveIndex"),INDIRECT(C$29&amp;"Curve!Curve.TenorBasis2.CurveConventions"),INDIRECT(C$29&amp;"Curve!Curve.TenorBasis2.BasisConventions"),IF(INDIRECT(C$29&amp;"Curve!Curve.TenorBasis2.ForwardBasis"),INDIRECT(C$29&amp;"Curve!Curve.TenorBasis2.ForwardBasisRates"),INDIRECT(C$29&amp;"Curve!Curve.TenorBasis2.BasisRates"))),"Disabled")</f>
        <v>Disabled</v>
      </c>
      <c r="D33" s="145" t="str">
        <f ca="1">IF(AND(INDIRECT("Settings.Request"&amp;D$29),K33),_xll.meCurveCalibrateBasis(INDIRECT(D$29&amp;"Curve!Curve.TenorBasis2.CurveCollection"),INDIRECT(D$29&amp;"Curve!Curve.TenorBasis2.StaticDataTable"),INDIRECT(D$29&amp;"Curve!Curve.TenorBasis2.CurveIndex"),INDIRECT(D$29&amp;"Curve!Curve.TenorBasis2.CurveConventions"),INDIRECT(D$29&amp;"Curve!Curve.TenorBasis2.BasisConventions"),IF(INDIRECT(D$29&amp;"Curve!Curve.TenorBasis2.ForwardBasis"),INDIRECT(D$29&amp;"Curve!Curve.TenorBasis2.ForwardBasisRates"),INDIRECT(D$29&amp;"Curve!Curve.TenorBasis2.BasisRates"))),"Disabled")</f>
        <v>Disabled</v>
      </c>
      <c r="E33" s="145" t="str">
        <f ca="1">IF(AND(INDIRECT("Settings.Request"&amp;E$29),L33),_xll.meCurveCalibrateBasis(INDIRECT(E$29&amp;"Curve!Curve.TenorBasis2.CurveCollection"),INDIRECT(E$29&amp;"Curve!Curve.TenorBasis2.StaticDataTable"),INDIRECT(E$29&amp;"Curve!Curve.TenorBasis2.CurveIndex"),INDIRECT(E$29&amp;"Curve!Curve.TenorBasis2.CurveConventions"),INDIRECT(E$29&amp;"Curve!Curve.TenorBasis2.BasisConventions"),IF(INDIRECT(E$29&amp;"Curve!Curve.TenorBasis2.ForwardBasis"),INDIRECT(E$29&amp;"Curve!Curve.TenorBasis2.ForwardBasisRates"),INDIRECT(E$29&amp;"Curve!Curve.TenorBasis2.BasisRates"))),"Disabled")</f>
        <v>Disabled</v>
      </c>
      <c r="F33" s="145" t="str">
        <f ca="1">IF(AND(INDIRECT("Settings.Request"&amp;F$29),M33),_xll.meCurveCalibrateBasis(INDIRECT(F$29&amp;"Curve!Curve.TenorBasis2.CurveCollection"),INDIRECT(F$29&amp;"Curve!Curve.TenorBasis2.StaticDataTable"),INDIRECT(F$29&amp;"Curve!Curve.TenorBasis2.CurveIndex"),INDIRECT(F$29&amp;"Curve!Curve.TenorBasis2.CurveConventions"),INDIRECT(F$29&amp;"Curve!Curve.TenorBasis2.BasisConventions"),IF(INDIRECT(F$29&amp;"Curve!Curve.TenorBasis2.ForwardBasis"),INDIRECT(F$29&amp;"Curve!Curve.TenorBasis2.ForwardBasisRates"),INDIRECT(F$29&amp;"Curve!Curve.TenorBasis2.BasisRates"))),"Disabled")</f>
        <v>Disabled</v>
      </c>
      <c r="G33" s="302" t="s">
        <v>1169</v>
      </c>
      <c r="H33" s="3" t="s">
        <v>321</v>
      </c>
      <c r="I33" s="139" t="s">
        <v>460</v>
      </c>
      <c r="J33" s="145" t="b">
        <f t="shared" ca="1" si="17"/>
        <v>0</v>
      </c>
      <c r="K33" s="145" t="b">
        <f t="shared" ca="1" si="15"/>
        <v>0</v>
      </c>
      <c r="L33" s="145" t="b">
        <f t="shared" ca="1" si="18"/>
        <v>0</v>
      </c>
      <c r="M33" s="145" t="b">
        <f t="shared" ca="1" si="16"/>
        <v>0</v>
      </c>
      <c r="N33" s="302" t="s">
        <v>1169</v>
      </c>
      <c r="O33" s="2" t="s">
        <v>321</v>
      </c>
    </row>
    <row r="34" spans="2:15">
      <c r="B34" s="139" t="s">
        <v>461</v>
      </c>
      <c r="C34" s="146" t="str">
        <f ca="1">IF(AND(INDIRECT("Settings.Request"&amp;C$29),J34),_xll.meCurveCalibrateBasis(INDIRECT(C$29&amp;"Curve!Curve.TenorBasis3.CurveCollection"),INDIRECT(C$29&amp;"Curve!Curve.TenorBasis3.StaticDataTable"),INDIRECT(C$29&amp;"Curve!Curve.TenorBasis3.CurveIndex"),INDIRECT(C$29&amp;"Curve!Curve.TenorBasis3.CurveConventions"),INDIRECT(C$29&amp;"Curve!Curve.TenorBasis3.BasisConventions"),IF(INDIRECT(C$29&amp;"Curve!Curve.TenorBasis3.ForwardBasis"),INDIRECT(C$29&amp;"Curve!Curve.TenorBasis3.ForwardBasisRates"),INDIRECT(C$29&amp;"Curve!Curve.TenorBasis3.BasisRates"))),"Disabled")</f>
        <v>Disabled</v>
      </c>
      <c r="D34" s="146" t="str">
        <f ca="1">IF(AND(INDIRECT("Settings.Request"&amp;D$29),K34),_xll.meCurveCalibrateBasis(INDIRECT(D$29&amp;"Curve!Curve.TenorBasis3.CurveCollection"),INDIRECT(D$29&amp;"Curve!Curve.TenorBasis3.StaticDataTable"),INDIRECT(D$29&amp;"Curve!Curve.TenorBasis3.CurveIndex"),INDIRECT(D$29&amp;"Curve!Curve.TenorBasis3.CurveConventions"),INDIRECT(D$29&amp;"Curve!Curve.TenorBasis3.BasisConventions"),IF(INDIRECT(D$29&amp;"Curve!Curve.TenorBasis3.ForwardBasis"),INDIRECT(D$29&amp;"Curve!Curve.TenorBasis3.ForwardBasisRates"),INDIRECT(D$29&amp;"Curve!Curve.TenorBasis3.BasisRates"))),"Disabled")</f>
        <v>Disabled</v>
      </c>
      <c r="E34" s="146" t="str">
        <f ca="1">IF(AND(INDIRECT("Settings.Request"&amp;E$29),L34),_xll.meCurveCalibrateBasis(INDIRECT(E$29&amp;"Curve!Curve.TenorBasis3.CurveCollection"),INDIRECT(E$29&amp;"Curve!Curve.TenorBasis3.StaticDataTable"),INDIRECT(E$29&amp;"Curve!Curve.TenorBasis3.CurveIndex"),INDIRECT(E$29&amp;"Curve!Curve.TenorBasis3.CurveConventions"),INDIRECT(E$29&amp;"Curve!Curve.TenorBasis3.BasisConventions"),IF(INDIRECT(E$29&amp;"Curve!Curve.TenorBasis3.ForwardBasis"),INDIRECT(E$29&amp;"Curve!Curve.TenorBasis3.ForwardBasisRates"),INDIRECT(E$29&amp;"Curve!Curve.TenorBasis3.BasisRates"))),"Disabled")</f>
        <v>Disabled</v>
      </c>
      <c r="F34" s="146" t="str">
        <f ca="1">IF(AND(INDIRECT("Settings.Request"&amp;F$29),M34),_xll.meCurveCalibrateBasis(INDIRECT(F$29&amp;"Curve!Curve.TenorBasis3.CurveCollection"),INDIRECT(F$29&amp;"Curve!Curve.TenorBasis3.StaticDataTable"),INDIRECT(F$29&amp;"Curve!Curve.TenorBasis3.CurveIndex"),INDIRECT(F$29&amp;"Curve!Curve.TenorBasis3.CurveConventions"),INDIRECT(F$29&amp;"Curve!Curve.TenorBasis3.BasisConventions"),IF(INDIRECT(F$29&amp;"Curve!Curve.TenorBasis3.ForwardBasis"),INDIRECT(F$29&amp;"Curve!Curve.TenorBasis3.ForwardBasisRates"),INDIRECT(F$29&amp;"Curve!Curve.TenorBasis3.BasisRates"))),"Disabled")</f>
        <v>Disabled</v>
      </c>
      <c r="G34" s="303" t="s">
        <v>1169</v>
      </c>
      <c r="H34" s="3" t="s">
        <v>321</v>
      </c>
      <c r="I34" s="139" t="s">
        <v>461</v>
      </c>
      <c r="J34" s="146" t="b">
        <f t="shared" ca="1" si="17"/>
        <v>0</v>
      </c>
      <c r="K34" s="146" t="b">
        <f t="shared" ca="1" si="15"/>
        <v>0</v>
      </c>
      <c r="L34" s="146" t="b">
        <f ca="1">LEFT(E33,3)=E$29</f>
        <v>0</v>
      </c>
      <c r="M34" s="146" t="b">
        <f t="shared" ca="1" si="16"/>
        <v>0</v>
      </c>
      <c r="N34" s="303" t="s">
        <v>1169</v>
      </c>
      <c r="O34" s="2" t="s">
        <v>321</v>
      </c>
    </row>
    <row r="35" spans="2:15">
      <c r="B35" s="139" t="s">
        <v>455</v>
      </c>
      <c r="C35" s="145" t="str">
        <f ca="1">IF(AND(INDIRECT("Settings.Request"&amp;C$29),J35),_xll.meCurveCalibrateBasis(INDIRECT(C$29&amp;"Curve!Curve.Xccy.CurveCollection"),INDIRECT(C$29&amp;"Curve!Curve.Xccy.StaticDataTable"),INDIRECT(C$29&amp;"Curve!Curve.Xccy.CurveIndex"),INDIRECT(C$29&amp;"Curve!Curve.Xccy.CurveConventions"),INDIRECT(C$29&amp;"Curve!Curve.Xccy.BasisConventions"),IF(INDIRECT(C$29&amp;"Curve!Curve.Xccy.ForwardBasis"),INDIRECT(C$29&amp;"Curve!Curve.Xccy.ForwardBasisRates"),INDIRECT(C$29&amp;"Curve!Curve.Xccy.BasisRates"))),"Disabled")</f>
        <v>Disabled</v>
      </c>
      <c r="D35" s="145" t="str">
        <f ca="1">IF(AND(INDIRECT("Settings.Request"&amp;D$29),K35),_xll.meCurveCalibrateBasis(INDIRECT(D$29&amp;"Curve!Curve.Xccy.CurveCollection"),INDIRECT(D$29&amp;"Curve!Curve.Xccy.StaticDataTable"),INDIRECT(D$29&amp;"Curve!Curve.Xccy.CurveIndex"),INDIRECT(D$29&amp;"Curve!Curve.Xccy.CurveConventions"),INDIRECT(D$29&amp;"Curve!Curve.Xccy.BasisConventions"),IF(INDIRECT(D$29&amp;"Curve!Curve.Xccy.ForwardBasis"),INDIRECT(D$29&amp;"Curve!Curve.Xccy.ForwardBasisRates"),INDIRECT(D$29&amp;"Curve!Curve.Xccy.BasisRates"))),"Disabled")</f>
        <v>Disabled</v>
      </c>
      <c r="E35" s="189" t="s">
        <v>1169</v>
      </c>
      <c r="F35" s="145" t="str">
        <f ca="1">IF(AND(INDIRECT("Settings.Request"&amp;F$29),M35),_xll.meCurveCalibrateBasis(INDIRECT(F$29&amp;"Curve!Curve.Xccy.CurveCollection"),INDIRECT(F$29&amp;"Curve!Curve.Xccy.StaticDataTable"),INDIRECT(F$29&amp;"Curve!Curve.Xccy.CurveIndex"),INDIRECT(F$29&amp;"Curve!Curve.Xccy.CurveConventions"),INDIRECT(F$29&amp;"Curve!Curve.Xccy.BasisConventions"),IF(INDIRECT(F$29&amp;"Curve!Curve.Xccy.ForwardBasis"),INDIRECT(F$29&amp;"Curve!Curve.Xccy.ForwardBasisRates"),INDIRECT(F$29&amp;"Curve!Curve.Xccy.BasisRates"))),"Disabled")</f>
        <v>Disabled</v>
      </c>
      <c r="G35" s="302" t="s">
        <v>1169</v>
      </c>
      <c r="H35" s="3" t="s">
        <v>321</v>
      </c>
      <c r="I35" s="139" t="s">
        <v>455</v>
      </c>
      <c r="J35" s="145" t="b">
        <f ca="1">AND($L$32,J34)</f>
        <v>0</v>
      </c>
      <c r="K35" s="145" t="b">
        <f ca="1">AND($L$32,K34)</f>
        <v>0</v>
      </c>
      <c r="L35" s="189" t="s">
        <v>1169</v>
      </c>
      <c r="M35" s="145" t="b">
        <f ca="1">AND($L$32,M34)</f>
        <v>0</v>
      </c>
      <c r="N35" s="302" t="s">
        <v>1169</v>
      </c>
      <c r="O35" s="2" t="s">
        <v>321</v>
      </c>
    </row>
    <row r="36" spans="2:15">
      <c r="B36" s="139" t="s">
        <v>456</v>
      </c>
      <c r="C36" s="145" t="str">
        <f ca="1">IF(AND(INDIRECT("Settings.Request"&amp;C$29),J36),_xll.meCurveCalibrateFXForwards(INDIRECT(C$29&amp;"Curve!Curve.FXFwd.CurveCollection"),INDIRECT(C$29&amp;"Curve!Curve.FXFwd.StaticDataTable.EUR"),INDIRECT(C$29&amp;"Curve!Curve.FXFwd.CurveIndex.EUR"),INDIRECT(C$29&amp;"Curve!Curve.FXFwd.CurveConventions"),INDIRECT(C$29&amp;"Curve!Curve.FXFwd.Conventions.EUR")),"Disabled")</f>
        <v>Disabled</v>
      </c>
      <c r="D36" s="145" t="str">
        <f ca="1">IF(AND(INDIRECT("Settings.Request"&amp;D$29),K36),_xll.meCurveCalibrateFXForwards(INDIRECT(D$29&amp;"Curve!Curve.FXFwd.CurveCollection"),INDIRECT(D$29&amp;"Curve!Curve.FXFwd.StaticDataTable.EUR"),INDIRECT(D$29&amp;"Curve!Curve.FXFwd.CurveIndex.EUR"),INDIRECT(D$29&amp;"Curve!Curve.FXFwd.CurveConventions"),INDIRECT(D$29&amp;"Curve!Curve.FXFwd.Conventions.EUR")),"Disabled")</f>
        <v>Disabled</v>
      </c>
      <c r="E36" s="145" t="str">
        <f ca="1">IF(AND(INDIRECT("Settings.Request"&amp;E$29),L36),_xll.meCurveCalibrateFXForwards(INDIRECT(E$29&amp;"Curve!Curve.FXFwd.CurveCollection"),INDIRECT(E$29&amp;"Curve!Curve.FXFwd.StaticDataTable.EUR"),INDIRECT(E$29&amp;"Curve!Curve.FXFwd.CurveIndex.EUR"),INDIRECT(E$29&amp;"Curve!Curve.FXFwd.CurveConventions"),INDIRECT(E$29&amp;"Curve!Curve.FXFwd.Conventions.EUR")),"Disabled")</f>
        <v>Disabled</v>
      </c>
      <c r="F36" s="145" t="str">
        <f ca="1">IF(AND(INDIRECT("Settings.Request"&amp;F$29),M36),_xll.meCurveCalibrateFXForwards(INDIRECT(F$29&amp;"Curve!Curve.FXFwd.CurveCollection"),INDIRECT(F$29&amp;"Curve!Curve.FXFwd.StaticDataTable.EUR"),INDIRECT(F$29&amp;"Curve!Curve.FXFwd.CurveIndex.EUR"),INDIRECT(F$29&amp;"Curve!Curve.FXFwd.CurveConventions"),INDIRECT(F$29&amp;"Curve!Curve.FXFwd.Conventions.EUR")),"Disabled")</f>
        <v>Disabled</v>
      </c>
      <c r="G36" s="302" t="s">
        <v>1169</v>
      </c>
      <c r="H36" s="3" t="s">
        <v>321</v>
      </c>
      <c r="I36" s="139" t="s">
        <v>456</v>
      </c>
      <c r="J36" s="145" t="b">
        <f ca="1">AND(J34,$J$23)</f>
        <v>0</v>
      </c>
      <c r="K36" s="145" t="b">
        <f ca="1">AND(K34,$J$23)</f>
        <v>0</v>
      </c>
      <c r="L36" s="145" t="b">
        <f ca="1">AND(L34,$J$23)</f>
        <v>0</v>
      </c>
      <c r="M36" s="145" t="b">
        <f ca="1">AND(M34,$J$23)</f>
        <v>0</v>
      </c>
      <c r="N36" s="302" t="s">
        <v>1169</v>
      </c>
      <c r="O36" s="2" t="s">
        <v>321</v>
      </c>
    </row>
    <row r="37" spans="2:15">
      <c r="B37" s="139" t="s">
        <v>457</v>
      </c>
      <c r="C37" s="145" t="str">
        <f ca="1">IF(AND(INDIRECT("Settings.Request"&amp;C$29),J37),_xll.meCurveCalibrateFXForwards(INDIRECT(C$29&amp;"Curve!Curve.FXFwd.CurveCollection"),INDIRECT(C$29&amp;"Curve!Curve.FXFwd.StaticDataTable.GBP"),INDIRECT(C$29&amp;"Curve!Curve.FXFwd.CurveIndex.GBP"),INDIRECT(C$29&amp;"Curve!Curve.FXFwd.CurveConventions"),INDIRECT(C$29&amp;"Curve!Curve.FXFwd.Conventions.GBP")),"Disabled")</f>
        <v>Disabled</v>
      </c>
      <c r="D37" s="145" t="str">
        <f ca="1">IF(AND(INDIRECT("Settings.Request"&amp;D$29),K37),_xll.meCurveCalibrateFXForwards(INDIRECT(D$29&amp;"Curve!Curve.FXFwd.CurveCollection"),INDIRECT(D$29&amp;"Curve!Curve.FXFwd.StaticDataTable.GBP"),INDIRECT(D$29&amp;"Curve!Curve.FXFwd.CurveIndex.GBP"),INDIRECT(D$29&amp;"Curve!Curve.FXFwd.CurveConventions"),INDIRECT(D$29&amp;"Curve!Curve.FXFwd.Conventions.GBP")),"Disabled")</f>
        <v>Disabled</v>
      </c>
      <c r="E37" s="145" t="str">
        <f ca="1">IF(AND(INDIRECT("Settings.Request"&amp;E$29),L37),_xll.meCurveCalibrateFXForwards(INDIRECT(E$29&amp;"Curve!Curve.FXFwd.CurveCollection"),INDIRECT(E$29&amp;"Curve!Curve.FXFwd.StaticDataTable.GBP"),INDIRECT(E$29&amp;"Curve!Curve.FXFwd.CurveIndex.GBP"),INDIRECT(E$29&amp;"Curve!Curve.FXFwd.CurveConventions"),INDIRECT(E$29&amp;"Curve!Curve.FXFwd.Conventions.GBP")),"Disabled")</f>
        <v>Disabled</v>
      </c>
      <c r="F37" s="145" t="str">
        <f ca="1">IF(AND(INDIRECT("Settings.Request"&amp;F$29),M37),_xll.meCurveCalibrateFXForwards(INDIRECT(F$29&amp;"Curve!Curve.FXFwd.CurveCollection"),INDIRECT(F$29&amp;"Curve!Curve.FXFwd.StaticDataTable.GBP"),INDIRECT(F$29&amp;"Curve!Curve.FXFwd.CurveIndex.GBP"),INDIRECT(F$29&amp;"Curve!Curve.FXFwd.CurveConventions"),INDIRECT(F$29&amp;"Curve!Curve.FXFwd.Conventions.GBP")),"Disabled")</f>
        <v>Disabled</v>
      </c>
      <c r="G37" s="302" t="s">
        <v>1169</v>
      </c>
      <c r="H37" s="3" t="s">
        <v>321</v>
      </c>
      <c r="I37" s="139" t="s">
        <v>457</v>
      </c>
      <c r="J37" s="145" t="b">
        <f ca="1">AND(J35,$K$23)</f>
        <v>0</v>
      </c>
      <c r="K37" s="145" t="b">
        <f ca="1">AND(K35,$K$23)</f>
        <v>0</v>
      </c>
      <c r="L37" s="145" t="b">
        <f ca="1">AND(L35,$K$23)</f>
        <v>0</v>
      </c>
      <c r="M37" s="145" t="b">
        <f t="shared" ref="M37" ca="1" si="19">AND(M35,$K$23)</f>
        <v>0</v>
      </c>
      <c r="N37" s="302" t="s">
        <v>1169</v>
      </c>
      <c r="O37" s="2" t="s">
        <v>321</v>
      </c>
    </row>
    <row r="38" spans="2:15">
      <c r="B38" s="140" t="s">
        <v>458</v>
      </c>
      <c r="C38" s="147" t="str">
        <f ca="1">IF(AND(INDIRECT("Settings.Request"&amp;C$29),J38),_xll.meCurveCalibrateFXForwards(INDIRECT(C$29&amp;"Curve!Curve.FXFwd.CurveCollection"),INDIRECT(C$29&amp;"Curve!Curve.FXFwd.StaticDataTable.JPY"),INDIRECT(C$29&amp;"Curve!Curve.FXFwd.CurveIndex.JPY"),INDIRECT(C$29&amp;"Curve!Curve.FXFwd.CurveConventions"),INDIRECT(C$29&amp;"Curve!Curve.FXFwd.Conventions.JPY")),"Disabled")</f>
        <v>Disabled</v>
      </c>
      <c r="D38" s="147" t="str">
        <f ca="1">IF(AND(INDIRECT("Settings.Request"&amp;D$29),K38),_xll.meCurveCalibrateFXForwards(INDIRECT(D$29&amp;"Curve!Curve.FXFwd.CurveCollection"),INDIRECT(D$29&amp;"Curve!Curve.FXFwd.StaticDataTable.JPY"),INDIRECT(D$29&amp;"Curve!Curve.FXFwd.CurveIndex.JPY"),INDIRECT(D$29&amp;"Curve!Curve.FXFwd.CurveConventions"),INDIRECT(D$29&amp;"Curve!Curve.FXFwd.Conventions.JPY")),"Disabled")</f>
        <v>Disabled</v>
      </c>
      <c r="E38" s="147" t="str">
        <f ca="1">IF(AND(INDIRECT("Settings.Request"&amp;E$29),L38),_xll.meCurveCalibrateFXForwards(INDIRECT(E$29&amp;"Curve!Curve.FXFwd.CurveCollection"),INDIRECT(E$29&amp;"Curve!Curve.FXFwd.StaticDataTable.JPY"),INDIRECT(E$29&amp;"Curve!Curve.FXFwd.CurveIndex.JPY"),INDIRECT(E$29&amp;"Curve!Curve.FXFwd.CurveConventions"),INDIRECT(E$29&amp;"Curve!Curve.FXFwd.Conventions.JPY")),"Disabled")</f>
        <v>Disabled</v>
      </c>
      <c r="F38" s="147" t="str">
        <f ca="1">IF(AND(INDIRECT("Settings.Request"&amp;F$29),M38),_xll.meCurveCalibrateFXForwards(INDIRECT(F$29&amp;"Curve!Curve.FXFwd.CurveCollection"),INDIRECT(F$29&amp;"Curve!Curve.FXFwd.StaticDataTable.JPY"),INDIRECT(F$29&amp;"Curve!Curve.FXFwd.CurveIndex.JPY"),INDIRECT(F$29&amp;"Curve!Curve.FXFwd.CurveConventions"),INDIRECT(F$29&amp;"Curve!Curve.FXFwd.Conventions.JPY")),"Disabled")</f>
        <v>Disabled</v>
      </c>
      <c r="G38" s="304" t="s">
        <v>1169</v>
      </c>
      <c r="H38" s="3" t="s">
        <v>321</v>
      </c>
      <c r="I38" s="140" t="s">
        <v>458</v>
      </c>
      <c r="J38" s="147" t="b">
        <f ca="1">AND(J36,$M$23)</f>
        <v>0</v>
      </c>
      <c r="K38" s="147" t="b">
        <f ca="1">AND(K36,$M$23)</f>
        <v>0</v>
      </c>
      <c r="L38" s="147" t="b">
        <f ca="1">AND(L36,$M$23)</f>
        <v>0</v>
      </c>
      <c r="M38" s="147" t="b">
        <f t="shared" ref="M38" ca="1" si="20">AND(M36,$M$23)</f>
        <v>0</v>
      </c>
      <c r="N38" s="304" t="s">
        <v>1169</v>
      </c>
      <c r="O38" s="2" t="s">
        <v>321</v>
      </c>
    </row>
    <row r="39" spans="2:15">
      <c r="G39" s="141"/>
    </row>
    <row r="40" spans="2:15">
      <c r="G40" s="141"/>
    </row>
    <row r="41" spans="2:15">
      <c r="G41" s="141"/>
    </row>
    <row r="42" spans="2:15">
      <c r="G42" s="141"/>
    </row>
    <row r="43" spans="2:15">
      <c r="C43" s="2"/>
    </row>
    <row r="44" spans="2:15">
      <c r="C44" s="2"/>
    </row>
    <row r="45" spans="2:15">
      <c r="C45" s="2"/>
    </row>
    <row r="46" spans="2:15">
      <c r="C46" s="2"/>
    </row>
    <row r="52" spans="3:3">
      <c r="C52" s="2"/>
    </row>
    <row r="53" spans="3:3">
      <c r="C53" s="2"/>
    </row>
    <row r="80" spans="3:3">
      <c r="C80" s="2"/>
    </row>
    <row r="82" spans="3:3">
      <c r="C82" s="2"/>
    </row>
    <row r="83" spans="3:3">
      <c r="C83" s="2"/>
    </row>
    <row r="84" spans="3:3">
      <c r="C84" s="2"/>
    </row>
    <row r="87" spans="3:3">
      <c r="C87" s="2"/>
    </row>
    <row r="92" spans="3:3">
      <c r="C92" s="2"/>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A2:M1005"/>
  <sheetViews>
    <sheetView showGridLines="0" zoomScaleNormal="100" workbookViewId="0"/>
  </sheetViews>
  <sheetFormatPr defaultRowHeight="15"/>
  <cols>
    <col min="1" max="1" width="9.140625" style="17"/>
    <col min="2" max="2" width="2.7109375" customWidth="1"/>
    <col min="3" max="4" width="10.7109375" customWidth="1"/>
    <col min="5" max="9" width="10.7109375" style="2" customWidth="1"/>
    <col min="10" max="10" width="10.7109375" customWidth="1"/>
    <col min="11" max="12" width="10.7109375" style="2" customWidth="1"/>
  </cols>
  <sheetData>
    <row r="2" spans="1:13" s="2" customFormat="1">
      <c r="A2" s="17"/>
      <c r="C2" s="168" t="s">
        <v>414</v>
      </c>
      <c r="D2" s="227" t="s">
        <v>323</v>
      </c>
    </row>
    <row r="3" spans="1:13" s="2" customFormat="1">
      <c r="A3" s="17"/>
      <c r="C3" s="168" t="s">
        <v>1066</v>
      </c>
      <c r="D3" s="227">
        <v>10</v>
      </c>
    </row>
    <row r="4" spans="1:13" s="2" customFormat="1">
      <c r="A4" s="17"/>
    </row>
    <row r="5" spans="1:13" s="2" customFormat="1">
      <c r="A5" s="17"/>
    </row>
    <row r="6" spans="1:13" s="2" customFormat="1">
      <c r="A6" s="27" t="s">
        <v>414</v>
      </c>
      <c r="C6" s="27" t="s">
        <v>1067</v>
      </c>
      <c r="D6" s="315" t="str">
        <f>Currency&amp;"OIS"</f>
        <v>EUROIS</v>
      </c>
      <c r="E6" s="292" t="s">
        <v>1166</v>
      </c>
      <c r="F6" s="315" t="str">
        <f>Currency&amp;"1ML"</f>
        <v>EUR1ML</v>
      </c>
      <c r="G6" s="292" t="s">
        <v>1166</v>
      </c>
      <c r="H6" s="315" t="str">
        <f>Currency&amp;"3ML"</f>
        <v>EUR3ML</v>
      </c>
      <c r="I6" s="292" t="s">
        <v>1166</v>
      </c>
      <c r="J6" s="315" t="str">
        <f>Currency&amp;"6ML"</f>
        <v>EUR6ML</v>
      </c>
      <c r="K6" s="292" t="s">
        <v>1166</v>
      </c>
      <c r="L6" s="315" t="str">
        <f>Currency&amp;"12ML"</f>
        <v>EUR12ML</v>
      </c>
    </row>
    <row r="7" spans="1:13">
      <c r="A7" s="17" t="s">
        <v>323</v>
      </c>
      <c r="C7" s="228">
        <f>Settings.COB</f>
        <v>42754.710543981484</v>
      </c>
      <c r="D7" s="229">
        <f t="array" aca="1" ref="D7:D1004" ca="1">_xll.meCurveForwardRates($C$7:$C$1004,Currency&amp;"YC",D$6)</f>
        <v>-3.5199999999990794E-3</v>
      </c>
      <c r="E7" s="293">
        <f ca="1">(F7-D7)*10000</f>
        <v>-1.9928015122588385</v>
      </c>
      <c r="F7" s="229">
        <f t="array" aca="1" ref="F7:F1004" ca="1">_xll.meCurveForwardRates($C$7:$C$1004,Currency&amp;"YC",F$6)</f>
        <v>-3.7192801512249633E-3</v>
      </c>
      <c r="G7" s="293">
        <f ca="1">(H7-F7)*10000</f>
        <v>4.2671129115917115</v>
      </c>
      <c r="H7" s="229">
        <f t="array" aca="1" ref="H7:H1004" ca="1">_xll.meCurveForwardRates($C$7:$C$1004,Currency&amp;"YC",H$6)</f>
        <v>-3.2925688600657921E-3</v>
      </c>
      <c r="I7" s="293">
        <f ca="1">(J7-H7)*10000</f>
        <v>8.6341700203941851</v>
      </c>
      <c r="J7" s="229">
        <f t="array" aca="1" ref="J7:J1004" ca="1">_xll.meCurveForwardRates($C$7:$C$1004,Currency&amp;"YC",J$6)</f>
        <v>-2.4291518580263735E-3</v>
      </c>
      <c r="K7" s="293">
        <f ca="1">(L7-J7)*10000</f>
        <v>14.176893653734821</v>
      </c>
      <c r="L7" s="229">
        <f t="array" aca="1" ref="L7:L1004" ca="1">_xll.meCurveForwardRates($C$7:$C$1004,Currency&amp;"YC",L$6)</f>
        <v>-1.0114624926528914E-3</v>
      </c>
      <c r="M7" t="s">
        <v>321</v>
      </c>
    </row>
    <row r="8" spans="1:13">
      <c r="A8" s="17" t="s">
        <v>325</v>
      </c>
      <c r="C8" s="228">
        <f t="shared" ref="C8:C71" si="0">C7+Periodicity</f>
        <v>42764.710543981484</v>
      </c>
      <c r="D8" s="229">
        <f ca="1"/>
        <v>-3.5200295864523659E-3</v>
      </c>
      <c r="E8" s="293">
        <f t="shared" ref="E8:G71" ca="1" si="1">(F8-D8)*10000</f>
        <v>-2.0106789129670322</v>
      </c>
      <c r="F8" s="229">
        <f ca="1"/>
        <v>-3.7210974777490691E-3</v>
      </c>
      <c r="G8" s="293">
        <f t="shared" ca="1" si="1"/>
        <v>4.3421190039394375</v>
      </c>
      <c r="H8" s="229">
        <f ca="1"/>
        <v>-3.2868855773551253E-3</v>
      </c>
      <c r="I8" s="293">
        <f t="shared" ref="I8:K8" ca="1" si="2">(J8-H8)*10000</f>
        <v>8.928421592488867</v>
      </c>
      <c r="J8" s="229">
        <f ca="1"/>
        <v>-2.3940434181062386E-3</v>
      </c>
      <c r="K8" s="293">
        <f t="shared" ca="1" si="2"/>
        <v>14.112101876728927</v>
      </c>
      <c r="L8" s="229">
        <f ca="1"/>
        <v>-9.8283323043334603E-4</v>
      </c>
      <c r="M8" s="2" t="s">
        <v>321</v>
      </c>
    </row>
    <row r="9" spans="1:13">
      <c r="A9" s="17" t="s">
        <v>326</v>
      </c>
      <c r="C9" s="228">
        <f t="shared" si="0"/>
        <v>42774.710543981484</v>
      </c>
      <c r="D9" s="229">
        <f ca="1"/>
        <v>-3.5200000000390422E-3</v>
      </c>
      <c r="E9" s="293">
        <f t="shared" ca="1" si="1"/>
        <v>-2.0304446628039394</v>
      </c>
      <c r="F9" s="229">
        <f ca="1"/>
        <v>-3.7230444663194362E-3</v>
      </c>
      <c r="G9" s="293">
        <f t="shared" ca="1" si="1"/>
        <v>4.41475572707445</v>
      </c>
      <c r="H9" s="229">
        <f ca="1"/>
        <v>-3.2815688936119912E-3</v>
      </c>
      <c r="I9" s="293">
        <f t="shared" ref="I9:K9" ca="1" si="3">(J9-H9)*10000</f>
        <v>8.9946263062273051</v>
      </c>
      <c r="J9" s="229">
        <f ca="1"/>
        <v>-2.3821062629892607E-3</v>
      </c>
      <c r="K9" s="293">
        <f t="shared" ca="1" si="3"/>
        <v>14.27730003991628</v>
      </c>
      <c r="L9" s="229">
        <f ca="1"/>
        <v>-9.5437625899763264E-4</v>
      </c>
      <c r="M9" s="2" t="s">
        <v>321</v>
      </c>
    </row>
    <row r="10" spans="1:13">
      <c r="A10" s="17" t="s">
        <v>324</v>
      </c>
      <c r="C10" s="228">
        <f t="shared" si="0"/>
        <v>42784.710543981484</v>
      </c>
      <c r="D10" s="229">
        <f ca="1"/>
        <v>-3.5200440796190283E-3</v>
      </c>
      <c r="E10" s="293">
        <f t="shared" ca="1" si="1"/>
        <v>-2.0516949476642776</v>
      </c>
      <c r="F10" s="229">
        <f ca="1"/>
        <v>-3.7252135743854561E-3</v>
      </c>
      <c r="G10" s="293">
        <f t="shared" ca="1" si="1"/>
        <v>4.4924689938202933</v>
      </c>
      <c r="H10" s="229">
        <f ca="1"/>
        <v>-3.2759666750034268E-3</v>
      </c>
      <c r="I10" s="293">
        <f t="shared" ref="I10:K10" ca="1" si="4">(J10-H10)*10000</f>
        <v>9.0578955173969931</v>
      </c>
      <c r="J10" s="229">
        <f ca="1"/>
        <v>-2.3701771232637276E-3</v>
      </c>
      <c r="K10" s="293">
        <f t="shared" ca="1" si="4"/>
        <v>14.440876364405488</v>
      </c>
      <c r="L10" s="229">
        <f ca="1"/>
        <v>-9.2608948682317883E-4</v>
      </c>
      <c r="M10" s="2" t="s">
        <v>321</v>
      </c>
    </row>
    <row r="11" spans="1:13">
      <c r="A11" s="17" t="s">
        <v>327</v>
      </c>
      <c r="C11" s="228">
        <f t="shared" si="0"/>
        <v>42794.710543981484</v>
      </c>
      <c r="D11" s="229">
        <f ca="1"/>
        <v>-3.5199999999591062E-3</v>
      </c>
      <c r="E11" s="293">
        <f t="shared" ca="1" si="1"/>
        <v>-2.072098787810313</v>
      </c>
      <c r="F11" s="229">
        <f ca="1"/>
        <v>-3.7272098787401375E-3</v>
      </c>
      <c r="G11" s="293">
        <f t="shared" ca="1" si="1"/>
        <v>4.569537609386523</v>
      </c>
      <c r="H11" s="229">
        <f ca="1"/>
        <v>-3.2702561178014852E-3</v>
      </c>
      <c r="I11" s="293">
        <f t="shared" ref="I11:K11" ca="1" si="5">(J11-H11)*10000</f>
        <v>9.1200814539758905</v>
      </c>
      <c r="J11" s="229">
        <f ca="1"/>
        <v>-2.3582479724038961E-3</v>
      </c>
      <c r="K11" s="293">
        <f t="shared" ca="1" si="5"/>
        <v>14.603012367747143</v>
      </c>
      <c r="L11" s="229">
        <f ca="1"/>
        <v>-8.9794673562918197E-4</v>
      </c>
      <c r="M11" s="2" t="s">
        <v>321</v>
      </c>
    </row>
    <row r="12" spans="1:13">
      <c r="A12" s="17" t="s">
        <v>333</v>
      </c>
      <c r="C12" s="228">
        <f t="shared" si="0"/>
        <v>42804.710543981484</v>
      </c>
      <c r="D12" s="229">
        <f ca="1"/>
        <v>-3.5200295880111324E-3</v>
      </c>
      <c r="E12" s="293">
        <f t="shared" ca="1" si="1"/>
        <v>-2.089868911370786</v>
      </c>
      <c r="F12" s="229">
        <f ca="1"/>
        <v>-3.7290164791482111E-3</v>
      </c>
      <c r="G12" s="293">
        <f t="shared" ca="1" si="1"/>
        <v>4.6572563950457058</v>
      </c>
      <c r="H12" s="229">
        <f ca="1"/>
        <v>-3.2632908396436405E-3</v>
      </c>
      <c r="I12" s="293">
        <f t="shared" ref="I12:K12" ca="1" si="6">(J12-H12)*10000</f>
        <v>9.1962858320818786</v>
      </c>
      <c r="J12" s="229">
        <f ca="1"/>
        <v>-2.3436622564354526E-3</v>
      </c>
      <c r="K12" s="293">
        <f t="shared" ca="1" si="6"/>
        <v>14.737404297298601</v>
      </c>
      <c r="L12" s="229">
        <f ca="1"/>
        <v>-8.6992182670559239E-4</v>
      </c>
      <c r="M12" s="2" t="s">
        <v>321</v>
      </c>
    </row>
    <row r="13" spans="1:13">
      <c r="A13" s="17" t="s">
        <v>328</v>
      </c>
      <c r="C13" s="228">
        <f t="shared" si="0"/>
        <v>42814.710543981484</v>
      </c>
      <c r="D13" s="229">
        <f ca="1"/>
        <v>-3.5199999999990569E-3</v>
      </c>
      <c r="E13" s="293">
        <f t="shared" ca="1" si="1"/>
        <v>-2.1022193548132742</v>
      </c>
      <c r="F13" s="229">
        <f ca="1"/>
        <v>-3.7302219354803843E-3</v>
      </c>
      <c r="G13" s="293">
        <f t="shared" ca="1" si="1"/>
        <v>4.7327824753314607</v>
      </c>
      <c r="H13" s="229">
        <f ca="1"/>
        <v>-3.2569436879472382E-3</v>
      </c>
      <c r="I13" s="293">
        <f t="shared" ref="I13:K13" ca="1" si="7">(J13-H13)*10000</f>
        <v>9.2501846080872987</v>
      </c>
      <c r="J13" s="229">
        <f ca="1"/>
        <v>-2.3319252271385084E-3</v>
      </c>
      <c r="K13" s="293">
        <f t="shared" ca="1" si="7"/>
        <v>14.899366463939153</v>
      </c>
      <c r="L13" s="229">
        <f ca="1"/>
        <v>-8.4198858074459304E-4</v>
      </c>
      <c r="M13" s="2" t="s">
        <v>321</v>
      </c>
    </row>
    <row r="14" spans="1:13">
      <c r="A14" s="17" t="s">
        <v>329</v>
      </c>
      <c r="C14" s="228">
        <f t="shared" si="0"/>
        <v>42824.710543981484</v>
      </c>
      <c r="D14" s="229">
        <f ca="1"/>
        <v>-3.519999999999092E-3</v>
      </c>
      <c r="E14" s="293">
        <f t="shared" ca="1" si="1"/>
        <v>-2.1095466602462927</v>
      </c>
      <c r="F14" s="229">
        <f ca="1"/>
        <v>-3.7309546660237213E-3</v>
      </c>
      <c r="G14" s="293">
        <f t="shared" ca="1" si="1"/>
        <v>4.8080509278209833</v>
      </c>
      <c r="H14" s="229">
        <f ca="1"/>
        <v>-3.2501495732416229E-3</v>
      </c>
      <c r="I14" s="293">
        <f t="shared" ref="I14:K14" ca="1" si="8">(J14-H14)*10000</f>
        <v>9.3036448840433952</v>
      </c>
      <c r="J14" s="229">
        <f ca="1"/>
        <v>-2.3197850848372835E-3</v>
      </c>
      <c r="K14" s="293">
        <f t="shared" ca="1" si="8"/>
        <v>15.056642671796626</v>
      </c>
      <c r="L14" s="229">
        <f ca="1"/>
        <v>-8.1412081765762086E-4</v>
      </c>
      <c r="M14" s="2" t="s">
        <v>321</v>
      </c>
    </row>
    <row r="15" spans="1:13">
      <c r="A15" s="17" t="s">
        <v>330</v>
      </c>
      <c r="C15" s="228">
        <f t="shared" si="0"/>
        <v>42834.710543981484</v>
      </c>
      <c r="D15" s="229">
        <f ca="1"/>
        <v>-3.5200293033188276E-3</v>
      </c>
      <c r="E15" s="293">
        <f t="shared" ca="1" si="1"/>
        <v>-2.112010366302139</v>
      </c>
      <c r="F15" s="229">
        <f ca="1"/>
        <v>-3.7312303399490414E-3</v>
      </c>
      <c r="G15" s="293">
        <f t="shared" ca="1" si="1"/>
        <v>4.8797362299177456</v>
      </c>
      <c r="H15" s="229">
        <f ca="1"/>
        <v>-3.2432567169572669E-3</v>
      </c>
      <c r="I15" s="293">
        <f t="shared" ref="I15:K15" ca="1" si="9">(J15-H15)*10000</f>
        <v>9.4106633238213</v>
      </c>
      <c r="J15" s="229">
        <f ca="1"/>
        <v>-2.3021903845751369E-3</v>
      </c>
      <c r="K15" s="293">
        <f t="shared" ca="1" si="9"/>
        <v>15.158980281896445</v>
      </c>
      <c r="L15" s="229">
        <f ca="1"/>
        <v>-7.8629235638549237E-4</v>
      </c>
      <c r="M15" s="2" t="s">
        <v>321</v>
      </c>
    </row>
    <row r="16" spans="1:13">
      <c r="A16" s="17" t="s">
        <v>334</v>
      </c>
      <c r="C16" s="228">
        <f t="shared" si="0"/>
        <v>42844.710543981484</v>
      </c>
      <c r="D16" s="229">
        <f ca="1"/>
        <v>-3.519999999999092E-3</v>
      </c>
      <c r="E16" s="293">
        <f t="shared" ca="1" si="1"/>
        <v>-2.110267708870122</v>
      </c>
      <c r="F16" s="229">
        <f ca="1"/>
        <v>-3.7310267708861042E-3</v>
      </c>
      <c r="G16" s="293">
        <f t="shared" ca="1" si="1"/>
        <v>4.9573338301070207</v>
      </c>
      <c r="H16" s="229">
        <f ca="1"/>
        <v>-3.2352933878754021E-3</v>
      </c>
      <c r="I16" s="293">
        <f t="shared" ref="I16:K16" ca="1" si="10">(J16-H16)*10000</f>
        <v>9.5215813828230083</v>
      </c>
      <c r="J16" s="229">
        <f ca="1"/>
        <v>-2.2831352495931013E-3</v>
      </c>
      <c r="K16" s="293">
        <f t="shared" ca="1" si="10"/>
        <v>15.246582348994659</v>
      </c>
      <c r="L16" s="229">
        <f ca="1"/>
        <v>-7.5847701469363544E-4</v>
      </c>
      <c r="M16" s="2" t="s">
        <v>321</v>
      </c>
    </row>
    <row r="17" spans="1:13">
      <c r="A17" s="17" t="s">
        <v>331</v>
      </c>
      <c r="C17" s="228">
        <f t="shared" si="0"/>
        <v>42854.710543981484</v>
      </c>
      <c r="D17" s="229">
        <f ca="1"/>
        <v>-3.5399502271094133E-3</v>
      </c>
      <c r="E17" s="293">
        <f t="shared" ca="1" si="1"/>
        <v>-1.9041717412181465</v>
      </c>
      <c r="F17" s="229">
        <f ca="1"/>
        <v>-3.730367401231228E-3</v>
      </c>
      <c r="G17" s="293">
        <f t="shared" ca="1" si="1"/>
        <v>5.0379608848961226</v>
      </c>
      <c r="H17" s="229">
        <f ca="1"/>
        <v>-3.2265713127416157E-3</v>
      </c>
      <c r="I17" s="293">
        <f t="shared" ref="I17:K17" ca="1" si="11">(J17-H17)*10000</f>
        <v>9.6864029139485073</v>
      </c>
      <c r="J17" s="229">
        <f ca="1"/>
        <v>-2.257931021346765E-3</v>
      </c>
      <c r="K17" s="293">
        <f t="shared" ca="1" si="11"/>
        <v>15.272824123869992</v>
      </c>
      <c r="L17" s="229">
        <f ca="1"/>
        <v>-7.3064860895976583E-4</v>
      </c>
      <c r="M17" s="2" t="s">
        <v>321</v>
      </c>
    </row>
    <row r="18" spans="1:13">
      <c r="A18" s="17" t="s">
        <v>335</v>
      </c>
      <c r="C18" s="228">
        <f t="shared" si="0"/>
        <v>42864.710543981484</v>
      </c>
      <c r="D18" s="229">
        <f ca="1"/>
        <v>-3.5399999999752422E-3</v>
      </c>
      <c r="E18" s="293">
        <f t="shared" ca="1" si="1"/>
        <v>-1.8915963426591142</v>
      </c>
      <c r="F18" s="229">
        <f ca="1"/>
        <v>-3.7291596342411536E-3</v>
      </c>
      <c r="G18" s="293">
        <f t="shared" ca="1" si="1"/>
        <v>5.1267644531031431</v>
      </c>
      <c r="H18" s="229">
        <f ca="1"/>
        <v>-3.2164831889308393E-3</v>
      </c>
      <c r="I18" s="293">
        <f t="shared" ref="I18:K18" ca="1" si="12">(J18-H18)*10000</f>
        <v>9.8419573920931889</v>
      </c>
      <c r="J18" s="229">
        <f ca="1"/>
        <v>-2.2322874497215203E-3</v>
      </c>
      <c r="K18" s="293">
        <f t="shared" ca="1" si="12"/>
        <v>15.295064957697015</v>
      </c>
      <c r="L18" s="229">
        <f ca="1"/>
        <v>-7.0278095395181887E-4</v>
      </c>
      <c r="M18" s="2" t="s">
        <v>321</v>
      </c>
    </row>
    <row r="19" spans="1:13">
      <c r="A19" s="17" t="s">
        <v>332</v>
      </c>
      <c r="C19" s="228">
        <f t="shared" si="0"/>
        <v>42874.710543981484</v>
      </c>
      <c r="D19" s="229">
        <f ca="1"/>
        <v>-3.5400299253173758E-3</v>
      </c>
      <c r="E19" s="293">
        <f t="shared" ca="1" si="1"/>
        <v>-1.8754253976767215</v>
      </c>
      <c r="F19" s="229">
        <f ca="1"/>
        <v>-3.7275724650850479E-3</v>
      </c>
      <c r="G19" s="293">
        <f t="shared" ca="1" si="1"/>
        <v>5.2140592403888313</v>
      </c>
      <c r="H19" s="229">
        <f ca="1"/>
        <v>-3.2061665410461648E-3</v>
      </c>
      <c r="I19" s="293">
        <f t="shared" ref="I19:K19" ca="1" si="13">(J19-H19)*10000</f>
        <v>9.9788654722659302</v>
      </c>
      <c r="J19" s="229">
        <f ca="1"/>
        <v>-2.2082799938195718E-3</v>
      </c>
      <c r="K19" s="293">
        <f t="shared" ca="1" si="13"/>
        <v>15.334321312307742</v>
      </c>
      <c r="L19" s="229">
        <f ca="1"/>
        <v>-6.748478625887976E-4</v>
      </c>
      <c r="M19" s="2" t="s">
        <v>321</v>
      </c>
    </row>
    <row r="20" spans="1:13">
      <c r="A20" s="17" t="s">
        <v>336</v>
      </c>
      <c r="C20" s="228">
        <f t="shared" si="0"/>
        <v>42884.710543981484</v>
      </c>
      <c r="D20" s="229">
        <f ca="1"/>
        <v>-3.5400000000152102E-3</v>
      </c>
      <c r="E20" s="293">
        <f t="shared" ca="1" si="1"/>
        <v>-1.85525857666288</v>
      </c>
      <c r="F20" s="229">
        <f ca="1"/>
        <v>-3.7255258576814982E-3</v>
      </c>
      <c r="G20" s="293">
        <f t="shared" ca="1" si="1"/>
        <v>5.3040504149705914</v>
      </c>
      <c r="H20" s="229">
        <f ca="1"/>
        <v>-3.1951208161844391E-3</v>
      </c>
      <c r="I20" s="293">
        <f t="shared" ref="I20:K20" ca="1" si="14">(J20-H20)*10000</f>
        <v>10.086692032811456</v>
      </c>
      <c r="J20" s="229">
        <f ca="1"/>
        <v>-2.1864516129032935E-3</v>
      </c>
      <c r="K20" s="293">
        <f t="shared" ca="1" si="14"/>
        <v>15.396284672056131</v>
      </c>
      <c r="L20" s="229">
        <f ca="1"/>
        <v>-6.468231456976803E-4</v>
      </c>
      <c r="M20" s="2" t="s">
        <v>321</v>
      </c>
    </row>
    <row r="21" spans="1:13">
      <c r="C21" s="228">
        <f t="shared" si="0"/>
        <v>42894.710543981484</v>
      </c>
      <c r="D21" s="229">
        <f ca="1"/>
        <v>-3.5500000000032853E-3</v>
      </c>
      <c r="E21" s="293">
        <f t="shared" ca="1" si="1"/>
        <v>-1.7318570277201568</v>
      </c>
      <c r="F21" s="229">
        <f ca="1"/>
        <v>-3.723185702775301E-3</v>
      </c>
      <c r="G21" s="293">
        <f t="shared" ca="1" si="1"/>
        <v>5.3980676114178623</v>
      </c>
      <c r="H21" s="229">
        <f ca="1"/>
        <v>-3.1833789416335148E-3</v>
      </c>
      <c r="I21" s="293">
        <f t="shared" ref="I21:K21" ca="1" si="15">(J21-H21)*10000</f>
        <v>10.185174827750044</v>
      </c>
      <c r="J21" s="229">
        <f ca="1"/>
        <v>-2.1648614588585103E-3</v>
      </c>
      <c r="K21" s="293">
        <f t="shared" ca="1" si="15"/>
        <v>15.461808471017623</v>
      </c>
      <c r="L21" s="229">
        <f ca="1"/>
        <v>-6.1868061175674805E-4</v>
      </c>
      <c r="M21" s="2" t="s">
        <v>321</v>
      </c>
    </row>
    <row r="22" spans="1:13">
      <c r="C22" s="228">
        <f t="shared" si="0"/>
        <v>42904.710543981484</v>
      </c>
      <c r="D22" s="229">
        <f ca="1"/>
        <v>-3.5500306847380384E-3</v>
      </c>
      <c r="E22" s="293">
        <f t="shared" ca="1" si="1"/>
        <v>-1.7021085399136988</v>
      </c>
      <c r="F22" s="229">
        <f ca="1"/>
        <v>-3.7202415387294083E-3</v>
      </c>
      <c r="G22" s="293">
        <f t="shared" ca="1" si="1"/>
        <v>5.4926770779803462</v>
      </c>
      <c r="H22" s="229">
        <f ca="1"/>
        <v>-3.1709738309313737E-3</v>
      </c>
      <c r="I22" s="293">
        <f t="shared" ref="I22:K22" ca="1" si="16">(J22-H22)*10000</f>
        <v>10.288217742589245</v>
      </c>
      <c r="J22" s="229">
        <f ca="1"/>
        <v>-2.1421520566724493E-3</v>
      </c>
      <c r="K22" s="293">
        <f t="shared" ca="1" si="16"/>
        <v>15.51757990045361</v>
      </c>
      <c r="L22" s="229">
        <f ca="1"/>
        <v>-5.9039406662708834E-4</v>
      </c>
      <c r="M22" s="2" t="s">
        <v>321</v>
      </c>
    </row>
    <row r="23" spans="1:13">
      <c r="C23" s="228">
        <f t="shared" si="0"/>
        <v>42914.710543981484</v>
      </c>
      <c r="D23" s="229">
        <f ca="1"/>
        <v>-3.5500000000032142E-3</v>
      </c>
      <c r="E23" s="293">
        <f t="shared" ca="1" si="1"/>
        <v>-1.6683884289176019</v>
      </c>
      <c r="F23" s="229">
        <f ca="1"/>
        <v>-3.7168388428949744E-3</v>
      </c>
      <c r="G23" s="293">
        <f t="shared" ca="1" si="1"/>
        <v>5.5890045900495275</v>
      </c>
      <c r="H23" s="229">
        <f ca="1"/>
        <v>-3.1579383838900217E-3</v>
      </c>
      <c r="I23" s="293">
        <f t="shared" ref="I23:K23" ca="1" si="17">(J23-H23)*10000</f>
        <v>10.362824854035406</v>
      </c>
      <c r="J23" s="229">
        <f ca="1"/>
        <v>-2.121655898486481E-3</v>
      </c>
      <c r="K23" s="293">
        <f t="shared" ca="1" si="17"/>
        <v>15.597185852113634</v>
      </c>
      <c r="L23" s="229">
        <f ca="1"/>
        <v>-5.6193731327511764E-4</v>
      </c>
      <c r="M23" s="2" t="s">
        <v>321</v>
      </c>
    </row>
    <row r="24" spans="1:13">
      <c r="C24" s="228">
        <f t="shared" si="0"/>
        <v>42924.710543981484</v>
      </c>
      <c r="D24" s="229">
        <f ca="1"/>
        <v>-3.5500448341396888E-3</v>
      </c>
      <c r="E24" s="293">
        <f t="shared" ca="1" si="1"/>
        <v>-1.6269740069377834</v>
      </c>
      <c r="F24" s="229">
        <f ca="1"/>
        <v>-3.7127422348334671E-3</v>
      </c>
      <c r="G24" s="293">
        <f t="shared" ca="1" si="1"/>
        <v>5.6843674818150491</v>
      </c>
      <c r="H24" s="229">
        <f ca="1"/>
        <v>-3.1443054866519622E-3</v>
      </c>
      <c r="I24" s="293">
        <f t="shared" ref="I24:K24" ca="1" si="18">(J24-H24)*10000</f>
        <v>10.501426541608032</v>
      </c>
      <c r="J24" s="229">
        <f ca="1"/>
        <v>-2.094162832491159E-3</v>
      </c>
      <c r="K24" s="293">
        <f t="shared" ca="1" si="18"/>
        <v>15.608786810097421</v>
      </c>
      <c r="L24" s="229">
        <f ca="1"/>
        <v>-5.3328415148141712E-4</v>
      </c>
      <c r="M24" s="2" t="s">
        <v>321</v>
      </c>
    </row>
    <row r="25" spans="1:13">
      <c r="C25" s="228">
        <f t="shared" si="0"/>
        <v>42934.710543981484</v>
      </c>
      <c r="D25" s="229">
        <f ca="1"/>
        <v>-3.5500000000032853E-3</v>
      </c>
      <c r="E25" s="293">
        <f t="shared" ca="1" si="1"/>
        <v>-1.5840025493584322</v>
      </c>
      <c r="F25" s="229">
        <f ca="1"/>
        <v>-3.7084002549391286E-3</v>
      </c>
      <c r="G25" s="293">
        <f t="shared" ca="1" si="1"/>
        <v>5.7829224319766448</v>
      </c>
      <c r="H25" s="229">
        <f ca="1"/>
        <v>-3.1301080117414641E-3</v>
      </c>
      <c r="I25" s="293">
        <f t="shared" ref="I25:K25" ca="1" si="19">(J25-H25)*10000</f>
        <v>10.621295699051506</v>
      </c>
      <c r="J25" s="229">
        <f ca="1"/>
        <v>-2.0679784418363135E-3</v>
      </c>
      <c r="K25" s="293">
        <f t="shared" ca="1" si="19"/>
        <v>15.635700642924387</v>
      </c>
      <c r="L25" s="229">
        <f ca="1"/>
        <v>-5.0440837754387477E-4</v>
      </c>
      <c r="M25" s="2" t="s">
        <v>321</v>
      </c>
    </row>
    <row r="26" spans="1:13">
      <c r="C26" s="228">
        <f t="shared" si="0"/>
        <v>42944.710543981484</v>
      </c>
      <c r="D26" s="229">
        <f ca="1"/>
        <v>-3.5500300944901878E-3</v>
      </c>
      <c r="E26" s="293">
        <f t="shared" ca="1" si="1"/>
        <v>-1.535695141542579</v>
      </c>
      <c r="F26" s="229">
        <f ca="1"/>
        <v>-3.7035996086444457E-3</v>
      </c>
      <c r="G26" s="293">
        <f t="shared" ca="1" si="1"/>
        <v>5.8822132544682129</v>
      </c>
      <c r="H26" s="229">
        <f ca="1"/>
        <v>-3.1153782831976244E-3</v>
      </c>
      <c r="I26" s="293">
        <f t="shared" ref="I26:K26" ca="1" si="20">(J26-H26)*10000</f>
        <v>10.747116165314651</v>
      </c>
      <c r="J26" s="229">
        <f ca="1"/>
        <v>-2.0406666666661594E-3</v>
      </c>
      <c r="K26" s="293">
        <f t="shared" ca="1" si="20"/>
        <v>15.653828827019774</v>
      </c>
      <c r="L26" s="229">
        <f ca="1"/>
        <v>-4.7528378396418188E-4</v>
      </c>
      <c r="M26" s="2" t="s">
        <v>321</v>
      </c>
    </row>
    <row r="27" spans="1:13">
      <c r="C27" s="228">
        <f t="shared" si="0"/>
        <v>42954.710543981484</v>
      </c>
      <c r="D27" s="229">
        <f ca="1"/>
        <v>-3.5500000000432534E-3</v>
      </c>
      <c r="E27" s="293">
        <f t="shared" ca="1" si="1"/>
        <v>-1.48340140683234</v>
      </c>
      <c r="F27" s="229">
        <f ca="1"/>
        <v>-3.6983401407264874E-3</v>
      </c>
      <c r="G27" s="293">
        <f t="shared" ca="1" si="1"/>
        <v>5.98209366512096</v>
      </c>
      <c r="H27" s="229">
        <f ca="1"/>
        <v>-3.1001307742143914E-3</v>
      </c>
      <c r="I27" s="293">
        <f t="shared" ref="I27:K27" ca="1" si="21">(J27-H27)*10000</f>
        <v>10.827974408808926</v>
      </c>
      <c r="J27" s="229">
        <f ca="1"/>
        <v>-2.0173333333334989E-3</v>
      </c>
      <c r="K27" s="293">
        <f t="shared" ca="1" si="21"/>
        <v>15.714491742065041</v>
      </c>
      <c r="L27" s="229">
        <f ca="1"/>
        <v>-4.4588415912699458E-4</v>
      </c>
      <c r="M27" s="2" t="s">
        <v>321</v>
      </c>
    </row>
    <row r="28" spans="1:13">
      <c r="C28" s="228">
        <f t="shared" si="0"/>
        <v>42964.710543981484</v>
      </c>
      <c r="D28" s="229">
        <f ca="1"/>
        <v>-3.5500000000032853E-3</v>
      </c>
      <c r="E28" s="293">
        <f t="shared" ca="1" si="1"/>
        <v>-1.4262191533710591</v>
      </c>
      <c r="F28" s="229">
        <f ca="1"/>
        <v>-3.6926219153403913E-3</v>
      </c>
      <c r="G28" s="293">
        <f t="shared" ca="1" si="1"/>
        <v>6.0826385346178036</v>
      </c>
      <c r="H28" s="229">
        <f ca="1"/>
        <v>-3.0843580618786109E-3</v>
      </c>
      <c r="I28" s="293">
        <f t="shared" ref="I28:K28" ca="1" si="22">(J28-H28)*10000</f>
        <v>10.903580618788594</v>
      </c>
      <c r="J28" s="229">
        <f ca="1"/>
        <v>-1.9939999999997516E-3</v>
      </c>
      <c r="K28" s="293">
        <f t="shared" ca="1" si="22"/>
        <v>15.778167130327027</v>
      </c>
      <c r="L28" s="229">
        <f ca="1"/>
        <v>-4.1618328696704901E-4</v>
      </c>
      <c r="M28" s="2" t="s">
        <v>321</v>
      </c>
    </row>
    <row r="29" spans="1:13">
      <c r="C29" s="228">
        <f t="shared" si="0"/>
        <v>42974.710543981484</v>
      </c>
      <c r="D29" s="229">
        <f ca="1"/>
        <v>-3.55003008917444E-3</v>
      </c>
      <c r="E29" s="293">
        <f t="shared" ca="1" si="1"/>
        <v>-1.3641492346823425</v>
      </c>
      <c r="F29" s="229">
        <f ca="1"/>
        <v>-3.6864450126426742E-3</v>
      </c>
      <c r="G29" s="293">
        <f t="shared" ca="1" si="1"/>
        <v>6.183936521801888</v>
      </c>
      <c r="H29" s="229">
        <f ca="1"/>
        <v>-3.0680513604624854E-3</v>
      </c>
      <c r="I29" s="293">
        <f t="shared" ref="I29:K29" ca="1" si="23">(J29-H29)*10000</f>
        <v>10.977483301594578</v>
      </c>
      <c r="J29" s="229">
        <f ca="1"/>
        <v>-1.9703030303030275E-3</v>
      </c>
      <c r="K29" s="293">
        <f t="shared" ca="1" si="23"/>
        <v>15.841480836775911</v>
      </c>
      <c r="L29" s="229">
        <f ca="1"/>
        <v>-3.8615494662543639E-4</v>
      </c>
      <c r="M29" s="2" t="s">
        <v>321</v>
      </c>
    </row>
    <row r="30" spans="1:13">
      <c r="C30" s="228">
        <f t="shared" si="0"/>
        <v>42984.710543981484</v>
      </c>
      <c r="D30" s="229">
        <f ca="1"/>
        <v>-3.5500000000031435E-3</v>
      </c>
      <c r="E30" s="293">
        <f t="shared" ca="1" si="1"/>
        <v>-1.3018263364252252</v>
      </c>
      <c r="F30" s="229">
        <f ca="1"/>
        <v>-3.680182633645666E-3</v>
      </c>
      <c r="G30" s="293">
        <f t="shared" ca="1" si="1"/>
        <v>6.2807034184793284</v>
      </c>
      <c r="H30" s="229">
        <f ca="1"/>
        <v>-3.0521122917977332E-3</v>
      </c>
      <c r="I30" s="293">
        <f t="shared" ref="I30:K30" ca="1" si="24">(J30-H30)*10000</f>
        <v>11.02600238442071</v>
      </c>
      <c r="J30" s="229">
        <f ca="1"/>
        <v>-1.9495120533556622E-3</v>
      </c>
      <c r="K30" s="293">
        <f t="shared" ca="1" si="24"/>
        <v>15.937391412592014</v>
      </c>
      <c r="L30" s="229">
        <f ca="1"/>
        <v>-3.5577291209646077E-4</v>
      </c>
      <c r="M30" s="2" t="s">
        <v>321</v>
      </c>
    </row>
    <row r="31" spans="1:13">
      <c r="C31" s="228">
        <f t="shared" si="0"/>
        <v>42994.710543981484</v>
      </c>
      <c r="D31" s="229">
        <f ca="1"/>
        <v>-3.538248549070934E-3</v>
      </c>
      <c r="E31" s="293">
        <f t="shared" ca="1" si="1"/>
        <v>-1.3486281166218095</v>
      </c>
      <c r="F31" s="229">
        <f ca="1"/>
        <v>-3.673111360733115E-3</v>
      </c>
      <c r="G31" s="293">
        <f t="shared" ca="1" si="1"/>
        <v>6.3837145933018409</v>
      </c>
      <c r="H31" s="229">
        <f ca="1"/>
        <v>-3.0347399014029309E-3</v>
      </c>
      <c r="I31" s="293">
        <f t="shared" ref="I31:K31" ca="1" si="25">(J31-H31)*10000</f>
        <v>11.098676418861256</v>
      </c>
      <c r="J31" s="229">
        <f ca="1"/>
        <v>-1.9248722595168052E-3</v>
      </c>
      <c r="K31" s="293">
        <f t="shared" ca="1" si="25"/>
        <v>15.998613076581858</v>
      </c>
      <c r="L31" s="229">
        <f ca="1"/>
        <v>-3.2501095185861936E-4</v>
      </c>
      <c r="M31" s="2" t="s">
        <v>321</v>
      </c>
    </row>
    <row r="32" spans="1:13">
      <c r="C32" s="228">
        <f t="shared" si="0"/>
        <v>43004.710543981484</v>
      </c>
      <c r="D32" s="229">
        <f ca="1"/>
        <v>-3.525414659919525E-3</v>
      </c>
      <c r="E32" s="293">
        <f t="shared" ca="1" si="1"/>
        <v>-1.4016677650950615</v>
      </c>
      <c r="F32" s="229">
        <f ca="1"/>
        <v>-3.6655814364290312E-3</v>
      </c>
      <c r="G32" s="293">
        <f t="shared" ca="1" si="1"/>
        <v>6.4877391899022125</v>
      </c>
      <c r="H32" s="229">
        <f ca="1"/>
        <v>-3.0168075174388099E-3</v>
      </c>
      <c r="I32" s="293">
        <f t="shared" ref="I32:K32" ca="1" si="26">(J32-H32)*10000</f>
        <v>11.178120667507494</v>
      </c>
      <c r="J32" s="229">
        <f ca="1"/>
        <v>-1.8989954506880605E-3</v>
      </c>
      <c r="K32" s="293">
        <f t="shared" ca="1" si="26"/>
        <v>16.051526221841208</v>
      </c>
      <c r="L32" s="229">
        <f ca="1"/>
        <v>-2.9384282850393977E-4</v>
      </c>
      <c r="M32" s="2" t="s">
        <v>321</v>
      </c>
    </row>
    <row r="33" spans="3:13">
      <c r="C33" s="228">
        <f t="shared" si="0"/>
        <v>43014.710543981484</v>
      </c>
      <c r="D33" s="229">
        <f ca="1"/>
        <v>-3.5118643219478455E-3</v>
      </c>
      <c r="E33" s="293">
        <f t="shared" ca="1" si="1"/>
        <v>-1.4528679110231961</v>
      </c>
      <c r="F33" s="229">
        <f ca="1"/>
        <v>-3.6571511130501651E-3</v>
      </c>
      <c r="G33" s="293">
        <f t="shared" ca="1" si="1"/>
        <v>6.5984215805949811</v>
      </c>
      <c r="H33" s="229">
        <f ca="1"/>
        <v>-2.997308954990667E-3</v>
      </c>
      <c r="I33" s="293">
        <f t="shared" ref="I33:K33" ca="1" si="27">(J33-H33)*10000</f>
        <v>11.326663159118</v>
      </c>
      <c r="J33" s="229">
        <f ca="1"/>
        <v>-1.864642639078867E-3</v>
      </c>
      <c r="K33" s="293">
        <f t="shared" ca="1" si="27"/>
        <v>16.024003407346541</v>
      </c>
      <c r="L33" s="229">
        <f ca="1"/>
        <v>-2.6224229834421315E-4</v>
      </c>
      <c r="M33" s="2" t="s">
        <v>321</v>
      </c>
    </row>
    <row r="34" spans="3:13">
      <c r="C34" s="228">
        <f t="shared" si="0"/>
        <v>43024.710543981484</v>
      </c>
      <c r="D34" s="229">
        <f ca="1"/>
        <v>-3.4977202767727659E-3</v>
      </c>
      <c r="E34" s="293">
        <f t="shared" ca="1" si="1"/>
        <v>-1.5096068337317696</v>
      </c>
      <c r="F34" s="229">
        <f ca="1"/>
        <v>-3.6486809601459429E-3</v>
      </c>
      <c r="G34" s="293">
        <f t="shared" ca="1" si="1"/>
        <v>6.704804342838413</v>
      </c>
      <c r="H34" s="229">
        <f ca="1"/>
        <v>-2.9782005258621016E-3</v>
      </c>
      <c r="I34" s="293">
        <f t="shared" ref="I34:K34" ca="1" si="28">(J34-H34)*10000</f>
        <v>11.456890144606612</v>
      </c>
      <c r="J34" s="229">
        <f ca="1"/>
        <v>-1.8325115114014403E-3</v>
      </c>
      <c r="K34" s="293">
        <f t="shared" ca="1" si="28"/>
        <v>16.02328400383885</v>
      </c>
      <c r="L34" s="229">
        <f ca="1"/>
        <v>-2.3018311101755538E-4</v>
      </c>
      <c r="M34" s="2" t="s">
        <v>321</v>
      </c>
    </row>
    <row r="35" spans="3:13">
      <c r="C35" s="228">
        <f t="shared" si="0"/>
        <v>43034.710543981484</v>
      </c>
      <c r="D35" s="229">
        <f ca="1"/>
        <v>-3.483105048065495E-3</v>
      </c>
      <c r="E35" s="293">
        <f t="shared" ca="1" si="1"/>
        <v>-1.5664709965940766</v>
      </c>
      <c r="F35" s="229">
        <f ca="1"/>
        <v>-3.6397521477249026E-3</v>
      </c>
      <c r="G35" s="293">
        <f t="shared" ca="1" si="1"/>
        <v>6.8124676407991558</v>
      </c>
      <c r="H35" s="229">
        <f ca="1"/>
        <v>-2.958505383644987E-3</v>
      </c>
      <c r="I35" s="293">
        <f t="shared" ref="I35:K35" ca="1" si="29">(J35-H35)*10000</f>
        <v>11.57536790817352</v>
      </c>
      <c r="J35" s="229">
        <f ca="1"/>
        <v>-1.8009685928276351E-3</v>
      </c>
      <c r="K35" s="293">
        <f t="shared" ca="1" si="29"/>
        <v>16.033295837497491</v>
      </c>
      <c r="L35" s="229">
        <f ca="1"/>
        <v>-1.9763900907788593E-4</v>
      </c>
      <c r="M35" s="2" t="s">
        <v>321</v>
      </c>
    </row>
    <row r="36" spans="3:13">
      <c r="C36" s="228">
        <f t="shared" si="0"/>
        <v>43044.710543981484</v>
      </c>
      <c r="D36" s="229">
        <f ca="1"/>
        <v>-3.4681412975867808E-3</v>
      </c>
      <c r="E36" s="293">
        <f t="shared" ca="1" si="1"/>
        <v>-1.6273362102791267</v>
      </c>
      <c r="F36" s="229">
        <f ca="1"/>
        <v>-3.6308749186146935E-3</v>
      </c>
      <c r="G36" s="293">
        <f t="shared" ca="1" si="1"/>
        <v>6.9266094851608671</v>
      </c>
      <c r="H36" s="229">
        <f ca="1"/>
        <v>-2.9382139700986068E-3</v>
      </c>
      <c r="I36" s="293">
        <f t="shared" ref="I36:K36" ca="1" si="30">(J36-H36)*10000</f>
        <v>11.640589382941496</v>
      </c>
      <c r="J36" s="229">
        <f ca="1"/>
        <v>-1.7741550318044572E-3</v>
      </c>
      <c r="K36" s="293">
        <f t="shared" ca="1" si="30"/>
        <v>16.095713042318764</v>
      </c>
      <c r="L36" s="229">
        <f ca="1"/>
        <v>-1.6458372757258106E-4</v>
      </c>
      <c r="M36" s="2" t="s">
        <v>321</v>
      </c>
    </row>
    <row r="37" spans="3:13">
      <c r="C37" s="228">
        <f t="shared" si="0"/>
        <v>43054.710543981484</v>
      </c>
      <c r="D37" s="229">
        <f ca="1"/>
        <v>-3.4529515557224621E-3</v>
      </c>
      <c r="E37" s="293">
        <f t="shared" ca="1" si="1"/>
        <v>-1.6810006526623211</v>
      </c>
      <c r="F37" s="229">
        <f ca="1"/>
        <v>-3.6210516209886942E-3</v>
      </c>
      <c r="G37" s="293">
        <f t="shared" ca="1" si="1"/>
        <v>7.0373618519274519</v>
      </c>
      <c r="H37" s="229">
        <f ca="1"/>
        <v>-2.917315435795949E-3</v>
      </c>
      <c r="I37" s="293">
        <f t="shared" ref="I37:K37" ca="1" si="31">(J37-H37)*10000</f>
        <v>11.723523660378142</v>
      </c>
      <c r="J37" s="229">
        <f ca="1"/>
        <v>-1.7449630697581348E-3</v>
      </c>
      <c r="K37" s="293">
        <f t="shared" ca="1" si="31"/>
        <v>16.139720761437022</v>
      </c>
      <c r="L37" s="229">
        <f ca="1"/>
        <v>-1.3099099361443253E-4</v>
      </c>
      <c r="M37" s="2" t="s">
        <v>321</v>
      </c>
    </row>
    <row r="38" spans="3:13">
      <c r="C38" s="228">
        <f t="shared" si="0"/>
        <v>43064.710543981484</v>
      </c>
      <c r="D38" s="229">
        <f ca="1"/>
        <v>-3.4376585556961225E-3</v>
      </c>
      <c r="E38" s="293">
        <f t="shared" ca="1" si="1"/>
        <v>-1.7311106582739355</v>
      </c>
      <c r="F38" s="229">
        <f ca="1"/>
        <v>-3.610769621523516E-3</v>
      </c>
      <c r="G38" s="293">
        <f t="shared" ca="1" si="1"/>
        <v>7.1497081573875532</v>
      </c>
      <c r="H38" s="229">
        <f ca="1"/>
        <v>-2.8957988057847607E-3</v>
      </c>
      <c r="I38" s="293">
        <f t="shared" ref="I38:K38" ca="1" si="32">(J38-H38)*10000</f>
        <v>11.822693940198297</v>
      </c>
      <c r="J38" s="229">
        <f ca="1"/>
        <v>-1.7135294117649311E-3</v>
      </c>
      <c r="K38" s="293">
        <f t="shared" ca="1" si="32"/>
        <v>16.166948858274214</v>
      </c>
      <c r="L38" s="229">
        <f ca="1"/>
        <v>-9.6834525937509664E-5</v>
      </c>
      <c r="M38" s="2" t="s">
        <v>321</v>
      </c>
    </row>
    <row r="39" spans="3:13">
      <c r="C39" s="228">
        <f t="shared" si="0"/>
        <v>43074.710543981484</v>
      </c>
      <c r="D39" s="229">
        <f ca="1"/>
        <v>-3.4223848965185687E-3</v>
      </c>
      <c r="E39" s="293">
        <f t="shared" ca="1" si="1"/>
        <v>-1.7706531102121714</v>
      </c>
      <c r="F39" s="229">
        <f ca="1"/>
        <v>-3.5994502075397858E-3</v>
      </c>
      <c r="G39" s="293">
        <f t="shared" ca="1" si="1"/>
        <v>7.2343438778218117</v>
      </c>
      <c r="H39" s="229">
        <f ca="1"/>
        <v>-2.8760158197576047E-3</v>
      </c>
      <c r="I39" s="293">
        <f t="shared" ref="I39:K39" ca="1" si="33">(J39-H39)*10000</f>
        <v>11.963975816552336</v>
      </c>
      <c r="J39" s="229">
        <f ca="1"/>
        <v>-1.6796182381023711E-3</v>
      </c>
      <c r="K39" s="293">
        <f t="shared" ca="1" si="33"/>
        <v>16.175302036585474</v>
      </c>
      <c r="L39" s="229">
        <f ca="1"/>
        <v>-6.2088034443823464E-5</v>
      </c>
      <c r="M39" s="2" t="s">
        <v>321</v>
      </c>
    </row>
    <row r="40" spans="3:13">
      <c r="C40" s="228">
        <f t="shared" si="0"/>
        <v>43084.710543981484</v>
      </c>
      <c r="D40" s="229">
        <f ca="1"/>
        <v>-3.4072531776008341E-3</v>
      </c>
      <c r="E40" s="293">
        <f t="shared" ca="1" si="1"/>
        <v>-1.8097487278443931</v>
      </c>
      <c r="F40" s="229">
        <f ca="1"/>
        <v>-3.5882280503852734E-3</v>
      </c>
      <c r="G40" s="293">
        <f t="shared" ca="1" si="1"/>
        <v>7.3493131886636851</v>
      </c>
      <c r="H40" s="229">
        <f ca="1"/>
        <v>-2.8532967315189049E-3</v>
      </c>
      <c r="I40" s="293">
        <f t="shared" ref="I40:K40" ca="1" si="34">(J40-H40)*10000</f>
        <v>12.058528294069328</v>
      </c>
      <c r="J40" s="229">
        <f ca="1"/>
        <v>-1.6474439021119721E-3</v>
      </c>
      <c r="K40" s="293">
        <f t="shared" ca="1" si="34"/>
        <v>16.207186823722747</v>
      </c>
      <c r="L40" s="229">
        <f ca="1"/>
        <v>-2.6725219739697415E-5</v>
      </c>
      <c r="M40" s="2" t="s">
        <v>321</v>
      </c>
    </row>
    <row r="41" spans="3:13">
      <c r="C41" s="228">
        <f t="shared" si="0"/>
        <v>43094.710543981484</v>
      </c>
      <c r="D41" s="229">
        <f ca="1"/>
        <v>-3.3923862204155008E-3</v>
      </c>
      <c r="E41" s="293">
        <f t="shared" ca="1" si="1"/>
        <v>-1.8416086401914795</v>
      </c>
      <c r="F41" s="229">
        <f ca="1"/>
        <v>-3.5765470844346487E-3</v>
      </c>
      <c r="G41" s="293">
        <f t="shared" ca="1" si="1"/>
        <v>7.4661952461483727</v>
      </c>
      <c r="H41" s="229">
        <f ca="1"/>
        <v>-2.8299275598198115E-3</v>
      </c>
      <c r="I41" s="293">
        <f t="shared" ref="I41:K41" ca="1" si="35">(J41-H41)*10000</f>
        <v>12.137006996889003</v>
      </c>
      <c r="J41" s="229">
        <f ca="1"/>
        <v>-1.6162268601309113E-3</v>
      </c>
      <c r="K41" s="293">
        <f t="shared" ca="1" si="35"/>
        <v>16.255070874723511</v>
      </c>
      <c r="L41" s="229">
        <f ca="1"/>
        <v>9.2802273414398334E-6</v>
      </c>
      <c r="M41" s="2" t="s">
        <v>321</v>
      </c>
    </row>
    <row r="42" spans="3:13">
      <c r="C42" s="228">
        <f t="shared" si="0"/>
        <v>43104.710543981484</v>
      </c>
      <c r="D42" s="229">
        <f ca="1"/>
        <v>-3.3778754505897745E-3</v>
      </c>
      <c r="E42" s="293">
        <f t="shared" ca="1" si="1"/>
        <v>-1.8649407156760009</v>
      </c>
      <c r="F42" s="229">
        <f ca="1"/>
        <v>-3.5643695221573746E-3</v>
      </c>
      <c r="G42" s="293">
        <f t="shared" ca="1" si="1"/>
        <v>7.5847244333464809</v>
      </c>
      <c r="H42" s="229">
        <f ca="1"/>
        <v>-2.8058970788227265E-3</v>
      </c>
      <c r="I42" s="293">
        <f t="shared" ref="I42:K42" ca="1" si="36">(J42-H42)*10000</f>
        <v>12.184438110077606</v>
      </c>
      <c r="J42" s="229">
        <f ca="1"/>
        <v>-1.5874532678149659E-3</v>
      </c>
      <c r="K42" s="293">
        <f t="shared" ca="1" si="36"/>
        <v>16.334078940372503</v>
      </c>
      <c r="L42" s="229">
        <f ca="1"/>
        <v>4.5954626222284335E-5</v>
      </c>
      <c r="M42" s="2" t="s">
        <v>321</v>
      </c>
    </row>
    <row r="43" spans="3:13">
      <c r="C43" s="228">
        <f t="shared" si="0"/>
        <v>43114.710543981484</v>
      </c>
      <c r="D43" s="229">
        <f ca="1"/>
        <v>-3.3639658289352902E-3</v>
      </c>
      <c r="E43" s="293">
        <f t="shared" ca="1" si="1"/>
        <v>-1.8760789367827702</v>
      </c>
      <c r="F43" s="229">
        <f ca="1"/>
        <v>-3.5515737226135672E-3</v>
      </c>
      <c r="G43" s="293">
        <f t="shared" ca="1" si="1"/>
        <v>7.7037966130106978</v>
      </c>
      <c r="H43" s="229">
        <f ca="1"/>
        <v>-2.7811940613124975E-3</v>
      </c>
      <c r="I43" s="293">
        <f t="shared" ref="I43:K43" ca="1" si="37">(J43-H43)*10000</f>
        <v>12.235339222282429</v>
      </c>
      <c r="J43" s="229">
        <f ca="1"/>
        <v>-1.5576601390842545E-3</v>
      </c>
      <c r="K43" s="293">
        <f t="shared" ca="1" si="37"/>
        <v>16.409844461673185</v>
      </c>
      <c r="L43" s="229">
        <f ca="1"/>
        <v>8.3324307083063991E-5</v>
      </c>
      <c r="M43" s="2" t="s">
        <v>321</v>
      </c>
    </row>
    <row r="44" spans="3:13">
      <c r="C44" s="228">
        <f t="shared" si="0"/>
        <v>43124.710543981484</v>
      </c>
      <c r="D44" s="229">
        <f ca="1"/>
        <v>-3.3505074685891262E-3</v>
      </c>
      <c r="E44" s="293">
        <f t="shared" ca="1" si="1"/>
        <v>-1.8751932810017087</v>
      </c>
      <c r="F44" s="229">
        <f ca="1"/>
        <v>-3.5380267966892971E-3</v>
      </c>
      <c r="G44" s="293">
        <f t="shared" ca="1" si="1"/>
        <v>7.8221951644968879</v>
      </c>
      <c r="H44" s="229">
        <f ca="1"/>
        <v>-2.7558072802396083E-3</v>
      </c>
      <c r="I44" s="293">
        <f t="shared" ref="I44:K44" ca="1" si="38">(J44-H44)*10000</f>
        <v>12.289288143741009</v>
      </c>
      <c r="J44" s="229">
        <f ca="1"/>
        <v>-1.5268784658655074E-3</v>
      </c>
      <c r="K44" s="293">
        <f t="shared" ca="1" si="38"/>
        <v>16.482940710618792</v>
      </c>
      <c r="L44" s="229">
        <f ca="1"/>
        <v>1.2141560519637162E-4</v>
      </c>
      <c r="M44" s="2" t="s">
        <v>321</v>
      </c>
    </row>
    <row r="45" spans="3:13">
      <c r="C45" s="228">
        <f t="shared" si="0"/>
        <v>43134.710543981484</v>
      </c>
      <c r="D45" s="229">
        <f ca="1"/>
        <v>-3.3365263860174583E-3</v>
      </c>
      <c r="E45" s="293">
        <f t="shared" ca="1" si="1"/>
        <v>-1.894306465731175</v>
      </c>
      <c r="F45" s="229">
        <f ca="1"/>
        <v>-3.5259570325905758E-3</v>
      </c>
      <c r="G45" s="293">
        <f t="shared" ca="1" si="1"/>
        <v>7.9484661452847982</v>
      </c>
      <c r="H45" s="229">
        <f ca="1"/>
        <v>-2.7311104180620959E-3</v>
      </c>
      <c r="I45" s="293">
        <f t="shared" ref="I45:K45" ca="1" si="39">(J45-H45)*10000</f>
        <v>12.385273870061967</v>
      </c>
      <c r="J45" s="229">
        <f ca="1"/>
        <v>-1.4925830310558992E-3</v>
      </c>
      <c r="K45" s="293">
        <f t="shared" ca="1" si="39"/>
        <v>16.528297075770343</v>
      </c>
      <c r="L45" s="229">
        <f ca="1"/>
        <v>1.6024667652113524E-4</v>
      </c>
      <c r="M45" s="2" t="s">
        <v>321</v>
      </c>
    </row>
    <row r="46" spans="3:13">
      <c r="C46" s="228">
        <f t="shared" si="0"/>
        <v>43144.710543981484</v>
      </c>
      <c r="D46" s="229">
        <f ca="1"/>
        <v>-3.3218901828879883E-3</v>
      </c>
      <c r="E46" s="293">
        <f t="shared" ca="1" si="1"/>
        <v>-1.889247870987985</v>
      </c>
      <c r="F46" s="229">
        <f ca="1"/>
        <v>-3.5108149699867868E-3</v>
      </c>
      <c r="G46" s="293">
        <f t="shared" ca="1" si="1"/>
        <v>8.064439909431826</v>
      </c>
      <c r="H46" s="229">
        <f ca="1"/>
        <v>-2.7043709790436042E-3</v>
      </c>
      <c r="I46" s="293">
        <f t="shared" ref="I46:K46" ca="1" si="40">(J46-H46)*10000</f>
        <v>12.474564670771809</v>
      </c>
      <c r="J46" s="229">
        <f ca="1"/>
        <v>-1.4569145119664234E-3</v>
      </c>
      <c r="K46" s="293">
        <f t="shared" ca="1" si="40"/>
        <v>16.567258603373066</v>
      </c>
      <c r="L46" s="229">
        <f ca="1"/>
        <v>1.9981134837088337E-4</v>
      </c>
      <c r="M46" s="2" t="s">
        <v>321</v>
      </c>
    </row>
    <row r="47" spans="3:13">
      <c r="C47" s="228">
        <f t="shared" si="0"/>
        <v>43154.710543981484</v>
      </c>
      <c r="D47" s="229">
        <f ca="1"/>
        <v>-3.3065990840608467E-3</v>
      </c>
      <c r="E47" s="293">
        <f t="shared" ca="1" si="1"/>
        <v>-1.8820306220181973</v>
      </c>
      <c r="F47" s="229">
        <f ca="1"/>
        <v>-3.4948021462626665E-3</v>
      </c>
      <c r="G47" s="293">
        <f t="shared" ca="1" si="1"/>
        <v>8.1786579840026654</v>
      </c>
      <c r="H47" s="229">
        <f ca="1"/>
        <v>-2.6769363478623999E-3</v>
      </c>
      <c r="I47" s="293">
        <f t="shared" ref="I47:K47" ca="1" si="41">(J47-H47)*10000</f>
        <v>12.571680389665964</v>
      </c>
      <c r="J47" s="229">
        <f ca="1"/>
        <v>-1.4197683088958035E-3</v>
      </c>
      <c r="K47" s="293">
        <f t="shared" ca="1" si="41"/>
        <v>16.598672641950305</v>
      </c>
      <c r="L47" s="229">
        <f ca="1"/>
        <v>2.4009895529922696E-4</v>
      </c>
      <c r="M47" s="2" t="s">
        <v>321</v>
      </c>
    </row>
    <row r="48" spans="3:13">
      <c r="C48" s="228">
        <f t="shared" si="0"/>
        <v>43164.710543981484</v>
      </c>
      <c r="D48" s="229">
        <f ca="1"/>
        <v>-3.2906533119181464E-3</v>
      </c>
      <c r="E48" s="293">
        <f t="shared" ca="1" si="1"/>
        <v>-1.845430251257705</v>
      </c>
      <c r="F48" s="229">
        <f ca="1"/>
        <v>-3.4751963370439169E-3</v>
      </c>
      <c r="G48" s="293">
        <f t="shared" ca="1" si="1"/>
        <v>8.3085679976161337</v>
      </c>
      <c r="H48" s="229">
        <f ca="1"/>
        <v>-2.6443395372823036E-3</v>
      </c>
      <c r="I48" s="293">
        <f t="shared" ref="I48:K48" ca="1" si="42">(J48-H48)*10000</f>
        <v>12.680399383839223</v>
      </c>
      <c r="J48" s="229">
        <f ca="1"/>
        <v>-1.3762995988983813E-3</v>
      </c>
      <c r="K48" s="293">
        <f t="shared" ca="1" si="42"/>
        <v>16.573984374386225</v>
      </c>
      <c r="L48" s="229">
        <f ca="1"/>
        <v>2.8109883854024123E-4</v>
      </c>
      <c r="M48" s="2" t="s">
        <v>321</v>
      </c>
    </row>
    <row r="49" spans="3:13">
      <c r="C49" s="228">
        <f t="shared" si="0"/>
        <v>43174.710543981484</v>
      </c>
      <c r="D49" s="229">
        <f ca="1"/>
        <v>-3.2740530861641421E-3</v>
      </c>
      <c r="E49" s="293">
        <f t="shared" ca="1" si="1"/>
        <v>-1.832587137704498</v>
      </c>
      <c r="F49" s="229">
        <f ca="1"/>
        <v>-3.4573117999345919E-3</v>
      </c>
      <c r="G49" s="293">
        <f t="shared" ca="1" si="1"/>
        <v>8.4190343411559088</v>
      </c>
      <c r="H49" s="229">
        <f ca="1"/>
        <v>-2.615408365819001E-3</v>
      </c>
      <c r="I49" s="293">
        <f t="shared" ref="I49:K49" ca="1" si="43">(J49-H49)*10000</f>
        <v>12.784756219338341</v>
      </c>
      <c r="J49" s="229">
        <f ca="1"/>
        <v>-1.3369327438851669E-3</v>
      </c>
      <c r="K49" s="293">
        <f t="shared" ca="1" si="43"/>
        <v>16.597330898095358</v>
      </c>
      <c r="L49" s="229">
        <f ca="1"/>
        <v>3.2280034592436894E-4</v>
      </c>
      <c r="M49" s="2" t="s">
        <v>321</v>
      </c>
    </row>
    <row r="50" spans="3:13">
      <c r="C50" s="228">
        <f t="shared" si="0"/>
        <v>43184.710543981484</v>
      </c>
      <c r="D50" s="229">
        <f ca="1"/>
        <v>-3.2567986228659979E-3</v>
      </c>
      <c r="E50" s="293">
        <f t="shared" ca="1" si="1"/>
        <v>-1.8175786124045161</v>
      </c>
      <c r="F50" s="229">
        <f ca="1"/>
        <v>-3.4385564841064495E-3</v>
      </c>
      <c r="G50" s="293">
        <f t="shared" ca="1" si="1"/>
        <v>8.5277658529596874</v>
      </c>
      <c r="H50" s="229">
        <f ca="1"/>
        <v>-2.5857798988104808E-3</v>
      </c>
      <c r="I50" s="293">
        <f t="shared" ref="I50:K50" ca="1" si="44">(J50-H50)*10000</f>
        <v>12.912847595509424</v>
      </c>
      <c r="J50" s="229">
        <f ca="1"/>
        <v>-1.2944951392595383E-3</v>
      </c>
      <c r="K50" s="293">
        <f t="shared" ca="1" si="44"/>
        <v>16.596879710488238</v>
      </c>
      <c r="L50" s="229">
        <f ca="1"/>
        <v>3.6519283178928553E-4</v>
      </c>
      <c r="M50" s="2" t="s">
        <v>321</v>
      </c>
    </row>
    <row r="51" spans="3:13">
      <c r="C51" s="228">
        <f t="shared" si="0"/>
        <v>43194.710543981484</v>
      </c>
      <c r="D51" s="229">
        <f ca="1"/>
        <v>-3.238890135253148E-3</v>
      </c>
      <c r="E51" s="293">
        <f t="shared" ca="1" si="1"/>
        <v>-1.8108062531973188</v>
      </c>
      <c r="F51" s="229">
        <f ca="1"/>
        <v>-3.4199707605728799E-3</v>
      </c>
      <c r="G51" s="293">
        <f t="shared" ca="1" si="1"/>
        <v>8.6292199332715231</v>
      </c>
      <c r="H51" s="229">
        <f ca="1"/>
        <v>-2.5570487672457276E-3</v>
      </c>
      <c r="I51" s="293">
        <f t="shared" ref="I51:K51" ca="1" si="45">(J51-H51)*10000</f>
        <v>12.906341453785197</v>
      </c>
      <c r="J51" s="229">
        <f ca="1"/>
        <v>-1.2664146218672079E-3</v>
      </c>
      <c r="K51" s="293">
        <f t="shared" ca="1" si="45"/>
        <v>16.74680278754251</v>
      </c>
      <c r="L51" s="229">
        <f ca="1"/>
        <v>4.0826565688704302E-4</v>
      </c>
      <c r="M51" s="2" t="s">
        <v>321</v>
      </c>
    </row>
    <row r="52" spans="3:13">
      <c r="C52" s="228">
        <f t="shared" si="0"/>
        <v>43204.710543981484</v>
      </c>
      <c r="D52" s="229">
        <f ca="1"/>
        <v>-3.2203278338771681E-3</v>
      </c>
      <c r="E52" s="293">
        <f t="shared" ca="1" si="1"/>
        <v>-1.7918942591731721</v>
      </c>
      <c r="F52" s="229">
        <f ca="1"/>
        <v>-3.3995172597944853E-3</v>
      </c>
      <c r="G52" s="293">
        <f t="shared" ca="1" si="1"/>
        <v>8.734587765290911</v>
      </c>
      <c r="H52" s="229">
        <f ca="1"/>
        <v>-2.5260584832653941E-3</v>
      </c>
      <c r="I52" s="293">
        <f t="shared" ref="I52:K52" ca="1" si="46">(J52-H52)*10000</f>
        <v>12.898839458012983</v>
      </c>
      <c r="J52" s="229">
        <f ca="1"/>
        <v>-1.2361745374640958E-3</v>
      </c>
      <c r="K52" s="293">
        <f t="shared" ca="1" si="46"/>
        <v>16.881827257594683</v>
      </c>
      <c r="L52" s="229">
        <f ca="1"/>
        <v>4.520081882953724E-4</v>
      </c>
      <c r="M52" s="2" t="s">
        <v>321</v>
      </c>
    </row>
    <row r="53" spans="3:13">
      <c r="C53" s="228">
        <f t="shared" si="0"/>
        <v>43214.710543981484</v>
      </c>
      <c r="D53" s="229">
        <f ca="1"/>
        <v>-3.2010871772492179E-3</v>
      </c>
      <c r="E53" s="293">
        <f t="shared" ca="1" si="1"/>
        <v>-1.7710580350136993</v>
      </c>
      <c r="F53" s="229">
        <f ca="1"/>
        <v>-3.3781929807505879E-3</v>
      </c>
      <c r="G53" s="293">
        <f t="shared" ca="1" si="1"/>
        <v>8.838240801895088</v>
      </c>
      <c r="H53" s="229">
        <f ca="1"/>
        <v>-2.4943689005610791E-3</v>
      </c>
      <c r="I53" s="293">
        <f t="shared" ref="I53:K53" ca="1" si="47">(J53-H53)*10000</f>
        <v>12.888171741659747</v>
      </c>
      <c r="J53" s="229">
        <f ca="1"/>
        <v>-1.2055517263951045E-3</v>
      </c>
      <c r="K53" s="293">
        <f t="shared" ca="1" si="47"/>
        <v>17.01961525715771</v>
      </c>
      <c r="L53" s="229">
        <f ca="1"/>
        <v>4.9640979932066658E-4</v>
      </c>
      <c r="M53" s="2" t="s">
        <v>321</v>
      </c>
    </row>
    <row r="54" spans="3:13">
      <c r="C54" s="228">
        <f t="shared" si="0"/>
        <v>43224.710543981484</v>
      </c>
      <c r="D54" s="229">
        <f ca="1"/>
        <v>-3.1810465577653104E-3</v>
      </c>
      <c r="E54" s="293">
        <f t="shared" ca="1" si="1"/>
        <v>-1.7378097446610687</v>
      </c>
      <c r="F54" s="229">
        <f ca="1"/>
        <v>-3.3548275322314173E-3</v>
      </c>
      <c r="G54" s="293">
        <f t="shared" ca="1" si="1"/>
        <v>8.9454759140720128</v>
      </c>
      <c r="H54" s="229">
        <f ca="1"/>
        <v>-2.460279940824216E-3</v>
      </c>
      <c r="I54" s="293">
        <f t="shared" ref="I54:K54" ca="1" si="48">(J54-H54)*10000</f>
        <v>12.876803863542953</v>
      </c>
      <c r="J54" s="229">
        <f ca="1"/>
        <v>-1.1725995544699206E-3</v>
      </c>
      <c r="K54" s="293">
        <f t="shared" ca="1" si="48"/>
        <v>17.140594238724148</v>
      </c>
      <c r="L54" s="229">
        <f ca="1"/>
        <v>5.4145986940249422E-4</v>
      </c>
      <c r="M54" s="2" t="s">
        <v>321</v>
      </c>
    </row>
    <row r="55" spans="3:13">
      <c r="C55" s="228">
        <f t="shared" si="0"/>
        <v>43234.710543981484</v>
      </c>
      <c r="D55" s="229">
        <f ca="1"/>
        <v>-3.1601896415312082E-3</v>
      </c>
      <c r="E55" s="293">
        <f t="shared" ca="1" si="1"/>
        <v>-1.7152867809733372</v>
      </c>
      <c r="F55" s="229">
        <f ca="1"/>
        <v>-3.331718319628542E-3</v>
      </c>
      <c r="G55" s="293">
        <f t="shared" ca="1" si="1"/>
        <v>9.0456221882300856</v>
      </c>
      <c r="H55" s="229">
        <f ca="1"/>
        <v>-2.4271561008055334E-3</v>
      </c>
      <c r="I55" s="293">
        <f t="shared" ref="I55:K55" ca="1" si="49">(J55-H55)*10000</f>
        <v>12.894717392839834</v>
      </c>
      <c r="J55" s="229">
        <f ca="1"/>
        <v>-1.13768436152155E-3</v>
      </c>
      <c r="K55" s="293">
        <f t="shared" ca="1" si="49"/>
        <v>17.248321455374754</v>
      </c>
      <c r="L55" s="229">
        <f ca="1"/>
        <v>5.8714778401592531E-4</v>
      </c>
      <c r="M55" s="2" t="s">
        <v>321</v>
      </c>
    </row>
    <row r="56" spans="3:13">
      <c r="C56" s="228">
        <f t="shared" si="0"/>
        <v>43244.710543981484</v>
      </c>
      <c r="D56" s="229">
        <f ca="1"/>
        <v>-3.1385166802255894E-3</v>
      </c>
      <c r="E56" s="293">
        <f t="shared" ca="1" si="1"/>
        <v>-1.6922160535417325</v>
      </c>
      <c r="F56" s="229">
        <f ca="1"/>
        <v>-3.3077382855797627E-3</v>
      </c>
      <c r="G56" s="293">
        <f t="shared" ca="1" si="1"/>
        <v>9.144055604696872</v>
      </c>
      <c r="H56" s="229">
        <f ca="1"/>
        <v>-2.3933327251100755E-3</v>
      </c>
      <c r="I56" s="293">
        <f t="shared" ref="I56:K56" ca="1" si="50">(J56-H56)*10000</f>
        <v>12.925451382795018</v>
      </c>
      <c r="J56" s="229">
        <f ca="1"/>
        <v>-1.1007875868305737E-3</v>
      </c>
      <c r="K56" s="293">
        <f t="shared" ca="1" si="50"/>
        <v>17.342505214013631</v>
      </c>
      <c r="L56" s="229">
        <f ca="1"/>
        <v>6.3346293457078925E-4</v>
      </c>
      <c r="M56" s="2" t="s">
        <v>321</v>
      </c>
    </row>
    <row r="57" spans="3:13">
      <c r="C57" s="228">
        <f t="shared" si="0"/>
        <v>43254.710543981484</v>
      </c>
      <c r="D57" s="229">
        <f ca="1"/>
        <v>-3.1160279214104249E-3</v>
      </c>
      <c r="E57" s="293">
        <f t="shared" ca="1" si="1"/>
        <v>-1.6815985561756093</v>
      </c>
      <c r="F57" s="229">
        <f ca="1"/>
        <v>-3.2841877770279858E-3</v>
      </c>
      <c r="G57" s="293">
        <f t="shared" ca="1" si="1"/>
        <v>9.2537779896941394</v>
      </c>
      <c r="H57" s="229">
        <f ca="1"/>
        <v>-2.358809978058572E-3</v>
      </c>
      <c r="I57" s="293">
        <f t="shared" ref="I57:K57" ca="1" si="51">(J57-H57)*10000</f>
        <v>12.940562067236586</v>
      </c>
      <c r="J57" s="229">
        <f ca="1"/>
        <v>-1.0647537713349134E-3</v>
      </c>
      <c r="K57" s="293">
        <f t="shared" ca="1" si="51"/>
        <v>17.451484896447514</v>
      </c>
      <c r="L57" s="229">
        <f ca="1"/>
        <v>6.8039471830983822E-4</v>
      </c>
      <c r="M57" s="2" t="s">
        <v>321</v>
      </c>
    </row>
    <row r="58" spans="3:13">
      <c r="C58" s="228">
        <f t="shared" si="0"/>
        <v>43264.710543981484</v>
      </c>
      <c r="D58" s="229">
        <f ca="1"/>
        <v>-3.0927236071720651E-3</v>
      </c>
      <c r="E58" s="293">
        <f t="shared" ca="1" si="1"/>
        <v>-1.6578585209980119</v>
      </c>
      <c r="F58" s="229">
        <f ca="1"/>
        <v>-3.2585094592718663E-3</v>
      </c>
      <c r="G58" s="293">
        <f t="shared" ca="1" si="1"/>
        <v>9.3492144236272328</v>
      </c>
      <c r="H58" s="229">
        <f ca="1"/>
        <v>-2.3235880169091431E-3</v>
      </c>
      <c r="I58" s="293">
        <f t="shared" ref="I58:K58" ca="1" si="52">(J58-H58)*10000</f>
        <v>12.995589344830242</v>
      </c>
      <c r="J58" s="229">
        <f ca="1"/>
        <v>-1.024029082426119E-3</v>
      </c>
      <c r="K58" s="293">
        <f t="shared" ca="1" si="52"/>
        <v>17.519616206310598</v>
      </c>
      <c r="L58" s="229">
        <f ca="1"/>
        <v>7.2793253820494083E-4</v>
      </c>
      <c r="M58" s="2" t="s">
        <v>321</v>
      </c>
    </row>
    <row r="59" spans="3:13">
      <c r="C59" s="228">
        <f t="shared" si="0"/>
        <v>43274.710543981484</v>
      </c>
      <c r="D59" s="229">
        <f ca="1"/>
        <v>-3.068603974001338E-3</v>
      </c>
      <c r="E59" s="293">
        <f t="shared" ca="1" si="1"/>
        <v>-1.6335637088093264</v>
      </c>
      <c r="F59" s="229">
        <f ca="1"/>
        <v>-3.2319603448822706E-3</v>
      </c>
      <c r="G59" s="293">
        <f t="shared" ca="1" si="1"/>
        <v>9.4429335315617333</v>
      </c>
      <c r="H59" s="229">
        <f ca="1"/>
        <v>-2.2876669917260973E-3</v>
      </c>
      <c r="I59" s="293">
        <f t="shared" ref="I59:K59" ca="1" si="53">(J59-H59)*10000</f>
        <v>13.075307259357091</v>
      </c>
      <c r="J59" s="229">
        <f ca="1"/>
        <v>-9.8013626579038834E-4</v>
      </c>
      <c r="K59" s="293">
        <f t="shared" ca="1" si="53"/>
        <v>17.562020686419096</v>
      </c>
      <c r="L59" s="229">
        <f ca="1"/>
        <v>7.7606580285152109E-4</v>
      </c>
      <c r="M59" s="2" t="s">
        <v>321</v>
      </c>
    </row>
    <row r="60" spans="3:13">
      <c r="C60" s="228">
        <f t="shared" si="0"/>
        <v>43284.710543981484</v>
      </c>
      <c r="D60" s="229">
        <f ca="1"/>
        <v>-3.0436692537927465E-3</v>
      </c>
      <c r="E60" s="293">
        <f t="shared" ca="1" si="1"/>
        <v>-1.5944090565628419</v>
      </c>
      <c r="F60" s="229">
        <f ca="1"/>
        <v>-3.2031101594490307E-3</v>
      </c>
      <c r="G60" s="293">
        <f t="shared" ca="1" si="1"/>
        <v>9.520631142081168</v>
      </c>
      <c r="H60" s="229">
        <f ca="1"/>
        <v>-2.2510470452409138E-3</v>
      </c>
      <c r="I60" s="293">
        <f t="shared" ref="I60:K60" ca="1" si="54">(J60-H60)*10000</f>
        <v>13.218741429157307</v>
      </c>
      <c r="J60" s="229">
        <f ca="1"/>
        <v>-9.2917290232518313E-4</v>
      </c>
      <c r="K60" s="293">
        <f t="shared" ca="1" si="54"/>
        <v>17.539568286838048</v>
      </c>
      <c r="L60" s="229">
        <f ca="1"/>
        <v>8.247839263586217E-4</v>
      </c>
      <c r="M60" s="2" t="s">
        <v>321</v>
      </c>
    </row>
    <row r="61" spans="3:13">
      <c r="C61" s="228">
        <f t="shared" si="0"/>
        <v>43294.710543981484</v>
      </c>
      <c r="D61" s="229">
        <f ca="1"/>
        <v>-3.0179196720459098E-3</v>
      </c>
      <c r="E61" s="293">
        <f t="shared" ca="1" si="1"/>
        <v>-1.5685639343398279</v>
      </c>
      <c r="F61" s="229">
        <f ca="1"/>
        <v>-3.1747760654798926E-3</v>
      </c>
      <c r="G61" s="293">
        <f t="shared" ca="1" si="1"/>
        <v>9.6104775275885093</v>
      </c>
      <c r="H61" s="229">
        <f ca="1"/>
        <v>-2.2137283127210416E-3</v>
      </c>
      <c r="I61" s="293">
        <f t="shared" ref="I61:K61" ca="1" si="55">(J61-H61)*10000</f>
        <v>13.326649057114311</v>
      </c>
      <c r="J61" s="229">
        <f ca="1"/>
        <v>-8.8106340700961044E-4</v>
      </c>
      <c r="K61" s="293">
        <f t="shared" ca="1" si="55"/>
        <v>17.551397352531705</v>
      </c>
      <c r="L61" s="229">
        <f ca="1"/>
        <v>8.7407632824356015E-4</v>
      </c>
      <c r="M61" s="2" t="s">
        <v>321</v>
      </c>
    </row>
    <row r="62" spans="3:13">
      <c r="C62" s="228">
        <f t="shared" si="0"/>
        <v>43304.710543981484</v>
      </c>
      <c r="D62" s="229">
        <f ca="1"/>
        <v>-2.9913416046589811E-3</v>
      </c>
      <c r="E62" s="293">
        <f t="shared" ca="1" si="1"/>
        <v>-1.5422952894804169</v>
      </c>
      <c r="F62" s="229">
        <f ca="1"/>
        <v>-3.1455711336070228E-3</v>
      </c>
      <c r="G62" s="293">
        <f t="shared" ca="1" si="1"/>
        <v>9.6986021176484734</v>
      </c>
      <c r="H62" s="229">
        <f ca="1"/>
        <v>-2.1757109218421755E-3</v>
      </c>
      <c r="I62" s="293">
        <f t="shared" ref="I62:K62" ca="1" si="56">(J62-H62)*10000</f>
        <v>13.438470460023252</v>
      </c>
      <c r="J62" s="229">
        <f ca="1"/>
        <v>-8.3186387583985026E-4</v>
      </c>
      <c r="K62" s="293">
        <f t="shared" ca="1" si="56"/>
        <v>17.557963091561483</v>
      </c>
      <c r="L62" s="229">
        <f ca="1"/>
        <v>9.2393243331629791E-4</v>
      </c>
      <c r="M62" s="2" t="s">
        <v>321</v>
      </c>
    </row>
    <row r="63" spans="3:13">
      <c r="C63" s="228">
        <f t="shared" si="0"/>
        <v>43314.710543981484</v>
      </c>
      <c r="D63" s="229">
        <f ca="1"/>
        <v>-2.9638336047410722E-3</v>
      </c>
      <c r="E63" s="293">
        <f t="shared" ca="1" si="1"/>
        <v>-1.5166176490794512</v>
      </c>
      <c r="F63" s="229">
        <f ca="1"/>
        <v>-3.1154953696490174E-3</v>
      </c>
      <c r="G63" s="293">
        <f t="shared" ca="1" si="1"/>
        <v>9.7850040193816525</v>
      </c>
      <c r="H63" s="229">
        <f ca="1"/>
        <v>-2.1369949677108521E-3</v>
      </c>
      <c r="I63" s="293">
        <f t="shared" ref="I63:K63" ca="1" si="57">(J63-H63)*10000</f>
        <v>13.463890808547253</v>
      </c>
      <c r="J63" s="229">
        <f ca="1"/>
        <v>-7.9060588685612673E-4</v>
      </c>
      <c r="K63" s="293">
        <f t="shared" ca="1" si="57"/>
        <v>17.649475584225602</v>
      </c>
      <c r="L63" s="229">
        <f ca="1"/>
        <v>9.7434167156643353E-4</v>
      </c>
      <c r="M63" s="2" t="s">
        <v>321</v>
      </c>
    </row>
    <row r="64" spans="3:13">
      <c r="C64" s="228">
        <f t="shared" si="0"/>
        <v>43324.710543981484</v>
      </c>
      <c r="D64" s="229">
        <f ca="1"/>
        <v>-2.9353752691330219E-3</v>
      </c>
      <c r="E64" s="293">
        <f t="shared" ca="1" si="1"/>
        <v>-1.4917349616591808</v>
      </c>
      <c r="F64" s="229">
        <f ca="1"/>
        <v>-3.08454876529894E-3</v>
      </c>
      <c r="G64" s="293">
        <f t="shared" ca="1" si="1"/>
        <v>9.8696832705829323</v>
      </c>
      <c r="H64" s="229">
        <f ca="1"/>
        <v>-2.0975804382406468E-3</v>
      </c>
      <c r="I64" s="293">
        <f t="shared" ref="I64:K64" ca="1" si="58">(J64-H64)*10000</f>
        <v>13.500278505617956</v>
      </c>
      <c r="J64" s="229">
        <f ca="1"/>
        <v>-7.4755258767885129E-4</v>
      </c>
      <c r="K64" s="293">
        <f t="shared" ca="1" si="58"/>
        <v>17.728460657283925</v>
      </c>
      <c r="L64" s="229">
        <f ca="1"/>
        <v>1.0252934780495414E-3</v>
      </c>
      <c r="M64" s="2" t="s">
        <v>321</v>
      </c>
    </row>
    <row r="65" spans="3:13">
      <c r="C65" s="228">
        <f t="shared" si="0"/>
        <v>43334.710543981484</v>
      </c>
      <c r="D65" s="229">
        <f ca="1"/>
        <v>-2.9059668424391664E-3</v>
      </c>
      <c r="E65" s="293">
        <f t="shared" ca="1" si="1"/>
        <v>-1.467644605575094</v>
      </c>
      <c r="F65" s="229">
        <f ca="1"/>
        <v>-3.0527313029966759E-3</v>
      </c>
      <c r="G65" s="293">
        <f t="shared" ca="1" si="1"/>
        <v>9.9526401445703065</v>
      </c>
      <c r="H65" s="229">
        <f ca="1"/>
        <v>-2.0574672885396452E-3</v>
      </c>
      <c r="I65" s="293">
        <f t="shared" ref="I65:K65" ca="1" si="59">(J65-H65)*10000</f>
        <v>13.546659509071056</v>
      </c>
      <c r="J65" s="229">
        <f ca="1"/>
        <v>-7.0280133763253962E-4</v>
      </c>
      <c r="K65" s="293">
        <f t="shared" ca="1" si="59"/>
        <v>17.795786304012292</v>
      </c>
      <c r="L65" s="229">
        <f ca="1"/>
        <v>1.0767772927686896E-3</v>
      </c>
      <c r="M65" s="2" t="s">
        <v>321</v>
      </c>
    </row>
    <row r="66" spans="3:13">
      <c r="C66" s="228">
        <f t="shared" si="0"/>
        <v>43344.710543981484</v>
      </c>
      <c r="D66" s="229">
        <f ca="1"/>
        <v>-2.8756085621095655E-3</v>
      </c>
      <c r="E66" s="293">
        <f t="shared" ca="1" si="1"/>
        <v>-1.4612432002401692</v>
      </c>
      <c r="F66" s="229">
        <f ca="1"/>
        <v>-3.0217328821335824E-3</v>
      </c>
      <c r="G66" s="293">
        <f t="shared" ca="1" si="1"/>
        <v>10.029613267949481</v>
      </c>
      <c r="H66" s="229">
        <f ca="1"/>
        <v>-2.0187715553386344E-3</v>
      </c>
      <c r="I66" s="293">
        <f t="shared" ref="I66:K66" ca="1" si="60">(J66-H66)*10000</f>
        <v>13.544966213742926</v>
      </c>
      <c r="J66" s="229">
        <f ca="1"/>
        <v>-6.642749339643417E-4</v>
      </c>
      <c r="K66" s="293">
        <f t="shared" ca="1" si="60"/>
        <v>17.930574945185501</v>
      </c>
      <c r="L66" s="229">
        <f ca="1"/>
        <v>1.1287825605542084E-3</v>
      </c>
      <c r="M66" s="2" t="s">
        <v>321</v>
      </c>
    </row>
    <row r="67" spans="3:13">
      <c r="C67" s="228">
        <f t="shared" si="0"/>
        <v>43354.710543981484</v>
      </c>
      <c r="D67" s="229">
        <f ca="1"/>
        <v>-2.8443006572409601E-3</v>
      </c>
      <c r="E67" s="293">
        <f t="shared" ca="1" si="1"/>
        <v>-1.4391629465348261</v>
      </c>
      <c r="F67" s="229">
        <f ca="1"/>
        <v>-2.9882169518944427E-3</v>
      </c>
      <c r="G67" s="293">
        <f t="shared" ca="1" si="1"/>
        <v>10.10921239505371</v>
      </c>
      <c r="H67" s="229">
        <f ca="1"/>
        <v>-1.9772957123890718E-3</v>
      </c>
      <c r="I67" s="293">
        <f t="shared" ref="I67:K67" ca="1" si="61">(J67-H67)*10000</f>
        <v>13.607050402447273</v>
      </c>
      <c r="J67" s="229">
        <f ca="1"/>
        <v>-6.165906721443445E-4</v>
      </c>
      <c r="K67" s="293">
        <f t="shared" ca="1" si="61"/>
        <v>17.978894030864875</v>
      </c>
      <c r="L67" s="229">
        <f ca="1"/>
        <v>1.1812987309421431E-3</v>
      </c>
      <c r="M67" s="2" t="s">
        <v>321</v>
      </c>
    </row>
    <row r="68" spans="3:13">
      <c r="C68" s="228">
        <f t="shared" si="0"/>
        <v>43364.710543981484</v>
      </c>
      <c r="D68" s="229">
        <f ca="1"/>
        <v>-2.8120433485368068E-3</v>
      </c>
      <c r="E68" s="293">
        <f t="shared" ca="1" si="1"/>
        <v>-1.4178680540854289</v>
      </c>
      <c r="F68" s="229">
        <f ca="1"/>
        <v>-2.9538301539453497E-3</v>
      </c>
      <c r="G68" s="293">
        <f t="shared" ca="1" si="1"/>
        <v>10.187090834621229</v>
      </c>
      <c r="H68" s="229">
        <f ca="1"/>
        <v>-1.9351210704832268E-3</v>
      </c>
      <c r="I68" s="293">
        <f t="shared" ref="I68:K68" ca="1" si="62">(J68-H68)*10000</f>
        <v>13.676422486416667</v>
      </c>
      <c r="J68" s="229">
        <f ca="1"/>
        <v>-5.6747882184155992E-4</v>
      </c>
      <c r="K68" s="293">
        <f t="shared" ca="1" si="62"/>
        <v>18.017940798951432</v>
      </c>
      <c r="L68" s="229">
        <f ca="1"/>
        <v>1.2343152580535832E-3</v>
      </c>
      <c r="M68" s="2" t="s">
        <v>321</v>
      </c>
    </row>
    <row r="69" spans="3:13">
      <c r="C69" s="228">
        <f t="shared" si="0"/>
        <v>43374.710543981484</v>
      </c>
      <c r="D69" s="229">
        <f ca="1"/>
        <v>-2.7788368487469228E-3</v>
      </c>
      <c r="E69" s="293">
        <f t="shared" ca="1" si="1"/>
        <v>-1.3791592681050049</v>
      </c>
      <c r="F69" s="229">
        <f ca="1"/>
        <v>-2.9167527755574233E-3</v>
      </c>
      <c r="G69" s="293">
        <f t="shared" ca="1" si="1"/>
        <v>10.267254724171959</v>
      </c>
      <c r="H69" s="229">
        <f ca="1"/>
        <v>-1.8900273031402274E-3</v>
      </c>
      <c r="I69" s="293">
        <f t="shared" ref="I69:K69" ca="1" si="63">(J69-H69)*10000</f>
        <v>13.757455387645072</v>
      </c>
      <c r="J69" s="229">
        <f ca="1"/>
        <v>-5.1428176437572006E-4</v>
      </c>
      <c r="K69" s="293">
        <f t="shared" ca="1" si="63"/>
        <v>18.021033648427061</v>
      </c>
      <c r="L69" s="229">
        <f ca="1"/>
        <v>1.2878216004669862E-3</v>
      </c>
      <c r="M69" s="2" t="s">
        <v>321</v>
      </c>
    </row>
    <row r="70" spans="3:13">
      <c r="C70" s="228">
        <f t="shared" si="0"/>
        <v>43384.710543981484</v>
      </c>
      <c r="D70" s="229">
        <f ca="1"/>
        <v>-2.7446813618281591E-3</v>
      </c>
      <c r="E70" s="293">
        <f t="shared" ca="1" si="1"/>
        <v>-1.3589957017658225</v>
      </c>
      <c r="F70" s="229">
        <f ca="1"/>
        <v>-2.8805809320047414E-3</v>
      </c>
      <c r="G70" s="293">
        <f t="shared" ca="1" si="1"/>
        <v>10.341608414415022</v>
      </c>
      <c r="H70" s="229">
        <f ca="1"/>
        <v>-1.8464200905632391E-3</v>
      </c>
      <c r="I70" s="293">
        <f t="shared" ref="I70:K70" ca="1" si="64">(J70-H70)*10000</f>
        <v>13.838459763001504</v>
      </c>
      <c r="J70" s="229">
        <f ca="1"/>
        <v>-4.6257411426308873E-4</v>
      </c>
      <c r="K70" s="293">
        <f t="shared" ca="1" si="64"/>
        <v>18.043813353535832</v>
      </c>
      <c r="L70" s="229">
        <f ca="1"/>
        <v>1.3418072210904946E-3</v>
      </c>
      <c r="M70" s="2" t="s">
        <v>321</v>
      </c>
    </row>
    <row r="71" spans="3:13">
      <c r="C71" s="228">
        <f t="shared" si="0"/>
        <v>43394.710543981484</v>
      </c>
      <c r="D71" s="229">
        <f ca="1"/>
        <v>-2.70957023162489E-3</v>
      </c>
      <c r="E71" s="293">
        <f t="shared" ca="1" si="1"/>
        <v>-1.3396795323147077</v>
      </c>
      <c r="F71" s="229">
        <f ca="1"/>
        <v>-2.8435381848563607E-3</v>
      </c>
      <c r="G71" s="293">
        <f t="shared" ca="1" si="1"/>
        <v>10.414243713572771</v>
      </c>
      <c r="H71" s="229">
        <f ca="1"/>
        <v>-1.8021138134990836E-3</v>
      </c>
      <c r="I71" s="293">
        <f t="shared" ref="I71:K71" ca="1" si="65">(J71-H71)*10000</f>
        <v>13.923726130367889</v>
      </c>
      <c r="J71" s="229">
        <f ca="1"/>
        <v>-4.0974120046229464E-4</v>
      </c>
      <c r="K71" s="293">
        <f t="shared" ca="1" si="65"/>
        <v>18.060027874965552</v>
      </c>
      <c r="L71" s="229">
        <f ca="1"/>
        <v>1.3962615870342606E-3</v>
      </c>
      <c r="M71" s="2" t="s">
        <v>321</v>
      </c>
    </row>
    <row r="72" spans="3:13">
      <c r="C72" s="228">
        <f t="shared" ref="C72:C135" si="66">C71+Periodicity</f>
        <v>43404.710543981484</v>
      </c>
      <c r="D72" s="229">
        <f ca="1"/>
        <v>-2.673355106326279E-3</v>
      </c>
      <c r="E72" s="293">
        <f t="shared" ref="E72:G135" ca="1" si="67">(F72-D72)*10000</f>
        <v>-1.3421886840880166</v>
      </c>
      <c r="F72" s="229">
        <f ca="1"/>
        <v>-2.8075739747350807E-3</v>
      </c>
      <c r="G72" s="293">
        <f t="shared" ca="1" si="67"/>
        <v>10.504624792593681</v>
      </c>
      <c r="H72" s="229">
        <f ca="1"/>
        <v>-1.7571114954757125E-3</v>
      </c>
      <c r="I72" s="293">
        <f t="shared" ref="I72:K72" ca="1" si="68">(J72-H72)*10000</f>
        <v>13.983780109770533</v>
      </c>
      <c r="J72" s="229">
        <f ca="1"/>
        <v>-3.5873348449865926E-4</v>
      </c>
      <c r="K72" s="293">
        <f t="shared" ca="1" si="68"/>
        <v>18.0990765397814</v>
      </c>
      <c r="L72" s="229">
        <f ca="1"/>
        <v>1.4511741694794808E-3</v>
      </c>
      <c r="M72" s="2" t="s">
        <v>321</v>
      </c>
    </row>
    <row r="73" spans="3:13">
      <c r="C73" s="228">
        <f t="shared" si="66"/>
        <v>43414.710543981484</v>
      </c>
      <c r="D73" s="229">
        <f ca="1"/>
        <v>-2.6359752833293821E-3</v>
      </c>
      <c r="E73" s="293">
        <f t="shared" ca="1" si="67"/>
        <v>-1.3285736927003089</v>
      </c>
      <c r="F73" s="229">
        <f ca="1"/>
        <v>-2.768832652599413E-3</v>
      </c>
      <c r="G73" s="293">
        <f t="shared" ca="1" si="67"/>
        <v>10.573933849282026</v>
      </c>
      <c r="H73" s="229">
        <f ca="1"/>
        <v>-1.7114392676712104E-3</v>
      </c>
      <c r="I73" s="293">
        <f t="shared" ref="I73:K73" ca="1" si="69">(J73-H73)*10000</f>
        <v>14.074722231178255</v>
      </c>
      <c r="J73" s="229">
        <f ca="1"/>
        <v>-3.0396704455338495E-4</v>
      </c>
      <c r="K73" s="293">
        <f t="shared" ca="1" si="69"/>
        <v>18.105014880964383</v>
      </c>
      <c r="L73" s="229">
        <f ca="1"/>
        <v>1.5065344435430535E-3</v>
      </c>
      <c r="M73" s="2" t="s">
        <v>321</v>
      </c>
    </row>
    <row r="74" spans="3:13">
      <c r="C74" s="228">
        <f t="shared" si="66"/>
        <v>43424.710543981484</v>
      </c>
      <c r="D74" s="229">
        <f ca="1"/>
        <v>-2.5974309905318995E-3</v>
      </c>
      <c r="E74" s="293">
        <f t="shared" ca="1" si="67"/>
        <v>-1.3178941988511343</v>
      </c>
      <c r="F74" s="229">
        <f ca="1"/>
        <v>-2.729220410417013E-3</v>
      </c>
      <c r="G74" s="293">
        <f t="shared" ca="1" si="67"/>
        <v>10.64086800518343</v>
      </c>
      <c r="H74" s="229">
        <f ca="1"/>
        <v>-1.66513360989867E-3</v>
      </c>
      <c r="I74" s="293">
        <f t="shared" ref="I74:K74" ca="1" si="70">(J74-H74)*10000</f>
        <v>14.167673308410848</v>
      </c>
      <c r="J74" s="229">
        <f ca="1"/>
        <v>-2.4836627905758539E-4</v>
      </c>
      <c r="K74" s="293">
        <f t="shared" ca="1" si="70"/>
        <v>18.106981672024478</v>
      </c>
      <c r="L74" s="229">
        <f ca="1"/>
        <v>1.5623318881448627E-3</v>
      </c>
      <c r="M74" s="2" t="s">
        <v>321</v>
      </c>
    </row>
    <row r="75" spans="3:13">
      <c r="C75" s="228">
        <f t="shared" si="66"/>
        <v>43434.710543981484</v>
      </c>
      <c r="D75" s="229">
        <f ca="1"/>
        <v>-2.557722443681252E-3</v>
      </c>
      <c r="E75" s="293">
        <f t="shared" ca="1" si="67"/>
        <v>-1.3101478922548926</v>
      </c>
      <c r="F75" s="229">
        <f ca="1"/>
        <v>-2.6887372329067413E-3</v>
      </c>
      <c r="G75" s="293">
        <f t="shared" ca="1" si="67"/>
        <v>10.656948585840938</v>
      </c>
      <c r="H75" s="229">
        <f ca="1"/>
        <v>-1.6230423743226474E-3</v>
      </c>
      <c r="I75" s="293">
        <f t="shared" ref="I75:K75" ca="1" si="71">(J75-H75)*10000</f>
        <v>14.310123408697216</v>
      </c>
      <c r="J75" s="229">
        <f ca="1"/>
        <v>-1.9203003345292602E-4</v>
      </c>
      <c r="K75" s="293">
        <f t="shared" ca="1" si="71"/>
        <v>18.105860193220728</v>
      </c>
      <c r="L75" s="229">
        <f ca="1"/>
        <v>1.618555985869147E-3</v>
      </c>
      <c r="M75" s="2" t="s">
        <v>321</v>
      </c>
    </row>
    <row r="76" spans="3:13">
      <c r="C76" s="228">
        <f t="shared" si="66"/>
        <v>43444.710543981484</v>
      </c>
      <c r="D76" s="229">
        <f ca="1"/>
        <v>-2.5168498454952817E-3</v>
      </c>
      <c r="E76" s="293">
        <f t="shared" ca="1" si="67"/>
        <v>-1.2841084486187992</v>
      </c>
      <c r="F76" s="229">
        <f ca="1"/>
        <v>-2.6452606903571616E-3</v>
      </c>
      <c r="G76" s="293">
        <f t="shared" ca="1" si="67"/>
        <v>10.6963562675862</v>
      </c>
      <c r="H76" s="229">
        <f ca="1"/>
        <v>-1.5756250635985416E-3</v>
      </c>
      <c r="I76" s="293">
        <f t="shared" ref="I76:K76" ca="1" si="72">(J76-H76)*10000</f>
        <v>14.43486342789061</v>
      </c>
      <c r="J76" s="229">
        <f ca="1"/>
        <v>-1.3213872080948075E-4</v>
      </c>
      <c r="K76" s="293">
        <f t="shared" ca="1" si="72"/>
        <v>18.07334943635793</v>
      </c>
      <c r="L76" s="229">
        <f ca="1"/>
        <v>1.6751962228263124E-3</v>
      </c>
      <c r="M76" s="2" t="s">
        <v>321</v>
      </c>
    </row>
    <row r="77" spans="3:13">
      <c r="C77" s="228">
        <f t="shared" si="66"/>
        <v>43454.710543981484</v>
      </c>
      <c r="D77" s="229">
        <f ca="1"/>
        <v>-2.4748133856222852E-3</v>
      </c>
      <c r="E77" s="293">
        <f t="shared" ca="1" si="67"/>
        <v>-1.281789773702217</v>
      </c>
      <c r="F77" s="229">
        <f ca="1"/>
        <v>-2.6029923629925069E-3</v>
      </c>
      <c r="G77" s="293">
        <f t="shared" ca="1" si="67"/>
        <v>10.753120876348513</v>
      </c>
      <c r="H77" s="229">
        <f ca="1"/>
        <v>-1.5276802753576555E-3</v>
      </c>
      <c r="I77" s="293">
        <f t="shared" ref="I77:K77" ca="1" si="73">(J77-H77)*10000</f>
        <v>14.530615211291492</v>
      </c>
      <c r="J77" s="229">
        <f ca="1"/>
        <v>-7.4618754228506279E-5</v>
      </c>
      <c r="K77" s="293">
        <f t="shared" ca="1" si="73"/>
        <v>18.068608427397404</v>
      </c>
      <c r="L77" s="229">
        <f ca="1"/>
        <v>1.7322420885112341E-3</v>
      </c>
      <c r="M77" s="2" t="s">
        <v>321</v>
      </c>
    </row>
    <row r="78" spans="3:13">
      <c r="C78" s="228">
        <f t="shared" si="66"/>
        <v>43464.710543981484</v>
      </c>
      <c r="D78" s="229">
        <f ca="1"/>
        <v>-2.4316132403212707E-3</v>
      </c>
      <c r="E78" s="293">
        <f t="shared" ca="1" si="67"/>
        <v>-1.2825217461849125</v>
      </c>
      <c r="F78" s="229">
        <f ca="1"/>
        <v>-2.5598654149397619E-3</v>
      </c>
      <c r="G78" s="293">
        <f t="shared" ca="1" si="67"/>
        <v>10.806201112967999</v>
      </c>
      <c r="H78" s="229">
        <f ca="1"/>
        <v>-1.479245303642962E-3</v>
      </c>
      <c r="I78" s="293">
        <f t="shared" ref="I78:K78" ca="1" si="74">(J78-H78)*10000</f>
        <v>14.62583654884912</v>
      </c>
      <c r="J78" s="229">
        <f ca="1"/>
        <v>-1.6661648758049955E-5</v>
      </c>
      <c r="K78" s="293">
        <f t="shared" ca="1" si="74"/>
        <v>18.063447244180832</v>
      </c>
      <c r="L78" s="229">
        <f ca="1"/>
        <v>1.7896830756600332E-3</v>
      </c>
      <c r="M78" s="2" t="s">
        <v>321</v>
      </c>
    </row>
    <row r="79" spans="3:13">
      <c r="C79" s="228">
        <f t="shared" si="66"/>
        <v>43474.710543981484</v>
      </c>
      <c r="D79" s="229">
        <f ca="1"/>
        <v>-2.3872495722221474E-3</v>
      </c>
      <c r="E79" s="293">
        <f t="shared" ca="1" si="67"/>
        <v>-1.2877033562161497</v>
      </c>
      <c r="F79" s="229">
        <f ca="1"/>
        <v>-2.5160199078437624E-3</v>
      </c>
      <c r="G79" s="293">
        <f t="shared" ca="1" si="67"/>
        <v>10.85662476823383</v>
      </c>
      <c r="H79" s="229">
        <f ca="1"/>
        <v>-1.4303574310203793E-3</v>
      </c>
      <c r="I79" s="293">
        <f t="shared" ref="I79:K79" ca="1" si="75">(J79-H79)*10000</f>
        <v>14.690504075006857</v>
      </c>
      <c r="J79" s="229">
        <f ca="1"/>
        <v>3.869297648030646E-5</v>
      </c>
      <c r="K79" s="293">
        <f t="shared" ca="1" si="75"/>
        <v>18.086171258012293</v>
      </c>
      <c r="L79" s="229">
        <f ca="1"/>
        <v>1.8473101022815357E-3</v>
      </c>
      <c r="M79" s="2" t="s">
        <v>321</v>
      </c>
    </row>
    <row r="80" spans="3:13">
      <c r="C80" s="228">
        <f t="shared" si="66"/>
        <v>43484.710543981484</v>
      </c>
      <c r="D80" s="229">
        <f ca="1"/>
        <v>-2.3417225292465898E-3</v>
      </c>
      <c r="E80" s="293">
        <f t="shared" ca="1" si="67"/>
        <v>-1.299486904250257</v>
      </c>
      <c r="F80" s="229">
        <f ca="1"/>
        <v>-2.4716712196716155E-3</v>
      </c>
      <c r="G80" s="293">
        <f t="shared" ca="1" si="67"/>
        <v>10.906172906225345</v>
      </c>
      <c r="H80" s="229">
        <f ca="1"/>
        <v>-1.3810539290490809E-3</v>
      </c>
      <c r="I80" s="293">
        <f t="shared" ref="I80:K80" ca="1" si="76">(J80-H80)*10000</f>
        <v>14.782779828486534</v>
      </c>
      <c r="J80" s="229">
        <f ca="1"/>
        <v>9.7224053799572642E-5</v>
      </c>
      <c r="K80" s="293">
        <f t="shared" ca="1" si="76"/>
        <v>18.080559078815224</v>
      </c>
      <c r="L80" s="229">
        <f ca="1"/>
        <v>1.905279961681095E-3</v>
      </c>
      <c r="M80" s="2" t="s">
        <v>321</v>
      </c>
    </row>
    <row r="81" spans="3:13">
      <c r="C81" s="228">
        <f t="shared" si="66"/>
        <v>43494.710543981484</v>
      </c>
      <c r="D81" s="229">
        <f ca="1"/>
        <v>-2.2954232186212036E-3</v>
      </c>
      <c r="E81" s="293">
        <f t="shared" ca="1" si="67"/>
        <v>-1.3385496451244614</v>
      </c>
      <c r="F81" s="229">
        <f ca="1"/>
        <v>-2.4292781831336497E-3</v>
      </c>
      <c r="G81" s="293">
        <f t="shared" ca="1" si="67"/>
        <v>10.979074649983779</v>
      </c>
      <c r="H81" s="229">
        <f ca="1"/>
        <v>-1.3313707181352719E-3</v>
      </c>
      <c r="I81" s="293">
        <f t="shared" ref="I81:K81" ca="1" si="77">(J81-H81)*10000</f>
        <v>14.872718710211643</v>
      </c>
      <c r="J81" s="229">
        <f ca="1"/>
        <v>1.5590115288589243E-4</v>
      </c>
      <c r="K81" s="293">
        <f t="shared" ca="1" si="77"/>
        <v>18.077029087448601</v>
      </c>
      <c r="L81" s="229">
        <f ca="1"/>
        <v>1.9636040616307525E-3</v>
      </c>
      <c r="M81" s="2" t="s">
        <v>321</v>
      </c>
    </row>
    <row r="82" spans="3:13">
      <c r="C82" s="228">
        <f t="shared" si="66"/>
        <v>43504.710543981484</v>
      </c>
      <c r="D82" s="229">
        <f ca="1"/>
        <v>-2.2490290519927647E-3</v>
      </c>
      <c r="E82" s="293">
        <f t="shared" ca="1" si="67"/>
        <v>-1.3993096054448024</v>
      </c>
      <c r="F82" s="229">
        <f ca="1"/>
        <v>-2.388960012537245E-3</v>
      </c>
      <c r="G82" s="293">
        <f t="shared" ca="1" si="67"/>
        <v>11.050960166988625</v>
      </c>
      <c r="H82" s="229">
        <f ca="1"/>
        <v>-1.2838639958383823E-3</v>
      </c>
      <c r="I82" s="293">
        <f t="shared" ref="I82:K82" ca="1" si="78">(J82-H82)*10000</f>
        <v>14.985463996659115</v>
      </c>
      <c r="J82" s="229">
        <f ca="1"/>
        <v>2.1468240382752923E-4</v>
      </c>
      <c r="K82" s="293">
        <f t="shared" ca="1" si="78"/>
        <v>18.075959276229685</v>
      </c>
      <c r="L82" s="229">
        <f ca="1"/>
        <v>2.0222783314504979E-3</v>
      </c>
      <c r="M82" s="2" t="s">
        <v>321</v>
      </c>
    </row>
    <row r="83" spans="3:13">
      <c r="C83" s="228">
        <f t="shared" si="66"/>
        <v>43514.710543981484</v>
      </c>
      <c r="D83" s="229">
        <f ca="1"/>
        <v>-2.2025524852376044E-3</v>
      </c>
      <c r="E83" s="293">
        <f t="shared" ca="1" si="67"/>
        <v>-1.4139022071431002</v>
      </c>
      <c r="F83" s="229">
        <f ca="1"/>
        <v>-2.3439427059519144E-3</v>
      </c>
      <c r="G83" s="293">
        <f t="shared" ca="1" si="67"/>
        <v>11.104712385211659</v>
      </c>
      <c r="H83" s="229">
        <f ca="1"/>
        <v>-1.2334714674307485E-3</v>
      </c>
      <c r="I83" s="293">
        <f t="shared" ref="I83:K83" ca="1" si="79">(J83-H83)*10000</f>
        <v>15.070385156378142</v>
      </c>
      <c r="J83" s="229">
        <f ca="1"/>
        <v>2.7356704820706579E-4</v>
      </c>
      <c r="K83" s="293">
        <f t="shared" ca="1" si="79"/>
        <v>18.077363536618289</v>
      </c>
      <c r="L83" s="229">
        <f ca="1"/>
        <v>2.0813034018688946E-3</v>
      </c>
      <c r="M83" s="2" t="s">
        <v>321</v>
      </c>
    </row>
    <row r="84" spans="3:13">
      <c r="C84" s="228">
        <f t="shared" si="66"/>
        <v>43524.710543981484</v>
      </c>
      <c r="D84" s="229">
        <f ca="1"/>
        <v>-2.1559933594428394E-3</v>
      </c>
      <c r="E84" s="293">
        <f t="shared" ca="1" si="67"/>
        <v>-1.4273167292933346</v>
      </c>
      <c r="F84" s="229">
        <f ca="1"/>
        <v>-2.2987250323721728E-3</v>
      </c>
      <c r="G84" s="293">
        <f t="shared" ca="1" si="67"/>
        <v>11.160095452437059</v>
      </c>
      <c r="H84" s="229">
        <f ca="1"/>
        <v>-1.1827154871284669E-3</v>
      </c>
      <c r="I84" s="293">
        <f t="shared" ref="I84:K84" ca="1" si="80">(J84-H84)*10000</f>
        <v>15.152708739545623</v>
      </c>
      <c r="J84" s="229">
        <f ca="1"/>
        <v>3.3255538682609557E-4</v>
      </c>
      <c r="K84" s="293">
        <f t="shared" ca="1" si="80"/>
        <v>18.081246439714988</v>
      </c>
      <c r="L84" s="229">
        <f ca="1"/>
        <v>2.1406800307975943E-3</v>
      </c>
      <c r="M84" s="2" t="s">
        <v>321</v>
      </c>
    </row>
    <row r="85" spans="3:13">
      <c r="C85" s="228">
        <f t="shared" si="66"/>
        <v>43534.710543981484</v>
      </c>
      <c r="D85" s="229">
        <f ca="1"/>
        <v>-2.1093515151360339E-3</v>
      </c>
      <c r="E85" s="293">
        <f t="shared" ca="1" si="67"/>
        <v>-1.3708970938698661</v>
      </c>
      <c r="F85" s="229">
        <f ca="1"/>
        <v>-2.2464412245230205E-3</v>
      </c>
      <c r="G85" s="293">
        <f t="shared" ca="1" si="67"/>
        <v>11.226317790110745</v>
      </c>
      <c r="H85" s="229">
        <f ca="1"/>
        <v>-1.123809445511946E-3</v>
      </c>
      <c r="I85" s="293">
        <f t="shared" ref="I85:K85" ca="1" si="81">(J85-H85)*10000</f>
        <v>15.243774764233979</v>
      </c>
      <c r="J85" s="229">
        <f ca="1"/>
        <v>4.0056803091145186E-4</v>
      </c>
      <c r="K85" s="293">
        <f t="shared" ca="1" si="81"/>
        <v>18.029430657548513</v>
      </c>
      <c r="L85" s="229">
        <f ca="1"/>
        <v>2.203511096666303E-3</v>
      </c>
      <c r="M85" s="2" t="s">
        <v>321</v>
      </c>
    </row>
    <row r="86" spans="3:13">
      <c r="C86" s="228">
        <f t="shared" si="66"/>
        <v>43544.710543981484</v>
      </c>
      <c r="D86" s="229">
        <f ca="1"/>
        <v>-2.0626267916057446E-3</v>
      </c>
      <c r="E86" s="293">
        <f t="shared" ca="1" si="67"/>
        <v>-1.381668351252783</v>
      </c>
      <c r="F86" s="229">
        <f ca="1"/>
        <v>-2.2007936267310229E-3</v>
      </c>
      <c r="G86" s="293">
        <f t="shared" ca="1" si="67"/>
        <v>11.285211100271043</v>
      </c>
      <c r="H86" s="229">
        <f ca="1"/>
        <v>-1.0722725167039186E-3</v>
      </c>
      <c r="I86" s="293">
        <f t="shared" ref="I86:K86" ca="1" si="82">(J86-H86)*10000</f>
        <v>15.32053204644248</v>
      </c>
      <c r="J86" s="229">
        <f ca="1"/>
        <v>4.5978068794032934E-4</v>
      </c>
      <c r="K86" s="293">
        <f t="shared" ca="1" si="82"/>
        <v>18.038309999392343</v>
      </c>
      <c r="L86" s="229">
        <f ca="1"/>
        <v>2.2636116878795636E-3</v>
      </c>
      <c r="M86" s="2" t="s">
        <v>321</v>
      </c>
    </row>
    <row r="87" spans="3:13">
      <c r="C87" s="228">
        <f t="shared" si="66"/>
        <v>43554.710543981484</v>
      </c>
      <c r="D87" s="229">
        <f ca="1"/>
        <v>-2.0158190269015182E-3</v>
      </c>
      <c r="E87" s="293">
        <f t="shared" ca="1" si="67"/>
        <v>-1.391266106024365</v>
      </c>
      <c r="F87" s="229">
        <f ca="1"/>
        <v>-2.1549456375039547E-3</v>
      </c>
      <c r="G87" s="293">
        <f t="shared" ca="1" si="67"/>
        <v>11.345735540793697</v>
      </c>
      <c r="H87" s="229">
        <f ca="1"/>
        <v>-1.020372083424585E-3</v>
      </c>
      <c r="I87" s="293">
        <f t="shared" ref="I87:K87" ca="1" si="83">(J87-H87)*10000</f>
        <v>15.394701118869699</v>
      </c>
      <c r="J87" s="229">
        <f ca="1"/>
        <v>5.1909802846238507E-4</v>
      </c>
      <c r="K87" s="293">
        <f t="shared" ca="1" si="83"/>
        <v>18.049682128886314</v>
      </c>
      <c r="L87" s="229">
        <f ca="1"/>
        <v>2.3240662413510165E-3</v>
      </c>
      <c r="M87" s="2" t="s">
        <v>321</v>
      </c>
    </row>
    <row r="88" spans="3:13">
      <c r="C88" s="228">
        <f t="shared" si="66"/>
        <v>43564.710543981484</v>
      </c>
      <c r="D88" s="229">
        <f ca="1"/>
        <v>-1.9689280583534766E-3</v>
      </c>
      <c r="E88" s="293">
        <f t="shared" ca="1" si="67"/>
        <v>-1.4228766031009226</v>
      </c>
      <c r="F88" s="229">
        <f ca="1"/>
        <v>-2.1112157186635688E-3</v>
      </c>
      <c r="G88" s="293">
        <f t="shared" ca="1" si="67"/>
        <v>11.404568008578849</v>
      </c>
      <c r="H88" s="229">
        <f ca="1"/>
        <v>-9.7075891780568383E-4</v>
      </c>
      <c r="I88" s="293">
        <f t="shared" ref="I88:K88" ca="1" si="84">(J88-H88)*10000</f>
        <v>15.462893813530881</v>
      </c>
      <c r="J88" s="229">
        <f ca="1"/>
        <v>5.7553046354740433E-4</v>
      </c>
      <c r="K88" s="293">
        <f t="shared" ca="1" si="84"/>
        <v>18.093450772119535</v>
      </c>
      <c r="L88" s="229">
        <f ca="1"/>
        <v>2.3848755407593577E-3</v>
      </c>
      <c r="M88" s="2" t="s">
        <v>321</v>
      </c>
    </row>
    <row r="89" spans="3:13">
      <c r="C89" s="228">
        <f t="shared" si="66"/>
        <v>43574.710543981484</v>
      </c>
      <c r="D89" s="229">
        <f ca="1"/>
        <v>-1.9219537218928618E-3</v>
      </c>
      <c r="E89" s="293">
        <f t="shared" ca="1" si="67"/>
        <v>-1.430229787349089</v>
      </c>
      <c r="F89" s="229">
        <f ca="1"/>
        <v>-2.0649767006277707E-3</v>
      </c>
      <c r="G89" s="293">
        <f t="shared" ca="1" si="67"/>
        <v>11.468272576676307</v>
      </c>
      <c r="H89" s="229">
        <f ca="1"/>
        <v>-9.1814944296013986E-4</v>
      </c>
      <c r="I89" s="293">
        <f t="shared" ref="I89:K89" ca="1" si="85">(J89-H89)*10000</f>
        <v>15.532021210374275</v>
      </c>
      <c r="J89" s="229">
        <f ca="1"/>
        <v>6.3505267807728767E-4</v>
      </c>
      <c r="K89" s="293">
        <f t="shared" ca="1" si="85"/>
        <v>18.109876983710461</v>
      </c>
      <c r="L89" s="229">
        <f ca="1"/>
        <v>2.4460403764483335E-3</v>
      </c>
      <c r="M89" s="2" t="s">
        <v>321</v>
      </c>
    </row>
    <row r="90" spans="3:13">
      <c r="C90" s="228">
        <f t="shared" si="66"/>
        <v>43584.710543981484</v>
      </c>
      <c r="D90" s="229">
        <f ca="1"/>
        <v>-1.8748751924579988E-3</v>
      </c>
      <c r="E90" s="293">
        <f t="shared" ca="1" si="67"/>
        <v>-1.4366209791382236</v>
      </c>
      <c r="F90" s="229">
        <f ca="1"/>
        <v>-2.0185372903718211E-3</v>
      </c>
      <c r="G90" s="293">
        <f t="shared" ca="1" si="67"/>
        <v>11.533609001502922</v>
      </c>
      <c r="H90" s="229">
        <f ca="1"/>
        <v>-8.6517639022152897E-4</v>
      </c>
      <c r="I90" s="293">
        <f t="shared" ref="I90:K90" ca="1" si="86">(J90-H90)*10000</f>
        <v>15.598568701219252</v>
      </c>
      <c r="J90" s="229">
        <f ca="1"/>
        <v>6.9468047990039604E-4</v>
      </c>
      <c r="K90" s="293">
        <f t="shared" ca="1" si="86"/>
        <v>18.128810655767964</v>
      </c>
      <c r="L90" s="229">
        <f ca="1"/>
        <v>2.5075615454771922E-3</v>
      </c>
      <c r="M90" s="2" t="s">
        <v>321</v>
      </c>
    </row>
    <row r="91" spans="3:13">
      <c r="C91" s="228">
        <f t="shared" si="66"/>
        <v>43594.710543981484</v>
      </c>
      <c r="D91" s="229">
        <f ca="1"/>
        <v>-1.8276213859502797E-3</v>
      </c>
      <c r="E91" s="293">
        <f t="shared" ca="1" si="67"/>
        <v>-1.4192837680728365</v>
      </c>
      <c r="F91" s="229">
        <f ca="1"/>
        <v>-1.9695497627575634E-3</v>
      </c>
      <c r="G91" s="293">
        <f t="shared" ca="1" si="67"/>
        <v>11.604149811216418</v>
      </c>
      <c r="H91" s="229">
        <f ca="1"/>
        <v>-8.0913478163592155E-4</v>
      </c>
      <c r="I91" s="293">
        <f t="shared" ref="I91:K91" ca="1" si="87">(J91-H91)*10000</f>
        <v>15.665551965707413</v>
      </c>
      <c r="J91" s="229">
        <f ca="1"/>
        <v>7.5742041493481987E-4</v>
      </c>
      <c r="K91" s="293">
        <f t="shared" ca="1" si="87"/>
        <v>18.1201943674047</v>
      </c>
      <c r="L91" s="229">
        <f ca="1"/>
        <v>2.5694398516752899E-3</v>
      </c>
      <c r="M91" s="2" t="s">
        <v>321</v>
      </c>
    </row>
    <row r="92" spans="3:13">
      <c r="C92" s="228">
        <f t="shared" si="66"/>
        <v>43604.710543981484</v>
      </c>
      <c r="D92" s="229">
        <f ca="1"/>
        <v>-1.7801861346233912E-3</v>
      </c>
      <c r="E92" s="293">
        <f t="shared" ca="1" si="67"/>
        <v>-1.4251367630388523</v>
      </c>
      <c r="F92" s="229">
        <f ca="1"/>
        <v>-1.9226998109272764E-3</v>
      </c>
      <c r="G92" s="293">
        <f t="shared" ca="1" si="67"/>
        <v>11.672833149032657</v>
      </c>
      <c r="H92" s="229">
        <f ca="1"/>
        <v>-7.5541649602401089E-4</v>
      </c>
      <c r="I92" s="293">
        <f t="shared" ref="I92:K92" ca="1" si="88">(J92-H92)*10000</f>
        <v>15.726823264780952</v>
      </c>
      <c r="J92" s="229">
        <f ca="1"/>
        <v>8.1726583045408415E-4</v>
      </c>
      <c r="K92" s="293">
        <f t="shared" ca="1" si="88"/>
        <v>18.144102752439075</v>
      </c>
      <c r="L92" s="229">
        <f ca="1"/>
        <v>2.6316761056979915E-3</v>
      </c>
      <c r="M92" s="2" t="s">
        <v>321</v>
      </c>
    </row>
    <row r="93" spans="3:13">
      <c r="C93" s="228">
        <f t="shared" si="66"/>
        <v>43614.710543981484</v>
      </c>
      <c r="D93" s="229">
        <f ca="1"/>
        <v>-1.7325692880376725E-3</v>
      </c>
      <c r="E93" s="293">
        <f t="shared" ca="1" si="67"/>
        <v>-1.4308017626050757</v>
      </c>
      <c r="F93" s="229">
        <f ca="1"/>
        <v>-1.87564946429818E-3</v>
      </c>
      <c r="G93" s="293">
        <f t="shared" ca="1" si="67"/>
        <v>11.743148415156488</v>
      </c>
      <c r="H93" s="229">
        <f ca="1"/>
        <v>-7.0133462278253124E-4</v>
      </c>
      <c r="I93" s="293">
        <f t="shared" ref="I93:K93" ca="1" si="89">(J93-H93)*10000</f>
        <v>15.785524276640986</v>
      </c>
      <c r="J93" s="229">
        <f ca="1"/>
        <v>8.7721780488156744E-4</v>
      </c>
      <c r="K93" s="293">
        <f t="shared" ca="1" si="89"/>
        <v>18.17053320195128</v>
      </c>
      <c r="L93" s="229">
        <f ca="1"/>
        <v>2.6942711250766953E-3</v>
      </c>
      <c r="M93" s="2" t="s">
        <v>321</v>
      </c>
    </row>
    <row r="94" spans="3:13">
      <c r="C94" s="228">
        <f t="shared" si="66"/>
        <v>43624.710543981484</v>
      </c>
      <c r="D94" s="229">
        <f ca="1"/>
        <v>-1.6847706933154133E-3</v>
      </c>
      <c r="E94" s="293">
        <f t="shared" ca="1" si="67"/>
        <v>-1.4600505851668677</v>
      </c>
      <c r="F94" s="229">
        <f ca="1"/>
        <v>-1.8307757518321E-3</v>
      </c>
      <c r="G94" s="293">
        <f t="shared" ca="1" si="67"/>
        <v>11.838865987513795</v>
      </c>
      <c r="H94" s="229">
        <f ca="1"/>
        <v>-6.468891530807204E-4</v>
      </c>
      <c r="I94" s="293">
        <f t="shared" ref="I94:K94" ca="1" si="90">(J94-H94)*10000</f>
        <v>15.811430059749572</v>
      </c>
      <c r="J94" s="229">
        <f ca="1"/>
        <v>9.342538528942367E-4</v>
      </c>
      <c r="K94" s="293">
        <f t="shared" ca="1" si="90"/>
        <v>18.229718813853093</v>
      </c>
      <c r="L94" s="229">
        <f ca="1"/>
        <v>2.7572257342795459E-3</v>
      </c>
      <c r="M94" s="2" t="s">
        <v>321</v>
      </c>
    </row>
    <row r="95" spans="3:13">
      <c r="C95" s="228">
        <f t="shared" si="66"/>
        <v>43634.710543981484</v>
      </c>
      <c r="D95" s="229">
        <f ca="1"/>
        <v>-1.6367901951808209E-3</v>
      </c>
      <c r="E95" s="293">
        <f t="shared" ca="1" si="67"/>
        <v>-1.4654417084480942</v>
      </c>
      <c r="F95" s="229">
        <f ca="1"/>
        <v>-1.7833343660256303E-3</v>
      </c>
      <c r="G95" s="293">
        <f t="shared" ca="1" si="67"/>
        <v>11.912542935194363</v>
      </c>
      <c r="H95" s="229">
        <f ca="1"/>
        <v>-5.9208007250619401E-4</v>
      </c>
      <c r="I95" s="293">
        <f t="shared" ref="I95:K95" ca="1" si="91">(J95-H95)*10000</f>
        <v>15.864943989278807</v>
      </c>
      <c r="J95" s="229">
        <f ca="1"/>
        <v>9.9441432642168666E-4</v>
      </c>
      <c r="K95" s="293">
        <f t="shared" ca="1" si="91"/>
        <v>18.261264383393247</v>
      </c>
      <c r="L95" s="229">
        <f ca="1"/>
        <v>2.8205407647610113E-3</v>
      </c>
      <c r="M95" s="2" t="s">
        <v>321</v>
      </c>
    </row>
    <row r="96" spans="3:13">
      <c r="C96" s="228">
        <f t="shared" si="66"/>
        <v>43644.710543981484</v>
      </c>
      <c r="D96" s="229">
        <f ca="1"/>
        <v>-1.5886276357601815E-3</v>
      </c>
      <c r="E96" s="293">
        <f t="shared" ca="1" si="67"/>
        <v>-1.470649372214976</v>
      </c>
      <c r="F96" s="229">
        <f ca="1"/>
        <v>-1.7356925729816791E-3</v>
      </c>
      <c r="G96" s="293">
        <f t="shared" ca="1" si="67"/>
        <v>11.987852119666934</v>
      </c>
      <c r="H96" s="229">
        <f ca="1"/>
        <v>-5.3690736101498558E-4</v>
      </c>
      <c r="I96" s="293">
        <f t="shared" ref="I96:K96" ca="1" si="92">(J96-H96)*10000</f>
        <v>15.915896549310736</v>
      </c>
      <c r="J96" s="229">
        <f ca="1"/>
        <v>1.054682293916088E-3</v>
      </c>
      <c r="K96" s="293">
        <f t="shared" ca="1" si="92"/>
        <v>18.295347611054197</v>
      </c>
      <c r="L96" s="229">
        <f ca="1"/>
        <v>2.8842170550215079E-3</v>
      </c>
      <c r="M96" s="2" t="s">
        <v>321</v>
      </c>
    </row>
    <row r="97" spans="3:13">
      <c r="C97" s="228">
        <f t="shared" si="66"/>
        <v>43654.710543981484</v>
      </c>
      <c r="D97" s="229">
        <f ca="1"/>
        <v>-1.5402828551414115E-3</v>
      </c>
      <c r="E97" s="293">
        <f t="shared" ca="1" si="67"/>
        <v>-1.4516112200783959</v>
      </c>
      <c r="F97" s="229">
        <f ca="1"/>
        <v>-1.6854439771492511E-3</v>
      </c>
      <c r="G97" s="293">
        <f t="shared" ca="1" si="67"/>
        <v>12.040729842433361</v>
      </c>
      <c r="H97" s="229">
        <f ca="1"/>
        <v>-4.8137099290591483E-4</v>
      </c>
      <c r="I97" s="293">
        <f t="shared" ref="I97:K97" ca="1" si="93">(J97-H97)*10000</f>
        <v>15.992694298178794</v>
      </c>
      <c r="J97" s="229">
        <f ca="1"/>
        <v>1.1178984369119645E-3</v>
      </c>
      <c r="K97" s="293">
        <f t="shared" ca="1" si="93"/>
        <v>18.303570137493825</v>
      </c>
      <c r="L97" s="229">
        <f ca="1"/>
        <v>2.9482554506613471E-3</v>
      </c>
      <c r="M97" s="2" t="s">
        <v>321</v>
      </c>
    </row>
    <row r="98" spans="3:13">
      <c r="C98" s="228">
        <f t="shared" si="66"/>
        <v>43664.710543981484</v>
      </c>
      <c r="D98" s="229">
        <f ca="1"/>
        <v>-1.4917556906146653E-3</v>
      </c>
      <c r="E98" s="293">
        <f t="shared" ca="1" si="67"/>
        <v>-1.4563589727855057</v>
      </c>
      <c r="F98" s="229">
        <f ca="1"/>
        <v>-1.6373915878932159E-3</v>
      </c>
      <c r="G98" s="293">
        <f t="shared" ca="1" si="67"/>
        <v>12.119206511217195</v>
      </c>
      <c r="H98" s="229">
        <f ca="1"/>
        <v>-4.2547093677149642E-4</v>
      </c>
      <c r="I98" s="293">
        <f t="shared" ref="I98:K98" ca="1" si="94">(J98-H98)*10000</f>
        <v>16.035934647193208</v>
      </c>
      <c r="J98" s="229">
        <f ca="1"/>
        <v>1.1781225279478245E-3</v>
      </c>
      <c r="K98" s="293">
        <f t="shared" ca="1" si="94"/>
        <v>18.345342764905684</v>
      </c>
      <c r="L98" s="229">
        <f ca="1"/>
        <v>3.0126568044383929E-3</v>
      </c>
      <c r="M98" s="2" t="s">
        <v>321</v>
      </c>
    </row>
    <row r="99" spans="3:13">
      <c r="C99" s="228">
        <f t="shared" si="66"/>
        <v>43674.710543981484</v>
      </c>
      <c r="D99" s="229">
        <f ca="1"/>
        <v>-1.4438426407270607E-3</v>
      </c>
      <c r="E99" s="293">
        <f t="shared" ca="1" si="67"/>
        <v>-1.4529614082848001</v>
      </c>
      <c r="F99" s="229">
        <f ca="1"/>
        <v>-1.5891387815555407E-3</v>
      </c>
      <c r="G99" s="293">
        <f t="shared" ca="1" si="67"/>
        <v>12.199316249419713</v>
      </c>
      <c r="H99" s="229">
        <f ca="1"/>
        <v>-3.6920715661356937E-4</v>
      </c>
      <c r="I99" s="293">
        <f t="shared" ref="I99:K99" ca="1" si="95">(J99-H99)*10000</f>
        <v>16.076444258840951</v>
      </c>
      <c r="J99" s="229">
        <f ca="1"/>
        <v>1.2384372692705256E-3</v>
      </c>
      <c r="K99" s="293">
        <f t="shared" ca="1" si="95"/>
        <v>18.38984707052574</v>
      </c>
      <c r="L99" s="229">
        <f ca="1"/>
        <v>3.0774219763230995E-3</v>
      </c>
      <c r="M99" s="2" t="s">
        <v>321</v>
      </c>
    </row>
    <row r="100" spans="3:13">
      <c r="C100" s="228">
        <f t="shared" si="66"/>
        <v>43684.710543981484</v>
      </c>
      <c r="D100" s="229">
        <f ca="1"/>
        <v>-1.3975075922489971E-3</v>
      </c>
      <c r="E100" s="293">
        <f t="shared" ca="1" si="67"/>
        <v>-1.4317796142113104</v>
      </c>
      <c r="F100" s="229">
        <f ca="1"/>
        <v>-1.5406855536701282E-3</v>
      </c>
      <c r="G100" s="293">
        <f t="shared" ca="1" si="67"/>
        <v>12.281059168068451</v>
      </c>
      <c r="H100" s="229">
        <f ca="1"/>
        <v>-3.125796368632832E-4</v>
      </c>
      <c r="I100" s="293">
        <f t="shared" ref="I100:K100" ca="1" si="96">(J100-H100)*10000</f>
        <v>16.114333022949719</v>
      </c>
      <c r="J100" s="229">
        <f ca="1"/>
        <v>1.2988536654316889E-3</v>
      </c>
      <c r="K100" s="293">
        <f t="shared" ca="1" si="96"/>
        <v>18.436981681260164</v>
      </c>
      <c r="L100" s="229">
        <f ca="1"/>
        <v>3.1425518335577054E-3</v>
      </c>
      <c r="M100" s="2" t="s">
        <v>321</v>
      </c>
    </row>
    <row r="101" spans="3:13">
      <c r="C101" s="228">
        <f t="shared" si="66"/>
        <v>43694.710543981484</v>
      </c>
      <c r="D101" s="229">
        <f ca="1"/>
        <v>-1.3527530573309624E-3</v>
      </c>
      <c r="E101" s="293">
        <f t="shared" ca="1" si="67"/>
        <v>-1.392788489959335</v>
      </c>
      <c r="F101" s="229">
        <f ca="1"/>
        <v>-1.4920319063268959E-3</v>
      </c>
      <c r="G101" s="293">
        <f t="shared" ca="1" si="67"/>
        <v>12.364435239709955</v>
      </c>
      <c r="H101" s="229">
        <f ca="1"/>
        <v>-2.5558838235590042E-4</v>
      </c>
      <c r="I101" s="293">
        <f t="shared" ref="I101:K101" ca="1" si="97">(J101-H101)*10000</f>
        <v>16.149813878238319</v>
      </c>
      <c r="J101" s="229">
        <f ca="1"/>
        <v>1.3593930054679316E-3</v>
      </c>
      <c r="K101" s="293">
        <f t="shared" ca="1" si="97"/>
        <v>18.486542452455101</v>
      </c>
      <c r="L101" s="229">
        <f ca="1"/>
        <v>3.2080472507134417E-3</v>
      </c>
      <c r="M101" s="2" t="s">
        <v>321</v>
      </c>
    </row>
    <row r="102" spans="3:13">
      <c r="C102" s="228">
        <f t="shared" si="66"/>
        <v>43704.710543981484</v>
      </c>
      <c r="D102" s="229">
        <f ca="1"/>
        <v>-1.3095786288186463E-3</v>
      </c>
      <c r="E102" s="293">
        <f t="shared" ca="1" si="67"/>
        <v>-1.3359921043775933</v>
      </c>
      <c r="F102" s="229">
        <f ca="1"/>
        <v>-1.4431778392564056E-3</v>
      </c>
      <c r="G102" s="293">
        <f t="shared" ca="1" si="67"/>
        <v>12.449444460203177</v>
      </c>
      <c r="H102" s="229">
        <f ca="1"/>
        <v>-1.9823339323608798E-4</v>
      </c>
      <c r="I102" s="293">
        <f t="shared" ref="I102:K102" ca="1" si="98">(J102-H102)*10000</f>
        <v>16.183104275364236</v>
      </c>
      <c r="J102" s="229">
        <f ca="1"/>
        <v>1.4200770343003359E-3</v>
      </c>
      <c r="K102" s="293">
        <f t="shared" ca="1" si="98"/>
        <v>18.538320754474316</v>
      </c>
      <c r="L102" s="229">
        <f ca="1"/>
        <v>3.2739091097477675E-3</v>
      </c>
      <c r="M102" s="2" t="s">
        <v>321</v>
      </c>
    </row>
    <row r="103" spans="3:13">
      <c r="C103" s="228">
        <f t="shared" si="66"/>
        <v>43714.710543981484</v>
      </c>
      <c r="D103" s="229">
        <f ca="1"/>
        <v>-1.2679839183427123E-3</v>
      </c>
      <c r="E103" s="293">
        <f t="shared" ca="1" si="67"/>
        <v>-1.2860471342123621</v>
      </c>
      <c r="F103" s="229">
        <f ca="1"/>
        <v>-1.3965886317639485E-3</v>
      </c>
      <c r="G103" s="293">
        <f t="shared" ca="1" si="67"/>
        <v>12.531516922846063</v>
      </c>
      <c r="H103" s="229">
        <f ca="1"/>
        <v>-1.4343693947934215E-4</v>
      </c>
      <c r="I103" s="293">
        <f t="shared" ref="I103:K103" ca="1" si="99">(J103-H103)*10000</f>
        <v>16.182295346659092</v>
      </c>
      <c r="J103" s="229">
        <f ca="1"/>
        <v>1.4747925951865669E-3</v>
      </c>
      <c r="K103" s="293">
        <f t="shared" ca="1" si="99"/>
        <v>18.653457048778581</v>
      </c>
      <c r="L103" s="229">
        <f ca="1"/>
        <v>3.340138300064425E-3</v>
      </c>
      <c r="M103" s="2" t="s">
        <v>321</v>
      </c>
    </row>
    <row r="104" spans="3:13">
      <c r="C104" s="228">
        <f t="shared" si="66"/>
        <v>43724.710543981484</v>
      </c>
      <c r="D104" s="229">
        <f ca="1"/>
        <v>-1.227968556478669E-3</v>
      </c>
      <c r="E104" s="293">
        <f t="shared" ca="1" si="67"/>
        <v>-1.1937498588165996</v>
      </c>
      <c r="F104" s="229">
        <f ca="1"/>
        <v>-1.3473435423603289E-3</v>
      </c>
      <c r="G104" s="293">
        <f t="shared" ca="1" si="67"/>
        <v>12.619709246624375</v>
      </c>
      <c r="H104" s="229">
        <f ca="1"/>
        <v>-8.5372617697891543E-5</v>
      </c>
      <c r="I104" s="293">
        <f t="shared" ref="I104:K104" ca="1" si="100">(J104-H104)*10000</f>
        <v>16.21173561114469</v>
      </c>
      <c r="J104" s="229">
        <f ca="1"/>
        <v>1.5358009434165774E-3</v>
      </c>
      <c r="K104" s="293">
        <f t="shared" ca="1" si="100"/>
        <v>18.709347751545213</v>
      </c>
      <c r="L104" s="229">
        <f ca="1"/>
        <v>3.4067357185710986E-3</v>
      </c>
      <c r="M104" s="2" t="s">
        <v>321</v>
      </c>
    </row>
    <row r="105" spans="3:13">
      <c r="C105" s="228">
        <f t="shared" si="66"/>
        <v>43734.710543981484</v>
      </c>
      <c r="D105" s="229">
        <f ca="1"/>
        <v>-1.1895321916277665E-3</v>
      </c>
      <c r="E105" s="293">
        <f t="shared" ca="1" si="67"/>
        <v>-1.0836583050632997</v>
      </c>
      <c r="F105" s="229">
        <f ca="1"/>
        <v>-1.2978980221340964E-3</v>
      </c>
      <c r="G105" s="293">
        <f t="shared" ca="1" si="67"/>
        <v>12.709534823799899</v>
      </c>
      <c r="H105" s="229">
        <f ca="1"/>
        <v>-2.6944539754106544E-5</v>
      </c>
      <c r="I105" s="293">
        <f t="shared" ref="I105:K105" ca="1" si="101">(J105-H105)*10000</f>
        <v>16.23960514885966</v>
      </c>
      <c r="J105" s="229">
        <f ca="1"/>
        <v>1.5970159751318594E-3</v>
      </c>
      <c r="K105" s="293">
        <f t="shared" ca="1" si="101"/>
        <v>18.766862946073992</v>
      </c>
      <c r="L105" s="229">
        <f ca="1"/>
        <v>3.4737022697392587E-3</v>
      </c>
      <c r="M105" s="2" t="s">
        <v>321</v>
      </c>
    </row>
    <row r="106" spans="3:13">
      <c r="C106" s="228">
        <f t="shared" si="66"/>
        <v>43744.710543981484</v>
      </c>
      <c r="D106" s="229">
        <f ca="1"/>
        <v>-1.1526744892576032E-3</v>
      </c>
      <c r="E106" s="293">
        <f t="shared" ca="1" si="67"/>
        <v>-0.93082779134872917</v>
      </c>
      <c r="F106" s="229">
        <f ca="1"/>
        <v>-1.2457572683924761E-3</v>
      </c>
      <c r="G106" s="293">
        <f t="shared" ca="1" si="67"/>
        <v>12.80526374737814</v>
      </c>
      <c r="H106" s="229">
        <f ca="1"/>
        <v>3.4769106345338045E-5</v>
      </c>
      <c r="I106" s="293">
        <f t="shared" ref="I106:K106" ca="1" si="102">(J106-H106)*10000</f>
        <v>16.268076243225259</v>
      </c>
      <c r="J106" s="229">
        <f ca="1"/>
        <v>1.661576730667864E-3</v>
      </c>
      <c r="K106" s="293">
        <f t="shared" ca="1" si="102"/>
        <v>18.794621349970136</v>
      </c>
      <c r="L106" s="229">
        <f ca="1"/>
        <v>3.5410388656648777E-3</v>
      </c>
      <c r="M106" s="2" t="s">
        <v>321</v>
      </c>
    </row>
    <row r="107" spans="3:13">
      <c r="C107" s="228">
        <f t="shared" si="66"/>
        <v>43754.710543981484</v>
      </c>
      <c r="D107" s="229">
        <f ca="1"/>
        <v>-1.1173951314624769E-3</v>
      </c>
      <c r="E107" s="293">
        <f t="shared" ca="1" si="67"/>
        <v>-0.78505917823314508</v>
      </c>
      <c r="F107" s="229">
        <f ca="1"/>
        <v>-1.1959010492857915E-3</v>
      </c>
      <c r="G107" s="293">
        <f t="shared" ca="1" si="67"/>
        <v>12.897234709714676</v>
      </c>
      <c r="H107" s="229">
        <f ca="1"/>
        <v>9.3822421685676161E-5</v>
      </c>
      <c r="I107" s="293">
        <f t="shared" ref="I107:K107" ca="1" si="103">(J107-H107)*10000</f>
        <v>16.294685044576774</v>
      </c>
      <c r="J107" s="229">
        <f ca="1"/>
        <v>1.7232909261433536E-3</v>
      </c>
      <c r="K107" s="293">
        <f t="shared" ca="1" si="103"/>
        <v>18.854554999840467</v>
      </c>
      <c r="L107" s="229">
        <f ca="1"/>
        <v>3.6087464261274002E-3</v>
      </c>
      <c r="M107" s="2" t="s">
        <v>321</v>
      </c>
    </row>
    <row r="108" spans="3:13">
      <c r="C108" s="228">
        <f t="shared" si="66"/>
        <v>43764.710543981484</v>
      </c>
      <c r="D108" s="229">
        <f ca="1"/>
        <v>-1.0828997991518857E-3</v>
      </c>
      <c r="E108" s="293">
        <f t="shared" ca="1" si="67"/>
        <v>-0.62944610036449633</v>
      </c>
      <c r="F108" s="229">
        <f ca="1"/>
        <v>-1.1458444091883354E-3</v>
      </c>
      <c r="G108" s="293">
        <f t="shared" ca="1" si="67"/>
        <v>12.990476086419585</v>
      </c>
      <c r="H108" s="229">
        <f ca="1"/>
        <v>1.5320319945362303E-4</v>
      </c>
      <c r="I108" s="293">
        <f t="shared" ref="I108:K108" ca="1" si="104">(J108-H108)*10000</f>
        <v>16.320760012049011</v>
      </c>
      <c r="J108" s="229">
        <f ca="1"/>
        <v>1.7852792006585242E-3</v>
      </c>
      <c r="K108" s="293">
        <f t="shared" ca="1" si="104"/>
        <v>18.915466779932416</v>
      </c>
      <c r="L108" s="229">
        <f ca="1"/>
        <v>3.6768258786517658E-3</v>
      </c>
      <c r="M108" s="2" t="s">
        <v>321</v>
      </c>
    </row>
    <row r="109" spans="3:13">
      <c r="C109" s="228">
        <f t="shared" si="66"/>
        <v>43774.710543981484</v>
      </c>
      <c r="D109" s="229">
        <f ca="1"/>
        <v>-1.0452794446802508E-3</v>
      </c>
      <c r="E109" s="293">
        <f t="shared" ca="1" si="67"/>
        <v>-0.52832260128088615</v>
      </c>
      <c r="F109" s="229">
        <f ca="1"/>
        <v>-1.0981117048083394E-3</v>
      </c>
      <c r="G109" s="293">
        <f t="shared" ca="1" si="67"/>
        <v>13.110211911043866</v>
      </c>
      <c r="H109" s="229">
        <f ca="1"/>
        <v>2.1290948629604719E-4</v>
      </c>
      <c r="I109" s="293">
        <f t="shared" ref="I109:K109" ca="1" si="105">(J109-H109)*10000</f>
        <v>16.31473990496157</v>
      </c>
      <c r="J109" s="229">
        <f ca="1"/>
        <v>1.8443834767922042E-3</v>
      </c>
      <c r="K109" s="293">
        <f t="shared" ca="1" si="105"/>
        <v>19.00894681777369</v>
      </c>
      <c r="L109" s="229">
        <f ca="1"/>
        <v>3.7452781585695732E-3</v>
      </c>
      <c r="M109" s="2" t="s">
        <v>321</v>
      </c>
    </row>
    <row r="110" spans="3:13">
      <c r="C110" s="228">
        <f t="shared" si="66"/>
        <v>43784.710543981484</v>
      </c>
      <c r="D110" s="229">
        <f ca="1"/>
        <v>-1.0040021064128303E-3</v>
      </c>
      <c r="E110" s="293">
        <f t="shared" ca="1" si="67"/>
        <v>-0.43661924904897637</v>
      </c>
      <c r="F110" s="229">
        <f ca="1"/>
        <v>-1.0476640313177279E-3</v>
      </c>
      <c r="G110" s="293">
        <f t="shared" ca="1" si="67"/>
        <v>13.206005718862082</v>
      </c>
      <c r="H110" s="229">
        <f ca="1"/>
        <v>2.7293654056848027E-4</v>
      </c>
      <c r="I110" s="293">
        <f t="shared" ref="I110:K110" ca="1" si="106">(J110-H110)*10000</f>
        <v>16.340258920370651</v>
      </c>
      <c r="J110" s="229">
        <f ca="1"/>
        <v>1.9069624326055452E-3</v>
      </c>
      <c r="K110" s="293">
        <f t="shared" ca="1" si="106"/>
        <v>19.071417764744528</v>
      </c>
      <c r="L110" s="229">
        <f ca="1"/>
        <v>3.8141042090799981E-3</v>
      </c>
      <c r="M110" s="2" t="s">
        <v>321</v>
      </c>
    </row>
    <row r="111" spans="3:13">
      <c r="C111" s="228">
        <f t="shared" si="66"/>
        <v>43794.710543981484</v>
      </c>
      <c r="D111" s="229">
        <f ca="1"/>
        <v>-9.5906805725132552E-4</v>
      </c>
      <c r="E111" s="293">
        <f t="shared" ca="1" si="67"/>
        <v>-0.37947846274638997</v>
      </c>
      <c r="F111" s="229">
        <f ca="1"/>
        <v>-9.9701590352596452E-4</v>
      </c>
      <c r="G111" s="293">
        <f t="shared" ca="1" si="67"/>
        <v>13.302952586482782</v>
      </c>
      <c r="H111" s="229">
        <f ca="1"/>
        <v>3.3327935512231357E-4</v>
      </c>
      <c r="I111" s="293">
        <f t="shared" ref="I111:K111" ca="1" si="107">(J111-H111)*10000</f>
        <v>16.366010032893069</v>
      </c>
      <c r="J111" s="229">
        <f ca="1"/>
        <v>1.9698803584116205E-3</v>
      </c>
      <c r="K111" s="293">
        <f t="shared" ca="1" si="107"/>
        <v>19.134246229013058</v>
      </c>
      <c r="L111" s="229">
        <f ca="1"/>
        <v>3.8833049813129265E-3</v>
      </c>
      <c r="M111" s="2" t="s">
        <v>321</v>
      </c>
    </row>
    <row r="112" spans="3:13">
      <c r="C112" s="228">
        <f t="shared" si="66"/>
        <v>43804.710543981484</v>
      </c>
      <c r="D112" s="229">
        <f ca="1"/>
        <v>-9.1047752649231809E-4</v>
      </c>
      <c r="E112" s="293">
        <f t="shared" ca="1" si="67"/>
        <v>-0.32754843850134158</v>
      </c>
      <c r="F112" s="229">
        <f ca="1"/>
        <v>-9.4323237034245225E-4</v>
      </c>
      <c r="G112" s="293">
        <f t="shared" ca="1" si="67"/>
        <v>13.341007022552509</v>
      </c>
      <c r="H112" s="229">
        <f ca="1"/>
        <v>3.9086833191279851E-4</v>
      </c>
      <c r="I112" s="293">
        <f t="shared" ref="I112:K112" ca="1" si="108">(J112-H112)*10000</f>
        <v>16.455436636388068</v>
      </c>
      <c r="J112" s="229">
        <f ca="1"/>
        <v>2.0364119955516053E-3</v>
      </c>
      <c r="K112" s="293">
        <f t="shared" ca="1" si="108"/>
        <v>19.164694388402445</v>
      </c>
      <c r="L112" s="229">
        <f ca="1"/>
        <v>3.9528814343918499E-3</v>
      </c>
      <c r="M112" s="2" t="s">
        <v>321</v>
      </c>
    </row>
    <row r="113" spans="3:13">
      <c r="C113" s="228">
        <f t="shared" si="66"/>
        <v>43814.710543981484</v>
      </c>
      <c r="D113" s="229">
        <f ca="1"/>
        <v>-8.5823069543078693E-4</v>
      </c>
      <c r="E113" s="293">
        <f t="shared" ca="1" si="67"/>
        <v>-0.33248698511820263</v>
      </c>
      <c r="F113" s="229">
        <f ca="1"/>
        <v>-8.9147939394260719E-4</v>
      </c>
      <c r="G113" s="293">
        <f t="shared" ca="1" si="67"/>
        <v>13.432905386384567</v>
      </c>
      <c r="H113" s="229">
        <f ca="1"/>
        <v>4.5181114469584969E-4</v>
      </c>
      <c r="I113" s="293">
        <f t="shared" ref="I113:K113" ca="1" si="109">(J113-H113)*10000</f>
        <v>16.482888138020208</v>
      </c>
      <c r="J113" s="229">
        <f ca="1"/>
        <v>2.1000999584978707E-3</v>
      </c>
      <c r="K113" s="293">
        <f t="shared" ca="1" si="109"/>
        <v>19.227345769984574</v>
      </c>
      <c r="L113" s="229">
        <f ca="1"/>
        <v>4.0228345354963281E-3</v>
      </c>
      <c r="M113" s="2" t="s">
        <v>321</v>
      </c>
    </row>
    <row r="114" spans="3:13">
      <c r="C114" s="228">
        <f t="shared" si="66"/>
        <v>43824.710543981484</v>
      </c>
      <c r="D114" s="229">
        <f ca="1"/>
        <v>-8.0232769408273012E-4</v>
      </c>
      <c r="E114" s="293">
        <f t="shared" ca="1" si="67"/>
        <v>-0.37289010578666659</v>
      </c>
      <c r="F114" s="229">
        <f ca="1"/>
        <v>-8.3961670466139678E-4</v>
      </c>
      <c r="G114" s="293">
        <f t="shared" ca="1" si="67"/>
        <v>13.526712289750156</v>
      </c>
      <c r="H114" s="229">
        <f ca="1"/>
        <v>5.1305452431361876E-4</v>
      </c>
      <c r="I114" s="293">
        <f t="shared" ref="I114:K114" ca="1" si="110">(J114-H114)*10000</f>
        <v>16.511392867584362</v>
      </c>
      <c r="J114" s="229">
        <f ca="1"/>
        <v>2.164193811072055E-3</v>
      </c>
      <c r="K114" s="293">
        <f t="shared" ca="1" si="110"/>
        <v>19.289714488541481</v>
      </c>
      <c r="L114" s="229">
        <f ca="1"/>
        <v>4.0931652599262031E-3</v>
      </c>
      <c r="M114" s="2" t="s">
        <v>321</v>
      </c>
    </row>
    <row r="115" spans="3:13">
      <c r="C115" s="228">
        <f t="shared" si="66"/>
        <v>43834.710543981484</v>
      </c>
      <c r="D115" s="229">
        <f ca="1"/>
        <v>-7.4081445266216666E-4</v>
      </c>
      <c r="E115" s="293">
        <f t="shared" ca="1" si="67"/>
        <v>-0.47110966727710851</v>
      </c>
      <c r="F115" s="229">
        <f ca="1"/>
        <v>-7.8792541938987751E-4</v>
      </c>
      <c r="G115" s="293">
        <f t="shared" ca="1" si="67"/>
        <v>13.625544682911718</v>
      </c>
      <c r="H115" s="229">
        <f ca="1"/>
        <v>5.7462904890129437E-4</v>
      </c>
      <c r="I115" s="293">
        <f t="shared" ref="I115:K115" ca="1" si="111">(J115-H115)*10000</f>
        <v>16.508540634547323</v>
      </c>
      <c r="J115" s="229">
        <f ca="1"/>
        <v>2.2254831123560267E-3</v>
      </c>
      <c r="K115" s="293">
        <f t="shared" ca="1" si="111"/>
        <v>19.38643937078934</v>
      </c>
      <c r="L115" s="229">
        <f ca="1"/>
        <v>4.1641270494349606E-3</v>
      </c>
      <c r="M115" s="2" t="s">
        <v>321</v>
      </c>
    </row>
    <row r="116" spans="3:13">
      <c r="C116" s="228">
        <f t="shared" si="66"/>
        <v>43844.710543981484</v>
      </c>
      <c r="D116" s="229">
        <f ca="1"/>
        <v>-6.7795368147383311E-4</v>
      </c>
      <c r="E116" s="293">
        <f t="shared" ca="1" si="67"/>
        <v>-0.5845875737679892</v>
      </c>
      <c r="F116" s="229">
        <f ca="1"/>
        <v>-7.3641243885063203E-4</v>
      </c>
      <c r="G116" s="293">
        <f t="shared" ca="1" si="67"/>
        <v>13.729854434547518</v>
      </c>
      <c r="H116" s="229">
        <f ca="1"/>
        <v>6.365730046041198E-4</v>
      </c>
      <c r="I116" s="293">
        <f t="shared" ref="I116:K116" ca="1" si="112">(J116-H116)*10000</f>
        <v>16.541157206491736</v>
      </c>
      <c r="J116" s="229">
        <f ca="1"/>
        <v>2.2906887252532931E-3</v>
      </c>
      <c r="K116" s="293">
        <f t="shared" ca="1" si="112"/>
        <v>19.451734478135013</v>
      </c>
      <c r="L116" s="229">
        <f ca="1"/>
        <v>4.2358621730667944E-3</v>
      </c>
      <c r="M116" s="2" t="s">
        <v>321</v>
      </c>
    </row>
    <row r="117" spans="3:13">
      <c r="C117" s="228">
        <f t="shared" si="66"/>
        <v>43854.710543981484</v>
      </c>
      <c r="D117" s="229">
        <f ca="1"/>
        <v>-6.1184896041677423E-4</v>
      </c>
      <c r="E117" s="293">
        <f t="shared" ca="1" si="67"/>
        <v>-0.72650503564051305</v>
      </c>
      <c r="F117" s="229">
        <f ca="1"/>
        <v>-6.8449946398082553E-4</v>
      </c>
      <c r="G117" s="293">
        <f t="shared" ca="1" si="67"/>
        <v>13.833385808081321</v>
      </c>
      <c r="H117" s="229">
        <f ca="1"/>
        <v>6.9883911682730665E-4</v>
      </c>
      <c r="I117" s="293">
        <f t="shared" ref="I117:K117" ca="1" si="113">(J117-H117)*10000</f>
        <v>16.575454425486242</v>
      </c>
      <c r="J117" s="229">
        <f ca="1"/>
        <v>2.356384559375931E-3</v>
      </c>
      <c r="K117" s="293">
        <f t="shared" ca="1" si="113"/>
        <v>19.51614974144471</v>
      </c>
      <c r="L117" s="229">
        <f ca="1"/>
        <v>4.3079995335204022E-3</v>
      </c>
      <c r="M117" s="2" t="s">
        <v>321</v>
      </c>
    </row>
    <row r="118" spans="3:13">
      <c r="C118" s="228">
        <f t="shared" si="66"/>
        <v>43864.710543981484</v>
      </c>
      <c r="D118" s="229">
        <f ca="1"/>
        <v>-5.453077234562917E-4</v>
      </c>
      <c r="E118" s="293">
        <f t="shared" ca="1" si="67"/>
        <v>-0.92092914435039086</v>
      </c>
      <c r="F118" s="229">
        <f ca="1"/>
        <v>-6.3740063789133078E-4</v>
      </c>
      <c r="G118" s="293">
        <f t="shared" ca="1" si="67"/>
        <v>13.956628586007355</v>
      </c>
      <c r="H118" s="229">
        <f ca="1"/>
        <v>7.5826222070940474E-4</v>
      </c>
      <c r="I118" s="293">
        <f t="shared" ref="I118:K118" ca="1" si="114">(J118-H118)*10000</f>
        <v>16.643258246227013</v>
      </c>
      <c r="J118" s="229">
        <f ca="1"/>
        <v>2.4225880453321059E-3</v>
      </c>
      <c r="K118" s="293">
        <f t="shared" ca="1" si="114"/>
        <v>19.579496771646294</v>
      </c>
      <c r="L118" s="229">
        <f ca="1"/>
        <v>4.3805377224967355E-3</v>
      </c>
      <c r="M118" s="2" t="s">
        <v>321</v>
      </c>
    </row>
    <row r="119" spans="3:13">
      <c r="C119" s="228">
        <f t="shared" si="66"/>
        <v>43874.710543981484</v>
      </c>
      <c r="D119" s="229">
        <f ca="1"/>
        <v>-4.7889990605121281E-4</v>
      </c>
      <c r="E119" s="293">
        <f t="shared" ca="1" si="67"/>
        <v>-1.0568225725020834</v>
      </c>
      <c r="F119" s="229">
        <f ca="1"/>
        <v>-5.8458216330142115E-4</v>
      </c>
      <c r="G119" s="293">
        <f t="shared" ca="1" si="67"/>
        <v>14.057308661880526</v>
      </c>
      <c r="H119" s="229">
        <f ca="1"/>
        <v>8.2114870288663155E-4</v>
      </c>
      <c r="I119" s="293">
        <f t="shared" ref="I119:K119" ca="1" si="115">(J119-H119)*10000</f>
        <v>16.681536657455034</v>
      </c>
      <c r="J119" s="229">
        <f ca="1"/>
        <v>2.4893023686321349E-3</v>
      </c>
      <c r="K119" s="293">
        <f t="shared" ca="1" si="115"/>
        <v>19.64159157649209</v>
      </c>
      <c r="L119" s="229">
        <f ca="1"/>
        <v>4.4534615262813437E-3</v>
      </c>
      <c r="M119" s="2" t="s">
        <v>321</v>
      </c>
    </row>
    <row r="120" spans="3:13">
      <c r="C120" s="228">
        <f t="shared" si="66"/>
        <v>43884.710543981484</v>
      </c>
      <c r="D120" s="229">
        <f ca="1"/>
        <v>-4.1262513330142671E-4</v>
      </c>
      <c r="E120" s="293">
        <f t="shared" ca="1" si="67"/>
        <v>-1.186562191384755</v>
      </c>
      <c r="F120" s="229">
        <f ca="1"/>
        <v>-5.3128135243990223E-4</v>
      </c>
      <c r="G120" s="293">
        <f t="shared" ca="1" si="67"/>
        <v>14.156344500533793</v>
      </c>
      <c r="H120" s="229">
        <f ca="1"/>
        <v>8.8435309761347725E-4</v>
      </c>
      <c r="I120" s="293">
        <f t="shared" ref="I120:K120" ca="1" si="116">(J120-H120)*10000</f>
        <v>16.72174991163558</v>
      </c>
      <c r="J120" s="229">
        <f ca="1"/>
        <v>2.5565280887770354E-3</v>
      </c>
      <c r="K120" s="293">
        <f t="shared" ca="1" si="116"/>
        <v>19.702230266190337</v>
      </c>
      <c r="L120" s="229">
        <f ca="1"/>
        <v>4.5267511153960693E-3</v>
      </c>
      <c r="M120" s="2" t="s">
        <v>321</v>
      </c>
    </row>
    <row r="121" spans="3:13">
      <c r="C121" s="228">
        <f t="shared" si="66"/>
        <v>43894.710543981484</v>
      </c>
      <c r="D121" s="229">
        <f ca="1"/>
        <v>-3.464830326649361E-4</v>
      </c>
      <c r="E121" s="293">
        <f t="shared" ca="1" si="67"/>
        <v>-1.2558560679774242</v>
      </c>
      <c r="F121" s="229">
        <f ca="1"/>
        <v>-4.7206863946267852E-4</v>
      </c>
      <c r="G121" s="293">
        <f t="shared" ca="1" si="67"/>
        <v>14.263643636096516</v>
      </c>
      <c r="H121" s="229">
        <f ca="1"/>
        <v>9.5429572414697304E-4</v>
      </c>
      <c r="I121" s="293">
        <f t="shared" ref="I121:K121" ca="1" si="117">(J121-H121)*10000</f>
        <v>16.769468382224847</v>
      </c>
      <c r="J121" s="229">
        <f ca="1"/>
        <v>2.6312425623694576E-3</v>
      </c>
      <c r="K121" s="293">
        <f t="shared" ca="1" si="117"/>
        <v>19.652971795672507</v>
      </c>
      <c r="L121" s="229">
        <f ca="1"/>
        <v>4.5965397419367084E-3</v>
      </c>
      <c r="M121" s="2" t="s">
        <v>321</v>
      </c>
    </row>
    <row r="122" spans="3:13">
      <c r="C122" s="228">
        <f t="shared" si="66"/>
        <v>43904.710543981484</v>
      </c>
      <c r="D122" s="229">
        <f ca="1"/>
        <v>-2.8047323415769751E-4</v>
      </c>
      <c r="E122" s="293">
        <f t="shared" ca="1" si="67"/>
        <v>-1.372818387909976</v>
      </c>
      <c r="F122" s="229">
        <f ca="1"/>
        <v>-4.1775507294869511E-4</v>
      </c>
      <c r="G122" s="293">
        <f t="shared" ca="1" si="67"/>
        <v>14.359231378399475</v>
      </c>
      <c r="H122" s="229">
        <f ca="1"/>
        <v>1.0181680648912524E-3</v>
      </c>
      <c r="I122" s="293">
        <f t="shared" ref="I122:K122" ca="1" si="118">(J122-H122)*10000</f>
        <v>16.813771965044612</v>
      </c>
      <c r="J122" s="229">
        <f ca="1"/>
        <v>2.6995452613957135E-3</v>
      </c>
      <c r="K122" s="293">
        <f t="shared" ca="1" si="118"/>
        <v>19.709437808617071</v>
      </c>
      <c r="L122" s="229">
        <f ca="1"/>
        <v>4.6704890422574205E-3</v>
      </c>
      <c r="M122" s="2" t="s">
        <v>321</v>
      </c>
    </row>
    <row r="123" spans="3:13">
      <c r="C123" s="228">
        <f t="shared" si="66"/>
        <v>43914.710543981484</v>
      </c>
      <c r="D123" s="229">
        <f ca="1"/>
        <v>-2.1459536995394122E-4</v>
      </c>
      <c r="E123" s="293">
        <f t="shared" ca="1" si="67"/>
        <v>-1.483637764901083</v>
      </c>
      <c r="F123" s="229">
        <f ca="1"/>
        <v>-3.6295914644404953E-4</v>
      </c>
      <c r="G123" s="293">
        <f t="shared" ca="1" si="67"/>
        <v>14.453175133777414</v>
      </c>
      <c r="H123" s="229">
        <f ca="1"/>
        <v>1.0823583669336918E-3</v>
      </c>
      <c r="I123" s="293">
        <f t="shared" ref="I123:K123" ca="1" si="119">(J123-H123)*10000</f>
        <v>16.860028252062708</v>
      </c>
      <c r="J123" s="229">
        <f ca="1"/>
        <v>2.7683611921399628E-3</v>
      </c>
      <c r="K123" s="293">
        <f t="shared" ca="1" si="119"/>
        <v>19.763851321968389</v>
      </c>
      <c r="L123" s="229">
        <f ca="1"/>
        <v>4.7447463243368015E-3</v>
      </c>
      <c r="M123" s="2" t="s">
        <v>321</v>
      </c>
    </row>
    <row r="124" spans="3:13">
      <c r="C124" s="228">
        <f t="shared" si="66"/>
        <v>43924.710543981484</v>
      </c>
      <c r="D124" s="229">
        <f ca="1"/>
        <v>-1.4884907494572329E-4</v>
      </c>
      <c r="E124" s="293">
        <f t="shared" ca="1" si="67"/>
        <v>-1.6161952629811684</v>
      </c>
      <c r="F124" s="229">
        <f ca="1"/>
        <v>-3.1046860124384014E-4</v>
      </c>
      <c r="G124" s="293">
        <f t="shared" ca="1" si="67"/>
        <v>14.54076332730056</v>
      </c>
      <c r="H124" s="229">
        <f ca="1"/>
        <v>1.143607731486216E-3</v>
      </c>
      <c r="I124" s="293">
        <f t="shared" ref="I124:K124" ca="1" si="120">(J124-H124)*10000</f>
        <v>16.905150967668273</v>
      </c>
      <c r="J124" s="229">
        <f ca="1"/>
        <v>2.8341228282530435E-3</v>
      </c>
      <c r="K124" s="293">
        <f t="shared" ca="1" si="120"/>
        <v>19.851688243295605</v>
      </c>
      <c r="L124" s="229">
        <f ca="1"/>
        <v>4.8192916525826041E-3</v>
      </c>
      <c r="M124" s="2" t="s">
        <v>321</v>
      </c>
    </row>
    <row r="125" spans="3:13">
      <c r="C125" s="228">
        <f t="shared" si="66"/>
        <v>43934.710543981484</v>
      </c>
      <c r="D125" s="229">
        <f ca="1"/>
        <v>-8.3233986543085635E-5</v>
      </c>
      <c r="E125" s="293">
        <f t="shared" ca="1" si="67"/>
        <v>-1.714980059630548</v>
      </c>
      <c r="F125" s="229">
        <f ca="1"/>
        <v>-2.5473199250614044E-4</v>
      </c>
      <c r="G125" s="293">
        <f t="shared" ca="1" si="67"/>
        <v>14.631499123248824</v>
      </c>
      <c r="H125" s="229">
        <f ca="1"/>
        <v>1.208417919818742E-3</v>
      </c>
      <c r="I125" s="293">
        <f t="shared" ref="I125:K125" ca="1" si="121">(J125-H125)*10000</f>
        <v>16.95522735011463</v>
      </c>
      <c r="J125" s="229">
        <f ca="1"/>
        <v>2.9039406548302051E-3</v>
      </c>
      <c r="K125" s="293">
        <f t="shared" ca="1" si="121"/>
        <v>19.901644234348407</v>
      </c>
      <c r="L125" s="229">
        <f ca="1"/>
        <v>4.8941050782650456E-3</v>
      </c>
      <c r="M125" s="2" t="s">
        <v>321</v>
      </c>
    </row>
    <row r="126" spans="3:13">
      <c r="C126" s="228">
        <f t="shared" si="66"/>
        <v>43944.710543981484</v>
      </c>
      <c r="D126" s="229">
        <f ca="1"/>
        <v>-1.7747907343768141E-5</v>
      </c>
      <c r="E126" s="293">
        <f t="shared" ca="1" si="67"/>
        <v>-1.8076511824460755</v>
      </c>
      <c r="F126" s="229">
        <f ca="1"/>
        <v>-1.9851302558837567E-4</v>
      </c>
      <c r="G126" s="293">
        <f t="shared" ca="1" si="67"/>
        <v>14.720591607685311</v>
      </c>
      <c r="H126" s="229">
        <f ca="1"/>
        <v>1.2735461351801554E-3</v>
      </c>
      <c r="I126" s="293">
        <f t="shared" ref="I126:K126" ca="1" si="122">(J126-H126)*10000</f>
        <v>17.007273627117492</v>
      </c>
      <c r="J126" s="229">
        <f ca="1"/>
        <v>2.9742734978919047E-3</v>
      </c>
      <c r="K126" s="293">
        <f t="shared" ca="1" si="122"/>
        <v>19.948931411614694</v>
      </c>
      <c r="L126" s="229">
        <f ca="1"/>
        <v>4.9691666390533741E-3</v>
      </c>
      <c r="M126" s="2" t="s">
        <v>321</v>
      </c>
    </row>
    <row r="127" spans="3:13">
      <c r="C127" s="228">
        <f t="shared" si="66"/>
        <v>43954.710543981484</v>
      </c>
      <c r="D127" s="229">
        <f ca="1"/>
        <v>4.763116621120406E-5</v>
      </c>
      <c r="E127" s="293">
        <f t="shared" ca="1" si="67"/>
        <v>-1.8658283830222184</v>
      </c>
      <c r="F127" s="229">
        <f ca="1"/>
        <v>-1.389516720910178E-4</v>
      </c>
      <c r="G127" s="293">
        <f t="shared" ca="1" si="67"/>
        <v>14.812514359893814</v>
      </c>
      <c r="H127" s="229">
        <f ca="1"/>
        <v>1.3422997638983635E-3</v>
      </c>
      <c r="I127" s="293">
        <f t="shared" ref="I127:K127" ca="1" si="123">(J127-H127)*10000</f>
        <v>17.064696531274173</v>
      </c>
      <c r="J127" s="229">
        <f ca="1"/>
        <v>3.0487694170257809E-3</v>
      </c>
      <c r="K127" s="293">
        <f t="shared" ca="1" si="123"/>
        <v>19.956869415328299</v>
      </c>
      <c r="L127" s="229">
        <f ca="1"/>
        <v>5.0444563585586109E-3</v>
      </c>
      <c r="M127" s="2" t="s">
        <v>321</v>
      </c>
    </row>
    <row r="128" spans="3:13">
      <c r="C128" s="228">
        <f t="shared" si="66"/>
        <v>43964.710543981484</v>
      </c>
      <c r="D128" s="229">
        <f ca="1"/>
        <v>1.1290989479384491E-4</v>
      </c>
      <c r="E128" s="293">
        <f t="shared" ca="1" si="67"/>
        <v>-1.9465372575735396</v>
      </c>
      <c r="F128" s="229">
        <f ca="1"/>
        <v>-8.1743830963509055E-5</v>
      </c>
      <c r="G128" s="293">
        <f t="shared" ca="1" si="67"/>
        <v>14.898240853608771</v>
      </c>
      <c r="H128" s="229">
        <f ca="1"/>
        <v>1.4080802543973679E-3</v>
      </c>
      <c r="I128" s="293">
        <f t="shared" ref="I128:K128" ca="1" si="124">(J128-H128)*10000</f>
        <v>17.120804816696317</v>
      </c>
      <c r="J128" s="229">
        <f ca="1"/>
        <v>3.1201607360669997E-3</v>
      </c>
      <c r="K128" s="293">
        <f t="shared" ca="1" si="124"/>
        <v>19.997935098114475</v>
      </c>
      <c r="L128" s="229">
        <f ca="1"/>
        <v>5.1199542458784473E-3</v>
      </c>
      <c r="M128" s="2" t="s">
        <v>321</v>
      </c>
    </row>
    <row r="129" spans="3:13">
      <c r="C129" s="228">
        <f t="shared" si="66"/>
        <v>43974.710543981484</v>
      </c>
      <c r="D129" s="229">
        <f ca="1"/>
        <v>1.780886326407944E-4</v>
      </c>
      <c r="E129" s="293">
        <f t="shared" ca="1" si="67"/>
        <v>-2.0214220761132133</v>
      </c>
      <c r="F129" s="229">
        <f ca="1"/>
        <v>-2.4053574970526931E-5</v>
      </c>
      <c r="G129" s="293">
        <f t="shared" ca="1" si="67"/>
        <v>14.982323811511661</v>
      </c>
      <c r="H129" s="229">
        <f ca="1"/>
        <v>1.4741788061806392E-3</v>
      </c>
      <c r="I129" s="293">
        <f t="shared" ref="I129:K129" ca="1" si="125">(J129-H129)*10000</f>
        <v>17.178902459579835</v>
      </c>
      <c r="J129" s="229">
        <f ca="1"/>
        <v>3.1920690521386225E-3</v>
      </c>
      <c r="K129" s="293">
        <f t="shared" ca="1" si="125"/>
        <v>20.035712430057409</v>
      </c>
      <c r="L129" s="229">
        <f ca="1"/>
        <v>5.1956402951443634E-3</v>
      </c>
      <c r="M129" s="2" t="s">
        <v>321</v>
      </c>
    </row>
    <row r="130" spans="3:13">
      <c r="C130" s="228">
        <f t="shared" si="66"/>
        <v>43984.710543981484</v>
      </c>
      <c r="D130" s="229">
        <f ca="1"/>
        <v>2.4316773235000342E-4</v>
      </c>
      <c r="E130" s="293">
        <f t="shared" ca="1" si="67"/>
        <v>-2.1198098738750653</v>
      </c>
      <c r="F130" s="229">
        <f ca="1"/>
        <v>3.1186744962496905E-5</v>
      </c>
      <c r="G130" s="293">
        <f t="shared" ca="1" si="67"/>
        <v>15.094086846426128</v>
      </c>
      <c r="H130" s="229">
        <f ca="1"/>
        <v>1.5405954296051098E-3</v>
      </c>
      <c r="I130" s="293">
        <f t="shared" ref="I130:K130" ca="1" si="126">(J130-H130)*10000</f>
        <v>17.201724011255564</v>
      </c>
      <c r="J130" s="229">
        <f ca="1"/>
        <v>3.260767830730666E-3</v>
      </c>
      <c r="K130" s="293">
        <f t="shared" ca="1" si="126"/>
        <v>20.107266543424309</v>
      </c>
      <c r="L130" s="229">
        <f ca="1"/>
        <v>5.271494485073097E-3</v>
      </c>
      <c r="M130" s="2" t="s">
        <v>321</v>
      </c>
    </row>
    <row r="131" spans="3:13">
      <c r="C131" s="228">
        <f t="shared" si="66"/>
        <v>43994.710543981484</v>
      </c>
      <c r="D131" s="229">
        <f ca="1"/>
        <v>3.0814754436114919E-4</v>
      </c>
      <c r="E131" s="293">
        <f t="shared" ca="1" si="67"/>
        <v>-2.1832985935699232</v>
      </c>
      <c r="F131" s="229">
        <f ca="1"/>
        <v>8.981768500415687E-5</v>
      </c>
      <c r="G131" s="293">
        <f t="shared" ca="1" si="67"/>
        <v>15.175124558658386</v>
      </c>
      <c r="H131" s="229">
        <f ca="1"/>
        <v>1.6073301408699955E-3</v>
      </c>
      <c r="I131" s="293">
        <f t="shared" ref="I131:K131" ca="1" si="127">(J131-H131)*10000</f>
        <v>17.263553056037289</v>
      </c>
      <c r="J131" s="229">
        <f ca="1"/>
        <v>3.3336854464737242E-3</v>
      </c>
      <c r="K131" s="293">
        <f t="shared" ca="1" si="127"/>
        <v>20.138113320485694</v>
      </c>
      <c r="L131" s="229">
        <f ca="1"/>
        <v>5.3474967785222937E-3</v>
      </c>
      <c r="M131" s="2" t="s">
        <v>321</v>
      </c>
    </row>
    <row r="132" spans="3:13">
      <c r="C132" s="228">
        <f t="shared" si="66"/>
        <v>44004.710543981484</v>
      </c>
      <c r="D132" s="229">
        <f ca="1"/>
        <v>3.7302841719544363E-4</v>
      </c>
      <c r="E132" s="293">
        <f t="shared" ca="1" si="67"/>
        <v>-2.2409737822481977</v>
      </c>
      <c r="F132" s="229">
        <f ca="1"/>
        <v>1.4893103897062386E-4</v>
      </c>
      <c r="G132" s="293">
        <f t="shared" ca="1" si="67"/>
        <v>15.254519230652871</v>
      </c>
      <c r="H132" s="229">
        <f ca="1"/>
        <v>1.6743829620359109E-3</v>
      </c>
      <c r="I132" s="293">
        <f t="shared" ref="I132:K132" ca="1" si="128">(J132-H132)*10000</f>
        <v>17.327390680349168</v>
      </c>
      <c r="J132" s="229">
        <f ca="1"/>
        <v>3.4071220300708276E-3</v>
      </c>
      <c r="K132" s="293">
        <f t="shared" ca="1" si="128"/>
        <v>20.16505091977066</v>
      </c>
      <c r="L132" s="229">
        <f ca="1"/>
        <v>5.4236271220478938E-3</v>
      </c>
      <c r="M132" s="2" t="s">
        <v>321</v>
      </c>
    </row>
    <row r="133" spans="3:13">
      <c r="C133" s="228">
        <f t="shared" si="66"/>
        <v>44014.710543981484</v>
      </c>
      <c r="D133" s="229">
        <f ca="1"/>
        <v>4.3781069809512176E-4</v>
      </c>
      <c r="E133" s="293">
        <f t="shared" ca="1" si="67"/>
        <v>-2.262790996615367</v>
      </c>
      <c r="F133" s="229">
        <f ca="1"/>
        <v>2.1153159843358507E-4</v>
      </c>
      <c r="G133" s="293">
        <f t="shared" ca="1" si="67"/>
        <v>15.30222322639071</v>
      </c>
      <c r="H133" s="229">
        <f ca="1"/>
        <v>1.741753921072656E-3</v>
      </c>
      <c r="I133" s="293">
        <f t="shared" ref="I133:K133" ca="1" si="129">(J133-H133)*10000</f>
        <v>17.432564697159883</v>
      </c>
      <c r="J133" s="229">
        <f ca="1"/>
        <v>3.4850103907886443E-3</v>
      </c>
      <c r="K133" s="293">
        <f t="shared" ca="1" si="129"/>
        <v>20.148550546785835</v>
      </c>
      <c r="L133" s="229">
        <f ca="1"/>
        <v>5.4998654454672278E-3</v>
      </c>
      <c r="M133" s="2" t="s">
        <v>321</v>
      </c>
    </row>
    <row r="134" spans="3:13">
      <c r="C134" s="228">
        <f t="shared" si="66"/>
        <v>44024.710543981484</v>
      </c>
      <c r="D134" s="229">
        <f ca="1"/>
        <v>5.0249473206420876E-4</v>
      </c>
      <c r="E134" s="293">
        <f t="shared" ca="1" si="67"/>
        <v>-2.308607600597067</v>
      </c>
      <c r="F134" s="229">
        <f ca="1"/>
        <v>2.7163397200450208E-4</v>
      </c>
      <c r="G134" s="293">
        <f t="shared" ca="1" si="67"/>
        <v>15.378090798634041</v>
      </c>
      <c r="H134" s="229">
        <f ca="1"/>
        <v>1.8094430518679062E-3</v>
      </c>
      <c r="I134" s="293">
        <f t="shared" ref="I134:K134" ca="1" si="130">(J134-H134)*10000</f>
        <v>17.507082793014654</v>
      </c>
      <c r="J134" s="229">
        <f ca="1"/>
        <v>3.5601513311693716E-3</v>
      </c>
      <c r="K134" s="293">
        <f t="shared" ca="1" si="130"/>
        <v>20.160403302518695</v>
      </c>
      <c r="L134" s="229">
        <f ca="1"/>
        <v>5.576191661421241E-3</v>
      </c>
      <c r="M134" s="2" t="s">
        <v>321</v>
      </c>
    </row>
    <row r="135" spans="3:13">
      <c r="C135" s="228">
        <f t="shared" si="66"/>
        <v>44034.710543981484</v>
      </c>
      <c r="D135" s="229">
        <f ca="1"/>
        <v>5.6702098600425394E-4</v>
      </c>
      <c r="E135" s="293">
        <f t="shared" ca="1" si="67"/>
        <v>-2.3480220694470582</v>
      </c>
      <c r="F135" s="229">
        <f ca="1"/>
        <v>3.3221877905954811E-4</v>
      </c>
      <c r="G135" s="293">
        <f t="shared" ca="1" si="67"/>
        <v>15.452316152128448</v>
      </c>
      <c r="H135" s="229">
        <f ca="1"/>
        <v>1.8774503942723931E-3</v>
      </c>
      <c r="I135" s="293">
        <f t="shared" ref="I135:K135" ca="1" si="131">(J135-H135)*10000</f>
        <v>17.583868937522659</v>
      </c>
      <c r="J135" s="229">
        <f ca="1"/>
        <v>3.6358372880246591E-3</v>
      </c>
      <c r="K135" s="293">
        <f t="shared" ca="1" si="131"/>
        <v>20.167483769210019</v>
      </c>
      <c r="L135" s="229">
        <f ca="1"/>
        <v>5.6525856649456609E-3</v>
      </c>
      <c r="M135" s="2" t="s">
        <v>321</v>
      </c>
    </row>
    <row r="136" spans="3:13">
      <c r="C136" s="228">
        <f t="shared" ref="C136:C199" si="132">C135+Periodicity</f>
        <v>44044.710543981484</v>
      </c>
      <c r="D136" s="229">
        <f ca="1"/>
        <v>6.300913922618912E-4</v>
      </c>
      <c r="E136" s="293">
        <f t="shared" ref="E136:G199" ca="1" si="133">(F136-D136)*10000</f>
        <v>-2.3680535332895425</v>
      </c>
      <c r="F136" s="229">
        <f ca="1"/>
        <v>3.9328603893293697E-4</v>
      </c>
      <c r="G136" s="293">
        <f t="shared" ca="1" si="133"/>
        <v>15.524899461376677</v>
      </c>
      <c r="H136" s="229">
        <f ca="1"/>
        <v>1.9457759850706048E-3</v>
      </c>
      <c r="I136" s="293">
        <f t="shared" ref="I136:K136" ca="1" si="134">(J136-H136)*10000</f>
        <v>17.662907358200616</v>
      </c>
      <c r="J136" s="229">
        <f ca="1"/>
        <v>3.7120667208906666E-3</v>
      </c>
      <c r="K136" s="293">
        <f t="shared" ca="1" si="134"/>
        <v>20.169606121489139</v>
      </c>
      <c r="L136" s="229">
        <f ca="1"/>
        <v>5.7290273330395805E-3</v>
      </c>
      <c r="M136" s="2" t="s">
        <v>321</v>
      </c>
    </row>
    <row r="137" spans="3:13">
      <c r="C137" s="228">
        <f t="shared" si="132"/>
        <v>44054.710543981484</v>
      </c>
      <c r="D137" s="229">
        <f ca="1"/>
        <v>6.9117357277548557E-4</v>
      </c>
      <c r="E137" s="293">
        <f t="shared" ca="1" si="133"/>
        <v>-2.3633779973311673</v>
      </c>
      <c r="F137" s="229">
        <f ca="1"/>
        <v>4.5483577304236884E-4</v>
      </c>
      <c r="G137" s="293">
        <f t="shared" ca="1" si="133"/>
        <v>15.59584045073785</v>
      </c>
      <c r="H137" s="229">
        <f ca="1"/>
        <v>2.0144198181161537E-3</v>
      </c>
      <c r="I137" s="293">
        <f t="shared" ref="I137:K137" ca="1" si="135">(J137-H137)*10000</f>
        <v>17.743923613961211</v>
      </c>
      <c r="J137" s="229">
        <f ca="1"/>
        <v>3.7888121795122747E-3</v>
      </c>
      <c r="K137" s="293">
        <f t="shared" ca="1" si="135"/>
        <v>20.166843447313695</v>
      </c>
      <c r="L137" s="229">
        <f ca="1"/>
        <v>5.8054965242436444E-3</v>
      </c>
      <c r="M137" s="2" t="s">
        <v>321</v>
      </c>
    </row>
    <row r="138" spans="3:13">
      <c r="C138" s="228">
        <f t="shared" si="132"/>
        <v>44064.710543981484</v>
      </c>
      <c r="D138" s="229">
        <f ca="1"/>
        <v>7.5026769197350789E-4</v>
      </c>
      <c r="E138" s="293">
        <f t="shared" ca="1" si="133"/>
        <v>-2.3339970713293612</v>
      </c>
      <c r="F138" s="229">
        <f ca="1"/>
        <v>5.1686798484057179E-4</v>
      </c>
      <c r="G138" s="293">
        <f t="shared" ca="1" si="133"/>
        <v>15.665138919487196</v>
      </c>
      <c r="H138" s="229">
        <f ca="1"/>
        <v>2.0833818767892914E-3</v>
      </c>
      <c r="I138" s="293">
        <f t="shared" ref="I138:K138" ca="1" si="136">(J138-H138)*10000</f>
        <v>17.826490359944899</v>
      </c>
      <c r="J138" s="229">
        <f ca="1"/>
        <v>3.8660309127837812E-3</v>
      </c>
      <c r="K138" s="293">
        <f t="shared" ca="1" si="136"/>
        <v>20.159421654309803</v>
      </c>
      <c r="L138" s="229">
        <f ca="1"/>
        <v>5.8819730782147615E-3</v>
      </c>
      <c r="M138" s="2" t="s">
        <v>321</v>
      </c>
    </row>
    <row r="139" spans="3:13">
      <c r="C139" s="228">
        <f t="shared" si="132"/>
        <v>44074.710543981484</v>
      </c>
      <c r="D139" s="229">
        <f ca="1"/>
        <v>8.0737388063134856E-4</v>
      </c>
      <c r="E139" s="293">
        <f t="shared" ca="1" si="133"/>
        <v>-2.311411160684822</v>
      </c>
      <c r="F139" s="229">
        <f ca="1"/>
        <v>5.7623276456286634E-4</v>
      </c>
      <c r="G139" s="293">
        <f t="shared" ca="1" si="133"/>
        <v>15.729272177463731</v>
      </c>
      <c r="H139" s="229">
        <f ca="1"/>
        <v>2.1491599823092395E-3</v>
      </c>
      <c r="I139" s="293">
        <f t="shared" ref="I139:K139" ca="1" si="137">(J139-H139)*10000</f>
        <v>17.825322882314083</v>
      </c>
      <c r="J139" s="229">
        <f ca="1"/>
        <v>3.9316922705406477E-3</v>
      </c>
      <c r="K139" s="293">
        <f t="shared" ca="1" si="137"/>
        <v>20.26744544770218</v>
      </c>
      <c r="L139" s="229">
        <f ca="1"/>
        <v>5.9584368153108658E-3</v>
      </c>
      <c r="M139" s="2" t="s">
        <v>321</v>
      </c>
    </row>
    <row r="140" spans="3:13">
      <c r="C140" s="228">
        <f t="shared" si="132"/>
        <v>44084.710543981484</v>
      </c>
      <c r="D140" s="229">
        <f ca="1"/>
        <v>8.6249223723023098E-4</v>
      </c>
      <c r="E140" s="293">
        <f t="shared" ca="1" si="133"/>
        <v>-2.232865367322042</v>
      </c>
      <c r="F140" s="229">
        <f ca="1"/>
        <v>6.3920570049802678E-4</v>
      </c>
      <c r="G140" s="293">
        <f t="shared" ca="1" si="133"/>
        <v>15.795364529526431</v>
      </c>
      <c r="H140" s="229">
        <f ca="1"/>
        <v>2.2187421534506698E-3</v>
      </c>
      <c r="I140" s="293">
        <f t="shared" ref="I140:K140" ca="1" si="138">(J140-H140)*10000</f>
        <v>17.909579570261016</v>
      </c>
      <c r="J140" s="229">
        <f ca="1"/>
        <v>4.0097001104767716E-3</v>
      </c>
      <c r="K140" s="293">
        <f t="shared" ca="1" si="138"/>
        <v>20.251674256960708</v>
      </c>
      <c r="L140" s="229">
        <f ca="1"/>
        <v>6.0348675361728424E-3</v>
      </c>
      <c r="M140" s="2" t="s">
        <v>321</v>
      </c>
    </row>
    <row r="141" spans="3:13">
      <c r="C141" s="228">
        <f t="shared" si="132"/>
        <v>44094.710543981484</v>
      </c>
      <c r="D141" s="229">
        <f ca="1"/>
        <v>9.1562282963586808E-4</v>
      </c>
      <c r="E141" s="293">
        <f t="shared" ca="1" si="133"/>
        <v>-2.1296171381557447</v>
      </c>
      <c r="F141" s="229">
        <f ca="1"/>
        <v>7.0266111582029361E-4</v>
      </c>
      <c r="G141" s="293">
        <f t="shared" ca="1" si="133"/>
        <v>15.859814032298416</v>
      </c>
      <c r="H141" s="229">
        <f ca="1"/>
        <v>2.2886425190501354E-3</v>
      </c>
      <c r="I141" s="293">
        <f t="shared" ref="I141:K141" ca="1" si="139">(J141-H141)*10000</f>
        <v>17.994199137279853</v>
      </c>
      <c r="J141" s="229">
        <f ca="1"/>
        <v>4.0880624327781206E-3</v>
      </c>
      <c r="K141" s="293">
        <f t="shared" ca="1" si="139"/>
        <v>20.23182588536206</v>
      </c>
      <c r="L141" s="229">
        <f ca="1"/>
        <v>6.1112450213143266E-3</v>
      </c>
      <c r="M141" s="2" t="s">
        <v>321</v>
      </c>
    </row>
    <row r="142" spans="3:13">
      <c r="C142" s="228">
        <f t="shared" si="132"/>
        <v>44104.710543981484</v>
      </c>
      <c r="D142" s="229">
        <f ca="1"/>
        <v>9.6676569573795126E-4</v>
      </c>
      <c r="E142" s="293">
        <f t="shared" ca="1" si="133"/>
        <v>-2.0016666741451905</v>
      </c>
      <c r="F142" s="229">
        <f ca="1"/>
        <v>7.6659902832343222E-4</v>
      </c>
      <c r="G142" s="293">
        <f t="shared" ca="1" si="133"/>
        <v>15.92262052475154</v>
      </c>
      <c r="H142" s="229">
        <f ca="1"/>
        <v>2.3588610807985864E-3</v>
      </c>
      <c r="I142" s="293">
        <f t="shared" ref="I142:K142" ca="1" si="140">(J142-H142)*10000</f>
        <v>18.078744128847852</v>
      </c>
      <c r="J142" s="229">
        <f ca="1"/>
        <v>4.1667354936833715E-3</v>
      </c>
      <c r="K142" s="293">
        <f t="shared" ca="1" si="140"/>
        <v>20.208135370290268</v>
      </c>
      <c r="L142" s="229">
        <f ca="1"/>
        <v>6.1875490307123984E-3</v>
      </c>
      <c r="M142" s="2" t="s">
        <v>321</v>
      </c>
    </row>
    <row r="143" spans="3:13">
      <c r="C143" s="228">
        <f t="shared" si="132"/>
        <v>44114.710543981484</v>
      </c>
      <c r="D143" s="229">
        <f ca="1"/>
        <v>1.015920844569255E-3</v>
      </c>
      <c r="E143" s="293">
        <f t="shared" ca="1" si="133"/>
        <v>-1.8165450059526083</v>
      </c>
      <c r="F143" s="229">
        <f ca="1"/>
        <v>8.3426634397399421E-4</v>
      </c>
      <c r="G143" s="293">
        <f t="shared" ca="1" si="133"/>
        <v>15.995213652435158</v>
      </c>
      <c r="H143" s="229">
        <f ca="1"/>
        <v>2.43378770921751E-3</v>
      </c>
      <c r="I143" s="293">
        <f t="shared" ref="I143:K143" ca="1" si="141">(J143-H143)*10000</f>
        <v>18.159029105823034</v>
      </c>
      <c r="J143" s="229">
        <f ca="1"/>
        <v>4.2496906197998134E-3</v>
      </c>
      <c r="K143" s="293">
        <f t="shared" ca="1" si="141"/>
        <v>20.140686836034984</v>
      </c>
      <c r="L143" s="229">
        <f ca="1"/>
        <v>6.2637593034033118E-3</v>
      </c>
      <c r="M143" s="2" t="s">
        <v>321</v>
      </c>
    </row>
    <row r="144" spans="3:13">
      <c r="C144" s="228">
        <f t="shared" si="132"/>
        <v>44124.710543981484</v>
      </c>
      <c r="D144" s="229">
        <f ca="1"/>
        <v>1.0631556699802795E-3</v>
      </c>
      <c r="E144" s="293">
        <f t="shared" ca="1" si="133"/>
        <v>-1.6396214519776171</v>
      </c>
      <c r="F144" s="229">
        <f ca="1"/>
        <v>8.9919352478251774E-4</v>
      </c>
      <c r="G144" s="293">
        <f t="shared" ca="1" si="133"/>
        <v>16.063310703839086</v>
      </c>
      <c r="H144" s="229">
        <f ca="1"/>
        <v>2.5055245951664264E-3</v>
      </c>
      <c r="I144" s="293">
        <f t="shared" ref="I144:K144" ca="1" si="142">(J144-H144)*10000</f>
        <v>18.233267412906915</v>
      </c>
      <c r="J144" s="229">
        <f ca="1"/>
        <v>4.3288513364571181E-3</v>
      </c>
      <c r="K144" s="293">
        <f t="shared" ca="1" si="142"/>
        <v>20.110042206208519</v>
      </c>
      <c r="L144" s="229">
        <f ca="1"/>
        <v>6.3398555570779698E-3</v>
      </c>
      <c r="M144" s="2" t="s">
        <v>321</v>
      </c>
    </row>
    <row r="145" spans="3:13">
      <c r="C145" s="228">
        <f t="shared" si="132"/>
        <v>44134.710543981484</v>
      </c>
      <c r="D145" s="229">
        <f ca="1"/>
        <v>1.1120912897766328E-3</v>
      </c>
      <c r="E145" s="293">
        <f t="shared" ca="1" si="133"/>
        <v>-1.474880624572068</v>
      </c>
      <c r="F145" s="229">
        <f ca="1"/>
        <v>9.6460322731942594E-4</v>
      </c>
      <c r="G145" s="293">
        <f t="shared" ca="1" si="133"/>
        <v>16.130196808850489</v>
      </c>
      <c r="H145" s="229">
        <f ca="1"/>
        <v>2.5776229082044746E-3</v>
      </c>
      <c r="I145" s="293">
        <f t="shared" ref="I145:K145" ca="1" si="143">(J145-H145)*10000</f>
        <v>18.305660581768453</v>
      </c>
      <c r="J145" s="229">
        <f ca="1"/>
        <v>4.40818896638132E-3</v>
      </c>
      <c r="K145" s="293">
        <f t="shared" ca="1" si="143"/>
        <v>20.076285213046678</v>
      </c>
      <c r="L145" s="229">
        <f ca="1"/>
        <v>6.4158174876859878E-3</v>
      </c>
      <c r="M145" s="2" t="s">
        <v>321</v>
      </c>
    </row>
    <row r="146" spans="3:13">
      <c r="C146" s="228">
        <f t="shared" si="132"/>
        <v>44144.710543981484</v>
      </c>
      <c r="D146" s="229">
        <f ca="1"/>
        <v>1.1648180652024151E-3</v>
      </c>
      <c r="E146" s="293">
        <f t="shared" ca="1" si="133"/>
        <v>-1.3764239096759088</v>
      </c>
      <c r="F146" s="229">
        <f ca="1"/>
        <v>1.0271756742348242E-3</v>
      </c>
      <c r="G146" s="293">
        <f t="shared" ca="1" si="133"/>
        <v>16.228994811045069</v>
      </c>
      <c r="H146" s="229">
        <f ca="1"/>
        <v>2.6500751553393312E-3</v>
      </c>
      <c r="I146" s="293">
        <f t="shared" ref="I146:K146" ca="1" si="144">(J146-H146)*10000</f>
        <v>18.33584302966667</v>
      </c>
      <c r="J146" s="229">
        <f ca="1"/>
        <v>4.4836594583059983E-3</v>
      </c>
      <c r="K146" s="293">
        <f t="shared" ca="1" si="144"/>
        <v>20.079653107324123</v>
      </c>
      <c r="L146" s="229">
        <f ca="1"/>
        <v>6.4916247690384107E-3</v>
      </c>
      <c r="M146" s="2" t="s">
        <v>321</v>
      </c>
    </row>
    <row r="147" spans="3:13">
      <c r="C147" s="228">
        <f t="shared" si="132"/>
        <v>44154.710543981484</v>
      </c>
      <c r="D147" s="229">
        <f ca="1"/>
        <v>1.221336709766878E-3</v>
      </c>
      <c r="E147" s="293">
        <f t="shared" ca="1" si="133"/>
        <v>-1.2781056174749412</v>
      </c>
      <c r="F147" s="229">
        <f ca="1"/>
        <v>1.0935261480193839E-3</v>
      </c>
      <c r="G147" s="293">
        <f t="shared" ca="1" si="133"/>
        <v>16.293400750324761</v>
      </c>
      <c r="H147" s="229">
        <f ca="1"/>
        <v>2.72286622305186E-3</v>
      </c>
      <c r="I147" s="293">
        <f t="shared" ref="I147:K147" ca="1" si="145">(J147-H147)*10000</f>
        <v>18.403630291610629</v>
      </c>
      <c r="J147" s="229">
        <f ca="1"/>
        <v>4.5632292522129227E-3</v>
      </c>
      <c r="K147" s="293">
        <f t="shared" ca="1" si="145"/>
        <v>20.040278002025669</v>
      </c>
      <c r="L147" s="229">
        <f ca="1"/>
        <v>6.5672570524154894E-3</v>
      </c>
      <c r="M147" s="2" t="s">
        <v>321</v>
      </c>
    </row>
    <row r="148" spans="3:13">
      <c r="C148" s="228">
        <f t="shared" si="132"/>
        <v>44164.710543981484</v>
      </c>
      <c r="D148" s="229">
        <f ca="1"/>
        <v>1.2816479937338744E-3</v>
      </c>
      <c r="E148" s="293">
        <f t="shared" ca="1" si="133"/>
        <v>-1.2128882014473381</v>
      </c>
      <c r="F148" s="229">
        <f ca="1"/>
        <v>1.1603591735891406E-3</v>
      </c>
      <c r="G148" s="293">
        <f t="shared" ca="1" si="133"/>
        <v>16.31934021144707</v>
      </c>
      <c r="H148" s="229">
        <f ca="1"/>
        <v>2.7922931947338475E-3</v>
      </c>
      <c r="I148" s="293">
        <f t="shared" ref="I148:K148" ca="1" si="146">(J148-H148)*10000</f>
        <v>18.505536315216489</v>
      </c>
      <c r="J148" s="229">
        <f ca="1"/>
        <v>4.6428468262554963E-3</v>
      </c>
      <c r="K148" s="293">
        <f t="shared" ca="1" si="146"/>
        <v>19.998471399239811</v>
      </c>
      <c r="L148" s="229">
        <f ca="1"/>
        <v>6.6426939661794774E-3</v>
      </c>
      <c r="M148" s="2" t="s">
        <v>321</v>
      </c>
    </row>
    <row r="149" spans="3:13">
      <c r="C149" s="228">
        <f t="shared" si="132"/>
        <v>44174.710543981484</v>
      </c>
      <c r="D149" s="229">
        <f ca="1"/>
        <v>1.3457527496374458E-3</v>
      </c>
      <c r="E149" s="293">
        <f t="shared" ca="1" si="133"/>
        <v>-1.1362226332704579</v>
      </c>
      <c r="F149" s="229">
        <f ca="1"/>
        <v>1.2321304863104001E-3</v>
      </c>
      <c r="G149" s="293">
        <f t="shared" ca="1" si="133"/>
        <v>16.298895557610781</v>
      </c>
      <c r="H149" s="229">
        <f ca="1"/>
        <v>2.8620200420714781E-3</v>
      </c>
      <c r="I149" s="293">
        <f t="shared" ref="I149:K149" ca="1" si="147">(J149-H149)*10000</f>
        <v>18.644162732842847</v>
      </c>
      <c r="J149" s="229">
        <f ca="1"/>
        <v>4.7264363153557629E-3</v>
      </c>
      <c r="K149" s="293">
        <f t="shared" ca="1" si="147"/>
        <v>19.914788000299247</v>
      </c>
      <c r="L149" s="229">
        <f ca="1"/>
        <v>6.7179151153856876E-3</v>
      </c>
      <c r="M149" s="2" t="s">
        <v>321</v>
      </c>
    </row>
    <row r="150" spans="3:13">
      <c r="C150" s="228">
        <f t="shared" si="132"/>
        <v>44184.710543981484</v>
      </c>
      <c r="D150" s="229">
        <f ca="1"/>
        <v>1.4136518753993293E-3</v>
      </c>
      <c r="E150" s="293">
        <f t="shared" ca="1" si="133"/>
        <v>-1.1240258012873601</v>
      </c>
      <c r="F150" s="229">
        <f ca="1"/>
        <v>1.3012492952705933E-3</v>
      </c>
      <c r="G150" s="293">
        <f t="shared" ca="1" si="133"/>
        <v>16.344798947638928</v>
      </c>
      <c r="H150" s="229">
        <f ca="1"/>
        <v>2.9357291900344862E-3</v>
      </c>
      <c r="I150" s="293">
        <f t="shared" ref="I150:K150" ca="1" si="148">(J150-H150)*10000</f>
        <v>18.702748579507166</v>
      </c>
      <c r="J150" s="229">
        <f ca="1"/>
        <v>4.8060040479852026E-3</v>
      </c>
      <c r="K150" s="293">
        <f t="shared" ca="1" si="148"/>
        <v>19.868960334186152</v>
      </c>
      <c r="L150" s="229">
        <f ca="1"/>
        <v>6.7929000814038179E-3</v>
      </c>
      <c r="M150" s="2" t="s">
        <v>321</v>
      </c>
    </row>
    <row r="151" spans="3:13">
      <c r="C151" s="228">
        <f t="shared" si="132"/>
        <v>44194.710543981484</v>
      </c>
      <c r="D151" s="229">
        <f ca="1"/>
        <v>1.485346338885075E-3</v>
      </c>
      <c r="E151" s="293">
        <f t="shared" ca="1" si="133"/>
        <v>-1.1437289806053432</v>
      </c>
      <c r="F151" s="229">
        <f ca="1"/>
        <v>1.3709734408245407E-3</v>
      </c>
      <c r="G151" s="293">
        <f t="shared" ca="1" si="133"/>
        <v>16.387441122640016</v>
      </c>
      <c r="H151" s="229">
        <f ca="1"/>
        <v>3.0097175530885423E-3</v>
      </c>
      <c r="I151" s="293">
        <f t="shared" ref="I151:K151" ca="1" si="149">(J151-H151)*10000</f>
        <v>18.757691611361238</v>
      </c>
      <c r="J151" s="229">
        <f ca="1"/>
        <v>4.885486714224666E-3</v>
      </c>
      <c r="K151" s="293">
        <f t="shared" ca="1" si="149"/>
        <v>19.821417073111469</v>
      </c>
      <c r="L151" s="229">
        <f ca="1"/>
        <v>6.867628421535813E-3</v>
      </c>
      <c r="M151" s="2" t="s">
        <v>321</v>
      </c>
    </row>
    <row r="152" spans="3:13">
      <c r="C152" s="228">
        <f t="shared" si="132"/>
        <v>44204.710543981484</v>
      </c>
      <c r="D152" s="229">
        <f ca="1"/>
        <v>1.5652941918628867E-3</v>
      </c>
      <c r="E152" s="293">
        <f t="shared" ca="1" si="133"/>
        <v>-1.2492341455194864</v>
      </c>
      <c r="F152" s="229">
        <f ca="1"/>
        <v>1.4403707773109381E-3</v>
      </c>
      <c r="G152" s="293">
        <f t="shared" ca="1" si="133"/>
        <v>16.429294956317413</v>
      </c>
      <c r="H152" s="229">
        <f ca="1"/>
        <v>3.0833002729426795E-3</v>
      </c>
      <c r="I152" s="293">
        <f t="shared" ref="I152:K152" ca="1" si="150">(J152-H152)*10000</f>
        <v>18.771028720973973</v>
      </c>
      <c r="J152" s="229">
        <f ca="1"/>
        <v>4.9604031450400767E-3</v>
      </c>
      <c r="K152" s="293">
        <f t="shared" ca="1" si="150"/>
        <v>19.813424071066041</v>
      </c>
      <c r="L152" s="229">
        <f ca="1"/>
        <v>6.9417455521466808E-3</v>
      </c>
      <c r="M152" s="2" t="s">
        <v>321</v>
      </c>
    </row>
    <row r="153" spans="3:13">
      <c r="C153" s="228">
        <f t="shared" si="132"/>
        <v>44214.710543981484</v>
      </c>
      <c r="D153" s="229">
        <f ca="1"/>
        <v>1.6450317110902816E-3</v>
      </c>
      <c r="E153" s="293">
        <f t="shared" ca="1" si="133"/>
        <v>-1.3497849428851529</v>
      </c>
      <c r="F153" s="229">
        <f ca="1"/>
        <v>1.5100532168017663E-3</v>
      </c>
      <c r="G153" s="293">
        <f t="shared" ca="1" si="133"/>
        <v>16.468704253438261</v>
      </c>
      <c r="H153" s="229">
        <f ca="1"/>
        <v>3.1569236421455926E-3</v>
      </c>
      <c r="I153" s="293">
        <f t="shared" ref="I153:K153" ca="1" si="151">(J153-H153)*10000</f>
        <v>18.820136130231116</v>
      </c>
      <c r="J153" s="229">
        <f ca="1"/>
        <v>5.0389372551687042E-3</v>
      </c>
      <c r="K153" s="293">
        <f t="shared" ca="1" si="151"/>
        <v>19.765335947243887</v>
      </c>
      <c r="L153" s="229">
        <f ca="1"/>
        <v>7.0154708498930927E-3</v>
      </c>
      <c r="M153" s="2" t="s">
        <v>321</v>
      </c>
    </row>
    <row r="154" spans="3:13">
      <c r="C154" s="228">
        <f t="shared" si="132"/>
        <v>44224.710543981484</v>
      </c>
      <c r="D154" s="229">
        <f ca="1"/>
        <v>1.7266966790782732E-3</v>
      </c>
      <c r="E154" s="293">
        <f t="shared" ca="1" si="133"/>
        <v>-1.4643769923344405</v>
      </c>
      <c r="F154" s="229">
        <f ca="1"/>
        <v>1.5802589798448292E-3</v>
      </c>
      <c r="G154" s="293">
        <f t="shared" ca="1" si="133"/>
        <v>16.504755127679676</v>
      </c>
      <c r="H154" s="229">
        <f ca="1"/>
        <v>3.2307344926127968E-3</v>
      </c>
      <c r="I154" s="293">
        <f t="shared" ref="I154:K154" ca="1" si="152">(J154-H154)*10000</f>
        <v>18.864964684505566</v>
      </c>
      <c r="J154" s="229">
        <f ca="1"/>
        <v>5.1172309610633534E-3</v>
      </c>
      <c r="K154" s="293">
        <f t="shared" ca="1" si="152"/>
        <v>19.71635375476734</v>
      </c>
      <c r="L154" s="229">
        <f ca="1"/>
        <v>7.0888663365400876E-3</v>
      </c>
      <c r="M154" s="2" t="s">
        <v>321</v>
      </c>
    </row>
    <row r="155" spans="3:13">
      <c r="C155" s="228">
        <f t="shared" si="132"/>
        <v>44234.710543981484</v>
      </c>
      <c r="D155" s="229">
        <f ca="1"/>
        <v>1.8079871262519037E-3</v>
      </c>
      <c r="E155" s="293">
        <f t="shared" ca="1" si="133"/>
        <v>-1.676846413463265</v>
      </c>
      <c r="F155" s="229">
        <f ca="1"/>
        <v>1.6403024849055772E-3</v>
      </c>
      <c r="G155" s="293">
        <f t="shared" ca="1" si="133"/>
        <v>16.606880777120292</v>
      </c>
      <c r="H155" s="229">
        <f ca="1"/>
        <v>3.3009905626176063E-3</v>
      </c>
      <c r="I155" s="293">
        <f t="shared" ref="I155:K155" ca="1" si="153">(J155-H155)*10000</f>
        <v>18.94265108466864</v>
      </c>
      <c r="J155" s="229">
        <f ca="1"/>
        <v>5.1952556710844703E-3</v>
      </c>
      <c r="K155" s="293">
        <f t="shared" ca="1" si="153"/>
        <v>19.666707389960077</v>
      </c>
      <c r="L155" s="229">
        <f ca="1"/>
        <v>7.1619264100804781E-3</v>
      </c>
      <c r="M155" s="2" t="s">
        <v>321</v>
      </c>
    </row>
    <row r="156" spans="3:13">
      <c r="C156" s="228">
        <f t="shared" si="132"/>
        <v>44244.710543981484</v>
      </c>
      <c r="D156" s="229">
        <f ca="1"/>
        <v>1.888896506887814E-3</v>
      </c>
      <c r="E156" s="293">
        <f t="shared" ca="1" si="133"/>
        <v>-1.7740202324318766</v>
      </c>
      <c r="F156" s="229">
        <f ca="1"/>
        <v>1.7114944836446263E-3</v>
      </c>
      <c r="G156" s="293">
        <f t="shared" ca="1" si="133"/>
        <v>16.636504755180237</v>
      </c>
      <c r="H156" s="229">
        <f ca="1"/>
        <v>3.37514495916265E-3</v>
      </c>
      <c r="I156" s="293">
        <f t="shared" ref="I156:K156" ca="1" si="154">(J156-H156)*10000</f>
        <v>18.978641804646081</v>
      </c>
      <c r="J156" s="229">
        <f ca="1"/>
        <v>5.273009139627258E-3</v>
      </c>
      <c r="K156" s="293">
        <f t="shared" ca="1" si="154"/>
        <v>19.616583382267191</v>
      </c>
      <c r="L156" s="229">
        <f ca="1"/>
        <v>7.2346674778539771E-3</v>
      </c>
      <c r="M156" s="2" t="s">
        <v>321</v>
      </c>
    </row>
    <row r="157" spans="3:13">
      <c r="C157" s="228">
        <f t="shared" si="132"/>
        <v>44254.710543981484</v>
      </c>
      <c r="D157" s="229">
        <f ca="1"/>
        <v>1.9694252868521665E-3</v>
      </c>
      <c r="E157" s="293">
        <f t="shared" ca="1" si="133"/>
        <v>-1.8620469945971794</v>
      </c>
      <c r="F157" s="229">
        <f ca="1"/>
        <v>1.7832205873924486E-3</v>
      </c>
      <c r="G157" s="293">
        <f t="shared" ca="1" si="133"/>
        <v>16.662548309457758</v>
      </c>
      <c r="H157" s="229">
        <f ca="1"/>
        <v>3.4494754183382243E-3</v>
      </c>
      <c r="I157" s="293">
        <f t="shared" ref="I157:K157" ca="1" si="155">(J157-H157)*10000</f>
        <v>19.010162500745537</v>
      </c>
      <c r="J157" s="229">
        <f ca="1"/>
        <v>5.350491668412778E-3</v>
      </c>
      <c r="K157" s="293">
        <f t="shared" ca="1" si="155"/>
        <v>19.566161321450764</v>
      </c>
      <c r="L157" s="229">
        <f ca="1"/>
        <v>7.3071078005578546E-3</v>
      </c>
      <c r="M157" s="2" t="s">
        <v>321</v>
      </c>
    </row>
    <row r="158" spans="3:13">
      <c r="C158" s="228">
        <f t="shared" si="132"/>
        <v>44264.710543981484</v>
      </c>
      <c r="D158" s="229">
        <f ca="1"/>
        <v>2.0495739230600458E-3</v>
      </c>
      <c r="E158" s="293">
        <f t="shared" ca="1" si="133"/>
        <v>-1.8315415766766585</v>
      </c>
      <c r="F158" s="229">
        <f ca="1"/>
        <v>1.8664197653923799E-3</v>
      </c>
      <c r="G158" s="293">
        <f t="shared" ca="1" si="133"/>
        <v>16.688449369610076</v>
      </c>
      <c r="H158" s="229">
        <f ca="1"/>
        <v>3.5352647023533875E-3</v>
      </c>
      <c r="I158" s="293">
        <f t="shared" ref="I158:K158" ca="1" si="156">(J158-H158)*10000</f>
        <v>19.039957936358185</v>
      </c>
      <c r="J158" s="229">
        <f ca="1"/>
        <v>5.4392604959892059E-3</v>
      </c>
      <c r="K158" s="293">
        <f t="shared" ca="1" si="156"/>
        <v>19.40005159005668</v>
      </c>
      <c r="L158" s="229">
        <f ca="1"/>
        <v>7.3792656549948737E-3</v>
      </c>
      <c r="M158" s="2" t="s">
        <v>321</v>
      </c>
    </row>
    <row r="159" spans="3:13">
      <c r="C159" s="228">
        <f t="shared" si="132"/>
        <v>44274.710543981484</v>
      </c>
      <c r="D159" s="229">
        <f ca="1"/>
        <v>2.1293428647520965E-3</v>
      </c>
      <c r="E159" s="293">
        <f t="shared" ca="1" si="133"/>
        <v>-1.900475437489862</v>
      </c>
      <c r="F159" s="229">
        <f ca="1"/>
        <v>1.9392953210031103E-3</v>
      </c>
      <c r="G159" s="293">
        <f t="shared" ca="1" si="133"/>
        <v>16.70680595059801</v>
      </c>
      <c r="H159" s="229">
        <f ca="1"/>
        <v>3.6099759160629114E-3</v>
      </c>
      <c r="I159" s="293">
        <f t="shared" ref="I159:K159" ca="1" si="157">(J159-H159)*10000</f>
        <v>19.061892272257943</v>
      </c>
      <c r="J159" s="229">
        <f ca="1"/>
        <v>5.5161651432887055E-3</v>
      </c>
      <c r="K159" s="293">
        <f t="shared" ca="1" si="157"/>
        <v>19.349941911150324</v>
      </c>
      <c r="L159" s="229">
        <f ca="1"/>
        <v>7.4511593344037379E-3</v>
      </c>
      <c r="M159" s="2" t="s">
        <v>321</v>
      </c>
    </row>
    <row r="160" spans="3:13">
      <c r="C160" s="228">
        <f t="shared" si="132"/>
        <v>44284.710543981484</v>
      </c>
      <c r="D160" s="229">
        <f ca="1"/>
        <v>2.2087325515759305E-3</v>
      </c>
      <c r="E160" s="293">
        <f t="shared" ca="1" si="133"/>
        <v>-1.9602749454348134</v>
      </c>
      <c r="F160" s="229">
        <f ca="1"/>
        <v>2.0127050570324491E-3</v>
      </c>
      <c r="G160" s="293">
        <f t="shared" ca="1" si="133"/>
        <v>16.721582567586648</v>
      </c>
      <c r="H160" s="229">
        <f ca="1"/>
        <v>3.6848633137911138E-3</v>
      </c>
      <c r="I160" s="293">
        <f t="shared" ref="I160:K160" ca="1" si="158">(J160-H160)*10000</f>
        <v>19.079364836336129</v>
      </c>
      <c r="J160" s="229">
        <f ca="1"/>
        <v>5.5927997974247268E-3</v>
      </c>
      <c r="K160" s="293">
        <f t="shared" ca="1" si="158"/>
        <v>19.300073513674707</v>
      </c>
      <c r="L160" s="229">
        <f ca="1"/>
        <v>7.5228071487921976E-3</v>
      </c>
      <c r="M160" s="2" t="s">
        <v>321</v>
      </c>
    </row>
    <row r="161" spans="3:13">
      <c r="C161" s="228">
        <f t="shared" si="132"/>
        <v>44294.710543981484</v>
      </c>
      <c r="D161" s="229">
        <f ca="1"/>
        <v>2.2877434160669427E-3</v>
      </c>
      <c r="E161" s="293">
        <f t="shared" ca="1" si="133"/>
        <v>-2.0482390263562142</v>
      </c>
      <c r="F161" s="229">
        <f ca="1"/>
        <v>2.0829195134313212E-3</v>
      </c>
      <c r="G161" s="293">
        <f t="shared" ca="1" si="133"/>
        <v>16.732171696281561</v>
      </c>
      <c r="H161" s="229">
        <f ca="1"/>
        <v>3.7561366830594772E-3</v>
      </c>
      <c r="I161" s="293">
        <f t="shared" ref="I161:K161" ca="1" si="159">(J161-H161)*10000</f>
        <v>19.092133242009766</v>
      </c>
      <c r="J161" s="229">
        <f ca="1"/>
        <v>5.6653500072604539E-3</v>
      </c>
      <c r="K161" s="293">
        <f t="shared" ca="1" si="159"/>
        <v>19.288774180138855</v>
      </c>
      <c r="L161" s="229">
        <f ca="1"/>
        <v>7.5942274252743395E-3</v>
      </c>
      <c r="M161" s="2" t="s">
        <v>321</v>
      </c>
    </row>
    <row r="162" spans="3:13">
      <c r="C162" s="228">
        <f t="shared" si="132"/>
        <v>44304.710543981484</v>
      </c>
      <c r="D162" s="229">
        <f ca="1"/>
        <v>2.366375881326007E-3</v>
      </c>
      <c r="E162" s="293">
        <f t="shared" ca="1" si="133"/>
        <v>-2.0900538855048776</v>
      </c>
      <c r="F162" s="229">
        <f ca="1"/>
        <v>2.1573704927755192E-3</v>
      </c>
      <c r="G162" s="293">
        <f t="shared" ca="1" si="133"/>
        <v>16.739964550832159</v>
      </c>
      <c r="H162" s="229">
        <f ca="1"/>
        <v>3.8313669478587352E-3</v>
      </c>
      <c r="I162" s="293">
        <f t="shared" ref="I162:K162" ca="1" si="160">(J162-H162)*10000</f>
        <v>19.100907714599728</v>
      </c>
      <c r="J162" s="229">
        <f ca="1"/>
        <v>5.7414577193187081E-3</v>
      </c>
      <c r="K162" s="293">
        <f t="shared" ca="1" si="160"/>
        <v>19.239807890915106</v>
      </c>
      <c r="L162" s="229">
        <f ca="1"/>
        <v>7.6654385084102186E-3</v>
      </c>
      <c r="M162" s="2" t="s">
        <v>321</v>
      </c>
    </row>
    <row r="163" spans="3:13">
      <c r="C163" s="228">
        <f t="shared" si="132"/>
        <v>44314.710543981484</v>
      </c>
      <c r="D163" s="229">
        <f ca="1"/>
        <v>2.4447238255383484E-3</v>
      </c>
      <c r="E163" s="293">
        <f t="shared" ca="1" si="133"/>
        <v>-2.1236818661715153</v>
      </c>
      <c r="F163" s="229">
        <f ca="1"/>
        <v>2.2323556389211969E-3</v>
      </c>
      <c r="G163" s="293">
        <f t="shared" ca="1" si="133"/>
        <v>16.744178452115758</v>
      </c>
      <c r="H163" s="229">
        <f ca="1"/>
        <v>3.9067734841327726E-3</v>
      </c>
      <c r="I163" s="293">
        <f t="shared" ref="I163:K163" ca="1" si="161">(J163-H163)*10000</f>
        <v>19.105227450684474</v>
      </c>
      <c r="J163" s="229">
        <f ca="1"/>
        <v>5.8172962292012201E-3</v>
      </c>
      <c r="K163" s="293">
        <f t="shared" ca="1" si="161"/>
        <v>19.191625313506936</v>
      </c>
      <c r="L163" s="229">
        <f ca="1"/>
        <v>7.7364587605519139E-3</v>
      </c>
      <c r="M163" s="2" t="s">
        <v>321</v>
      </c>
    </row>
    <row r="164" spans="3:13">
      <c r="C164" s="228">
        <f t="shared" si="132"/>
        <v>44324.710543981484</v>
      </c>
      <c r="D164" s="229">
        <f ca="1"/>
        <v>2.5229008135415009E-3</v>
      </c>
      <c r="E164" s="293">
        <f t="shared" ca="1" si="133"/>
        <v>-2.1121484647433935</v>
      </c>
      <c r="F164" s="229">
        <f ca="1"/>
        <v>2.3116859670671615E-3</v>
      </c>
      <c r="G164" s="293">
        <f t="shared" ca="1" si="133"/>
        <v>16.744895320185147</v>
      </c>
      <c r="H164" s="229">
        <f ca="1"/>
        <v>3.9861754990856762E-3</v>
      </c>
      <c r="I164" s="293">
        <f t="shared" ref="I164:K164" ca="1" si="162">(J164-H164)*10000</f>
        <v>19.10468444857775</v>
      </c>
      <c r="J164" s="229">
        <f ca="1"/>
        <v>5.8966439439434512E-3</v>
      </c>
      <c r="K164" s="293">
        <f t="shared" ca="1" si="162"/>
        <v>19.106626182467458</v>
      </c>
      <c r="L164" s="229">
        <f ca="1"/>
        <v>7.8073065621901971E-3</v>
      </c>
      <c r="M164" s="2" t="s">
        <v>321</v>
      </c>
    </row>
    <row r="165" spans="3:13">
      <c r="C165" s="228">
        <f t="shared" si="132"/>
        <v>44334.710543981484</v>
      </c>
      <c r="D165" s="229">
        <f ca="1"/>
        <v>2.6009076498927173E-3</v>
      </c>
      <c r="E165" s="293">
        <f t="shared" ca="1" si="133"/>
        <v>-2.1314092241387455</v>
      </c>
      <c r="F165" s="229">
        <f ca="1"/>
        <v>2.3877667274788427E-3</v>
      </c>
      <c r="G165" s="293">
        <f t="shared" ca="1" si="133"/>
        <v>16.741775133189172</v>
      </c>
      <c r="H165" s="229">
        <f ca="1"/>
        <v>4.0619442407977598E-3</v>
      </c>
      <c r="I165" s="293">
        <f t="shared" ref="I165:K165" ca="1" si="163">(J165-H165)*10000</f>
        <v>19.099884381147255</v>
      </c>
      <c r="J165" s="229">
        <f ca="1"/>
        <v>5.9719326789124854E-3</v>
      </c>
      <c r="K165" s="293">
        <f t="shared" ca="1" si="163"/>
        <v>19.060676333944357</v>
      </c>
      <c r="L165" s="229">
        <f ca="1"/>
        <v>7.8780003123069212E-3</v>
      </c>
      <c r="M165" s="2" t="s">
        <v>321</v>
      </c>
    </row>
    <row r="166" spans="3:13">
      <c r="C166" s="228">
        <f t="shared" si="132"/>
        <v>44344.710543981484</v>
      </c>
      <c r="D166" s="229">
        <f ca="1"/>
        <v>2.6787447910252495E-3</v>
      </c>
      <c r="E166" s="293">
        <f t="shared" ca="1" si="133"/>
        <v>-2.1436305672508338</v>
      </c>
      <c r="F166" s="229">
        <f ca="1"/>
        <v>2.4643817343001661E-3</v>
      </c>
      <c r="G166" s="293">
        <f t="shared" ca="1" si="133"/>
        <v>16.735075047659834</v>
      </c>
      <c r="H166" s="229">
        <f ca="1"/>
        <v>4.1378892390661493E-3</v>
      </c>
      <c r="I166" s="293">
        <f t="shared" ref="I166:K166" ca="1" si="164">(J166-H166)*10000</f>
        <v>19.090637607969679</v>
      </c>
      <c r="J166" s="229">
        <f ca="1"/>
        <v>6.0469529998631172E-3</v>
      </c>
      <c r="K166" s="293">
        <f t="shared" ca="1" si="164"/>
        <v>19.016054288677491</v>
      </c>
      <c r="L166" s="229">
        <f ca="1"/>
        <v>7.9485584287308664E-3</v>
      </c>
      <c r="M166" s="2" t="s">
        <v>321</v>
      </c>
    </row>
    <row r="167" spans="3:13">
      <c r="C167" s="228">
        <f t="shared" si="132"/>
        <v>44354.710543981484</v>
      </c>
      <c r="D167" s="229">
        <f ca="1"/>
        <v>2.7564126894579276E-3</v>
      </c>
      <c r="E167" s="293">
        <f t="shared" ca="1" si="133"/>
        <v>-2.1877437815253935</v>
      </c>
      <c r="F167" s="229">
        <f ca="1"/>
        <v>2.5376383113053882E-3</v>
      </c>
      <c r="G167" s="293">
        <f t="shared" ca="1" si="133"/>
        <v>16.763721777745236</v>
      </c>
      <c r="H167" s="229">
        <f ca="1"/>
        <v>4.2140104890799118E-3</v>
      </c>
      <c r="I167" s="293">
        <f t="shared" ref="I167:K167" ca="1" si="165">(J167-H167)*10000</f>
        <v>19.039528893153491</v>
      </c>
      <c r="J167" s="229">
        <f ca="1"/>
        <v>6.117963378395261E-3</v>
      </c>
      <c r="K167" s="293">
        <f t="shared" ca="1" si="165"/>
        <v>19.010359701021336</v>
      </c>
      <c r="L167" s="229">
        <f ca="1"/>
        <v>8.0189993484973947E-3</v>
      </c>
      <c r="M167" s="2" t="s">
        <v>321</v>
      </c>
    </row>
    <row r="168" spans="3:13">
      <c r="C168" s="228">
        <f t="shared" si="132"/>
        <v>44364.710543981484</v>
      </c>
      <c r="D168" s="229">
        <f ca="1"/>
        <v>2.833911793871843E-3</v>
      </c>
      <c r="E168" s="293">
        <f t="shared" ca="1" si="133"/>
        <v>-2.1861725769990348</v>
      </c>
      <c r="F168" s="229">
        <f ca="1"/>
        <v>2.6152945361719395E-3</v>
      </c>
      <c r="G168" s="293">
        <f t="shared" ca="1" si="133"/>
        <v>16.750134533212279</v>
      </c>
      <c r="H168" s="229">
        <f ca="1"/>
        <v>4.2903079894931672E-3</v>
      </c>
      <c r="I168" s="293">
        <f t="shared" ref="I168:K168" ca="1" si="166">(J168-H168)*10000</f>
        <v>19.021516875034703</v>
      </c>
      <c r="J168" s="229">
        <f ca="1"/>
        <v>6.1924596769966376E-3</v>
      </c>
      <c r="K168" s="293">
        <f t="shared" ca="1" si="166"/>
        <v>18.968818512135602</v>
      </c>
      <c r="L168" s="229">
        <f ca="1"/>
        <v>8.0893415282101977E-3</v>
      </c>
      <c r="M168" s="2" t="s">
        <v>321</v>
      </c>
    </row>
    <row r="169" spans="3:13">
      <c r="C169" s="228">
        <f t="shared" si="132"/>
        <v>44374.710543981484</v>
      </c>
      <c r="D169" s="229">
        <f ca="1"/>
        <v>2.9112425499095876E-3</v>
      </c>
      <c r="E169" s="293">
        <f t="shared" ca="1" si="133"/>
        <v>-2.1775753659401169</v>
      </c>
      <c r="F169" s="229">
        <f ca="1"/>
        <v>2.6934850133155759E-3</v>
      </c>
      <c r="G169" s="293">
        <f t="shared" ca="1" si="133"/>
        <v>16.732967291121192</v>
      </c>
      <c r="H169" s="229">
        <f ca="1"/>
        <v>4.366781742427695E-3</v>
      </c>
      <c r="I169" s="293">
        <f t="shared" ref="I169:K169" ca="1" si="167">(J169-H169)*10000</f>
        <v>18.999065117881951</v>
      </c>
      <c r="J169" s="229">
        <f ca="1"/>
        <v>6.26668825421589E-3</v>
      </c>
      <c r="K169" s="293">
        <f t="shared" ca="1" si="167"/>
        <v>18.929151901948853</v>
      </c>
      <c r="L169" s="229">
        <f ca="1"/>
        <v>8.1596034444107752E-3</v>
      </c>
      <c r="M169" s="2" t="s">
        <v>321</v>
      </c>
    </row>
    <row r="170" spans="3:13">
      <c r="C170" s="228">
        <f t="shared" si="132"/>
        <v>44384.710543981484</v>
      </c>
      <c r="D170" s="229">
        <f ca="1"/>
        <v>2.9884053985802287E-3</v>
      </c>
      <c r="E170" s="293">
        <f t="shared" ca="1" si="133"/>
        <v>-2.1222111588528993</v>
      </c>
      <c r="F170" s="229">
        <f ca="1"/>
        <v>2.7761842826949388E-3</v>
      </c>
      <c r="G170" s="293">
        <f t="shared" ca="1" si="133"/>
        <v>16.672474708023287</v>
      </c>
      <c r="H170" s="229">
        <f ca="1"/>
        <v>4.4434317534972675E-3</v>
      </c>
      <c r="I170" s="293">
        <f t="shared" ref="I170:K170" ca="1" si="168">(J170-H170)*10000</f>
        <v>19.009231776398341</v>
      </c>
      <c r="J170" s="229">
        <f ca="1"/>
        <v>6.3443549311371014E-3</v>
      </c>
      <c r="K170" s="293">
        <f t="shared" ca="1" si="168"/>
        <v>18.854486628103654</v>
      </c>
      <c r="L170" s="229">
        <f ca="1"/>
        <v>8.2298035939474667E-3</v>
      </c>
      <c r="M170" s="2" t="s">
        <v>321</v>
      </c>
    </row>
    <row r="171" spans="3:13">
      <c r="C171" s="228">
        <f t="shared" si="132"/>
        <v>44394.710543981484</v>
      </c>
      <c r="D171" s="229">
        <f ca="1"/>
        <v>3.0654007785719454E-3</v>
      </c>
      <c r="E171" s="293">
        <f t="shared" ca="1" si="133"/>
        <v>-2.0993017697831147</v>
      </c>
      <c r="F171" s="229">
        <f ca="1"/>
        <v>2.855470601593634E-3</v>
      </c>
      <c r="G171" s="293">
        <f t="shared" ca="1" si="133"/>
        <v>16.64787430210534</v>
      </c>
      <c r="H171" s="229">
        <f ca="1"/>
        <v>4.5202580318041679E-3</v>
      </c>
      <c r="I171" s="293">
        <f t="shared" ref="I171:K171" ca="1" si="169">(J171-H171)*10000</f>
        <v>18.977786925775</v>
      </c>
      <c r="J171" s="229">
        <f ca="1"/>
        <v>6.4180367243816677E-3</v>
      </c>
      <c r="K171" s="293">
        <f t="shared" ca="1" si="169"/>
        <v>18.819237699697762</v>
      </c>
      <c r="L171" s="229">
        <f ca="1"/>
        <v>8.2999604943514438E-3</v>
      </c>
      <c r="M171" s="2" t="s">
        <v>321</v>
      </c>
    </row>
    <row r="172" spans="3:13">
      <c r="C172" s="228">
        <f t="shared" si="132"/>
        <v>44404.710543981484</v>
      </c>
      <c r="D172" s="229">
        <f ca="1"/>
        <v>3.1414253835832604E-3</v>
      </c>
      <c r="E172" s="293">
        <f t="shared" ca="1" si="133"/>
        <v>-2.0613416570008489</v>
      </c>
      <c r="F172" s="229">
        <f ca="1"/>
        <v>2.9352912178831755E-3</v>
      </c>
      <c r="G172" s="293">
        <f t="shared" ca="1" si="133"/>
        <v>16.619693773413552</v>
      </c>
      <c r="H172" s="229">
        <f ca="1"/>
        <v>4.5972605952245308E-3</v>
      </c>
      <c r="I172" s="293">
        <f t="shared" ref="I172:K172" ca="1" si="170">(J172-H172)*10000</f>
        <v>18.941910177098769</v>
      </c>
      <c r="J172" s="229">
        <f ca="1"/>
        <v>6.4914516129344077E-3</v>
      </c>
      <c r="K172" s="293">
        <f t="shared" ca="1" si="170"/>
        <v>18.78641071280769</v>
      </c>
      <c r="L172" s="229">
        <f ca="1"/>
        <v>8.3700926842151767E-3</v>
      </c>
      <c r="M172" s="2" t="s">
        <v>321</v>
      </c>
    </row>
    <row r="173" spans="3:13">
      <c r="C173" s="228">
        <f t="shared" si="132"/>
        <v>44414.710543981484</v>
      </c>
      <c r="D173" s="229">
        <f ca="1"/>
        <v>3.2150865370001416E-3</v>
      </c>
      <c r="E173" s="293">
        <f t="shared" ca="1" si="133"/>
        <v>-1.9944038669286128</v>
      </c>
      <c r="F173" s="229">
        <f ca="1"/>
        <v>3.0156461503072804E-3</v>
      </c>
      <c r="G173" s="293">
        <f t="shared" ca="1" si="133"/>
        <v>16.587933819524576</v>
      </c>
      <c r="H173" s="229">
        <f ca="1"/>
        <v>4.6744395322597379E-3</v>
      </c>
      <c r="I173" s="293">
        <f t="shared" ref="I173:K173" ca="1" si="171">(J173-H173)*10000</f>
        <v>18.90170538878715</v>
      </c>
      <c r="J173" s="229">
        <f ca="1"/>
        <v>6.564610071138453E-3</v>
      </c>
      <c r="K173" s="293">
        <f t="shared" ca="1" si="171"/>
        <v>18.75608652436571</v>
      </c>
      <c r="L173" s="229">
        <f ca="1"/>
        <v>8.4402187235750239E-3</v>
      </c>
      <c r="M173" s="2" t="s">
        <v>321</v>
      </c>
    </row>
    <row r="174" spans="3:13">
      <c r="C174" s="228">
        <f t="shared" si="132"/>
        <v>44424.710543981484</v>
      </c>
      <c r="D174" s="229">
        <f ca="1"/>
        <v>3.2863579184377696E-3</v>
      </c>
      <c r="E174" s="293">
        <f t="shared" ca="1" si="133"/>
        <v>-1.8982251112177433</v>
      </c>
      <c r="F174" s="229">
        <f ca="1"/>
        <v>3.0965354073159953E-3</v>
      </c>
      <c r="G174" s="293">
        <f t="shared" ca="1" si="133"/>
        <v>16.552594574371899</v>
      </c>
      <c r="H174" s="229">
        <f ca="1"/>
        <v>4.751794864753185E-3</v>
      </c>
      <c r="I174" s="293">
        <f t="shared" ref="I174:K174" ca="1" si="172">(J174-H174)*10000</f>
        <v>18.857448927426297</v>
      </c>
      <c r="J174" s="229">
        <f ca="1"/>
        <v>6.6375397574958148E-3</v>
      </c>
      <c r="K174" s="293">
        <f t="shared" ca="1" si="172"/>
        <v>18.728174368034924</v>
      </c>
      <c r="L174" s="229">
        <f ca="1"/>
        <v>8.5103571942993072E-3</v>
      </c>
      <c r="M174" s="2" t="s">
        <v>321</v>
      </c>
    </row>
    <row r="175" spans="3:13">
      <c r="C175" s="228">
        <f t="shared" si="132"/>
        <v>44434.710543981484</v>
      </c>
      <c r="D175" s="229">
        <f ca="1"/>
        <v>3.3552390830499032E-3</v>
      </c>
      <c r="E175" s="293">
        <f t="shared" ca="1" si="133"/>
        <v>-1.772800756419282</v>
      </c>
      <c r="F175" s="229">
        <f ca="1"/>
        <v>3.177959007407975E-3</v>
      </c>
      <c r="G175" s="293">
        <f t="shared" ca="1" si="133"/>
        <v>16.513675801305951</v>
      </c>
      <c r="H175" s="229">
        <f ca="1"/>
        <v>4.82932658753857E-3</v>
      </c>
      <c r="I175" s="293">
        <f t="shared" ref="I175:K175" ca="1" si="173">(J175-H175)*10000</f>
        <v>18.809434286098217</v>
      </c>
      <c r="J175" s="229">
        <f ca="1"/>
        <v>6.7102700161483916E-3</v>
      </c>
      <c r="K175" s="293">
        <f t="shared" ca="1" si="173"/>
        <v>18.702566843284149</v>
      </c>
      <c r="L175" s="229">
        <f ca="1"/>
        <v>8.5805267004768065E-3</v>
      </c>
      <c r="M175" s="2" t="s">
        <v>321</v>
      </c>
    </row>
    <row r="176" spans="3:13">
      <c r="C176" s="228">
        <f t="shared" si="132"/>
        <v>44444.710543981484</v>
      </c>
      <c r="D176" s="229">
        <f ca="1"/>
        <v>3.4217295393107511E-3</v>
      </c>
      <c r="E176" s="293">
        <f t="shared" ca="1" si="133"/>
        <v>-1.6595145829844444</v>
      </c>
      <c r="F176" s="229">
        <f ca="1"/>
        <v>3.2557780810123066E-3</v>
      </c>
      <c r="G176" s="293">
        <f t="shared" ca="1" si="133"/>
        <v>16.473203053984758</v>
      </c>
      <c r="H176" s="229">
        <f ca="1"/>
        <v>4.9030983864107825E-3</v>
      </c>
      <c r="I176" s="293">
        <f t="shared" ref="I176:K176" ca="1" si="174">(J176-H176)*10000</f>
        <v>18.687580774930986</v>
      </c>
      <c r="J176" s="229">
        <f ca="1"/>
        <v>6.7718564639038812E-3</v>
      </c>
      <c r="K176" s="293">
        <f t="shared" ca="1" si="174"/>
        <v>18.788894049101774</v>
      </c>
      <c r="L176" s="229">
        <f ca="1"/>
        <v>8.6507458688140585E-3</v>
      </c>
      <c r="M176" s="2" t="s">
        <v>321</v>
      </c>
    </row>
    <row r="177" spans="3:13">
      <c r="C177" s="228">
        <f t="shared" si="132"/>
        <v>44454.710543981484</v>
      </c>
      <c r="D177" s="229">
        <f ca="1"/>
        <v>3.485828750849366E-3</v>
      </c>
      <c r="E177" s="293">
        <f t="shared" ca="1" si="133"/>
        <v>-1.4758584397312229</v>
      </c>
      <c r="F177" s="229">
        <f ca="1"/>
        <v>3.3382429068762438E-3</v>
      </c>
      <c r="G177" s="293">
        <f t="shared" ca="1" si="133"/>
        <v>16.427301163378019</v>
      </c>
      <c r="H177" s="229">
        <f ca="1"/>
        <v>4.9809730232140458E-3</v>
      </c>
      <c r="I177" s="293">
        <f t="shared" ref="I177:K177" ca="1" si="175">(J177-H177)*10000</f>
        <v>18.633029019843466</v>
      </c>
      <c r="J177" s="229">
        <f ca="1"/>
        <v>6.8442759251983922E-3</v>
      </c>
      <c r="K177" s="293">
        <f t="shared" ca="1" si="175"/>
        <v>18.767574238348782</v>
      </c>
      <c r="L177" s="229">
        <f ca="1"/>
        <v>8.7210333490332706E-3</v>
      </c>
      <c r="M177" s="2" t="s">
        <v>321</v>
      </c>
    </row>
    <row r="178" spans="3:13">
      <c r="C178" s="228">
        <f t="shared" si="132"/>
        <v>44464.710543981484</v>
      </c>
      <c r="D178" s="229">
        <f ca="1"/>
        <v>3.5475361376485774E-3</v>
      </c>
      <c r="E178" s="293">
        <f t="shared" ca="1" si="133"/>
        <v>-1.2629411700647515</v>
      </c>
      <c r="F178" s="229">
        <f ca="1"/>
        <v>3.4212420206421023E-3</v>
      </c>
      <c r="G178" s="293">
        <f t="shared" ca="1" si="133"/>
        <v>16.377820115808213</v>
      </c>
      <c r="H178" s="229">
        <f ca="1"/>
        <v>5.0590240322229236E-3</v>
      </c>
      <c r="I178" s="293">
        <f t="shared" ref="I178:K178" ca="1" si="176">(J178-H178)*10000</f>
        <v>18.57553684486658</v>
      </c>
      <c r="J178" s="229">
        <f ca="1"/>
        <v>6.9165777167095816E-3</v>
      </c>
      <c r="K178" s="293">
        <f t="shared" ca="1" si="176"/>
        <v>18.748300975648192</v>
      </c>
      <c r="L178" s="229">
        <f ca="1"/>
        <v>8.7914078142744007E-3</v>
      </c>
      <c r="M178" s="2" t="s">
        <v>321</v>
      </c>
    </row>
    <row r="179" spans="3:13">
      <c r="C179" s="228">
        <f t="shared" si="132"/>
        <v>44474.710543981484</v>
      </c>
      <c r="D179" s="229">
        <f ca="1"/>
        <v>3.6068510774084264E-3</v>
      </c>
      <c r="E179" s="293">
        <f t="shared" ca="1" si="133"/>
        <v>-0.97854210780238837</v>
      </c>
      <c r="F179" s="229">
        <f ca="1"/>
        <v>3.5089968666281875E-3</v>
      </c>
      <c r="G179" s="293">
        <f t="shared" ca="1" si="133"/>
        <v>16.322205337076188</v>
      </c>
      <c r="H179" s="229">
        <f ca="1"/>
        <v>5.1412174003358062E-3</v>
      </c>
      <c r="I179" s="293">
        <f t="shared" ref="I179:K179" ca="1" si="177">(J179-H179)*10000</f>
        <v>18.512379538305819</v>
      </c>
      <c r="J179" s="229">
        <f ca="1"/>
        <v>6.9924553541663879E-3</v>
      </c>
      <c r="K179" s="293">
        <f t="shared" ca="1" si="177"/>
        <v>18.694326073378985</v>
      </c>
      <c r="L179" s="229">
        <f ca="1"/>
        <v>8.8618879615042865E-3</v>
      </c>
      <c r="M179" s="2" t="s">
        <v>321</v>
      </c>
    </row>
    <row r="180" spans="3:13">
      <c r="C180" s="228">
        <f t="shared" si="132"/>
        <v>44484.710543981484</v>
      </c>
      <c r="D180" s="229">
        <f ca="1"/>
        <v>3.6637729079374948E-3</v>
      </c>
      <c r="E180" s="293">
        <f t="shared" ca="1" si="133"/>
        <v>-0.70680621437681745</v>
      </c>
      <c r="F180" s="229">
        <f ca="1"/>
        <v>3.593092286499813E-3</v>
      </c>
      <c r="G180" s="293">
        <f t="shared" ca="1" si="133"/>
        <v>16.265388327514216</v>
      </c>
      <c r="H180" s="229">
        <f ca="1"/>
        <v>5.2196311192512345E-3</v>
      </c>
      <c r="I180" s="293">
        <f t="shared" ref="I180:K180" ca="1" si="178">(J180-H180)*10000</f>
        <v>18.449863214385708</v>
      </c>
      <c r="J180" s="229">
        <f ca="1"/>
        <v>7.0646174406898054E-3</v>
      </c>
      <c r="K180" s="293">
        <f t="shared" ca="1" si="178"/>
        <v>18.678750712374299</v>
      </c>
      <c r="L180" s="229">
        <f ca="1"/>
        <v>8.9324925119272352E-3</v>
      </c>
      <c r="M180" s="2" t="s">
        <v>321</v>
      </c>
    </row>
    <row r="181" spans="3:13">
      <c r="C181" s="228">
        <f t="shared" si="132"/>
        <v>44494.710543981484</v>
      </c>
      <c r="D181" s="229">
        <f ca="1"/>
        <v>3.7198353523842666E-3</v>
      </c>
      <c r="E181" s="293">
        <f t="shared" ca="1" si="133"/>
        <v>-0.42113206593656549</v>
      </c>
      <c r="F181" s="229">
        <f ca="1"/>
        <v>3.6777221457906101E-3</v>
      </c>
      <c r="G181" s="293">
        <f t="shared" ca="1" si="133"/>
        <v>16.204991245596993</v>
      </c>
      <c r="H181" s="229">
        <f ca="1"/>
        <v>5.2982212703503095E-3</v>
      </c>
      <c r="I181" s="293">
        <f t="shared" ref="I181:K181" ca="1" si="179">(J181-H181)*10000</f>
        <v>18.385320940815223</v>
      </c>
      <c r="J181" s="229">
        <f ca="1"/>
        <v>7.136753364431832E-3</v>
      </c>
      <c r="K181" s="293">
        <f t="shared" ca="1" si="179"/>
        <v>18.664868469682261</v>
      </c>
      <c r="L181" s="229">
        <f ca="1"/>
        <v>9.0032402114000581E-3</v>
      </c>
      <c r="M181" s="2" t="s">
        <v>321</v>
      </c>
    </row>
    <row r="182" spans="3:13">
      <c r="C182" s="228">
        <f t="shared" si="132"/>
        <v>44504.710543981484</v>
      </c>
      <c r="D182" s="229">
        <f ca="1"/>
        <v>3.7803068358848919E-3</v>
      </c>
      <c r="E182" s="293">
        <f t="shared" ca="1" si="133"/>
        <v>-0.21724536414571058</v>
      </c>
      <c r="F182" s="229">
        <f ca="1"/>
        <v>3.7585822994703208E-3</v>
      </c>
      <c r="G182" s="293">
        <f t="shared" ca="1" si="133"/>
        <v>16.184049700091133</v>
      </c>
      <c r="H182" s="229">
        <f ca="1"/>
        <v>5.3769872694794342E-3</v>
      </c>
      <c r="I182" s="293">
        <f t="shared" ref="I182:K182" ca="1" si="180">(J182-H182)*10000</f>
        <v>18.282196247308555</v>
      </c>
      <c r="J182" s="229">
        <f ca="1"/>
        <v>7.2052068942102896E-3</v>
      </c>
      <c r="K182" s="293">
        <f t="shared" ca="1" si="180"/>
        <v>18.689429366420438</v>
      </c>
      <c r="L182" s="229">
        <f ca="1"/>
        <v>9.0741498308523332E-3</v>
      </c>
      <c r="M182" s="2" t="s">
        <v>321</v>
      </c>
    </row>
    <row r="183" spans="3:13">
      <c r="C183" s="228">
        <f t="shared" si="132"/>
        <v>44514.710543981484</v>
      </c>
      <c r="D183" s="229">
        <f ca="1"/>
        <v>3.8456366615153459E-3</v>
      </c>
      <c r="E183" s="293">
        <f t="shared" ca="1" si="133"/>
        <v>-1.3833464486733352E-2</v>
      </c>
      <c r="F183" s="229">
        <f ca="1"/>
        <v>3.8442533150666726E-3</v>
      </c>
      <c r="G183" s="293">
        <f t="shared" ca="1" si="133"/>
        <v>16.116735308622296</v>
      </c>
      <c r="H183" s="229">
        <f ca="1"/>
        <v>5.4559268459289023E-3</v>
      </c>
      <c r="I183" s="293">
        <f t="shared" ref="I183:K183" ca="1" si="181">(J183-H183)*10000</f>
        <v>18.214427558561898</v>
      </c>
      <c r="J183" s="229">
        <f ca="1"/>
        <v>7.2773696017850919E-3</v>
      </c>
      <c r="K183" s="293">
        <f t="shared" ca="1" si="181"/>
        <v>18.678705649259651</v>
      </c>
      <c r="L183" s="229">
        <f ca="1"/>
        <v>9.1452401667110571E-3</v>
      </c>
      <c r="M183" s="2" t="s">
        <v>321</v>
      </c>
    </row>
    <row r="184" spans="3:13">
      <c r="C184" s="228">
        <f t="shared" si="132"/>
        <v>44524.710543981484</v>
      </c>
      <c r="D184" s="229">
        <f ca="1"/>
        <v>3.9158272424628399E-3</v>
      </c>
      <c r="E184" s="293">
        <f t="shared" ca="1" si="133"/>
        <v>0.14631510138847156</v>
      </c>
      <c r="F184" s="229">
        <f ca="1"/>
        <v>3.9304587526016871E-3</v>
      </c>
      <c r="G184" s="293">
        <f t="shared" ca="1" si="133"/>
        <v>16.045786916985247</v>
      </c>
      <c r="H184" s="229">
        <f ca="1"/>
        <v>5.5350374443002117E-3</v>
      </c>
      <c r="I184" s="293">
        <f t="shared" ref="I184:K184" ca="1" si="182">(J184-H184)*10000</f>
        <v>18.145570911522356</v>
      </c>
      <c r="J184" s="229">
        <f ca="1"/>
        <v>7.3495945354524472E-3</v>
      </c>
      <c r="K184" s="293">
        <f t="shared" ca="1" si="182"/>
        <v>18.669355058754459</v>
      </c>
      <c r="L184" s="229">
        <f ca="1"/>
        <v>9.2165300413278931E-3</v>
      </c>
      <c r="M184" s="2" t="s">
        <v>321</v>
      </c>
    </row>
    <row r="185" spans="3:13">
      <c r="C185" s="228">
        <f t="shared" si="132"/>
        <v>44534.710543981484</v>
      </c>
      <c r="D185" s="229">
        <f ca="1"/>
        <v>3.990881084164441E-3</v>
      </c>
      <c r="E185" s="293">
        <f t="shared" ca="1" si="133"/>
        <v>0.30704617585880328</v>
      </c>
      <c r="F185" s="229">
        <f ca="1"/>
        <v>4.0215857017503213E-3</v>
      </c>
      <c r="G185" s="293">
        <f t="shared" ca="1" si="133"/>
        <v>15.846830220326821</v>
      </c>
      <c r="H185" s="229">
        <f ca="1"/>
        <v>5.6062687237830033E-3</v>
      </c>
      <c r="I185" s="293">
        <f t="shared" ref="I185:K185" ca="1" si="183">(J185-H185)*10000</f>
        <v>18.193638261744656</v>
      </c>
      <c r="J185" s="229">
        <f ca="1"/>
        <v>7.425632549957469E-3</v>
      </c>
      <c r="K185" s="293">
        <f t="shared" ca="1" si="183"/>
        <v>18.624057534551508</v>
      </c>
      <c r="L185" s="229">
        <f ca="1"/>
        <v>9.2880383034126199E-3</v>
      </c>
      <c r="M185" s="2" t="s">
        <v>321</v>
      </c>
    </row>
    <row r="186" spans="3:13">
      <c r="C186" s="228">
        <f t="shared" si="132"/>
        <v>44544.710543981484</v>
      </c>
      <c r="D186" s="229">
        <f ca="1"/>
        <v>4.0708007908569757E-3</v>
      </c>
      <c r="E186" s="293">
        <f t="shared" ca="1" si="133"/>
        <v>0.38086915043074843</v>
      </c>
      <c r="F186" s="229">
        <f ca="1"/>
        <v>4.1088877059000505E-3</v>
      </c>
      <c r="G186" s="293">
        <f t="shared" ca="1" si="133"/>
        <v>15.768076671343767</v>
      </c>
      <c r="H186" s="229">
        <f ca="1"/>
        <v>5.6856953730344273E-3</v>
      </c>
      <c r="I186" s="293">
        <f t="shared" ref="I186:K186" ca="1" si="184">(J186-H186)*10000</f>
        <v>18.123903740497752</v>
      </c>
      <c r="J186" s="229">
        <f ca="1"/>
        <v>7.4980857470842025E-3</v>
      </c>
      <c r="K186" s="293">
        <f t="shared" ca="1" si="184"/>
        <v>18.616980813869034</v>
      </c>
      <c r="L186" s="229">
        <f ca="1"/>
        <v>9.3597838284711059E-3</v>
      </c>
      <c r="M186" s="2" t="s">
        <v>321</v>
      </c>
    </row>
    <row r="187" spans="3:13">
      <c r="C187" s="228">
        <f t="shared" si="132"/>
        <v>44554.710543981484</v>
      </c>
      <c r="D187" s="229">
        <f ca="1"/>
        <v>4.1555890723714737E-3</v>
      </c>
      <c r="E187" s="293">
        <f t="shared" ca="1" si="133"/>
        <v>0.41135051641711173</v>
      </c>
      <c r="F187" s="229">
        <f ca="1"/>
        <v>4.1967241240131849E-3</v>
      </c>
      <c r="G187" s="293">
        <f t="shared" ca="1" si="133"/>
        <v>15.685614497037314</v>
      </c>
      <c r="H187" s="229">
        <f ca="1"/>
        <v>5.7652855737169162E-3</v>
      </c>
      <c r="I187" s="293">
        <f t="shared" ref="I187:K187" ca="1" si="185">(J187-H187)*10000</f>
        <v>18.054066449882153</v>
      </c>
      <c r="J187" s="229">
        <f ca="1"/>
        <v>7.5706922187051317E-3</v>
      </c>
      <c r="K187" s="293">
        <f t="shared" ca="1" si="185"/>
        <v>18.610933005388475</v>
      </c>
      <c r="L187" s="229">
        <f ca="1"/>
        <v>9.4317855192439792E-3</v>
      </c>
      <c r="M187" s="2" t="s">
        <v>321</v>
      </c>
    </row>
    <row r="188" spans="3:13">
      <c r="C188" s="228">
        <f t="shared" si="132"/>
        <v>44564.710543981484</v>
      </c>
      <c r="D188" s="229">
        <f ca="1"/>
        <v>4.2452487510129559E-3</v>
      </c>
      <c r="E188" s="293">
        <f t="shared" ca="1" si="133"/>
        <v>0.39816705927837698</v>
      </c>
      <c r="F188" s="229">
        <f ca="1"/>
        <v>4.2850654569407936E-3</v>
      </c>
      <c r="G188" s="293">
        <f t="shared" ca="1" si="133"/>
        <v>15.599712485812617</v>
      </c>
      <c r="H188" s="229">
        <f ca="1"/>
        <v>5.8450367055220553E-3</v>
      </c>
      <c r="I188" s="293">
        <f t="shared" ref="I188:K188" ca="1" si="186">(J188-H188)*10000</f>
        <v>17.946818841458764</v>
      </c>
      <c r="J188" s="229">
        <f ca="1"/>
        <v>7.6397185896679319E-3</v>
      </c>
      <c r="K188" s="293">
        <f t="shared" ca="1" si="186"/>
        <v>18.643437164881121</v>
      </c>
      <c r="L188" s="229">
        <f ca="1"/>
        <v>9.5040623061560438E-3</v>
      </c>
      <c r="M188" s="2" t="s">
        <v>321</v>
      </c>
    </row>
    <row r="189" spans="3:13">
      <c r="C189" s="228">
        <f t="shared" si="132"/>
        <v>44574.710543981484</v>
      </c>
      <c r="D189" s="229">
        <f ca="1"/>
        <v>4.3397827674678136E-3</v>
      </c>
      <c r="E189" s="293">
        <f t="shared" ca="1" si="133"/>
        <v>0.33981229647596711</v>
      </c>
      <c r="F189" s="229">
        <f ca="1"/>
        <v>4.3737639971154103E-3</v>
      </c>
      <c r="G189" s="293">
        <f t="shared" ca="1" si="133"/>
        <v>15.511821523538465</v>
      </c>
      <c r="H189" s="229">
        <f ca="1"/>
        <v>5.9249461494692568E-3</v>
      </c>
      <c r="I189" s="293">
        <f t="shared" ref="I189:K189" ca="1" si="187">(J189-H189)*10000</f>
        <v>17.877603144841153</v>
      </c>
      <c r="J189" s="229">
        <f ca="1"/>
        <v>7.712706463953372E-3</v>
      </c>
      <c r="K189" s="293">
        <f t="shared" ca="1" si="187"/>
        <v>18.639266838113844</v>
      </c>
      <c r="L189" s="229">
        <f ca="1"/>
        <v>9.5766331477647564E-3</v>
      </c>
      <c r="M189" s="2" t="s">
        <v>321</v>
      </c>
    </row>
    <row r="190" spans="3:13">
      <c r="C190" s="228">
        <f t="shared" si="132"/>
        <v>44584.710543981484</v>
      </c>
      <c r="D190" s="229">
        <f ca="1"/>
        <v>4.4386394704513943E-3</v>
      </c>
      <c r="E190" s="293">
        <f t="shared" ca="1" si="133"/>
        <v>0.24002905823626575</v>
      </c>
      <c r="F190" s="229">
        <f ca="1"/>
        <v>4.4626423762750209E-3</v>
      </c>
      <c r="G190" s="293">
        <f t="shared" ca="1" si="133"/>
        <v>15.42368911573895</v>
      </c>
      <c r="H190" s="229">
        <f ca="1"/>
        <v>6.0050112878489159E-3</v>
      </c>
      <c r="I190" s="293">
        <f t="shared" ref="I190:K190" ca="1" si="188">(J190-H190)*10000</f>
        <v>17.809262171526445</v>
      </c>
      <c r="J190" s="229">
        <f ca="1"/>
        <v>7.7859375050015603E-3</v>
      </c>
      <c r="K190" s="293">
        <f t="shared" ca="1" si="188"/>
        <v>18.635795262133435</v>
      </c>
      <c r="L190" s="229">
        <f ca="1"/>
        <v>9.6495170312149037E-3</v>
      </c>
      <c r="M190" s="2" t="s">
        <v>321</v>
      </c>
    </row>
    <row r="191" spans="3:13">
      <c r="C191" s="228">
        <f t="shared" si="132"/>
        <v>44594.710543981484</v>
      </c>
      <c r="D191" s="229">
        <f ca="1"/>
        <v>4.5377471055900297E-3</v>
      </c>
      <c r="E191" s="293">
        <f t="shared" ca="1" si="133"/>
        <v>3.7858414470796214E-3</v>
      </c>
      <c r="F191" s="229">
        <f ca="1"/>
        <v>4.5381256897347377E-3</v>
      </c>
      <c r="G191" s="293">
        <f t="shared" ca="1" si="133"/>
        <v>15.430269499644867</v>
      </c>
      <c r="H191" s="229">
        <f ca="1"/>
        <v>6.0811526396992244E-3</v>
      </c>
      <c r="I191" s="293">
        <f t="shared" ref="I191:K191" ca="1" si="189">(J191-H191)*10000</f>
        <v>17.782857447805775</v>
      </c>
      <c r="J191" s="229">
        <f ca="1"/>
        <v>7.859438384479802E-3</v>
      </c>
      <c r="K191" s="293">
        <f t="shared" ca="1" si="189"/>
        <v>18.632892644897382</v>
      </c>
      <c r="L191" s="229">
        <f ca="1"/>
        <v>9.72272764896954E-3</v>
      </c>
      <c r="M191" s="2" t="s">
        <v>321</v>
      </c>
    </row>
    <row r="192" spans="3:13">
      <c r="C192" s="228">
        <f t="shared" si="132"/>
        <v>44604.710543981484</v>
      </c>
      <c r="D192" s="229">
        <f ca="1"/>
        <v>4.636278800234853E-3</v>
      </c>
      <c r="E192" s="293">
        <f t="shared" ca="1" si="133"/>
        <v>-9.2671823765100303E-2</v>
      </c>
      <c r="F192" s="229">
        <f ca="1"/>
        <v>4.6270116178583429E-3</v>
      </c>
      <c r="G192" s="293">
        <f t="shared" ca="1" si="133"/>
        <v>15.345034258468392</v>
      </c>
      <c r="H192" s="229">
        <f ca="1"/>
        <v>6.1615150437051821E-3</v>
      </c>
      <c r="I192" s="293">
        <f t="shared" ref="I192:K192" ca="1" si="190">(J192-H192)*10000</f>
        <v>17.71701303315669</v>
      </c>
      <c r="J192" s="229">
        <f ca="1"/>
        <v>7.9332163470208512E-3</v>
      </c>
      <c r="K192" s="293">
        <f t="shared" ca="1" si="190"/>
        <v>18.630379491947867</v>
      </c>
      <c r="L192" s="229">
        <f ca="1"/>
        <v>9.7962542962156379E-3</v>
      </c>
      <c r="M192" s="2" t="s">
        <v>321</v>
      </c>
    </row>
    <row r="193" spans="3:13">
      <c r="C193" s="228">
        <f t="shared" si="132"/>
        <v>44614.710543981484</v>
      </c>
      <c r="D193" s="229">
        <f ca="1"/>
        <v>4.7342350598985582E-3</v>
      </c>
      <c r="E193" s="293">
        <f t="shared" ca="1" si="133"/>
        <v>-0.18352856324006622</v>
      </c>
      <c r="F193" s="229">
        <f ca="1"/>
        <v>4.7158822035745515E-3</v>
      </c>
      <c r="G193" s="293">
        <f t="shared" ca="1" si="133"/>
        <v>15.261481045269797</v>
      </c>
      <c r="H193" s="229">
        <f ca="1"/>
        <v>6.2420303081015312E-3</v>
      </c>
      <c r="I193" s="293">
        <f t="shared" ref="I193:K193" ca="1" si="191">(J193-H193)*10000</f>
        <v>17.652417914621829</v>
      </c>
      <c r="J193" s="229">
        <f ca="1"/>
        <v>8.0072720995637142E-3</v>
      </c>
      <c r="K193" s="293">
        <f t="shared" ca="1" si="191"/>
        <v>18.62807014024628</v>
      </c>
      <c r="L193" s="229">
        <f ca="1"/>
        <v>9.8700791135883422E-3</v>
      </c>
      <c r="M193" s="2" t="s">
        <v>321</v>
      </c>
    </row>
    <row r="194" spans="3:13">
      <c r="C194" s="228">
        <f t="shared" si="132"/>
        <v>44624.710543981484</v>
      </c>
      <c r="D194" s="229">
        <f ca="1"/>
        <v>4.8316163741110151E-3</v>
      </c>
      <c r="E194" s="293">
        <f t="shared" ca="1" si="133"/>
        <v>-0.13456407782399227</v>
      </c>
      <c r="F194" s="229">
        <f ca="1"/>
        <v>4.8181599663286159E-3</v>
      </c>
      <c r="G194" s="293">
        <f t="shared" ca="1" si="133"/>
        <v>15.168532319264523</v>
      </c>
      <c r="H194" s="229">
        <f ca="1"/>
        <v>6.3350131982550682E-3</v>
      </c>
      <c r="I194" s="293">
        <f t="shared" ref="I194:K194" ca="1" si="192">(J194-H194)*10000</f>
        <v>17.581660436670902</v>
      </c>
      <c r="J194" s="229">
        <f ca="1"/>
        <v>8.0931792419221583E-3</v>
      </c>
      <c r="K194" s="293">
        <f t="shared" ca="1" si="192"/>
        <v>18.510049750649486</v>
      </c>
      <c r="L194" s="229">
        <f ca="1"/>
        <v>9.9441842169871071E-3</v>
      </c>
      <c r="M194" s="2" t="s">
        <v>321</v>
      </c>
    </row>
    <row r="195" spans="3:13">
      <c r="C195" s="228">
        <f t="shared" si="132"/>
        <v>44634.710543981484</v>
      </c>
      <c r="D195" s="229">
        <f ca="1"/>
        <v>4.9284232171328555E-3</v>
      </c>
      <c r="E195" s="293">
        <f t="shared" ca="1" si="133"/>
        <v>-0.21422112990119974</v>
      </c>
      <c r="F195" s="229">
        <f ca="1"/>
        <v>4.9070011041427355E-3</v>
      </c>
      <c r="G195" s="293">
        <f t="shared" ca="1" si="133"/>
        <v>15.088601851403491</v>
      </c>
      <c r="H195" s="229">
        <f ca="1"/>
        <v>6.4158612892830846E-3</v>
      </c>
      <c r="I195" s="293">
        <f t="shared" ref="I195:K195" ca="1" si="193">(J195-H195)*10000</f>
        <v>17.519787260918434</v>
      </c>
      <c r="J195" s="229">
        <f ca="1"/>
        <v>8.1678400153749279E-3</v>
      </c>
      <c r="K195" s="293">
        <f t="shared" ca="1" si="193"/>
        <v>18.507116848000738</v>
      </c>
      <c r="L195" s="229">
        <f ca="1"/>
        <v>1.0018551700175002E-2</v>
      </c>
      <c r="M195" s="2" t="s">
        <v>321</v>
      </c>
    </row>
    <row r="196" spans="3:13">
      <c r="C196" s="228">
        <f t="shared" si="132"/>
        <v>44644.710543981484</v>
      </c>
      <c r="D196" s="229">
        <f ca="1"/>
        <v>5.0246560472358894E-3</v>
      </c>
      <c r="E196" s="293">
        <f t="shared" ca="1" si="133"/>
        <v>-0.28829167050244475</v>
      </c>
      <c r="F196" s="229">
        <f ca="1"/>
        <v>4.9958268801856449E-3</v>
      </c>
      <c r="G196" s="293">
        <f t="shared" ca="1" si="133"/>
        <v>15.010353989581811</v>
      </c>
      <c r="H196" s="229">
        <f ca="1"/>
        <v>6.4968622791438261E-3</v>
      </c>
      <c r="I196" s="293">
        <f t="shared" ref="I196:K196" ca="1" si="194">(J196-H196)*10000</f>
        <v>17.45918618318419</v>
      </c>
      <c r="J196" s="229">
        <f ca="1"/>
        <v>8.242780897462245E-3</v>
      </c>
      <c r="K196" s="293">
        <f t="shared" ca="1" si="194"/>
        <v>18.50382736881085</v>
      </c>
      <c r="L196" s="229">
        <f ca="1"/>
        <v>1.009316363434333E-2</v>
      </c>
      <c r="M196" s="2" t="s">
        <v>321</v>
      </c>
    </row>
    <row r="197" spans="3:13">
      <c r="C197" s="228">
        <f t="shared" si="132"/>
        <v>44654.710543981484</v>
      </c>
      <c r="D197" s="229">
        <f ca="1"/>
        <v>5.1203153075888063E-3</v>
      </c>
      <c r="E197" s="293">
        <f t="shared" ca="1" si="133"/>
        <v>-0.4015355815763233</v>
      </c>
      <c r="F197" s="229">
        <f ca="1"/>
        <v>5.0801617494311739E-3</v>
      </c>
      <c r="G197" s="293">
        <f t="shared" ca="1" si="133"/>
        <v>14.937216287939128</v>
      </c>
      <c r="H197" s="229">
        <f ca="1"/>
        <v>6.5738833782250867E-3</v>
      </c>
      <c r="I197" s="293">
        <f t="shared" ref="I197:K197" ca="1" si="195">(J197-H197)*10000</f>
        <v>17.402129948574746</v>
      </c>
      <c r="J197" s="229">
        <f ca="1"/>
        <v>8.3140963730825614E-3</v>
      </c>
      <c r="K197" s="293">
        <f t="shared" ca="1" si="195"/>
        <v>18.539056946044671</v>
      </c>
      <c r="L197" s="229">
        <f ca="1"/>
        <v>1.0168002067687028E-2</v>
      </c>
      <c r="M197" s="2" t="s">
        <v>321</v>
      </c>
    </row>
    <row r="198" spans="3:13">
      <c r="C198" s="228">
        <f t="shared" si="132"/>
        <v>44664.710543981484</v>
      </c>
      <c r="D198" s="229">
        <f ca="1"/>
        <v>5.215401425528194E-3</v>
      </c>
      <c r="E198" s="293">
        <f t="shared" ca="1" si="133"/>
        <v>-0.46444941609212131</v>
      </c>
      <c r="F198" s="229">
        <f ca="1"/>
        <v>5.1689564839189819E-3</v>
      </c>
      <c r="G198" s="293">
        <f t="shared" ca="1" si="133"/>
        <v>14.862245913358478</v>
      </c>
      <c r="H198" s="229">
        <f ca="1"/>
        <v>6.6551810752548297E-3</v>
      </c>
      <c r="I198" s="293">
        <f t="shared" ref="I198:K198" ca="1" si="196">(J198-H198)*10000</f>
        <v>17.344026327120922</v>
      </c>
      <c r="J198" s="229">
        <f ca="1"/>
        <v>8.389583707966922E-3</v>
      </c>
      <c r="K198" s="293">
        <f t="shared" ca="1" si="196"/>
        <v>18.534653170064665</v>
      </c>
      <c r="L198" s="229">
        <f ca="1"/>
        <v>1.0243049024973389E-2</v>
      </c>
      <c r="M198" s="2" t="s">
        <v>321</v>
      </c>
    </row>
    <row r="199" spans="3:13">
      <c r="C199" s="228">
        <f t="shared" si="132"/>
        <v>44674.710543981484</v>
      </c>
      <c r="D199" s="229">
        <f ca="1"/>
        <v>5.3099203985765312E-3</v>
      </c>
      <c r="E199" s="293">
        <f t="shared" ca="1" si="133"/>
        <v>-0.52184447804843814</v>
      </c>
      <c r="F199" s="229">
        <f ca="1"/>
        <v>5.2577359507716874E-3</v>
      </c>
      <c r="G199" s="293">
        <f t="shared" ca="1" si="133"/>
        <v>14.788957350795293</v>
      </c>
      <c r="H199" s="229">
        <f ca="1"/>
        <v>6.7366316858512168E-3</v>
      </c>
      <c r="I199" s="293">
        <f t="shared" ref="I199:K199" ca="1" si="197">(J199-H199)*10000</f>
        <v>17.287216063732277</v>
      </c>
      <c r="J199" s="229">
        <f ca="1"/>
        <v>8.4653532922244444E-3</v>
      </c>
      <c r="K199" s="293">
        <f t="shared" ca="1" si="197"/>
        <v>18.529332148962858</v>
      </c>
      <c r="L199" s="229">
        <f ca="1"/>
        <v>1.031828650712073E-2</v>
      </c>
      <c r="M199" s="2" t="s">
        <v>321</v>
      </c>
    </row>
    <row r="200" spans="3:13">
      <c r="C200" s="228">
        <f t="shared" ref="C200:C263" si="198">C199+Periodicity</f>
        <v>44684.710543981484</v>
      </c>
      <c r="D200" s="229">
        <f ca="1"/>
        <v>5.4039136539954392E-3</v>
      </c>
      <c r="E200" s="293">
        <f t="shared" ref="E200:G263" ca="1" si="199">(F200-D200)*10000</f>
        <v>-0.52936408476508645</v>
      </c>
      <c r="F200" s="229">
        <f ca="1"/>
        <v>5.3509772455189305E-3</v>
      </c>
      <c r="G200" s="293">
        <f t="shared" ca="1" si="199"/>
        <v>14.714183454777926</v>
      </c>
      <c r="H200" s="229">
        <f ca="1"/>
        <v>6.8223955909967231E-3</v>
      </c>
      <c r="I200" s="293">
        <f t="shared" ref="I200:K200" ca="1" si="200">(J200-H200)*10000</f>
        <v>17.229645651158876</v>
      </c>
      <c r="J200" s="229">
        <f ca="1"/>
        <v>8.5453601561126108E-3</v>
      </c>
      <c r="K200" s="293">
        <f t="shared" ca="1" si="200"/>
        <v>18.483363346615839</v>
      </c>
      <c r="L200" s="229">
        <f ca="1"/>
        <v>1.0393696490774195E-2</v>
      </c>
      <c r="M200" s="2" t="s">
        <v>321</v>
      </c>
    </row>
    <row r="201" spans="3:13">
      <c r="C201" s="228">
        <f t="shared" si="198"/>
        <v>44694.710543981484</v>
      </c>
      <c r="D201" s="229">
        <f ca="1"/>
        <v>5.4973899372710126E-3</v>
      </c>
      <c r="E201" s="293">
        <f t="shared" ca="1" si="199"/>
        <v>-0.57663383594044015</v>
      </c>
      <c r="F201" s="229">
        <f ca="1"/>
        <v>5.4397265536769686E-3</v>
      </c>
      <c r="G201" s="293">
        <f t="shared" ca="1" si="199"/>
        <v>14.644347360410794</v>
      </c>
      <c r="H201" s="229">
        <f ca="1"/>
        <v>6.904161289718048E-3</v>
      </c>
      <c r="I201" s="293">
        <f t="shared" ref="I201:K201" ca="1" si="201">(J201-H201)*10000</f>
        <v>17.17551328679393</v>
      </c>
      <c r="J201" s="229">
        <f ca="1"/>
        <v>8.621712618397441E-3</v>
      </c>
      <c r="K201" s="293">
        <f t="shared" ca="1" si="201"/>
        <v>18.475483094919728</v>
      </c>
      <c r="L201" s="229">
        <f ca="1"/>
        <v>1.0469260927889414E-2</v>
      </c>
      <c r="M201" s="2" t="s">
        <v>321</v>
      </c>
    </row>
    <row r="202" spans="3:13">
      <c r="C202" s="228">
        <f t="shared" si="198"/>
        <v>44704.710543981484</v>
      </c>
      <c r="D202" s="229">
        <f ca="1"/>
        <v>5.5903496503182633E-3</v>
      </c>
      <c r="E202" s="293">
        <f t="shared" ca="1" si="199"/>
        <v>-0.61889103698272063</v>
      </c>
      <c r="F202" s="229">
        <f ca="1"/>
        <v>5.5284605466199913E-3</v>
      </c>
      <c r="G202" s="293">
        <f t="shared" ca="1" si="199"/>
        <v>14.576193918163955</v>
      </c>
      <c r="H202" s="229">
        <f ca="1"/>
        <v>6.9860799384363868E-3</v>
      </c>
      <c r="I202" s="293">
        <f t="shared" ref="I202:K202" ca="1" si="202">(J202-H202)*10000</f>
        <v>17.122697091685197</v>
      </c>
      <c r="J202" s="229">
        <f ca="1"/>
        <v>8.6983496476049065E-3</v>
      </c>
      <c r="K202" s="293">
        <f t="shared" ca="1" si="202"/>
        <v>18.466120977073118</v>
      </c>
      <c r="L202" s="229">
        <f ca="1"/>
        <v>1.0544961745312218E-2</v>
      </c>
      <c r="M202" s="2" t="s">
        <v>321</v>
      </c>
    </row>
    <row r="203" spans="3:13">
      <c r="C203" s="228">
        <f t="shared" si="198"/>
        <v>44714.710543981484</v>
      </c>
      <c r="D203" s="229">
        <f ca="1"/>
        <v>5.6827931817880336E-3</v>
      </c>
      <c r="E203" s="293">
        <f t="shared" ca="1" si="199"/>
        <v>-0.70092836471878639</v>
      </c>
      <c r="F203" s="229">
        <f ca="1"/>
        <v>5.612700345316155E-3</v>
      </c>
      <c r="G203" s="293">
        <f t="shared" ca="1" si="199"/>
        <v>14.554512090991693</v>
      </c>
      <c r="H203" s="229">
        <f ca="1"/>
        <v>7.0681515544153244E-3</v>
      </c>
      <c r="I203" s="293">
        <f t="shared" ref="I203:K203" ca="1" si="203">(J203-H203)*10000</f>
        <v>17.031175742890561</v>
      </c>
      <c r="J203" s="229">
        <f ca="1"/>
        <v>8.7712691287043804E-3</v>
      </c>
      <c r="K203" s="293">
        <f t="shared" ca="1" si="203"/>
        <v>18.495117156630219</v>
      </c>
      <c r="L203" s="229">
        <f ca="1"/>
        <v>1.0620780844367402E-2</v>
      </c>
      <c r="M203" s="2" t="s">
        <v>321</v>
      </c>
    </row>
    <row r="204" spans="3:13">
      <c r="C204" s="228">
        <f t="shared" si="198"/>
        <v>44724.710543981484</v>
      </c>
      <c r="D204" s="229">
        <f ca="1"/>
        <v>5.7747209065004967E-3</v>
      </c>
      <c r="E204" s="293">
        <f t="shared" ca="1" si="199"/>
        <v>-0.73317756528226175</v>
      </c>
      <c r="F204" s="229">
        <f ca="1"/>
        <v>5.7014031499722706E-3</v>
      </c>
      <c r="G204" s="293">
        <f t="shared" ca="1" si="199"/>
        <v>14.489730079385588</v>
      </c>
      <c r="H204" s="229">
        <f ca="1"/>
        <v>7.1503761579108293E-3</v>
      </c>
      <c r="I204" s="293">
        <f t="shared" ref="I204:K204" ca="1" si="204">(J204-H204)*10000</f>
        <v>16.980851113205755</v>
      </c>
      <c r="J204" s="229">
        <f ca="1"/>
        <v>8.8484612692314047E-3</v>
      </c>
      <c r="K204" s="293">
        <f t="shared" ca="1" si="204"/>
        <v>18.482388312142401</v>
      </c>
      <c r="L204" s="229">
        <f ca="1"/>
        <v>1.0696700100445645E-2</v>
      </c>
      <c r="M204" s="2" t="s">
        <v>321</v>
      </c>
    </row>
    <row r="205" spans="3:13">
      <c r="C205" s="228">
        <f t="shared" si="198"/>
        <v>44734.710543981484</v>
      </c>
      <c r="D205" s="229">
        <f ca="1"/>
        <v>5.8661331863243118E-3</v>
      </c>
      <c r="E205" s="293">
        <f t="shared" ca="1" si="199"/>
        <v>-0.76042584737429608</v>
      </c>
      <c r="F205" s="229">
        <f ca="1"/>
        <v>5.7900906015868822E-3</v>
      </c>
      <c r="G205" s="293">
        <f t="shared" ca="1" si="199"/>
        <v>14.426631705852493</v>
      </c>
      <c r="H205" s="229">
        <f ca="1"/>
        <v>7.2327537721721315E-3</v>
      </c>
      <c r="I205" s="293">
        <f t="shared" ref="I205:K205" ca="1" si="205">(J205-H205)*10000</f>
        <v>16.931864550504898</v>
      </c>
      <c r="J205" s="229">
        <f ca="1"/>
        <v>8.9259402272226212E-3</v>
      </c>
      <c r="K205" s="293">
        <f t="shared" ca="1" si="205"/>
        <v>18.467611353711369</v>
      </c>
      <c r="L205" s="229">
        <f ca="1"/>
        <v>1.0772701362593758E-2</v>
      </c>
      <c r="M205" s="2" t="s">
        <v>321</v>
      </c>
    </row>
    <row r="206" spans="3:13">
      <c r="C206" s="228">
        <f t="shared" si="198"/>
        <v>44744.710543981484</v>
      </c>
      <c r="D206" s="229">
        <f ca="1"/>
        <v>5.9570303693047954E-3</v>
      </c>
      <c r="E206" s="293">
        <f t="shared" ca="1" si="199"/>
        <v>-0.73786809778705198</v>
      </c>
      <c r="F206" s="229">
        <f ca="1"/>
        <v>5.8832435595260902E-3</v>
      </c>
      <c r="G206" s="293">
        <f t="shared" ca="1" si="199"/>
        <v>14.320408639321348</v>
      </c>
      <c r="H206" s="229">
        <f ca="1"/>
        <v>7.3152844234582251E-3</v>
      </c>
      <c r="I206" s="293">
        <f t="shared" ref="I206:K206" ca="1" si="206">(J206-H206)*10000</f>
        <v>16.924744057720559</v>
      </c>
      <c r="J206" s="229">
        <f ca="1"/>
        <v>9.0077588292302811E-3</v>
      </c>
      <c r="K206" s="293">
        <f t="shared" ca="1" si="206"/>
        <v>18.410076238792872</v>
      </c>
      <c r="L206" s="229">
        <f ca="1"/>
        <v>1.0848766453109568E-2</v>
      </c>
      <c r="M206" s="2" t="s">
        <v>321</v>
      </c>
    </row>
    <row r="207" spans="3:13">
      <c r="C207" s="228">
        <f t="shared" si="198"/>
        <v>44754.710543981484</v>
      </c>
      <c r="D207" s="229">
        <f ca="1"/>
        <v>6.047412790931737E-3</v>
      </c>
      <c r="E207" s="293">
        <f t="shared" ca="1" si="199"/>
        <v>-0.75511744881831888</v>
      </c>
      <c r="F207" s="229">
        <f ca="1"/>
        <v>5.9719010460499052E-3</v>
      </c>
      <c r="G207" s="293">
        <f t="shared" ca="1" si="199"/>
        <v>14.260670949862286</v>
      </c>
      <c r="H207" s="229">
        <f ca="1"/>
        <v>7.3979681410361337E-3</v>
      </c>
      <c r="I207" s="293">
        <f t="shared" ref="I207:K207" ca="1" si="207">(J207-H207)*10000</f>
        <v>16.87862154956435</v>
      </c>
      <c r="J207" s="229">
        <f ca="1"/>
        <v>9.0858302959925686E-3</v>
      </c>
      <c r="K207" s="293">
        <f t="shared" ca="1" si="207"/>
        <v>18.390468711434771</v>
      </c>
      <c r="L207" s="229">
        <f ca="1"/>
        <v>1.0924877167136046E-2</v>
      </c>
      <c r="M207" s="2" t="s">
        <v>321</v>
      </c>
    </row>
    <row r="208" spans="3:13">
      <c r="C208" s="228">
        <f t="shared" si="198"/>
        <v>44764.710543981484</v>
      </c>
      <c r="D208" s="229">
        <f ca="1"/>
        <v>6.1371786161047836E-3</v>
      </c>
      <c r="E208" s="293">
        <f t="shared" ca="1" si="199"/>
        <v>-0.7663535330102843</v>
      </c>
      <c r="F208" s="229">
        <f ca="1"/>
        <v>6.0605432628037552E-3</v>
      </c>
      <c r="G208" s="293">
        <f t="shared" ca="1" si="199"/>
        <v>14.20261694392795</v>
      </c>
      <c r="H208" s="229">
        <f ca="1"/>
        <v>7.4808049571965501E-3</v>
      </c>
      <c r="I208" s="293">
        <f t="shared" ref="I208:K208" ca="1" si="208">(J208-H208)*10000</f>
        <v>16.833860589108834</v>
      </c>
      <c r="J208" s="229">
        <f ca="1"/>
        <v>9.1641910161074334E-3</v>
      </c>
      <c r="K208" s="293">
        <f t="shared" ca="1" si="208"/>
        <v>18.368242561544509</v>
      </c>
      <c r="L208" s="229">
        <f ca="1"/>
        <v>1.1001015272261884E-2</v>
      </c>
      <c r="M208" s="2" t="s">
        <v>321</v>
      </c>
    </row>
    <row r="209" spans="3:13">
      <c r="C209" s="228">
        <f t="shared" si="198"/>
        <v>44774.710543981484</v>
      </c>
      <c r="D209" s="229">
        <f ca="1"/>
        <v>6.2251240097922749E-3</v>
      </c>
      <c r="E209" s="293">
        <f t="shared" ca="1" si="199"/>
        <v>-0.75953823706963886</v>
      </c>
      <c r="F209" s="229">
        <f ca="1"/>
        <v>6.149170186085311E-3</v>
      </c>
      <c r="G209" s="293">
        <f t="shared" ca="1" si="199"/>
        <v>14.146246977281423</v>
      </c>
      <c r="H209" s="229">
        <f ca="1"/>
        <v>7.5637948838134534E-3</v>
      </c>
      <c r="I209" s="293">
        <f t="shared" ref="I209:K209" ca="1" si="209">(J209-H209)*10000</f>
        <v>16.790431347384253</v>
      </c>
      <c r="J209" s="229">
        <f ca="1"/>
        <v>9.2428380185518785E-3</v>
      </c>
      <c r="K209" s="293">
        <f t="shared" ca="1" si="209"/>
        <v>18.343244895673052</v>
      </c>
      <c r="L209" s="229">
        <f ca="1"/>
        <v>1.1077162508119184E-2</v>
      </c>
      <c r="M209" s="2" t="s">
        <v>321</v>
      </c>
    </row>
    <row r="210" spans="3:13">
      <c r="C210" s="228">
        <f t="shared" si="198"/>
        <v>44784.710543981484</v>
      </c>
      <c r="D210" s="229">
        <f ca="1"/>
        <v>6.3108975401526034E-3</v>
      </c>
      <c r="E210" s="293">
        <f t="shared" ca="1" si="199"/>
        <v>-0.7311577907863267</v>
      </c>
      <c r="F210" s="229">
        <f ca="1"/>
        <v>6.2377817610739707E-3</v>
      </c>
      <c r="G210" s="293">
        <f t="shared" ca="1" si="199"/>
        <v>14.091561102334023</v>
      </c>
      <c r="H210" s="229">
        <f ca="1"/>
        <v>7.646937871307373E-3</v>
      </c>
      <c r="I210" s="293">
        <f t="shared" ref="I210:K210" ca="1" si="210">(J210-H210)*10000</f>
        <v>16.748100385965483</v>
      </c>
      <c r="J210" s="229">
        <f ca="1"/>
        <v>9.3217479099039213E-3</v>
      </c>
      <c r="K210" s="293">
        <f t="shared" ca="1" si="210"/>
        <v>18.315526760861992</v>
      </c>
      <c r="L210" s="229">
        <f ca="1"/>
        <v>1.1153300585990121E-2</v>
      </c>
      <c r="M210" s="2" t="s">
        <v>321</v>
      </c>
    </row>
    <row r="211" spans="3:13">
      <c r="C211" s="228">
        <f t="shared" si="198"/>
        <v>44794.710543981484</v>
      </c>
      <c r="D211" s="229">
        <f ca="1"/>
        <v>6.3944982906349217E-3</v>
      </c>
      <c r="E211" s="293">
        <f t="shared" ca="1" si="199"/>
        <v>-0.68120276780437616</v>
      </c>
      <c r="F211" s="229">
        <f ca="1"/>
        <v>6.3263780138544841E-3</v>
      </c>
      <c r="G211" s="293">
        <f t="shared" ca="1" si="199"/>
        <v>14.038558845808181</v>
      </c>
      <c r="H211" s="229">
        <f ca="1"/>
        <v>7.7302338984353023E-3</v>
      </c>
      <c r="I211" s="293">
        <f t="shared" ref="I211:K211" ca="1" si="211">(J211-H211)*10000</f>
        <v>16.706564980589523</v>
      </c>
      <c r="J211" s="229">
        <f ca="1"/>
        <v>9.4008903964942544E-3</v>
      </c>
      <c r="K211" s="293">
        <f t="shared" ca="1" si="211"/>
        <v>18.285207919164961</v>
      </c>
      <c r="L211" s="229">
        <f ca="1"/>
        <v>1.122941118841075E-2</v>
      </c>
      <c r="M211" s="2" t="s">
        <v>321</v>
      </c>
    </row>
    <row r="212" spans="3:13">
      <c r="C212" s="228">
        <f t="shared" si="198"/>
        <v>44804.710543981484</v>
      </c>
      <c r="D212" s="229">
        <f ca="1"/>
        <v>6.4759252927359436E-3</v>
      </c>
      <c r="E212" s="293">
        <f t="shared" ca="1" si="199"/>
        <v>-0.65451672453567877</v>
      </c>
      <c r="F212" s="229">
        <f ca="1"/>
        <v>6.4104736202823757E-3</v>
      </c>
      <c r="G212" s="293">
        <f t="shared" ca="1" si="199"/>
        <v>13.989370393442981</v>
      </c>
      <c r="H212" s="229">
        <f ca="1"/>
        <v>7.8094106596266737E-3</v>
      </c>
      <c r="I212" s="293">
        <f t="shared" ref="I212:K212" ca="1" si="212">(J212-H212)*10000</f>
        <v>16.584333702071504</v>
      </c>
      <c r="J212" s="229">
        <f ca="1"/>
        <v>9.4678440298338242E-3</v>
      </c>
      <c r="K212" s="293">
        <f t="shared" ca="1" si="212"/>
        <v>18.376319389467461</v>
      </c>
      <c r="L212" s="229">
        <f ca="1"/>
        <v>1.130547596878057E-2</v>
      </c>
      <c r="M212" s="2" t="s">
        <v>321</v>
      </c>
    </row>
    <row r="213" spans="3:13">
      <c r="C213" s="228">
        <f t="shared" si="198"/>
        <v>44814.710543981484</v>
      </c>
      <c r="D213" s="229">
        <f ca="1"/>
        <v>6.5551775268712529E-3</v>
      </c>
      <c r="E213" s="293">
        <f t="shared" ca="1" si="199"/>
        <v>-0.56139062679587404</v>
      </c>
      <c r="F213" s="229">
        <f ca="1"/>
        <v>6.4990384641916655E-3</v>
      </c>
      <c r="G213" s="293">
        <f t="shared" ca="1" si="199"/>
        <v>13.939648122653194</v>
      </c>
      <c r="H213" s="229">
        <f ca="1"/>
        <v>7.8930032764569849E-3</v>
      </c>
      <c r="I213" s="293">
        <f t="shared" ref="I213:K213" ca="1" si="213">(J213-H213)*10000</f>
        <v>16.543420427424966</v>
      </c>
      <c r="J213" s="229">
        <f ca="1"/>
        <v>9.5473453191994816E-3</v>
      </c>
      <c r="K213" s="293">
        <f t="shared" ca="1" si="213"/>
        <v>18.341312317727358</v>
      </c>
      <c r="L213" s="229">
        <f ca="1"/>
        <v>1.1381476550972217E-2</v>
      </c>
      <c r="M213" s="2" t="s">
        <v>321</v>
      </c>
    </row>
    <row r="214" spans="3:13">
      <c r="C214" s="228">
        <f t="shared" si="198"/>
        <v>44824.710543981484</v>
      </c>
      <c r="D214" s="229">
        <f ca="1"/>
        <v>6.6322539251729333E-3</v>
      </c>
      <c r="E214" s="293">
        <f t="shared" ca="1" si="199"/>
        <v>-0.44665947688754881</v>
      </c>
      <c r="F214" s="229">
        <f ca="1"/>
        <v>6.5875879774841785E-3</v>
      </c>
      <c r="G214" s="293">
        <f t="shared" ca="1" si="199"/>
        <v>13.891608916100562</v>
      </c>
      <c r="H214" s="229">
        <f ca="1"/>
        <v>7.9767488690942346E-3</v>
      </c>
      <c r="I214" s="293">
        <f t="shared" ref="I214:K214" ca="1" si="214">(J214-H214)*10000</f>
        <v>16.502460394376712</v>
      </c>
      <c r="J214" s="229">
        <f ca="1"/>
        <v>9.6269949085319058E-3</v>
      </c>
      <c r="K214" s="293">
        <f t="shared" ca="1" si="214"/>
        <v>18.303996204150039</v>
      </c>
      <c r="L214" s="229">
        <f ca="1"/>
        <v>1.145739452894691E-2</v>
      </c>
      <c r="M214" s="2" t="s">
        <v>321</v>
      </c>
    </row>
    <row r="215" spans="3:13">
      <c r="C215" s="228">
        <f t="shared" si="198"/>
        <v>44834.710543981484</v>
      </c>
      <c r="D215" s="229">
        <f ca="1"/>
        <v>6.7071533711782821E-3</v>
      </c>
      <c r="E215" s="293">
        <f t="shared" ca="1" si="199"/>
        <v>-0.31031227858229621</v>
      </c>
      <c r="F215" s="229">
        <f ca="1"/>
        <v>6.6761221433200525E-3</v>
      </c>
      <c r="G215" s="293">
        <f t="shared" ca="1" si="199"/>
        <v>13.845252786853562</v>
      </c>
      <c r="H215" s="229">
        <f ca="1"/>
        <v>8.0606474220054087E-3</v>
      </c>
      <c r="I215" s="293">
        <f t="shared" ref="I215:K215" ca="1" si="215">(J215-H215)*10000</f>
        <v>16.461144331187583</v>
      </c>
      <c r="J215" s="229">
        <f ca="1"/>
        <v>9.7067618551241672E-3</v>
      </c>
      <c r="K215" s="293">
        <f t="shared" ca="1" si="215"/>
        <v>18.264496112444238</v>
      </c>
      <c r="L215" s="229">
        <f ca="1"/>
        <v>1.1533211466368591E-2</v>
      </c>
      <c r="M215" s="2" t="s">
        <v>321</v>
      </c>
    </row>
    <row r="216" spans="3:13">
      <c r="C216" s="228">
        <f t="shared" si="198"/>
        <v>44844.710543981484</v>
      </c>
      <c r="D216" s="229">
        <f ca="1"/>
        <v>6.7798747022951803E-3</v>
      </c>
      <c r="E216" s="293">
        <f t="shared" ca="1" si="199"/>
        <v>-0.10744951539084537</v>
      </c>
      <c r="F216" s="229">
        <f ca="1"/>
        <v>6.7691297507560958E-3</v>
      </c>
      <c r="G216" s="293">
        <f t="shared" ca="1" si="199"/>
        <v>13.798794094601616</v>
      </c>
      <c r="H216" s="229">
        <f ca="1"/>
        <v>8.1490091602162574E-3</v>
      </c>
      <c r="I216" s="293">
        <f t="shared" ref="I216:K216" ca="1" si="216">(J216-H216)*10000</f>
        <v>16.417442552738823</v>
      </c>
      <c r="J216" s="229">
        <f ca="1"/>
        <v>9.7907534154901398E-3</v>
      </c>
      <c r="K216" s="293">
        <f t="shared" ca="1" si="216"/>
        <v>18.181554807339893</v>
      </c>
      <c r="L216" s="229">
        <f ca="1"/>
        <v>1.1608908896224129E-2</v>
      </c>
      <c r="M216" s="2" t="s">
        <v>321</v>
      </c>
    </row>
    <row r="217" spans="3:13">
      <c r="C217" s="228">
        <f t="shared" si="198"/>
        <v>44854.710543981484</v>
      </c>
      <c r="D217" s="229">
        <f ca="1"/>
        <v>6.8504770351552171E-3</v>
      </c>
      <c r="E217" s="293">
        <f t="shared" ca="1" si="199"/>
        <v>7.1571423404925144E-2</v>
      </c>
      <c r="F217" s="229">
        <f ca="1"/>
        <v>6.8576341774957096E-3</v>
      </c>
      <c r="G217" s="293">
        <f t="shared" ca="1" si="199"/>
        <v>13.75589008010312</v>
      </c>
      <c r="H217" s="229">
        <f ca="1"/>
        <v>8.2332231855060216E-3</v>
      </c>
      <c r="I217" s="293">
        <f t="shared" ref="I217:K217" ca="1" si="217">(J217-H217)*10000</f>
        <v>16.374360579806453</v>
      </c>
      <c r="J217" s="229">
        <f ca="1"/>
        <v>9.870659243486667E-3</v>
      </c>
      <c r="K217" s="293">
        <f t="shared" ca="1" si="217"/>
        <v>18.138090769562726</v>
      </c>
      <c r="L217" s="229">
        <f ca="1"/>
        <v>1.1684468320442939E-2</v>
      </c>
      <c r="M217" s="2" t="s">
        <v>321</v>
      </c>
    </row>
    <row r="218" spans="3:13">
      <c r="C218" s="228">
        <f t="shared" si="198"/>
        <v>44864.710543981484</v>
      </c>
      <c r="D218" s="229">
        <f ca="1"/>
        <v>6.922200300641973E-3</v>
      </c>
      <c r="E218" s="293">
        <f t="shared" ca="1" si="199"/>
        <v>0.23922999742259471</v>
      </c>
      <c r="F218" s="229">
        <f ca="1"/>
        <v>6.9461233003842325E-3</v>
      </c>
      <c r="G218" s="293">
        <f t="shared" ca="1" si="199"/>
        <v>13.714644013703781</v>
      </c>
      <c r="H218" s="229">
        <f ca="1"/>
        <v>8.3175877017546106E-3</v>
      </c>
      <c r="I218" s="293">
        <f t="shared" ref="I218:K218" ca="1" si="218">(J218-H218)*10000</f>
        <v>16.330000603739897</v>
      </c>
      <c r="J218" s="229">
        <f ca="1"/>
        <v>9.9505877621286001E-3</v>
      </c>
      <c r="K218" s="293">
        <f t="shared" ca="1" si="218"/>
        <v>18.092834473923542</v>
      </c>
      <c r="L218" s="229">
        <f ca="1"/>
        <v>1.1759871209520954E-2</v>
      </c>
      <c r="M218" s="2" t="s">
        <v>321</v>
      </c>
    </row>
    <row r="219" spans="3:13">
      <c r="C219" s="228">
        <f t="shared" si="198"/>
        <v>44874.710543981484</v>
      </c>
      <c r="D219" s="229">
        <f ca="1"/>
        <v>6.9969168013906177E-3</v>
      </c>
      <c r="E219" s="293">
        <f t="shared" ca="1" si="199"/>
        <v>0.3318874687762482</v>
      </c>
      <c r="F219" s="229">
        <f ca="1"/>
        <v>7.0301055482682425E-3</v>
      </c>
      <c r="G219" s="293">
        <f t="shared" ca="1" si="199"/>
        <v>13.719690054764923</v>
      </c>
      <c r="H219" s="229">
        <f ca="1"/>
        <v>8.4020745537447348E-3</v>
      </c>
      <c r="I219" s="293">
        <f t="shared" ref="I219:K219" ca="1" si="219">(J219-H219)*10000</f>
        <v>16.24308494012957</v>
      </c>
      <c r="J219" s="229">
        <f ca="1"/>
        <v>1.0026383047757692E-2</v>
      </c>
      <c r="K219" s="293">
        <f t="shared" ca="1" si="219"/>
        <v>18.087159543906349</v>
      </c>
      <c r="L219" s="229">
        <f ca="1"/>
        <v>1.1835099002148327E-2</v>
      </c>
      <c r="M219" s="2" t="s">
        <v>321</v>
      </c>
    </row>
    <row r="220" spans="3:13">
      <c r="C220" s="228">
        <f t="shared" si="198"/>
        <v>44884.710543981484</v>
      </c>
      <c r="D220" s="229">
        <f ca="1"/>
        <v>7.0746293037438528E-3</v>
      </c>
      <c r="E220" s="293">
        <f t="shared" ca="1" si="199"/>
        <v>0.4393376839548907</v>
      </c>
      <c r="F220" s="229">
        <f ca="1"/>
        <v>7.1185630721393419E-3</v>
      </c>
      <c r="G220" s="293">
        <f t="shared" ca="1" si="199"/>
        <v>13.68077413391274</v>
      </c>
      <c r="H220" s="229">
        <f ca="1"/>
        <v>8.4866404855306159E-3</v>
      </c>
      <c r="I220" s="293">
        <f t="shared" ref="I220:K220" ca="1" si="220">(J220-H220)*10000</f>
        <v>16.196308323001023</v>
      </c>
      <c r="J220" s="229">
        <f ca="1"/>
        <v>1.0106271317830718E-2</v>
      </c>
      <c r="K220" s="293">
        <f t="shared" ca="1" si="220"/>
        <v>18.038617870059245</v>
      </c>
      <c r="L220" s="229">
        <f ca="1"/>
        <v>1.1910133104836643E-2</v>
      </c>
      <c r="M220" s="2" t="s">
        <v>321</v>
      </c>
    </row>
    <row r="221" spans="3:13">
      <c r="C221" s="228">
        <f t="shared" si="198"/>
        <v>44894.710543981484</v>
      </c>
      <c r="D221" s="229">
        <f ca="1"/>
        <v>7.1553406382396968E-3</v>
      </c>
      <c r="E221" s="293">
        <f t="shared" ca="1" si="199"/>
        <v>0.51664637660231783</v>
      </c>
      <c r="F221" s="229">
        <f ca="1"/>
        <v>7.2070052758999286E-3</v>
      </c>
      <c r="G221" s="293">
        <f t="shared" ca="1" si="199"/>
        <v>13.599036365623871</v>
      </c>
      <c r="H221" s="229">
        <f ca="1"/>
        <v>8.5669089124623156E-3</v>
      </c>
      <c r="I221" s="293">
        <f t="shared" ref="I221:K221" ca="1" si="221">(J221-H221)*10000</f>
        <v>16.191815731422984</v>
      </c>
      <c r="J221" s="229">
        <f ca="1"/>
        <v>1.0186090485604614E-2</v>
      </c>
      <c r="K221" s="293">
        <f t="shared" ca="1" si="221"/>
        <v>17.988644059455712</v>
      </c>
      <c r="L221" s="229">
        <f ca="1"/>
        <v>1.1984954891550185E-2</v>
      </c>
      <c r="M221" s="2" t="s">
        <v>321</v>
      </c>
    </row>
    <row r="222" spans="3:13">
      <c r="C222" s="228">
        <f t="shared" si="198"/>
        <v>44904.710543981484</v>
      </c>
      <c r="D222" s="229">
        <f ca="1"/>
        <v>7.2390537031197973E-3</v>
      </c>
      <c r="E222" s="293">
        <f t="shared" ca="1" si="199"/>
        <v>0.60872975590626521</v>
      </c>
      <c r="F222" s="229">
        <f ca="1"/>
        <v>7.2999266787104238E-3</v>
      </c>
      <c r="G222" s="293">
        <f t="shared" ca="1" si="199"/>
        <v>13.472509960638741</v>
      </c>
      <c r="H222" s="229">
        <f ca="1"/>
        <v>8.6471776747742979E-3</v>
      </c>
      <c r="I222" s="293">
        <f t="shared" ref="I222:K222" ca="1" si="222">(J222-H222)*10000</f>
        <v>16.227319743350158</v>
      </c>
      <c r="J222" s="229">
        <f ca="1"/>
        <v>1.0269909649109314E-2</v>
      </c>
      <c r="K222" s="293">
        <f t="shared" ca="1" si="222"/>
        <v>17.896360542312799</v>
      </c>
      <c r="L222" s="229">
        <f ca="1"/>
        <v>1.2059545703340594E-2</v>
      </c>
      <c r="M222" s="2" t="s">
        <v>321</v>
      </c>
    </row>
    <row r="223" spans="3:13">
      <c r="C223" s="228">
        <f t="shared" si="198"/>
        <v>44914.710543981484</v>
      </c>
      <c r="D223" s="229">
        <f ca="1"/>
        <v>7.3257714661678283E-3</v>
      </c>
      <c r="E223" s="293">
        <f t="shared" ca="1" si="199"/>
        <v>0.62567764142453663</v>
      </c>
      <c r="F223" s="229">
        <f ca="1"/>
        <v>7.388339230310282E-3</v>
      </c>
      <c r="G223" s="293">
        <f t="shared" ca="1" si="199"/>
        <v>13.433934342045976</v>
      </c>
      <c r="H223" s="229">
        <f ca="1"/>
        <v>8.7317326645148796E-3</v>
      </c>
      <c r="I223" s="293">
        <f t="shared" ref="I223:K223" ca="1" si="223">(J223-H223)*10000</f>
        <v>16.177542807048699</v>
      </c>
      <c r="J223" s="229">
        <f ca="1"/>
        <v>1.0349486945219749E-2</v>
      </c>
      <c r="K223" s="293">
        <f t="shared" ca="1" si="223"/>
        <v>17.843999027637931</v>
      </c>
      <c r="L223" s="229">
        <f ca="1"/>
        <v>1.2133886847983543E-2</v>
      </c>
      <c r="M223" s="2" t="s">
        <v>321</v>
      </c>
    </row>
    <row r="224" spans="3:13">
      <c r="C224" s="228">
        <f t="shared" si="198"/>
        <v>44924.710543981484</v>
      </c>
      <c r="D224" s="229">
        <f ca="1"/>
        <v>7.4154969676764673E-3</v>
      </c>
      <c r="E224" s="293">
        <f t="shared" ca="1" si="199"/>
        <v>0.61236686778008698</v>
      </c>
      <c r="F224" s="229">
        <f ca="1"/>
        <v>7.476733654454476E-3</v>
      </c>
      <c r="G224" s="293">
        <f t="shared" ca="1" si="199"/>
        <v>13.394621988679079</v>
      </c>
      <c r="H224" s="229">
        <f ca="1"/>
        <v>8.8161958533223839E-3</v>
      </c>
      <c r="I224" s="293">
        <f t="shared" ref="I224:K224" ca="1" si="224">(J224-H224)*10000</f>
        <v>16.127049202669195</v>
      </c>
      <c r="J224" s="229">
        <f ca="1"/>
        <v>1.0428900773589303E-2</v>
      </c>
      <c r="K224" s="293">
        <f t="shared" ca="1" si="224"/>
        <v>17.79058826027245</v>
      </c>
      <c r="L224" s="229">
        <f ca="1"/>
        <v>1.2207959599616548E-2</v>
      </c>
      <c r="M224" s="2" t="s">
        <v>321</v>
      </c>
    </row>
    <row r="225" spans="3:13">
      <c r="C225" s="228">
        <f t="shared" si="198"/>
        <v>44934.710543981484</v>
      </c>
      <c r="D225" s="229">
        <f ca="1"/>
        <v>7.5082333229114428E-3</v>
      </c>
      <c r="E225" s="293">
        <f t="shared" ca="1" si="199"/>
        <v>0.56832023155798173</v>
      </c>
      <c r="F225" s="229">
        <f ca="1"/>
        <v>7.565065346067241E-3</v>
      </c>
      <c r="G225" s="293">
        <f t="shared" ca="1" si="199"/>
        <v>13.354572421300494</v>
      </c>
      <c r="H225" s="229">
        <f ca="1"/>
        <v>8.9005225881972905E-3</v>
      </c>
      <c r="I225" s="293">
        <f t="shared" ref="I225:K225" ca="1" si="225">(J225-H225)*10000</f>
        <v>16.035285688435831</v>
      </c>
      <c r="J225" s="229">
        <f ca="1"/>
        <v>1.0504051157040874E-2</v>
      </c>
      <c r="K225" s="293">
        <f t="shared" ca="1" si="225"/>
        <v>17.768757537407492</v>
      </c>
      <c r="L225" s="229">
        <f ca="1"/>
        <v>1.2280926910781623E-2</v>
      </c>
      <c r="M225" s="2" t="s">
        <v>321</v>
      </c>
    </row>
    <row r="226" spans="3:13">
      <c r="C226" s="228">
        <f t="shared" si="198"/>
        <v>44944.710543981484</v>
      </c>
      <c r="D226" s="229">
        <f ca="1"/>
        <v>7.6039837246787752E-3</v>
      </c>
      <c r="E226" s="293">
        <f t="shared" ca="1" si="199"/>
        <v>0.49273746348802927</v>
      </c>
      <c r="F226" s="229">
        <f ca="1"/>
        <v>7.6532574710275782E-3</v>
      </c>
      <c r="G226" s="293">
        <f t="shared" ca="1" si="199"/>
        <v>13.314106947616665</v>
      </c>
      <c r="H226" s="229">
        <f ca="1"/>
        <v>8.9846681657892447E-3</v>
      </c>
      <c r="I226" s="293">
        <f t="shared" ref="I226:K226" ca="1" si="226">(J226-H226)*10000</f>
        <v>15.983875400653897</v>
      </c>
      <c r="J226" s="229">
        <f ca="1"/>
        <v>1.0583055705854634E-2</v>
      </c>
      <c r="K226" s="293">
        <f t="shared" ca="1" si="226"/>
        <v>17.703188082606648</v>
      </c>
      <c r="L226" s="229">
        <f ca="1"/>
        <v>1.2353374514115299E-2</v>
      </c>
      <c r="M226" s="2" t="s">
        <v>321</v>
      </c>
    </row>
    <row r="227" spans="3:13">
      <c r="C227" s="228">
        <f t="shared" si="198"/>
        <v>44954.710543981484</v>
      </c>
      <c r="D227" s="229">
        <f ca="1"/>
        <v>7.7011814517457151E-3</v>
      </c>
      <c r="E227" s="293">
        <f t="shared" ca="1" si="199"/>
        <v>0.40052466565192352</v>
      </c>
      <c r="F227" s="229">
        <f ca="1"/>
        <v>7.7412339183109075E-3</v>
      </c>
      <c r="G227" s="293">
        <f t="shared" ca="1" si="199"/>
        <v>13.273548499322168</v>
      </c>
      <c r="H227" s="229">
        <f ca="1"/>
        <v>9.0685887682431243E-3</v>
      </c>
      <c r="I227" s="293">
        <f t="shared" ref="I227:K227" ca="1" si="227">(J227-H227)*10000</f>
        <v>15.93215095657208</v>
      </c>
      <c r="J227" s="229">
        <f ca="1"/>
        <v>1.0661803863900332E-2</v>
      </c>
      <c r="K227" s="293">
        <f t="shared" ca="1" si="227"/>
        <v>17.636838608722435</v>
      </c>
      <c r="L227" s="229">
        <f ca="1"/>
        <v>1.2425487724772576E-2</v>
      </c>
      <c r="M227" s="2" t="s">
        <v>321</v>
      </c>
    </row>
    <row r="228" spans="3:13">
      <c r="C228" s="228">
        <f t="shared" si="198"/>
        <v>44964.710543981484</v>
      </c>
      <c r="D228" s="229">
        <f ca="1"/>
        <v>7.7979277382502184E-3</v>
      </c>
      <c r="E228" s="293">
        <f t="shared" ca="1" si="199"/>
        <v>0.17650594236377248</v>
      </c>
      <c r="F228" s="229">
        <f ca="1"/>
        <v>7.8155783324865957E-3</v>
      </c>
      <c r="G228" s="293">
        <f t="shared" ca="1" si="199"/>
        <v>13.324084223859494</v>
      </c>
      <c r="H228" s="229">
        <f ca="1"/>
        <v>9.147986754872545E-3</v>
      </c>
      <c r="I228" s="293">
        <f t="shared" ref="I228:K228" ca="1" si="228">(J228-H228)*10000</f>
        <v>15.922932027519366</v>
      </c>
      <c r="J228" s="229">
        <f ca="1"/>
        <v>1.0740279957624482E-2</v>
      </c>
      <c r="K228" s="293">
        <f t="shared" ca="1" si="228"/>
        <v>17.569803506140516</v>
      </c>
      <c r="L228" s="229">
        <f ca="1"/>
        <v>1.2497260308238533E-2</v>
      </c>
      <c r="M228" s="2" t="s">
        <v>321</v>
      </c>
    </row>
    <row r="229" spans="3:13">
      <c r="C229" s="228">
        <f t="shared" si="198"/>
        <v>44974.710543981484</v>
      </c>
      <c r="D229" s="229">
        <f ca="1"/>
        <v>7.8942171518927157E-3</v>
      </c>
      <c r="E229" s="293">
        <f t="shared" ca="1" si="199"/>
        <v>8.8596519736520996E-2</v>
      </c>
      <c r="F229" s="229">
        <f ca="1"/>
        <v>7.9030768038663678E-3</v>
      </c>
      <c r="G229" s="293">
        <f t="shared" ca="1" si="199"/>
        <v>13.283452680085336</v>
      </c>
      <c r="H229" s="229">
        <f ca="1"/>
        <v>9.2314220718749014E-3</v>
      </c>
      <c r="I229" s="293">
        <f t="shared" ref="I229:K229" ca="1" si="229">(J229-H229)*10000</f>
        <v>15.87061367246994</v>
      </c>
      <c r="J229" s="229">
        <f ca="1"/>
        <v>1.0818483439121895E-2</v>
      </c>
      <c r="K229" s="293">
        <f t="shared" ca="1" si="229"/>
        <v>17.502146107454784</v>
      </c>
      <c r="L229" s="229">
        <f ca="1"/>
        <v>1.2568698049867374E-2</v>
      </c>
      <c r="M229" s="2" t="s">
        <v>321</v>
      </c>
    </row>
    <row r="230" spans="3:13">
      <c r="C230" s="228">
        <f t="shared" si="198"/>
        <v>44984.710543981484</v>
      </c>
      <c r="D230" s="229">
        <f ca="1"/>
        <v>7.9900500395981584E-3</v>
      </c>
      <c r="E230" s="293">
        <f t="shared" ca="1" si="199"/>
        <v>2.6905851704429884E-3</v>
      </c>
      <c r="F230" s="229">
        <f ca="1"/>
        <v>7.9903190981152027E-3</v>
      </c>
      <c r="G230" s="293">
        <f t="shared" ca="1" si="199"/>
        <v>13.242900732588735</v>
      </c>
      <c r="H230" s="229">
        <f ca="1"/>
        <v>9.3146091713740761E-3</v>
      </c>
      <c r="I230" s="293">
        <f t="shared" ref="I230:K230" ca="1" si="230">(J230-H230)*10000</f>
        <v>15.818052411381029</v>
      </c>
      <c r="J230" s="229">
        <f ca="1"/>
        <v>1.0896414412512179E-2</v>
      </c>
      <c r="K230" s="293">
        <f t="shared" ca="1" si="230"/>
        <v>17.433928499354675</v>
      </c>
      <c r="L230" s="229">
        <f ca="1"/>
        <v>1.2639807262447646E-2</v>
      </c>
      <c r="M230" s="2" t="s">
        <v>321</v>
      </c>
    </row>
    <row r="231" spans="3:13">
      <c r="C231" s="228">
        <f t="shared" si="198"/>
        <v>44994.710543981484</v>
      </c>
      <c r="D231" s="229">
        <f ca="1"/>
        <v>8.0854267352594607E-3</v>
      </c>
      <c r="E231" s="293">
        <f t="shared" ca="1" si="199"/>
        <v>5.1580070214544971E-2</v>
      </c>
      <c r="F231" s="229">
        <f ca="1"/>
        <v>8.0905847422809152E-3</v>
      </c>
      <c r="G231" s="293">
        <f t="shared" ca="1" si="199"/>
        <v>13.196948865254136</v>
      </c>
      <c r="H231" s="229">
        <f ca="1"/>
        <v>9.4102796288063287E-3</v>
      </c>
      <c r="I231" s="293">
        <f t="shared" ref="I231:K231" ca="1" si="231">(J231-H231)*10000</f>
        <v>15.757949855616204</v>
      </c>
      <c r="J231" s="229">
        <f ca="1"/>
        <v>1.0986074614367949E-2</v>
      </c>
      <c r="K231" s="293">
        <f t="shared" ca="1" si="231"/>
        <v>17.281392422651543</v>
      </c>
      <c r="L231" s="229">
        <f ca="1"/>
        <v>1.2714213856633103E-2</v>
      </c>
      <c r="M231" s="2" t="s">
        <v>321</v>
      </c>
    </row>
    <row r="232" spans="3:13">
      <c r="C232" s="228">
        <f t="shared" si="198"/>
        <v>45004.710543981484</v>
      </c>
      <c r="D232" s="229">
        <f ca="1"/>
        <v>8.1803475610962555E-3</v>
      </c>
      <c r="E232" s="293">
        <f t="shared" ca="1" si="199"/>
        <v>-3.0655146357090601E-2</v>
      </c>
      <c r="F232" s="229">
        <f ca="1"/>
        <v>8.1772820464605465E-3</v>
      </c>
      <c r="G232" s="293">
        <f t="shared" ca="1" si="199"/>
        <v>13.15657535099669</v>
      </c>
      <c r="H232" s="229">
        <f ca="1"/>
        <v>9.4929395815602155E-3</v>
      </c>
      <c r="I232" s="293">
        <f t="shared" ref="I232:K232" ca="1" si="232">(J232-H232)*10000</f>
        <v>15.704875724956279</v>
      </c>
      <c r="J232" s="229">
        <f ca="1"/>
        <v>1.1063427154055843E-2</v>
      </c>
      <c r="K232" s="293">
        <f t="shared" ca="1" si="232"/>
        <v>17.212485257385687</v>
      </c>
      <c r="L232" s="229">
        <f ca="1"/>
        <v>1.2784675679794412E-2</v>
      </c>
      <c r="M232" s="2" t="s">
        <v>321</v>
      </c>
    </row>
    <row r="233" spans="3:13">
      <c r="C233" s="228">
        <f t="shared" si="198"/>
        <v>45014.710543981484</v>
      </c>
      <c r="D233" s="229">
        <f ca="1"/>
        <v>8.2748128268659675E-3</v>
      </c>
      <c r="E233" s="293">
        <f t="shared" ca="1" si="199"/>
        <v>-0.11089654251677725</v>
      </c>
      <c r="F233" s="229">
        <f ca="1"/>
        <v>8.2637231726142898E-3</v>
      </c>
      <c r="G233" s="293">
        <f t="shared" ca="1" si="199"/>
        <v>13.116282136229444</v>
      </c>
      <c r="H233" s="229">
        <f ca="1"/>
        <v>9.5753513862372342E-3</v>
      </c>
      <c r="I233" s="293">
        <f t="shared" ref="I233:K233" ca="1" si="233">(J233-H233)*10000</f>
        <v>15.651561091669842</v>
      </c>
      <c r="J233" s="229">
        <f ca="1"/>
        <v>1.1140507495404219E-2</v>
      </c>
      <c r="K233" s="293">
        <f t="shared" ca="1" si="233"/>
        <v>17.143210181109115</v>
      </c>
      <c r="L233" s="229">
        <f ca="1"/>
        <v>1.285482851351513E-2</v>
      </c>
      <c r="M233" s="2" t="s">
        <v>321</v>
      </c>
    </row>
    <row r="234" spans="3:13">
      <c r="C234" s="228">
        <f t="shared" si="198"/>
        <v>45024.710543981484</v>
      </c>
      <c r="D234" s="229">
        <f ca="1"/>
        <v>8.3688228296084043E-3</v>
      </c>
      <c r="E234" s="293">
        <f t="shared" ca="1" si="199"/>
        <v>-0.2330803348335464</v>
      </c>
      <c r="F234" s="229">
        <f ca="1"/>
        <v>8.3455147961250496E-3</v>
      </c>
      <c r="G234" s="293">
        <f t="shared" ca="1" si="199"/>
        <v>13.077877070383717</v>
      </c>
      <c r="H234" s="229">
        <f ca="1"/>
        <v>9.6533025031634214E-3</v>
      </c>
      <c r="I234" s="293">
        <f t="shared" ref="I234:K234" ca="1" si="234">(J234-H234)*10000</f>
        <v>15.600470083030858</v>
      </c>
      <c r="J234" s="229">
        <f ca="1"/>
        <v>1.1213349511466507E-2</v>
      </c>
      <c r="K234" s="293">
        <f t="shared" ca="1" si="234"/>
        <v>17.113291626849289</v>
      </c>
      <c r="L234" s="229">
        <f ca="1"/>
        <v>1.2924678674151436E-2</v>
      </c>
      <c r="M234" s="2" t="s">
        <v>321</v>
      </c>
    </row>
    <row r="235" spans="3:13">
      <c r="C235" s="228">
        <f t="shared" si="198"/>
        <v>45034.710543981484</v>
      </c>
      <c r="D235" s="229">
        <f ca="1"/>
        <v>8.4623778550150328E-3</v>
      </c>
      <c r="E235" s="293">
        <f t="shared" ca="1" si="199"/>
        <v>-0.30923426439580237</v>
      </c>
      <c r="F235" s="229">
        <f ca="1"/>
        <v>8.4314544285754526E-3</v>
      </c>
      <c r="G235" s="293">
        <f t="shared" ca="1" si="199"/>
        <v>13.037737837962373</v>
      </c>
      <c r="H235" s="229">
        <f ca="1"/>
        <v>9.73522821237169E-3</v>
      </c>
      <c r="I235" s="293">
        <f t="shared" ref="I235:K235" ca="1" si="235">(J235-H235)*10000</f>
        <v>15.546686746176139</v>
      </c>
      <c r="J235" s="229">
        <f ca="1"/>
        <v>1.1289896886989304E-2</v>
      </c>
      <c r="K235" s="293">
        <f t="shared" ca="1" si="235"/>
        <v>17.043355965030237</v>
      </c>
      <c r="L235" s="229">
        <f ca="1"/>
        <v>1.2994232483492327E-2</v>
      </c>
      <c r="M235" s="2" t="s">
        <v>321</v>
      </c>
    </row>
    <row r="236" spans="3:13">
      <c r="C236" s="228">
        <f t="shared" si="198"/>
        <v>45044.710543981484</v>
      </c>
      <c r="D236" s="229">
        <f ca="1"/>
        <v>8.5554162777410295E-3</v>
      </c>
      <c r="E236" s="293">
        <f t="shared" ca="1" si="199"/>
        <v>-0.38278401910896154</v>
      </c>
      <c r="F236" s="229">
        <f ca="1"/>
        <v>8.5171378758301334E-3</v>
      </c>
      <c r="G236" s="293">
        <f t="shared" ca="1" si="199"/>
        <v>12.997678675641284</v>
      </c>
      <c r="H236" s="229">
        <f ca="1"/>
        <v>9.8169057433942618E-3</v>
      </c>
      <c r="I236" s="293">
        <f t="shared" ref="I236:K236" ca="1" si="236">(J236-H236)*10000</f>
        <v>15.492665280857372</v>
      </c>
      <c r="J236" s="229">
        <f ca="1"/>
        <v>1.1366172271479999E-2</v>
      </c>
      <c r="K236" s="293">
        <f t="shared" ca="1" si="236"/>
        <v>16.973239974080215</v>
      </c>
      <c r="L236" s="229">
        <f ca="1"/>
        <v>1.306349626888802E-2</v>
      </c>
      <c r="M236" s="2" t="s">
        <v>321</v>
      </c>
    </row>
    <row r="237" spans="3:13">
      <c r="C237" s="228">
        <f t="shared" si="198"/>
        <v>45054.710543981484</v>
      </c>
      <c r="D237" s="229">
        <f ca="1"/>
        <v>8.6478633580547564E-3</v>
      </c>
      <c r="E237" s="293">
        <f t="shared" ca="1" si="199"/>
        <v>-0.40937284441081367</v>
      </c>
      <c r="F237" s="229">
        <f ca="1"/>
        <v>8.606926073613675E-3</v>
      </c>
      <c r="G237" s="293">
        <f t="shared" ca="1" si="199"/>
        <v>12.955910078153911</v>
      </c>
      <c r="H237" s="229">
        <f ca="1"/>
        <v>9.9025170814290662E-3</v>
      </c>
      <c r="I237" s="293">
        <f t="shared" ref="I237:K237" ca="1" si="237">(J237-H237)*10000</f>
        <v>15.435912739290309</v>
      </c>
      <c r="J237" s="229">
        <f ca="1"/>
        <v>1.1446108355358097E-2</v>
      </c>
      <c r="K237" s="293">
        <f t="shared" ca="1" si="237"/>
        <v>16.863680080233934</v>
      </c>
      <c r="L237" s="229">
        <f ca="1"/>
        <v>1.313247636338149E-2</v>
      </c>
      <c r="M237" s="2" t="s">
        <v>321</v>
      </c>
    </row>
    <row r="238" spans="3:13">
      <c r="C238" s="228">
        <f t="shared" si="198"/>
        <v>45064.710543981484</v>
      </c>
      <c r="D238" s="229">
        <f ca="1"/>
        <v>8.739718982681317E-3</v>
      </c>
      <c r="E238" s="293">
        <f t="shared" ca="1" si="199"/>
        <v>-0.47632667566525205</v>
      </c>
      <c r="F238" s="229">
        <f ca="1"/>
        <v>8.6920863151147918E-3</v>
      </c>
      <c r="G238" s="293">
        <f t="shared" ca="1" si="199"/>
        <v>12.916017494483869</v>
      </c>
      <c r="H238" s="229">
        <f ca="1"/>
        <v>9.9836880645631787E-3</v>
      </c>
      <c r="I238" s="293">
        <f t="shared" ref="I238:K238" ca="1" si="238">(J238-H238)*10000</f>
        <v>15.381406963779886</v>
      </c>
      <c r="J238" s="229">
        <f ca="1"/>
        <v>1.1521828760941167E-2</v>
      </c>
      <c r="K238" s="293">
        <f t="shared" ca="1" si="238"/>
        <v>16.793503448960504</v>
      </c>
      <c r="L238" s="229">
        <f ca="1"/>
        <v>1.3201179105837218E-2</v>
      </c>
      <c r="M238" s="2" t="s">
        <v>321</v>
      </c>
    </row>
    <row r="239" spans="3:13">
      <c r="C239" s="228">
        <f t="shared" si="198"/>
        <v>45074.710543981484</v>
      </c>
      <c r="D239" s="229">
        <f ca="1"/>
        <v>8.8309832509040342E-3</v>
      </c>
      <c r="E239" s="293">
        <f t="shared" ca="1" si="199"/>
        <v>-0.53992890273753258</v>
      </c>
      <c r="F239" s="229">
        <f ca="1"/>
        <v>8.776990360630281E-3</v>
      </c>
      <c r="G239" s="293">
        <f t="shared" ca="1" si="199"/>
        <v>12.876204927271488</v>
      </c>
      <c r="H239" s="229">
        <f ca="1"/>
        <v>1.006461085335743E-2</v>
      </c>
      <c r="I239" s="293">
        <f t="shared" ref="I239:K239" ca="1" si="239">(J239-H239)*10000</f>
        <v>15.326664952694889</v>
      </c>
      <c r="J239" s="229">
        <f ca="1"/>
        <v>1.1597277348626919E-2</v>
      </c>
      <c r="K239" s="293">
        <f t="shared" ca="1" si="239"/>
        <v>16.723334924449926</v>
      </c>
      <c r="L239" s="229">
        <f ca="1"/>
        <v>1.3269610841071911E-2</v>
      </c>
      <c r="M239" s="2" t="s">
        <v>321</v>
      </c>
    </row>
    <row r="240" spans="3:13">
      <c r="C240" s="228">
        <f t="shared" si="198"/>
        <v>45084.710543981484</v>
      </c>
      <c r="D240" s="229">
        <f ca="1"/>
        <v>8.9216562464958932E-3</v>
      </c>
      <c r="E240" s="293">
        <f t="shared" ca="1" si="199"/>
        <v>-0.64346752117399464</v>
      </c>
      <c r="F240" s="229">
        <f ca="1"/>
        <v>8.8573094943784937E-3</v>
      </c>
      <c r="G240" s="293">
        <f t="shared" ca="1" si="199"/>
        <v>12.879759404619604</v>
      </c>
      <c r="H240" s="229">
        <f ca="1"/>
        <v>1.0145285434840454E-2</v>
      </c>
      <c r="I240" s="293">
        <f t="shared" ref="I240:K240" ca="1" si="240">(J240-H240)*10000</f>
        <v>15.232695918916875</v>
      </c>
      <c r="J240" s="229">
        <f ca="1"/>
        <v>1.1668555026732141E-2</v>
      </c>
      <c r="K240" s="293">
        <f t="shared" ca="1" si="240"/>
        <v>16.692228932502843</v>
      </c>
      <c r="L240" s="229">
        <f ca="1"/>
        <v>1.3337777919982426E-2</v>
      </c>
      <c r="M240" s="2" t="s">
        <v>321</v>
      </c>
    </row>
    <row r="241" spans="3:13">
      <c r="C241" s="228">
        <f t="shared" si="198"/>
        <v>45094.710543981484</v>
      </c>
      <c r="D241" s="229">
        <f ca="1"/>
        <v>9.0117380380391535E-3</v>
      </c>
      <c r="E241" s="293">
        <f t="shared" ca="1" si="199"/>
        <v>-0.70026170911122865</v>
      </c>
      <c r="F241" s="229">
        <f ca="1"/>
        <v>8.9417118671280306E-3</v>
      </c>
      <c r="G241" s="293">
        <f t="shared" ca="1" si="199"/>
        <v>12.839999228881124</v>
      </c>
      <c r="H241" s="229">
        <f ca="1"/>
        <v>1.0225711790016143E-2</v>
      </c>
      <c r="I241" s="293">
        <f t="shared" ref="I241:K241" ca="1" si="241">(J241-H241)*10000</f>
        <v>15.177594596600848</v>
      </c>
      <c r="J241" s="229">
        <f ca="1"/>
        <v>1.1743471249676228E-2</v>
      </c>
      <c r="K241" s="293">
        <f t="shared" ca="1" si="241"/>
        <v>16.622154499990692</v>
      </c>
      <c r="L241" s="229">
        <f ca="1"/>
        <v>1.3405686699675297E-2</v>
      </c>
      <c r="M241" s="2" t="s">
        <v>321</v>
      </c>
    </row>
    <row r="242" spans="3:13">
      <c r="C242" s="228">
        <f t="shared" si="198"/>
        <v>45104.710543981484</v>
      </c>
      <c r="D242" s="229">
        <f ca="1"/>
        <v>9.1012286791766414E-3</v>
      </c>
      <c r="E242" s="293">
        <f t="shared" ca="1" si="199"/>
        <v>-0.75370679243003802</v>
      </c>
      <c r="F242" s="229">
        <f ca="1"/>
        <v>9.0258579999336376E-3</v>
      </c>
      <c r="G242" s="293">
        <f t="shared" ca="1" si="199"/>
        <v>12.800318939300039</v>
      </c>
      <c r="H242" s="229">
        <f ca="1"/>
        <v>1.0305889893863641E-2</v>
      </c>
      <c r="I242" s="293">
        <f t="shared" ref="I242:K242" ca="1" si="242">(J242-H242)*10000</f>
        <v>15.122258635896051</v>
      </c>
      <c r="J242" s="229">
        <f ca="1"/>
        <v>1.1818115757453247E-2</v>
      </c>
      <c r="K242" s="293">
        <f t="shared" ca="1" si="242"/>
        <v>16.552277861436611</v>
      </c>
      <c r="L242" s="229">
        <f ca="1"/>
        <v>1.3473343543596908E-2</v>
      </c>
      <c r="M242" s="2" t="s">
        <v>321</v>
      </c>
    </row>
    <row r="243" spans="3:13">
      <c r="C243" s="228">
        <f t="shared" si="198"/>
        <v>45114.710543981484</v>
      </c>
      <c r="D243" s="229">
        <f ca="1"/>
        <v>9.1901282080350047E-3</v>
      </c>
      <c r="E243" s="293">
        <f t="shared" ca="1" si="199"/>
        <v>-0.76083729436550451</v>
      </c>
      <c r="F243" s="229">
        <f ca="1"/>
        <v>9.1140444785984542E-3</v>
      </c>
      <c r="G243" s="293">
        <f t="shared" ca="1" si="199"/>
        <v>12.717752367597482</v>
      </c>
      <c r="H243" s="229">
        <f ca="1"/>
        <v>1.0385819715358202E-2</v>
      </c>
      <c r="I243" s="293">
        <f t="shared" ref="I243:K243" ca="1" si="243">(J243-H243)*10000</f>
        <v>15.092240925422256</v>
      </c>
      <c r="J243" s="229">
        <f ca="1"/>
        <v>1.1895043807900428E-2</v>
      </c>
      <c r="K243" s="293">
        <f t="shared" ca="1" si="243"/>
        <v>16.457110137603863</v>
      </c>
      <c r="L243" s="229">
        <f ca="1"/>
        <v>1.3540754821660814E-2</v>
      </c>
      <c r="M243" s="2" t="s">
        <v>321</v>
      </c>
    </row>
    <row r="244" spans="3:13">
      <c r="C244" s="228">
        <f t="shared" si="198"/>
        <v>45124.710543981484</v>
      </c>
      <c r="D244" s="229">
        <f ca="1"/>
        <v>9.2784366475558919E-3</v>
      </c>
      <c r="E244" s="293">
        <f t="shared" ca="1" si="199"/>
        <v>-0.80769187713384394</v>
      </c>
      <c r="F244" s="229">
        <f ca="1"/>
        <v>9.1976674598425075E-3</v>
      </c>
      <c r="G244" s="293">
        <f t="shared" ca="1" si="199"/>
        <v>12.678337576382345</v>
      </c>
      <c r="H244" s="229">
        <f ca="1"/>
        <v>1.0465501217480742E-2</v>
      </c>
      <c r="I244" s="293">
        <f t="shared" ref="I244:K244" ca="1" si="244">(J244-H244)*10000</f>
        <v>15.017423423558801</v>
      </c>
      <c r="J244" s="229">
        <f ca="1"/>
        <v>1.1967243559836622E-2</v>
      </c>
      <c r="K244" s="293">
        <f t="shared" ca="1" si="244"/>
        <v>16.406833505412994</v>
      </c>
      <c r="L244" s="229">
        <f ca="1"/>
        <v>1.3607926910377922E-2</v>
      </c>
      <c r="M244" s="2" t="s">
        <v>321</v>
      </c>
    </row>
    <row r="245" spans="3:13">
      <c r="C245" s="228">
        <f t="shared" si="198"/>
        <v>45134.710543981484</v>
      </c>
      <c r="D245" s="229">
        <f ca="1"/>
        <v>9.3660271520853225E-3</v>
      </c>
      <c r="E245" s="293">
        <f t="shared" ca="1" si="199"/>
        <v>-0.84992927404275653</v>
      </c>
      <c r="F245" s="229">
        <f ca="1"/>
        <v>9.2810342246810468E-3</v>
      </c>
      <c r="G245" s="293">
        <f t="shared" ca="1" si="199"/>
        <v>12.639001319755053</v>
      </c>
      <c r="H245" s="229">
        <f ca="1"/>
        <v>1.0544934356656552E-2</v>
      </c>
      <c r="I245" s="293">
        <f t="shared" ref="I245:K245" ca="1" si="245">(J245-H245)*10000</f>
        <v>14.942161027469529</v>
      </c>
      <c r="J245" s="229">
        <f ca="1"/>
        <v>1.2039150459403505E-2</v>
      </c>
      <c r="K245" s="293">
        <f t="shared" ca="1" si="245"/>
        <v>16.357157335798561</v>
      </c>
      <c r="L245" s="229">
        <f ca="1"/>
        <v>1.3674866192983361E-2</v>
      </c>
      <c r="M245" s="2" t="s">
        <v>321</v>
      </c>
    </row>
    <row r="246" spans="3:13">
      <c r="C246" s="228">
        <f t="shared" si="198"/>
        <v>45144.710543981484</v>
      </c>
      <c r="D246" s="229">
        <f ca="1"/>
        <v>9.452679701783975E-3</v>
      </c>
      <c r="E246" s="293">
        <f t="shared" ca="1" si="199"/>
        <v>-0.8853495234376757</v>
      </c>
      <c r="F246" s="229">
        <f ca="1"/>
        <v>9.3641447494402074E-3</v>
      </c>
      <c r="G246" s="293">
        <f t="shared" ca="1" si="199"/>
        <v>12.599743508184789</v>
      </c>
      <c r="H246" s="229">
        <f ca="1"/>
        <v>1.0624119100258686E-2</v>
      </c>
      <c r="I246" s="293">
        <f t="shared" ref="I246:K246" ca="1" si="246">(J246-H246)*10000</f>
        <v>14.866477367947439</v>
      </c>
      <c r="J246" s="229">
        <f ca="1"/>
        <v>1.211076683705343E-2</v>
      </c>
      <c r="K246" s="293">
        <f t="shared" ca="1" si="246"/>
        <v>16.308122225132895</v>
      </c>
      <c r="L246" s="229">
        <f ca="1"/>
        <v>1.374157905956672E-2</v>
      </c>
      <c r="M246" s="2" t="s">
        <v>321</v>
      </c>
    </row>
    <row r="247" spans="3:13">
      <c r="C247" s="228">
        <f t="shared" si="198"/>
        <v>45154.710543981484</v>
      </c>
      <c r="D247" s="229">
        <f ca="1"/>
        <v>9.5383898107142037E-3</v>
      </c>
      <c r="E247" s="293">
        <f t="shared" ca="1" si="199"/>
        <v>-0.91390792151094935</v>
      </c>
      <c r="F247" s="229">
        <f ca="1"/>
        <v>9.4469990185631087E-3</v>
      </c>
      <c r="G247" s="293">
        <f t="shared" ca="1" si="199"/>
        <v>12.560564444140249</v>
      </c>
      <c r="H247" s="229">
        <f ca="1"/>
        <v>1.0703055462977134E-2</v>
      </c>
      <c r="I247" s="293">
        <f t="shared" ref="I247:K247" ca="1" si="247">(J247-H247)*10000</f>
        <v>14.790423488097032</v>
      </c>
      <c r="J247" s="229">
        <f ca="1"/>
        <v>1.2182097811786837E-2</v>
      </c>
      <c r="K247" s="293">
        <f t="shared" ca="1" si="247"/>
        <v>16.259740954117554</v>
      </c>
      <c r="L247" s="229">
        <f ca="1"/>
        <v>1.3808071907198592E-2</v>
      </c>
      <c r="M247" s="2" t="s">
        <v>321</v>
      </c>
    </row>
    <row r="248" spans="3:13">
      <c r="C248" s="228">
        <f t="shared" si="198"/>
        <v>45164.710543981484</v>
      </c>
      <c r="D248" s="229">
        <f ca="1"/>
        <v>9.6231570603338059E-3</v>
      </c>
      <c r="E248" s="293">
        <f t="shared" ca="1" si="199"/>
        <v>-0.93560043071936116</v>
      </c>
      <c r="F248" s="229">
        <f ca="1"/>
        <v>9.5295970172618698E-3</v>
      </c>
      <c r="G248" s="293">
        <f t="shared" ca="1" si="199"/>
        <v>12.521464439508179</v>
      </c>
      <c r="H248" s="229">
        <f ca="1"/>
        <v>1.0781743461212688E-2</v>
      </c>
      <c r="I248" s="293">
        <f t="shared" ref="I248:K248" ca="1" si="248">(J248-H248)*10000</f>
        <v>14.714052300901018</v>
      </c>
      <c r="J248" s="229">
        <f ca="1"/>
        <v>1.2253148691302789E-2</v>
      </c>
      <c r="K248" s="293">
        <f t="shared" ca="1" si="248"/>
        <v>16.212024487572123</v>
      </c>
      <c r="L248" s="229">
        <f ca="1"/>
        <v>1.3874351140060002E-2</v>
      </c>
      <c r="M248" s="2" t="s">
        <v>321</v>
      </c>
    </row>
    <row r="249" spans="3:13">
      <c r="C249" s="228">
        <f t="shared" si="198"/>
        <v>45174.710543981484</v>
      </c>
      <c r="D249" s="229">
        <f ca="1"/>
        <v>9.7069810089960608E-3</v>
      </c>
      <c r="E249" s="293">
        <f t="shared" ca="1" si="199"/>
        <v>-0.99274891210528882</v>
      </c>
      <c r="F249" s="229">
        <f ca="1"/>
        <v>9.6077061177855319E-3</v>
      </c>
      <c r="G249" s="293">
        <f t="shared" ca="1" si="199"/>
        <v>12.48416417373055</v>
      </c>
      <c r="H249" s="229">
        <f ca="1"/>
        <v>1.0856122535158587E-2</v>
      </c>
      <c r="I249" s="293">
        <f t="shared" ref="I249:K249" ca="1" si="249">(J249-H249)*10000</f>
        <v>14.604581230836157</v>
      </c>
      <c r="J249" s="229">
        <f ca="1"/>
        <v>1.2316580658242203E-2</v>
      </c>
      <c r="K249" s="293">
        <f t="shared" ca="1" si="249"/>
        <v>16.238425113272466</v>
      </c>
      <c r="L249" s="229">
        <f ca="1"/>
        <v>1.3940423169569449E-2</v>
      </c>
      <c r="M249" s="2" t="s">
        <v>321</v>
      </c>
    </row>
    <row r="250" spans="3:13">
      <c r="C250" s="228">
        <f t="shared" si="198"/>
        <v>45184.710543981484</v>
      </c>
      <c r="D250" s="229">
        <f ca="1"/>
        <v>9.7898611920295385E-3</v>
      </c>
      <c r="E250" s="293">
        <f t="shared" ca="1" si="199"/>
        <v>-1.0005894476282708</v>
      </c>
      <c r="F250" s="229">
        <f ca="1"/>
        <v>9.6898022472667114E-3</v>
      </c>
      <c r="G250" s="293">
        <f t="shared" ca="1" si="199"/>
        <v>12.445216418864243</v>
      </c>
      <c r="H250" s="229">
        <f ca="1"/>
        <v>1.0934323889153136E-2</v>
      </c>
      <c r="I250" s="293">
        <f t="shared" ref="I250:K250" ca="1" si="250">(J250-H250)*10000</f>
        <v>14.527633863400496</v>
      </c>
      <c r="J250" s="229">
        <f ca="1"/>
        <v>1.2387087275493185E-2</v>
      </c>
      <c r="K250" s="293">
        <f t="shared" ca="1" si="250"/>
        <v>16.192071390179422</v>
      </c>
      <c r="L250" s="229">
        <f ca="1"/>
        <v>1.4006294414511128E-2</v>
      </c>
      <c r="M250" s="2" t="s">
        <v>321</v>
      </c>
    </row>
    <row r="251" spans="3:13">
      <c r="C251" s="228">
        <f t="shared" si="198"/>
        <v>45194.710543981484</v>
      </c>
      <c r="D251" s="229">
        <f ca="1"/>
        <v>9.8717971226298766E-3</v>
      </c>
      <c r="E251" s="293">
        <f t="shared" ca="1" si="199"/>
        <v>-1.0015500267910107</v>
      </c>
      <c r="F251" s="229">
        <f ca="1"/>
        <v>9.7716421199507755E-3</v>
      </c>
      <c r="G251" s="293">
        <f t="shared" ca="1" si="199"/>
        <v>12.406347629274547</v>
      </c>
      <c r="H251" s="229">
        <f ca="1"/>
        <v>1.101227688287823E-2</v>
      </c>
      <c r="I251" s="293">
        <f t="shared" ref="I251:K251" ca="1" si="251">(J251-H251)*10000</f>
        <v>14.450518514190907</v>
      </c>
      <c r="J251" s="229">
        <f ca="1"/>
        <v>1.2457328734297321E-2</v>
      </c>
      <c r="K251" s="293">
        <f t="shared" ca="1" si="251"/>
        <v>16.146425668655851</v>
      </c>
      <c r="L251" s="229">
        <f ca="1"/>
        <v>1.4071971301162906E-2</v>
      </c>
      <c r="M251" s="2" t="s">
        <v>321</v>
      </c>
    </row>
    <row r="252" spans="3:13">
      <c r="C252" s="228">
        <f t="shared" si="198"/>
        <v>45204.710543981484</v>
      </c>
      <c r="D252" s="229">
        <f ca="1"/>
        <v>9.9527882912016068E-3</v>
      </c>
      <c r="E252" s="293">
        <f t="shared" ca="1" si="199"/>
        <v>-0.95361753225359225</v>
      </c>
      <c r="F252" s="229">
        <f ca="1"/>
        <v>9.8574265379762476E-3</v>
      </c>
      <c r="G252" s="293">
        <f t="shared" ca="1" si="199"/>
        <v>12.348829820037228</v>
      </c>
      <c r="H252" s="229">
        <f ca="1"/>
        <v>1.109230951997997E-2</v>
      </c>
      <c r="I252" s="293">
        <f t="shared" ref="I252:K252" ca="1" si="252">(J252-H252)*10000</f>
        <v>14.38674176721633</v>
      </c>
      <c r="J252" s="229">
        <f ca="1"/>
        <v>1.2530983696701603E-2</v>
      </c>
      <c r="K252" s="293">
        <f t="shared" ca="1" si="252"/>
        <v>16.064765667200934</v>
      </c>
      <c r="L252" s="229">
        <f ca="1"/>
        <v>1.4137460263421697E-2</v>
      </c>
      <c r="M252" s="2" t="s">
        <v>321</v>
      </c>
    </row>
    <row r="253" spans="3:13">
      <c r="C253" s="228">
        <f t="shared" si="198"/>
        <v>45214.710543981484</v>
      </c>
      <c r="D253" s="229">
        <f ca="1"/>
        <v>1.003283416664956E-2</v>
      </c>
      <c r="E253" s="293">
        <f t="shared" ca="1" si="199"/>
        <v>-0.94090935371817996</v>
      </c>
      <c r="F253" s="229">
        <f ca="1"/>
        <v>9.9387432312777416E-3</v>
      </c>
      <c r="G253" s="293">
        <f t="shared" ca="1" si="199"/>
        <v>12.27573639614142</v>
      </c>
      <c r="H253" s="229">
        <f ca="1"/>
        <v>1.1166316870891884E-2</v>
      </c>
      <c r="I253" s="293">
        <f t="shared" ref="I253:K253" ca="1" si="253">(J253-H253)*10000</f>
        <v>14.343955591151047</v>
      </c>
      <c r="J253" s="229">
        <f ca="1"/>
        <v>1.2600712430006988E-2</v>
      </c>
      <c r="K253" s="293">
        <f t="shared" ca="1" si="253"/>
        <v>16.020553129279474</v>
      </c>
      <c r="L253" s="229">
        <f ca="1"/>
        <v>1.4202767742934936E-2</v>
      </c>
      <c r="M253" s="2" t="s">
        <v>321</v>
      </c>
    </row>
    <row r="254" spans="3:13">
      <c r="C254" s="228">
        <f t="shared" si="198"/>
        <v>45224.710543981484</v>
      </c>
      <c r="D254" s="229">
        <f ca="1"/>
        <v>1.0112083052663064E-2</v>
      </c>
      <c r="E254" s="293">
        <f t="shared" ca="1" si="199"/>
        <v>-0.92279402793668874</v>
      </c>
      <c r="F254" s="229">
        <f ca="1"/>
        <v>1.0019803649869395E-2</v>
      </c>
      <c r="G254" s="293">
        <f t="shared" ca="1" si="199"/>
        <v>12.202270004290343</v>
      </c>
      <c r="H254" s="229">
        <f ca="1"/>
        <v>1.124003065029843E-2</v>
      </c>
      <c r="I254" s="293">
        <f t="shared" ref="I254:K254" ca="1" si="254">(J254-H254)*10000</f>
        <v>14.301619086462495</v>
      </c>
      <c r="J254" s="229">
        <f ca="1"/>
        <v>1.2670192558944679E-2</v>
      </c>
      <c r="K254" s="293">
        <f t="shared" ca="1" si="254"/>
        <v>15.977076302795025</v>
      </c>
      <c r="L254" s="229">
        <f ca="1"/>
        <v>1.4267900189224181E-2</v>
      </c>
      <c r="M254" s="2" t="s">
        <v>321</v>
      </c>
    </row>
    <row r="255" spans="3:13">
      <c r="C255" s="228">
        <f t="shared" si="198"/>
        <v>45234.710543981484</v>
      </c>
      <c r="D255" s="229">
        <f ca="1"/>
        <v>1.0191045771989482E-2</v>
      </c>
      <c r="E255" s="293">
        <f t="shared" ca="1" si="199"/>
        <v>-0.94607110917651827</v>
      </c>
      <c r="F255" s="229">
        <f ca="1"/>
        <v>1.009643866107183E-2</v>
      </c>
      <c r="G255" s="293">
        <f t="shared" ca="1" si="199"/>
        <v>12.17017017630037</v>
      </c>
      <c r="H255" s="229">
        <f ca="1"/>
        <v>1.1313455678701867E-2</v>
      </c>
      <c r="I255" s="293">
        <f t="shared" ref="I255:K255" ca="1" si="255">(J255-H255)*10000</f>
        <v>14.222948729505688</v>
      </c>
      <c r="J255" s="229">
        <f ca="1"/>
        <v>1.2735750551652436E-2</v>
      </c>
      <c r="K255" s="293">
        <f t="shared" ca="1" si="255"/>
        <v>15.971135081611701</v>
      </c>
      <c r="L255" s="229">
        <f ca="1"/>
        <v>1.4332864059813606E-2</v>
      </c>
      <c r="M255" s="2" t="s">
        <v>321</v>
      </c>
    </row>
    <row r="256" spans="3:13">
      <c r="C256" s="228">
        <f t="shared" si="198"/>
        <v>45244.710543981484</v>
      </c>
      <c r="D256" s="229">
        <f ca="1"/>
        <v>1.0269765884498029E-2</v>
      </c>
      <c r="E256" s="293">
        <f t="shared" ca="1" si="199"/>
        <v>-0.92768818151654076</v>
      </c>
      <c r="F256" s="229">
        <f ca="1"/>
        <v>1.0176997066346375E-2</v>
      </c>
      <c r="G256" s="293">
        <f t="shared" ca="1" si="199"/>
        <v>12.096099851051402</v>
      </c>
      <c r="H256" s="229">
        <f ca="1"/>
        <v>1.1386607051451515E-2</v>
      </c>
      <c r="I256" s="293">
        <f t="shared" ref="I256:K256" ca="1" si="256">(J256-H256)*10000</f>
        <v>14.181398697333709</v>
      </c>
      <c r="J256" s="229">
        <f ca="1"/>
        <v>1.2804746921184886E-2</v>
      </c>
      <c r="K256" s="293">
        <f t="shared" ca="1" si="256"/>
        <v>15.929188991712136</v>
      </c>
      <c r="L256" s="229">
        <f ca="1"/>
        <v>1.4397665820356099E-2</v>
      </c>
      <c r="M256" s="2" t="s">
        <v>321</v>
      </c>
    </row>
    <row r="257" spans="3:13">
      <c r="C257" s="228">
        <f t="shared" si="198"/>
        <v>45254.710543981484</v>
      </c>
      <c r="D257" s="229">
        <f ca="1"/>
        <v>1.0348243592829846E-2</v>
      </c>
      <c r="E257" s="293">
        <f t="shared" ca="1" si="199"/>
        <v>-0.90944458224540692</v>
      </c>
      <c r="F257" s="229">
        <f ca="1"/>
        <v>1.0257299134605305E-2</v>
      </c>
      <c r="G257" s="293">
        <f t="shared" ca="1" si="199"/>
        <v>12.022021347245486</v>
      </c>
      <c r="H257" s="229">
        <f ca="1"/>
        <v>1.1459501269329854E-2</v>
      </c>
      <c r="I257" s="293">
        <f t="shared" ref="I257:K257" ca="1" si="257">(J257-H257)*10000</f>
        <v>14.140091672005616</v>
      </c>
      <c r="J257" s="229">
        <f ca="1"/>
        <v>1.2873510436530415E-2</v>
      </c>
      <c r="K257" s="293">
        <f t="shared" ca="1" si="257"/>
        <v>15.888015082316329</v>
      </c>
      <c r="L257" s="229">
        <f ca="1"/>
        <v>1.4462311944762048E-2</v>
      </c>
      <c r="M257" s="2" t="s">
        <v>321</v>
      </c>
    </row>
    <row r="258" spans="3:13">
      <c r="C258" s="228">
        <f t="shared" si="198"/>
        <v>45264.710543981484</v>
      </c>
      <c r="D258" s="229">
        <f ca="1"/>
        <v>1.0426479094027313E-2</v>
      </c>
      <c r="E258" s="293">
        <f t="shared" ca="1" si="199"/>
        <v>-0.88687763919030949</v>
      </c>
      <c r="F258" s="229">
        <f ca="1"/>
        <v>1.0337791330108282E-2</v>
      </c>
      <c r="G258" s="293">
        <f t="shared" ca="1" si="199"/>
        <v>11.905013243081811</v>
      </c>
      <c r="H258" s="229">
        <f ca="1"/>
        <v>1.1528292654416463E-2</v>
      </c>
      <c r="I258" s="293">
        <f t="shared" ref="I258:K258" ca="1" si="258">(J258-H258)*10000</f>
        <v>14.174415584344482</v>
      </c>
      <c r="J258" s="229">
        <f ca="1"/>
        <v>1.2945734212850911E-2</v>
      </c>
      <c r="K258" s="293">
        <f t="shared" ca="1" si="258"/>
        <v>15.81074702473274</v>
      </c>
      <c r="L258" s="229">
        <f ca="1"/>
        <v>1.4526808915324185E-2</v>
      </c>
      <c r="M258" s="2" t="s">
        <v>321</v>
      </c>
    </row>
    <row r="259" spans="3:13">
      <c r="C259" s="228">
        <f t="shared" si="198"/>
        <v>45274.710543981484</v>
      </c>
      <c r="D259" s="229">
        <f ca="1"/>
        <v>1.0504472579773739E-2</v>
      </c>
      <c r="E259" s="293">
        <f t="shared" ca="1" si="199"/>
        <v>-0.96227869062388838</v>
      </c>
      <c r="F259" s="229">
        <f ca="1"/>
        <v>1.040824471071135E-2</v>
      </c>
      <c r="G259" s="293">
        <f t="shared" ca="1" si="199"/>
        <v>11.924455607958476</v>
      </c>
      <c r="H259" s="229">
        <f ca="1"/>
        <v>1.1600690271507197E-2</v>
      </c>
      <c r="I259" s="293">
        <f t="shared" ref="I259:K259" ca="1" si="259">(J259-H259)*10000</f>
        <v>14.133614656467417</v>
      </c>
      <c r="J259" s="229">
        <f ca="1"/>
        <v>1.3014051737153939E-2</v>
      </c>
      <c r="K259" s="293">
        <f t="shared" ca="1" si="259"/>
        <v>15.771114856907714</v>
      </c>
      <c r="L259" s="229">
        <f ca="1"/>
        <v>1.459116322284471E-2</v>
      </c>
      <c r="M259" s="2" t="s">
        <v>321</v>
      </c>
    </row>
    <row r="260" spans="3:13">
      <c r="C260" s="228">
        <f t="shared" si="198"/>
        <v>45284.710543981484</v>
      </c>
      <c r="D260" s="229">
        <f ca="1"/>
        <v>1.0582224236166959E-2</v>
      </c>
      <c r="E260" s="293">
        <f t="shared" ca="1" si="199"/>
        <v>-1.0392171220174016</v>
      </c>
      <c r="F260" s="229">
        <f ca="1"/>
        <v>1.0478302523965219E-2</v>
      </c>
      <c r="G260" s="293">
        <f t="shared" ca="1" si="199"/>
        <v>11.945765818228114</v>
      </c>
      <c r="H260" s="229">
        <f ca="1"/>
        <v>1.167287910578803E-2</v>
      </c>
      <c r="I260" s="293">
        <f t="shared" ref="I260:K260" ca="1" si="260">(J260-H260)*10000</f>
        <v>14.092737435064533</v>
      </c>
      <c r="J260" s="229">
        <f ca="1"/>
        <v>1.3082152849294483E-2</v>
      </c>
      <c r="K260" s="293">
        <f t="shared" ca="1" si="260"/>
        <v>15.73228517468198</v>
      </c>
      <c r="L260" s="229">
        <f ca="1"/>
        <v>1.4655381366762681E-2</v>
      </c>
      <c r="M260" s="2" t="s">
        <v>321</v>
      </c>
    </row>
    <row r="261" spans="3:13">
      <c r="C261" s="228">
        <f t="shared" si="198"/>
        <v>45294.710543981484</v>
      </c>
      <c r="D261" s="229">
        <f ca="1"/>
        <v>1.0630535053273719E-2</v>
      </c>
      <c r="E261" s="293">
        <f t="shared" ca="1" si="199"/>
        <v>-0.79788276771027011</v>
      </c>
      <c r="F261" s="229">
        <f ca="1"/>
        <v>1.0550746776502692E-2</v>
      </c>
      <c r="G261" s="293">
        <f t="shared" ca="1" si="199"/>
        <v>11.951605654196909</v>
      </c>
      <c r="H261" s="229">
        <f ca="1"/>
        <v>1.1745907341922383E-2</v>
      </c>
      <c r="I261" s="293">
        <f t="shared" ref="I261:K261" ca="1" si="261">(J261-H261)*10000</f>
        <v>14.010034256388121</v>
      </c>
      <c r="J261" s="229">
        <f ca="1"/>
        <v>1.3146910767561195E-2</v>
      </c>
      <c r="K261" s="293">
        <f t="shared" ca="1" si="261"/>
        <v>15.732245951931844</v>
      </c>
      <c r="L261" s="229">
        <f ca="1"/>
        <v>1.4720135362754379E-2</v>
      </c>
      <c r="M261" s="2" t="s">
        <v>321</v>
      </c>
    </row>
    <row r="262" spans="3:13">
      <c r="C262" s="228">
        <f t="shared" si="198"/>
        <v>45304.710543981484</v>
      </c>
      <c r="D262" s="229">
        <f ca="1"/>
        <v>1.0707382483213226E-2</v>
      </c>
      <c r="E262" s="293">
        <f t="shared" ca="1" si="199"/>
        <v>-0.77965128047412235</v>
      </c>
      <c r="F262" s="229">
        <f ca="1"/>
        <v>1.0629417355165814E-2</v>
      </c>
      <c r="G262" s="293">
        <f t="shared" ca="1" si="199"/>
        <v>11.917794859569488</v>
      </c>
      <c r="H262" s="229">
        <f ca="1"/>
        <v>1.1821196841122763E-2</v>
      </c>
      <c r="I262" s="293">
        <f t="shared" ref="I262:K262" ca="1" si="262">(J262-H262)*10000</f>
        <v>13.95297690544743</v>
      </c>
      <c r="J262" s="229">
        <f ca="1"/>
        <v>1.3216494531667506E-2</v>
      </c>
      <c r="K262" s="293">
        <f t="shared" ca="1" si="262"/>
        <v>15.69837429420004</v>
      </c>
      <c r="L262" s="229">
        <f ca="1"/>
        <v>1.478633196108751E-2</v>
      </c>
      <c r="M262" s="2" t="s">
        <v>321</v>
      </c>
    </row>
    <row r="263" spans="3:13">
      <c r="C263" s="228">
        <f t="shared" si="198"/>
        <v>45314.710543981484</v>
      </c>
      <c r="D263" s="229">
        <f ca="1"/>
        <v>1.0784008311056061E-2</v>
      </c>
      <c r="E263" s="293">
        <f t="shared" ca="1" si="199"/>
        <v>-0.76031147626429152</v>
      </c>
      <c r="F263" s="229">
        <f ca="1"/>
        <v>1.0707977163429631E-2</v>
      </c>
      <c r="G263" s="293">
        <f t="shared" ca="1" si="199"/>
        <v>11.883964465936886</v>
      </c>
      <c r="H263" s="229">
        <f ca="1"/>
        <v>1.189637361002332E-2</v>
      </c>
      <c r="I263" s="293">
        <f t="shared" ref="I263:K263" ca="1" si="263">(J263-H263)*10000</f>
        <v>13.895258079118026</v>
      </c>
      <c r="J263" s="229">
        <f ca="1"/>
        <v>1.3285899417935123E-2</v>
      </c>
      <c r="K263" s="293">
        <f t="shared" ca="1" si="263"/>
        <v>15.665322859214886</v>
      </c>
      <c r="L263" s="229">
        <f ca="1"/>
        <v>1.4852431703856611E-2</v>
      </c>
      <c r="M263" s="2" t="s">
        <v>321</v>
      </c>
    </row>
    <row r="264" spans="3:13">
      <c r="C264" s="228">
        <f t="shared" ref="C264:C327" si="264">C263+Periodicity</f>
        <v>45324.710543981484</v>
      </c>
      <c r="D264" s="229">
        <f ca="1"/>
        <v>1.086054298637684E-2</v>
      </c>
      <c r="E264" s="293">
        <f t="shared" ref="E264:G327" ca="1" si="265">(F264-D264)*10000</f>
        <v>-0.82228946307522088</v>
      </c>
      <c r="F264" s="229">
        <f ca="1"/>
        <v>1.0778314040069318E-2</v>
      </c>
      <c r="G264" s="293">
        <f t="shared" ca="1" si="265"/>
        <v>11.891944369194791</v>
      </c>
      <c r="H264" s="229">
        <f ca="1"/>
        <v>1.1967508476988797E-2</v>
      </c>
      <c r="I264" s="293">
        <f t="shared" ref="I264:K264" ca="1" si="266">(J264-H264)*10000</f>
        <v>13.876213752920217</v>
      </c>
      <c r="J264" s="229">
        <f ca="1"/>
        <v>1.3355129852280819E-2</v>
      </c>
      <c r="K264" s="293">
        <f t="shared" ca="1" si="266"/>
        <v>15.633073987615758</v>
      </c>
      <c r="L264" s="229">
        <f ca="1"/>
        <v>1.4918437251042395E-2</v>
      </c>
      <c r="M264" s="2" t="s">
        <v>321</v>
      </c>
    </row>
    <row r="265" spans="3:13">
      <c r="C265" s="228">
        <f t="shared" si="264"/>
        <v>45334.710543981484</v>
      </c>
      <c r="D265" s="229">
        <f ca="1"/>
        <v>1.0937013317324339E-2</v>
      </c>
      <c r="E265" s="293">
        <f t="shared" ca="1" si="265"/>
        <v>-0.80236059070228771</v>
      </c>
      <c r="F265" s="229">
        <f ca="1"/>
        <v>1.0856777258254111E-2</v>
      </c>
      <c r="G265" s="293">
        <f t="shared" ca="1" si="265"/>
        <v>11.857152228943042</v>
      </c>
      <c r="H265" s="229">
        <f ca="1"/>
        <v>1.2042492481148415E-2</v>
      </c>
      <c r="I265" s="293">
        <f t="shared" ref="I265:K265" ca="1" si="267">(J265-H265)*10000</f>
        <v>13.816942890974969</v>
      </c>
      <c r="J265" s="229">
        <f ca="1"/>
        <v>1.3424186770245912E-2</v>
      </c>
      <c r="K265" s="293">
        <f t="shared" ca="1" si="267"/>
        <v>15.60149371498145</v>
      </c>
      <c r="L265" s="229">
        <f ca="1"/>
        <v>1.4984336141744057E-2</v>
      </c>
      <c r="M265" s="2" t="s">
        <v>321</v>
      </c>
    </row>
    <row r="266" spans="3:13">
      <c r="C266" s="228">
        <f t="shared" si="264"/>
        <v>45344.710543981484</v>
      </c>
      <c r="D266" s="229">
        <f ca="1"/>
        <v>1.101341967168781E-2</v>
      </c>
      <c r="E266" s="293">
        <f t="shared" ca="1" si="265"/>
        <v>-0.78221627563244267</v>
      </c>
      <c r="F266" s="229">
        <f ca="1"/>
        <v>1.0935198044124565E-2</v>
      </c>
      <c r="G266" s="293">
        <f t="shared" ca="1" si="265"/>
        <v>11.821822655240302</v>
      </c>
      <c r="H266" s="229">
        <f ca="1"/>
        <v>1.2117380309648595E-2</v>
      </c>
      <c r="I266" s="293">
        <f t="shared" ref="I266:K266" ca="1" si="268">(J266-H266)*10000</f>
        <v>13.75689921759203</v>
      </c>
      <c r="J266" s="229">
        <f ca="1"/>
        <v>1.3493070231407799E-2</v>
      </c>
      <c r="K266" s="293">
        <f t="shared" ca="1" si="268"/>
        <v>15.570418730479744</v>
      </c>
      <c r="L266" s="229">
        <f ca="1"/>
        <v>1.5050112104455773E-2</v>
      </c>
      <c r="M266" s="2" t="s">
        <v>321</v>
      </c>
    </row>
    <row r="267" spans="3:13">
      <c r="C267" s="228">
        <f t="shared" si="264"/>
        <v>45354.710543981484</v>
      </c>
      <c r="D267" s="229">
        <f ca="1"/>
        <v>1.1089762415974072E-2</v>
      </c>
      <c r="E267" s="293">
        <f t="shared" ca="1" si="265"/>
        <v>-0.68015353799941858</v>
      </c>
      <c r="F267" s="229">
        <f ca="1"/>
        <v>1.1021747062174131E-2</v>
      </c>
      <c r="G267" s="293">
        <f t="shared" ca="1" si="265"/>
        <v>11.782969681704472</v>
      </c>
      <c r="H267" s="229">
        <f ca="1"/>
        <v>1.2200044030344578E-2</v>
      </c>
      <c r="I267" s="293">
        <f t="shared" ref="I267:K267" ca="1" si="269">(J267-H267)*10000</f>
        <v>13.690544025993841</v>
      </c>
      <c r="J267" s="229">
        <f ca="1"/>
        <v>1.3569098432943962E-2</v>
      </c>
      <c r="K267" s="293">
        <f t="shared" ca="1" si="269"/>
        <v>15.430520285046843</v>
      </c>
      <c r="L267" s="229">
        <f ca="1"/>
        <v>1.5112150461448646E-2</v>
      </c>
      <c r="M267" s="2" t="s">
        <v>321</v>
      </c>
    </row>
    <row r="268" spans="3:13">
      <c r="C268" s="228">
        <f t="shared" si="264"/>
        <v>45364.710543981484</v>
      </c>
      <c r="D268" s="229">
        <f ca="1"/>
        <v>1.1166041914847855E-2</v>
      </c>
      <c r="E268" s="293">
        <f t="shared" ca="1" si="265"/>
        <v>-0.65958379445533666</v>
      </c>
      <c r="F268" s="229">
        <f ca="1"/>
        <v>1.1100083535402322E-2</v>
      </c>
      <c r="G268" s="293">
        <f t="shared" ca="1" si="265"/>
        <v>11.746513316325778</v>
      </c>
      <c r="H268" s="229">
        <f ca="1"/>
        <v>1.2274734867034899E-2</v>
      </c>
      <c r="I268" s="293">
        <f t="shared" ref="I268:K268" ca="1" si="270">(J268-H268)*10000</f>
        <v>13.628881246841498</v>
      </c>
      <c r="J268" s="229">
        <f ca="1"/>
        <v>1.3637622991719049E-2</v>
      </c>
      <c r="K268" s="293">
        <f t="shared" ca="1" si="270"/>
        <v>15.400201918183178</v>
      </c>
      <c r="L268" s="229">
        <f ca="1"/>
        <v>1.5177643183537367E-2</v>
      </c>
      <c r="M268" s="2" t="s">
        <v>321</v>
      </c>
    </row>
    <row r="269" spans="3:13">
      <c r="C269" s="228">
        <f t="shared" si="264"/>
        <v>45374.710543981484</v>
      </c>
      <c r="D269" s="229">
        <f ca="1"/>
        <v>1.1242258531785529E-2</v>
      </c>
      <c r="E269" s="293">
        <f t="shared" ca="1" si="265"/>
        <v>-0.63880908535382874</v>
      </c>
      <c r="F269" s="229">
        <f ca="1"/>
        <v>1.1178377623250146E-2</v>
      </c>
      <c r="G269" s="293">
        <f t="shared" ca="1" si="265"/>
        <v>11.709518619558347</v>
      </c>
      <c r="H269" s="229">
        <f ca="1"/>
        <v>1.234932948520598E-2</v>
      </c>
      <c r="I269" s="293">
        <f t="shared" ref="I269:K269" ca="1" si="271">(J269-H269)*10000</f>
        <v>13.566447819543891</v>
      </c>
      <c r="J269" s="229">
        <f ca="1"/>
        <v>1.3705974267160369E-2</v>
      </c>
      <c r="K269" s="293">
        <f t="shared" ca="1" si="271"/>
        <v>15.369911256141247</v>
      </c>
      <c r="L269" s="229">
        <f ca="1"/>
        <v>1.5242965392774494E-2</v>
      </c>
      <c r="M269" s="2" t="s">
        <v>321</v>
      </c>
    </row>
    <row r="270" spans="3:13">
      <c r="C270" s="228">
        <f t="shared" si="264"/>
        <v>45384.710543981484</v>
      </c>
      <c r="D270" s="229">
        <f ca="1"/>
        <v>1.1318412628893888E-2</v>
      </c>
      <c r="E270" s="293">
        <f t="shared" ca="1" si="265"/>
        <v>-0.65869611965838759</v>
      </c>
      <c r="F270" s="229">
        <f ca="1"/>
        <v>1.125254301692805E-2</v>
      </c>
      <c r="G270" s="293">
        <f t="shared" ca="1" si="265"/>
        <v>11.673556608363407</v>
      </c>
      <c r="H270" s="229">
        <f ca="1"/>
        <v>1.241989867776439E-2</v>
      </c>
      <c r="I270" s="293">
        <f t="shared" ref="I270:K270" ca="1" si="272">(J270-H270)*10000</f>
        <v>13.506129181506815</v>
      </c>
      <c r="J270" s="229">
        <f ca="1"/>
        <v>1.3770511595915072E-2</v>
      </c>
      <c r="K270" s="293">
        <f t="shared" ca="1" si="272"/>
        <v>15.375890359083707</v>
      </c>
      <c r="L270" s="229">
        <f ca="1"/>
        <v>1.5308100631823442E-2</v>
      </c>
      <c r="M270" s="2" t="s">
        <v>321</v>
      </c>
    </row>
    <row r="271" spans="3:13">
      <c r="C271" s="228">
        <f t="shared" si="264"/>
        <v>45394.710543981484</v>
      </c>
      <c r="D271" s="229">
        <f ca="1"/>
        <v>1.1394504566684555E-2</v>
      </c>
      <c r="E271" s="293">
        <f t="shared" ca="1" si="265"/>
        <v>-0.63752607671293748</v>
      </c>
      <c r="F271" s="229">
        <f ca="1"/>
        <v>1.1330751959013261E-2</v>
      </c>
      <c r="G271" s="293">
        <f t="shared" ca="1" si="265"/>
        <v>11.635510750088295</v>
      </c>
      <c r="H271" s="229">
        <f ca="1"/>
        <v>1.2494303034022091E-2</v>
      </c>
      <c r="I271" s="293">
        <f t="shared" ref="I271:K271" ca="1" si="273">(J271-H271)*10000</f>
        <v>13.442194535204978</v>
      </c>
      <c r="J271" s="229">
        <f ca="1"/>
        <v>1.3838522487542589E-2</v>
      </c>
      <c r="K271" s="293">
        <f t="shared" ca="1" si="273"/>
        <v>15.345099188032869</v>
      </c>
      <c r="L271" s="229">
        <f ca="1"/>
        <v>1.5373032406345875E-2</v>
      </c>
      <c r="M271" s="2" t="s">
        <v>321</v>
      </c>
    </row>
    <row r="272" spans="3:13">
      <c r="C272" s="228">
        <f t="shared" si="264"/>
        <v>45404.710543981484</v>
      </c>
      <c r="D272" s="229">
        <f ca="1"/>
        <v>1.1470527242519051E-2</v>
      </c>
      <c r="E272" s="293">
        <f t="shared" ca="1" si="265"/>
        <v>-0.61608756582629332</v>
      </c>
      <c r="F272" s="229">
        <f ca="1"/>
        <v>1.1408918485936422E-2</v>
      </c>
      <c r="G272" s="293">
        <f t="shared" ca="1" si="265"/>
        <v>11.596925921016719</v>
      </c>
      <c r="H272" s="229">
        <f ca="1"/>
        <v>1.2568611078038094E-2</v>
      </c>
      <c r="I272" s="293">
        <f t="shared" ref="I272:K272" ca="1" si="274">(J272-H272)*10000</f>
        <v>13.377491336831072</v>
      </c>
      <c r="J272" s="229">
        <f ca="1"/>
        <v>1.3906360211721201E-2</v>
      </c>
      <c r="K272" s="293">
        <f t="shared" ca="1" si="274"/>
        <v>15.313839730047903</v>
      </c>
      <c r="L272" s="229">
        <f ca="1"/>
        <v>1.5437744184725991E-2</v>
      </c>
      <c r="M272" s="2" t="s">
        <v>321</v>
      </c>
    </row>
    <row r="273" spans="3:13">
      <c r="C273" s="228">
        <f t="shared" si="264"/>
        <v>45414.710543981484</v>
      </c>
      <c r="D273" s="229">
        <f ca="1"/>
        <v>1.1546393040086866E-2</v>
      </c>
      <c r="E273" s="293">
        <f t="shared" ca="1" si="265"/>
        <v>-0.55263094958742098</v>
      </c>
      <c r="F273" s="229">
        <f ca="1"/>
        <v>1.1491129945128124E-2</v>
      </c>
      <c r="G273" s="293">
        <f t="shared" ca="1" si="265"/>
        <v>11.556153556386041</v>
      </c>
      <c r="H273" s="229">
        <f ca="1"/>
        <v>1.2646745300766728E-2</v>
      </c>
      <c r="I273" s="293">
        <f t="shared" ref="I273:K273" ca="1" si="275">(J273-H273)*10000</f>
        <v>13.309020741593958</v>
      </c>
      <c r="J273" s="229">
        <f ca="1"/>
        <v>1.3977647374926124E-2</v>
      </c>
      <c r="K273" s="293">
        <f t="shared" ca="1" si="275"/>
        <v>15.245720228785117</v>
      </c>
      <c r="L273" s="229">
        <f ca="1"/>
        <v>1.5502219397804636E-2</v>
      </c>
      <c r="M273" s="2" t="s">
        <v>321</v>
      </c>
    </row>
    <row r="274" spans="3:13">
      <c r="C274" s="228">
        <f t="shared" si="264"/>
        <v>45424.710543981484</v>
      </c>
      <c r="D274" s="229">
        <f ca="1"/>
        <v>1.1622076558659112E-2</v>
      </c>
      <c r="E274" s="293">
        <f t="shared" ca="1" si="265"/>
        <v>-0.52864540973767205</v>
      </c>
      <c r="F274" s="229">
        <f ca="1"/>
        <v>1.1569212017685345E-2</v>
      </c>
      <c r="G274" s="293">
        <f t="shared" ca="1" si="265"/>
        <v>11.516464610186999</v>
      </c>
      <c r="H274" s="229">
        <f ca="1"/>
        <v>1.2720858478704045E-2</v>
      </c>
      <c r="I274" s="293">
        <f t="shared" ref="I274:K274" ca="1" si="276">(J274-H274)*10000</f>
        <v>13.242743532407893</v>
      </c>
      <c r="J274" s="229">
        <f ca="1"/>
        <v>1.4045132831944834E-2</v>
      </c>
      <c r="K274" s="293">
        <f t="shared" ca="1" si="276"/>
        <v>15.213086066702131</v>
      </c>
      <c r="L274" s="229">
        <f ca="1"/>
        <v>1.5566441438615047E-2</v>
      </c>
      <c r="M274" s="2" t="s">
        <v>321</v>
      </c>
    </row>
    <row r="275" spans="3:13">
      <c r="C275" s="228">
        <f t="shared" si="264"/>
        <v>45434.710543981484</v>
      </c>
      <c r="D275" s="229">
        <f ca="1"/>
        <v>1.1697577994242672E-2</v>
      </c>
      <c r="E275" s="293">
        <f t="shared" ca="1" si="265"/>
        <v>-0.50326326573828584</v>
      </c>
      <c r="F275" s="229">
        <f ca="1"/>
        <v>1.1647251667668843E-2</v>
      </c>
      <c r="G275" s="293">
        <f t="shared" ca="1" si="265"/>
        <v>11.476236915711601</v>
      </c>
      <c r="H275" s="229">
        <f ca="1"/>
        <v>1.2794875359240003E-2</v>
      </c>
      <c r="I275" s="293">
        <f t="shared" ref="I275:K275" ca="1" si="277">(J275-H275)*10000</f>
        <v>13.175698607131148</v>
      </c>
      <c r="J275" s="229">
        <f ca="1"/>
        <v>1.4112445219953118E-2</v>
      </c>
      <c r="K275" s="293">
        <f t="shared" ca="1" si="277"/>
        <v>15.179484421730724</v>
      </c>
      <c r="L275" s="229">
        <f ca="1"/>
        <v>1.563039366212619E-2</v>
      </c>
      <c r="M275" s="2" t="s">
        <v>321</v>
      </c>
    </row>
    <row r="276" spans="3:13">
      <c r="C276" s="228">
        <f t="shared" si="264"/>
        <v>45444.710543981484</v>
      </c>
      <c r="D276" s="229">
        <f ca="1"/>
        <v>1.1772897538764019E-2</v>
      </c>
      <c r="E276" s="293">
        <f t="shared" ca="1" si="265"/>
        <v>-0.5173715816486103</v>
      </c>
      <c r="F276" s="229">
        <f ca="1"/>
        <v>1.1721160380599158E-2</v>
      </c>
      <c r="G276" s="293">
        <f t="shared" ca="1" si="265"/>
        <v>11.47635583940326</v>
      </c>
      <c r="H276" s="229">
        <f ca="1"/>
        <v>1.2868795964539484E-2</v>
      </c>
      <c r="I276" s="293">
        <f t="shared" ref="I276:K276" ca="1" si="278">(J276-H276)*10000</f>
        <v>13.071841000510918</v>
      </c>
      <c r="J276" s="229">
        <f ca="1"/>
        <v>1.4175980064590575E-2</v>
      </c>
      <c r="K276" s="293">
        <f t="shared" ca="1" si="278"/>
        <v>15.180793204008902</v>
      </c>
      <c r="L276" s="229">
        <f ca="1"/>
        <v>1.5694059384991466E-2</v>
      </c>
      <c r="M276" s="2" t="s">
        <v>321</v>
      </c>
    </row>
    <row r="277" spans="3:13">
      <c r="C277" s="228">
        <f t="shared" si="264"/>
        <v>45454.710543981484</v>
      </c>
      <c r="D277" s="229">
        <f ca="1"/>
        <v>1.1848035380308909E-2</v>
      </c>
      <c r="E277" s="293">
        <f t="shared" ca="1" si="265"/>
        <v>-0.48920577227266893</v>
      </c>
      <c r="F277" s="229">
        <f ca="1"/>
        <v>1.1799114803081642E-2</v>
      </c>
      <c r="G277" s="293">
        <f t="shared" ca="1" si="265"/>
        <v>11.435055111686035</v>
      </c>
      <c r="H277" s="229">
        <f ca="1"/>
        <v>1.2942620314250246E-2</v>
      </c>
      <c r="I277" s="293">
        <f t="shared" ref="I277:K277" ca="1" si="279">(J277-H277)*10000</f>
        <v>13.00332079140416</v>
      </c>
      <c r="J277" s="229">
        <f ca="1"/>
        <v>1.4242952393390662E-2</v>
      </c>
      <c r="K277" s="293">
        <f t="shared" ca="1" si="279"/>
        <v>15.144694919123607</v>
      </c>
      <c r="L277" s="229">
        <f ca="1"/>
        <v>1.5757421885303022E-2</v>
      </c>
      <c r="M277" s="2" t="s">
        <v>321</v>
      </c>
    </row>
    <row r="278" spans="3:13">
      <c r="C278" s="228">
        <f t="shared" si="264"/>
        <v>45464.710543981484</v>
      </c>
      <c r="D278" s="229">
        <f ca="1"/>
        <v>1.1922991702737831E-2</v>
      </c>
      <c r="E278" s="293">
        <f t="shared" ca="1" si="265"/>
        <v>-0.4596487847750505</v>
      </c>
      <c r="F278" s="229">
        <f ca="1"/>
        <v>1.1877026824260326E-2</v>
      </c>
      <c r="G278" s="293">
        <f t="shared" ca="1" si="265"/>
        <v>11.393216012486937</v>
      </c>
      <c r="H278" s="229">
        <f ca="1"/>
        <v>1.3016348425509019E-2</v>
      </c>
      <c r="I278" s="293">
        <f t="shared" ref="I278:K278" ca="1" si="280">(J278-H278)*10000</f>
        <v>12.93403281115239</v>
      </c>
      <c r="J278" s="229">
        <f ca="1"/>
        <v>1.4309751706624258E-2</v>
      </c>
      <c r="K278" s="293">
        <f t="shared" ca="1" si="280"/>
        <v>15.107126957278824</v>
      </c>
      <c r="L278" s="229">
        <f ca="1"/>
        <v>1.5820464402352141E-2</v>
      </c>
      <c r="M278" s="2" t="s">
        <v>321</v>
      </c>
    </row>
    <row r="279" spans="3:13">
      <c r="C279" s="228">
        <f t="shared" si="264"/>
        <v>45474.710543981484</v>
      </c>
      <c r="D279" s="229">
        <f ca="1"/>
        <v>1.1997766685903145E-2</v>
      </c>
      <c r="E279" s="293">
        <f t="shared" ca="1" si="265"/>
        <v>-0.38780419178588088</v>
      </c>
      <c r="F279" s="229">
        <f ca="1"/>
        <v>1.1958986266724557E-2</v>
      </c>
      <c r="G279" s="293">
        <f t="shared" ca="1" si="265"/>
        <v>11.309940462099853</v>
      </c>
      <c r="H279" s="229">
        <f ca="1"/>
        <v>1.3089980312934542E-2</v>
      </c>
      <c r="I279" s="293">
        <f t="shared" ref="I279:K279" ca="1" si="281">(J279-H279)*10000</f>
        <v>12.902081216438557</v>
      </c>
      <c r="J279" s="229">
        <f ca="1"/>
        <v>1.4380188434578398E-2</v>
      </c>
      <c r="K279" s="293">
        <f t="shared" ca="1" si="281"/>
        <v>15.02981701815653</v>
      </c>
      <c r="L279" s="229">
        <f ca="1"/>
        <v>1.5883170136394051E-2</v>
      </c>
      <c r="M279" s="2" t="s">
        <v>321</v>
      </c>
    </row>
    <row r="280" spans="3:13">
      <c r="C280" s="228">
        <f t="shared" si="264"/>
        <v>45484.710543981484</v>
      </c>
      <c r="D280" s="229">
        <f ca="1"/>
        <v>1.2072360505664181E-2</v>
      </c>
      <c r="E280" s="293">
        <f t="shared" ca="1" si="265"/>
        <v>-0.35546616590286656</v>
      </c>
      <c r="F280" s="229">
        <f ca="1"/>
        <v>1.2036813889073895E-2</v>
      </c>
      <c r="G280" s="293">
        <f t="shared" ca="1" si="265"/>
        <v>11.267020995632347</v>
      </c>
      <c r="H280" s="229">
        <f ca="1"/>
        <v>1.3163515988637129E-2</v>
      </c>
      <c r="I280" s="293">
        <f t="shared" ref="I280:K280" ca="1" si="282">(J280-H280)*10000</f>
        <v>12.853698924526324</v>
      </c>
      <c r="J280" s="229">
        <f ca="1"/>
        <v>1.4448885881089762E-2</v>
      </c>
      <c r="K280" s="293">
        <f t="shared" ca="1" si="282"/>
        <v>14.966363673321464</v>
      </c>
      <c r="L280" s="229">
        <f ca="1"/>
        <v>1.5945522248421908E-2</v>
      </c>
      <c r="M280" s="2" t="s">
        <v>321</v>
      </c>
    </row>
    <row r="281" spans="3:13">
      <c r="C281" s="228">
        <f t="shared" si="264"/>
        <v>45494.710543981484</v>
      </c>
      <c r="D281" s="229">
        <f ca="1"/>
        <v>1.2146783942437499E-2</v>
      </c>
      <c r="E281" s="293">
        <f t="shared" ca="1" si="265"/>
        <v>-0.32184850310729152</v>
      </c>
      <c r="F281" s="229">
        <f ca="1"/>
        <v>1.211459909212677E-2</v>
      </c>
      <c r="G281" s="293">
        <f t="shared" ca="1" si="265"/>
        <v>11.223563700823377</v>
      </c>
      <c r="H281" s="229">
        <f ca="1"/>
        <v>1.3236955462209108E-2</v>
      </c>
      <c r="I281" s="293">
        <f t="shared" ref="I281:K281" ca="1" si="283">(J281-H281)*10000</f>
        <v>12.80474317118408</v>
      </c>
      <c r="J281" s="229">
        <f ca="1"/>
        <v>1.4517429779327516E-2</v>
      </c>
      <c r="K281" s="293">
        <f t="shared" ca="1" si="283"/>
        <v>14.900740806132617</v>
      </c>
      <c r="L281" s="229">
        <f ca="1"/>
        <v>1.6007503859940778E-2</v>
      </c>
      <c r="M281" s="2" t="s">
        <v>321</v>
      </c>
    </row>
    <row r="282" spans="3:13">
      <c r="C282" s="228">
        <f t="shared" si="264"/>
        <v>45504.710543981484</v>
      </c>
      <c r="D282" s="229">
        <f ca="1"/>
        <v>1.2221267320626559E-2</v>
      </c>
      <c r="E282" s="293">
        <f t="shared" ca="1" si="265"/>
        <v>-0.2892542890043856</v>
      </c>
      <c r="F282" s="229">
        <f ca="1"/>
        <v>1.2192341891726121E-2</v>
      </c>
      <c r="G282" s="293">
        <f t="shared" ca="1" si="265"/>
        <v>11.179568433901387</v>
      </c>
      <c r="H282" s="229">
        <f ca="1"/>
        <v>1.3310298735116259E-2</v>
      </c>
      <c r="I282" s="293">
        <f t="shared" ref="I282:K282" ca="1" si="284">(J282-H282)*10000</f>
        <v>12.755188249696063</v>
      </c>
      <c r="J282" s="229">
        <f ca="1"/>
        <v>1.4585817560085866E-2</v>
      </c>
      <c r="K282" s="293">
        <f t="shared" ca="1" si="284"/>
        <v>14.832804926695562</v>
      </c>
      <c r="L282" s="229">
        <f ca="1"/>
        <v>1.6069098052755422E-2</v>
      </c>
      <c r="M282" s="2" t="s">
        <v>321</v>
      </c>
    </row>
    <row r="283" spans="3:13">
      <c r="C283" s="228">
        <f t="shared" si="264"/>
        <v>45514.710543981484</v>
      </c>
      <c r="D283" s="229">
        <f ca="1"/>
        <v>1.2295905578920473E-2</v>
      </c>
      <c r="E283" s="293">
        <f t="shared" ca="1" si="265"/>
        <v>-0.25863292095810314</v>
      </c>
      <c r="F283" s="229">
        <f ca="1"/>
        <v>1.2270042286824663E-2</v>
      </c>
      <c r="G283" s="293">
        <f t="shared" ca="1" si="265"/>
        <v>11.135034779523323</v>
      </c>
      <c r="H283" s="229">
        <f ca="1"/>
        <v>1.3383545764776995E-2</v>
      </c>
      <c r="I283" s="293">
        <f t="shared" ref="I283:K283" ca="1" si="285">(J283-H283)*10000</f>
        <v>12.704824389818125</v>
      </c>
      <c r="J283" s="229">
        <f ca="1"/>
        <v>1.4654028203758808E-2</v>
      </c>
      <c r="K283" s="293">
        <f t="shared" ca="1" si="285"/>
        <v>14.762596649971586</v>
      </c>
      <c r="L283" s="229">
        <f ca="1"/>
        <v>1.6130287868755967E-2</v>
      </c>
      <c r="M283" s="2" t="s">
        <v>321</v>
      </c>
    </row>
    <row r="284" spans="3:13">
      <c r="C284" s="228">
        <f t="shared" si="264"/>
        <v>45524.710543981484</v>
      </c>
      <c r="D284" s="229">
        <f ca="1"/>
        <v>1.2370699341543801E-2</v>
      </c>
      <c r="E284" s="293">
        <f t="shared" ca="1" si="265"/>
        <v>-0.22999073623101648</v>
      </c>
      <c r="F284" s="229">
        <f ca="1"/>
        <v>1.2347700267920699E-2</v>
      </c>
      <c r="G284" s="293">
        <f t="shared" ca="1" si="265"/>
        <v>11.089962194677401</v>
      </c>
      <c r="H284" s="229">
        <f ca="1"/>
        <v>1.3456696487388439E-2</v>
      </c>
      <c r="I284" s="293">
        <f t="shared" ref="I284:K284" ca="1" si="286">(J284-H284)*10000</f>
        <v>12.653358916973595</v>
      </c>
      <c r="J284" s="229">
        <f ca="1"/>
        <v>1.4722032379085799E-2</v>
      </c>
      <c r="K284" s="293">
        <f t="shared" ca="1" si="286"/>
        <v>14.690239306303972</v>
      </c>
      <c r="L284" s="229">
        <f ca="1"/>
        <v>1.6191056309716196E-2</v>
      </c>
      <c r="M284" s="2" t="s">
        <v>321</v>
      </c>
    </row>
    <row r="285" spans="3:13">
      <c r="C285" s="228">
        <f t="shared" si="264"/>
        <v>45534.710543981484</v>
      </c>
      <c r="D285" s="229">
        <f ca="1"/>
        <v>1.2445649236154467E-2</v>
      </c>
      <c r="E285" s="293">
        <f t="shared" ca="1" si="265"/>
        <v>-0.20333410459361795</v>
      </c>
      <c r="F285" s="229">
        <f ca="1"/>
        <v>1.2425315825695105E-2</v>
      </c>
      <c r="G285" s="293">
        <f t="shared" ca="1" si="265"/>
        <v>11.044350107295708</v>
      </c>
      <c r="H285" s="229">
        <f ca="1"/>
        <v>1.3529750836424676E-2</v>
      </c>
      <c r="I285" s="293">
        <f t="shared" ref="I285:K285" ca="1" si="287">(J285-H285)*10000</f>
        <v>12.526629297991699</v>
      </c>
      <c r="J285" s="229">
        <f ca="1"/>
        <v>1.4782413766223846E-2</v>
      </c>
      <c r="K285" s="293">
        <f t="shared" ca="1" si="287"/>
        <v>14.689725708694722</v>
      </c>
      <c r="L285" s="229">
        <f ca="1"/>
        <v>1.6251386337093318E-2</v>
      </c>
      <c r="M285" s="2" t="s">
        <v>321</v>
      </c>
    </row>
    <row r="286" spans="3:13">
      <c r="C286" s="228">
        <f t="shared" si="264"/>
        <v>45544.710543981484</v>
      </c>
      <c r="D286" s="229">
        <f ca="1"/>
        <v>1.252075589376371E-2</v>
      </c>
      <c r="E286" s="293">
        <f t="shared" ca="1" si="265"/>
        <v>-0.21960383919990972</v>
      </c>
      <c r="F286" s="229">
        <f ca="1"/>
        <v>1.2498795509843719E-2</v>
      </c>
      <c r="G286" s="293">
        <f t="shared" ca="1" si="265"/>
        <v>11.000185392420185</v>
      </c>
      <c r="H286" s="229">
        <f ca="1"/>
        <v>1.3598814049085738E-2</v>
      </c>
      <c r="I286" s="293">
        <f t="shared" ref="I286:K286" ca="1" si="288">(J286-H286)*10000</f>
        <v>12.47488710392571</v>
      </c>
      <c r="J286" s="229">
        <f ca="1"/>
        <v>1.4846302759478309E-2</v>
      </c>
      <c r="K286" s="293">
        <f t="shared" ca="1" si="288"/>
        <v>14.649581123580244</v>
      </c>
      <c r="L286" s="229">
        <f ca="1"/>
        <v>1.6311260871836333E-2</v>
      </c>
      <c r="M286" s="2" t="s">
        <v>321</v>
      </c>
    </row>
    <row r="287" spans="3:13">
      <c r="C287" s="228">
        <f t="shared" si="264"/>
        <v>45554.710543981484</v>
      </c>
      <c r="D287" s="229">
        <f ca="1"/>
        <v>1.2596019948512257E-2</v>
      </c>
      <c r="E287" s="293">
        <f t="shared" ca="1" si="265"/>
        <v>-0.19694272413535094</v>
      </c>
      <c r="F287" s="229">
        <f ca="1"/>
        <v>1.2576325676098721E-2</v>
      </c>
      <c r="G287" s="293">
        <f t="shared" ca="1" si="265"/>
        <v>10.953518533414092</v>
      </c>
      <c r="H287" s="229">
        <f ca="1"/>
        <v>1.3671677529440131E-2</v>
      </c>
      <c r="I287" s="293">
        <f t="shared" ref="I287:K287" ca="1" si="289">(J287-H287)*10000</f>
        <v>12.41923864674534</v>
      </c>
      <c r="J287" s="229">
        <f ca="1"/>
        <v>1.4913601394114665E-2</v>
      </c>
      <c r="K287" s="293">
        <f t="shared" ca="1" si="289"/>
        <v>14.570614000861143</v>
      </c>
      <c r="L287" s="229">
        <f ca="1"/>
        <v>1.6370662794200779E-2</v>
      </c>
      <c r="M287" s="2" t="s">
        <v>321</v>
      </c>
    </row>
    <row r="288" spans="3:13">
      <c r="C288" s="228">
        <f t="shared" si="264"/>
        <v>45564.710543981484</v>
      </c>
      <c r="D288" s="229">
        <f ca="1"/>
        <v>1.2671442038365805E-2</v>
      </c>
      <c r="E288" s="293">
        <f t="shared" ca="1" si="265"/>
        <v>-0.17628609463634509</v>
      </c>
      <c r="F288" s="229">
        <f ca="1"/>
        <v>1.2653813428902171E-2</v>
      </c>
      <c r="G288" s="293">
        <f t="shared" ca="1" si="265"/>
        <v>10.90630981092449</v>
      </c>
      <c r="H288" s="229">
        <f ca="1"/>
        <v>1.374444440999462E-2</v>
      </c>
      <c r="I288" s="293">
        <f t="shared" ref="I288:K288" ca="1" si="290">(J288-H288)*10000</f>
        <v>12.361376114156663</v>
      </c>
      <c r="J288" s="229">
        <f ca="1"/>
        <v>1.4980582021410286E-2</v>
      </c>
      <c r="K288" s="293">
        <f t="shared" ca="1" si="290"/>
        <v>14.489929221555425</v>
      </c>
      <c r="L288" s="229">
        <f ca="1"/>
        <v>1.6429574943565829E-2</v>
      </c>
      <c r="M288" s="2" t="s">
        <v>321</v>
      </c>
    </row>
    <row r="289" spans="3:13">
      <c r="C289" s="228">
        <f t="shared" si="264"/>
        <v>45574.710543981484</v>
      </c>
      <c r="D289" s="229">
        <f ca="1"/>
        <v>1.2747022804571411E-2</v>
      </c>
      <c r="E289" s="293">
        <f t="shared" ca="1" si="265"/>
        <v>-0.11668818381832188</v>
      </c>
      <c r="F289" s="229">
        <f ca="1"/>
        <v>1.2735353986189579E-2</v>
      </c>
      <c r="G289" s="293">
        <f t="shared" ca="1" si="265"/>
        <v>10.894492521449726</v>
      </c>
      <c r="H289" s="229">
        <f ca="1"/>
        <v>1.3824803238334552E-2</v>
      </c>
      <c r="I289" s="293">
        <f t="shared" ref="I289:K289" ca="1" si="291">(J289-H289)*10000</f>
        <v>12.259840120125519</v>
      </c>
      <c r="J289" s="229">
        <f ca="1"/>
        <v>1.5050787250347104E-2</v>
      </c>
      <c r="K289" s="293">
        <f t="shared" ca="1" si="291"/>
        <v>14.37192867917287</v>
      </c>
      <c r="L289" s="229">
        <f ca="1"/>
        <v>1.6487980118264391E-2</v>
      </c>
      <c r="M289" s="2" t="s">
        <v>321</v>
      </c>
    </row>
    <row r="290" spans="3:13">
      <c r="C290" s="228">
        <f t="shared" si="264"/>
        <v>45584.710543981484</v>
      </c>
      <c r="D290" s="229">
        <f ca="1"/>
        <v>1.2822762891653511E-2</v>
      </c>
      <c r="E290" s="293">
        <f t="shared" ca="1" si="265"/>
        <v>-0.10005433981281897</v>
      </c>
      <c r="F290" s="229">
        <f ca="1"/>
        <v>1.2812757457672229E-2</v>
      </c>
      <c r="G290" s="293">
        <f t="shared" ca="1" si="265"/>
        <v>10.888805919713057</v>
      </c>
      <c r="H290" s="229">
        <f ca="1"/>
        <v>1.3901638049643535E-2</v>
      </c>
      <c r="I290" s="293">
        <f t="shared" ref="I290:K290" ca="1" si="292">(J290-H290)*10000</f>
        <v>12.153670460718375</v>
      </c>
      <c r="J290" s="229">
        <f ca="1"/>
        <v>1.5117005095715372E-2</v>
      </c>
      <c r="K290" s="293">
        <f t="shared" ca="1" si="292"/>
        <v>14.288559796966464</v>
      </c>
      <c r="L290" s="229">
        <f ca="1"/>
        <v>1.6545861075412019E-2</v>
      </c>
      <c r="M290" s="2" t="s">
        <v>321</v>
      </c>
    </row>
    <row r="291" spans="3:13">
      <c r="C291" s="228">
        <f t="shared" si="264"/>
        <v>45594.710543981484</v>
      </c>
      <c r="D291" s="229">
        <f ca="1"/>
        <v>1.2898161873675538E-2</v>
      </c>
      <c r="E291" s="293">
        <f t="shared" ca="1" si="265"/>
        <v>-8.0434094630547209E-2</v>
      </c>
      <c r="F291" s="229">
        <f ca="1"/>
        <v>1.2890118464212483E-2</v>
      </c>
      <c r="G291" s="293">
        <f t="shared" ca="1" si="265"/>
        <v>10.882981790757436</v>
      </c>
      <c r="H291" s="229">
        <f ca="1"/>
        <v>1.3978416643288227E-2</v>
      </c>
      <c r="I291" s="293">
        <f t="shared" ref="I291:K291" ca="1" si="293">(J291-H291)*10000</f>
        <v>12.043959853143601</v>
      </c>
      <c r="J291" s="229">
        <f ca="1"/>
        <v>1.5182812628602587E-2</v>
      </c>
      <c r="K291" s="293">
        <f t="shared" ca="1" si="293"/>
        <v>14.203879021462313</v>
      </c>
      <c r="L291" s="229">
        <f ca="1"/>
        <v>1.6603200530748818E-2</v>
      </c>
      <c r="M291" s="2" t="s">
        <v>321</v>
      </c>
    </row>
    <row r="292" spans="3:13">
      <c r="C292" s="228">
        <f t="shared" si="264"/>
        <v>45604.710543981484</v>
      </c>
      <c r="D292" s="229">
        <f ca="1"/>
        <v>1.2972351043842766E-2</v>
      </c>
      <c r="E292" s="293">
        <f t="shared" ca="1" si="265"/>
        <v>-9.0111291942331778E-2</v>
      </c>
      <c r="F292" s="229">
        <f ca="1"/>
        <v>1.2963339914648533E-2</v>
      </c>
      <c r="G292" s="293">
        <f t="shared" ca="1" si="265"/>
        <v>10.917593016484487</v>
      </c>
      <c r="H292" s="229">
        <f ca="1"/>
        <v>1.4055099216296982E-2</v>
      </c>
      <c r="I292" s="293">
        <f t="shared" ref="I292:K292" ca="1" si="294">(J292-H292)*10000</f>
        <v>11.896216604442584</v>
      </c>
      <c r="J292" s="229">
        <f ca="1"/>
        <v>1.524472087674124E-2</v>
      </c>
      <c r="K292" s="293">
        <f t="shared" ca="1" si="294"/>
        <v>14.152602817412411</v>
      </c>
      <c r="L292" s="229">
        <f ca="1"/>
        <v>1.6659981158482481E-2</v>
      </c>
      <c r="M292" s="2" t="s">
        <v>321</v>
      </c>
    </row>
    <row r="293" spans="3:13">
      <c r="C293" s="228">
        <f t="shared" si="264"/>
        <v>45614.710543981484</v>
      </c>
      <c r="D293" s="229">
        <f ca="1"/>
        <v>1.3045312884412042E-2</v>
      </c>
      <c r="E293" s="293">
        <f t="shared" ca="1" si="265"/>
        <v>-4.6973892664538275E-2</v>
      </c>
      <c r="F293" s="229">
        <f ca="1"/>
        <v>1.3040615495145588E-2</v>
      </c>
      <c r="G293" s="293">
        <f t="shared" ca="1" si="265"/>
        <v>10.91001793266471</v>
      </c>
      <c r="H293" s="229">
        <f ca="1"/>
        <v>1.4131617288412059E-2</v>
      </c>
      <c r="I293" s="293">
        <f t="shared" ref="I293:K293" ca="1" si="295">(J293-H293)*10000</f>
        <v>11.780409551746841</v>
      </c>
      <c r="J293" s="229">
        <f ca="1"/>
        <v>1.5309658243586743E-2</v>
      </c>
      <c r="K293" s="293">
        <f t="shared" ca="1" si="295"/>
        <v>14.065273475545956</v>
      </c>
      <c r="L293" s="229">
        <f ca="1"/>
        <v>1.6716185591141339E-2</v>
      </c>
      <c r="M293" s="2" t="s">
        <v>321</v>
      </c>
    </row>
    <row r="294" spans="3:13">
      <c r="C294" s="228">
        <f t="shared" si="264"/>
        <v>45624.710543981484</v>
      </c>
      <c r="D294" s="229">
        <f ca="1"/>
        <v>1.3117046006574297E-2</v>
      </c>
      <c r="E294" s="293">
        <f t="shared" ca="1" si="265"/>
        <v>8.027188999181617E-3</v>
      </c>
      <c r="F294" s="229">
        <f ca="1"/>
        <v>1.3117848725474215E-2</v>
      </c>
      <c r="G294" s="293">
        <f t="shared" ca="1" si="265"/>
        <v>10.90052799477572</v>
      </c>
      <c r="H294" s="229">
        <f ca="1"/>
        <v>1.4207901524951787E-2</v>
      </c>
      <c r="I294" s="293">
        <f t="shared" ref="I294:K294" ca="1" si="296">(J294-H294)*10000</f>
        <v>11.661943552326148</v>
      </c>
      <c r="J294" s="229">
        <f ca="1"/>
        <v>1.5374095880184402E-2</v>
      </c>
      <c r="K294" s="293">
        <f t="shared" ca="1" si="296"/>
        <v>13.977005392468781</v>
      </c>
      <c r="L294" s="229">
        <f ca="1"/>
        <v>1.677179641943128E-2</v>
      </c>
      <c r="M294" s="2" t="s">
        <v>321</v>
      </c>
    </row>
    <row r="295" spans="3:13">
      <c r="C295" s="228">
        <f t="shared" si="264"/>
        <v>45634.710543981484</v>
      </c>
      <c r="D295" s="229">
        <f ca="1"/>
        <v>1.3187548995377156E-2</v>
      </c>
      <c r="E295" s="293">
        <f t="shared" ca="1" si="265"/>
        <v>0.21011762786054405</v>
      </c>
      <c r="F295" s="229">
        <f ca="1"/>
        <v>1.320856075816321E-2</v>
      </c>
      <c r="G295" s="293">
        <f t="shared" ca="1" si="265"/>
        <v>10.674333681145697</v>
      </c>
      <c r="H295" s="229">
        <f ca="1"/>
        <v>1.427599412627778E-2</v>
      </c>
      <c r="I295" s="293">
        <f t="shared" ref="I295:K295" ca="1" si="297">(J295-H295)*10000</f>
        <v>11.653414035623626</v>
      </c>
      <c r="J295" s="229">
        <f ca="1"/>
        <v>1.5441335529840143E-2</v>
      </c>
      <c r="K295" s="293">
        <f t="shared" ca="1" si="297"/>
        <v>13.854606622615753</v>
      </c>
      <c r="L295" s="229">
        <f ca="1"/>
        <v>1.6826796192101718E-2</v>
      </c>
      <c r="M295" s="2" t="s">
        <v>321</v>
      </c>
    </row>
    <row r="296" spans="3:13">
      <c r="C296" s="228">
        <f t="shared" si="264"/>
        <v>45644.710543981484</v>
      </c>
      <c r="D296" s="229">
        <f ca="1"/>
        <v>1.3256820409830193E-2</v>
      </c>
      <c r="E296" s="293">
        <f t="shared" ca="1" si="265"/>
        <v>0.40789761474443675</v>
      </c>
      <c r="F296" s="229">
        <f ca="1"/>
        <v>1.3297610171304637E-2</v>
      </c>
      <c r="G296" s="293">
        <f t="shared" ca="1" si="265"/>
        <v>10.541382471634542</v>
      </c>
      <c r="H296" s="229">
        <f ca="1"/>
        <v>1.4351748418468091E-2</v>
      </c>
      <c r="I296" s="293">
        <f t="shared" ref="I296:K296" ca="1" si="298">(J296-H296)*10000</f>
        <v>11.528894542117714</v>
      </c>
      <c r="J296" s="229">
        <f ca="1"/>
        <v>1.5504637872679862E-2</v>
      </c>
      <c r="K296" s="293">
        <f t="shared" ca="1" si="298"/>
        <v>13.765295431363306</v>
      </c>
      <c r="L296" s="229">
        <f ca="1"/>
        <v>1.6881167415816193E-2</v>
      </c>
      <c r="M296" s="2" t="s">
        <v>321</v>
      </c>
    </row>
    <row r="297" spans="3:13">
      <c r="C297" s="228">
        <f t="shared" si="264"/>
        <v>45654.710543981484</v>
      </c>
      <c r="D297" s="229">
        <f ca="1"/>
        <v>1.3324858783316932E-2</v>
      </c>
      <c r="E297" s="293">
        <f t="shared" ca="1" si="265"/>
        <v>0.61887383152986819</v>
      </c>
      <c r="F297" s="229">
        <f ca="1"/>
        <v>1.3386746166469919E-2</v>
      </c>
      <c r="G297" s="293">
        <f t="shared" ca="1" si="265"/>
        <v>10.403205494734848</v>
      </c>
      <c r="H297" s="229">
        <f ca="1"/>
        <v>1.4427066715943404E-2</v>
      </c>
      <c r="I297" s="293">
        <f t="shared" ref="I297:K297" ca="1" si="299">(J297-H297)*10000</f>
        <v>11.402812947458406</v>
      </c>
      <c r="J297" s="229">
        <f ca="1"/>
        <v>1.5567348010689245E-2</v>
      </c>
      <c r="K297" s="293">
        <f t="shared" ca="1" si="299"/>
        <v>13.675445443414921</v>
      </c>
      <c r="L297" s="229">
        <f ca="1"/>
        <v>1.6934892555030737E-2</v>
      </c>
      <c r="M297" s="2" t="s">
        <v>321</v>
      </c>
    </row>
    <row r="298" spans="3:13">
      <c r="C298" s="228">
        <f t="shared" si="264"/>
        <v>45664.710543981484</v>
      </c>
      <c r="D298" s="229">
        <f ca="1"/>
        <v>1.3428489160804795E-2</v>
      </c>
      <c r="E298" s="293">
        <f t="shared" ca="1" si="265"/>
        <v>0.39065440819070069</v>
      </c>
      <c r="F298" s="229">
        <f ca="1"/>
        <v>1.3467554601623865E-2</v>
      </c>
      <c r="G298" s="293">
        <f t="shared" ca="1" si="265"/>
        <v>10.313045023735318</v>
      </c>
      <c r="H298" s="229">
        <f ca="1"/>
        <v>1.4498859103997397E-2</v>
      </c>
      <c r="I298" s="293">
        <f t="shared" ref="I298:K298" ca="1" si="300">(J298-H298)*10000</f>
        <v>11.257804406951227</v>
      </c>
      <c r="J298" s="229">
        <f ca="1"/>
        <v>1.5624639544692519E-2</v>
      </c>
      <c r="K298" s="293">
        <f t="shared" ca="1" si="300"/>
        <v>13.624701867382544</v>
      </c>
      <c r="L298" s="229">
        <f ca="1"/>
        <v>1.6987109731430774E-2</v>
      </c>
      <c r="M298" s="2" t="s">
        <v>321</v>
      </c>
    </row>
    <row r="299" spans="3:13">
      <c r="C299" s="228">
        <f t="shared" si="264"/>
        <v>45674.710543981484</v>
      </c>
      <c r="D299" s="229">
        <f ca="1"/>
        <v>1.3494412466890204E-2</v>
      </c>
      <c r="E299" s="293">
        <f t="shared" ca="1" si="265"/>
        <v>0.49873559573181819</v>
      </c>
      <c r="F299" s="229">
        <f ca="1"/>
        <v>1.3544286026463386E-2</v>
      </c>
      <c r="G299" s="293">
        <f t="shared" ca="1" si="265"/>
        <v>10.244554503673516</v>
      </c>
      <c r="H299" s="229">
        <f ca="1"/>
        <v>1.4568741476830738E-2</v>
      </c>
      <c r="I299" s="293">
        <f t="shared" ref="I299:K299" ca="1" si="301">(J299-H299)*10000</f>
        <v>11.150778053028512</v>
      </c>
      <c r="J299" s="229">
        <f ca="1"/>
        <v>1.5683819282133589E-2</v>
      </c>
      <c r="K299" s="293">
        <f t="shared" ca="1" si="301"/>
        <v>13.544563201346692</v>
      </c>
      <c r="L299" s="229">
        <f ca="1"/>
        <v>1.7038275602268258E-2</v>
      </c>
      <c r="M299" s="2" t="s">
        <v>321</v>
      </c>
    </row>
    <row r="300" spans="3:13">
      <c r="C300" s="228">
        <f t="shared" si="264"/>
        <v>45684.710543981484</v>
      </c>
      <c r="D300" s="229">
        <f ca="1"/>
        <v>1.3559508036704682E-2</v>
      </c>
      <c r="E300" s="293">
        <f t="shared" ca="1" si="265"/>
        <v>0.60597513569255601</v>
      </c>
      <c r="F300" s="229">
        <f ca="1"/>
        <v>1.3620105550273938E-2</v>
      </c>
      <c r="G300" s="293">
        <f t="shared" ca="1" si="265"/>
        <v>10.17824568615093</v>
      </c>
      <c r="H300" s="229">
        <f ca="1"/>
        <v>1.4637930118889031E-2</v>
      </c>
      <c r="I300" s="293">
        <f t="shared" ref="I300:K300" ca="1" si="302">(J300-H300)*10000</f>
        <v>11.043657884286482</v>
      </c>
      <c r="J300" s="229">
        <f ca="1"/>
        <v>1.5742295907317679E-2</v>
      </c>
      <c r="K300" s="293">
        <f t="shared" ca="1" si="302"/>
        <v>13.464372956172554</v>
      </c>
      <c r="L300" s="229">
        <f ca="1"/>
        <v>1.7088733202934935E-2</v>
      </c>
      <c r="M300" s="2" t="s">
        <v>321</v>
      </c>
    </row>
    <row r="301" spans="3:13">
      <c r="C301" s="228">
        <f t="shared" si="264"/>
        <v>45694.710543981484</v>
      </c>
      <c r="D301" s="229">
        <f ca="1"/>
        <v>1.3624799494704833E-2</v>
      </c>
      <c r="E301" s="293">
        <f t="shared" ca="1" si="265"/>
        <v>0.58181589693956026</v>
      </c>
      <c r="F301" s="229">
        <f ca="1"/>
        <v>1.3682981084398789E-2</v>
      </c>
      <c r="G301" s="293">
        <f t="shared" ca="1" si="265"/>
        <v>10.197529180644063</v>
      </c>
      <c r="H301" s="229">
        <f ca="1"/>
        <v>1.4702734002463195E-2</v>
      </c>
      <c r="I301" s="293">
        <f t="shared" ref="I301:K301" ca="1" si="303">(J301-H301)*10000</f>
        <v>10.973172515603043</v>
      </c>
      <c r="J301" s="229">
        <f ca="1"/>
        <v>1.5800051254023499E-2</v>
      </c>
      <c r="K301" s="293">
        <f t="shared" ca="1" si="303"/>
        <v>13.384246430152256</v>
      </c>
      <c r="L301" s="229">
        <f ca="1"/>
        <v>1.7138475897038725E-2</v>
      </c>
      <c r="M301" s="2" t="s">
        <v>321</v>
      </c>
    </row>
    <row r="302" spans="3:13">
      <c r="C302" s="228">
        <f t="shared" si="264"/>
        <v>45704.710543981484</v>
      </c>
      <c r="D302" s="229">
        <f ca="1"/>
        <v>1.3690334710838661E-2</v>
      </c>
      <c r="E302" s="293">
        <f t="shared" ca="1" si="265"/>
        <v>0.66387719575297999</v>
      </c>
      <c r="F302" s="229">
        <f ca="1"/>
        <v>1.3756722430413959E-2</v>
      </c>
      <c r="G302" s="293">
        <f t="shared" ca="1" si="265"/>
        <v>10.137621203777231</v>
      </c>
      <c r="H302" s="229">
        <f ca="1"/>
        <v>1.4770484550791682E-2</v>
      </c>
      <c r="I302" s="293">
        <f t="shared" ref="I302:K302" ca="1" si="304">(J302-H302)*10000</f>
        <v>10.865985869473478</v>
      </c>
      <c r="J302" s="229">
        <f ca="1"/>
        <v>1.5857083137739029E-2</v>
      </c>
      <c r="K302" s="293">
        <f t="shared" ca="1" si="304"/>
        <v>13.304278847843417</v>
      </c>
      <c r="L302" s="229">
        <f ca="1"/>
        <v>1.7187511022523371E-2</v>
      </c>
      <c r="M302" s="2" t="s">
        <v>321</v>
      </c>
    </row>
    <row r="303" spans="3:13">
      <c r="C303" s="228">
        <f t="shared" si="264"/>
        <v>45714.710543981484</v>
      </c>
      <c r="D303" s="229">
        <f ca="1"/>
        <v>1.3756114357608221E-2</v>
      </c>
      <c r="E303" s="293">
        <f t="shared" ca="1" si="265"/>
        <v>0.73224075539174083</v>
      </c>
      <c r="F303" s="229">
        <f ca="1"/>
        <v>1.3829338433147395E-2</v>
      </c>
      <c r="G303" s="293">
        <f t="shared" ca="1" si="265"/>
        <v>10.081593834947947</v>
      </c>
      <c r="H303" s="229">
        <f ca="1"/>
        <v>1.4837497816642189E-2</v>
      </c>
      <c r="I303" s="293">
        <f t="shared" ref="I303:K303" ca="1" si="305">(J303-H303)*10000</f>
        <v>10.758926145470124</v>
      </c>
      <c r="J303" s="229">
        <f ca="1"/>
        <v>1.5913390431189202E-2</v>
      </c>
      <c r="K303" s="293">
        <f t="shared" ca="1" si="305"/>
        <v>13.224564307335561</v>
      </c>
      <c r="L303" s="229">
        <f ca="1"/>
        <v>1.7235846861922758E-2</v>
      </c>
      <c r="M303" s="2" t="s">
        <v>321</v>
      </c>
    </row>
    <row r="304" spans="3:13">
      <c r="C304" s="228">
        <f t="shared" si="264"/>
        <v>45724.710543981484</v>
      </c>
      <c r="D304" s="229">
        <f ca="1"/>
        <v>1.382213911231173E-2</v>
      </c>
      <c r="E304" s="293">
        <f t="shared" ca="1" si="265"/>
        <v>0.90039753036381609</v>
      </c>
      <c r="F304" s="229">
        <f ca="1"/>
        <v>1.3912178865348112E-2</v>
      </c>
      <c r="G304" s="293">
        <f t="shared" ca="1" si="265"/>
        <v>10.022314298874774</v>
      </c>
      <c r="H304" s="229">
        <f ca="1"/>
        <v>1.4914410295235589E-2</v>
      </c>
      <c r="I304" s="293">
        <f t="shared" ref="I304:K304" ca="1" si="306">(J304-H304)*10000</f>
        <v>10.635646913562253</v>
      </c>
      <c r="J304" s="229">
        <f ca="1"/>
        <v>1.5977974986591814E-2</v>
      </c>
      <c r="K304" s="293">
        <f t="shared" ca="1" si="306"/>
        <v>13.055167221192598</v>
      </c>
      <c r="L304" s="229">
        <f ca="1"/>
        <v>1.7283491708711074E-2</v>
      </c>
      <c r="M304" s="2" t="s">
        <v>321</v>
      </c>
    </row>
    <row r="305" spans="3:13">
      <c r="C305" s="228">
        <f t="shared" si="264"/>
        <v>45734.710543981484</v>
      </c>
      <c r="D305" s="229">
        <f ca="1"/>
        <v>1.3888409657052452E-2</v>
      </c>
      <c r="E305" s="293">
        <f t="shared" ca="1" si="265"/>
        <v>0.93974157434941963</v>
      </c>
      <c r="F305" s="229">
        <f ca="1"/>
        <v>1.3982383814487393E-2</v>
      </c>
      <c r="G305" s="293">
        <f t="shared" ca="1" si="265"/>
        <v>9.9746305701455853</v>
      </c>
      <c r="H305" s="229">
        <f ca="1"/>
        <v>1.4979846871501952E-2</v>
      </c>
      <c r="I305" s="293">
        <f t="shared" ref="I305:K305" ca="1" si="307">(J305-H305)*10000</f>
        <v>10.528804242277076</v>
      </c>
      <c r="J305" s="229">
        <f ca="1"/>
        <v>1.603272729572966E-2</v>
      </c>
      <c r="K305" s="293">
        <f t="shared" ca="1" si="307"/>
        <v>12.977265717463855</v>
      </c>
      <c r="L305" s="229">
        <f ca="1"/>
        <v>1.7330453867476045E-2</v>
      </c>
      <c r="M305" s="2" t="s">
        <v>321</v>
      </c>
    </row>
    <row r="306" spans="3:13">
      <c r="C306" s="228">
        <f t="shared" si="264"/>
        <v>45744.710543981484</v>
      </c>
      <c r="D306" s="229">
        <f ca="1"/>
        <v>1.395492667877422E-2</v>
      </c>
      <c r="E306" s="293">
        <f t="shared" ca="1" si="265"/>
        <v>0.965366177262169</v>
      </c>
      <c r="F306" s="229">
        <f ca="1"/>
        <v>1.4051463296500437E-2</v>
      </c>
      <c r="G306" s="293">
        <f t="shared" ca="1" si="265"/>
        <v>9.9308294865045958</v>
      </c>
      <c r="H306" s="229">
        <f ca="1"/>
        <v>1.5044546245150897E-2</v>
      </c>
      <c r="I306" s="293">
        <f t="shared" ref="I306:K306" ca="1" si="308">(J306-H306)*10000</f>
        <v>10.422050615552635</v>
      </c>
      <c r="J306" s="229">
        <f ca="1"/>
        <v>1.608675130670616E-2</v>
      </c>
      <c r="K306" s="293">
        <f t="shared" ca="1" si="308"/>
        <v>12.899903473825892</v>
      </c>
      <c r="L306" s="229">
        <f ca="1"/>
        <v>1.737674165408875E-2</v>
      </c>
      <c r="M306" s="2" t="s">
        <v>321</v>
      </c>
    </row>
    <row r="307" spans="3:13">
      <c r="C307" s="228">
        <f t="shared" si="264"/>
        <v>45754.710543981484</v>
      </c>
      <c r="D307" s="229">
        <f ca="1"/>
        <v>1.4021690869199356E-2</v>
      </c>
      <c r="E307" s="293">
        <f t="shared" ca="1" si="265"/>
        <v>0.94107437100454316</v>
      </c>
      <c r="F307" s="229">
        <f ca="1"/>
        <v>1.4115798306299811E-2</v>
      </c>
      <c r="G307" s="293">
        <f t="shared" ca="1" si="265"/>
        <v>9.8926923441797214</v>
      </c>
      <c r="H307" s="229">
        <f ca="1"/>
        <v>1.5105067540717783E-2</v>
      </c>
      <c r="I307" s="293">
        <f t="shared" ref="I307:K307" ca="1" si="309">(J307-H307)*10000</f>
        <v>10.320821482636619</v>
      </c>
      <c r="J307" s="229">
        <f ca="1"/>
        <v>1.6137149688981445E-2</v>
      </c>
      <c r="K307" s="293">
        <f t="shared" ca="1" si="309"/>
        <v>12.852137068961774</v>
      </c>
      <c r="L307" s="229">
        <f ca="1"/>
        <v>1.7422363395877622E-2</v>
      </c>
      <c r="M307" s="2" t="s">
        <v>321</v>
      </c>
    </row>
    <row r="308" spans="3:13">
      <c r="C308" s="228">
        <f t="shared" si="264"/>
        <v>45764.710543981484</v>
      </c>
      <c r="D308" s="229">
        <f ca="1"/>
        <v>1.4088702924934821E-2</v>
      </c>
      <c r="E308" s="293">
        <f t="shared" ca="1" si="265"/>
        <v>0.93977512755187564</v>
      </c>
      <c r="F308" s="229">
        <f ca="1"/>
        <v>1.4182680437690009E-2</v>
      </c>
      <c r="G308" s="293">
        <f t="shared" ca="1" si="265"/>
        <v>9.8564627558108544</v>
      </c>
      <c r="H308" s="229">
        <f ca="1"/>
        <v>1.5168326713271094E-2</v>
      </c>
      <c r="I308" s="293">
        <f t="shared" ref="I308:K308" ca="1" si="310">(J308-H308)*10000</f>
        <v>10.214212320614063</v>
      </c>
      <c r="J308" s="229">
        <f ca="1"/>
        <v>1.6189747945332501E-2</v>
      </c>
      <c r="K308" s="293">
        <f t="shared" ca="1" si="310"/>
        <v>12.775794864603903</v>
      </c>
      <c r="L308" s="229">
        <f ca="1"/>
        <v>1.7467327431792891E-2</v>
      </c>
      <c r="M308" s="2" t="s">
        <v>321</v>
      </c>
    </row>
    <row r="309" spans="3:13">
      <c r="C309" s="228">
        <f t="shared" si="264"/>
        <v>45774.710543981484</v>
      </c>
      <c r="D309" s="229">
        <f ca="1"/>
        <v>1.4155886223858889E-2</v>
      </c>
      <c r="E309" s="293">
        <f t="shared" ca="1" si="265"/>
        <v>0.92550857769354078</v>
      </c>
      <c r="F309" s="229">
        <f ca="1"/>
        <v>1.4248437081628243E-2</v>
      </c>
      <c r="G309" s="293">
        <f t="shared" ca="1" si="265"/>
        <v>9.8241161262869845</v>
      </c>
      <c r="H309" s="229">
        <f ca="1"/>
        <v>1.5230848694256942E-2</v>
      </c>
      <c r="I309" s="293">
        <f t="shared" ref="I309:K309" ca="1" si="311">(J309-H309)*10000</f>
        <v>10.107657277078284</v>
      </c>
      <c r="J309" s="229">
        <f ca="1"/>
        <v>1.624161442196477E-2</v>
      </c>
      <c r="K309" s="293">
        <f t="shared" ca="1" si="311"/>
        <v>12.700276906124353</v>
      </c>
      <c r="L309" s="229">
        <f ca="1"/>
        <v>1.7511642112577205E-2</v>
      </c>
      <c r="M309" s="2" t="s">
        <v>321</v>
      </c>
    </row>
    <row r="310" spans="3:13">
      <c r="C310" s="228">
        <f t="shared" si="264"/>
        <v>45784.710543981484</v>
      </c>
      <c r="D310" s="229">
        <f ca="1"/>
        <v>1.4222860480559426E-2</v>
      </c>
      <c r="E310" s="293">
        <f t="shared" ca="1" si="265"/>
        <v>0.93665709288823573</v>
      </c>
      <c r="F310" s="229">
        <f ca="1"/>
        <v>1.431652618984825E-2</v>
      </c>
      <c r="G310" s="293">
        <f t="shared" ca="1" si="265"/>
        <v>9.7944534728176826</v>
      </c>
      <c r="H310" s="229">
        <f ca="1"/>
        <v>1.5295971537130018E-2</v>
      </c>
      <c r="I310" s="293">
        <f t="shared" ref="I310:K310" ca="1" si="312">(J310-H310)*10000</f>
        <v>9.9956909693294822</v>
      </c>
      <c r="J310" s="229">
        <f ca="1"/>
        <v>1.6295540634062966E-2</v>
      </c>
      <c r="K310" s="293">
        <f t="shared" ca="1" si="312"/>
        <v>12.597751668670387</v>
      </c>
      <c r="L310" s="229">
        <f ca="1"/>
        <v>1.7555315800930005E-2</v>
      </c>
      <c r="M310" s="2" t="s">
        <v>321</v>
      </c>
    </row>
    <row r="311" spans="3:13">
      <c r="C311" s="228">
        <f t="shared" si="264"/>
        <v>45794.710543981484</v>
      </c>
      <c r="D311" s="229">
        <f ca="1"/>
        <v>1.4289573791035334E-2</v>
      </c>
      <c r="E311" s="293">
        <f t="shared" ca="1" si="265"/>
        <v>0.90404364164846374</v>
      </c>
      <c r="F311" s="229">
        <f ca="1"/>
        <v>1.4379978155200181E-2</v>
      </c>
      <c r="G311" s="293">
        <f t="shared" ca="1" si="265"/>
        <v>9.7700668362349887</v>
      </c>
      <c r="H311" s="229">
        <f ca="1"/>
        <v>1.535698483882368E-2</v>
      </c>
      <c r="I311" s="293">
        <f t="shared" ref="I311:K311" ca="1" si="313">(J311-H311)*10000</f>
        <v>9.8892041352865139</v>
      </c>
      <c r="J311" s="229">
        <f ca="1"/>
        <v>1.6345905252352331E-2</v>
      </c>
      <c r="K311" s="293">
        <f t="shared" ca="1" si="313"/>
        <v>12.524516193215437</v>
      </c>
      <c r="L311" s="229">
        <f ca="1"/>
        <v>1.7598356871673874E-2</v>
      </c>
      <c r="M311" s="2" t="s">
        <v>321</v>
      </c>
    </row>
    <row r="312" spans="3:13">
      <c r="C312" s="228">
        <f t="shared" si="264"/>
        <v>45804.710543981484</v>
      </c>
      <c r="D312" s="229">
        <f ca="1"/>
        <v>1.4356026050490443E-2</v>
      </c>
      <c r="E312" s="293">
        <f t="shared" ca="1" si="265"/>
        <v>0.86278537439131786</v>
      </c>
      <c r="F312" s="229">
        <f ca="1"/>
        <v>1.4442304587929574E-2</v>
      </c>
      <c r="G312" s="293">
        <f t="shared" ca="1" si="265"/>
        <v>9.7495633300738813</v>
      </c>
      <c r="H312" s="229">
        <f ca="1"/>
        <v>1.5417260920936962E-2</v>
      </c>
      <c r="I312" s="293">
        <f t="shared" ref="I312:K312" ca="1" si="314">(J312-H312)*10000</f>
        <v>9.7827341093918889</v>
      </c>
      <c r="J312" s="229">
        <f ca="1"/>
        <v>1.6395534331876151E-2</v>
      </c>
      <c r="K312" s="293">
        <f t="shared" ca="1" si="314"/>
        <v>12.452393800389123</v>
      </c>
      <c r="L312" s="229">
        <f ca="1"/>
        <v>1.7640773711915064E-2</v>
      </c>
      <c r="M312" s="2" t="s">
        <v>321</v>
      </c>
    </row>
    <row r="313" spans="3:13">
      <c r="C313" s="228">
        <f t="shared" si="264"/>
        <v>45814.710543981484</v>
      </c>
      <c r="D313" s="229">
        <f ca="1"/>
        <v>1.4422217149012671E-2</v>
      </c>
      <c r="E313" s="293">
        <f t="shared" ca="1" si="265"/>
        <v>0.77991692730193862</v>
      </c>
      <c r="F313" s="229">
        <f ca="1"/>
        <v>1.4500208841742865E-2</v>
      </c>
      <c r="G313" s="293">
        <f t="shared" ca="1" si="265"/>
        <v>9.765909051791672</v>
      </c>
      <c r="H313" s="229">
        <f ca="1"/>
        <v>1.5476799746922032E-2</v>
      </c>
      <c r="I313" s="293">
        <f t="shared" ref="I313:K313" ca="1" si="315">(J313-H313)*10000</f>
        <v>9.6493838135874697</v>
      </c>
      <c r="J313" s="229">
        <f ca="1"/>
        <v>1.6441738128280779E-2</v>
      </c>
      <c r="K313" s="293">
        <f t="shared" ca="1" si="315"/>
        <v>12.408365929271504</v>
      </c>
      <c r="L313" s="229">
        <f ca="1"/>
        <v>1.768257472120793E-2</v>
      </c>
      <c r="M313" s="2" t="s">
        <v>321</v>
      </c>
    </row>
    <row r="314" spans="3:13">
      <c r="C314" s="228">
        <f t="shared" si="264"/>
        <v>45824.710543981484</v>
      </c>
      <c r="D314" s="229">
        <f ca="1"/>
        <v>1.4488146971503362E-2</v>
      </c>
      <c r="E314" s="293">
        <f t="shared" ca="1" si="265"/>
        <v>0.72190925713179477</v>
      </c>
      <c r="F314" s="229">
        <f ca="1"/>
        <v>1.4560337897216542E-2</v>
      </c>
      <c r="G314" s="293">
        <f t="shared" ca="1" si="265"/>
        <v>9.7526337150426716</v>
      </c>
      <c r="H314" s="229">
        <f ca="1"/>
        <v>1.5535601268720809E-2</v>
      </c>
      <c r="I314" s="293">
        <f t="shared" ref="I314:K314" ca="1" si="316">(J314-H314)*10000</f>
        <v>9.5432603781517642</v>
      </c>
      <c r="J314" s="229">
        <f ca="1"/>
        <v>1.6489927306535986E-2</v>
      </c>
      <c r="K314" s="293">
        <f t="shared" ca="1" si="316"/>
        <v>12.338410051782322</v>
      </c>
      <c r="L314" s="229">
        <f ca="1"/>
        <v>1.7723768311714218E-2</v>
      </c>
      <c r="M314" s="2" t="s">
        <v>321</v>
      </c>
    </row>
    <row r="315" spans="3:13">
      <c r="C315" s="228">
        <f t="shared" si="264"/>
        <v>45834.710543981484</v>
      </c>
      <c r="D315" s="229">
        <f ca="1"/>
        <v>1.4553815397231275E-2</v>
      </c>
      <c r="E315" s="293">
        <f t="shared" ca="1" si="265"/>
        <v>0.65525926806702872</v>
      </c>
      <c r="F315" s="229">
        <f ca="1"/>
        <v>1.4619341324037978E-2</v>
      </c>
      <c r="G315" s="293">
        <f t="shared" ca="1" si="265"/>
        <v>9.7432410286166409</v>
      </c>
      <c r="H315" s="229">
        <f ca="1"/>
        <v>1.5593665426899642E-2</v>
      </c>
      <c r="I315" s="293">
        <f t="shared" ref="I315:K315" ca="1" si="317">(J315-H315)*10000</f>
        <v>9.4371184094990497</v>
      </c>
      <c r="J315" s="229">
        <f ca="1"/>
        <v>1.6537377267849547E-2</v>
      </c>
      <c r="K315" s="293">
        <f t="shared" ca="1" si="317"/>
        <v>12.269856405105751</v>
      </c>
      <c r="L315" s="229">
        <f ca="1"/>
        <v>1.7764362908360122E-2</v>
      </c>
      <c r="M315" s="2" t="s">
        <v>321</v>
      </c>
    </row>
    <row r="316" spans="3:13">
      <c r="C316" s="228">
        <f t="shared" si="264"/>
        <v>45844.710543981484</v>
      </c>
      <c r="D316" s="229">
        <f ca="1"/>
        <v>1.4619222300733939E-2</v>
      </c>
      <c r="E316" s="293">
        <f t="shared" ca="1" si="265"/>
        <v>0.61131759956881138</v>
      </c>
      <c r="F316" s="229">
        <f ca="1"/>
        <v>1.468035406069082E-2</v>
      </c>
      <c r="G316" s="293">
        <f t="shared" ca="1" si="265"/>
        <v>9.7063809010727518</v>
      </c>
      <c r="H316" s="229">
        <f ca="1"/>
        <v>1.5650992150798095E-2</v>
      </c>
      <c r="I316" s="293">
        <f t="shared" ref="I316:K316" ca="1" si="318">(J316-H316)*10000</f>
        <v>9.35678026334371</v>
      </c>
      <c r="J316" s="229">
        <f ca="1"/>
        <v>1.6586670177132466E-2</v>
      </c>
      <c r="K316" s="293">
        <f t="shared" ca="1" si="318"/>
        <v>12.176967718647049</v>
      </c>
      <c r="L316" s="229">
        <f ca="1"/>
        <v>1.7804366948997171E-2</v>
      </c>
      <c r="M316" s="2" t="s">
        <v>321</v>
      </c>
    </row>
    <row r="317" spans="3:13">
      <c r="C317" s="228">
        <f t="shared" si="264"/>
        <v>45854.710543981484</v>
      </c>
      <c r="D317" s="229">
        <f ca="1"/>
        <v>1.4684367550639102E-2</v>
      </c>
      <c r="E317" s="293">
        <f t="shared" ca="1" si="265"/>
        <v>0.52684863604213206</v>
      </c>
      <c r="F317" s="229">
        <f ca="1"/>
        <v>1.4737052414243315E-2</v>
      </c>
      <c r="G317" s="293">
        <f t="shared" ca="1" si="265"/>
        <v>9.7052894441434194</v>
      </c>
      <c r="H317" s="229">
        <f ca="1"/>
        <v>1.5707581358657657E-2</v>
      </c>
      <c r="I317" s="293">
        <f t="shared" ref="I317:K317" ca="1" si="319">(J317-H317)*10000</f>
        <v>9.2502129615660778</v>
      </c>
      <c r="J317" s="229">
        <f ca="1"/>
        <v>1.6632602654814265E-2</v>
      </c>
      <c r="K317" s="293">
        <f t="shared" ca="1" si="319"/>
        <v>12.111862297407953</v>
      </c>
      <c r="L317" s="229">
        <f ca="1"/>
        <v>1.784378888455506E-2</v>
      </c>
      <c r="M317" s="2" t="s">
        <v>321</v>
      </c>
    </row>
    <row r="318" spans="3:13">
      <c r="C318" s="228">
        <f t="shared" si="264"/>
        <v>45864.710543981484</v>
      </c>
      <c r="D318" s="229">
        <f ca="1"/>
        <v>1.4749561497919754E-2</v>
      </c>
      <c r="E318" s="293">
        <f t="shared" ca="1" si="265"/>
        <v>0.43063744268465737</v>
      </c>
      <c r="F318" s="229">
        <f ca="1"/>
        <v>1.4792625242188219E-2</v>
      </c>
      <c r="G318" s="293">
        <f t="shared" ca="1" si="265"/>
        <v>9.7080771617900385</v>
      </c>
      <c r="H318" s="229">
        <f ca="1"/>
        <v>1.5763432958367223E-2</v>
      </c>
      <c r="I318" s="293">
        <f t="shared" ref="I318:K318" ca="1" si="320">(J318-H318)*10000</f>
        <v>9.1435911732015018</v>
      </c>
      <c r="J318" s="229">
        <f ca="1"/>
        <v>1.6677792075687373E-2</v>
      </c>
      <c r="K318" s="293">
        <f t="shared" ca="1" si="320"/>
        <v>12.048451035102381</v>
      </c>
      <c r="L318" s="229">
        <f ca="1"/>
        <v>1.7882637179197611E-2</v>
      </c>
      <c r="M318" s="2" t="s">
        <v>321</v>
      </c>
    </row>
    <row r="319" spans="3:13">
      <c r="C319" s="228">
        <f t="shared" si="264"/>
        <v>45874.710543981484</v>
      </c>
      <c r="D319" s="229">
        <f ca="1"/>
        <v>1.4816333900087202E-2</v>
      </c>
      <c r="E319" s="293">
        <f t="shared" ca="1" si="265"/>
        <v>0.30738441917822423</v>
      </c>
      <c r="F319" s="229">
        <f ca="1"/>
        <v>1.4847072342005024E-2</v>
      </c>
      <c r="G319" s="293">
        <f t="shared" ca="1" si="265"/>
        <v>9.7147455106421159</v>
      </c>
      <c r="H319" s="229">
        <f ca="1"/>
        <v>1.5818546893069236E-2</v>
      </c>
      <c r="I319" s="293">
        <f t="shared" ref="I319:K319" ca="1" si="321">(J319-H319)*10000</f>
        <v>9.036996267404799</v>
      </c>
      <c r="J319" s="229">
        <f ca="1"/>
        <v>1.6722246519809716E-2</v>
      </c>
      <c r="K319" s="293">
        <f t="shared" ca="1" si="321"/>
        <v>11.986737906653499</v>
      </c>
      <c r="L319" s="229">
        <f ca="1"/>
        <v>1.7920920310475066E-2</v>
      </c>
      <c r="M319" s="2" t="s">
        <v>321</v>
      </c>
    </row>
    <row r="320" spans="3:13">
      <c r="C320" s="228">
        <f t="shared" si="264"/>
        <v>45884.710543981484</v>
      </c>
      <c r="D320" s="229">
        <f ca="1"/>
        <v>1.4884896014712884E-2</v>
      </c>
      <c r="E320" s="293">
        <f t="shared" ca="1" si="265"/>
        <v>0.15497612772318731</v>
      </c>
      <c r="F320" s="229">
        <f ca="1"/>
        <v>1.4900393627485202E-2</v>
      </c>
      <c r="G320" s="293">
        <f t="shared" ca="1" si="265"/>
        <v>9.7252954598688213</v>
      </c>
      <c r="H320" s="229">
        <f ca="1"/>
        <v>1.5872923173472085E-2</v>
      </c>
      <c r="I320" s="293">
        <f t="shared" ref="I320:K320" ca="1" si="322">(J320-H320)*10000</f>
        <v>8.9306662287689029</v>
      </c>
      <c r="J320" s="229">
        <f ca="1"/>
        <v>1.6765989796348975E-2</v>
      </c>
      <c r="K320" s="293">
        <f t="shared" ca="1" si="322"/>
        <v>11.926569731268328</v>
      </c>
      <c r="L320" s="229">
        <f ca="1"/>
        <v>1.7958646769475808E-2</v>
      </c>
      <c r="M320" s="2" t="s">
        <v>321</v>
      </c>
    </row>
    <row r="321" spans="3:13">
      <c r="C321" s="228">
        <f t="shared" si="264"/>
        <v>45894.710543981484</v>
      </c>
      <c r="D321" s="229">
        <f ca="1"/>
        <v>1.4955251121333439E-2</v>
      </c>
      <c r="E321" s="293">
        <f t="shared" ca="1" si="265"/>
        <v>-2.6620112750560393E-2</v>
      </c>
      <c r="F321" s="229">
        <f ca="1"/>
        <v>1.4952589110058383E-2</v>
      </c>
      <c r="G321" s="293">
        <f t="shared" ca="1" si="265"/>
        <v>9.7397269754791349</v>
      </c>
      <c r="H321" s="229">
        <f ca="1"/>
        <v>1.5926561807606297E-2</v>
      </c>
      <c r="I321" s="293">
        <f t="shared" ref="I321:K321" ca="1" si="323">(J321-H321)*10000</f>
        <v>8.8248547033762872</v>
      </c>
      <c r="J321" s="229">
        <f ca="1"/>
        <v>1.6809047277943925E-2</v>
      </c>
      <c r="K321" s="293">
        <f t="shared" ca="1" si="323"/>
        <v>11.867777830317539</v>
      </c>
      <c r="L321" s="229">
        <f ca="1"/>
        <v>1.7995825060975679E-2</v>
      </c>
      <c r="M321" s="2" t="s">
        <v>321</v>
      </c>
    </row>
    <row r="322" spans="3:13">
      <c r="C322" s="228">
        <f t="shared" si="264"/>
        <v>45904.710543981484</v>
      </c>
      <c r="D322" s="229">
        <f ca="1"/>
        <v>1.5027402537375206E-2</v>
      </c>
      <c r="E322" s="293">
        <f t="shared" ca="1" si="265"/>
        <v>-0.26554135799971779</v>
      </c>
      <c r="F322" s="229">
        <f ca="1"/>
        <v>1.5000848401575234E-2</v>
      </c>
      <c r="G322" s="293">
        <f t="shared" ca="1" si="265"/>
        <v>9.7568913405367788</v>
      </c>
      <c r="H322" s="229">
        <f ca="1"/>
        <v>1.5976537535628912E-2</v>
      </c>
      <c r="I322" s="293">
        <f t="shared" ref="I322:K322" ca="1" si="324">(J322-H322)*10000</f>
        <v>8.6772331975945924</v>
      </c>
      <c r="J322" s="229">
        <f ca="1"/>
        <v>1.6844260855388371E-2</v>
      </c>
      <c r="K322" s="293">
        <f t="shared" ca="1" si="324"/>
        <v>11.882028481996313</v>
      </c>
      <c r="L322" s="229">
        <f ca="1"/>
        <v>1.8032463703588002E-2</v>
      </c>
      <c r="M322" s="2" t="s">
        <v>321</v>
      </c>
    </row>
    <row r="323" spans="3:13">
      <c r="C323" s="228">
        <f t="shared" si="264"/>
        <v>45914.710543981484</v>
      </c>
      <c r="D323" s="229">
        <f ca="1"/>
        <v>1.5101353618323734E-2</v>
      </c>
      <c r="E323" s="293">
        <f t="shared" ca="1" si="265"/>
        <v>-0.50506839826857874</v>
      </c>
      <c r="F323" s="229">
        <f ca="1"/>
        <v>1.5050846778496876E-2</v>
      </c>
      <c r="G323" s="293">
        <f t="shared" ca="1" si="265"/>
        <v>9.7788860656393588</v>
      </c>
      <c r="H323" s="229">
        <f ca="1"/>
        <v>1.6028735385060812E-2</v>
      </c>
      <c r="I323" s="293">
        <f t="shared" ref="I323:K323" ca="1" si="325">(J323-H323)*10000</f>
        <v>8.5736217167376587</v>
      </c>
      <c r="J323" s="229">
        <f ca="1"/>
        <v>1.6886097556734578E-2</v>
      </c>
      <c r="K323" s="293">
        <f t="shared" ca="1" si="325"/>
        <v>11.824736731737943</v>
      </c>
      <c r="L323" s="229">
        <f ca="1"/>
        <v>1.8068571229908372E-2</v>
      </c>
      <c r="M323" s="2" t="s">
        <v>321</v>
      </c>
    </row>
    <row r="324" spans="3:13">
      <c r="C324" s="228">
        <f t="shared" si="264"/>
        <v>45924.710543981484</v>
      </c>
      <c r="D324" s="229">
        <f ca="1"/>
        <v>1.5177107759753852E-2</v>
      </c>
      <c r="E324" s="293">
        <f t="shared" ca="1" si="265"/>
        <v>-0.77388333587124358</v>
      </c>
      <c r="F324" s="229">
        <f ca="1"/>
        <v>1.5099719426166728E-2</v>
      </c>
      <c r="G324" s="293">
        <f t="shared" ca="1" si="265"/>
        <v>9.8047616174809509</v>
      </c>
      <c r="H324" s="229">
        <f ca="1"/>
        <v>1.6080195587914823E-2</v>
      </c>
      <c r="I324" s="293">
        <f t="shared" ref="I324:K324" ca="1" si="326">(J324-H324)*10000</f>
        <v>8.4712368748139983</v>
      </c>
      <c r="J324" s="229">
        <f ca="1"/>
        <v>1.6927319275396223E-2</v>
      </c>
      <c r="K324" s="293">
        <f t="shared" ca="1" si="326"/>
        <v>11.768369112636831</v>
      </c>
      <c r="L324" s="229">
        <f ca="1"/>
        <v>1.8104156186659906E-2</v>
      </c>
      <c r="M324" s="2" t="s">
        <v>321</v>
      </c>
    </row>
    <row r="325" spans="3:13">
      <c r="C325" s="228">
        <f t="shared" si="264"/>
        <v>45934.710543981484</v>
      </c>
      <c r="D325" s="229">
        <f ca="1"/>
        <v>1.525466839759586E-2</v>
      </c>
      <c r="E325" s="293">
        <f t="shared" ca="1" si="265"/>
        <v>-1.0455431163894184</v>
      </c>
      <c r="F325" s="229">
        <f ca="1"/>
        <v>1.5150114085956918E-2</v>
      </c>
      <c r="G325" s="293">
        <f t="shared" ca="1" si="265"/>
        <v>9.8362560589517276</v>
      </c>
      <c r="H325" s="229">
        <f ca="1"/>
        <v>1.6133739691852091E-2</v>
      </c>
      <c r="I325" s="293">
        <f t="shared" ref="I325:K325" ca="1" si="327">(J325-H325)*10000</f>
        <v>8.3653877678774649</v>
      </c>
      <c r="J325" s="229">
        <f ca="1"/>
        <v>1.6970278468639837E-2</v>
      </c>
      <c r="K325" s="293">
        <f t="shared" ca="1" si="327"/>
        <v>11.689486662002924</v>
      </c>
      <c r="L325" s="229">
        <f ca="1"/>
        <v>1.8139227134840129E-2</v>
      </c>
      <c r="M325" s="2" t="s">
        <v>321</v>
      </c>
    </row>
    <row r="326" spans="3:13">
      <c r="C326" s="228">
        <f t="shared" si="264"/>
        <v>45944.710543981484</v>
      </c>
      <c r="D326" s="229">
        <f ca="1"/>
        <v>1.5334039009349088E-2</v>
      </c>
      <c r="E326" s="293">
        <f t="shared" ca="1" si="265"/>
        <v>-1.3735808998639569</v>
      </c>
      <c r="F326" s="229">
        <f ca="1"/>
        <v>1.5196680919362692E-2</v>
      </c>
      <c r="G326" s="293">
        <f t="shared" ca="1" si="265"/>
        <v>9.8700894749244146</v>
      </c>
      <c r="H326" s="229">
        <f ca="1"/>
        <v>1.6183689866855134E-2</v>
      </c>
      <c r="I326" s="293">
        <f t="shared" ref="I326:K326" ca="1" si="328">(J326-H326)*10000</f>
        <v>8.2663854120269136</v>
      </c>
      <c r="J326" s="229">
        <f ca="1"/>
        <v>1.7010328408057825E-2</v>
      </c>
      <c r="K326" s="293">
        <f t="shared" ca="1" si="328"/>
        <v>11.634642418012763</v>
      </c>
      <c r="L326" s="229">
        <f ca="1"/>
        <v>1.8173792649859102E-2</v>
      </c>
      <c r="M326" s="2" t="s">
        <v>321</v>
      </c>
    </row>
    <row r="327" spans="3:13">
      <c r="C327" s="228">
        <f t="shared" si="264"/>
        <v>45954.710543981484</v>
      </c>
      <c r="D327" s="229">
        <f ca="1"/>
        <v>1.5414454591941939E-2</v>
      </c>
      <c r="E327" s="293">
        <f t="shared" ca="1" si="265"/>
        <v>-1.7233253294072179</v>
      </c>
      <c r="F327" s="229">
        <f ca="1"/>
        <v>1.5242122059001217E-2</v>
      </c>
      <c r="G327" s="293">
        <f t="shared" ca="1" si="265"/>
        <v>9.9078017755250762</v>
      </c>
      <c r="H327" s="229">
        <f ca="1"/>
        <v>1.6232902236553725E-2</v>
      </c>
      <c r="I327" s="293">
        <f t="shared" ref="I327:K327" ca="1" si="329">(J327-H327)*10000</f>
        <v>8.1694063650311968</v>
      </c>
      <c r="J327" s="229">
        <f ca="1"/>
        <v>1.7049842873056845E-2</v>
      </c>
      <c r="K327" s="293">
        <f t="shared" ca="1" si="329"/>
        <v>11.580184486249742</v>
      </c>
      <c r="L327" s="229">
        <f ca="1"/>
        <v>1.8207861321681819E-2</v>
      </c>
      <c r="M327" s="2" t="s">
        <v>321</v>
      </c>
    </row>
    <row r="328" spans="3:13">
      <c r="C328" s="228">
        <f t="shared" ref="C328:C391" si="330">C327+Periodicity</f>
        <v>45964.710543981484</v>
      </c>
      <c r="D328" s="229">
        <f ca="1"/>
        <v>1.5490269925632981E-2</v>
      </c>
      <c r="E328" s="293">
        <f t="shared" ref="E328:G391" ca="1" si="331">(F328-D328)*10000</f>
        <v>-2.0631721356458543</v>
      </c>
      <c r="F328" s="229">
        <f ca="1"/>
        <v>1.5283952712068396E-2</v>
      </c>
      <c r="G328" s="293">
        <f t="shared" ca="1" si="331"/>
        <v>9.9742370300942049</v>
      </c>
      <c r="H328" s="229">
        <f ca="1"/>
        <v>1.6281376415077816E-2</v>
      </c>
      <c r="I328" s="293">
        <f t="shared" ref="I328:K328" ca="1" si="332">(J328-H328)*10000</f>
        <v>8.0520011606776194</v>
      </c>
      <c r="J328" s="229">
        <f ca="1"/>
        <v>1.7086576531145578E-2</v>
      </c>
      <c r="K328" s="293">
        <f t="shared" ca="1" si="332"/>
        <v>11.548652238233329</v>
      </c>
      <c r="L328" s="229">
        <f ca="1"/>
        <v>1.8241441754968911E-2</v>
      </c>
      <c r="M328" s="2" t="s">
        <v>321</v>
      </c>
    </row>
    <row r="329" spans="3:13">
      <c r="C329" s="228">
        <f t="shared" si="330"/>
        <v>45974.710543981484</v>
      </c>
      <c r="D329" s="229">
        <f ca="1"/>
        <v>1.5560329702013275E-2</v>
      </c>
      <c r="E329" s="293">
        <f t="shared" ca="1" si="331"/>
        <v>-2.3313310551421362</v>
      </c>
      <c r="F329" s="229">
        <f ca="1"/>
        <v>1.5327196596499061E-2</v>
      </c>
      <c r="G329" s="293">
        <f t="shared" ca="1" si="331"/>
        <v>10.019144412995155</v>
      </c>
      <c r="H329" s="229">
        <f ca="1"/>
        <v>1.6329111037798577E-2</v>
      </c>
      <c r="I329" s="293">
        <f t="shared" ref="I329:K329" ca="1" si="333">(J329-H329)*10000</f>
        <v>7.9600285660555086</v>
      </c>
      <c r="J329" s="229">
        <f ca="1"/>
        <v>1.7125113894404128E-2</v>
      </c>
      <c r="K329" s="293">
        <f t="shared" ca="1" si="333"/>
        <v>11.494286748069023</v>
      </c>
      <c r="L329" s="229">
        <f ca="1"/>
        <v>1.827454256921103E-2</v>
      </c>
      <c r="M329" s="2" t="s">
        <v>321</v>
      </c>
    </row>
    <row r="330" spans="3:13">
      <c r="C330" s="228">
        <f t="shared" si="330"/>
        <v>45984.710543981484</v>
      </c>
      <c r="D330" s="229">
        <f ca="1"/>
        <v>1.5624624313807844E-2</v>
      </c>
      <c r="E330" s="293">
        <f t="shared" ca="1" si="331"/>
        <v>-2.5530975541998395</v>
      </c>
      <c r="F330" s="229">
        <f ca="1"/>
        <v>1.536931455838786E-2</v>
      </c>
      <c r="G330" s="293">
        <f t="shared" ca="1" si="331"/>
        <v>10.067899911013184</v>
      </c>
      <c r="H330" s="229">
        <f ca="1"/>
        <v>1.6376104549489179E-2</v>
      </c>
      <c r="I330" s="293">
        <f t="shared" ref="I330:K330" ca="1" si="334">(J330-H330)*10000</f>
        <v>7.8708827234144279</v>
      </c>
      <c r="J330" s="229">
        <f ca="1"/>
        <v>1.7163192821830622E-2</v>
      </c>
      <c r="K330" s="293">
        <f t="shared" ca="1" si="334"/>
        <v>11.439795770353047</v>
      </c>
      <c r="L330" s="229">
        <f ca="1"/>
        <v>1.8307172398865926E-2</v>
      </c>
      <c r="M330" s="2" t="s">
        <v>321</v>
      </c>
    </row>
    <row r="331" spans="3:13">
      <c r="C331" s="228">
        <f t="shared" si="330"/>
        <v>45994.710543981484</v>
      </c>
      <c r="D331" s="229">
        <f ca="1"/>
        <v>1.568314403559622E-2</v>
      </c>
      <c r="E331" s="293">
        <f t="shared" ca="1" si="331"/>
        <v>-2.705161536350146</v>
      </c>
      <c r="F331" s="229">
        <f ca="1"/>
        <v>1.5412627881961205E-2</v>
      </c>
      <c r="G331" s="293">
        <f t="shared" ca="1" si="331"/>
        <v>10.045011289666391</v>
      </c>
      <c r="H331" s="229">
        <f ca="1"/>
        <v>1.6417129010927844E-2</v>
      </c>
      <c r="I331" s="293">
        <f t="shared" ref="I331:K331" ca="1" si="335">(J331-H331)*10000</f>
        <v>7.8593705029837704</v>
      </c>
      <c r="J331" s="229">
        <f ca="1"/>
        <v>1.7203066061226222E-2</v>
      </c>
      <c r="K331" s="293">
        <f t="shared" ca="1" si="335"/>
        <v>11.362738322684487</v>
      </c>
      <c r="L331" s="229">
        <f ca="1"/>
        <v>1.833933989349467E-2</v>
      </c>
      <c r="M331" s="2" t="s">
        <v>321</v>
      </c>
    </row>
    <row r="332" spans="3:13">
      <c r="C332" s="228">
        <f t="shared" si="330"/>
        <v>46004.710543981484</v>
      </c>
      <c r="D332" s="229">
        <f ca="1"/>
        <v>1.5735879033015151E-2</v>
      </c>
      <c r="E332" s="293">
        <f t="shared" ca="1" si="331"/>
        <v>-2.8343926945866538</v>
      </c>
      <c r="F332" s="229">
        <f ca="1"/>
        <v>1.5452439763556486E-2</v>
      </c>
      <c r="G332" s="293">
        <f t="shared" ca="1" si="331"/>
        <v>10.102664309257163</v>
      </c>
      <c r="H332" s="229">
        <f ca="1"/>
        <v>1.6462706194482202E-2</v>
      </c>
      <c r="I332" s="293">
        <f t="shared" ref="I332:K332" ca="1" si="336">(J332-H332)*10000</f>
        <v>7.7758742298968118</v>
      </c>
      <c r="J332" s="229">
        <f ca="1"/>
        <v>1.7240293617471883E-2</v>
      </c>
      <c r="K332" s="293">
        <f t="shared" ca="1" si="336"/>
        <v>11.307601004181302</v>
      </c>
      <c r="L332" s="229">
        <f ca="1"/>
        <v>1.8371053717890013E-2</v>
      </c>
      <c r="M332" s="2" t="s">
        <v>321</v>
      </c>
    </row>
    <row r="333" spans="3:13">
      <c r="C333" s="228">
        <f t="shared" si="330"/>
        <v>46014.710543981484</v>
      </c>
      <c r="D333" s="229">
        <f ca="1"/>
        <v>1.5782819371101573E-2</v>
      </c>
      <c r="E333" s="293">
        <f t="shared" ca="1" si="331"/>
        <v>-2.9169339396312339</v>
      </c>
      <c r="F333" s="229">
        <f ca="1"/>
        <v>1.549112597713845E-2</v>
      </c>
      <c r="G333" s="293">
        <f t="shared" ca="1" si="331"/>
        <v>10.164117704518343</v>
      </c>
      <c r="H333" s="229">
        <f ca="1"/>
        <v>1.6507537747590284E-2</v>
      </c>
      <c r="I333" s="293">
        <f t="shared" ref="I333:K333" ca="1" si="337">(J333-H333)*10000</f>
        <v>7.6960446623466208</v>
      </c>
      <c r="J333" s="229">
        <f ca="1"/>
        <v>1.7277142213824946E-2</v>
      </c>
      <c r="K333" s="293">
        <f t="shared" ca="1" si="337"/>
        <v>11.251803383864022</v>
      </c>
      <c r="L333" s="229">
        <f ca="1"/>
        <v>1.8402322552211348E-2</v>
      </c>
      <c r="M333" s="2" t="s">
        <v>321</v>
      </c>
    </row>
    <row r="334" spans="3:13">
      <c r="C334" s="228">
        <f t="shared" si="330"/>
        <v>46024.710543981484</v>
      </c>
      <c r="D334" s="229">
        <f ca="1"/>
        <v>1.5823955024235489E-2</v>
      </c>
      <c r="E334" s="293">
        <f t="shared" ca="1" si="331"/>
        <v>-2.9521476355593919</v>
      </c>
      <c r="F334" s="229">
        <f ca="1"/>
        <v>1.552874026067955E-2</v>
      </c>
      <c r="G334" s="293">
        <f t="shared" ca="1" si="331"/>
        <v>10.228818034990448</v>
      </c>
      <c r="H334" s="229">
        <f ca="1"/>
        <v>1.6551622064178595E-2</v>
      </c>
      <c r="I334" s="293">
        <f t="shared" ref="I334:K334" ca="1" si="338">(J334-H334)*10000</f>
        <v>7.5982791800511054</v>
      </c>
      <c r="J334" s="229">
        <f ca="1"/>
        <v>1.7311449982183705E-2</v>
      </c>
      <c r="K334" s="293">
        <f t="shared" ca="1" si="338"/>
        <v>11.217051099279598</v>
      </c>
      <c r="L334" s="229">
        <f ca="1"/>
        <v>1.8433155092111665E-2</v>
      </c>
      <c r="M334" s="2" t="s">
        <v>321</v>
      </c>
    </row>
    <row r="335" spans="3:13">
      <c r="C335" s="228">
        <f t="shared" si="330"/>
        <v>46034.710543981484</v>
      </c>
      <c r="D335" s="229">
        <f ca="1"/>
        <v>1.5859275884382035E-2</v>
      </c>
      <c r="E335" s="293">
        <f t="shared" ca="1" si="331"/>
        <v>-2.9372444457080769</v>
      </c>
      <c r="F335" s="229">
        <f ca="1"/>
        <v>1.5565551439811228E-2</v>
      </c>
      <c r="G335" s="293">
        <f t="shared" ca="1" si="331"/>
        <v>10.294060872637328</v>
      </c>
      <c r="H335" s="229">
        <f ca="1"/>
        <v>1.6594957527074961E-2</v>
      </c>
      <c r="I335" s="293">
        <f t="shared" ref="I335:K335" ca="1" si="339">(J335-H335)*10000</f>
        <v>7.5267398053082202</v>
      </c>
      <c r="J335" s="229">
        <f ca="1"/>
        <v>1.7347631507605783E-2</v>
      </c>
      <c r="K335" s="293">
        <f t="shared" ca="1" si="339"/>
        <v>11.159285412609167</v>
      </c>
      <c r="L335" s="229">
        <f ca="1"/>
        <v>1.8463560048866699E-2</v>
      </c>
      <c r="M335" s="2" t="s">
        <v>321</v>
      </c>
    </row>
    <row r="336" spans="3:13">
      <c r="C336" s="228">
        <f t="shared" si="330"/>
        <v>46044.710543981484</v>
      </c>
      <c r="D336" s="229">
        <f ca="1"/>
        <v>1.5889191515074688E-2</v>
      </c>
      <c r="E336" s="293">
        <f t="shared" ca="1" si="331"/>
        <v>-2.8730894000933773</v>
      </c>
      <c r="F336" s="229">
        <f ca="1"/>
        <v>1.560188257506535E-2</v>
      </c>
      <c r="G336" s="293">
        <f t="shared" ca="1" si="331"/>
        <v>10.356599330790701</v>
      </c>
      <c r="H336" s="229">
        <f ca="1"/>
        <v>1.6637542508144421E-2</v>
      </c>
      <c r="I336" s="293">
        <f t="shared" ref="I336:K336" ca="1" si="340">(J336-H336)*10000</f>
        <v>7.4597033815233802</v>
      </c>
      <c r="J336" s="229">
        <f ca="1"/>
        <v>1.7383512846296759E-2</v>
      </c>
      <c r="K336" s="293">
        <f t="shared" ca="1" si="340"/>
        <v>11.10033303202397</v>
      </c>
      <c r="L336" s="229">
        <f ca="1"/>
        <v>1.8493546149499156E-2</v>
      </c>
      <c r="M336" s="2" t="s">
        <v>321</v>
      </c>
    </row>
    <row r="337" spans="3:13">
      <c r="C337" s="228">
        <f t="shared" si="330"/>
        <v>46054.710543981484</v>
      </c>
      <c r="D337" s="229">
        <f ca="1"/>
        <v>1.5918641489693641E-2</v>
      </c>
      <c r="E337" s="293">
        <f t="shared" ca="1" si="331"/>
        <v>-2.8704454877617747</v>
      </c>
      <c r="F337" s="229">
        <f ca="1"/>
        <v>1.5631596940917463E-2</v>
      </c>
      <c r="G337" s="293">
        <f t="shared" ca="1" si="331"/>
        <v>10.453752891859507</v>
      </c>
      <c r="H337" s="229">
        <f ca="1"/>
        <v>1.6676972230103414E-2</v>
      </c>
      <c r="I337" s="293">
        <f t="shared" ref="I337:K337" ca="1" si="341">(J337-H337)*10000</f>
        <v>7.4214502513976832</v>
      </c>
      <c r="J337" s="229">
        <f ca="1"/>
        <v>1.7419117255243182E-2</v>
      </c>
      <c r="K337" s="293">
        <f t="shared" ca="1" si="341"/>
        <v>11.040039183676624</v>
      </c>
      <c r="L337" s="229">
        <f ca="1"/>
        <v>1.8523121173610844E-2</v>
      </c>
      <c r="M337" s="2" t="s">
        <v>321</v>
      </c>
    </row>
    <row r="338" spans="3:13">
      <c r="C338" s="228">
        <f t="shared" si="330"/>
        <v>46064.710543981484</v>
      </c>
      <c r="D338" s="229">
        <f ca="1"/>
        <v>1.5949067460476477E-2</v>
      </c>
      <c r="E338" s="293">
        <f t="shared" ca="1" si="331"/>
        <v>-2.8144550399692574</v>
      </c>
      <c r="F338" s="229">
        <f ca="1"/>
        <v>1.5667621956479551E-2</v>
      </c>
      <c r="G338" s="293">
        <f t="shared" ca="1" si="331"/>
        <v>10.504668065978267</v>
      </c>
      <c r="H338" s="229">
        <f ca="1"/>
        <v>1.6718088763077378E-2</v>
      </c>
      <c r="I338" s="293">
        <f t="shared" ref="I338:K338" ca="1" si="342">(J338-H338)*10000</f>
        <v>7.363614757897909</v>
      </c>
      <c r="J338" s="229">
        <f ca="1"/>
        <v>1.7454450238867169E-2</v>
      </c>
      <c r="K338" s="293">
        <f t="shared" ca="1" si="342"/>
        <v>10.978384608253087</v>
      </c>
      <c r="L338" s="229">
        <f ca="1"/>
        <v>1.8552288699692478E-2</v>
      </c>
      <c r="M338" s="2" t="s">
        <v>321</v>
      </c>
    </row>
    <row r="339" spans="3:13">
      <c r="C339" s="228">
        <f t="shared" si="330"/>
        <v>46074.710543981484</v>
      </c>
      <c r="D339" s="229">
        <f ca="1"/>
        <v>1.5980471200085222E-2</v>
      </c>
      <c r="E339" s="293">
        <f t="shared" ca="1" si="331"/>
        <v>-2.7694853804337978</v>
      </c>
      <c r="F339" s="229">
        <f ca="1"/>
        <v>1.5703522662041842E-2</v>
      </c>
      <c r="G339" s="293">
        <f t="shared" ca="1" si="331"/>
        <v>10.549303790866361</v>
      </c>
      <c r="H339" s="229">
        <f ca="1"/>
        <v>1.6758453041128479E-2</v>
      </c>
      <c r="I339" s="293">
        <f t="shared" ref="I339:K339" ca="1" si="343">(J339-H339)*10000</f>
        <v>7.3105827689158227</v>
      </c>
      <c r="J339" s="229">
        <f ca="1"/>
        <v>1.7489511318020061E-2</v>
      </c>
      <c r="K339" s="293">
        <f t="shared" ca="1" si="343"/>
        <v>10.915401058358142</v>
      </c>
      <c r="L339" s="229">
        <f ca="1"/>
        <v>1.8581051423855875E-2</v>
      </c>
      <c r="M339" s="2" t="s">
        <v>321</v>
      </c>
    </row>
    <row r="340" spans="3:13">
      <c r="C340" s="228">
        <f t="shared" si="330"/>
        <v>46084.710543981484</v>
      </c>
      <c r="D340" s="229">
        <f ca="1"/>
        <v>1.6012854491093961E-2</v>
      </c>
      <c r="E340" s="293">
        <f t="shared" ca="1" si="331"/>
        <v>-2.671765172842719</v>
      </c>
      <c r="F340" s="229">
        <f ca="1"/>
        <v>1.5745677973809689E-2</v>
      </c>
      <c r="G340" s="293">
        <f t="shared" ca="1" si="331"/>
        <v>10.592686597953072</v>
      </c>
      <c r="H340" s="229">
        <f ca="1"/>
        <v>1.6804946633604996E-2</v>
      </c>
      <c r="I340" s="293">
        <f t="shared" ref="I340:K340" ca="1" si="344">(J340-H340)*10000</f>
        <v>7.2569999668760028</v>
      </c>
      <c r="J340" s="229">
        <f ca="1"/>
        <v>1.7530646630292596E-2</v>
      </c>
      <c r="K340" s="293">
        <f t="shared" ca="1" si="344"/>
        <v>10.78765430175474</v>
      </c>
      <c r="L340" s="229">
        <f ca="1"/>
        <v>1.860941206046807E-2</v>
      </c>
      <c r="M340" s="2" t="s">
        <v>321</v>
      </c>
    </row>
    <row r="341" spans="3:13">
      <c r="C341" s="228">
        <f t="shared" si="330"/>
        <v>46094.710543981484</v>
      </c>
      <c r="D341" s="229">
        <f ca="1"/>
        <v>1.6046219126878408E-2</v>
      </c>
      <c r="E341" s="293">
        <f t="shared" ca="1" si="331"/>
        <v>-2.6490328865694246</v>
      </c>
      <c r="F341" s="229">
        <f ca="1"/>
        <v>1.5781315838221465E-2</v>
      </c>
      <c r="G341" s="293">
        <f t="shared" ca="1" si="331"/>
        <v>10.623833760897879</v>
      </c>
      <c r="H341" s="229">
        <f ca="1"/>
        <v>1.6843699214311253E-2</v>
      </c>
      <c r="I341" s="293">
        <f t="shared" ref="I341:K341" ca="1" si="345">(J341-H341)*10000</f>
        <v>7.2142704552893147</v>
      </c>
      <c r="J341" s="229">
        <f ca="1"/>
        <v>1.7565126259840184E-2</v>
      </c>
      <c r="K341" s="293">
        <f t="shared" ca="1" si="345"/>
        <v>10.722470680015055</v>
      </c>
      <c r="L341" s="229">
        <f ca="1"/>
        <v>1.863737332784169E-2</v>
      </c>
      <c r="M341" s="2" t="s">
        <v>321</v>
      </c>
    </row>
    <row r="342" spans="3:13">
      <c r="C342" s="228">
        <f t="shared" si="330"/>
        <v>46104.710543981484</v>
      </c>
      <c r="D342" s="229">
        <f ca="1"/>
        <v>1.6080566911644539E-2</v>
      </c>
      <c r="E342" s="293">
        <f t="shared" ca="1" si="331"/>
        <v>-2.6373761133232505</v>
      </c>
      <c r="F342" s="229">
        <f ca="1"/>
        <v>1.5816829300312214E-2</v>
      </c>
      <c r="G342" s="293">
        <f t="shared" ca="1" si="331"/>
        <v>10.648701818035262</v>
      </c>
      <c r="H342" s="229">
        <f ca="1"/>
        <v>1.688169948211574E-2</v>
      </c>
      <c r="I342" s="293">
        <f t="shared" ref="I342:K342" ca="1" si="346">(J342-H342)*10000</f>
        <v>7.1763292634021907</v>
      </c>
      <c r="J342" s="229">
        <f ca="1"/>
        <v>1.7599332408455959E-2</v>
      </c>
      <c r="K342" s="293">
        <f t="shared" ca="1" si="346"/>
        <v>10.656055398326966</v>
      </c>
      <c r="L342" s="229">
        <f ca="1"/>
        <v>1.8664937948288655E-2</v>
      </c>
      <c r="M342" s="2" t="s">
        <v>321</v>
      </c>
    </row>
    <row r="343" spans="3:13">
      <c r="C343" s="228">
        <f t="shared" si="330"/>
        <v>46114.710543981484</v>
      </c>
      <c r="D343" s="229">
        <f ca="1"/>
        <v>1.6115899660701385E-2</v>
      </c>
      <c r="E343" s="293">
        <f t="shared" ca="1" si="331"/>
        <v>-2.6579339234046246</v>
      </c>
      <c r="F343" s="229">
        <f ca="1"/>
        <v>1.5850106268360923E-2</v>
      </c>
      <c r="G343" s="293">
        <f t="shared" ca="1" si="331"/>
        <v>10.666569990748984</v>
      </c>
      <c r="H343" s="229">
        <f ca="1"/>
        <v>1.6916763267435821E-2</v>
      </c>
      <c r="I343" s="293">
        <f t="shared" ref="I343:K343" ca="1" si="347">(J343-H343)*10000</f>
        <v>7.1442280053702136</v>
      </c>
      <c r="J343" s="229">
        <f ca="1"/>
        <v>1.7631186067972843E-2</v>
      </c>
      <c r="K343" s="293">
        <f t="shared" ca="1" si="347"/>
        <v>10.609225802015732</v>
      </c>
      <c r="L343" s="229">
        <f ca="1"/>
        <v>1.8692108648174416E-2</v>
      </c>
      <c r="M343" s="2" t="s">
        <v>321</v>
      </c>
    </row>
    <row r="344" spans="3:13">
      <c r="C344" s="228">
        <f t="shared" si="330"/>
        <v>46124.710543981484</v>
      </c>
      <c r="D344" s="229">
        <f ca="1"/>
        <v>1.615221920086643E-2</v>
      </c>
      <c r="E344" s="293">
        <f t="shared" ca="1" si="331"/>
        <v>-2.6684356990206228</v>
      </c>
      <c r="F344" s="229">
        <f ca="1"/>
        <v>1.5885375630964368E-2</v>
      </c>
      <c r="G344" s="293">
        <f t="shared" ca="1" si="331"/>
        <v>10.679190714490556</v>
      </c>
      <c r="H344" s="229">
        <f ca="1"/>
        <v>1.6953294702413423E-2</v>
      </c>
      <c r="I344" s="293">
        <f t="shared" ref="I344:K344" ca="1" si="348">(J344-H344)*10000</f>
        <v>7.115612249723215</v>
      </c>
      <c r="J344" s="229">
        <f ca="1"/>
        <v>1.7664855927385745E-2</v>
      </c>
      <c r="K344" s="293">
        <f t="shared" ca="1" si="348"/>
        <v>10.540322305858281</v>
      </c>
      <c r="L344" s="229">
        <f ca="1"/>
        <v>1.8718888157971573E-2</v>
      </c>
      <c r="M344" s="2" t="s">
        <v>321</v>
      </c>
    </row>
    <row r="345" spans="3:13">
      <c r="C345" s="228">
        <f t="shared" si="330"/>
        <v>46134.710543981484</v>
      </c>
      <c r="D345" s="229">
        <f ca="1"/>
        <v>1.6189504519858702E-2</v>
      </c>
      <c r="E345" s="293">
        <f t="shared" ca="1" si="331"/>
        <v>-2.6898390531728684</v>
      </c>
      <c r="F345" s="229">
        <f ca="1"/>
        <v>1.5920520614541415E-2</v>
      </c>
      <c r="G345" s="293">
        <f t="shared" ca="1" si="331"/>
        <v>10.685531529910051</v>
      </c>
      <c r="H345" s="229">
        <f ca="1"/>
        <v>1.698907376753242E-2</v>
      </c>
      <c r="I345" s="293">
        <f t="shared" ref="I345:K345" ca="1" si="349">(J345-H345)*10000</f>
        <v>7.0917707243109422</v>
      </c>
      <c r="J345" s="229">
        <f ca="1"/>
        <v>1.7698250839963514E-2</v>
      </c>
      <c r="K345" s="293">
        <f t="shared" ca="1" si="349"/>
        <v>10.470283723493894</v>
      </c>
      <c r="L345" s="229">
        <f ca="1"/>
        <v>1.8745279212312903E-2</v>
      </c>
      <c r="M345" s="2" t="s">
        <v>321</v>
      </c>
    </row>
    <row r="346" spans="3:13">
      <c r="C346" s="228">
        <f t="shared" si="330"/>
        <v>46144.710543981484</v>
      </c>
      <c r="D346" s="229">
        <f ca="1"/>
        <v>1.6227261630976337E-2</v>
      </c>
      <c r="E346" s="293">
        <f t="shared" ca="1" si="331"/>
        <v>-2.6962231398263912</v>
      </c>
      <c r="F346" s="229">
        <f ca="1"/>
        <v>1.5957639316993698E-2</v>
      </c>
      <c r="G346" s="293">
        <f t="shared" ca="1" si="331"/>
        <v>10.685372566489916</v>
      </c>
      <c r="H346" s="229">
        <f ca="1"/>
        <v>1.7026176573642689E-2</v>
      </c>
      <c r="I346" s="293">
        <f t="shared" ref="I346:K346" ca="1" si="350">(J346-H346)*10000</f>
        <v>7.0723562266436852</v>
      </c>
      <c r="J346" s="229">
        <f ca="1"/>
        <v>1.7733412196307058E-2</v>
      </c>
      <c r="K346" s="293">
        <f t="shared" ca="1" si="350"/>
        <v>10.378723537371807</v>
      </c>
      <c r="L346" s="229">
        <f ca="1"/>
        <v>1.8771284550044239E-2</v>
      </c>
      <c r="M346" s="2" t="s">
        <v>321</v>
      </c>
    </row>
    <row r="347" spans="3:13">
      <c r="C347" s="228">
        <f t="shared" si="330"/>
        <v>46154.710543981484</v>
      </c>
      <c r="D347" s="229">
        <f ca="1"/>
        <v>1.6265287964498342E-2</v>
      </c>
      <c r="E347" s="293">
        <f t="shared" ca="1" si="331"/>
        <v>-2.7275712804998573</v>
      </c>
      <c r="F347" s="229">
        <f ca="1"/>
        <v>1.5992530836448356E-2</v>
      </c>
      <c r="G347" s="293">
        <f t="shared" ca="1" si="331"/>
        <v>10.678839135545951</v>
      </c>
      <c r="H347" s="229">
        <f ca="1"/>
        <v>1.7060414750002952E-2</v>
      </c>
      <c r="I347" s="293">
        <f t="shared" ref="I347:K347" ca="1" si="351">(J347-H347)*10000</f>
        <v>7.0582866426750765</v>
      </c>
      <c r="J347" s="229">
        <f ca="1"/>
        <v>1.7766243414270459E-2</v>
      </c>
      <c r="K347" s="293">
        <f t="shared" ca="1" si="351"/>
        <v>10.306635000071617</v>
      </c>
      <c r="L347" s="229">
        <f ca="1"/>
        <v>1.8796906914277621E-2</v>
      </c>
      <c r="M347" s="2" t="s">
        <v>321</v>
      </c>
    </row>
    <row r="348" spans="3:13">
      <c r="C348" s="228">
        <f t="shared" si="330"/>
        <v>46164.710543981484</v>
      </c>
      <c r="D348" s="229">
        <f ca="1"/>
        <v>1.6303584082215331E-2</v>
      </c>
      <c r="E348" s="293">
        <f t="shared" ca="1" si="331"/>
        <v>-2.7628613101886996</v>
      </c>
      <c r="F348" s="229">
        <f ca="1"/>
        <v>1.6027297951196461E-2</v>
      </c>
      <c r="G348" s="293">
        <f t="shared" ca="1" si="331"/>
        <v>10.66602494052573</v>
      </c>
      <c r="H348" s="229">
        <f ca="1"/>
        <v>1.7093900445249034E-2</v>
      </c>
      <c r="I348" s="293">
        <f t="shared" ref="I348:K348" ca="1" si="352">(J348-H348)*10000</f>
        <v>7.0489767331069135</v>
      </c>
      <c r="J348" s="229">
        <f ca="1"/>
        <v>1.7798798118559726E-2</v>
      </c>
      <c r="K348" s="293">
        <f t="shared" ca="1" si="352"/>
        <v>10.23350933884535</v>
      </c>
      <c r="L348" s="229">
        <f ca="1"/>
        <v>1.8822149052444261E-2</v>
      </c>
      <c r="M348" s="2" t="s">
        <v>321</v>
      </c>
    </row>
    <row r="349" spans="3:13">
      <c r="C349" s="228">
        <f t="shared" si="330"/>
        <v>46174.710543981484</v>
      </c>
      <c r="D349" s="229">
        <f ca="1"/>
        <v>1.6342150549914725E-2</v>
      </c>
      <c r="E349" s="293">
        <f t="shared" ca="1" si="331"/>
        <v>-2.8229396471091475</v>
      </c>
      <c r="F349" s="229">
        <f ca="1"/>
        <v>1.605985658520381E-2</v>
      </c>
      <c r="G349" s="293">
        <f t="shared" ca="1" si="331"/>
        <v>10.667770165905081</v>
      </c>
      <c r="H349" s="229">
        <f ca="1"/>
        <v>1.7126633601794318E-2</v>
      </c>
      <c r="I349" s="293">
        <f t="shared" ref="I349:K349" ca="1" si="353">(J349-H349)*10000</f>
        <v>7.0243723625681289</v>
      </c>
      <c r="J349" s="229">
        <f ca="1"/>
        <v>1.7829070838051131E-2</v>
      </c>
      <c r="K349" s="293">
        <f t="shared" ca="1" si="353"/>
        <v>10.179428782935707</v>
      </c>
      <c r="L349" s="229">
        <f ca="1"/>
        <v>1.8847013716344702E-2</v>
      </c>
      <c r="M349" s="2" t="s">
        <v>321</v>
      </c>
    </row>
    <row r="350" spans="3:13">
      <c r="C350" s="228">
        <f t="shared" si="330"/>
        <v>46184.710543981484</v>
      </c>
      <c r="D350" s="229">
        <f ca="1"/>
        <v>1.6380987936272105E-2</v>
      </c>
      <c r="E350" s="293">
        <f t="shared" ca="1" si="331"/>
        <v>-2.8660834377238973</v>
      </c>
      <c r="F350" s="229">
        <f ca="1"/>
        <v>1.6094379592499715E-2</v>
      </c>
      <c r="G350" s="293">
        <f t="shared" ca="1" si="331"/>
        <v>10.642345638731745</v>
      </c>
      <c r="H350" s="229">
        <f ca="1"/>
        <v>1.7158614156372889E-2</v>
      </c>
      <c r="I350" s="293">
        <f t="shared" ref="I350:K350" ca="1" si="354">(J350-H350)*10000</f>
        <v>7.0246919449850482</v>
      </c>
      <c r="J350" s="229">
        <f ca="1"/>
        <v>1.7861083350871394E-2</v>
      </c>
      <c r="K350" s="293">
        <f t="shared" ca="1" si="354"/>
        <v>10.104203113308827</v>
      </c>
      <c r="L350" s="229">
        <f ca="1"/>
        <v>1.8871503662202277E-2</v>
      </c>
      <c r="M350" s="2" t="s">
        <v>321</v>
      </c>
    </row>
    <row r="351" spans="3:13">
      <c r="C351" s="228">
        <f t="shared" si="330"/>
        <v>46194.710543981484</v>
      </c>
      <c r="D351" s="229">
        <f ca="1"/>
        <v>1.6420096813438353E-2</v>
      </c>
      <c r="E351" s="293">
        <f t="shared" ca="1" si="331"/>
        <v>-2.9131860929719826</v>
      </c>
      <c r="F351" s="229">
        <f ca="1"/>
        <v>1.6128778204141155E-2</v>
      </c>
      <c r="G351" s="293">
        <f t="shared" ca="1" si="331"/>
        <v>10.610638360504312</v>
      </c>
      <c r="H351" s="229">
        <f ca="1"/>
        <v>1.7189842040191586E-2</v>
      </c>
      <c r="I351" s="293">
        <f t="shared" ref="I351:K351" ca="1" si="355">(J351-H351)*10000</f>
        <v>7.0297578836591921</v>
      </c>
      <c r="J351" s="229">
        <f ca="1"/>
        <v>1.7892817828557506E-2</v>
      </c>
      <c r="K351" s="293">
        <f t="shared" ca="1" si="355"/>
        <v>10.028038221577967</v>
      </c>
      <c r="L351" s="229">
        <f ca="1"/>
        <v>1.8895621650715302E-2</v>
      </c>
      <c r="M351" s="2" t="s">
        <v>321</v>
      </c>
    </row>
    <row r="352" spans="3:13">
      <c r="C352" s="228">
        <f t="shared" si="330"/>
        <v>46204.710543981484</v>
      </c>
      <c r="D352" s="229">
        <f ca="1"/>
        <v>1.6459477756995036E-2</v>
      </c>
      <c r="E352" s="293">
        <f t="shared" ca="1" si="331"/>
        <v>-2.9435530701159633</v>
      </c>
      <c r="F352" s="229">
        <f ca="1"/>
        <v>1.616512244998344E-2</v>
      </c>
      <c r="G352" s="293">
        <f t="shared" ca="1" si="331"/>
        <v>10.551947290946135</v>
      </c>
      <c r="H352" s="229">
        <f ca="1"/>
        <v>1.7220317179078053E-2</v>
      </c>
      <c r="I352" s="293">
        <f t="shared" ref="I352:K352" ca="1" si="356">(J352-H352)*10000</f>
        <v>7.059242416070262</v>
      </c>
      <c r="J352" s="229">
        <f ca="1"/>
        <v>1.792624142068508E-2</v>
      </c>
      <c r="K352" s="293">
        <f t="shared" ca="1" si="356"/>
        <v>9.9312902641964662</v>
      </c>
      <c r="L352" s="229">
        <f ca="1"/>
        <v>1.8919370447104726E-2</v>
      </c>
      <c r="M352" s="2" t="s">
        <v>321</v>
      </c>
    </row>
    <row r="353" spans="3:13">
      <c r="C353" s="228">
        <f t="shared" si="330"/>
        <v>46214.710543981484</v>
      </c>
      <c r="D353" s="229">
        <f ca="1"/>
        <v>1.6499131346196714E-2</v>
      </c>
      <c r="E353" s="293">
        <f t="shared" ca="1" si="331"/>
        <v>-2.9986377264889024</v>
      </c>
      <c r="F353" s="229">
        <f ca="1"/>
        <v>1.6199267573547824E-2</v>
      </c>
      <c r="G353" s="293">
        <f t="shared" ca="1" si="331"/>
        <v>10.507719200927058</v>
      </c>
      <c r="H353" s="229">
        <f ca="1"/>
        <v>1.7250039493640529E-2</v>
      </c>
      <c r="I353" s="293">
        <f t="shared" ref="I353:K353" ca="1" si="357">(J353-H353)*10000</f>
        <v>7.0736625193177156</v>
      </c>
      <c r="J353" s="229">
        <f ca="1"/>
        <v>1.7957405745572301E-2</v>
      </c>
      <c r="K353" s="293">
        <f t="shared" ca="1" si="357"/>
        <v>9.8534707559718928</v>
      </c>
      <c r="L353" s="229">
        <f ca="1"/>
        <v>1.894275282116949E-2</v>
      </c>
      <c r="M353" s="2" t="s">
        <v>321</v>
      </c>
    </row>
    <row r="354" spans="3:13">
      <c r="C354" s="228">
        <f t="shared" si="330"/>
        <v>46224.710543981484</v>
      </c>
      <c r="D354" s="229">
        <f ca="1"/>
        <v>1.6539098302021573E-2</v>
      </c>
      <c r="E354" s="293">
        <f t="shared" ca="1" si="331"/>
        <v>-3.0581000151010467</v>
      </c>
      <c r="F354" s="229">
        <f ca="1"/>
        <v>1.6233288300511468E-2</v>
      </c>
      <c r="G354" s="293">
        <f t="shared" ca="1" si="331"/>
        <v>10.457205988947289</v>
      </c>
      <c r="H354" s="229">
        <f ca="1"/>
        <v>1.7279008899406197E-2</v>
      </c>
      <c r="I354" s="293">
        <f t="shared" ref="I354:K354" ca="1" si="358">(J354-H354)*10000</f>
        <v>7.0928151119675071</v>
      </c>
      <c r="J354" s="229">
        <f ca="1"/>
        <v>1.7988290410602948E-2</v>
      </c>
      <c r="K354" s="293">
        <f t="shared" ca="1" si="358"/>
        <v>9.7748113673094483</v>
      </c>
      <c r="L354" s="229">
        <f ca="1"/>
        <v>1.8965771547333893E-2</v>
      </c>
      <c r="M354" s="2" t="s">
        <v>321</v>
      </c>
    </row>
    <row r="355" spans="3:13">
      <c r="C355" s="228">
        <f t="shared" si="330"/>
        <v>46234.710543981484</v>
      </c>
      <c r="D355" s="229">
        <f ca="1"/>
        <v>1.6581536601376252E-2</v>
      </c>
      <c r="E355" s="293">
        <f t="shared" ca="1" si="331"/>
        <v>-3.1435197427825967</v>
      </c>
      <c r="F355" s="229">
        <f ca="1"/>
        <v>1.6267184627097992E-2</v>
      </c>
      <c r="G355" s="293">
        <f t="shared" ca="1" si="331"/>
        <v>10.400407027689184</v>
      </c>
      <c r="H355" s="229">
        <f ca="1"/>
        <v>1.7307225329866911E-2</v>
      </c>
      <c r="I355" s="293">
        <f t="shared" ref="I355:K355" ca="1" si="359">(J355-H355)*10000</f>
        <v>7.1166964146562526</v>
      </c>
      <c r="J355" s="229">
        <f ca="1"/>
        <v>1.8018894971332536E-2</v>
      </c>
      <c r="K355" s="293">
        <f t="shared" ca="1" si="359"/>
        <v>9.6953443336614953</v>
      </c>
      <c r="L355" s="229">
        <f ca="1"/>
        <v>1.8988429404698685E-2</v>
      </c>
      <c r="M355" s="2" t="s">
        <v>321</v>
      </c>
    </row>
    <row r="356" spans="3:13">
      <c r="C356" s="228">
        <f t="shared" si="330"/>
        <v>46244.710543981484</v>
      </c>
      <c r="D356" s="229">
        <f ca="1"/>
        <v>1.6627696705595229E-2</v>
      </c>
      <c r="E356" s="293">
        <f t="shared" ca="1" si="331"/>
        <v>-3.2674016284578791</v>
      </c>
      <c r="F356" s="229">
        <f ca="1"/>
        <v>1.6300956542749441E-2</v>
      </c>
      <c r="G356" s="293">
        <f t="shared" ca="1" si="331"/>
        <v>10.337323402544591</v>
      </c>
      <c r="H356" s="229">
        <f ca="1"/>
        <v>1.73346888830039E-2</v>
      </c>
      <c r="I356" s="293">
        <f t="shared" ref="I356:K356" ca="1" si="360">(J356-H356)*10000</f>
        <v>7.1453145587008908</v>
      </c>
      <c r="J356" s="229">
        <f ca="1"/>
        <v>1.8049220338873989E-2</v>
      </c>
      <c r="K356" s="293">
        <f t="shared" ca="1" si="360"/>
        <v>9.6150883821740507</v>
      </c>
      <c r="L356" s="229">
        <f ca="1"/>
        <v>1.9010729177091394E-2</v>
      </c>
      <c r="M356" s="2" t="s">
        <v>321</v>
      </c>
    </row>
    <row r="357" spans="3:13">
      <c r="C357" s="228">
        <f t="shared" si="330"/>
        <v>46254.710543981484</v>
      </c>
      <c r="D357" s="229">
        <f ca="1"/>
        <v>1.6677585609723048E-2</v>
      </c>
      <c r="E357" s="293">
        <f t="shared" ca="1" si="331"/>
        <v>-3.4298156212449191</v>
      </c>
      <c r="F357" s="229">
        <f ca="1"/>
        <v>1.6334604047598556E-2</v>
      </c>
      <c r="G357" s="293">
        <f t="shared" ca="1" si="331"/>
        <v>10.267956808624294</v>
      </c>
      <c r="H357" s="229">
        <f ca="1"/>
        <v>1.7361399728460986E-2</v>
      </c>
      <c r="I357" s="293">
        <f t="shared" ref="I357:K357" ca="1" si="361">(J357-H357)*10000</f>
        <v>7.1786874212885836</v>
      </c>
      <c r="J357" s="229">
        <f ca="1"/>
        <v>1.8079268470589844E-2</v>
      </c>
      <c r="K357" s="293">
        <f t="shared" ca="1" si="361"/>
        <v>9.5340518252505504</v>
      </c>
      <c r="L357" s="229">
        <f ca="1"/>
        <v>1.9032673653114899E-2</v>
      </c>
      <c r="M357" s="2" t="s">
        <v>321</v>
      </c>
    </row>
    <row r="358" spans="3:13">
      <c r="C358" s="228">
        <f t="shared" si="330"/>
        <v>46264.710543981484</v>
      </c>
      <c r="D358" s="229">
        <f ca="1"/>
        <v>1.6731210366198339E-2</v>
      </c>
      <c r="E358" s="293">
        <f t="shared" ca="1" si="331"/>
        <v>-3.6308322175389316</v>
      </c>
      <c r="F358" s="229">
        <f ca="1"/>
        <v>1.6368127144444446E-2</v>
      </c>
      <c r="G358" s="293">
        <f t="shared" ca="1" si="331"/>
        <v>10.192308879012103</v>
      </c>
      <c r="H358" s="229">
        <f ca="1"/>
        <v>1.7387358032345656E-2</v>
      </c>
      <c r="I358" s="293">
        <f t="shared" ref="I358:K358" ca="1" si="362">(J358-H358)*10000</f>
        <v>7.1789545474448824</v>
      </c>
      <c r="J358" s="229">
        <f ca="1"/>
        <v>1.8105253487090144E-2</v>
      </c>
      <c r="K358" s="293">
        <f t="shared" ca="1" si="362"/>
        <v>9.4901213910788744</v>
      </c>
      <c r="L358" s="229">
        <f ca="1"/>
        <v>1.9054265626198032E-2</v>
      </c>
      <c r="M358" s="2" t="s">
        <v>321</v>
      </c>
    </row>
    <row r="359" spans="3:13">
      <c r="C359" s="228">
        <f t="shared" si="330"/>
        <v>46274.710543981484</v>
      </c>
      <c r="D359" s="229">
        <f ca="1"/>
        <v>1.6788578089420921E-2</v>
      </c>
      <c r="E359" s="293">
        <f t="shared" ca="1" si="331"/>
        <v>-3.8908943315251951</v>
      </c>
      <c r="F359" s="229">
        <f ca="1"/>
        <v>1.6399488656268401E-2</v>
      </c>
      <c r="G359" s="293">
        <f t="shared" ca="1" si="331"/>
        <v>10.114698107092957</v>
      </c>
      <c r="H359" s="229">
        <f ca="1"/>
        <v>1.7410958466977697E-2</v>
      </c>
      <c r="I359" s="293">
        <f t="shared" ref="I359:K359" ca="1" si="363">(J359-H359)*10000</f>
        <v>7.219351352798185</v>
      </c>
      <c r="J359" s="229">
        <f ca="1"/>
        <v>1.8132893602257515E-2</v>
      </c>
      <c r="K359" s="293">
        <f t="shared" ca="1" si="363"/>
        <v>9.4261429238627272</v>
      </c>
      <c r="L359" s="229">
        <f ca="1"/>
        <v>1.9075507894643788E-2</v>
      </c>
      <c r="M359" s="2" t="s">
        <v>321</v>
      </c>
    </row>
    <row r="360" spans="3:13">
      <c r="C360" s="228">
        <f t="shared" si="330"/>
        <v>46284.710543981484</v>
      </c>
      <c r="D360" s="229">
        <f ca="1"/>
        <v>1.68496959594551E-2</v>
      </c>
      <c r="E360" s="293">
        <f t="shared" ca="1" si="331"/>
        <v>-4.1692831349508452</v>
      </c>
      <c r="F360" s="229">
        <f ca="1"/>
        <v>1.6432767645960016E-2</v>
      </c>
      <c r="G360" s="293">
        <f t="shared" ca="1" si="331"/>
        <v>10.026808794989309</v>
      </c>
      <c r="H360" s="229">
        <f ca="1"/>
        <v>1.7435448525458946E-2</v>
      </c>
      <c r="I360" s="293">
        <f t="shared" ref="I360:K360" ca="1" si="364">(J360-H360)*10000</f>
        <v>7.2670846786885086</v>
      </c>
      <c r="J360" s="229">
        <f ca="1"/>
        <v>1.8162156993327797E-2</v>
      </c>
      <c r="K360" s="293">
        <f t="shared" ca="1" si="364"/>
        <v>9.3424626834887761</v>
      </c>
      <c r="L360" s="229">
        <f ca="1"/>
        <v>1.9096403261676675E-2</v>
      </c>
      <c r="M360" s="2" t="s">
        <v>321</v>
      </c>
    </row>
    <row r="361" spans="3:13">
      <c r="C361" s="228">
        <f t="shared" si="330"/>
        <v>46294.710543981484</v>
      </c>
      <c r="D361" s="229">
        <f ca="1"/>
        <v>1.6914571226224598E-2</v>
      </c>
      <c r="E361" s="293">
        <f t="shared" ca="1" si="331"/>
        <v>-4.4864900055325077</v>
      </c>
      <c r="F361" s="229">
        <f ca="1"/>
        <v>1.6465922225671347E-2</v>
      </c>
      <c r="G361" s="293">
        <f t="shared" ca="1" si="331"/>
        <v>9.9326434065695466</v>
      </c>
      <c r="H361" s="229">
        <f ca="1"/>
        <v>1.7459186566328302E-2</v>
      </c>
      <c r="I361" s="293">
        <f t="shared" ref="I361:K361" ca="1" si="365">(J361-H361)*10000</f>
        <v>7.3196411837130739</v>
      </c>
      <c r="J361" s="229">
        <f ca="1"/>
        <v>1.8191150684699609E-2</v>
      </c>
      <c r="K361" s="293">
        <f t="shared" ca="1" si="365"/>
        <v>9.2580385079275853</v>
      </c>
      <c r="L361" s="229">
        <f ca="1"/>
        <v>1.9116954535492368E-2</v>
      </c>
      <c r="M361" s="2" t="s">
        <v>321</v>
      </c>
    </row>
    <row r="362" spans="3:13">
      <c r="C362" s="228">
        <f t="shared" si="330"/>
        <v>46304.710543981484</v>
      </c>
      <c r="D362" s="229">
        <f ca="1"/>
        <v>1.698321121382752E-2</v>
      </c>
      <c r="E362" s="293">
        <f t="shared" ca="1" si="331"/>
        <v>-4.8223575423224361</v>
      </c>
      <c r="F362" s="229">
        <f ca="1"/>
        <v>1.6500975459595276E-2</v>
      </c>
      <c r="G362" s="293">
        <f t="shared" ca="1" si="331"/>
        <v>9.8269356678685327</v>
      </c>
      <c r="H362" s="229">
        <f ca="1"/>
        <v>1.7483669026382129E-2</v>
      </c>
      <c r="I362" s="293">
        <f t="shared" ref="I362:K362" ca="1" si="366">(J362-H362)*10000</f>
        <v>7.3805619418958885</v>
      </c>
      <c r="J362" s="229">
        <f ca="1"/>
        <v>1.8221725220571718E-2</v>
      </c>
      <c r="K362" s="293">
        <f t="shared" ca="1" si="366"/>
        <v>9.1543930873475698</v>
      </c>
      <c r="L362" s="229">
        <f ca="1"/>
        <v>1.9137164529306475E-2</v>
      </c>
      <c r="M362" s="2" t="s">
        <v>321</v>
      </c>
    </row>
    <row r="363" spans="3:13">
      <c r="C363" s="228">
        <f t="shared" si="330"/>
        <v>46314.710543981484</v>
      </c>
      <c r="D363" s="229">
        <f ca="1"/>
        <v>1.7055602855708507E-2</v>
      </c>
      <c r="E363" s="293">
        <f t="shared" ca="1" si="331"/>
        <v>-5.2172634287621715</v>
      </c>
      <c r="F363" s="229">
        <f ca="1"/>
        <v>1.653387651283229E-2</v>
      </c>
      <c r="G363" s="293">
        <f t="shared" ca="1" si="331"/>
        <v>9.7199047542989927</v>
      </c>
      <c r="H363" s="229">
        <f ca="1"/>
        <v>1.7505866988262189E-2</v>
      </c>
      <c r="I363" s="293">
        <f t="shared" ref="I363:K363" ca="1" si="367">(J363-H363)*10000</f>
        <v>7.4430733523884669</v>
      </c>
      <c r="J363" s="229">
        <f ca="1"/>
        <v>1.8250174323501036E-2</v>
      </c>
      <c r="K363" s="293">
        <f t="shared" ca="1" si="367"/>
        <v>9.0686173789824434</v>
      </c>
      <c r="L363" s="229">
        <f ca="1"/>
        <v>1.915703606139928E-2</v>
      </c>
      <c r="M363" s="2" t="s">
        <v>321</v>
      </c>
    </row>
    <row r="364" spans="3:13">
      <c r="C364" s="228">
        <f t="shared" si="330"/>
        <v>46324.710543981484</v>
      </c>
      <c r="D364" s="229">
        <f ca="1"/>
        <v>1.7125035763291926E-2</v>
      </c>
      <c r="E364" s="293">
        <f t="shared" ca="1" si="331"/>
        <v>-5.5838260970878313</v>
      </c>
      <c r="F364" s="229">
        <f ca="1"/>
        <v>1.6566653153583143E-2</v>
      </c>
      <c r="G364" s="293">
        <f t="shared" ca="1" si="331"/>
        <v>9.6066157166013397</v>
      </c>
      <c r="H364" s="229">
        <f ca="1"/>
        <v>1.7527314725243277E-2</v>
      </c>
      <c r="I364" s="293">
        <f t="shared" ref="I364:K364" ca="1" si="368">(J364-H364)*10000</f>
        <v>7.5104522145133519</v>
      </c>
      <c r="J364" s="229">
        <f ca="1"/>
        <v>1.8278359946694613E-2</v>
      </c>
      <c r="K364" s="293">
        <f t="shared" ca="1" si="368"/>
        <v>8.9821200847025811</v>
      </c>
      <c r="L364" s="229">
        <f ca="1"/>
        <v>1.9176571955164871E-2</v>
      </c>
      <c r="M364" s="2" t="s">
        <v>321</v>
      </c>
    </row>
    <row r="365" spans="3:13">
      <c r="C365" s="228">
        <f t="shared" si="330"/>
        <v>46334.710543981484</v>
      </c>
      <c r="D365" s="229">
        <f ca="1"/>
        <v>1.7185950699027487E-2</v>
      </c>
      <c r="E365" s="293">
        <f t="shared" ca="1" si="331"/>
        <v>-5.8865423908925631</v>
      </c>
      <c r="F365" s="229">
        <f ca="1"/>
        <v>1.6597296459938231E-2</v>
      </c>
      <c r="G365" s="293">
        <f t="shared" ca="1" si="331"/>
        <v>9.5077289114311672</v>
      </c>
      <c r="H365" s="229">
        <f ca="1"/>
        <v>1.7548069351081347E-2</v>
      </c>
      <c r="I365" s="293">
        <f t="shared" ref="I365:K365" ca="1" si="369">(J365-H365)*10000</f>
        <v>7.5639987801812829</v>
      </c>
      <c r="J365" s="229">
        <f ca="1"/>
        <v>1.8304469229099476E-2</v>
      </c>
      <c r="K365" s="293">
        <f t="shared" ca="1" si="369"/>
        <v>8.9130581005913623</v>
      </c>
      <c r="L365" s="229">
        <f ca="1"/>
        <v>1.9195775039158612E-2</v>
      </c>
      <c r="M365" s="2" t="s">
        <v>321</v>
      </c>
    </row>
    <row r="366" spans="3:13">
      <c r="C366" s="228">
        <f t="shared" si="330"/>
        <v>46344.710543981484</v>
      </c>
      <c r="D366" s="229">
        <f ca="1"/>
        <v>1.7238331636534956E-2</v>
      </c>
      <c r="E366" s="293">
        <f t="shared" ca="1" si="331"/>
        <v>-6.0850265057696769</v>
      </c>
      <c r="F366" s="229">
        <f ca="1"/>
        <v>1.6629828985957988E-2</v>
      </c>
      <c r="G366" s="293">
        <f t="shared" ca="1" si="331"/>
        <v>9.3843179069215754</v>
      </c>
      <c r="H366" s="229">
        <f ca="1"/>
        <v>1.7568260776650146E-2</v>
      </c>
      <c r="I366" s="293">
        <f t="shared" ref="I366:K366" ca="1" si="370">(J366-H366)*10000</f>
        <v>7.6388424967809012</v>
      </c>
      <c r="J366" s="229">
        <f ca="1"/>
        <v>1.8332145026328236E-2</v>
      </c>
      <c r="K366" s="293">
        <f t="shared" ca="1" si="370"/>
        <v>8.8250312081289071</v>
      </c>
      <c r="L366" s="229">
        <f ca="1"/>
        <v>1.9214648147141127E-2</v>
      </c>
      <c r="M366" s="2" t="s">
        <v>321</v>
      </c>
    </row>
    <row r="367" spans="3:13">
      <c r="C367" s="228">
        <f t="shared" si="330"/>
        <v>46354.710543981484</v>
      </c>
      <c r="D367" s="229">
        <f ca="1"/>
        <v>1.7282162396036822E-2</v>
      </c>
      <c r="E367" s="293">
        <f t="shared" ca="1" si="331"/>
        <v>-6.1992529787699073</v>
      </c>
      <c r="F367" s="229">
        <f ca="1"/>
        <v>1.6662237098159831E-2</v>
      </c>
      <c r="G367" s="293">
        <f t="shared" ca="1" si="331"/>
        <v>9.2578695658263044</v>
      </c>
      <c r="H367" s="229">
        <f ca="1"/>
        <v>1.7588024054742461E-2</v>
      </c>
      <c r="I367" s="293">
        <f t="shared" ref="I367:K367" ca="1" si="371">(J367-H367)*10000</f>
        <v>7.7153932900009963</v>
      </c>
      <c r="J367" s="229">
        <f ca="1"/>
        <v>1.8359563383742561E-2</v>
      </c>
      <c r="K367" s="293">
        <f t="shared" ca="1" si="371"/>
        <v>8.736307343839151</v>
      </c>
      <c r="L367" s="229">
        <f ca="1"/>
        <v>1.9233194118126476E-2</v>
      </c>
      <c r="M367" s="2" t="s">
        <v>321</v>
      </c>
    </row>
    <row r="368" spans="3:13">
      <c r="C368" s="228">
        <f t="shared" si="330"/>
        <v>46364.710543981484</v>
      </c>
      <c r="D368" s="229">
        <f ca="1"/>
        <v>1.7317426664992849E-2</v>
      </c>
      <c r="E368" s="293">
        <f t="shared" ca="1" si="331"/>
        <v>-6.2091111849797365</v>
      </c>
      <c r="F368" s="229">
        <f ca="1"/>
        <v>1.6696515546494876E-2</v>
      </c>
      <c r="G368" s="293">
        <f t="shared" ca="1" si="331"/>
        <v>9.0821076920554944</v>
      </c>
      <c r="H368" s="229">
        <f ca="1"/>
        <v>1.7604726315700425E-2</v>
      </c>
      <c r="I368" s="293">
        <f t="shared" ref="I368:K368" ca="1" si="372">(J368-H368)*10000</f>
        <v>7.8378197913344865</v>
      </c>
      <c r="J368" s="229">
        <f ca="1"/>
        <v>1.8388508294833874E-2</v>
      </c>
      <c r="K368" s="293">
        <f t="shared" ca="1" si="372"/>
        <v>8.6290750159410265</v>
      </c>
      <c r="L368" s="229">
        <f ca="1"/>
        <v>1.9251415796427977E-2</v>
      </c>
      <c r="M368" s="2" t="s">
        <v>321</v>
      </c>
    </row>
    <row r="369" spans="3:13">
      <c r="C369" s="228">
        <f t="shared" si="330"/>
        <v>46374.710543981484</v>
      </c>
      <c r="D369" s="229">
        <f ca="1"/>
        <v>1.7344108016989556E-2</v>
      </c>
      <c r="E369" s="293">
        <f t="shared" ca="1" si="331"/>
        <v>-6.1543791219131894</v>
      </c>
      <c r="F369" s="229">
        <f ca="1"/>
        <v>1.6728670104798237E-2</v>
      </c>
      <c r="G369" s="293">
        <f t="shared" ca="1" si="331"/>
        <v>8.9534607309953511</v>
      </c>
      <c r="H369" s="229">
        <f ca="1"/>
        <v>1.7624016177897772E-2</v>
      </c>
      <c r="I369" s="293">
        <f t="shared" ref="I369:K369" ca="1" si="373">(J369-H369)*10000</f>
        <v>7.9139085413235462</v>
      </c>
      <c r="J369" s="229">
        <f ca="1"/>
        <v>1.8415407032030127E-2</v>
      </c>
      <c r="K369" s="293">
        <f t="shared" ca="1" si="373"/>
        <v>8.5390899967212679</v>
      </c>
      <c r="L369" s="229">
        <f ca="1"/>
        <v>1.9269316031702254E-2</v>
      </c>
      <c r="M369" s="2" t="s">
        <v>321</v>
      </c>
    </row>
    <row r="370" spans="3:13">
      <c r="C370" s="228">
        <f t="shared" si="330"/>
        <v>46384.710543981484</v>
      </c>
      <c r="D370" s="229">
        <f ca="1"/>
        <v>1.7362189932965184E-2</v>
      </c>
      <c r="E370" s="293">
        <f t="shared" ca="1" si="331"/>
        <v>-6.0148984484032635</v>
      </c>
      <c r="F370" s="229">
        <f ca="1"/>
        <v>1.6760700088124858E-2</v>
      </c>
      <c r="G370" s="293">
        <f t="shared" ca="1" si="331"/>
        <v>8.8257301686228686</v>
      </c>
      <c r="H370" s="229">
        <f ca="1"/>
        <v>1.7643273104987145E-2</v>
      </c>
      <c r="I370" s="293">
        <f t="shared" ref="I370:K370" ca="1" si="374">(J370-H370)*10000</f>
        <v>7.9878140828793311</v>
      </c>
      <c r="J370" s="229">
        <f ca="1"/>
        <v>1.8442054513275078E-2</v>
      </c>
      <c r="K370" s="293">
        <f t="shared" ca="1" si="374"/>
        <v>8.4484316571966165</v>
      </c>
      <c r="L370" s="229">
        <f ca="1"/>
        <v>1.928689767899474E-2</v>
      </c>
      <c r="M370" s="2" t="s">
        <v>321</v>
      </c>
    </row>
    <row r="371" spans="3:13">
      <c r="C371" s="228">
        <f t="shared" si="330"/>
        <v>46394.710543981484</v>
      </c>
      <c r="D371" s="229">
        <f ca="1"/>
        <v>1.7371655820308033E-2</v>
      </c>
      <c r="E371" s="293">
        <f t="shared" ca="1" si="331"/>
        <v>-5.790620131216305</v>
      </c>
      <c r="F371" s="229">
        <f ca="1"/>
        <v>1.6792593807186403E-2</v>
      </c>
      <c r="G371" s="293">
        <f t="shared" ca="1" si="331"/>
        <v>8.700423974897161</v>
      </c>
      <c r="H371" s="229">
        <f ca="1"/>
        <v>1.7662636204676119E-2</v>
      </c>
      <c r="I371" s="293">
        <f t="shared" ref="I371:K371" ca="1" si="375">(J371-H371)*10000</f>
        <v>8.0406730290491151</v>
      </c>
      <c r="J371" s="229">
        <f ca="1"/>
        <v>1.846670350758103E-2</v>
      </c>
      <c r="K371" s="293">
        <f t="shared" ca="1" si="375"/>
        <v>8.3642416452664108</v>
      </c>
      <c r="L371" s="229">
        <f ca="1"/>
        <v>1.9303127672107671E-2</v>
      </c>
      <c r="M371" s="2" t="s">
        <v>321</v>
      </c>
    </row>
    <row r="372" spans="3:13">
      <c r="C372" s="228">
        <f t="shared" si="330"/>
        <v>46404.710543981484</v>
      </c>
      <c r="D372" s="229">
        <f ca="1"/>
        <v>1.7372489034765463E-2</v>
      </c>
      <c r="E372" s="293">
        <f t="shared" ca="1" si="331"/>
        <v>-5.4816897749228666</v>
      </c>
      <c r="F372" s="229">
        <f ca="1"/>
        <v>1.6824320057273176E-2</v>
      </c>
      <c r="G372" s="293">
        <f t="shared" ca="1" si="331"/>
        <v>8.57924802352486</v>
      </c>
      <c r="H372" s="229">
        <f ca="1"/>
        <v>1.7682244859625662E-2</v>
      </c>
      <c r="I372" s="293">
        <f t="shared" ref="I372:K372" ca="1" si="376">(J372-H372)*10000</f>
        <v>8.1062064984399953</v>
      </c>
      <c r="J372" s="229">
        <f ca="1"/>
        <v>1.8492865509469662E-2</v>
      </c>
      <c r="K372" s="293">
        <f t="shared" ca="1" si="376"/>
        <v>8.2573385245597244</v>
      </c>
      <c r="L372" s="229">
        <f ca="1"/>
        <v>1.9318599361925634E-2</v>
      </c>
      <c r="M372" s="2" t="s">
        <v>321</v>
      </c>
    </row>
    <row r="373" spans="3:13">
      <c r="C373" s="228">
        <f t="shared" si="330"/>
        <v>46414.710543981484</v>
      </c>
      <c r="D373" s="229">
        <f ca="1"/>
        <v>1.7368358264319764E-2</v>
      </c>
      <c r="E373" s="293">
        <f t="shared" ca="1" si="331"/>
        <v>-5.1251252747812339</v>
      </c>
      <c r="F373" s="229">
        <f ca="1"/>
        <v>1.6855845736841641E-2</v>
      </c>
      <c r="G373" s="293">
        <f t="shared" ca="1" si="331"/>
        <v>8.4639279395335922</v>
      </c>
      <c r="H373" s="229">
        <f ca="1"/>
        <v>1.7702238530795E-2</v>
      </c>
      <c r="I373" s="293">
        <f t="shared" ref="I373:K373" ca="1" si="377">(J373-H373)*10000</f>
        <v>8.165438943900579</v>
      </c>
      <c r="J373" s="229">
        <f ca="1"/>
        <v>1.8518782425185058E-2</v>
      </c>
      <c r="K373" s="293">
        <f t="shared" ca="1" si="377"/>
        <v>8.149769910698323</v>
      </c>
      <c r="L373" s="229">
        <f ca="1"/>
        <v>1.9333759416254891E-2</v>
      </c>
      <c r="M373" s="2" t="s">
        <v>321</v>
      </c>
    </row>
    <row r="374" spans="3:13">
      <c r="C374" s="228">
        <f t="shared" si="330"/>
        <v>46424.710543981484</v>
      </c>
      <c r="D374" s="229">
        <f ca="1"/>
        <v>1.7365643726205478E-2</v>
      </c>
      <c r="E374" s="293">
        <f t="shared" ca="1" si="331"/>
        <v>-4.8434751856095417</v>
      </c>
      <c r="F374" s="229">
        <f ca="1"/>
        <v>1.6881296207644524E-2</v>
      </c>
      <c r="G374" s="293">
        <f t="shared" ca="1" si="331"/>
        <v>8.3991256647994454</v>
      </c>
      <c r="H374" s="229">
        <f ca="1"/>
        <v>1.7721208774124468E-2</v>
      </c>
      <c r="I374" s="293">
        <f t="shared" ref="I374:K374" ca="1" si="378">(J374-H374)*10000</f>
        <v>8.2324682209629696</v>
      </c>
      <c r="J374" s="229">
        <f ca="1"/>
        <v>1.8544455596220765E-2</v>
      </c>
      <c r="K374" s="293">
        <f t="shared" ca="1" si="378"/>
        <v>8.0415628646478279</v>
      </c>
      <c r="L374" s="229">
        <f ca="1"/>
        <v>1.9348611882685548E-2</v>
      </c>
      <c r="M374" s="2" t="s">
        <v>321</v>
      </c>
    </row>
    <row r="375" spans="3:13">
      <c r="C375" s="228">
        <f t="shared" si="330"/>
        <v>46434.710543981484</v>
      </c>
      <c r="D375" s="229">
        <f ca="1"/>
        <v>1.7364467196851537E-2</v>
      </c>
      <c r="E375" s="293">
        <f t="shared" ca="1" si="331"/>
        <v>-4.5206706287000475</v>
      </c>
      <c r="F375" s="229">
        <f ca="1"/>
        <v>1.6912400133981532E-2</v>
      </c>
      <c r="G375" s="293">
        <f t="shared" ca="1" si="331"/>
        <v>8.2975808223938881</v>
      </c>
      <c r="H375" s="229">
        <f ca="1"/>
        <v>1.7742158216220921E-2</v>
      </c>
      <c r="I375" s="293">
        <f t="shared" ref="I375:K375" ca="1" si="379">(J375-H375)*10000</f>
        <v>8.277265318223197</v>
      </c>
      <c r="J375" s="229">
        <f ca="1"/>
        <v>1.856988474804324E-2</v>
      </c>
      <c r="K375" s="293">
        <f t="shared" ca="1" si="379"/>
        <v>7.9327735408826063</v>
      </c>
      <c r="L375" s="229">
        <f ca="1"/>
        <v>1.9363162102131501E-2</v>
      </c>
      <c r="M375" s="2" t="s">
        <v>321</v>
      </c>
    </row>
    <row r="376" spans="3:13">
      <c r="C376" s="228">
        <f t="shared" si="330"/>
        <v>46444.710543981484</v>
      </c>
      <c r="D376" s="229">
        <f ca="1"/>
        <v>1.7364831650199038E-2</v>
      </c>
      <c r="E376" s="293">
        <f t="shared" ca="1" si="331"/>
        <v>-4.2155470570015909</v>
      </c>
      <c r="F376" s="229">
        <f ca="1"/>
        <v>1.6943276944498879E-2</v>
      </c>
      <c r="G376" s="293">
        <f t="shared" ca="1" si="331"/>
        <v>8.2032722149147705</v>
      </c>
      <c r="H376" s="229">
        <f ca="1"/>
        <v>1.7763604165990356E-2</v>
      </c>
      <c r="I376" s="293">
        <f t="shared" ref="I376:K376" ca="1" si="380">(J376-H376)*10000</f>
        <v>8.3146521925686265</v>
      </c>
      <c r="J376" s="229">
        <f ca="1"/>
        <v>1.8595069385247218E-2</v>
      </c>
      <c r="K376" s="293">
        <f t="shared" ca="1" si="380"/>
        <v>7.8234607987126212</v>
      </c>
      <c r="L376" s="229">
        <f ca="1"/>
        <v>1.937741546511848E-2</v>
      </c>
      <c r="M376" s="2" t="s">
        <v>321</v>
      </c>
    </row>
    <row r="377" spans="3:13">
      <c r="C377" s="228">
        <f t="shared" si="330"/>
        <v>46454.710543981484</v>
      </c>
      <c r="D377" s="229">
        <f ca="1"/>
        <v>1.7366740064037111E-2</v>
      </c>
      <c r="E377" s="293">
        <f t="shared" ca="1" si="331"/>
        <v>-3.8705164832709968</v>
      </c>
      <c r="F377" s="229">
        <f ca="1"/>
        <v>1.6979688415710011E-2</v>
      </c>
      <c r="G377" s="293">
        <f t="shared" ca="1" si="331"/>
        <v>8.1062104613397263</v>
      </c>
      <c r="H377" s="229">
        <f ca="1"/>
        <v>1.7790309461843984E-2</v>
      </c>
      <c r="I377" s="293">
        <f t="shared" ref="I377:K377" ca="1" si="381">(J377-H377)*10000</f>
        <v>8.347478932570624</v>
      </c>
      <c r="J377" s="229">
        <f ca="1"/>
        <v>1.8625057355101046E-2</v>
      </c>
      <c r="K377" s="293">
        <f t="shared" ca="1" si="381"/>
        <v>7.6739056055898782</v>
      </c>
      <c r="L377" s="229">
        <f ca="1"/>
        <v>1.9392447915660034E-2</v>
      </c>
      <c r="M377" s="2" t="s">
        <v>321</v>
      </c>
    </row>
    <row r="378" spans="3:13">
      <c r="C378" s="228">
        <f t="shared" si="330"/>
        <v>46464.710543981484</v>
      </c>
      <c r="D378" s="229">
        <f ca="1"/>
        <v>1.7370195419627647E-2</v>
      </c>
      <c r="E378" s="293">
        <f t="shared" ca="1" si="331"/>
        <v>-3.6011414280241043</v>
      </c>
      <c r="F378" s="229">
        <f ca="1"/>
        <v>1.7010081276825236E-2</v>
      </c>
      <c r="G378" s="293">
        <f t="shared" ca="1" si="331"/>
        <v>8.0274416697405027</v>
      </c>
      <c r="H378" s="229">
        <f ca="1"/>
        <v>1.7812825443799286E-2</v>
      </c>
      <c r="I378" s="293">
        <f t="shared" ref="I378:K378" ca="1" si="382">(J378-H378)*10000</f>
        <v>8.3689273855724888</v>
      </c>
      <c r="J378" s="229">
        <f ca="1"/>
        <v>1.8649718182356535E-2</v>
      </c>
      <c r="K378" s="293">
        <f t="shared" ca="1" si="382"/>
        <v>7.5639724126666881</v>
      </c>
      <c r="L378" s="229">
        <f ca="1"/>
        <v>1.9406115423623204E-2</v>
      </c>
      <c r="M378" s="2" t="s">
        <v>321</v>
      </c>
    </row>
    <row r="379" spans="3:13">
      <c r="C379" s="228">
        <f t="shared" si="330"/>
        <v>46474.710543981484</v>
      </c>
      <c r="D379" s="229">
        <f ca="1"/>
        <v>1.7375200703745944E-2</v>
      </c>
      <c r="E379" s="293">
        <f t="shared" ca="1" si="331"/>
        <v>-3.3495370353275877</v>
      </c>
      <c r="F379" s="229">
        <f ca="1"/>
        <v>1.7040247000213185E-2</v>
      </c>
      <c r="G379" s="293">
        <f t="shared" ca="1" si="331"/>
        <v>7.9559046935811368</v>
      </c>
      <c r="H379" s="229">
        <f ca="1"/>
        <v>1.7835837469571299E-2</v>
      </c>
      <c r="I379" s="293">
        <f t="shared" ref="I379:K379" ca="1" si="383">(J379-H379)*10000</f>
        <v>8.3829541542221673</v>
      </c>
      <c r="J379" s="229">
        <f ca="1"/>
        <v>1.8674132884993516E-2</v>
      </c>
      <c r="K379" s="293">
        <f t="shared" ca="1" si="383"/>
        <v>7.4536990738732074</v>
      </c>
      <c r="L379" s="229">
        <f ca="1"/>
        <v>1.9419502792380836E-2</v>
      </c>
      <c r="M379" s="2" t="s">
        <v>321</v>
      </c>
    </row>
    <row r="380" spans="3:13">
      <c r="C380" s="228">
        <f t="shared" si="330"/>
        <v>46484.710543981484</v>
      </c>
      <c r="D380" s="229">
        <f ca="1"/>
        <v>1.738175890771471E-2</v>
      </c>
      <c r="E380" s="293">
        <f t="shared" ca="1" si="331"/>
        <v>-3.1346352486767701</v>
      </c>
      <c r="F380" s="229">
        <f ca="1"/>
        <v>1.7068295382847033E-2</v>
      </c>
      <c r="G380" s="293">
        <f t="shared" ca="1" si="331"/>
        <v>7.8938287447903948</v>
      </c>
      <c r="H380" s="229">
        <f ca="1"/>
        <v>1.7857678257326072E-2</v>
      </c>
      <c r="I380" s="293">
        <f t="shared" ref="I380:K380" ca="1" si="384">(J380-H380)*10000</f>
        <v>8.3897400813494691</v>
      </c>
      <c r="J380" s="229">
        <f ca="1"/>
        <v>1.8696652265461019E-2</v>
      </c>
      <c r="K380" s="293">
        <f t="shared" ca="1" si="384"/>
        <v>7.3596317781296845</v>
      </c>
      <c r="L380" s="229">
        <f ca="1"/>
        <v>1.9432615443273987E-2</v>
      </c>
      <c r="M380" s="2" t="s">
        <v>321</v>
      </c>
    </row>
    <row r="381" spans="3:13">
      <c r="C381" s="228">
        <f t="shared" si="330"/>
        <v>46494.710543981484</v>
      </c>
      <c r="D381" s="229">
        <f ca="1"/>
        <v>1.7389873029808933E-2</v>
      </c>
      <c r="E381" s="293">
        <f t="shared" ca="1" si="331"/>
        <v>-2.9185626870435049</v>
      </c>
      <c r="F381" s="229">
        <f ca="1"/>
        <v>1.7098016761104583E-2</v>
      </c>
      <c r="G381" s="293">
        <f t="shared" ca="1" si="331"/>
        <v>7.8363919633965207</v>
      </c>
      <c r="H381" s="229">
        <f ca="1"/>
        <v>1.7881655957444235E-2</v>
      </c>
      <c r="I381" s="293">
        <f t="shared" ref="I381:K381" ca="1" si="385">(J381-H381)*10000</f>
        <v>8.3892845135619822</v>
      </c>
      <c r="J381" s="229">
        <f ca="1"/>
        <v>1.8720584408800433E-2</v>
      </c>
      <c r="K381" s="293">
        <f t="shared" ca="1" si="385"/>
        <v>7.2487440041746343</v>
      </c>
      <c r="L381" s="229">
        <f ca="1"/>
        <v>1.9445458809217896E-2</v>
      </c>
      <c r="M381" s="2" t="s">
        <v>321</v>
      </c>
    </row>
    <row r="382" spans="3:13">
      <c r="C382" s="228">
        <f t="shared" si="330"/>
        <v>46504.710543981484</v>
      </c>
      <c r="D382" s="229">
        <f ca="1"/>
        <v>1.7399350141224568E-2</v>
      </c>
      <c r="E382" s="293">
        <f t="shared" ca="1" si="331"/>
        <v>-2.718391213144093</v>
      </c>
      <c r="F382" s="229">
        <f ca="1"/>
        <v>1.7127511019910158E-2</v>
      </c>
      <c r="G382" s="293">
        <f t="shared" ca="1" si="331"/>
        <v>7.7861819819341482</v>
      </c>
      <c r="H382" s="229">
        <f ca="1"/>
        <v>1.7906129218103573E-2</v>
      </c>
      <c r="I382" s="293">
        <f t="shared" ref="I382:K382" ca="1" si="386">(J382-H382)*10000</f>
        <v>8.3813972378303507</v>
      </c>
      <c r="J382" s="229">
        <f ca="1"/>
        <v>1.8744268941886608E-2</v>
      </c>
      <c r="K382" s="293">
        <f t="shared" ca="1" si="386"/>
        <v>7.1376939285086589</v>
      </c>
      <c r="L382" s="229">
        <f ca="1"/>
        <v>1.9458038334737474E-2</v>
      </c>
      <c r="M382" s="2" t="s">
        <v>321</v>
      </c>
    </row>
    <row r="383" spans="3:13">
      <c r="C383" s="228">
        <f t="shared" si="330"/>
        <v>46514.710543981484</v>
      </c>
      <c r="D383" s="229">
        <f ca="1"/>
        <v>1.7409853159759459E-2</v>
      </c>
      <c r="E383" s="293">
        <f t="shared" ca="1" si="331"/>
        <v>-2.5121469223008535</v>
      </c>
      <c r="F383" s="229">
        <f ca="1"/>
        <v>1.7158638467529373E-2</v>
      </c>
      <c r="G383" s="293">
        <f t="shared" ca="1" si="331"/>
        <v>7.7420475252381467</v>
      </c>
      <c r="H383" s="229">
        <f ca="1"/>
        <v>1.7932843220053188E-2</v>
      </c>
      <c r="I383" s="293">
        <f t="shared" ref="I383:K383" ca="1" si="387">(J383-H383)*10000</f>
        <v>8.3647708883726608</v>
      </c>
      <c r="J383" s="229">
        <f ca="1"/>
        <v>1.8769320308890454E-2</v>
      </c>
      <c r="K383" s="293">
        <f t="shared" ca="1" si="387"/>
        <v>7.0103916711824334</v>
      </c>
      <c r="L383" s="229">
        <f ca="1"/>
        <v>1.9470359476008697E-2</v>
      </c>
      <c r="M383" s="2" t="s">
        <v>321</v>
      </c>
    </row>
    <row r="384" spans="3:13">
      <c r="C384" s="228">
        <f t="shared" si="330"/>
        <v>46524.710543981484</v>
      </c>
      <c r="D384" s="229">
        <f ca="1"/>
        <v>1.7421377739050333E-2</v>
      </c>
      <c r="E384" s="293">
        <f t="shared" ca="1" si="331"/>
        <v>-2.3370925828673434</v>
      </c>
      <c r="F384" s="229">
        <f ca="1"/>
        <v>1.7187668480763599E-2</v>
      </c>
      <c r="G384" s="293">
        <f t="shared" ca="1" si="331"/>
        <v>7.7066511211067512</v>
      </c>
      <c r="H384" s="229">
        <f ca="1"/>
        <v>1.7958333592874274E-2</v>
      </c>
      <c r="I384" s="293">
        <f t="shared" ref="I384:K384" ca="1" si="388">(J384-H384)*10000</f>
        <v>8.3416317019504103</v>
      </c>
      <c r="J384" s="229">
        <f ca="1"/>
        <v>1.8792496763069315E-2</v>
      </c>
      <c r="K384" s="293">
        <f t="shared" ca="1" si="388"/>
        <v>6.8993093782521511</v>
      </c>
      <c r="L384" s="229">
        <f ca="1"/>
        <v>1.948242770089453E-2</v>
      </c>
      <c r="M384" s="2" t="s">
        <v>321</v>
      </c>
    </row>
    <row r="385" spans="3:13">
      <c r="C385" s="228">
        <f t="shared" si="330"/>
        <v>46534.710543981484</v>
      </c>
      <c r="D385" s="229">
        <f ca="1"/>
        <v>1.7433925854876735E-2</v>
      </c>
      <c r="E385" s="293">
        <f t="shared" ca="1" si="331"/>
        <v>-2.1745451401837186</v>
      </c>
      <c r="F385" s="229">
        <f ca="1"/>
        <v>1.7216471340858363E-2</v>
      </c>
      <c r="G385" s="293">
        <f t="shared" ca="1" si="331"/>
        <v>7.6784825820364055</v>
      </c>
      <c r="H385" s="229">
        <f ca="1"/>
        <v>1.7984319599062003E-2</v>
      </c>
      <c r="I385" s="293">
        <f t="shared" ref="I385:K385" ca="1" si="389">(J385-H385)*10000</f>
        <v>8.3110442747419757</v>
      </c>
      <c r="J385" s="229">
        <f ca="1"/>
        <v>1.8815424026536201E-2</v>
      </c>
      <c r="K385" s="293">
        <f t="shared" ca="1" si="389"/>
        <v>6.7882446244855315</v>
      </c>
      <c r="L385" s="229">
        <f ca="1"/>
        <v>1.9494248488984754E-2</v>
      </c>
      <c r="M385" s="2" t="s">
        <v>321</v>
      </c>
    </row>
    <row r="386" spans="3:13">
      <c r="C386" s="228">
        <f t="shared" si="330"/>
        <v>46544.710543981484</v>
      </c>
      <c r="D386" s="229">
        <f ca="1"/>
        <v>1.7447499488544953E-2</v>
      </c>
      <c r="E386" s="293">
        <f t="shared" ca="1" si="331"/>
        <v>-2.042828059460565</v>
      </c>
      <c r="F386" s="229">
        <f ca="1"/>
        <v>1.7243216682598896E-2</v>
      </c>
      <c r="G386" s="293">
        <f t="shared" ca="1" si="331"/>
        <v>7.6758463612036643</v>
      </c>
      <c r="H386" s="229">
        <f ca="1"/>
        <v>1.8010801318719263E-2</v>
      </c>
      <c r="I386" s="293">
        <f t="shared" ref="I386:K386" ca="1" si="390">(J386-H386)*10000</f>
        <v>8.2571937937963433</v>
      </c>
      <c r="J386" s="229">
        <f ca="1"/>
        <v>1.8836520698098897E-2</v>
      </c>
      <c r="K386" s="293">
        <f t="shared" ca="1" si="390"/>
        <v>6.693066335338588</v>
      </c>
      <c r="L386" s="229">
        <f ca="1"/>
        <v>1.9505827331632756E-2</v>
      </c>
      <c r="M386" s="2" t="s">
        <v>321</v>
      </c>
    </row>
    <row r="387" spans="3:13">
      <c r="C387" s="228">
        <f t="shared" si="330"/>
        <v>46554.710543981484</v>
      </c>
      <c r="D387" s="229">
        <f ca="1"/>
        <v>1.7462100627631583E-2</v>
      </c>
      <c r="E387" s="293">
        <f t="shared" ca="1" si="331"/>
        <v>-1.9052537326486041</v>
      </c>
      <c r="F387" s="229">
        <f ca="1"/>
        <v>1.7271575254366723E-2</v>
      </c>
      <c r="G387" s="293">
        <f t="shared" ca="1" si="331"/>
        <v>7.6620358066979701</v>
      </c>
      <c r="H387" s="229">
        <f ca="1"/>
        <v>1.803777883503652E-2</v>
      </c>
      <c r="I387" s="293">
        <f t="shared" ref="I387:K387" ca="1" si="391">(J387-H387)*10000</f>
        <v>8.2118061996171168</v>
      </c>
      <c r="J387" s="229">
        <f ca="1"/>
        <v>1.8858959454998232E-2</v>
      </c>
      <c r="K387" s="293">
        <f t="shared" ca="1" si="391"/>
        <v>6.5821027699506516</v>
      </c>
      <c r="L387" s="229">
        <f ca="1"/>
        <v>1.9517169731993297E-2</v>
      </c>
      <c r="M387" s="2" t="s">
        <v>321</v>
      </c>
    </row>
    <row r="388" spans="3:13">
      <c r="C388" s="228">
        <f t="shared" si="330"/>
        <v>46564.710543981484</v>
      </c>
      <c r="D388" s="229">
        <f ca="1"/>
        <v>1.7477731266186243E-2</v>
      </c>
      <c r="E388" s="293">
        <f t="shared" ca="1" si="331"/>
        <v>-1.7802458496716731</v>
      </c>
      <c r="F388" s="229">
        <f ca="1"/>
        <v>1.7299706681219076E-2</v>
      </c>
      <c r="G388" s="293">
        <f t="shared" ca="1" si="331"/>
        <v>7.6554555314178527</v>
      </c>
      <c r="H388" s="229">
        <f ca="1"/>
        <v>1.8065252234360861E-2</v>
      </c>
      <c r="I388" s="293">
        <f t="shared" ref="I388:K388" ca="1" si="392">(J388-H388)*10000</f>
        <v>8.1589526160693797</v>
      </c>
      <c r="J388" s="229">
        <f ca="1"/>
        <v>1.8881147495967799E-2</v>
      </c>
      <c r="K388" s="293">
        <f t="shared" ca="1" si="392"/>
        <v>6.4713370909351768</v>
      </c>
      <c r="L388" s="229">
        <f ca="1"/>
        <v>1.9528281205061317E-2</v>
      </c>
      <c r="M388" s="2" t="s">
        <v>321</v>
      </c>
    </row>
    <row r="389" spans="3:13">
      <c r="C389" s="228">
        <f t="shared" si="330"/>
        <v>46574.710543981484</v>
      </c>
      <c r="D389" s="229">
        <f ca="1"/>
        <v>1.749439340472396E-2</v>
      </c>
      <c r="E389" s="293">
        <f t="shared" ca="1" si="331"/>
        <v>-1.6498208576336271</v>
      </c>
      <c r="F389" s="229">
        <f ca="1"/>
        <v>1.7329411318960597E-2</v>
      </c>
      <c r="G389" s="293">
        <f t="shared" ca="1" si="331"/>
        <v>7.6381028729605864</v>
      </c>
      <c r="H389" s="229">
        <f ca="1"/>
        <v>1.8093221606256656E-2</v>
      </c>
      <c r="I389" s="293">
        <f t="shared" ref="I389:K389" ca="1" si="393">(J389-H389)*10000</f>
        <v>8.0969950685952714</v>
      </c>
      <c r="J389" s="229">
        <f ca="1"/>
        <v>1.8902921113116183E-2</v>
      </c>
      <c r="K389" s="293">
        <f t="shared" ca="1" si="393"/>
        <v>6.362461645914828</v>
      </c>
      <c r="L389" s="229">
        <f ca="1"/>
        <v>1.9539167277707666E-2</v>
      </c>
      <c r="M389" s="2" t="s">
        <v>321</v>
      </c>
    </row>
    <row r="390" spans="3:13">
      <c r="C390" s="228">
        <f t="shared" si="330"/>
        <v>46584.710543981484</v>
      </c>
      <c r="D390" s="229">
        <f ca="1"/>
        <v>1.7512089051112161E-2</v>
      </c>
      <c r="E390" s="293">
        <f t="shared" ca="1" si="331"/>
        <v>-1.5501061216520797</v>
      </c>
      <c r="F390" s="229">
        <f ca="1"/>
        <v>1.7357078438946953E-2</v>
      </c>
      <c r="G390" s="293">
        <f t="shared" ca="1" si="331"/>
        <v>7.6460860465012503</v>
      </c>
      <c r="H390" s="229">
        <f ca="1"/>
        <v>1.8121687043597078E-2</v>
      </c>
      <c r="I390" s="293">
        <f t="shared" ref="I390:K390" ca="1" si="394">(J390-H390)*10000</f>
        <v>8.0005350262664372</v>
      </c>
      <c r="J390" s="229">
        <f ca="1"/>
        <v>1.8921740546223722E-2</v>
      </c>
      <c r="K390" s="293">
        <f t="shared" ca="1" si="394"/>
        <v>6.2809294249238992</v>
      </c>
      <c r="L390" s="229">
        <f ca="1"/>
        <v>1.9549833488716112E-2</v>
      </c>
      <c r="M390" s="2" t="s">
        <v>321</v>
      </c>
    </row>
    <row r="391" spans="3:13">
      <c r="C391" s="228">
        <f t="shared" si="330"/>
        <v>46594.710543981484</v>
      </c>
      <c r="D391" s="229">
        <f ca="1"/>
        <v>1.7531676693500232E-2</v>
      </c>
      <c r="E391" s="293">
        <f t="shared" ca="1" si="331"/>
        <v>-1.4715828781353135</v>
      </c>
      <c r="F391" s="229">
        <f ca="1"/>
        <v>1.7384518405686701E-2</v>
      </c>
      <c r="G391" s="293">
        <f t="shared" ca="1" si="331"/>
        <v>7.6613024094081963</v>
      </c>
      <c r="H391" s="229">
        <f ca="1"/>
        <v>1.8150648646627521E-2</v>
      </c>
      <c r="I391" s="293">
        <f t="shared" ref="I391:K391" ca="1" si="395">(J391-H391)*10000</f>
        <v>7.8965329664686807</v>
      </c>
      <c r="J391" s="229">
        <f ca="1"/>
        <v>1.8940301943274389E-2</v>
      </c>
      <c r="K391" s="293">
        <f t="shared" ca="1" si="395"/>
        <v>6.199834455470933</v>
      </c>
      <c r="L391" s="229">
        <f ca="1"/>
        <v>1.9560285388821482E-2</v>
      </c>
      <c r="M391" s="2" t="s">
        <v>321</v>
      </c>
    </row>
    <row r="392" spans="3:13">
      <c r="C392" s="228">
        <f t="shared" ref="C392:C455" si="396">C391+Periodicity</f>
        <v>46604.710543981484</v>
      </c>
      <c r="D392" s="229">
        <f ca="1"/>
        <v>1.7555249349007793E-2</v>
      </c>
      <c r="E392" s="293">
        <f t="shared" ref="E392:G455" ca="1" si="397">(F392-D392)*10000</f>
        <v>-1.4351813582172066</v>
      </c>
      <c r="F392" s="229">
        <f ca="1"/>
        <v>1.7411731213186073E-2</v>
      </c>
      <c r="G392" s="293">
        <f t="shared" ca="1" si="397"/>
        <v>7.6837535929932805</v>
      </c>
      <c r="H392" s="229">
        <f ca="1"/>
        <v>1.8180106572485401E-2</v>
      </c>
      <c r="I392" s="293">
        <f t="shared" ref="I392:K392" ca="1" si="398">(J392-H392)*10000</f>
        <v>7.7849728580293291</v>
      </c>
      <c r="J392" s="229">
        <f ca="1"/>
        <v>1.8958603858288334E-2</v>
      </c>
      <c r="K392" s="293">
        <f t="shared" ca="1" si="398"/>
        <v>6.1192468245678189</v>
      </c>
      <c r="L392" s="229">
        <f ca="1"/>
        <v>1.9570528540745116E-2</v>
      </c>
      <c r="M392" s="2" t="s">
        <v>321</v>
      </c>
    </row>
    <row r="393" spans="3:13">
      <c r="C393" s="228">
        <f t="shared" si="396"/>
        <v>46614.710543981484</v>
      </c>
      <c r="D393" s="229">
        <f ca="1"/>
        <v>1.7582911223478798E-2</v>
      </c>
      <c r="E393" s="293">
        <f t="shared" ca="1" si="397"/>
        <v>-1.4419436467305591</v>
      </c>
      <c r="F393" s="229">
        <f ca="1"/>
        <v>1.7438716858805742E-2</v>
      </c>
      <c r="G393" s="293">
        <f t="shared" ca="1" si="397"/>
        <v>7.7134386530645918</v>
      </c>
      <c r="H393" s="229">
        <f ca="1"/>
        <v>1.8210060724112201E-2</v>
      </c>
      <c r="I393" s="293">
        <f t="shared" ref="I393:K393" ca="1" si="399">(J393-H393)*10000</f>
        <v>7.6658182987329742</v>
      </c>
      <c r="J393" s="229">
        <f ca="1"/>
        <v>1.8976642553985498E-2</v>
      </c>
      <c r="K393" s="293">
        <f t="shared" ca="1" si="399"/>
        <v>6.039259652453298</v>
      </c>
      <c r="L393" s="229">
        <f ca="1"/>
        <v>1.9580568519230828E-2</v>
      </c>
      <c r="M393" s="2" t="s">
        <v>321</v>
      </c>
    </row>
    <row r="394" spans="3:13">
      <c r="C394" s="228">
        <f t="shared" si="396"/>
        <v>46624.710543981484</v>
      </c>
      <c r="D394" s="229">
        <f ca="1"/>
        <v>1.7614670334899517E-2</v>
      </c>
      <c r="E394" s="293">
        <f t="shared" ca="1" si="397"/>
        <v>-1.491949959855944</v>
      </c>
      <c r="F394" s="229">
        <f ca="1"/>
        <v>1.7465475338913922E-2</v>
      </c>
      <c r="G394" s="293">
        <f t="shared" ca="1" si="397"/>
        <v>7.7503557225532331</v>
      </c>
      <c r="H394" s="229">
        <f ca="1"/>
        <v>1.8240510911169246E-2</v>
      </c>
      <c r="I394" s="293">
        <f t="shared" ref="I394:K394" ca="1" si="400">(J394-H394)*10000</f>
        <v>7.5390306332143862</v>
      </c>
      <c r="J394" s="229">
        <f ca="1"/>
        <v>1.8994413974490684E-2</v>
      </c>
      <c r="K394" s="293">
        <f t="shared" ca="1" si="400"/>
        <v>5.9599693659249597</v>
      </c>
      <c r="L394" s="229">
        <f ca="1"/>
        <v>1.959041091108318E-2</v>
      </c>
      <c r="M394" s="2" t="s">
        <v>321</v>
      </c>
    </row>
    <row r="395" spans="3:13">
      <c r="C395" s="228">
        <f t="shared" si="396"/>
        <v>46634.710543981484</v>
      </c>
      <c r="D395" s="229">
        <f ca="1"/>
        <v>1.765053474443299E-2</v>
      </c>
      <c r="E395" s="293">
        <f t="shared" ca="1" si="397"/>
        <v>-1.602681592348179</v>
      </c>
      <c r="F395" s="229">
        <f ca="1"/>
        <v>1.7490266585198172E-2</v>
      </c>
      <c r="G395" s="293">
        <f t="shared" ca="1" si="397"/>
        <v>7.7913061731545508</v>
      </c>
      <c r="H395" s="229">
        <f ca="1"/>
        <v>1.8269397202513627E-2</v>
      </c>
      <c r="I395" s="293">
        <f t="shared" ref="I395:K395" ca="1" si="401">(J395-H395)*10000</f>
        <v>7.3994570478758472</v>
      </c>
      <c r="J395" s="229">
        <f ca="1"/>
        <v>1.9009342907301212E-2</v>
      </c>
      <c r="K395" s="293">
        <f t="shared" ca="1" si="401"/>
        <v>5.9071840789892001</v>
      </c>
      <c r="L395" s="229">
        <f ca="1"/>
        <v>1.9600061315200132E-2</v>
      </c>
      <c r="M395" s="2" t="s">
        <v>321</v>
      </c>
    </row>
    <row r="396" spans="3:13">
      <c r="C396" s="228">
        <f t="shared" si="396"/>
        <v>46644.710543981484</v>
      </c>
      <c r="D396" s="229">
        <f ca="1"/>
        <v>1.769051256243771E-2</v>
      </c>
      <c r="E396" s="293">
        <f t="shared" ca="1" si="397"/>
        <v>-1.7393174475890603</v>
      </c>
      <c r="F396" s="229">
        <f ca="1"/>
        <v>1.7516580817678803E-2</v>
      </c>
      <c r="G396" s="293">
        <f t="shared" ca="1" si="397"/>
        <v>7.8423177459242126</v>
      </c>
      <c r="H396" s="229">
        <f ca="1"/>
        <v>1.8300812592271225E-2</v>
      </c>
      <c r="I396" s="293">
        <f t="shared" ref="I396:K396" ca="1" si="402">(J396-H396)*10000</f>
        <v>7.2575110388197608</v>
      </c>
      <c r="J396" s="229">
        <f ca="1"/>
        <v>1.9026563696153201E-2</v>
      </c>
      <c r="K396" s="293">
        <f t="shared" ca="1" si="402"/>
        <v>5.8296164645805018</v>
      </c>
      <c r="L396" s="229">
        <f ca="1"/>
        <v>1.9609525342611251E-2</v>
      </c>
      <c r="M396" s="2" t="s">
        <v>321</v>
      </c>
    </row>
    <row r="397" spans="3:13">
      <c r="C397" s="228">
        <f t="shared" si="396"/>
        <v>46654.710543981484</v>
      </c>
      <c r="D397" s="229">
        <f ca="1"/>
        <v>1.7734611951789291E-2</v>
      </c>
      <c r="E397" s="293">
        <f t="shared" ca="1" si="397"/>
        <v>-1.9194403021171453</v>
      </c>
      <c r="F397" s="229">
        <f ca="1"/>
        <v>1.7542667921577576E-2</v>
      </c>
      <c r="G397" s="293">
        <f t="shared" ca="1" si="397"/>
        <v>7.9005551803942868</v>
      </c>
      <c r="H397" s="229">
        <f ca="1"/>
        <v>1.8332723439617005E-2</v>
      </c>
      <c r="I397" s="293">
        <f t="shared" ref="I397:K397" ca="1" si="403">(J397-H397)*10000</f>
        <v>7.1078208140058425</v>
      </c>
      <c r="J397" s="229">
        <f ca="1"/>
        <v>1.9043505521017589E-2</v>
      </c>
      <c r="K397" s="293">
        <f t="shared" ca="1" si="403"/>
        <v>5.7530309549476408</v>
      </c>
      <c r="L397" s="229">
        <f ca="1"/>
        <v>1.9618808616512353E-2</v>
      </c>
      <c r="M397" s="2" t="s">
        <v>321</v>
      </c>
    </row>
    <row r="398" spans="3:13">
      <c r="C398" s="228">
        <f t="shared" si="396"/>
        <v>46664.710543981484</v>
      </c>
      <c r="D398" s="229">
        <f ca="1"/>
        <v>1.7782841134185708E-2</v>
      </c>
      <c r="E398" s="293">
        <f t="shared" ca="1" si="397"/>
        <v>-2.126034590132428</v>
      </c>
      <c r="F398" s="229">
        <f ca="1"/>
        <v>1.7570237675172466E-2</v>
      </c>
      <c r="G398" s="293">
        <f t="shared" ca="1" si="397"/>
        <v>7.9482535291002661</v>
      </c>
      <c r="H398" s="229">
        <f ca="1"/>
        <v>1.8365063028082492E-2</v>
      </c>
      <c r="I398" s="293">
        <f t="shared" ref="I398:K398" ca="1" si="404">(J398-H398)*10000</f>
        <v>6.9639154149495059</v>
      </c>
      <c r="J398" s="229">
        <f ca="1"/>
        <v>1.9061454569577443E-2</v>
      </c>
      <c r="K398" s="293">
        <f t="shared" ca="1" si="404"/>
        <v>5.6646220272227668</v>
      </c>
      <c r="L398" s="229">
        <f ca="1"/>
        <v>1.9627916772299719E-2</v>
      </c>
      <c r="M398" s="2" t="s">
        <v>321</v>
      </c>
    </row>
    <row r="399" spans="3:13">
      <c r="C399" s="228">
        <f t="shared" si="396"/>
        <v>46674.710543981484</v>
      </c>
      <c r="D399" s="229">
        <f ca="1"/>
        <v>1.7835208393674459E-2</v>
      </c>
      <c r="E399" s="293">
        <f t="shared" ca="1" si="397"/>
        <v>-2.3934805375299546</v>
      </c>
      <c r="F399" s="229">
        <f ca="1"/>
        <v>1.7595860339921464E-2</v>
      </c>
      <c r="G399" s="293">
        <f t="shared" ca="1" si="397"/>
        <v>7.9660241519188473</v>
      </c>
      <c r="H399" s="229">
        <f ca="1"/>
        <v>1.8392462755113349E-2</v>
      </c>
      <c r="I399" s="293">
        <f t="shared" ref="I399:K399" ca="1" si="405">(J399-H399)*10000</f>
        <v>6.8536458710252015</v>
      </c>
      <c r="J399" s="229">
        <f ca="1"/>
        <v>1.9077827342215869E-2</v>
      </c>
      <c r="K399" s="293">
        <f t="shared" ca="1" si="405"/>
        <v>5.5902811539101229</v>
      </c>
      <c r="L399" s="229">
        <f ca="1"/>
        <v>1.9636855457606881E-2</v>
      </c>
      <c r="M399" s="2" t="s">
        <v>321</v>
      </c>
    </row>
    <row r="400" spans="3:13">
      <c r="C400" s="228">
        <f t="shared" si="396"/>
        <v>46684.710543981484</v>
      </c>
      <c r="D400" s="229">
        <f ca="1"/>
        <v>1.7890104926034357E-2</v>
      </c>
      <c r="E400" s="293">
        <f t="shared" ca="1" si="397"/>
        <v>-2.6884911277353165</v>
      </c>
      <c r="F400" s="229">
        <f ca="1"/>
        <v>1.7621255813260826E-2</v>
      </c>
      <c r="G400" s="293">
        <f t="shared" ca="1" si="397"/>
        <v>7.9908030637148784</v>
      </c>
      <c r="H400" s="229">
        <f ca="1"/>
        <v>1.8420336119632313E-2</v>
      </c>
      <c r="I400" s="293">
        <f t="shared" ref="I400:K400" ca="1" si="406">(J400-H400)*10000</f>
        <v>6.735723945657246</v>
      </c>
      <c r="J400" s="229">
        <f ca="1"/>
        <v>1.9093908514198038E-2</v>
      </c>
      <c r="K400" s="293">
        <f t="shared" ca="1" si="406"/>
        <v>5.5172181813903025</v>
      </c>
      <c r="L400" s="229">
        <f ca="1"/>
        <v>1.9645630332337068E-2</v>
      </c>
      <c r="M400" s="2" t="s">
        <v>321</v>
      </c>
    </row>
    <row r="401" spans="3:13">
      <c r="C401" s="228">
        <f t="shared" si="396"/>
        <v>46694.710543981484</v>
      </c>
      <c r="D401" s="229">
        <f ca="1"/>
        <v>1.793956927097437E-2</v>
      </c>
      <c r="E401" s="293">
        <f t="shared" ca="1" si="397"/>
        <v>-2.9482459840667055</v>
      </c>
      <c r="F401" s="229">
        <f ca="1"/>
        <v>1.76447446725677E-2</v>
      </c>
      <c r="G401" s="293">
        <f t="shared" ca="1" si="397"/>
        <v>8.0391497729810286</v>
      </c>
      <c r="H401" s="229">
        <f ca="1"/>
        <v>1.8448659649865803E-2</v>
      </c>
      <c r="I401" s="293">
        <f t="shared" ref="I401:K401" ca="1" si="407">(J401-H401)*10000</f>
        <v>6.5974076111112101</v>
      </c>
      <c r="J401" s="229">
        <f ca="1"/>
        <v>1.9108400410976924E-2</v>
      </c>
      <c r="K401" s="293">
        <f t="shared" ca="1" si="407"/>
        <v>5.4584665772307996</v>
      </c>
      <c r="L401" s="229">
        <f ca="1"/>
        <v>1.9654247068700004E-2</v>
      </c>
      <c r="M401" s="2" t="s">
        <v>321</v>
      </c>
    </row>
    <row r="402" spans="3:13">
      <c r="C402" s="228">
        <f t="shared" si="396"/>
        <v>46704.710543981484</v>
      </c>
      <c r="D402" s="229">
        <f ca="1"/>
        <v>1.7982505271329462E-2</v>
      </c>
      <c r="E402" s="293">
        <f t="shared" ca="1" si="397"/>
        <v>-3.1280930587127691</v>
      </c>
      <c r="F402" s="229">
        <f ca="1"/>
        <v>1.7669695965458185E-2</v>
      </c>
      <c r="G402" s="293">
        <f t="shared" ca="1" si="397"/>
        <v>8.0762259578457538</v>
      </c>
      <c r="H402" s="229">
        <f ca="1"/>
        <v>1.847731856124276E-2</v>
      </c>
      <c r="I402" s="293">
        <f t="shared" ref="I402:K402" ca="1" si="408">(J402-H402)*10000</f>
        <v>6.4656669222235355</v>
      </c>
      <c r="J402" s="229">
        <f ca="1"/>
        <v>1.9123885253465114E-2</v>
      </c>
      <c r="K402" s="293">
        <f t="shared" ca="1" si="408"/>
        <v>5.3882609777791686</v>
      </c>
      <c r="L402" s="229">
        <f ca="1"/>
        <v>1.9662711351243031E-2</v>
      </c>
      <c r="M402" s="2" t="s">
        <v>321</v>
      </c>
    </row>
    <row r="403" spans="3:13">
      <c r="C403" s="228">
        <f t="shared" si="396"/>
        <v>46714.710543981484</v>
      </c>
      <c r="D403" s="229">
        <f ca="1"/>
        <v>1.8018899976339167E-2</v>
      </c>
      <c r="E403" s="293">
        <f t="shared" ca="1" si="397"/>
        <v>-3.2447988297598651</v>
      </c>
      <c r="F403" s="229">
        <f ca="1"/>
        <v>1.7694420093363181E-2</v>
      </c>
      <c r="G403" s="293">
        <f t="shared" ca="1" si="397"/>
        <v>8.1175498021139596</v>
      </c>
      <c r="H403" s="229">
        <f ca="1"/>
        <v>1.8506175073574577E-2</v>
      </c>
      <c r="I403" s="293">
        <f t="shared" ref="I403:K403" ca="1" si="409">(J403-H403)*10000</f>
        <v>6.3289112521333974</v>
      </c>
      <c r="J403" s="229">
        <f ca="1"/>
        <v>1.9139066198787916E-2</v>
      </c>
      <c r="K403" s="293">
        <f t="shared" ca="1" si="409"/>
        <v>5.319626781008294</v>
      </c>
      <c r="L403" s="229">
        <f ca="1"/>
        <v>1.9671028876888746E-2</v>
      </c>
      <c r="M403" s="2" t="s">
        <v>321</v>
      </c>
    </row>
    <row r="404" spans="3:13">
      <c r="C404" s="228">
        <f t="shared" si="396"/>
        <v>46724.710543981484</v>
      </c>
      <c r="D404" s="229">
        <f ca="1"/>
        <v>1.8048740346925225E-2</v>
      </c>
      <c r="E404" s="293">
        <f t="shared" ca="1" si="397"/>
        <v>-3.3287330164618809</v>
      </c>
      <c r="F404" s="229">
        <f ca="1"/>
        <v>1.7715867045279037E-2</v>
      </c>
      <c r="G404" s="293">
        <f t="shared" ca="1" si="397"/>
        <v>8.1719924440761336</v>
      </c>
      <c r="H404" s="229">
        <f ca="1"/>
        <v>1.853306628968665E-2</v>
      </c>
      <c r="I404" s="293">
        <f t="shared" ref="I404:K404" ca="1" si="410">(J404-H404)*10000</f>
        <v>6.2216792433512218</v>
      </c>
      <c r="J404" s="229">
        <f ca="1"/>
        <v>1.9155234214021773E-2</v>
      </c>
      <c r="K404" s="293">
        <f t="shared" ca="1" si="410"/>
        <v>5.2397114094347028</v>
      </c>
      <c r="L404" s="229">
        <f ca="1"/>
        <v>1.9679205354965243E-2</v>
      </c>
      <c r="M404" s="2" t="s">
        <v>321</v>
      </c>
    </row>
    <row r="405" spans="3:13">
      <c r="C405" s="228">
        <f t="shared" si="396"/>
        <v>46734.710543981484</v>
      </c>
      <c r="D405" s="229">
        <f ca="1"/>
        <v>1.8072013267944005E-2</v>
      </c>
      <c r="E405" s="293">
        <f t="shared" ca="1" si="397"/>
        <v>-3.4757735492351589</v>
      </c>
      <c r="F405" s="229">
        <f ca="1"/>
        <v>1.7724435913020489E-2</v>
      </c>
      <c r="G405" s="293">
        <f t="shared" ca="1" si="397"/>
        <v>8.3742814161234449</v>
      </c>
      <c r="H405" s="229">
        <f ca="1"/>
        <v>1.8561864054632834E-2</v>
      </c>
      <c r="I405" s="293">
        <f t="shared" ref="I405:K405" ca="1" si="411">(J405-H405)*10000</f>
        <v>6.0793100695705551</v>
      </c>
      <c r="J405" s="229">
        <f ca="1"/>
        <v>1.9169795061589889E-2</v>
      </c>
      <c r="K405" s="293">
        <f t="shared" ca="1" si="411"/>
        <v>5.1745144565181613</v>
      </c>
      <c r="L405" s="229">
        <f ca="1"/>
        <v>1.9687246507241705E-2</v>
      </c>
      <c r="M405" s="2" t="s">
        <v>321</v>
      </c>
    </row>
    <row r="406" spans="3:13">
      <c r="C406" s="228">
        <f t="shared" si="396"/>
        <v>46744.710543981484</v>
      </c>
      <c r="D406" s="229">
        <f ca="1"/>
        <v>1.8088705559504561E-2</v>
      </c>
      <c r="E406" s="293">
        <f t="shared" ca="1" si="397"/>
        <v>-3.5596961137804306</v>
      </c>
      <c r="F406" s="229">
        <f ca="1"/>
        <v>1.7732735948126518E-2</v>
      </c>
      <c r="G406" s="293">
        <f t="shared" ca="1" si="397"/>
        <v>8.5771461660529713</v>
      </c>
      <c r="H406" s="229">
        <f ca="1"/>
        <v>1.8590450564731815E-2</v>
      </c>
      <c r="I406" s="293">
        <f t="shared" ref="I406:K406" ca="1" si="412">(J406-H406)*10000</f>
        <v>5.9358874732137394</v>
      </c>
      <c r="J406" s="229">
        <f ca="1"/>
        <v>1.9184039312053189E-2</v>
      </c>
      <c r="K406" s="293">
        <f t="shared" ca="1" si="412"/>
        <v>5.1111875590701894</v>
      </c>
      <c r="L406" s="229">
        <f ca="1"/>
        <v>1.9695158067960208E-2</v>
      </c>
      <c r="M406" s="2" t="s">
        <v>321</v>
      </c>
    </row>
    <row r="407" spans="3:13">
      <c r="C407" s="228">
        <f t="shared" si="396"/>
        <v>46754.710543981484</v>
      </c>
      <c r="D407" s="229">
        <f ca="1"/>
        <v>1.8049347848402796E-2</v>
      </c>
      <c r="E407" s="293">
        <f t="shared" ca="1" si="397"/>
        <v>-3.0544785448043816</v>
      </c>
      <c r="F407" s="229">
        <f ca="1"/>
        <v>1.7743899993922358E-2</v>
      </c>
      <c r="G407" s="293">
        <f t="shared" ca="1" si="397"/>
        <v>8.7589974455118753</v>
      </c>
      <c r="H407" s="229">
        <f ca="1"/>
        <v>1.8619799738473546E-2</v>
      </c>
      <c r="I407" s="293">
        <f t="shared" ref="I407:K407" ca="1" si="413">(J407-H407)*10000</f>
        <v>5.7744326624265332</v>
      </c>
      <c r="J407" s="229">
        <f ca="1"/>
        <v>1.9197243004716199E-2</v>
      </c>
      <c r="K407" s="293">
        <f t="shared" ca="1" si="413"/>
        <v>5.0629825769407315</v>
      </c>
      <c r="L407" s="229">
        <f ca="1"/>
        <v>1.9703541262410272E-2</v>
      </c>
      <c r="M407" s="2" t="s">
        <v>321</v>
      </c>
    </row>
    <row r="408" spans="3:13">
      <c r="C408" s="228">
        <f t="shared" si="396"/>
        <v>46764.710543981484</v>
      </c>
      <c r="D408" s="229">
        <f ca="1"/>
        <v>1.8052833571233173E-2</v>
      </c>
      <c r="E408" s="293">
        <f t="shared" ca="1" si="397"/>
        <v>-2.8548286481341196</v>
      </c>
      <c r="F408" s="229">
        <f ca="1"/>
        <v>1.7767350706419761E-2</v>
      </c>
      <c r="G408" s="293">
        <f t="shared" ca="1" si="397"/>
        <v>8.8577588503569586</v>
      </c>
      <c r="H408" s="229">
        <f ca="1"/>
        <v>1.8653126591455457E-2</v>
      </c>
      <c r="I408" s="293">
        <f t="shared" ref="I408:K408" ca="1" si="414">(J408-H408)*10000</f>
        <v>5.6059803486106095</v>
      </c>
      <c r="J408" s="229">
        <f ca="1"/>
        <v>1.9213724626316517E-2</v>
      </c>
      <c r="K408" s="293">
        <f t="shared" ca="1" si="414"/>
        <v>5.0046536432675826</v>
      </c>
      <c r="L408" s="229">
        <f ca="1"/>
        <v>1.9714189990643276E-2</v>
      </c>
      <c r="M408" s="2" t="s">
        <v>321</v>
      </c>
    </row>
    <row r="409" spans="3:13">
      <c r="C409" s="228">
        <f t="shared" si="396"/>
        <v>46774.710543981484</v>
      </c>
      <c r="D409" s="229">
        <f ca="1"/>
        <v>1.8050244495879064E-2</v>
      </c>
      <c r="E409" s="293">
        <f t="shared" ca="1" si="397"/>
        <v>-2.59668409548771</v>
      </c>
      <c r="F409" s="229">
        <f ca="1"/>
        <v>1.7790576086330293E-2</v>
      </c>
      <c r="G409" s="293">
        <f t="shared" ca="1" si="397"/>
        <v>8.952653661826842</v>
      </c>
      <c r="H409" s="229">
        <f ca="1"/>
        <v>1.8685841452512977E-2</v>
      </c>
      <c r="I409" s="293">
        <f t="shared" ref="I409:K409" ca="1" si="415">(J409-H409)*10000</f>
        <v>5.4404140090309747</v>
      </c>
      <c r="J409" s="229">
        <f ca="1"/>
        <v>1.9229882853416074E-2</v>
      </c>
      <c r="K409" s="293">
        <f t="shared" ca="1" si="415"/>
        <v>4.9484632289822912</v>
      </c>
      <c r="L409" s="229">
        <f ca="1"/>
        <v>1.9724729176314303E-2</v>
      </c>
      <c r="M409" s="2" t="s">
        <v>321</v>
      </c>
    </row>
    <row r="410" spans="3:13">
      <c r="C410" s="228">
        <f t="shared" si="396"/>
        <v>46784.710543981484</v>
      </c>
      <c r="D410" s="229">
        <f ca="1"/>
        <v>1.8047363739685473E-2</v>
      </c>
      <c r="E410" s="293">
        <f t="shared" ca="1" si="397"/>
        <v>-2.3694693324378955</v>
      </c>
      <c r="F410" s="229">
        <f ca="1"/>
        <v>1.7810416806441683E-2</v>
      </c>
      <c r="G410" s="293">
        <f t="shared" ca="1" si="397"/>
        <v>9.0539176711957126</v>
      </c>
      <c r="H410" s="229">
        <f ca="1"/>
        <v>1.8715808573561254E-2</v>
      </c>
      <c r="I410" s="293">
        <f t="shared" ref="I410:K410" ca="1" si="416">(J410-H410)*10000</f>
        <v>5.2990505980731255</v>
      </c>
      <c r="J410" s="229">
        <f ca="1"/>
        <v>1.9245713633368567E-2</v>
      </c>
      <c r="K410" s="293">
        <f t="shared" ca="1" si="416"/>
        <v>4.8945017695617086</v>
      </c>
      <c r="L410" s="229">
        <f ca="1"/>
        <v>1.9735163810324738E-2</v>
      </c>
      <c r="M410" s="2" t="s">
        <v>321</v>
      </c>
    </row>
    <row r="411" spans="3:13">
      <c r="C411" s="228">
        <f t="shared" si="396"/>
        <v>46794.710543981484</v>
      </c>
      <c r="D411" s="229">
        <f ca="1"/>
        <v>1.8045879932048713E-2</v>
      </c>
      <c r="E411" s="293">
        <f t="shared" ca="1" si="397"/>
        <v>-2.1266810706669843</v>
      </c>
      <c r="F411" s="229">
        <f ca="1"/>
        <v>1.7833211824982015E-2</v>
      </c>
      <c r="G411" s="293">
        <f t="shared" ca="1" si="397"/>
        <v>9.1382751219001861</v>
      </c>
      <c r="H411" s="229">
        <f ca="1"/>
        <v>1.8747039337172033E-2</v>
      </c>
      <c r="I411" s="293">
        <f t="shared" ref="I411:K411" ca="1" si="417">(J411-H411)*10000</f>
        <v>5.1417587890580094</v>
      </c>
      <c r="J411" s="229">
        <f ca="1"/>
        <v>1.9261215216077834E-2</v>
      </c>
      <c r="K411" s="293">
        <f t="shared" ca="1" si="417"/>
        <v>4.8427889909774882</v>
      </c>
      <c r="L411" s="229">
        <f ca="1"/>
        <v>1.9745494115175583E-2</v>
      </c>
      <c r="M411" s="2" t="s">
        <v>321</v>
      </c>
    </row>
    <row r="412" spans="3:13">
      <c r="C412" s="228">
        <f t="shared" si="396"/>
        <v>46804.710543981484</v>
      </c>
      <c r="D412" s="229">
        <f ca="1"/>
        <v>1.8045795881761983E-2</v>
      </c>
      <c r="E412" s="293">
        <f t="shared" ca="1" si="397"/>
        <v>-1.9001435751735825</v>
      </c>
      <c r="F412" s="229">
        <f ca="1"/>
        <v>1.7855781524244625E-2</v>
      </c>
      <c r="G412" s="293">
        <f t="shared" ca="1" si="397"/>
        <v>9.2170781035492624</v>
      </c>
      <c r="H412" s="229">
        <f ca="1"/>
        <v>1.8777489334599551E-2</v>
      </c>
      <c r="I412" s="293">
        <f t="shared" ref="I412:K412" ca="1" si="418">(J412-H412)*10000</f>
        <v>4.9889754916703986</v>
      </c>
      <c r="J412" s="229">
        <f ca="1"/>
        <v>1.9276386883766591E-2</v>
      </c>
      <c r="K412" s="293">
        <f t="shared" ca="1" si="418"/>
        <v>4.793314006332448</v>
      </c>
      <c r="L412" s="229">
        <f ca="1"/>
        <v>1.9755718284399836E-2</v>
      </c>
      <c r="M412" s="2" t="s">
        <v>321</v>
      </c>
    </row>
    <row r="413" spans="3:13">
      <c r="C413" s="228">
        <f t="shared" si="396"/>
        <v>46814.710543981484</v>
      </c>
      <c r="D413" s="229">
        <f ca="1"/>
        <v>1.8047114400427781E-2</v>
      </c>
      <c r="E413" s="293">
        <f t="shared" ca="1" si="397"/>
        <v>-1.6589005117280398</v>
      </c>
      <c r="F413" s="229">
        <f ca="1"/>
        <v>1.7881224349254977E-2</v>
      </c>
      <c r="G413" s="293">
        <f t="shared" ca="1" si="397"/>
        <v>9.2972126615543598</v>
      </c>
      <c r="H413" s="229">
        <f ca="1"/>
        <v>1.8810945615410413E-2</v>
      </c>
      <c r="I413" s="293">
        <f t="shared" ref="I413:K413" ca="1" si="419">(J413-H413)*10000</f>
        <v>4.8267767763105276</v>
      </c>
      <c r="J413" s="229">
        <f ca="1"/>
        <v>1.9293623293041465E-2</v>
      </c>
      <c r="K413" s="293">
        <f t="shared" ca="1" si="419"/>
        <v>4.7115119529773581</v>
      </c>
      <c r="L413" s="229">
        <f ca="1"/>
        <v>1.9764774488339201E-2</v>
      </c>
      <c r="M413" s="2" t="s">
        <v>321</v>
      </c>
    </row>
    <row r="414" spans="3:13">
      <c r="C414" s="228">
        <f t="shared" si="396"/>
        <v>46824.710543981484</v>
      </c>
      <c r="D414" s="229">
        <f ca="1"/>
        <v>1.804983830383906E-2</v>
      </c>
      <c r="E414" s="293">
        <f t="shared" ca="1" si="397"/>
        <v>-1.4651520843016186</v>
      </c>
      <c r="F414" s="229">
        <f ca="1"/>
        <v>1.7903323095408898E-2</v>
      </c>
      <c r="G414" s="293">
        <f t="shared" ca="1" si="397"/>
        <v>9.3643669714045537</v>
      </c>
      <c r="H414" s="229">
        <f ca="1"/>
        <v>1.8839759792549354E-2</v>
      </c>
      <c r="I414" s="293">
        <f t="shared" ref="I414:K414" ca="1" si="420">(J414-H414)*10000</f>
        <v>4.6834134294005887</v>
      </c>
      <c r="J414" s="229">
        <f ca="1"/>
        <v>1.9308101135489412E-2</v>
      </c>
      <c r="K414" s="293">
        <f t="shared" ca="1" si="420"/>
        <v>4.6668923121863033</v>
      </c>
      <c r="L414" s="229">
        <f ca="1"/>
        <v>1.9774790366708043E-2</v>
      </c>
      <c r="M414" s="2" t="s">
        <v>321</v>
      </c>
    </row>
    <row r="415" spans="3:13">
      <c r="C415" s="228">
        <f t="shared" si="396"/>
        <v>46834.710543981484</v>
      </c>
      <c r="D415" s="229">
        <f ca="1"/>
        <v>1.8053970411866356E-2</v>
      </c>
      <c r="E415" s="293">
        <f t="shared" ca="1" si="397"/>
        <v>-1.2877387766524473</v>
      </c>
      <c r="F415" s="229">
        <f ca="1"/>
        <v>1.7925196534201111E-2</v>
      </c>
      <c r="G415" s="293">
        <f t="shared" ca="1" si="397"/>
        <v>9.4259716435018266</v>
      </c>
      <c r="H415" s="229">
        <f ca="1"/>
        <v>1.8867793698551294E-2</v>
      </c>
      <c r="I415" s="293">
        <f t="shared" ref="I415:K415" ca="1" si="421">(J415-H415)*10000</f>
        <v>4.5445310535386847</v>
      </c>
      <c r="J415" s="229">
        <f ca="1"/>
        <v>1.9322246803905162E-2</v>
      </c>
      <c r="K415" s="293">
        <f t="shared" ca="1" si="421"/>
        <v>4.6244799601052877</v>
      </c>
      <c r="L415" s="229">
        <f ca="1"/>
        <v>1.9784694799915691E-2</v>
      </c>
      <c r="M415" s="2" t="s">
        <v>321</v>
      </c>
    </row>
    <row r="416" spans="3:13">
      <c r="C416" s="228">
        <f t="shared" si="396"/>
        <v>46844.710543981484</v>
      </c>
      <c r="D416" s="229">
        <f ca="1"/>
        <v>1.8059513549403779E-2</v>
      </c>
      <c r="E416" s="293">
        <f t="shared" ca="1" si="397"/>
        <v>-1.1418727865383436</v>
      </c>
      <c r="F416" s="229">
        <f ca="1"/>
        <v>1.7945326270749944E-2</v>
      </c>
      <c r="G416" s="293">
        <f t="shared" ca="1" si="397"/>
        <v>9.4794141878044158</v>
      </c>
      <c r="H416" s="229">
        <f ca="1"/>
        <v>1.8893267689530386E-2</v>
      </c>
      <c r="I416" s="293">
        <f t="shared" ref="I416:K416" ca="1" si="422">(J416-H416)*10000</f>
        <v>4.4164265163087677</v>
      </c>
      <c r="J416" s="229">
        <f ca="1"/>
        <v>1.9334910341161263E-2</v>
      </c>
      <c r="K416" s="293">
        <f t="shared" ca="1" si="422"/>
        <v>4.595756118245184</v>
      </c>
      <c r="L416" s="229">
        <f ca="1"/>
        <v>1.9794485952985781E-2</v>
      </c>
      <c r="M416" s="2" t="s">
        <v>321</v>
      </c>
    </row>
    <row r="417" spans="3:13">
      <c r="C417" s="228">
        <f t="shared" si="396"/>
        <v>46854.710543981484</v>
      </c>
      <c r="D417" s="229">
        <f ca="1"/>
        <v>1.8066470546702025E-2</v>
      </c>
      <c r="E417" s="293">
        <f t="shared" ca="1" si="397"/>
        <v>-0.99711325451973254</v>
      </c>
      <c r="F417" s="229">
        <f ca="1"/>
        <v>1.7966759221250052E-2</v>
      </c>
      <c r="G417" s="293">
        <f t="shared" ca="1" si="397"/>
        <v>9.5301985067171309</v>
      </c>
      <c r="H417" s="229">
        <f ca="1"/>
        <v>1.8919779071921765E-2</v>
      </c>
      <c r="I417" s="293">
        <f t="shared" ref="I417:K417" ca="1" si="423">(J417-H417)*10000</f>
        <v>4.2862650854019746</v>
      </c>
      <c r="J417" s="229">
        <f ca="1"/>
        <v>1.9348405580461962E-2</v>
      </c>
      <c r="K417" s="293">
        <f t="shared" ca="1" si="423"/>
        <v>4.5575640635224168</v>
      </c>
      <c r="L417" s="229">
        <f ca="1"/>
        <v>1.9804161986814204E-2</v>
      </c>
      <c r="M417" s="2" t="s">
        <v>321</v>
      </c>
    </row>
    <row r="418" spans="3:13">
      <c r="C418" s="228">
        <f t="shared" si="396"/>
        <v>46864.710543981484</v>
      </c>
      <c r="D418" s="229">
        <f ca="1"/>
        <v>1.8074826347473323E-2</v>
      </c>
      <c r="E418" s="293">
        <f t="shared" ca="1" si="397"/>
        <v>-0.86859526267493026</v>
      </c>
      <c r="F418" s="229">
        <f ca="1"/>
        <v>1.798796682120583E-2</v>
      </c>
      <c r="G418" s="293">
        <f t="shared" ca="1" si="397"/>
        <v>9.5754386652985648</v>
      </c>
      <c r="H418" s="229">
        <f ca="1"/>
        <v>1.8945510687735687E-2</v>
      </c>
      <c r="I418" s="293">
        <f t="shared" ref="I418:K418" ca="1" si="424">(J418-H418)*10000</f>
        <v>4.1605583975654064</v>
      </c>
      <c r="J418" s="229">
        <f ca="1"/>
        <v>1.9361566527492227E-2</v>
      </c>
      <c r="K418" s="293">
        <f t="shared" ca="1" si="424"/>
        <v>4.5215453067365408</v>
      </c>
      <c r="L418" s="229">
        <f ca="1"/>
        <v>1.9813721058165881E-2</v>
      </c>
      <c r="M418" s="2" t="s">
        <v>321</v>
      </c>
    </row>
    <row r="419" spans="3:13">
      <c r="C419" s="228">
        <f t="shared" si="396"/>
        <v>46874.710543981484</v>
      </c>
      <c r="D419" s="229">
        <f ca="1"/>
        <v>1.808419551459545E-2</v>
      </c>
      <c r="E419" s="293">
        <f t="shared" ca="1" si="397"/>
        <v>-0.73758673702527955</v>
      </c>
      <c r="F419" s="229">
        <f ca="1"/>
        <v>1.8010436840892922E-2</v>
      </c>
      <c r="G419" s="293">
        <f t="shared" ca="1" si="397"/>
        <v>9.6169254619939135</v>
      </c>
      <c r="H419" s="229">
        <f ca="1"/>
        <v>1.8972129387092314E-2</v>
      </c>
      <c r="I419" s="293">
        <f t="shared" ref="I419:K419" ca="1" si="425">(J419-H419)*10000</f>
        <v>4.0336387859258096</v>
      </c>
      <c r="J419" s="229">
        <f ca="1"/>
        <v>1.9375493265684895E-2</v>
      </c>
      <c r="K419" s="293">
        <f t="shared" ca="1" si="425"/>
        <v>4.4766805398653924</v>
      </c>
      <c r="L419" s="229">
        <f ca="1"/>
        <v>1.9823161319671434E-2</v>
      </c>
      <c r="M419" s="2" t="s">
        <v>321</v>
      </c>
    </row>
    <row r="420" spans="3:13">
      <c r="C420" s="228">
        <f t="shared" si="396"/>
        <v>46884.710543981484</v>
      </c>
      <c r="D420" s="229">
        <f ca="1"/>
        <v>1.8094420719598162E-2</v>
      </c>
      <c r="E420" s="293">
        <f t="shared" ca="1" si="397"/>
        <v>-0.63237137632114748</v>
      </c>
      <c r="F420" s="229">
        <f ca="1"/>
        <v>1.8031183581966048E-2</v>
      </c>
      <c r="G420" s="293">
        <f t="shared" ca="1" si="397"/>
        <v>9.6508041198697594</v>
      </c>
      <c r="H420" s="229">
        <f ca="1"/>
        <v>1.8996263993953023E-2</v>
      </c>
      <c r="I420" s="293">
        <f t="shared" ref="I420:K420" ca="1" si="426">(J420-H420)*10000</f>
        <v>3.9170319806981073</v>
      </c>
      <c r="J420" s="229">
        <f ca="1"/>
        <v>1.9387967192022834E-2</v>
      </c>
      <c r="K420" s="293">
        <f t="shared" ca="1" si="426"/>
        <v>4.4451372780124343</v>
      </c>
      <c r="L420" s="229">
        <f ca="1"/>
        <v>1.9832480919824078E-2</v>
      </c>
      <c r="M420" s="2" t="s">
        <v>321</v>
      </c>
    </row>
    <row r="421" spans="3:13">
      <c r="C421" s="228">
        <f t="shared" si="396"/>
        <v>46894.710543981484</v>
      </c>
      <c r="D421" s="229">
        <f ca="1"/>
        <v>1.8105503679987589E-2</v>
      </c>
      <c r="E421" s="293">
        <f t="shared" ca="1" si="397"/>
        <v>-0.5379868507028942</v>
      </c>
      <c r="F421" s="229">
        <f ca="1"/>
        <v>1.80517049949173E-2</v>
      </c>
      <c r="G421" s="293">
        <f t="shared" ca="1" si="397"/>
        <v>9.6791391143886969</v>
      </c>
      <c r="H421" s="229">
        <f ca="1"/>
        <v>1.9019618906356169E-2</v>
      </c>
      <c r="I421" s="293">
        <f t="shared" ref="I421:K421" ca="1" si="427">(J421-H421)*10000</f>
        <v>3.8048567476305433</v>
      </c>
      <c r="J421" s="229">
        <f ca="1"/>
        <v>1.9400104581119224E-2</v>
      </c>
      <c r="K421" s="293">
        <f t="shared" ca="1" si="427"/>
        <v>4.4157342185601953</v>
      </c>
      <c r="L421" s="229">
        <f ca="1"/>
        <v>1.9841678002975243E-2</v>
      </c>
      <c r="M421" s="2" t="s">
        <v>321</v>
      </c>
    </row>
    <row r="422" spans="3:13">
      <c r="C422" s="228">
        <f t="shared" si="396"/>
        <v>46904.710543981484</v>
      </c>
      <c r="D422" s="229">
        <f ca="1"/>
        <v>1.8117446118477303E-2</v>
      </c>
      <c r="E422" s="293">
        <f t="shared" ca="1" si="397"/>
        <v>-0.46902093630733083</v>
      </c>
      <c r="F422" s="229">
        <f ca="1"/>
        <v>1.807054402484657E-2</v>
      </c>
      <c r="G422" s="293">
        <f t="shared" ca="1" si="397"/>
        <v>9.7165000413143918</v>
      </c>
      <c r="H422" s="229">
        <f ca="1"/>
        <v>1.9042194028978009E-2</v>
      </c>
      <c r="I422" s="293">
        <f t="shared" ref="I422:K422" ca="1" si="428">(J422-H422)*10000</f>
        <v>3.6865877160719913</v>
      </c>
      <c r="J422" s="229">
        <f ca="1"/>
        <v>1.9410852800585209E-2</v>
      </c>
      <c r="K422" s="293">
        <f t="shared" ca="1" si="428"/>
        <v>4.3989790874985131</v>
      </c>
      <c r="L422" s="229">
        <f ca="1"/>
        <v>1.985075070933506E-2</v>
      </c>
      <c r="M422" s="2" t="s">
        <v>321</v>
      </c>
    </row>
    <row r="423" spans="3:13">
      <c r="C423" s="228">
        <f t="shared" si="396"/>
        <v>46914.710543981484</v>
      </c>
      <c r="D423" s="229">
        <f ca="1"/>
        <v>1.8130249762530689E-2</v>
      </c>
      <c r="E423" s="293">
        <f t="shared" ca="1" si="397"/>
        <v>-0.39624770443461022</v>
      </c>
      <c r="F423" s="229">
        <f ca="1"/>
        <v>1.8090624992087228E-2</v>
      </c>
      <c r="G423" s="293">
        <f t="shared" ca="1" si="397"/>
        <v>9.7336427096643767</v>
      </c>
      <c r="H423" s="229">
        <f ca="1"/>
        <v>1.9063989263053666E-2</v>
      </c>
      <c r="I423" s="293">
        <f t="shared" ref="I423:K423" ca="1" si="429">(J423-H423)*10000</f>
        <v>3.5834206141593938</v>
      </c>
      <c r="J423" s="229">
        <f ca="1"/>
        <v>1.9422331324469605E-2</v>
      </c>
      <c r="K423" s="293">
        <f t="shared" ca="1" si="429"/>
        <v>4.3736585049686596</v>
      </c>
      <c r="L423" s="229">
        <f ca="1"/>
        <v>1.9859697174966471E-2</v>
      </c>
      <c r="M423" s="2" t="s">
        <v>321</v>
      </c>
    </row>
    <row r="424" spans="3:13">
      <c r="C424" s="228">
        <f t="shared" si="396"/>
        <v>46924.710543981484</v>
      </c>
      <c r="D424" s="229">
        <f ca="1"/>
        <v>1.8143916344648289E-2</v>
      </c>
      <c r="E424" s="293">
        <f t="shared" ca="1" si="397"/>
        <v>-0.33435713915414694</v>
      </c>
      <c r="F424" s="229">
        <f ca="1"/>
        <v>1.8110480630732874E-2</v>
      </c>
      <c r="G424" s="293">
        <f t="shared" ca="1" si="397"/>
        <v>9.7452387581849909</v>
      </c>
      <c r="H424" s="229">
        <f ca="1"/>
        <v>1.9085004506551373E-2</v>
      </c>
      <c r="I424" s="293">
        <f t="shared" ref="I424:K424" ca="1" si="430">(J424-H424)*10000</f>
        <v>3.4846665092706091</v>
      </c>
      <c r="J424" s="229">
        <f ca="1"/>
        <v>1.9433471157478434E-2</v>
      </c>
      <c r="K424" s="293">
        <f t="shared" ca="1" si="430"/>
        <v>4.350443743056549</v>
      </c>
      <c r="L424" s="229">
        <f ca="1"/>
        <v>1.9868515531784089E-2</v>
      </c>
      <c r="M424" s="2" t="s">
        <v>321</v>
      </c>
    </row>
    <row r="425" spans="3:13">
      <c r="C425" s="228">
        <f t="shared" si="396"/>
        <v>46934.710543981484</v>
      </c>
      <c r="D425" s="229">
        <f ca="1"/>
        <v>1.8158447602753473E-2</v>
      </c>
      <c r="E425" s="293">
        <f t="shared" ca="1" si="397"/>
        <v>-0.28336649626713867</v>
      </c>
      <c r="F425" s="229">
        <f ca="1"/>
        <v>1.8130110953126759E-2</v>
      </c>
      <c r="G425" s="293">
        <f t="shared" ca="1" si="397"/>
        <v>9.7512870119317174</v>
      </c>
      <c r="H425" s="229">
        <f ca="1"/>
        <v>1.9105239654319931E-2</v>
      </c>
      <c r="I425" s="293">
        <f t="shared" ref="I425:K425" ca="1" si="431">(J425-H425)*10000</f>
        <v>3.3903190537872345</v>
      </c>
      <c r="J425" s="229">
        <f ca="1"/>
        <v>1.9444271559698655E-2</v>
      </c>
      <c r="K425" s="293">
        <f t="shared" ca="1" si="431"/>
        <v>4.3293234785393704</v>
      </c>
      <c r="L425" s="229">
        <f ca="1"/>
        <v>1.9877203907552592E-2</v>
      </c>
      <c r="M425" s="2" t="s">
        <v>321</v>
      </c>
    </row>
    <row r="426" spans="3:13">
      <c r="C426" s="228">
        <f t="shared" si="396"/>
        <v>46944.710543981484</v>
      </c>
      <c r="D426" s="229">
        <f ca="1"/>
        <v>1.8173845280446344E-2</v>
      </c>
      <c r="E426" s="293">
        <f t="shared" ca="1" si="397"/>
        <v>-0.22913409530624096</v>
      </c>
      <c r="F426" s="229">
        <f ca="1"/>
        <v>1.815093187091572E-2</v>
      </c>
      <c r="G426" s="293">
        <f t="shared" ca="1" si="397"/>
        <v>9.7376272736017864</v>
      </c>
      <c r="H426" s="229">
        <f ca="1"/>
        <v>1.9124694598275899E-2</v>
      </c>
      <c r="I426" s="293">
        <f t="shared" ref="I426:K426" ca="1" si="432">(J426-H426)*10000</f>
        <v>3.339470220035945</v>
      </c>
      <c r="J426" s="229">
        <f ca="1"/>
        <v>1.9458641620279493E-2</v>
      </c>
      <c r="K426" s="293">
        <f t="shared" ca="1" si="432"/>
        <v>4.2711880560445188</v>
      </c>
      <c r="L426" s="229">
        <f ca="1"/>
        <v>1.9885760425883945E-2</v>
      </c>
      <c r="M426" s="2" t="s">
        <v>321</v>
      </c>
    </row>
    <row r="427" spans="3:13">
      <c r="C427" s="228">
        <f t="shared" si="396"/>
        <v>46954.710543981484</v>
      </c>
      <c r="D427" s="229">
        <f ca="1"/>
        <v>1.8190144721603116E-2</v>
      </c>
      <c r="E427" s="293">
        <f t="shared" ca="1" si="397"/>
        <v>-0.20043520600622478</v>
      </c>
      <c r="F427" s="229">
        <f ca="1"/>
        <v>1.8170101201002493E-2</v>
      </c>
      <c r="G427" s="293">
        <f t="shared" ca="1" si="397"/>
        <v>9.7326802654579971</v>
      </c>
      <c r="H427" s="229">
        <f ca="1"/>
        <v>1.9143369227548293E-2</v>
      </c>
      <c r="I427" s="293">
        <f t="shared" ref="I427:K427" ca="1" si="433">(J427-H427)*10000</f>
        <v>3.283010950833956</v>
      </c>
      <c r="J427" s="229">
        <f ca="1"/>
        <v>1.9471670322631689E-2</v>
      </c>
      <c r="K427" s="293">
        <f t="shared" ca="1" si="433"/>
        <v>4.2251288360357213</v>
      </c>
      <c r="L427" s="229">
        <f ca="1"/>
        <v>1.9894183206235261E-2</v>
      </c>
      <c r="M427" s="2" t="s">
        <v>321</v>
      </c>
    </row>
    <row r="428" spans="3:13">
      <c r="C428" s="228">
        <f t="shared" si="396"/>
        <v>46964.710543981484</v>
      </c>
      <c r="D428" s="229">
        <f ca="1"/>
        <v>1.8209153478411719E-2</v>
      </c>
      <c r="E428" s="293">
        <f t="shared" ca="1" si="397"/>
        <v>-0.2010831803476304</v>
      </c>
      <c r="F428" s="229">
        <f ca="1"/>
        <v>1.8189045160376956E-2</v>
      </c>
      <c r="G428" s="293">
        <f t="shared" ca="1" si="397"/>
        <v>9.7221831311473945</v>
      </c>
      <c r="H428" s="229">
        <f ca="1"/>
        <v>1.9161263473491695E-2</v>
      </c>
      <c r="I428" s="293">
        <f t="shared" ref="I428:K428" ca="1" si="434">(J428-H428)*10000</f>
        <v>3.2309639706808166</v>
      </c>
      <c r="J428" s="229">
        <f ca="1"/>
        <v>1.9484359870559777E-2</v>
      </c>
      <c r="K428" s="293">
        <f t="shared" ca="1" si="434"/>
        <v>4.1811049334746633</v>
      </c>
      <c r="L428" s="229">
        <f ca="1"/>
        <v>1.9902470363907243E-2</v>
      </c>
      <c r="M428" s="2" t="s">
        <v>321</v>
      </c>
    </row>
    <row r="429" spans="3:13">
      <c r="C429" s="228">
        <f t="shared" si="396"/>
        <v>46974.710543981484</v>
      </c>
      <c r="D429" s="229">
        <f ca="1"/>
        <v>1.8231919876298613E-2</v>
      </c>
      <c r="E429" s="293">
        <f t="shared" ca="1" si="397"/>
        <v>-0.24156092620328945</v>
      </c>
      <c r="F429" s="229">
        <f ca="1"/>
        <v>1.8207763783678284E-2</v>
      </c>
      <c r="G429" s="293">
        <f t="shared" ca="1" si="397"/>
        <v>9.7061368507682726</v>
      </c>
      <c r="H429" s="229">
        <f ca="1"/>
        <v>1.9178377468755111E-2</v>
      </c>
      <c r="I429" s="293">
        <f t="shared" ref="I429:K429" ca="1" si="435">(J429-H429)*10000</f>
        <v>3.1833887848217377</v>
      </c>
      <c r="J429" s="229">
        <f ca="1"/>
        <v>1.9496716347237285E-2</v>
      </c>
      <c r="K429" s="293">
        <f t="shared" ca="1" si="435"/>
        <v>4.1390366280641411</v>
      </c>
      <c r="L429" s="229">
        <f ca="1"/>
        <v>1.9910620010043699E-2</v>
      </c>
      <c r="M429" s="2" t="s">
        <v>321</v>
      </c>
    </row>
    <row r="430" spans="3:13">
      <c r="C430" s="228">
        <f t="shared" si="396"/>
        <v>46984.710543981484</v>
      </c>
      <c r="D430" s="229">
        <f ca="1"/>
        <v>1.8258451541723262E-2</v>
      </c>
      <c r="E430" s="293">
        <f t="shared" ca="1" si="397"/>
        <v>-0.32194453028214914</v>
      </c>
      <c r="F430" s="229">
        <f ca="1"/>
        <v>1.8226257088695047E-2</v>
      </c>
      <c r="G430" s="293">
        <f t="shared" ca="1" si="397"/>
        <v>9.6845422517130579</v>
      </c>
      <c r="H430" s="229">
        <f ca="1"/>
        <v>1.9194711313866353E-2</v>
      </c>
      <c r="I430" s="293">
        <f t="shared" ref="I430:K430" ca="1" si="436">(J430-H430)*10000</f>
        <v>3.1403829543553972</v>
      </c>
      <c r="J430" s="229">
        <f ca="1"/>
        <v>1.9508749609301893E-2</v>
      </c>
      <c r="K430" s="293">
        <f t="shared" ca="1" si="436"/>
        <v>4.0988064232745645</v>
      </c>
      <c r="L430" s="229">
        <f ca="1"/>
        <v>1.9918630251629349E-2</v>
      </c>
      <c r="M430" s="2" t="s">
        <v>321</v>
      </c>
    </row>
    <row r="431" spans="3:13">
      <c r="C431" s="228">
        <f t="shared" si="396"/>
        <v>46994.710543981484</v>
      </c>
      <c r="D431" s="229">
        <f ca="1"/>
        <v>1.8288756136728378E-2</v>
      </c>
      <c r="E431" s="293">
        <f t="shared" ca="1" si="397"/>
        <v>-0.44231058888712094</v>
      </c>
      <c r="F431" s="229">
        <f ca="1"/>
        <v>1.8244525077839666E-2</v>
      </c>
      <c r="G431" s="293">
        <f t="shared" ca="1" si="397"/>
        <v>9.6574002125963254</v>
      </c>
      <c r="H431" s="229">
        <f ca="1"/>
        <v>1.9210265099099299E-2</v>
      </c>
      <c r="I431" s="293">
        <f t="shared" ref="I431:K431" ca="1" si="437">(J431-H431)*10000</f>
        <v>3.0909569976907134</v>
      </c>
      <c r="J431" s="229">
        <f ca="1"/>
        <v>1.951936079886837E-2</v>
      </c>
      <c r="K431" s="293">
        <f t="shared" ca="1" si="437"/>
        <v>4.0713839261886235</v>
      </c>
      <c r="L431" s="229">
        <f ca="1"/>
        <v>1.9926499191487233E-2</v>
      </c>
      <c r="M431" s="2" t="s">
        <v>321</v>
      </c>
    </row>
    <row r="432" spans="3:13">
      <c r="C432" s="228">
        <f t="shared" si="396"/>
        <v>47004.710543981484</v>
      </c>
      <c r="D432" s="229">
        <f ca="1"/>
        <v>1.8322841362798291E-2</v>
      </c>
      <c r="E432" s="293">
        <f t="shared" ca="1" si="397"/>
        <v>-0.61627650017753033</v>
      </c>
      <c r="F432" s="229">
        <f ca="1"/>
        <v>1.8261213712780538E-2</v>
      </c>
      <c r="G432" s="293">
        <f t="shared" ca="1" si="397"/>
        <v>9.6265204661908843</v>
      </c>
      <c r="H432" s="229">
        <f ca="1"/>
        <v>1.9223865759399626E-2</v>
      </c>
      <c r="I432" s="293">
        <f t="shared" ref="I432:K432" ca="1" si="438">(J432-H432)*10000</f>
        <v>3.0477196737674004</v>
      </c>
      <c r="J432" s="229">
        <f ca="1"/>
        <v>1.9528637726776366E-2</v>
      </c>
      <c r="K432" s="293">
        <f t="shared" ca="1" si="438"/>
        <v>4.0558720150458969</v>
      </c>
      <c r="L432" s="229">
        <f ca="1"/>
        <v>1.9934224928280956E-2</v>
      </c>
      <c r="M432" s="2" t="s">
        <v>321</v>
      </c>
    </row>
    <row r="433" spans="3:13">
      <c r="C433" s="228">
        <f t="shared" si="396"/>
        <v>47014.710543981484</v>
      </c>
      <c r="D433" s="229">
        <f ca="1"/>
        <v>1.8360714964984471E-2</v>
      </c>
      <c r="E433" s="293">
        <f t="shared" ca="1" si="397"/>
        <v>-0.81673673822009463</v>
      </c>
      <c r="F433" s="229">
        <f ca="1"/>
        <v>1.8279041291162462E-2</v>
      </c>
      <c r="G433" s="293">
        <f t="shared" ca="1" si="397"/>
        <v>9.5885657154869133</v>
      </c>
      <c r="H433" s="229">
        <f ca="1"/>
        <v>1.9237897862711153E-2</v>
      </c>
      <c r="I433" s="293">
        <f t="shared" ref="I433:K433" ca="1" si="439">(J433-H433)*10000</f>
        <v>3.0194757702497674</v>
      </c>
      <c r="J433" s="229">
        <f ca="1"/>
        <v>1.953984543973613E-2</v>
      </c>
      <c r="K433" s="293">
        <f t="shared" ca="1" si="439"/>
        <v>4.0196011677521089</v>
      </c>
      <c r="L433" s="229">
        <f ca="1"/>
        <v>1.994180555651134E-2</v>
      </c>
      <c r="M433" s="2" t="s">
        <v>321</v>
      </c>
    </row>
    <row r="434" spans="3:13">
      <c r="C434" s="228">
        <f t="shared" si="396"/>
        <v>47024.710543981484</v>
      </c>
      <c r="D434" s="229">
        <f ca="1"/>
        <v>1.8402384736046395E-2</v>
      </c>
      <c r="E434" s="293">
        <f t="shared" ca="1" si="397"/>
        <v>-1.0574123322273921</v>
      </c>
      <c r="F434" s="229">
        <f ca="1"/>
        <v>1.8296643502823656E-2</v>
      </c>
      <c r="G434" s="293">
        <f t="shared" ca="1" si="397"/>
        <v>9.5450672304586348</v>
      </c>
      <c r="H434" s="229">
        <f ca="1"/>
        <v>1.9251150225869519E-2</v>
      </c>
      <c r="I434" s="293">
        <f t="shared" ref="I434:K434" ca="1" si="440">(J434-H434)*10000</f>
        <v>2.9961746964039109</v>
      </c>
      <c r="J434" s="229">
        <f ca="1"/>
        <v>1.955076769550991E-2</v>
      </c>
      <c r="K434" s="293">
        <f t="shared" ca="1" si="440"/>
        <v>3.9847147100664086</v>
      </c>
      <c r="L434" s="229">
        <f ca="1"/>
        <v>1.9949239166516551E-2</v>
      </c>
      <c r="M434" s="2" t="s">
        <v>321</v>
      </c>
    </row>
    <row r="435" spans="3:13">
      <c r="C435" s="228">
        <f t="shared" si="396"/>
        <v>47034.710543981484</v>
      </c>
      <c r="D435" s="229">
        <f ca="1"/>
        <v>1.8447858520704189E-2</v>
      </c>
      <c r="E435" s="293">
        <f t="shared" ca="1" si="397"/>
        <v>-1.3251525793793115</v>
      </c>
      <c r="F435" s="229">
        <f ca="1"/>
        <v>1.8315343262766258E-2</v>
      </c>
      <c r="G435" s="293">
        <f t="shared" ca="1" si="397"/>
        <v>9.5395087276319366</v>
      </c>
      <c r="H435" s="229">
        <f ca="1"/>
        <v>1.9269294135529452E-2</v>
      </c>
      <c r="I435" s="293">
        <f t="shared" ref="I435:K435" ca="1" si="441">(J435-H435)*10000</f>
        <v>2.9312300833101572</v>
      </c>
      <c r="J435" s="229">
        <f ca="1"/>
        <v>1.9562417143860467E-2</v>
      </c>
      <c r="K435" s="293">
        <f t="shared" ca="1" si="441"/>
        <v>3.9410670061195212</v>
      </c>
      <c r="L435" s="229">
        <f ca="1"/>
        <v>1.9956523844472419E-2</v>
      </c>
      <c r="M435" s="2" t="s">
        <v>321</v>
      </c>
    </row>
    <row r="436" spans="3:13">
      <c r="C436" s="228">
        <f t="shared" si="396"/>
        <v>47044.710543981484</v>
      </c>
      <c r="D436" s="229">
        <f ca="1"/>
        <v>1.8497144219586256E-2</v>
      </c>
      <c r="E436" s="293">
        <f t="shared" ca="1" si="397"/>
        <v>-1.6465976821766066</v>
      </c>
      <c r="F436" s="229">
        <f ca="1"/>
        <v>1.8332484451368595E-2</v>
      </c>
      <c r="G436" s="293">
        <f t="shared" ca="1" si="397"/>
        <v>9.5423476558805653</v>
      </c>
      <c r="H436" s="229">
        <f ca="1"/>
        <v>1.9286719216956651E-2</v>
      </c>
      <c r="I436" s="293">
        <f t="shared" ref="I436:K436" ca="1" si="442">(J436-H436)*10000</f>
        <v>2.8605339411714654</v>
      </c>
      <c r="J436" s="229">
        <f ca="1"/>
        <v>1.9572772611073798E-2</v>
      </c>
      <c r="K436" s="293">
        <f t="shared" ca="1" si="442"/>
        <v>3.908850613173684</v>
      </c>
      <c r="L436" s="229">
        <f ca="1"/>
        <v>1.9963657672391166E-2</v>
      </c>
      <c r="M436" s="2" t="s">
        <v>321</v>
      </c>
    </row>
    <row r="437" spans="3:13">
      <c r="C437" s="228">
        <f t="shared" si="396"/>
        <v>47054.710543981484</v>
      </c>
      <c r="D437" s="229">
        <f ca="1"/>
        <v>1.8545633879473597E-2</v>
      </c>
      <c r="E437" s="293">
        <f t="shared" ca="1" si="397"/>
        <v>-1.9623361887900759</v>
      </c>
      <c r="F437" s="229">
        <f ca="1"/>
        <v>1.8349400260594589E-2</v>
      </c>
      <c r="G437" s="293">
        <f t="shared" ca="1" si="397"/>
        <v>9.5397010924914643</v>
      </c>
      <c r="H437" s="229">
        <f ca="1"/>
        <v>1.9303370369843736E-2</v>
      </c>
      <c r="I437" s="293">
        <f t="shared" ref="I437:K437" ca="1" si="443">(J437-H437)*10000</f>
        <v>2.7950339663455894</v>
      </c>
      <c r="J437" s="229">
        <f ca="1"/>
        <v>1.9582873766478295E-2</v>
      </c>
      <c r="K437" s="293">
        <f t="shared" ca="1" si="443"/>
        <v>3.8776496164351708</v>
      </c>
      <c r="L437" s="229">
        <f ca="1"/>
        <v>1.9970638728121812E-2</v>
      </c>
      <c r="M437" s="2" t="s">
        <v>321</v>
      </c>
    </row>
    <row r="438" spans="3:13">
      <c r="C438" s="228">
        <f t="shared" si="396"/>
        <v>47064.710543981484</v>
      </c>
      <c r="D438" s="229">
        <f ca="1"/>
        <v>1.8587735360654927E-2</v>
      </c>
      <c r="E438" s="293">
        <f t="shared" ca="1" si="397"/>
        <v>-2.2293630583714377</v>
      </c>
      <c r="F438" s="229">
        <f ca="1"/>
        <v>1.8364799054817783E-2</v>
      </c>
      <c r="G438" s="293">
        <f t="shared" ca="1" si="397"/>
        <v>9.5448211390597102</v>
      </c>
      <c r="H438" s="229">
        <f ca="1"/>
        <v>1.9319281168723754E-2</v>
      </c>
      <c r="I438" s="293">
        <f t="shared" ref="I438:K438" ca="1" si="444">(J438-H438)*10000</f>
        <v>2.7252497894930672</v>
      </c>
      <c r="J438" s="229">
        <f ca="1"/>
        <v>1.9591806147673061E-2</v>
      </c>
      <c r="K438" s="293">
        <f t="shared" ca="1" si="444"/>
        <v>3.8565893767815091</v>
      </c>
      <c r="L438" s="229">
        <f ca="1"/>
        <v>1.9977465085351212E-2</v>
      </c>
      <c r="M438" s="2" t="s">
        <v>321</v>
      </c>
    </row>
    <row r="439" spans="3:13">
      <c r="C439" s="228">
        <f t="shared" si="396"/>
        <v>47074.710543981484</v>
      </c>
      <c r="D439" s="229">
        <f ca="1"/>
        <v>1.8623418497100561E-2</v>
      </c>
      <c r="E439" s="293">
        <f t="shared" ca="1" si="397"/>
        <v>-2.421439313379202</v>
      </c>
      <c r="F439" s="229">
        <f ca="1"/>
        <v>1.8381274565762641E-2</v>
      </c>
      <c r="G439" s="293">
        <f t="shared" ca="1" si="397"/>
        <v>9.5324348543076454</v>
      </c>
      <c r="H439" s="229">
        <f ca="1"/>
        <v>1.9334518051193406E-2</v>
      </c>
      <c r="I439" s="293">
        <f t="shared" ref="I439:K439" ca="1" si="445">(J439-H439)*10000</f>
        <v>2.6693626168255644</v>
      </c>
      <c r="J439" s="229">
        <f ca="1"/>
        <v>1.9601454312875962E-2</v>
      </c>
      <c r="K439" s="293">
        <f t="shared" ca="1" si="445"/>
        <v>3.8268050072681055</v>
      </c>
      <c r="L439" s="229">
        <f ca="1"/>
        <v>1.9984134813602773E-2</v>
      </c>
      <c r="M439" s="2" t="s">
        <v>321</v>
      </c>
    </row>
    <row r="440" spans="3:13">
      <c r="C440" s="228">
        <f t="shared" si="396"/>
        <v>47084.710543981484</v>
      </c>
      <c r="D440" s="229">
        <f ca="1"/>
        <v>1.8652670057246599E-2</v>
      </c>
      <c r="E440" s="293">
        <f t="shared" ca="1" si="397"/>
        <v>-2.5514525599832845</v>
      </c>
      <c r="F440" s="229">
        <f ca="1"/>
        <v>1.8397524801248271E-2</v>
      </c>
      <c r="G440" s="293">
        <f t="shared" ca="1" si="397"/>
        <v>9.5162422309741714</v>
      </c>
      <c r="H440" s="229">
        <f ca="1"/>
        <v>1.9349149024345688E-2</v>
      </c>
      <c r="I440" s="293">
        <f t="shared" ref="I440:K440" ca="1" si="446">(J440-H440)*10000</f>
        <v>2.6172943073685118</v>
      </c>
      <c r="J440" s="229">
        <f ca="1"/>
        <v>1.9610878455082539E-2</v>
      </c>
      <c r="K440" s="293">
        <f t="shared" ca="1" si="446"/>
        <v>3.7976752315588973</v>
      </c>
      <c r="L440" s="229">
        <f ca="1"/>
        <v>1.9990645978238429E-2</v>
      </c>
      <c r="M440" s="2" t="s">
        <v>321</v>
      </c>
    </row>
    <row r="441" spans="3:13">
      <c r="C441" s="228">
        <f t="shared" si="396"/>
        <v>47094.710543981484</v>
      </c>
      <c r="D441" s="229">
        <f ca="1"/>
        <v>1.8675476734741205E-2</v>
      </c>
      <c r="E441" s="293">
        <f t="shared" ca="1" si="397"/>
        <v>-2.4925027902267249</v>
      </c>
      <c r="F441" s="229">
        <f ca="1"/>
        <v>1.8426226455718533E-2</v>
      </c>
      <c r="G441" s="293">
        <f t="shared" ca="1" si="397"/>
        <v>9.3493141614989579</v>
      </c>
      <c r="H441" s="229">
        <f ca="1"/>
        <v>1.9361157871868429E-2</v>
      </c>
      <c r="I441" s="293">
        <f t="shared" ref="I441:K441" ca="1" si="447">(J441-H441)*10000</f>
        <v>2.5978158035043499</v>
      </c>
      <c r="J441" s="229">
        <f ca="1"/>
        <v>1.9620939452218863E-2</v>
      </c>
      <c r="K441" s="293">
        <f t="shared" ca="1" si="447"/>
        <v>3.7605718824028704</v>
      </c>
      <c r="L441" s="229">
        <f ca="1"/>
        <v>1.9996996640459151E-2</v>
      </c>
      <c r="M441" s="2" t="s">
        <v>321</v>
      </c>
    </row>
    <row r="442" spans="3:13">
      <c r="C442" s="228">
        <f t="shared" si="396"/>
        <v>47104.710543981484</v>
      </c>
      <c r="D442" s="229">
        <f ca="1"/>
        <v>1.8691825159447156E-2</v>
      </c>
      <c r="E442" s="293">
        <f t="shared" ca="1" si="397"/>
        <v>-2.3347718324217768</v>
      </c>
      <c r="F442" s="229">
        <f ca="1"/>
        <v>1.8458347976204978E-2</v>
      </c>
      <c r="G442" s="293">
        <f t="shared" ca="1" si="397"/>
        <v>9.1658871163698148</v>
      </c>
      <c r="H442" s="229">
        <f ca="1"/>
        <v>1.9374936687841959E-2</v>
      </c>
      <c r="I442" s="293">
        <f t="shared" ref="I442:K442" ca="1" si="448">(J442-H442)*10000</f>
        <v>2.5498569243683282</v>
      </c>
      <c r="J442" s="229">
        <f ca="1"/>
        <v>1.9629922380278792E-2</v>
      </c>
      <c r="K442" s="293">
        <f t="shared" ca="1" si="448"/>
        <v>3.7326247702652164</v>
      </c>
      <c r="L442" s="229">
        <f ca="1"/>
        <v>2.0003184857305314E-2</v>
      </c>
      <c r="M442" s="2" t="s">
        <v>321</v>
      </c>
    </row>
    <row r="443" spans="3:13">
      <c r="C443" s="228">
        <f t="shared" si="396"/>
        <v>47114.710543981484</v>
      </c>
      <c r="D443" s="229">
        <f ca="1"/>
        <v>1.8701701909493013E-2</v>
      </c>
      <c r="E443" s="293">
        <f t="shared" ca="1" si="397"/>
        <v>-2.1143098157409836</v>
      </c>
      <c r="F443" s="229">
        <f ca="1"/>
        <v>1.8490270927918915E-2</v>
      </c>
      <c r="G443" s="293">
        <f t="shared" ca="1" si="397"/>
        <v>8.9803804565599314</v>
      </c>
      <c r="H443" s="229">
        <f ca="1"/>
        <v>1.9388308973574908E-2</v>
      </c>
      <c r="I443" s="293">
        <f t="shared" ref="I443:K443" ca="1" si="449">(J443-H443)*10000</f>
        <v>2.5040351197253354</v>
      </c>
      <c r="J443" s="229">
        <f ca="1"/>
        <v>1.9638712485547442E-2</v>
      </c>
      <c r="K443" s="293">
        <f t="shared" ca="1" si="449"/>
        <v>3.7049619611113913</v>
      </c>
      <c r="L443" s="229">
        <f ca="1"/>
        <v>2.0009208681658581E-2</v>
      </c>
      <c r="M443" s="2" t="s">
        <v>321</v>
      </c>
    </row>
    <row r="444" spans="3:13">
      <c r="C444" s="228">
        <f t="shared" si="396"/>
        <v>47124.710543981484</v>
      </c>
      <c r="D444" s="229">
        <f ca="1"/>
        <v>1.8756341920968377E-2</v>
      </c>
      <c r="E444" s="293">
        <f t="shared" ca="1" si="397"/>
        <v>-2.4413190869857284</v>
      </c>
      <c r="F444" s="229">
        <f ca="1"/>
        <v>1.8512210012269804E-2</v>
      </c>
      <c r="G444" s="293">
        <f t="shared" ca="1" si="397"/>
        <v>8.855989766528225</v>
      </c>
      <c r="H444" s="229">
        <f ca="1"/>
        <v>1.9397808988922627E-2</v>
      </c>
      <c r="I444" s="293">
        <f t="shared" ref="I444:K444" ca="1" si="450">(J444-H444)*10000</f>
        <v>2.4694943971841079</v>
      </c>
      <c r="J444" s="229">
        <f ca="1"/>
        <v>1.9644758428641038E-2</v>
      </c>
      <c r="K444" s="293">
        <f t="shared" ca="1" si="450"/>
        <v>3.6940412108508318</v>
      </c>
      <c r="L444" s="229">
        <f ca="1"/>
        <v>2.0014162549726121E-2</v>
      </c>
      <c r="M444" s="2" t="s">
        <v>321</v>
      </c>
    </row>
    <row r="445" spans="3:13">
      <c r="C445" s="228">
        <f t="shared" si="396"/>
        <v>47134.710543981484</v>
      </c>
      <c r="D445" s="229">
        <f ca="1"/>
        <v>1.8753197242930408E-2</v>
      </c>
      <c r="E445" s="293">
        <f t="shared" ca="1" si="397"/>
        <v>-2.2579294078050802</v>
      </c>
      <c r="F445" s="229">
        <f ca="1"/>
        <v>1.85274043021499E-2</v>
      </c>
      <c r="G445" s="293">
        <f t="shared" ca="1" si="397"/>
        <v>8.7727729005208914</v>
      </c>
      <c r="H445" s="229">
        <f ca="1"/>
        <v>1.9404681592201989E-2</v>
      </c>
      <c r="I445" s="293">
        <f t="shared" ref="I445:K445" ca="1" si="451">(J445-H445)*10000</f>
        <v>2.4556259171361687</v>
      </c>
      <c r="J445" s="229">
        <f ca="1"/>
        <v>1.9650244183915606E-2</v>
      </c>
      <c r="K445" s="293">
        <f t="shared" ca="1" si="451"/>
        <v>3.6810065135546575</v>
      </c>
      <c r="L445" s="229">
        <f ca="1"/>
        <v>2.0018344835271071E-2</v>
      </c>
      <c r="M445" s="2" t="s">
        <v>321</v>
      </c>
    </row>
    <row r="446" spans="3:13">
      <c r="C446" s="228">
        <f t="shared" si="396"/>
        <v>47144.710543981484</v>
      </c>
      <c r="D446" s="229">
        <f ca="1"/>
        <v>1.8745372287926453E-2</v>
      </c>
      <c r="E446" s="293">
        <f t="shared" ca="1" si="397"/>
        <v>-2.0300090159769066</v>
      </c>
      <c r="F446" s="229">
        <f ca="1"/>
        <v>1.8542371386328763E-2</v>
      </c>
      <c r="G446" s="293">
        <f t="shared" ca="1" si="397"/>
        <v>8.6898235358399969</v>
      </c>
      <c r="H446" s="229">
        <f ca="1"/>
        <v>1.9411353739912762E-2</v>
      </c>
      <c r="I446" s="293">
        <f t="shared" ref="I446:K446" ca="1" si="452">(J446-H446)*10000</f>
        <v>2.4421234098870661</v>
      </c>
      <c r="J446" s="229">
        <f ca="1"/>
        <v>1.9655566080901469E-2</v>
      </c>
      <c r="K446" s="293">
        <f t="shared" ca="1" si="452"/>
        <v>3.6678971794840836</v>
      </c>
      <c r="L446" s="229">
        <f ca="1"/>
        <v>2.0022355798849877E-2</v>
      </c>
      <c r="M446" s="2" t="s">
        <v>321</v>
      </c>
    </row>
    <row r="447" spans="3:13">
      <c r="C447" s="228">
        <f t="shared" si="396"/>
        <v>47154.710543981484</v>
      </c>
      <c r="D447" s="229">
        <f ca="1"/>
        <v>1.8737457337551347E-2</v>
      </c>
      <c r="E447" s="293">
        <f t="shared" ca="1" si="397"/>
        <v>-1.8395951198089608</v>
      </c>
      <c r="F447" s="229">
        <f ca="1"/>
        <v>1.8553497825570451E-2</v>
      </c>
      <c r="G447" s="293">
        <f t="shared" ca="1" si="397"/>
        <v>8.6353979349109231</v>
      </c>
      <c r="H447" s="229">
        <f ca="1"/>
        <v>1.9417037619061543E-2</v>
      </c>
      <c r="I447" s="293">
        <f t="shared" ref="I447:K447" ca="1" si="453">(J447-H447)*10000</f>
        <v>2.4369324448656955</v>
      </c>
      <c r="J447" s="229">
        <f ca="1"/>
        <v>1.9660730863548113E-2</v>
      </c>
      <c r="K447" s="293">
        <f t="shared" ca="1" si="453"/>
        <v>3.6546332503319472</v>
      </c>
      <c r="L447" s="229">
        <f ca="1"/>
        <v>2.0026194188581307E-2</v>
      </c>
      <c r="M447" s="2" t="s">
        <v>321</v>
      </c>
    </row>
    <row r="448" spans="3:13">
      <c r="C448" s="228">
        <f t="shared" si="396"/>
        <v>47164.710543981484</v>
      </c>
      <c r="D448" s="229">
        <f ca="1"/>
        <v>1.8729664508289459E-2</v>
      </c>
      <c r="E448" s="293">
        <f t="shared" ca="1" si="397"/>
        <v>-1.6162226905656885</v>
      </c>
      <c r="F448" s="229">
        <f ca="1"/>
        <v>1.856804223923289E-2</v>
      </c>
      <c r="G448" s="293">
        <f t="shared" ca="1" si="397"/>
        <v>8.5536996869993445</v>
      </c>
      <c r="H448" s="229">
        <f ca="1"/>
        <v>1.9423412207932825E-2</v>
      </c>
      <c r="I448" s="293">
        <f t="shared" ref="I448:K448" ca="1" si="454">(J448-H448)*10000</f>
        <v>2.4232660490325353</v>
      </c>
      <c r="J448" s="229">
        <f ca="1"/>
        <v>1.9665738812836078E-2</v>
      </c>
      <c r="K448" s="293">
        <f t="shared" ca="1" si="454"/>
        <v>3.6412108687121361</v>
      </c>
      <c r="L448" s="229">
        <f ca="1"/>
        <v>2.0029859899707292E-2</v>
      </c>
      <c r="M448" s="2" t="s">
        <v>321</v>
      </c>
    </row>
    <row r="449" spans="3:13">
      <c r="C449" s="228">
        <f t="shared" si="396"/>
        <v>47174.710543981484</v>
      </c>
      <c r="D449" s="229">
        <f ca="1"/>
        <v>1.8721994074813061E-2</v>
      </c>
      <c r="E449" s="293">
        <f t="shared" ca="1" si="397"/>
        <v>-1.3963463402157441</v>
      </c>
      <c r="F449" s="229">
        <f ca="1"/>
        <v>1.8582359440791486E-2</v>
      </c>
      <c r="G449" s="293">
        <f t="shared" ca="1" si="397"/>
        <v>8.4727688840556876</v>
      </c>
      <c r="H449" s="229">
        <f ca="1"/>
        <v>1.9429636329197055E-2</v>
      </c>
      <c r="I449" s="293">
        <f t="shared" ref="I449:K449" ca="1" si="455">(J449-H449)*10000</f>
        <v>2.4095325344260581</v>
      </c>
      <c r="J449" s="229">
        <f ca="1"/>
        <v>1.9670589582639661E-2</v>
      </c>
      <c r="K449" s="293">
        <f t="shared" ca="1" si="455"/>
        <v>3.6276335625772678</v>
      </c>
      <c r="L449" s="229">
        <f ca="1"/>
        <v>2.0033352938897388E-2</v>
      </c>
      <c r="M449" s="2" t="s">
        <v>321</v>
      </c>
    </row>
    <row r="450" spans="3:13">
      <c r="C450" s="228">
        <f t="shared" si="396"/>
        <v>47184.710543981484</v>
      </c>
      <c r="D450" s="229">
        <f ca="1"/>
        <v>1.8714446312226147E-2</v>
      </c>
      <c r="E450" s="293">
        <f t="shared" ca="1" si="397"/>
        <v>-1.1447904985251167</v>
      </c>
      <c r="F450" s="229">
        <f ca="1"/>
        <v>1.8599967262373635E-2</v>
      </c>
      <c r="G450" s="293">
        <f t="shared" ca="1" si="397"/>
        <v>8.381782319845307</v>
      </c>
      <c r="H450" s="229">
        <f ca="1"/>
        <v>1.9438145494358166E-2</v>
      </c>
      <c r="I450" s="293">
        <f t="shared" ref="I450:K450" ca="1" si="456">(J450-H450)*10000</f>
        <v>2.3936353577145089</v>
      </c>
      <c r="J450" s="229">
        <f ca="1"/>
        <v>1.9677509030129617E-2</v>
      </c>
      <c r="K450" s="293">
        <f t="shared" ca="1" si="456"/>
        <v>3.5916428294651901</v>
      </c>
      <c r="L450" s="229">
        <f ca="1"/>
        <v>2.0036673313076136E-2</v>
      </c>
      <c r="M450" s="2" t="s">
        <v>321</v>
      </c>
    </row>
    <row r="451" spans="3:13">
      <c r="C451" s="228">
        <f t="shared" si="396"/>
        <v>47194.710543981484</v>
      </c>
      <c r="D451" s="229">
        <f ca="1"/>
        <v>1.8707021495396759E-2</v>
      </c>
      <c r="E451" s="293">
        <f t="shared" ca="1" si="397"/>
        <v>-0.93223301569706618</v>
      </c>
      <c r="F451" s="229">
        <f ca="1"/>
        <v>1.8613798193827052E-2</v>
      </c>
      <c r="G451" s="293">
        <f t="shared" ca="1" si="397"/>
        <v>8.3024855983247079</v>
      </c>
      <c r="H451" s="229">
        <f ca="1"/>
        <v>1.9444046753659523E-2</v>
      </c>
      <c r="I451" s="293">
        <f t="shared" ref="I451:K451" ca="1" si="457">(J451-H451)*10000</f>
        <v>2.3797451297279464</v>
      </c>
      <c r="J451" s="229">
        <f ca="1"/>
        <v>1.9682021266632318E-2</v>
      </c>
      <c r="K451" s="293">
        <f t="shared" ca="1" si="457"/>
        <v>3.5779976280297943</v>
      </c>
      <c r="L451" s="229">
        <f ca="1"/>
        <v>2.0039821029435297E-2</v>
      </c>
      <c r="M451" s="2" t="s">
        <v>321</v>
      </c>
    </row>
    <row r="452" spans="3:13">
      <c r="C452" s="228">
        <f t="shared" si="396"/>
        <v>47204.710543981484</v>
      </c>
      <c r="D452" s="229">
        <f ca="1"/>
        <v>1.8699719899496887E-2</v>
      </c>
      <c r="E452" s="293">
        <f t="shared" ca="1" si="397"/>
        <v>-0.72317994825966958</v>
      </c>
      <c r="F452" s="229">
        <f ca="1"/>
        <v>1.862740190467092E-2</v>
      </c>
      <c r="G452" s="293">
        <f t="shared" ca="1" si="397"/>
        <v>8.2239531734300257</v>
      </c>
      <c r="H452" s="229">
        <f ca="1"/>
        <v>1.9449797222013922E-2</v>
      </c>
      <c r="I452" s="293">
        <f t="shared" ref="I452:K452" ca="1" si="458">(J452-H452)*10000</f>
        <v>2.3657798113580277</v>
      </c>
      <c r="J452" s="229">
        <f ca="1"/>
        <v>1.9686375203149725E-2</v>
      </c>
      <c r="K452" s="293">
        <f t="shared" ca="1" si="458"/>
        <v>3.5642089228840601</v>
      </c>
      <c r="L452" s="229">
        <f ca="1"/>
        <v>2.0042796095438131E-2</v>
      </c>
      <c r="M452" s="2" t="s">
        <v>321</v>
      </c>
    </row>
    <row r="453" spans="3:13">
      <c r="C453" s="228">
        <f t="shared" si="396"/>
        <v>47214.710543981484</v>
      </c>
      <c r="D453" s="229">
        <f ca="1"/>
        <v>1.8692541799702332E-2</v>
      </c>
      <c r="E453" s="293">
        <f t="shared" ca="1" si="397"/>
        <v>-0.52903382841952562</v>
      </c>
      <c r="F453" s="229">
        <f ca="1"/>
        <v>1.863963841686038E-2</v>
      </c>
      <c r="G453" s="293">
        <f t="shared" ca="1" si="397"/>
        <v>8.1496866691894638</v>
      </c>
      <c r="H453" s="229">
        <f ca="1"/>
        <v>1.9454607083779326E-2</v>
      </c>
      <c r="I453" s="293">
        <f t="shared" ref="I453:K453" ca="1" si="459">(J453-H453)*10000</f>
        <v>2.3524504659628089</v>
      </c>
      <c r="J453" s="229">
        <f ca="1"/>
        <v>1.9689852130375607E-2</v>
      </c>
      <c r="K453" s="293">
        <f t="shared" ca="1" si="459"/>
        <v>3.5574638845482784</v>
      </c>
      <c r="L453" s="229">
        <f ca="1"/>
        <v>2.0045598518830435E-2</v>
      </c>
      <c r="M453" s="2" t="s">
        <v>321</v>
      </c>
    </row>
    <row r="454" spans="3:13">
      <c r="C454" s="228">
        <f t="shared" si="396"/>
        <v>47224.710543981484</v>
      </c>
      <c r="D454" s="229">
        <f ca="1"/>
        <v>1.8685487471460781E-2</v>
      </c>
      <c r="E454" s="293">
        <f t="shared" ca="1" si="397"/>
        <v>-0.32689159232698883</v>
      </c>
      <c r="F454" s="229">
        <f ca="1"/>
        <v>1.8652798312228082E-2</v>
      </c>
      <c r="G454" s="293">
        <f t="shared" ca="1" si="397"/>
        <v>8.0726462595510569</v>
      </c>
      <c r="H454" s="229">
        <f ca="1"/>
        <v>1.9460062938183188E-2</v>
      </c>
      <c r="I454" s="293">
        <f t="shared" ref="I454:K454" ca="1" si="460">(J454-H454)*10000</f>
        <v>2.3383327306711679</v>
      </c>
      <c r="J454" s="229">
        <f ca="1"/>
        <v>1.9693896211250304E-2</v>
      </c>
      <c r="K454" s="293">
        <f t="shared" ca="1" si="460"/>
        <v>3.5433209639817997</v>
      </c>
      <c r="L454" s="229">
        <f ca="1"/>
        <v>2.0048228307648484E-2</v>
      </c>
      <c r="M454" s="2" t="s">
        <v>321</v>
      </c>
    </row>
    <row r="455" spans="3:13">
      <c r="C455" s="228">
        <f t="shared" si="396"/>
        <v>47234.710543981484</v>
      </c>
      <c r="D455" s="229">
        <f ca="1"/>
        <v>1.8678581526365E-2</v>
      </c>
      <c r="E455" s="293">
        <f t="shared" ca="1" si="397"/>
        <v>-0.12850556245655453</v>
      </c>
      <c r="F455" s="229">
        <f ca="1"/>
        <v>1.8665730970119344E-2</v>
      </c>
      <c r="G455" s="293">
        <f t="shared" ca="1" si="397"/>
        <v>7.9963675163361936</v>
      </c>
      <c r="H455" s="229">
        <f ca="1"/>
        <v>1.9465367721752964E-2</v>
      </c>
      <c r="I455" s="293">
        <f t="shared" ref="I455:K455" ca="1" si="461">(J455-H455)*10000</f>
        <v>2.3241324816167253</v>
      </c>
      <c r="J455" s="229">
        <f ca="1"/>
        <v>1.9697780969914636E-2</v>
      </c>
      <c r="K455" s="293">
        <f t="shared" ca="1" si="461"/>
        <v>3.5290450031048861</v>
      </c>
      <c r="L455" s="229">
        <f ca="1"/>
        <v>2.0050685470225125E-2</v>
      </c>
      <c r="M455" s="2" t="s">
        <v>321</v>
      </c>
    </row>
    <row r="456" spans="3:13">
      <c r="C456" s="228">
        <f t="shared" ref="C456:C519" si="462">C455+Periodicity</f>
        <v>47244.710543981484</v>
      </c>
      <c r="D456" s="229">
        <f ca="1"/>
        <v>1.8671883659463897E-2</v>
      </c>
      <c r="E456" s="293">
        <f t="shared" ref="E456:G519" ca="1" si="463">(F456-D456)*10000</f>
        <v>7.6606276007730456E-2</v>
      </c>
      <c r="F456" s="229">
        <f ca="1"/>
        <v>1.867954428706467E-2</v>
      </c>
      <c r="G456" s="293">
        <f t="shared" ca="1" si="463"/>
        <v>7.9174495524921698</v>
      </c>
      <c r="H456" s="229">
        <f ca="1"/>
        <v>1.9471289242313887E-2</v>
      </c>
      <c r="I456" s="293">
        <f t="shared" ref="I456:K456" ca="1" si="464">(J456-H456)*10000</f>
        <v>2.3091172037086052</v>
      </c>
      <c r="J456" s="229">
        <f ca="1"/>
        <v>1.9702200962684747E-2</v>
      </c>
      <c r="K456" s="293">
        <f t="shared" ca="1" si="464"/>
        <v>3.5076905251724479</v>
      </c>
      <c r="L456" s="229">
        <f ca="1"/>
        <v>2.0052970015201992E-2</v>
      </c>
      <c r="M456" s="2" t="s">
        <v>321</v>
      </c>
    </row>
    <row r="457" spans="3:13">
      <c r="C457" s="228">
        <f t="shared" si="462"/>
        <v>47254.710543981484</v>
      </c>
      <c r="D457" s="229">
        <f ca="1"/>
        <v>1.866539706020617E-2</v>
      </c>
      <c r="E457" s="293">
        <f t="shared" ca="1" si="463"/>
        <v>0.26614759929339399</v>
      </c>
      <c r="F457" s="229">
        <f ca="1"/>
        <v>1.869201182013551E-2</v>
      </c>
      <c r="G457" s="293">
        <f t="shared" ca="1" si="463"/>
        <v>7.8427268970321373</v>
      </c>
      <c r="H457" s="229">
        <f ca="1"/>
        <v>1.9476284509838723E-2</v>
      </c>
      <c r="I457" s="293">
        <f t="shared" ref="I457:K457" ca="1" si="465">(J457-H457)*10000</f>
        <v>2.2947364399766164</v>
      </c>
      <c r="J457" s="229">
        <f ca="1"/>
        <v>1.9705758153836385E-2</v>
      </c>
      <c r="K457" s="293">
        <f t="shared" ca="1" si="465"/>
        <v>3.4932379769838167</v>
      </c>
      <c r="L457" s="229">
        <f ca="1"/>
        <v>2.0055081951534767E-2</v>
      </c>
      <c r="M457" s="2" t="s">
        <v>321</v>
      </c>
    </row>
    <row r="458" spans="3:13">
      <c r="C458" s="228">
        <f t="shared" si="462"/>
        <v>47264.710543981484</v>
      </c>
      <c r="D458" s="229">
        <f ca="1"/>
        <v>1.8659122183679735E-2</v>
      </c>
      <c r="E458" s="293">
        <f t="shared" ca="1" si="463"/>
        <v>0.45129979566477935</v>
      </c>
      <c r="F458" s="229">
        <f ca="1"/>
        <v>1.8704252163246213E-2</v>
      </c>
      <c r="G458" s="293">
        <f t="shared" ca="1" si="463"/>
        <v>7.7687653583021277</v>
      </c>
      <c r="H458" s="229">
        <f ca="1"/>
        <v>1.9481128699076426E-2</v>
      </c>
      <c r="I458" s="293">
        <f t="shared" ref="I458:K458" ca="1" si="466">(J458-H458)*10000</f>
        <v>2.2802624344333418</v>
      </c>
      <c r="J458" s="229">
        <f ca="1"/>
        <v>1.970915494251976E-2</v>
      </c>
      <c r="K458" s="293">
        <f t="shared" ca="1" si="466"/>
        <v>3.4786634598309858</v>
      </c>
      <c r="L458" s="229">
        <f ca="1"/>
        <v>2.0057021288502858E-2</v>
      </c>
      <c r="M458" s="2" t="s">
        <v>321</v>
      </c>
    </row>
    <row r="459" spans="3:13">
      <c r="C459" s="228">
        <f t="shared" si="462"/>
        <v>47274.710543981484</v>
      </c>
      <c r="D459" s="229">
        <f ca="1"/>
        <v>1.8653059485324447E-2</v>
      </c>
      <c r="E459" s="293">
        <f t="shared" ca="1" si="463"/>
        <v>0.6213007340617055</v>
      </c>
      <c r="F459" s="229">
        <f ca="1"/>
        <v>1.8715189558730617E-2</v>
      </c>
      <c r="G459" s="293">
        <f t="shared" ca="1" si="463"/>
        <v>7.706322739595775</v>
      </c>
      <c r="H459" s="229">
        <f ca="1"/>
        <v>1.9485821832690195E-2</v>
      </c>
      <c r="I459" s="293">
        <f t="shared" ref="I459:K459" ca="1" si="467">(J459-H459)*10000</f>
        <v>2.2589792715393271</v>
      </c>
      <c r="J459" s="229">
        <f ca="1"/>
        <v>1.9711719759844128E-2</v>
      </c>
      <c r="K459" s="293">
        <f t="shared" ca="1" si="467"/>
        <v>3.4706827587297622</v>
      </c>
      <c r="L459" s="229">
        <f ca="1"/>
        <v>2.0058788035717104E-2</v>
      </c>
      <c r="M459" s="2" t="s">
        <v>321</v>
      </c>
    </row>
    <row r="460" spans="3:13">
      <c r="C460" s="228">
        <f t="shared" si="462"/>
        <v>47284.710543981484</v>
      </c>
      <c r="D460" s="229">
        <f ca="1"/>
        <v>1.8647209420903494E-2</v>
      </c>
      <c r="E460" s="293">
        <f t="shared" ca="1" si="463"/>
        <v>0.79776703589079512</v>
      </c>
      <c r="F460" s="229">
        <f ca="1"/>
        <v>1.8726986124492574E-2</v>
      </c>
      <c r="G460" s="293">
        <f t="shared" ca="1" si="463"/>
        <v>7.6337780897846663</v>
      </c>
      <c r="H460" s="229">
        <f ca="1"/>
        <v>1.949036393347104E-2</v>
      </c>
      <c r="I460" s="293">
        <f t="shared" ref="I460:K460" ca="1" si="468">(J460-H460)*10000</f>
        <v>2.2443870175145597</v>
      </c>
      <c r="J460" s="229">
        <f ca="1"/>
        <v>1.9714802635222496E-2</v>
      </c>
      <c r="K460" s="293">
        <f t="shared" ca="1" si="468"/>
        <v>3.4557956790838911</v>
      </c>
      <c r="L460" s="229">
        <f ca="1"/>
        <v>2.0060382203130885E-2</v>
      </c>
      <c r="M460" s="2" t="s">
        <v>321</v>
      </c>
    </row>
    <row r="461" spans="3:13">
      <c r="C461" s="228">
        <f t="shared" si="462"/>
        <v>47294.710543981484</v>
      </c>
      <c r="D461" s="229">
        <f ca="1"/>
        <v>1.8641572446244509E-2</v>
      </c>
      <c r="E461" s="293">
        <f t="shared" ca="1" si="463"/>
        <v>0.96982981797506806</v>
      </c>
      <c r="F461" s="229">
        <f ca="1"/>
        <v>1.8738555428042016E-2</v>
      </c>
      <c r="G461" s="293">
        <f t="shared" ca="1" si="463"/>
        <v>7.5619959630849127</v>
      </c>
      <c r="H461" s="229">
        <f ca="1"/>
        <v>1.9494755024350507E-2</v>
      </c>
      <c r="I461" s="293">
        <f t="shared" ref="I461:K461" ca="1" si="469">(J461-H461)*10000</f>
        <v>2.2296905096903794</v>
      </c>
      <c r="J461" s="229">
        <f ca="1"/>
        <v>1.9717724075319545E-2</v>
      </c>
      <c r="K461" s="293">
        <f t="shared" ca="1" si="469"/>
        <v>3.4407972572488359</v>
      </c>
      <c r="L461" s="229">
        <f ca="1"/>
        <v>2.0061803801044428E-2</v>
      </c>
      <c r="M461" s="2" t="s">
        <v>321</v>
      </c>
    </row>
    <row r="462" spans="3:13">
      <c r="C462" s="228">
        <f t="shared" si="462"/>
        <v>47304.710543981484</v>
      </c>
      <c r="D462" s="229">
        <f ca="1"/>
        <v>1.8636149017818154E-2</v>
      </c>
      <c r="E462" s="293">
        <f t="shared" ca="1" si="463"/>
        <v>1.1479193452098788</v>
      </c>
      <c r="F462" s="229">
        <f ca="1"/>
        <v>1.8750940952339142E-2</v>
      </c>
      <c r="G462" s="293">
        <f t="shared" ca="1" si="463"/>
        <v>7.4805417606545186</v>
      </c>
      <c r="H462" s="229">
        <f ca="1"/>
        <v>1.9498995128404594E-2</v>
      </c>
      <c r="I462" s="293">
        <f t="shared" ref="I462:K462" ca="1" si="470">(J462-H462)*10000</f>
        <v>2.2213588459613076</v>
      </c>
      <c r="J462" s="229">
        <f ca="1"/>
        <v>1.9721131013000725E-2</v>
      </c>
      <c r="K462" s="293">
        <f t="shared" ca="1" si="470"/>
        <v>3.4192182711598531</v>
      </c>
      <c r="L462" s="229">
        <f ca="1"/>
        <v>2.006305284011671E-2</v>
      </c>
      <c r="M462" s="2" t="s">
        <v>321</v>
      </c>
    </row>
    <row r="463" spans="3:13">
      <c r="C463" s="228">
        <f t="shared" si="462"/>
        <v>47314.710543981484</v>
      </c>
      <c r="D463" s="229">
        <f ca="1"/>
        <v>1.8630939591887528E-2</v>
      </c>
      <c r="E463" s="293">
        <f t="shared" ca="1" si="463"/>
        <v>1.3110549487866523</v>
      </c>
      <c r="F463" s="229">
        <f ca="1"/>
        <v>1.8762045086766193E-2</v>
      </c>
      <c r="G463" s="293">
        <f t="shared" ca="1" si="463"/>
        <v>7.410391820940748</v>
      </c>
      <c r="H463" s="229">
        <f ca="1"/>
        <v>1.9503084268860268E-2</v>
      </c>
      <c r="I463" s="293">
        <f t="shared" ref="I463:K463" ca="1" si="471">(J463-H463)*10000</f>
        <v>2.206362207088433</v>
      </c>
      <c r="J463" s="229">
        <f ca="1"/>
        <v>1.9723720489569111E-2</v>
      </c>
      <c r="K463" s="293">
        <f t="shared" ca="1" si="471"/>
        <v>3.404088418036237</v>
      </c>
      <c r="L463" s="229">
        <f ca="1"/>
        <v>2.0064129331372735E-2</v>
      </c>
      <c r="M463" s="2" t="s">
        <v>321</v>
      </c>
    </row>
    <row r="464" spans="3:13">
      <c r="C464" s="228">
        <f t="shared" si="462"/>
        <v>47324.710543981484</v>
      </c>
      <c r="D464" s="229">
        <f ca="1"/>
        <v>1.8625950791874433E-2</v>
      </c>
      <c r="E464" s="293">
        <f t="shared" ca="1" si="463"/>
        <v>1.4697119249925534</v>
      </c>
      <c r="F464" s="229">
        <f ca="1"/>
        <v>1.8772921984373688E-2</v>
      </c>
      <c r="G464" s="293">
        <f t="shared" ca="1" si="463"/>
        <v>7.3410048469352631</v>
      </c>
      <c r="H464" s="229">
        <f ca="1"/>
        <v>1.9507022469067214E-2</v>
      </c>
      <c r="I464" s="293">
        <f t="shared" ref="I464:K464" ca="1" si="472">(J464-H464)*10000</f>
        <v>2.1912497148425176</v>
      </c>
      <c r="J464" s="229">
        <f ca="1"/>
        <v>1.9726147440551466E-2</v>
      </c>
      <c r="K464" s="293">
        <f t="shared" ca="1" si="472"/>
        <v>3.3888584566058033</v>
      </c>
      <c r="L464" s="229">
        <f ca="1"/>
        <v>2.0065033286212047E-2</v>
      </c>
      <c r="M464" s="2" t="s">
        <v>321</v>
      </c>
    </row>
    <row r="465" spans="3:13">
      <c r="C465" s="228">
        <f t="shared" si="462"/>
        <v>47334.710543981484</v>
      </c>
      <c r="D465" s="229">
        <f ca="1"/>
        <v>1.862120427293654E-2</v>
      </c>
      <c r="E465" s="293">
        <f t="shared" ca="1" si="463"/>
        <v>1.623673492947876</v>
      </c>
      <c r="F465" s="229">
        <f ca="1"/>
        <v>1.8783571622231328E-2</v>
      </c>
      <c r="G465" s="293">
        <f t="shared" ca="1" si="463"/>
        <v>7.2723812187715575</v>
      </c>
      <c r="H465" s="229">
        <f ca="1"/>
        <v>1.9510809744108484E-2</v>
      </c>
      <c r="I465" s="293">
        <f t="shared" ref="I465:K465" ca="1" si="473">(J465-H465)*10000</f>
        <v>2.1760194333861338</v>
      </c>
      <c r="J465" s="229">
        <f ca="1"/>
        <v>1.9728411687447097E-2</v>
      </c>
      <c r="K465" s="293">
        <f t="shared" ca="1" si="473"/>
        <v>3.3735302897099433</v>
      </c>
      <c r="L465" s="229">
        <f ca="1"/>
        <v>2.0065764716418091E-2</v>
      </c>
      <c r="M465" s="2" t="s">
        <v>321</v>
      </c>
    </row>
    <row r="466" spans="3:13">
      <c r="C466" s="228">
        <f t="shared" si="462"/>
        <v>47344.710543981484</v>
      </c>
      <c r="D466" s="229">
        <f ca="1"/>
        <v>1.8616702347943746E-2</v>
      </c>
      <c r="E466" s="293">
        <f t="shared" ca="1" si="463"/>
        <v>1.772916699106404</v>
      </c>
      <c r="F466" s="229">
        <f ca="1"/>
        <v>1.8793994017854386E-2</v>
      </c>
      <c r="G466" s="293">
        <f t="shared" ca="1" si="463"/>
        <v>7.2045207256251143</v>
      </c>
      <c r="H466" s="229">
        <f ca="1"/>
        <v>1.9514446090416897E-2</v>
      </c>
      <c r="I466" s="293">
        <f t="shared" ref="I466:K466" ca="1" si="474">(J466-H466)*10000</f>
        <v>2.1606735551049985</v>
      </c>
      <c r="J466" s="229">
        <f ca="1"/>
        <v>1.9730513445927397E-2</v>
      </c>
      <c r="K466" s="293">
        <f t="shared" ca="1" si="474"/>
        <v>3.3581018823762925</v>
      </c>
      <c r="L466" s="229">
        <f ca="1"/>
        <v>2.0066323634165027E-2</v>
      </c>
      <c r="M466" s="2" t="s">
        <v>321</v>
      </c>
    </row>
    <row r="467" spans="3:13">
      <c r="C467" s="228">
        <f t="shared" si="462"/>
        <v>47354.710543981484</v>
      </c>
      <c r="D467" s="229">
        <f ca="1"/>
        <v>1.8612445535133415E-2</v>
      </c>
      <c r="E467" s="293">
        <f t="shared" ca="1" si="463"/>
        <v>1.9174365878176989</v>
      </c>
      <c r="F467" s="229">
        <f ca="1"/>
        <v>1.8804189193915185E-2</v>
      </c>
      <c r="G467" s="293">
        <f t="shared" ca="1" si="463"/>
        <v>7.1374230808467569</v>
      </c>
      <c r="H467" s="229">
        <f ca="1"/>
        <v>1.9517931501999861E-2</v>
      </c>
      <c r="I467" s="293">
        <f t="shared" ref="I467:K467" ca="1" si="475">(J467-H467)*10000</f>
        <v>2.145214837536713</v>
      </c>
      <c r="J467" s="229">
        <f ca="1"/>
        <v>1.9732452985753532E-2</v>
      </c>
      <c r="K467" s="293">
        <f t="shared" ca="1" si="475"/>
        <v>3.342570662769051</v>
      </c>
      <c r="L467" s="229">
        <f ca="1"/>
        <v>2.0066710052030437E-2</v>
      </c>
      <c r="M467" s="2" t="s">
        <v>321</v>
      </c>
    </row>
    <row r="468" spans="3:13">
      <c r="C468" s="228">
        <f t="shared" si="462"/>
        <v>47364.710543981484</v>
      </c>
      <c r="D468" s="229">
        <f ca="1"/>
        <v>1.8608434352615368E-2</v>
      </c>
      <c r="E468" s="293">
        <f t="shared" ca="1" si="463"/>
        <v>2.0474423758287328</v>
      </c>
      <c r="F468" s="229">
        <f ca="1"/>
        <v>1.8813178590198241E-2</v>
      </c>
      <c r="G468" s="293">
        <f t="shared" ca="1" si="463"/>
        <v>7.0740737782025445</v>
      </c>
      <c r="H468" s="229">
        <f ca="1"/>
        <v>1.9520585968018495E-2</v>
      </c>
      <c r="I468" s="293">
        <f t="shared" ref="I468:K468" ca="1" si="476">(J468-H468)*10000</f>
        <v>2.1184546664977653</v>
      </c>
      <c r="J468" s="229">
        <f ca="1"/>
        <v>1.9732431434668272E-2</v>
      </c>
      <c r="K468" s="293">
        <f t="shared" ca="1" si="476"/>
        <v>3.3449254832975881</v>
      </c>
      <c r="L468" s="229">
        <f ca="1"/>
        <v>2.0066923982998031E-2</v>
      </c>
      <c r="M468" s="2" t="s">
        <v>321</v>
      </c>
    </row>
    <row r="469" spans="3:13">
      <c r="C469" s="228">
        <f t="shared" si="462"/>
        <v>47374.710543981484</v>
      </c>
      <c r="D469" s="229">
        <f ca="1"/>
        <v>1.8604669319302155E-2</v>
      </c>
      <c r="E469" s="293">
        <f t="shared" ca="1" si="463"/>
        <v>2.1826080683522848</v>
      </c>
      <c r="F469" s="229">
        <f ca="1"/>
        <v>1.8822930126137383E-2</v>
      </c>
      <c r="G469" s="293">
        <f t="shared" ca="1" si="463"/>
        <v>7.0084672940293196</v>
      </c>
      <c r="H469" s="229">
        <f ca="1"/>
        <v>1.9523776855540315E-2</v>
      </c>
      <c r="I469" s="293">
        <f t="shared" ref="I469:K469" ca="1" si="477">(J469-H469)*10000</f>
        <v>2.1029430328161141</v>
      </c>
      <c r="J469" s="229">
        <f ca="1"/>
        <v>1.9734071158821927E-2</v>
      </c>
      <c r="K469" s="293">
        <f t="shared" ca="1" si="477"/>
        <v>3.3289428164986687</v>
      </c>
      <c r="L469" s="229">
        <f ca="1"/>
        <v>2.0066965440471794E-2</v>
      </c>
      <c r="M469" s="2" t="s">
        <v>321</v>
      </c>
    </row>
    <row r="470" spans="3:13">
      <c r="C470" s="228">
        <f t="shared" si="462"/>
        <v>47384.710543981484</v>
      </c>
      <c r="D470" s="229">
        <f ca="1"/>
        <v>1.8601150954490754E-2</v>
      </c>
      <c r="E470" s="293">
        <f t="shared" ca="1" si="463"/>
        <v>2.3130345572763487</v>
      </c>
      <c r="F470" s="229">
        <f ca="1"/>
        <v>1.8832454410218389E-2</v>
      </c>
      <c r="G470" s="293">
        <f t="shared" ca="1" si="463"/>
        <v>6.9436239122470589</v>
      </c>
      <c r="H470" s="229">
        <f ca="1"/>
        <v>1.9526816801443095E-2</v>
      </c>
      <c r="I470" s="293">
        <f t="shared" ref="I470:K470" ca="1" si="478">(J470-H470)*10000</f>
        <v>2.08732619243944</v>
      </c>
      <c r="J470" s="229">
        <f ca="1"/>
        <v>1.9735549420687039E-2</v>
      </c>
      <c r="K470" s="293">
        <f t="shared" ca="1" si="478"/>
        <v>3.3128501759480122</v>
      </c>
      <c r="L470" s="229">
        <f ca="1"/>
        <v>2.006683443828184E-2</v>
      </c>
      <c r="M470" s="2" t="s">
        <v>321</v>
      </c>
    </row>
    <row r="471" spans="3:13">
      <c r="C471" s="228">
        <f t="shared" si="462"/>
        <v>47394.710543981484</v>
      </c>
      <c r="D471" s="229">
        <f ca="1"/>
        <v>1.8597879777641359E-2</v>
      </c>
      <c r="E471" s="293">
        <f t="shared" ca="1" si="463"/>
        <v>2.4481764588790353</v>
      </c>
      <c r="F471" s="229">
        <f ca="1"/>
        <v>1.8842697423529262E-2</v>
      </c>
      <c r="G471" s="293">
        <f t="shared" ca="1" si="463"/>
        <v>6.8766626205667496</v>
      </c>
      <c r="H471" s="229">
        <f ca="1"/>
        <v>1.9530363685585937E-2</v>
      </c>
      <c r="I471" s="293">
        <f t="shared" ref="I471:K471" ca="1" si="479">(J471-H471)*10000</f>
        <v>2.0707928106650577</v>
      </c>
      <c r="J471" s="229">
        <f ca="1"/>
        <v>1.9737442966652443E-2</v>
      </c>
      <c r="K471" s="293">
        <f t="shared" ca="1" si="479"/>
        <v>3.2908802404189865</v>
      </c>
      <c r="L471" s="229">
        <f ca="1"/>
        <v>2.0066530990694342E-2</v>
      </c>
      <c r="M471" s="2" t="s">
        <v>321</v>
      </c>
    </row>
    <row r="472" spans="3:13">
      <c r="C472" s="228">
        <f t="shared" si="462"/>
        <v>47404.710543981484</v>
      </c>
      <c r="D472" s="229">
        <f ca="1"/>
        <v>1.8594856308965936E-2</v>
      </c>
      <c r="E472" s="293">
        <f t="shared" ca="1" si="463"/>
        <v>2.5690008097607739</v>
      </c>
      <c r="F472" s="229">
        <f ca="1"/>
        <v>1.8851756389942013E-2</v>
      </c>
      <c r="G472" s="293">
        <f t="shared" ca="1" si="463"/>
        <v>6.8133794817831079</v>
      </c>
      <c r="H472" s="229">
        <f ca="1"/>
        <v>1.9533094338120324E-2</v>
      </c>
      <c r="I472" s="293">
        <f t="shared" ref="I472:K472" ca="1" si="480">(J472-H472)*10000</f>
        <v>2.0549692775654811</v>
      </c>
      <c r="J472" s="229">
        <f ca="1"/>
        <v>1.9738591265876872E-2</v>
      </c>
      <c r="K472" s="293">
        <f t="shared" ca="1" si="480"/>
        <v>3.2746384654238487</v>
      </c>
      <c r="L472" s="229">
        <f ca="1"/>
        <v>2.0066055112419257E-2</v>
      </c>
      <c r="M472" s="2" t="s">
        <v>321</v>
      </c>
    </row>
    <row r="473" spans="3:13">
      <c r="C473" s="228">
        <f t="shared" si="462"/>
        <v>47414.710543981484</v>
      </c>
      <c r="D473" s="229">
        <f ca="1"/>
        <v>1.8592085525443315E-2</v>
      </c>
      <c r="E473" s="293">
        <f t="shared" ca="1" si="463"/>
        <v>2.6850259468239392</v>
      </c>
      <c r="F473" s="229">
        <f ca="1"/>
        <v>1.8860588120125709E-2</v>
      </c>
      <c r="G473" s="293">
        <f t="shared" ca="1" si="463"/>
        <v>6.750859026302229</v>
      </c>
      <c r="H473" s="229">
        <f ca="1"/>
        <v>1.9535674022755932E-2</v>
      </c>
      <c r="I473" s="293">
        <f t="shared" ref="I473:K473" ca="1" si="481">(J473-H473)*10000</f>
        <v>2.0390494201115787</v>
      </c>
      <c r="J473" s="229">
        <f ca="1"/>
        <v>1.973957896476709E-2</v>
      </c>
      <c r="K473" s="293">
        <f t="shared" ca="1" si="481"/>
        <v>3.2582785385368642</v>
      </c>
      <c r="L473" s="229">
        <f ca="1"/>
        <v>2.0065406818620776E-2</v>
      </c>
      <c r="M473" s="2" t="s">
        <v>321</v>
      </c>
    </row>
    <row r="474" spans="3:13">
      <c r="C474" s="228">
        <f t="shared" si="462"/>
        <v>47424.710543981484</v>
      </c>
      <c r="D474" s="229">
        <f ca="1"/>
        <v>1.8589600710849231E-2</v>
      </c>
      <c r="E474" s="293">
        <f t="shared" ca="1" si="463"/>
        <v>2.786786273346574</v>
      </c>
      <c r="F474" s="229">
        <f ca="1"/>
        <v>1.8868279338183889E-2</v>
      </c>
      <c r="G474" s="293">
        <f t="shared" ca="1" si="463"/>
        <v>6.6982339658515011</v>
      </c>
      <c r="H474" s="229">
        <f ca="1"/>
        <v>1.9538102734769039E-2</v>
      </c>
      <c r="I474" s="293">
        <f t="shared" ref="I474:K474" ca="1" si="482">(J474-H474)*10000</f>
        <v>2.0175078853397128</v>
      </c>
      <c r="J474" s="229">
        <f ca="1"/>
        <v>1.973985352330301E-2</v>
      </c>
      <c r="K474" s="293">
        <f t="shared" ca="1" si="482"/>
        <v>3.2473260162109439</v>
      </c>
      <c r="L474" s="229">
        <f ca="1"/>
        <v>2.0064586124924105E-2</v>
      </c>
      <c r="M474" s="2" t="s">
        <v>321</v>
      </c>
    </row>
    <row r="475" spans="3:13">
      <c r="C475" s="228">
        <f t="shared" si="462"/>
        <v>47434.710543981484</v>
      </c>
      <c r="D475" s="229">
        <f ca="1"/>
        <v>1.858740912081978E-2</v>
      </c>
      <c r="E475" s="293">
        <f t="shared" ca="1" si="463"/>
        <v>2.8925835985937205</v>
      </c>
      <c r="F475" s="229">
        <f ca="1"/>
        <v>1.8876667480679152E-2</v>
      </c>
      <c r="G475" s="293">
        <f t="shared" ca="1" si="463"/>
        <v>6.6371299006102307</v>
      </c>
      <c r="H475" s="229">
        <f ca="1"/>
        <v>1.9540380470740176E-2</v>
      </c>
      <c r="I475" s="293">
        <f t="shared" ref="I475:K475" ca="1" si="483">(J475-H475)*10000</f>
        <v>2.0014826934786067</v>
      </c>
      <c r="J475" s="229">
        <f ca="1"/>
        <v>1.9740528740088036E-2</v>
      </c>
      <c r="K475" s="293">
        <f t="shared" ca="1" si="483"/>
        <v>3.2306430733791345</v>
      </c>
      <c r="L475" s="229">
        <f ca="1"/>
        <v>2.006359304742595E-2</v>
      </c>
      <c r="M475" s="2" t="s">
        <v>321</v>
      </c>
    </row>
    <row r="476" spans="3:13">
      <c r="C476" s="228">
        <f t="shared" si="462"/>
        <v>47444.710543981484</v>
      </c>
      <c r="D476" s="229">
        <f ca="1"/>
        <v>1.8585511368476401E-2</v>
      </c>
      <c r="E476" s="293">
        <f t="shared" ca="1" si="463"/>
        <v>2.9931703185254523</v>
      </c>
      <c r="F476" s="229">
        <f ca="1"/>
        <v>1.8884828400328946E-2</v>
      </c>
      <c r="G476" s="293">
        <f t="shared" ca="1" si="463"/>
        <v>6.5767882737494814</v>
      </c>
      <c r="H476" s="229">
        <f ca="1"/>
        <v>1.9542507227703895E-2</v>
      </c>
      <c r="I476" s="293">
        <f t="shared" ref="I476:K476" ca="1" si="484">(J476-H476)*10000</f>
        <v>1.9853697973919866</v>
      </c>
      <c r="J476" s="229">
        <f ca="1"/>
        <v>1.9741044207443093E-2</v>
      </c>
      <c r="K476" s="293">
        <f t="shared" ca="1" si="484"/>
        <v>3.2138339526024615</v>
      </c>
      <c r="L476" s="229">
        <f ca="1"/>
        <v>2.0062427602703339E-2</v>
      </c>
      <c r="M476" s="2" t="s">
        <v>321</v>
      </c>
    </row>
    <row r="477" spans="3:13">
      <c r="C477" s="228">
        <f t="shared" si="462"/>
        <v>47454.710543981484</v>
      </c>
      <c r="D477" s="229">
        <f ca="1"/>
        <v>1.8583908066893012E-2</v>
      </c>
      <c r="E477" s="293">
        <f t="shared" ca="1" si="463"/>
        <v>3.0973449016182335</v>
      </c>
      <c r="F477" s="229">
        <f ca="1"/>
        <v>1.8893642557054835E-2</v>
      </c>
      <c r="G477" s="293">
        <f t="shared" ca="1" si="463"/>
        <v>6.4961332365875979</v>
      </c>
      <c r="H477" s="229">
        <f ca="1"/>
        <v>1.9543255880713595E-2</v>
      </c>
      <c r="I477" s="293">
        <f t="shared" ref="I477:K477" ca="1" si="485">(J477-H477)*10000</f>
        <v>1.9867353974416593</v>
      </c>
      <c r="J477" s="229">
        <f ca="1"/>
        <v>1.9741929420457761E-2</v>
      </c>
      <c r="K477" s="293">
        <f t="shared" ca="1" si="485"/>
        <v>3.1916038736354984</v>
      </c>
      <c r="L477" s="229">
        <f ca="1"/>
        <v>2.0061089807821311E-2</v>
      </c>
      <c r="M477" s="2" t="s">
        <v>321</v>
      </c>
    </row>
    <row r="478" spans="3:13">
      <c r="C478" s="228">
        <f t="shared" si="462"/>
        <v>47464.710543981484</v>
      </c>
      <c r="D478" s="229">
        <f ca="1"/>
        <v>1.8582599830026067E-2</v>
      </c>
      <c r="E478" s="293">
        <f t="shared" ca="1" si="463"/>
        <v>3.1873823003302633</v>
      </c>
      <c r="F478" s="229">
        <f ca="1"/>
        <v>1.8901338060059093E-2</v>
      </c>
      <c r="G478" s="293">
        <f t="shared" ca="1" si="463"/>
        <v>6.4375748610647623</v>
      </c>
      <c r="H478" s="229">
        <f ca="1"/>
        <v>1.954509554616557E-2</v>
      </c>
      <c r="I478" s="293">
        <f t="shared" ref="I478:K478" ca="1" si="486">(J478-H478)*10000</f>
        <v>1.9702282710565635</v>
      </c>
      <c r="J478" s="229">
        <f ca="1"/>
        <v>1.9742118373271226E-2</v>
      </c>
      <c r="K478" s="293">
        <f t="shared" ca="1" si="486"/>
        <v>3.1746130707214699</v>
      </c>
      <c r="L478" s="229">
        <f ca="1"/>
        <v>2.0059579680343373E-2</v>
      </c>
      <c r="M478" s="2" t="s">
        <v>321</v>
      </c>
    </row>
    <row r="479" spans="3:13">
      <c r="C479" s="228">
        <f t="shared" si="462"/>
        <v>47474.710543981484</v>
      </c>
      <c r="D479" s="229">
        <f ca="1"/>
        <v>1.8581587272616256E-2</v>
      </c>
      <c r="E479" s="293">
        <f t="shared" ca="1" si="463"/>
        <v>3.2721902385882822</v>
      </c>
      <c r="F479" s="229">
        <f ca="1"/>
        <v>1.8908806296475084E-2</v>
      </c>
      <c r="G479" s="293">
        <f t="shared" ca="1" si="463"/>
        <v>6.3797794703866417</v>
      </c>
      <c r="H479" s="229">
        <f ca="1"/>
        <v>1.9546784243513748E-2</v>
      </c>
      <c r="I479" s="293">
        <f t="shared" ref="I479:K479" ca="1" si="487">(J479-H479)*10000</f>
        <v>1.9536419091229287</v>
      </c>
      <c r="J479" s="229">
        <f ca="1"/>
        <v>1.9742148434426041E-2</v>
      </c>
      <c r="K479" s="293">
        <f t="shared" ca="1" si="487"/>
        <v>3.1574880391306221</v>
      </c>
      <c r="L479" s="229">
        <f ca="1"/>
        <v>2.0057897238339104E-2</v>
      </c>
      <c r="M479" s="2" t="s">
        <v>321</v>
      </c>
    </row>
    <row r="480" spans="3:13">
      <c r="C480" s="228">
        <f t="shared" si="462"/>
        <v>47484.710543981484</v>
      </c>
      <c r="D480" s="229">
        <f ca="1"/>
        <v>1.8580871010126936E-2</v>
      </c>
      <c r="E480" s="293">
        <f t="shared" ca="1" si="463"/>
        <v>3.351762579360297</v>
      </c>
      <c r="F480" s="229">
        <f ca="1"/>
        <v>1.8916047268062966E-2</v>
      </c>
      <c r="G480" s="293">
        <f t="shared" ca="1" si="463"/>
        <v>6.3227470972669622</v>
      </c>
      <c r="H480" s="229">
        <f ca="1"/>
        <v>1.9548321977789662E-2</v>
      </c>
      <c r="I480" s="293">
        <f t="shared" ref="I480:K480" ca="1" si="488">(J480-H480)*10000</f>
        <v>1.9319239226717535</v>
      </c>
      <c r="J480" s="229">
        <f ca="1"/>
        <v>1.9741514370056838E-2</v>
      </c>
      <c r="K480" s="293">
        <f t="shared" ca="1" si="488"/>
        <v>3.1452813033745057</v>
      </c>
      <c r="L480" s="229">
        <f ca="1"/>
        <v>2.0056042500394288E-2</v>
      </c>
      <c r="M480" s="2" t="s">
        <v>321</v>
      </c>
    </row>
    <row r="481" spans="3:13">
      <c r="C481" s="228">
        <f t="shared" si="462"/>
        <v>47494.710543981484</v>
      </c>
      <c r="D481" s="229">
        <f ca="1"/>
        <v>1.858045165845355E-2</v>
      </c>
      <c r="E481" s="293">
        <f t="shared" ca="1" si="463"/>
        <v>3.4260935370808085</v>
      </c>
      <c r="F481" s="229">
        <f ca="1"/>
        <v>1.8923061012161631E-2</v>
      </c>
      <c r="G481" s="293">
        <f t="shared" ca="1" si="463"/>
        <v>6.2664774209058445</v>
      </c>
      <c r="H481" s="229">
        <f ca="1"/>
        <v>1.9549708754252215E-2</v>
      </c>
      <c r="I481" s="293">
        <f t="shared" ref="I481:K481" ca="1" si="489">(J481-H481)*10000</f>
        <v>1.9152668489752154</v>
      </c>
      <c r="J481" s="229">
        <f ca="1"/>
        <v>1.9741235439149737E-2</v>
      </c>
      <c r="K481" s="293">
        <f t="shared" ca="1" si="489"/>
        <v>3.1278004646955946</v>
      </c>
      <c r="L481" s="229">
        <f ca="1"/>
        <v>2.0054015485619296E-2</v>
      </c>
      <c r="M481" s="2" t="s">
        <v>321</v>
      </c>
    </row>
    <row r="482" spans="3:13">
      <c r="C482" s="228">
        <f t="shared" si="462"/>
        <v>47504.710543981484</v>
      </c>
      <c r="D482" s="229">
        <f ca="1"/>
        <v>1.8580329902408304E-2</v>
      </c>
      <c r="E482" s="293">
        <f t="shared" ca="1" si="463"/>
        <v>3.4951764307870197</v>
      </c>
      <c r="F482" s="229">
        <f ca="1"/>
        <v>1.8929847545487006E-2</v>
      </c>
      <c r="G482" s="293">
        <f t="shared" ca="1" si="463"/>
        <v>6.2109703290778517</v>
      </c>
      <c r="H482" s="229">
        <f ca="1"/>
        <v>1.9550944578394791E-2</v>
      </c>
      <c r="I482" s="293">
        <f t="shared" ref="I482:K482" ca="1" si="490">(J482-H482)*10000</f>
        <v>1.8985392663203178</v>
      </c>
      <c r="J482" s="229">
        <f ca="1"/>
        <v>1.9740798505026823E-2</v>
      </c>
      <c r="K482" s="293">
        <f t="shared" ca="1" si="490"/>
        <v>3.1101770863165705</v>
      </c>
      <c r="L482" s="229">
        <f ca="1"/>
        <v>2.005181621365848E-2</v>
      </c>
      <c r="M482" s="2" t="s">
        <v>321</v>
      </c>
    </row>
    <row r="483" spans="3:13">
      <c r="C483" s="228">
        <f t="shared" si="462"/>
        <v>47514.710543981484</v>
      </c>
      <c r="D483" s="229">
        <f ca="1"/>
        <v>1.8580528624487096E-2</v>
      </c>
      <c r="E483" s="293">
        <f t="shared" ca="1" si="463"/>
        <v>3.5343252579414854</v>
      </c>
      <c r="F483" s="229">
        <f ca="1"/>
        <v>1.8933961150281245E-2</v>
      </c>
      <c r="G483" s="293">
        <f t="shared" ca="1" si="463"/>
        <v>6.1749884601855136</v>
      </c>
      <c r="H483" s="229">
        <f ca="1"/>
        <v>1.9551459996299796E-2</v>
      </c>
      <c r="I483" s="293">
        <f t="shared" ref="I483:K483" ca="1" si="491">(J483-H483)*10000</f>
        <v>1.8874381160277274</v>
      </c>
      <c r="J483" s="229">
        <f ca="1"/>
        <v>1.9740203807902569E-2</v>
      </c>
      <c r="K483" s="293">
        <f t="shared" ca="1" si="491"/>
        <v>3.0924089590647976</v>
      </c>
      <c r="L483" s="229">
        <f ca="1"/>
        <v>2.0049444703809049E-2</v>
      </c>
      <c r="M483" s="2" t="s">
        <v>321</v>
      </c>
    </row>
    <row r="484" spans="3:13">
      <c r="C484" s="228">
        <f t="shared" si="462"/>
        <v>47524.710543981484</v>
      </c>
      <c r="D484" s="229">
        <f ca="1"/>
        <v>1.858106689767312E-2</v>
      </c>
      <c r="E484" s="293">
        <f t="shared" ca="1" si="463"/>
        <v>3.5925936263332678</v>
      </c>
      <c r="F484" s="229">
        <f ca="1"/>
        <v>1.8940326260306447E-2</v>
      </c>
      <c r="G484" s="293">
        <f t="shared" ca="1" si="463"/>
        <v>6.1207517016725195</v>
      </c>
      <c r="H484" s="229">
        <f ca="1"/>
        <v>1.9552401430473699E-2</v>
      </c>
      <c r="I484" s="293">
        <f t="shared" ref="I484:K484" ca="1" si="492">(J484-H484)*10000</f>
        <v>1.8704975766125829</v>
      </c>
      <c r="J484" s="229">
        <f ca="1"/>
        <v>1.9739451188134957E-2</v>
      </c>
      <c r="K484" s="293">
        <f t="shared" ca="1" si="492"/>
        <v>3.0744978120521989</v>
      </c>
      <c r="L484" s="229">
        <f ca="1"/>
        <v>2.0046900969340177E-2</v>
      </c>
      <c r="M484" s="2" t="s">
        <v>321</v>
      </c>
    </row>
    <row r="485" spans="3:13">
      <c r="C485" s="228">
        <f t="shared" si="462"/>
        <v>47534.710543981484</v>
      </c>
      <c r="D485" s="229">
        <f ca="1"/>
        <v>1.8581945425415566E-2</v>
      </c>
      <c r="E485" s="293">
        <f t="shared" ca="1" si="463"/>
        <v>3.6451868587548955</v>
      </c>
      <c r="F485" s="229">
        <f ca="1"/>
        <v>1.8946464111291056E-2</v>
      </c>
      <c r="G485" s="293">
        <f t="shared" ca="1" si="463"/>
        <v>6.0672780430449933</v>
      </c>
      <c r="H485" s="229">
        <f ca="1"/>
        <v>1.9553191915595555E-2</v>
      </c>
      <c r="I485" s="293">
        <f t="shared" ref="I485:K485" ca="1" si="493">(J485-H485)*10000</f>
        <v>1.8534839078845207</v>
      </c>
      <c r="J485" s="229">
        <f ca="1"/>
        <v>1.9738540306384007E-2</v>
      </c>
      <c r="K485" s="293">
        <f t="shared" ca="1" si="493"/>
        <v>3.0564471472956098</v>
      </c>
      <c r="L485" s="229">
        <f ca="1"/>
        <v>2.0044185021113568E-2</v>
      </c>
      <c r="M485" s="2" t="s">
        <v>321</v>
      </c>
    </row>
    <row r="486" spans="3:13">
      <c r="C486" s="228">
        <f t="shared" si="462"/>
        <v>47544.710543981484</v>
      </c>
      <c r="D486" s="229">
        <f ca="1"/>
        <v>1.8583164911995392E-2</v>
      </c>
      <c r="E486" s="293">
        <f t="shared" ca="1" si="463"/>
        <v>3.7155619233223205</v>
      </c>
      <c r="F486" s="229">
        <f ca="1"/>
        <v>1.8954721104327624E-2</v>
      </c>
      <c r="G486" s="293">
        <f t="shared" ca="1" si="463"/>
        <v>6.0074975835119542</v>
      </c>
      <c r="H486" s="229">
        <f ca="1"/>
        <v>1.9555470862678819E-2</v>
      </c>
      <c r="I486" s="293">
        <f t="shared" ref="I486:K486" ca="1" si="494">(J486-H486)*10000</f>
        <v>1.8337119970377249</v>
      </c>
      <c r="J486" s="229">
        <f ca="1"/>
        <v>1.9738842062382592E-2</v>
      </c>
      <c r="K486" s="293">
        <f t="shared" ca="1" si="494"/>
        <v>3.0245480813554866</v>
      </c>
      <c r="L486" s="229">
        <f ca="1"/>
        <v>2.004129687051814E-2</v>
      </c>
      <c r="M486" s="2" t="s">
        <v>321</v>
      </c>
    </row>
    <row r="487" spans="3:13">
      <c r="C487" s="228">
        <f t="shared" si="462"/>
        <v>47554.710543981484</v>
      </c>
      <c r="D487" s="229">
        <f ca="1"/>
        <v>1.8584726062975773E-2</v>
      </c>
      <c r="E487" s="293">
        <f t="shared" ca="1" si="463"/>
        <v>3.7564531874659246</v>
      </c>
      <c r="F487" s="229">
        <f ca="1"/>
        <v>1.8960371381722366E-2</v>
      </c>
      <c r="G487" s="293">
        <f t="shared" ca="1" si="463"/>
        <v>5.9556554732035156</v>
      </c>
      <c r="H487" s="229">
        <f ca="1"/>
        <v>1.9555936929042717E-2</v>
      </c>
      <c r="I487" s="293">
        <f t="shared" ref="I487:K487" ca="1" si="495">(J487-H487)*10000</f>
        <v>1.8165247370037843</v>
      </c>
      <c r="J487" s="229">
        <f ca="1"/>
        <v>1.9737589402743096E-2</v>
      </c>
      <c r="K487" s="293">
        <f t="shared" ca="1" si="495"/>
        <v>3.0064712675206828</v>
      </c>
      <c r="L487" s="229">
        <f ca="1"/>
        <v>2.0038236529495164E-2</v>
      </c>
      <c r="M487" s="2" t="s">
        <v>321</v>
      </c>
    </row>
    <row r="488" spans="3:13">
      <c r="C488" s="228">
        <f t="shared" si="462"/>
        <v>47564.710543981484</v>
      </c>
      <c r="D488" s="229">
        <f ca="1"/>
        <v>1.8586629584784058E-2</v>
      </c>
      <c r="E488" s="293">
        <f t="shared" ca="1" si="463"/>
        <v>3.7916483164566679</v>
      </c>
      <c r="F488" s="229">
        <f ca="1"/>
        <v>1.8965794416429725E-2</v>
      </c>
      <c r="G488" s="293">
        <f t="shared" ca="1" si="463"/>
        <v>5.9045761143728184</v>
      </c>
      <c r="H488" s="229">
        <f ca="1"/>
        <v>1.9556252027867007E-2</v>
      </c>
      <c r="I488" s="293">
        <f t="shared" ref="I488:K488" ca="1" si="496">(J488-H488)*10000</f>
        <v>1.7992535292194605</v>
      </c>
      <c r="J488" s="229">
        <f ca="1"/>
        <v>1.9736177380788953E-2</v>
      </c>
      <c r="K488" s="293">
        <f t="shared" ca="1" si="496"/>
        <v>2.9882662975558305</v>
      </c>
      <c r="L488" s="229">
        <f ca="1"/>
        <v>2.0035004010544536E-2</v>
      </c>
      <c r="M488" s="2" t="s">
        <v>321</v>
      </c>
    </row>
    <row r="489" spans="3:13">
      <c r="C489" s="228">
        <f t="shared" si="462"/>
        <v>47574.710543981484</v>
      </c>
      <c r="D489" s="229">
        <f ca="1"/>
        <v>1.8588876184969939E-2</v>
      </c>
      <c r="E489" s="293">
        <f t="shared" ca="1" si="463"/>
        <v>3.8136582320687227</v>
      </c>
      <c r="F489" s="229">
        <f ca="1"/>
        <v>1.8970242008176812E-2</v>
      </c>
      <c r="G489" s="293">
        <f t="shared" ca="1" si="463"/>
        <v>5.8565072112947218</v>
      </c>
      <c r="H489" s="229">
        <f ca="1"/>
        <v>1.9555892729306284E-2</v>
      </c>
      <c r="I489" s="293">
        <f t="shared" ref="I489:K489" ca="1" si="497">(J489-H489)*10000</f>
        <v>1.7828068521636222</v>
      </c>
      <c r="J489" s="229">
        <f ca="1"/>
        <v>1.9734173414522646E-2</v>
      </c>
      <c r="K489" s="293">
        <f t="shared" ca="1" si="497"/>
        <v>2.97425912212268</v>
      </c>
      <c r="L489" s="229">
        <f ca="1"/>
        <v>2.0031599326734914E-2</v>
      </c>
      <c r="M489" s="2" t="s">
        <v>321</v>
      </c>
    </row>
    <row r="490" spans="3:13">
      <c r="C490" s="228">
        <f t="shared" si="462"/>
        <v>47584.710543981484</v>
      </c>
      <c r="D490" s="229">
        <f ca="1"/>
        <v>1.8591466572234629E-2</v>
      </c>
      <c r="E490" s="293">
        <f t="shared" ca="1" si="463"/>
        <v>3.8375506142706781</v>
      </c>
      <c r="F490" s="229">
        <f ca="1"/>
        <v>1.8975221633661696E-2</v>
      </c>
      <c r="G490" s="293">
        <f t="shared" ca="1" si="463"/>
        <v>5.8069178940074391</v>
      </c>
      <c r="H490" s="229">
        <f ca="1"/>
        <v>1.955591342306244E-2</v>
      </c>
      <c r="I490" s="293">
        <f t="shared" ref="I490:K490" ca="1" si="498">(J490-H490)*10000</f>
        <v>1.7653637600649474</v>
      </c>
      <c r="J490" s="229">
        <f ca="1"/>
        <v>1.9732449799068935E-2</v>
      </c>
      <c r="K490" s="293">
        <f t="shared" ca="1" si="498"/>
        <v>2.9557269264274266</v>
      </c>
      <c r="L490" s="229">
        <f ca="1"/>
        <v>2.0028022491711678E-2</v>
      </c>
      <c r="M490" s="2" t="s">
        <v>321</v>
      </c>
    </row>
    <row r="491" spans="3:13">
      <c r="C491" s="228">
        <f t="shared" si="462"/>
        <v>47594.710543981484</v>
      </c>
      <c r="D491" s="229">
        <f ca="1"/>
        <v>1.8594401456410316E-2</v>
      </c>
      <c r="E491" s="293">
        <f t="shared" ca="1" si="463"/>
        <v>3.8557255819615319</v>
      </c>
      <c r="F491" s="229">
        <f ca="1"/>
        <v>1.8979974014606469E-2</v>
      </c>
      <c r="G491" s="293">
        <f t="shared" ca="1" si="463"/>
        <v>5.7580913484605105</v>
      </c>
      <c r="H491" s="229">
        <f ca="1"/>
        <v>1.955578314945252E-2</v>
      </c>
      <c r="I491" s="293">
        <f t="shared" ref="I491:K491" ca="1" si="499">(J491-H491)*10000</f>
        <v>1.7478267132070915</v>
      </c>
      <c r="J491" s="229">
        <f ca="1"/>
        <v>1.9730565820773229E-2</v>
      </c>
      <c r="K491" s="293">
        <f t="shared" ca="1" si="499"/>
        <v>2.9370769893153139</v>
      </c>
      <c r="L491" s="229">
        <f ca="1"/>
        <v>2.0024273519704761E-2</v>
      </c>
      <c r="M491" s="2" t="s">
        <v>321</v>
      </c>
    </row>
    <row r="492" spans="3:13">
      <c r="C492" s="228">
        <f t="shared" si="462"/>
        <v>47604.710543981484</v>
      </c>
      <c r="D492" s="229">
        <f ca="1"/>
        <v>1.85976936151959E-2</v>
      </c>
      <c r="E492" s="293">
        <f t="shared" ca="1" si="463"/>
        <v>3.875203695459517</v>
      </c>
      <c r="F492" s="229">
        <f ca="1"/>
        <v>1.8985213984741851E-2</v>
      </c>
      <c r="G492" s="293">
        <f t="shared" ca="1" si="463"/>
        <v>5.7078864022334574</v>
      </c>
      <c r="H492" s="229">
        <f ca="1"/>
        <v>1.9556002624965197E-2</v>
      </c>
      <c r="I492" s="293">
        <f t="shared" ref="I492:K492" ca="1" si="500">(J492-H492)*10000</f>
        <v>1.7292620361051418</v>
      </c>
      <c r="J492" s="229">
        <f ca="1"/>
        <v>1.9728928828575711E-2</v>
      </c>
      <c r="K492" s="293">
        <f t="shared" ca="1" si="500"/>
        <v>2.9142359696275948</v>
      </c>
      <c r="L492" s="229">
        <f ca="1"/>
        <v>2.0020352425538471E-2</v>
      </c>
      <c r="M492" s="2" t="s">
        <v>321</v>
      </c>
    </row>
    <row r="493" spans="3:13">
      <c r="C493" s="228">
        <f t="shared" si="462"/>
        <v>47614.710543981484</v>
      </c>
      <c r="D493" s="229">
        <f ca="1"/>
        <v>1.8601364708864955E-2</v>
      </c>
      <c r="E493" s="293">
        <f t="shared" ca="1" si="463"/>
        <v>3.8813604021691734</v>
      </c>
      <c r="F493" s="229">
        <f ca="1"/>
        <v>1.8989500749081872E-2</v>
      </c>
      <c r="G493" s="293">
        <f t="shared" ca="1" si="463"/>
        <v>5.6606208479716837</v>
      </c>
      <c r="H493" s="229">
        <f ca="1"/>
        <v>1.9555562833879041E-2</v>
      </c>
      <c r="I493" s="293">
        <f t="shared" ref="I493:K493" ca="1" si="501">(J493-H493)*10000</f>
        <v>1.711520271795268</v>
      </c>
      <c r="J493" s="229">
        <f ca="1"/>
        <v>1.9726714861058568E-2</v>
      </c>
      <c r="K493" s="293">
        <f t="shared" ca="1" si="501"/>
        <v>2.8954436358145932</v>
      </c>
      <c r="L493" s="229">
        <f ca="1"/>
        <v>2.0016259224640027E-2</v>
      </c>
      <c r="M493" s="2" t="s">
        <v>321</v>
      </c>
    </row>
    <row r="494" spans="3:13">
      <c r="C494" s="228">
        <f t="shared" si="462"/>
        <v>47624.710543981484</v>
      </c>
      <c r="D494" s="229">
        <f ca="1"/>
        <v>1.8605415908652497E-2</v>
      </c>
      <c r="E494" s="293">
        <f t="shared" ca="1" si="463"/>
        <v>3.8814437572052412</v>
      </c>
      <c r="F494" s="229">
        <f ca="1"/>
        <v>1.8993560284373021E-2</v>
      </c>
      <c r="G494" s="293">
        <f t="shared" ca="1" si="463"/>
        <v>5.6141179178080538</v>
      </c>
      <c r="H494" s="229">
        <f ca="1"/>
        <v>1.9554972076153827E-2</v>
      </c>
      <c r="I494" s="293">
        <f t="shared" ref="I494:K494" ca="1" si="502">(J494-H494)*10000</f>
        <v>1.6936739907279925</v>
      </c>
      <c r="J494" s="229">
        <f ca="1"/>
        <v>1.9724339475226626E-2</v>
      </c>
      <c r="K494" s="293">
        <f t="shared" ca="1" si="502"/>
        <v>2.8765445782041876</v>
      </c>
      <c r="L494" s="229">
        <f ca="1"/>
        <v>2.0011993933047045E-2</v>
      </c>
      <c r="M494" s="2" t="s">
        <v>321</v>
      </c>
    </row>
    <row r="495" spans="3:13">
      <c r="C495" s="228">
        <f t="shared" si="462"/>
        <v>47634.710543981484</v>
      </c>
      <c r="D495" s="229">
        <f ca="1"/>
        <v>1.8609847998695563E-2</v>
      </c>
      <c r="E495" s="293">
        <f t="shared" ca="1" si="463"/>
        <v>3.8686318800717698</v>
      </c>
      <c r="F495" s="229">
        <f ca="1"/>
        <v>1.899671118670274E-2</v>
      </c>
      <c r="G495" s="293">
        <f t="shared" ca="1" si="463"/>
        <v>5.5751916334606868</v>
      </c>
      <c r="H495" s="229">
        <f ca="1"/>
        <v>1.9554230350048808E-2</v>
      </c>
      <c r="I495" s="293">
        <f t="shared" ref="I495:K495" ca="1" si="503">(J495-H495)*10000</f>
        <v>1.6718906780456566</v>
      </c>
      <c r="J495" s="229">
        <f ca="1"/>
        <v>1.9721419417853374E-2</v>
      </c>
      <c r="K495" s="293">
        <f t="shared" ca="1" si="503"/>
        <v>2.8613714956406828</v>
      </c>
      <c r="L495" s="229">
        <f ca="1"/>
        <v>2.0007556567417442E-2</v>
      </c>
      <c r="M495" s="2" t="s">
        <v>321</v>
      </c>
    </row>
    <row r="496" spans="3:13">
      <c r="C496" s="228">
        <f t="shared" si="462"/>
        <v>47644.710543981484</v>
      </c>
      <c r="D496" s="229">
        <f ca="1"/>
        <v>1.8614661764333573E-2</v>
      </c>
      <c r="E496" s="293">
        <f t="shared" ca="1" si="463"/>
        <v>3.8566561882918267</v>
      </c>
      <c r="F496" s="229">
        <f ca="1"/>
        <v>1.9000327383162756E-2</v>
      </c>
      <c r="G496" s="293">
        <f t="shared" ca="1" si="463"/>
        <v>5.5301027097247673</v>
      </c>
      <c r="H496" s="229">
        <f ca="1"/>
        <v>1.9553337654135233E-2</v>
      </c>
      <c r="I496" s="293">
        <f t="shared" ref="I496:K496" ca="1" si="504">(J496-H496)*10000</f>
        <v>1.6539082235026563</v>
      </c>
      <c r="J496" s="229">
        <f ca="1"/>
        <v>1.9718728476485498E-2</v>
      </c>
      <c r="K496" s="293">
        <f t="shared" ca="1" si="504"/>
        <v>2.8421866855197346</v>
      </c>
      <c r="L496" s="229">
        <f ca="1"/>
        <v>2.0002947145037472E-2</v>
      </c>
      <c r="M496" s="2" t="s">
        <v>321</v>
      </c>
    </row>
    <row r="497" spans="3:13">
      <c r="C497" s="228">
        <f t="shared" si="462"/>
        <v>47654.710543981484</v>
      </c>
      <c r="D497" s="229">
        <f ca="1"/>
        <v>1.8619857992329545E-2</v>
      </c>
      <c r="E497" s="293">
        <f t="shared" ca="1" si="463"/>
        <v>3.8385832082810101</v>
      </c>
      <c r="F497" s="229">
        <f ca="1"/>
        <v>1.9003716313157646E-2</v>
      </c>
      <c r="G497" s="293">
        <f t="shared" ca="1" si="463"/>
        <v>5.485776741340695</v>
      </c>
      <c r="H497" s="229">
        <f ca="1"/>
        <v>1.9552293987291715E-2</v>
      </c>
      <c r="I497" s="293">
        <f t="shared" ref="I497:K497" ca="1" si="505">(J497-H497)*10000</f>
        <v>1.6358112318124589</v>
      </c>
      <c r="J497" s="229">
        <f ca="1"/>
        <v>1.9715875110472961E-2</v>
      </c>
      <c r="K497" s="293">
        <f t="shared" ca="1" si="505"/>
        <v>2.8229057335788648</v>
      </c>
      <c r="L497" s="229">
        <f ca="1"/>
        <v>1.9998165683830848E-2</v>
      </c>
      <c r="M497" s="2" t="s">
        <v>321</v>
      </c>
    </row>
    <row r="498" spans="3:13">
      <c r="C498" s="228">
        <f t="shared" si="462"/>
        <v>47664.710543981484</v>
      </c>
      <c r="D498" s="229">
        <f ca="1"/>
        <v>1.8625437471528204E-2</v>
      </c>
      <c r="E498" s="293">
        <f t="shared" ca="1" si="463"/>
        <v>3.8144052329299254</v>
      </c>
      <c r="F498" s="229">
        <f ca="1"/>
        <v>1.9006877994821196E-2</v>
      </c>
      <c r="G498" s="293">
        <f t="shared" ca="1" si="463"/>
        <v>5.442213539034527</v>
      </c>
      <c r="H498" s="229">
        <f ca="1"/>
        <v>1.9551099348724649E-2</v>
      </c>
      <c r="I498" s="293">
        <f t="shared" ref="I498:K498" ca="1" si="506">(J498-H498)*10000</f>
        <v>1.6175962636271259</v>
      </c>
      <c r="J498" s="229">
        <f ca="1"/>
        <v>1.9712858975087361E-2</v>
      </c>
      <c r="K498" s="293">
        <f t="shared" ca="1" si="506"/>
        <v>2.8035322728022991</v>
      </c>
      <c r="L498" s="229">
        <f ca="1"/>
        <v>1.9993212202367591E-2</v>
      </c>
      <c r="M498" s="2" t="s">
        <v>321</v>
      </c>
    </row>
    <row r="499" spans="3:13">
      <c r="C499" s="228">
        <f t="shared" si="462"/>
        <v>47674.710543981484</v>
      </c>
      <c r="D499" s="229">
        <f ca="1"/>
        <v>1.8631400991446088E-2</v>
      </c>
      <c r="E499" s="293">
        <f t="shared" ca="1" si="463"/>
        <v>3.7904811242815346</v>
      </c>
      <c r="F499" s="229">
        <f ca="1"/>
        <v>1.9010449103874241E-2</v>
      </c>
      <c r="G499" s="293">
        <f t="shared" ca="1" si="463"/>
        <v>5.3930463408658964</v>
      </c>
      <c r="H499" s="229">
        <f ca="1"/>
        <v>1.9549753737960831E-2</v>
      </c>
      <c r="I499" s="293">
        <f t="shared" ref="I499:K499" ca="1" si="507">(J499-H499)*10000</f>
        <v>1.6027548830389176</v>
      </c>
      <c r="J499" s="229">
        <f ca="1"/>
        <v>1.9710029226264723E-2</v>
      </c>
      <c r="K499" s="293">
        <f t="shared" ca="1" si="507"/>
        <v>2.7805749360679948</v>
      </c>
      <c r="L499" s="229">
        <f ca="1"/>
        <v>1.9988086719871522E-2</v>
      </c>
      <c r="M499" s="2" t="s">
        <v>321</v>
      </c>
    </row>
    <row r="500" spans="3:13">
      <c r="C500" s="228">
        <f t="shared" si="462"/>
        <v>47684.710543981484</v>
      </c>
      <c r="D500" s="229">
        <f ca="1"/>
        <v>1.8637749945048937E-2</v>
      </c>
      <c r="E500" s="293">
        <f t="shared" ca="1" si="463"/>
        <v>3.7539518474691973</v>
      </c>
      <c r="F500" s="229">
        <f ca="1"/>
        <v>1.9013145129795857E-2</v>
      </c>
      <c r="G500" s="293">
        <f t="shared" ca="1" si="463"/>
        <v>5.3511202507113342</v>
      </c>
      <c r="H500" s="229">
        <f ca="1"/>
        <v>1.954825715486699E-2</v>
      </c>
      <c r="I500" s="293">
        <f t="shared" ref="I500:K500" ca="1" si="508">(J500-H500)*10000</f>
        <v>1.5842094438706447</v>
      </c>
      <c r="J500" s="229">
        <f ca="1"/>
        <v>1.9706678099254055E-2</v>
      </c>
      <c r="K500" s="293">
        <f t="shared" ca="1" si="508"/>
        <v>2.7611115697667374</v>
      </c>
      <c r="L500" s="229">
        <f ca="1"/>
        <v>1.9982789256230728E-2</v>
      </c>
      <c r="M500" s="2" t="s">
        <v>321</v>
      </c>
    </row>
    <row r="501" spans="3:13">
      <c r="C501" s="228">
        <f t="shared" si="462"/>
        <v>47694.710543981484</v>
      </c>
      <c r="D501" s="229">
        <f ca="1"/>
        <v>1.8644517421867873E-2</v>
      </c>
      <c r="E501" s="293">
        <f t="shared" ca="1" si="463"/>
        <v>3.710964736923124</v>
      </c>
      <c r="F501" s="229">
        <f ca="1"/>
        <v>1.9015613895560186E-2</v>
      </c>
      <c r="G501" s="293">
        <f t="shared" ca="1" si="463"/>
        <v>5.3099570405444263</v>
      </c>
      <c r="H501" s="229">
        <f ca="1"/>
        <v>1.9546609599614628E-2</v>
      </c>
      <c r="I501" s="293">
        <f t="shared" ref="I501:K501" ca="1" si="509">(J501-H501)*10000</f>
        <v>1.5655358223055569</v>
      </c>
      <c r="J501" s="229">
        <f ca="1"/>
        <v>1.9703163181845184E-2</v>
      </c>
      <c r="K501" s="293">
        <f t="shared" ca="1" si="509"/>
        <v>2.7415665016002064</v>
      </c>
      <c r="L501" s="229">
        <f ca="1"/>
        <v>1.9977319832005205E-2</v>
      </c>
      <c r="M501" s="2" t="s">
        <v>321</v>
      </c>
    </row>
    <row r="502" spans="3:13">
      <c r="C502" s="228">
        <f t="shared" si="462"/>
        <v>47704.710543981484</v>
      </c>
      <c r="D502" s="229">
        <f ca="1"/>
        <v>1.8651722936053189E-2</v>
      </c>
      <c r="E502" s="293">
        <f t="shared" ca="1" si="463"/>
        <v>3.6613246305274365</v>
      </c>
      <c r="F502" s="229">
        <f ca="1"/>
        <v>1.9017855399105933E-2</v>
      </c>
      <c r="G502" s="293">
        <f t="shared" ca="1" si="463"/>
        <v>5.269556732832859</v>
      </c>
      <c r="H502" s="229">
        <f ca="1"/>
        <v>1.9544811072389218E-2</v>
      </c>
      <c r="I502" s="293">
        <f t="shared" ref="I502:K502" ca="1" si="510">(J502-H502)*10000</f>
        <v>1.5467352160945802</v>
      </c>
      <c r="J502" s="229">
        <f ca="1"/>
        <v>1.9699484593998676E-2</v>
      </c>
      <c r="K502" s="293">
        <f t="shared" ca="1" si="510"/>
        <v>2.7219387443802243</v>
      </c>
      <c r="L502" s="229">
        <f ca="1"/>
        <v>1.9971678468436699E-2</v>
      </c>
      <c r="M502" s="2" t="s">
        <v>321</v>
      </c>
    </row>
    <row r="503" spans="3:13">
      <c r="C503" s="228">
        <f t="shared" si="462"/>
        <v>47714.710543981484</v>
      </c>
      <c r="D503" s="229">
        <f ca="1"/>
        <v>1.8659367391773565E-2</v>
      </c>
      <c r="E503" s="293">
        <f t="shared" ca="1" si="463"/>
        <v>3.6050225868388548</v>
      </c>
      <c r="F503" s="229">
        <f ca="1"/>
        <v>1.901986965045745E-2</v>
      </c>
      <c r="G503" s="293">
        <f t="shared" ca="1" si="463"/>
        <v>5.2299192307651499</v>
      </c>
      <c r="H503" s="229">
        <f ca="1"/>
        <v>1.9542861573533965E-2</v>
      </c>
      <c r="I503" s="293">
        <f t="shared" ref="I503:K503" ca="1" si="511">(J503-H503)*10000</f>
        <v>1.5278113353916352</v>
      </c>
      <c r="J503" s="229">
        <f ca="1"/>
        <v>1.9695642707073129E-2</v>
      </c>
      <c r="K503" s="293">
        <f t="shared" ca="1" si="511"/>
        <v>2.7022248038328573</v>
      </c>
      <c r="L503" s="229">
        <f ca="1"/>
        <v>1.9965865187456414E-2</v>
      </c>
      <c r="M503" s="2" t="s">
        <v>321</v>
      </c>
    </row>
    <row r="504" spans="3:13">
      <c r="C504" s="228">
        <f t="shared" si="462"/>
        <v>47724.710543981484</v>
      </c>
      <c r="D504" s="229">
        <f ca="1"/>
        <v>1.8667451694908545E-2</v>
      </c>
      <c r="E504" s="293">
        <f t="shared" ca="1" si="463"/>
        <v>3.5420496406902977</v>
      </c>
      <c r="F504" s="229">
        <f ca="1"/>
        <v>1.9021656658977575E-2</v>
      </c>
      <c r="G504" s="293">
        <f t="shared" ca="1" si="463"/>
        <v>5.1910444476598041</v>
      </c>
      <c r="H504" s="229">
        <f ca="1"/>
        <v>1.9540761103743556E-2</v>
      </c>
      <c r="I504" s="293">
        <f t="shared" ref="I504:K504" ca="1" si="512">(J504-H504)*10000</f>
        <v>1.5056919254871626</v>
      </c>
      <c r="J504" s="229">
        <f ca="1"/>
        <v>1.9691330296292272E-2</v>
      </c>
      <c r="K504" s="293">
        <f t="shared" ca="1" si="512"/>
        <v>2.685497154026363</v>
      </c>
      <c r="L504" s="229">
        <f ca="1"/>
        <v>1.9959880011694908E-2</v>
      </c>
      <c r="M504" s="2" t="s">
        <v>321</v>
      </c>
    </row>
    <row r="505" spans="3:13">
      <c r="C505" s="228">
        <f t="shared" si="462"/>
        <v>47734.710543981484</v>
      </c>
      <c r="D505" s="229">
        <f ca="1"/>
        <v>1.8675976753499555E-2</v>
      </c>
      <c r="E505" s="293">
        <f t="shared" ca="1" si="463"/>
        <v>3.4667052213079379</v>
      </c>
      <c r="F505" s="229">
        <f ca="1"/>
        <v>1.9022647275630349E-2</v>
      </c>
      <c r="G505" s="293">
        <f t="shared" ca="1" si="463"/>
        <v>5.1546072682354467</v>
      </c>
      <c r="H505" s="229">
        <f ca="1"/>
        <v>1.9538108002453893E-2</v>
      </c>
      <c r="I505" s="293">
        <f t="shared" ref="I505:K505" ca="1" si="513">(J505-H505)*10000</f>
        <v>1.4846296973450994</v>
      </c>
      <c r="J505" s="229">
        <f ca="1"/>
        <v>1.9686570972188403E-2</v>
      </c>
      <c r="K505" s="293">
        <f t="shared" ca="1" si="513"/>
        <v>2.6715199230218851</v>
      </c>
      <c r="L505" s="229">
        <f ca="1"/>
        <v>1.9953722964490592E-2</v>
      </c>
      <c r="M505" s="2" t="s">
        <v>321</v>
      </c>
    </row>
    <row r="506" spans="3:13">
      <c r="C506" s="228">
        <f t="shared" si="462"/>
        <v>47744.710543981484</v>
      </c>
      <c r="D506" s="229">
        <f ca="1"/>
        <v>1.8684943477730719E-2</v>
      </c>
      <c r="E506" s="293">
        <f t="shared" ca="1" si="463"/>
        <v>3.3904757858594854</v>
      </c>
      <c r="F506" s="229">
        <f ca="1"/>
        <v>1.9023991056316667E-2</v>
      </c>
      <c r="G506" s="293">
        <f t="shared" ca="1" si="463"/>
        <v>5.1172220419914982</v>
      </c>
      <c r="H506" s="229">
        <f ca="1"/>
        <v>1.9535713260515817E-2</v>
      </c>
      <c r="I506" s="293">
        <f t="shared" ref="I506:K506" ca="1" si="514">(J506-H506)*10000</f>
        <v>1.4655295521006502</v>
      </c>
      <c r="J506" s="229">
        <f ca="1"/>
        <v>1.9682266215725882E-2</v>
      </c>
      <c r="K506" s="293">
        <f t="shared" ca="1" si="514"/>
        <v>2.6512785417227152</v>
      </c>
      <c r="L506" s="229">
        <f ca="1"/>
        <v>1.9947394069898153E-2</v>
      </c>
      <c r="M506" s="2" t="s">
        <v>321</v>
      </c>
    </row>
    <row r="507" spans="3:13">
      <c r="C507" s="228">
        <f t="shared" si="462"/>
        <v>47754.710543981484</v>
      </c>
      <c r="D507" s="229">
        <f ca="1"/>
        <v>1.8694352780267841E-2</v>
      </c>
      <c r="E507" s="293">
        <f t="shared" ca="1" si="463"/>
        <v>3.3075479868091562</v>
      </c>
      <c r="F507" s="229">
        <f ca="1"/>
        <v>1.9025107578948756E-2</v>
      </c>
      <c r="G507" s="293">
        <f t="shared" ca="1" si="463"/>
        <v>5.0805998472077185</v>
      </c>
      <c r="H507" s="229">
        <f ca="1"/>
        <v>1.9533167563669528E-2</v>
      </c>
      <c r="I507" s="293">
        <f t="shared" ref="I507:K507" ca="1" si="515">(J507-H507)*10000</f>
        <v>1.4463203293890725</v>
      </c>
      <c r="J507" s="229">
        <f ca="1"/>
        <v>1.9677799596608436E-2</v>
      </c>
      <c r="K507" s="293">
        <f t="shared" ca="1" si="515"/>
        <v>2.6309375608967249</v>
      </c>
      <c r="L507" s="229">
        <f ca="1"/>
        <v>1.9940893352698108E-2</v>
      </c>
      <c r="M507" s="2" t="s">
        <v>321</v>
      </c>
    </row>
    <row r="508" spans="3:13">
      <c r="C508" s="228">
        <f t="shared" si="462"/>
        <v>47764.710543981484</v>
      </c>
      <c r="D508" s="229">
        <f ca="1"/>
        <v>1.8704205575727346E-2</v>
      </c>
      <c r="E508" s="293">
        <f t="shared" ca="1" si="463"/>
        <v>3.2232651451151799</v>
      </c>
      <c r="F508" s="229">
        <f ca="1"/>
        <v>1.9026532090238864E-2</v>
      </c>
      <c r="G508" s="293">
        <f t="shared" ca="1" si="463"/>
        <v>5.0431745197664775</v>
      </c>
      <c r="H508" s="229">
        <f ca="1"/>
        <v>1.9530849542215512E-2</v>
      </c>
      <c r="I508" s="293">
        <f t="shared" ref="I508:K508" ca="1" si="516">(J508-H508)*10000</f>
        <v>1.4259765967731401</v>
      </c>
      <c r="J508" s="229">
        <f ca="1"/>
        <v>1.9673447201892826E-2</v>
      </c>
      <c r="K508" s="293">
        <f t="shared" ca="1" si="516"/>
        <v>2.6077363651229661</v>
      </c>
      <c r="L508" s="229">
        <f ca="1"/>
        <v>1.9934220838405122E-2</v>
      </c>
      <c r="M508" s="2" t="s">
        <v>321</v>
      </c>
    </row>
    <row r="509" spans="3:13">
      <c r="C509" s="228">
        <f t="shared" si="462"/>
        <v>47774.710543981484</v>
      </c>
      <c r="D509" s="229">
        <f ca="1"/>
        <v>1.8714502781615312E-2</v>
      </c>
      <c r="E509" s="293">
        <f t="shared" ca="1" si="463"/>
        <v>3.1268005627583735</v>
      </c>
      <c r="F509" s="229">
        <f ca="1"/>
        <v>1.9027182837891149E-2</v>
      </c>
      <c r="G509" s="293">
        <f t="shared" ca="1" si="463"/>
        <v>5.0081140342964767</v>
      </c>
      <c r="H509" s="229">
        <f ca="1"/>
        <v>1.9527994241320797E-2</v>
      </c>
      <c r="I509" s="293">
        <f t="shared" ref="I509:K509" ca="1" si="517">(J509-H509)*10000</f>
        <v>1.406556032738683</v>
      </c>
      <c r="J509" s="229">
        <f ca="1"/>
        <v>1.9668649844594665E-2</v>
      </c>
      <c r="K509" s="293">
        <f t="shared" ca="1" si="517"/>
        <v>2.5872670868429952</v>
      </c>
      <c r="L509" s="229">
        <f ca="1"/>
        <v>1.9927376553278964E-2</v>
      </c>
      <c r="M509" s="2" t="s">
        <v>321</v>
      </c>
    </row>
    <row r="510" spans="3:13">
      <c r="C510" s="228">
        <f t="shared" si="462"/>
        <v>47784.710543981484</v>
      </c>
      <c r="D510" s="229">
        <f ca="1"/>
        <v>1.872524074325517E-2</v>
      </c>
      <c r="E510" s="293">
        <f t="shared" ca="1" si="463"/>
        <v>3.0236562987601481</v>
      </c>
      <c r="F510" s="229">
        <f ca="1"/>
        <v>1.9027606373131185E-2</v>
      </c>
      <c r="G510" s="293">
        <f t="shared" ca="1" si="463"/>
        <v>4.9738160830931077</v>
      </c>
      <c r="H510" s="229">
        <f ca="1"/>
        <v>1.9524987981440495E-2</v>
      </c>
      <c r="I510" s="293">
        <f t="shared" ref="I510:K510" ca="1" si="518">(J510-H510)*10000</f>
        <v>1.3870383942362827</v>
      </c>
      <c r="J510" s="229">
        <f ca="1"/>
        <v>1.9663691820864124E-2</v>
      </c>
      <c r="K510" s="293">
        <f t="shared" ca="1" si="518"/>
        <v>2.5666870346644983</v>
      </c>
      <c r="L510" s="229">
        <f ca="1"/>
        <v>1.9920360524330574E-2</v>
      </c>
      <c r="M510" s="2" t="s">
        <v>321</v>
      </c>
    </row>
    <row r="511" spans="3:13">
      <c r="C511" s="228">
        <f t="shared" si="462"/>
        <v>47794.710543981484</v>
      </c>
      <c r="D511" s="229">
        <f ca="1"/>
        <v>1.8736409214842722E-2</v>
      </c>
      <c r="E511" s="293">
        <f t="shared" ca="1" si="463"/>
        <v>2.9089220803614828</v>
      </c>
      <c r="F511" s="229">
        <f ca="1"/>
        <v>1.9027301422878871E-2</v>
      </c>
      <c r="G511" s="293">
        <f t="shared" ca="1" si="463"/>
        <v>4.9452933862743906</v>
      </c>
      <c r="H511" s="229">
        <f ca="1"/>
        <v>1.952183076150631E-2</v>
      </c>
      <c r="I511" s="293">
        <f t="shared" ref="I511:K511" ca="1" si="519">(J511-H511)*10000</f>
        <v>1.3649160756788736</v>
      </c>
      <c r="J511" s="229">
        <f ca="1"/>
        <v>1.9658322369074197E-2</v>
      </c>
      <c r="K511" s="293">
        <f t="shared" ca="1" si="519"/>
        <v>2.5485041025860924</v>
      </c>
      <c r="L511" s="229">
        <f ca="1"/>
        <v>1.9913172779332806E-2</v>
      </c>
      <c r="M511" s="2" t="s">
        <v>321</v>
      </c>
    </row>
    <row r="512" spans="3:13">
      <c r="C512" s="228">
        <f t="shared" si="462"/>
        <v>47804.710543981484</v>
      </c>
      <c r="D512" s="229">
        <f ca="1"/>
        <v>1.8748008573208529E-2</v>
      </c>
      <c r="E512" s="293">
        <f t="shared" ca="1" si="463"/>
        <v>2.7927317351937249</v>
      </c>
      <c r="F512" s="229">
        <f ca="1"/>
        <v>1.9027281746727902E-2</v>
      </c>
      <c r="G512" s="293">
        <f t="shared" ca="1" si="463"/>
        <v>4.9124082983516626</v>
      </c>
      <c r="H512" s="229">
        <f ca="1"/>
        <v>1.9518522576563068E-2</v>
      </c>
      <c r="I512" s="293">
        <f t="shared" ref="I512:K512" ca="1" si="520">(J512-H512)*10000</f>
        <v>1.3452977879870389</v>
      </c>
      <c r="J512" s="229">
        <f ca="1"/>
        <v>1.9653052355361772E-2</v>
      </c>
      <c r="K512" s="293">
        <f t="shared" ca="1" si="520"/>
        <v>2.5276099146744406</v>
      </c>
      <c r="L512" s="229">
        <f ca="1"/>
        <v>1.9905813346829216E-2</v>
      </c>
      <c r="M512" s="2" t="s">
        <v>321</v>
      </c>
    </row>
    <row r="513" spans="3:13">
      <c r="C513" s="228">
        <f t="shared" si="462"/>
        <v>47814.710543981484</v>
      </c>
      <c r="D513" s="229">
        <f ca="1"/>
        <v>1.8760039711682008E-2</v>
      </c>
      <c r="E513" s="293">
        <f t="shared" ca="1" si="463"/>
        <v>2.6699508592300387</v>
      </c>
      <c r="F513" s="229">
        <f ca="1"/>
        <v>1.9027034797605012E-2</v>
      </c>
      <c r="G513" s="293">
        <f t="shared" ca="1" si="463"/>
        <v>4.8802862426132467</v>
      </c>
      <c r="H513" s="229">
        <f ca="1"/>
        <v>1.9515063421866336E-2</v>
      </c>
      <c r="I513" s="293">
        <f t="shared" ref="I513:K513" ca="1" si="521">(J513-H513)*10000</f>
        <v>1.3255943429772363</v>
      </c>
      <c r="J513" s="229">
        <f ca="1"/>
        <v>1.964762285616406E-2</v>
      </c>
      <c r="K513" s="293">
        <f t="shared" ca="1" si="521"/>
        <v>2.5065939997968858</v>
      </c>
      <c r="L513" s="229">
        <f ca="1"/>
        <v>1.9898282256143748E-2</v>
      </c>
      <c r="M513" s="2" t="s">
        <v>321</v>
      </c>
    </row>
    <row r="514" spans="3:13">
      <c r="C514" s="228">
        <f t="shared" si="462"/>
        <v>47824.710543981484</v>
      </c>
      <c r="D514" s="229">
        <f ca="1"/>
        <v>1.8772503525994653E-2</v>
      </c>
      <c r="E514" s="293">
        <f t="shared" ca="1" si="463"/>
        <v>2.5452420061010046</v>
      </c>
      <c r="F514" s="229">
        <f ca="1"/>
        <v>1.9027027726604754E-2</v>
      </c>
      <c r="G514" s="293">
        <f t="shared" ca="1" si="463"/>
        <v>4.8376053515547177</v>
      </c>
      <c r="H514" s="229">
        <f ca="1"/>
        <v>1.9510788261760226E-2</v>
      </c>
      <c r="I514" s="293">
        <f t="shared" ref="I514:K514" ca="1" si="522">(J514-H514)*10000</f>
        <v>1.314726799416903</v>
      </c>
      <c r="J514" s="229">
        <f ca="1"/>
        <v>1.9642260941701916E-2</v>
      </c>
      <c r="K514" s="293">
        <f t="shared" ca="1" si="522"/>
        <v>2.4831859568621302</v>
      </c>
      <c r="L514" s="229">
        <f ca="1"/>
        <v>1.9890579537388129E-2</v>
      </c>
      <c r="M514" s="2" t="s">
        <v>321</v>
      </c>
    </row>
    <row r="515" spans="3:13">
      <c r="C515" s="228">
        <f t="shared" si="462"/>
        <v>47834.710543981484</v>
      </c>
      <c r="D515" s="229">
        <f ca="1"/>
        <v>1.8785400914659696E-2</v>
      </c>
      <c r="E515" s="293">
        <f t="shared" ca="1" si="463"/>
        <v>2.4091405038908014</v>
      </c>
      <c r="F515" s="229">
        <f ca="1"/>
        <v>1.9026314965048776E-2</v>
      </c>
      <c r="G515" s="293">
        <f t="shared" ca="1" si="463"/>
        <v>4.8072766963983344</v>
      </c>
      <c r="H515" s="229">
        <f ca="1"/>
        <v>1.9507042634688609E-2</v>
      </c>
      <c r="I515" s="293">
        <f t="shared" ref="I515:K515" ca="1" si="523">(J515-H515)*10000</f>
        <v>1.2946287338684928</v>
      </c>
      <c r="J515" s="229">
        <f ca="1"/>
        <v>1.9636505508075459E-2</v>
      </c>
      <c r="K515" s="293">
        <f t="shared" ca="1" si="523"/>
        <v>2.4619971339661166</v>
      </c>
      <c r="L515" s="229">
        <f ca="1"/>
        <v>1.988270522147207E-2</v>
      </c>
      <c r="M515" s="2" t="s">
        <v>321</v>
      </c>
    </row>
    <row r="516" spans="3:13">
      <c r="C516" s="228">
        <f t="shared" si="462"/>
        <v>47844.710543981484</v>
      </c>
      <c r="D516" s="229">
        <f ca="1"/>
        <v>1.8798732778752384E-2</v>
      </c>
      <c r="E516" s="293">
        <f t="shared" ca="1" si="463"/>
        <v>2.2664216426753621</v>
      </c>
      <c r="F516" s="229">
        <f ca="1"/>
        <v>1.902537494301992E-2</v>
      </c>
      <c r="G516" s="293">
        <f t="shared" ca="1" si="463"/>
        <v>4.7777110509794953</v>
      </c>
      <c r="H516" s="229">
        <f ca="1"/>
        <v>1.950314604811787E-2</v>
      </c>
      <c r="I516" s="293">
        <f t="shared" ref="I516:K516" ca="1" si="524">(J516-H516)*10000</f>
        <v>1.2744573861690061</v>
      </c>
      <c r="J516" s="229">
        <f ca="1"/>
        <v>1.963059178673477E-2</v>
      </c>
      <c r="K516" s="293">
        <f t="shared" ca="1" si="524"/>
        <v>2.440675533793117</v>
      </c>
      <c r="L516" s="229">
        <f ca="1"/>
        <v>1.9874659340114082E-2</v>
      </c>
      <c r="M516" s="2" t="s">
        <v>321</v>
      </c>
    </row>
    <row r="517" spans="3:13">
      <c r="C517" s="228">
        <f t="shared" si="462"/>
        <v>47854.710543981484</v>
      </c>
      <c r="D517" s="229">
        <f ca="1"/>
        <v>1.8812500022017786E-2</v>
      </c>
      <c r="E517" s="293">
        <f t="shared" ca="1" si="463"/>
        <v>2.1170762589987553</v>
      </c>
      <c r="F517" s="229">
        <f ca="1"/>
        <v>1.9024207647917662E-2</v>
      </c>
      <c r="G517" s="293">
        <f t="shared" ca="1" si="463"/>
        <v>4.7489085795661756</v>
      </c>
      <c r="H517" s="229">
        <f ca="1"/>
        <v>1.9499098505874279E-2</v>
      </c>
      <c r="I517" s="293">
        <f t="shared" ref="I517:K517" ca="1" si="525">(J517-H517)*10000</f>
        <v>1.2521954159655859</v>
      </c>
      <c r="J517" s="229">
        <f ca="1"/>
        <v>1.9624318047470838E-2</v>
      </c>
      <c r="K517" s="293">
        <f t="shared" ca="1" si="525"/>
        <v>2.4123033816580639</v>
      </c>
      <c r="L517" s="229">
        <f ca="1"/>
        <v>1.9865548385636644E-2</v>
      </c>
      <c r="M517" s="2" t="s">
        <v>321</v>
      </c>
    </row>
    <row r="518" spans="3:13">
      <c r="C518" s="228">
        <f t="shared" si="462"/>
        <v>47864.710543981484</v>
      </c>
      <c r="D518" s="229">
        <f ca="1"/>
        <v>1.8826703551250545E-2</v>
      </c>
      <c r="E518" s="293">
        <f t="shared" ca="1" si="463"/>
        <v>1.9610955081065042</v>
      </c>
      <c r="F518" s="229">
        <f ca="1"/>
        <v>1.9022813102061196E-2</v>
      </c>
      <c r="G518" s="293">
        <f t="shared" ca="1" si="463"/>
        <v>4.7208691016966879</v>
      </c>
      <c r="H518" s="229">
        <f ca="1"/>
        <v>1.9494900012230865E-2</v>
      </c>
      <c r="I518" s="293">
        <f t="shared" ref="I518:K518" ca="1" si="526">(J518-H518)*10000</f>
        <v>1.2319715331943897</v>
      </c>
      <c r="J518" s="229">
        <f ca="1"/>
        <v>1.9618097165550304E-2</v>
      </c>
      <c r="K518" s="293">
        <f t="shared" ca="1" si="526"/>
        <v>2.3757447568668528</v>
      </c>
      <c r="L518" s="229">
        <f ca="1"/>
        <v>1.9855671641236989E-2</v>
      </c>
      <c r="M518" s="2" t="s">
        <v>321</v>
      </c>
    </row>
    <row r="519" spans="3:13">
      <c r="C519" s="228">
        <f t="shared" si="462"/>
        <v>47874.710543981484</v>
      </c>
      <c r="D519" s="229">
        <f ca="1"/>
        <v>1.884139503831744E-2</v>
      </c>
      <c r="E519" s="293">
        <f t="shared" ca="1" si="463"/>
        <v>1.7979629063014091</v>
      </c>
      <c r="F519" s="229">
        <f ca="1"/>
        <v>1.9021191328947581E-2</v>
      </c>
      <c r="G519" s="293">
        <f t="shared" ca="1" si="463"/>
        <v>4.6935924294916678</v>
      </c>
      <c r="H519" s="229">
        <f ca="1"/>
        <v>1.9490550571896748E-2</v>
      </c>
      <c r="I519" s="293">
        <f t="shared" ref="I519:K519" ca="1" si="527">(J519-H519)*10000</f>
        <v>1.2116865087721114</v>
      </c>
      <c r="J519" s="229">
        <f ca="1"/>
        <v>1.9611719222773959E-2</v>
      </c>
      <c r="K519" s="293">
        <f t="shared" ca="1" si="527"/>
        <v>2.3390601651290117</v>
      </c>
      <c r="L519" s="229">
        <f ca="1"/>
        <v>1.984562523928686E-2</v>
      </c>
      <c r="M519" s="2" t="s">
        <v>321</v>
      </c>
    </row>
    <row r="520" spans="3:13">
      <c r="C520" s="228">
        <f t="shared" ref="C520:C583" si="528">C519+Periodicity</f>
        <v>47884.710543981484</v>
      </c>
      <c r="D520" s="229">
        <f ca="1"/>
        <v>1.8856749894184226E-2</v>
      </c>
      <c r="E520" s="293">
        <f t="shared" ref="E520:G583" ca="1" si="529">(F520-D520)*10000</f>
        <v>1.613946470470605</v>
      </c>
      <c r="F520" s="229">
        <f ca="1"/>
        <v>1.9018144541231286E-2</v>
      </c>
      <c r="G520" s="293">
        <f t="shared" ca="1" si="529"/>
        <v>4.6761900888078394</v>
      </c>
      <c r="H520" s="229">
        <f ca="1"/>
        <v>1.948576355011207E-2</v>
      </c>
      <c r="I520" s="293">
        <f t="shared" ref="I520:K520" ca="1" si="530">(J520-H520)*10000</f>
        <v>1.1942082088439028</v>
      </c>
      <c r="J520" s="229">
        <f ca="1"/>
        <v>1.960518437099646E-2</v>
      </c>
      <c r="K520" s="293">
        <f t="shared" ca="1" si="530"/>
        <v>2.3022636121111315</v>
      </c>
      <c r="L520" s="229">
        <f ca="1"/>
        <v>1.9835410732207574E-2</v>
      </c>
      <c r="M520" s="2" t="s">
        <v>321</v>
      </c>
    </row>
    <row r="521" spans="3:13">
      <c r="C521" s="228">
        <f t="shared" si="528"/>
        <v>47894.710543981484</v>
      </c>
      <c r="D521" s="229">
        <f ca="1"/>
        <v>1.887278431630636E-2</v>
      </c>
      <c r="E521" s="293">
        <f t="shared" ca="1" si="529"/>
        <v>1.433183259179037</v>
      </c>
      <c r="F521" s="229">
        <f ca="1"/>
        <v>1.9016102642224263E-2</v>
      </c>
      <c r="G521" s="293">
        <f t="shared" ca="1" si="529"/>
        <v>4.6501738095135883</v>
      </c>
      <c r="H521" s="229">
        <f ca="1"/>
        <v>1.9481120023175622E-2</v>
      </c>
      <c r="I521" s="293">
        <f t="shared" ref="I521:K521" ca="1" si="531">(J521-H521)*10000</f>
        <v>1.1737230807425114</v>
      </c>
      <c r="J521" s="229">
        <f ca="1"/>
        <v>1.9598492331249873E-2</v>
      </c>
      <c r="K521" s="293">
        <f t="shared" ca="1" si="531"/>
        <v>2.2653981783276462</v>
      </c>
      <c r="L521" s="229">
        <f ca="1"/>
        <v>1.9825032149082638E-2</v>
      </c>
      <c r="M521" s="2" t="s">
        <v>321</v>
      </c>
    </row>
    <row r="522" spans="3:13">
      <c r="C522" s="228">
        <f t="shared" si="528"/>
        <v>47904.710543981484</v>
      </c>
      <c r="D522" s="229">
        <f ca="1"/>
        <v>1.8889499728468696E-2</v>
      </c>
      <c r="E522" s="293">
        <f t="shared" ca="1" si="529"/>
        <v>1.2433378209299879</v>
      </c>
      <c r="F522" s="229">
        <f ca="1"/>
        <v>1.9013833510561694E-2</v>
      </c>
      <c r="G522" s="293">
        <f t="shared" ca="1" si="529"/>
        <v>4.6249204394106442</v>
      </c>
      <c r="H522" s="229">
        <f ca="1"/>
        <v>1.9476325554502759E-2</v>
      </c>
      <c r="I522" s="293">
        <f t="shared" ref="I522:K522" ca="1" si="532">(J522-H522)*10000</f>
        <v>1.153172282080811</v>
      </c>
      <c r="J522" s="229">
        <f ca="1"/>
        <v>1.959164278271084E-2</v>
      </c>
      <c r="K522" s="293">
        <f t="shared" ca="1" si="532"/>
        <v>2.2285098521357751</v>
      </c>
      <c r="L522" s="229">
        <f ca="1"/>
        <v>1.9814493767924417E-2</v>
      </c>
      <c r="M522" s="2" t="s">
        <v>321</v>
      </c>
    </row>
    <row r="523" spans="3:13">
      <c r="C523" s="228">
        <f t="shared" si="528"/>
        <v>47914.710543981484</v>
      </c>
      <c r="D523" s="229">
        <f ca="1"/>
        <v>1.8906897559336753E-2</v>
      </c>
      <c r="E523" s="293">
        <f t="shared" ca="1" si="529"/>
        <v>1.0553404319602402</v>
      </c>
      <c r="F523" s="229">
        <f ca="1"/>
        <v>1.9012431602532777E-2</v>
      </c>
      <c r="G523" s="293">
        <f t="shared" ca="1" si="529"/>
        <v>4.5973672068409801</v>
      </c>
      <c r="H523" s="229">
        <f ca="1"/>
        <v>1.9472168323216875E-2</v>
      </c>
      <c r="I523" s="293">
        <f t="shared" ref="I523:K523" ca="1" si="533">(J523-H523)*10000</f>
        <v>1.129229923120638</v>
      </c>
      <c r="J523" s="229">
        <f ca="1"/>
        <v>1.9585091315528939E-2</v>
      </c>
      <c r="K523" s="293">
        <f t="shared" ca="1" si="533"/>
        <v>2.1861353714445335</v>
      </c>
      <c r="L523" s="229">
        <f ca="1"/>
        <v>1.9803704852673392E-2</v>
      </c>
      <c r="M523" s="2" t="s">
        <v>321</v>
      </c>
    </row>
    <row r="524" spans="3:13">
      <c r="C524" s="228">
        <f t="shared" si="528"/>
        <v>47924.710543981484</v>
      </c>
      <c r="D524" s="229">
        <f ca="1"/>
        <v>1.8924979242755196E-2</v>
      </c>
      <c r="E524" s="293">
        <f t="shared" ca="1" si="529"/>
        <v>0.8469432100691523</v>
      </c>
      <c r="F524" s="229">
        <f ca="1"/>
        <v>1.9009673563762111E-2</v>
      </c>
      <c r="G524" s="293">
        <f t="shared" ca="1" si="529"/>
        <v>4.5737498847181133</v>
      </c>
      <c r="H524" s="229">
        <f ca="1"/>
        <v>1.9467048552233922E-2</v>
      </c>
      <c r="I524" s="293">
        <f t="shared" ref="I524:K524" ca="1" si="534">(J524-H524)*10000</f>
        <v>1.1085216953329176</v>
      </c>
      <c r="J524" s="229">
        <f ca="1"/>
        <v>1.9577900721767214E-2</v>
      </c>
      <c r="K524" s="293">
        <f t="shared" ca="1" si="534"/>
        <v>2.149559838660227</v>
      </c>
      <c r="L524" s="229">
        <f ca="1"/>
        <v>1.9792856705633237E-2</v>
      </c>
      <c r="M524" s="2" t="s">
        <v>321</v>
      </c>
    </row>
    <row r="525" spans="3:13">
      <c r="C525" s="228">
        <f t="shared" si="528"/>
        <v>47934.710543981484</v>
      </c>
      <c r="D525" s="229">
        <f ca="1"/>
        <v>1.894374621736953E-2</v>
      </c>
      <c r="E525" s="293">
        <f t="shared" ca="1" si="529"/>
        <v>0.62942049113917653</v>
      </c>
      <c r="F525" s="229">
        <f ca="1"/>
        <v>1.9006688266483447E-2</v>
      </c>
      <c r="G525" s="293">
        <f t="shared" ca="1" si="529"/>
        <v>4.5508955649321834</v>
      </c>
      <c r="H525" s="229">
        <f ca="1"/>
        <v>1.9461777822976666E-2</v>
      </c>
      <c r="I525" s="293">
        <f t="shared" ref="I525:K525" ca="1" si="535">(J525-H525)*10000</f>
        <v>1.0877375967893386</v>
      </c>
      <c r="J525" s="229">
        <f ca="1"/>
        <v>1.9570551582655599E-2</v>
      </c>
      <c r="K525" s="293">
        <f t="shared" ca="1" si="535"/>
        <v>2.1131043830088445</v>
      </c>
      <c r="L525" s="229">
        <f ca="1"/>
        <v>1.9781862020956484E-2</v>
      </c>
      <c r="M525" s="2" t="s">
        <v>321</v>
      </c>
    </row>
    <row r="526" spans="3:13">
      <c r="C526" s="228">
        <f t="shared" si="528"/>
        <v>47944.710543981484</v>
      </c>
      <c r="D526" s="229">
        <f ca="1"/>
        <v>1.8963199927532294E-2</v>
      </c>
      <c r="E526" s="293">
        <f t="shared" ca="1" si="529"/>
        <v>0.39946290638134124</v>
      </c>
      <c r="F526" s="229">
        <f ca="1"/>
        <v>1.9003146218170428E-2</v>
      </c>
      <c r="G526" s="293">
        <f t="shared" ca="1" si="529"/>
        <v>4.529711738065247</v>
      </c>
      <c r="H526" s="229">
        <f ca="1"/>
        <v>1.9456117391976953E-2</v>
      </c>
      <c r="I526" s="293">
        <f t="shared" ref="I526:K526" ca="1" si="536">(J526-H526)*10000</f>
        <v>1.0679991288108093</v>
      </c>
      <c r="J526" s="229">
        <f ca="1"/>
        <v>1.9562917304858034E-2</v>
      </c>
      <c r="K526" s="293">
        <f t="shared" ca="1" si="536"/>
        <v>2.078077994871995</v>
      </c>
      <c r="L526" s="229">
        <f ca="1"/>
        <v>1.9770725104345233E-2</v>
      </c>
      <c r="M526" s="2" t="s">
        <v>321</v>
      </c>
    </row>
    <row r="527" spans="3:13">
      <c r="C527" s="228">
        <f t="shared" si="528"/>
        <v>47954.710543981484</v>
      </c>
      <c r="D527" s="229">
        <f ca="1"/>
        <v>1.8983341823123698E-2</v>
      </c>
      <c r="E527" s="293">
        <f t="shared" ca="1" si="529"/>
        <v>0.16376125026862365</v>
      </c>
      <c r="F527" s="229">
        <f ca="1"/>
        <v>1.8999717948150561E-2</v>
      </c>
      <c r="G527" s="293">
        <f t="shared" ca="1" si="529"/>
        <v>4.508346422828664</v>
      </c>
      <c r="H527" s="229">
        <f ca="1"/>
        <v>1.9450552590433427E-2</v>
      </c>
      <c r="I527" s="293">
        <f t="shared" ref="I527:K527" ca="1" si="537">(J527-H527)*10000</f>
        <v>1.047059513495721</v>
      </c>
      <c r="J527" s="229">
        <f ca="1"/>
        <v>1.9555258541782999E-2</v>
      </c>
      <c r="K527" s="293">
        <f t="shared" ca="1" si="537"/>
        <v>2.0419172949137643</v>
      </c>
      <c r="L527" s="229">
        <f ca="1"/>
        <v>1.9759450271274376E-2</v>
      </c>
      <c r="M527" s="2" t="s">
        <v>321</v>
      </c>
    </row>
    <row r="528" spans="3:13">
      <c r="C528" s="228">
        <f t="shared" si="528"/>
        <v>47964.710543981484</v>
      </c>
      <c r="D528" s="229">
        <f ca="1"/>
        <v>1.900406229374299E-2</v>
      </c>
      <c r="E528" s="293">
        <f t="shared" ca="1" si="529"/>
        <v>-7.9998610720798113E-2</v>
      </c>
      <c r="F528" s="229">
        <f ca="1"/>
        <v>1.8996062432670911E-2</v>
      </c>
      <c r="G528" s="293">
        <f t="shared" ca="1" si="529"/>
        <v>4.4877440858218796</v>
      </c>
      <c r="H528" s="229">
        <f ca="1"/>
        <v>1.9444836841253098E-2</v>
      </c>
      <c r="I528" s="293">
        <f t="shared" ref="I528:K528" ca="1" si="538">(J528-H528)*10000</f>
        <v>1.0260345283337469</v>
      </c>
      <c r="J528" s="229">
        <f ca="1"/>
        <v>1.9547440294086473E-2</v>
      </c>
      <c r="K528" s="293">
        <f t="shared" ca="1" si="538"/>
        <v>2.00601552904571</v>
      </c>
      <c r="L528" s="229">
        <f ca="1"/>
        <v>1.9748041846991044E-2</v>
      </c>
      <c r="M528" s="2" t="s">
        <v>321</v>
      </c>
    </row>
    <row r="529" spans="3:13">
      <c r="C529" s="228">
        <f t="shared" si="528"/>
        <v>47974.710543981484</v>
      </c>
      <c r="D529" s="229">
        <f ca="1"/>
        <v>1.9024815395699914E-2</v>
      </c>
      <c r="E529" s="293">
        <f t="shared" ca="1" si="529"/>
        <v>-0.32340886827370713</v>
      </c>
      <c r="F529" s="229">
        <f ca="1"/>
        <v>1.8992474508872544E-2</v>
      </c>
      <c r="G529" s="293">
        <f t="shared" ca="1" si="529"/>
        <v>4.4671076784235861</v>
      </c>
      <c r="H529" s="229">
        <f ca="1"/>
        <v>1.9439185276714902E-2</v>
      </c>
      <c r="I529" s="293">
        <f t="shared" ref="I529:K529" ca="1" si="539">(J529-H529)*10000</f>
        <v>1.0037787094395456</v>
      </c>
      <c r="J529" s="229">
        <f ca="1"/>
        <v>1.9539563147658857E-2</v>
      </c>
      <c r="K529" s="293">
        <f t="shared" ca="1" si="539"/>
        <v>1.9694101885428874</v>
      </c>
      <c r="L529" s="229">
        <f ca="1"/>
        <v>1.9736504166513145E-2</v>
      </c>
      <c r="M529" s="2" t="s">
        <v>321</v>
      </c>
    </row>
    <row r="530" spans="3:13">
      <c r="C530" s="228">
        <f t="shared" si="528"/>
        <v>47984.710543981484</v>
      </c>
      <c r="D530" s="229">
        <f ca="1"/>
        <v>1.9045526646666353E-2</v>
      </c>
      <c r="E530" s="293">
        <f t="shared" ca="1" si="529"/>
        <v>-0.57173696170979138</v>
      </c>
      <c r="F530" s="229">
        <f ca="1"/>
        <v>1.8988352950495373E-2</v>
      </c>
      <c r="G530" s="293">
        <f t="shared" ca="1" si="529"/>
        <v>4.4480680393853627</v>
      </c>
      <c r="H530" s="229">
        <f ca="1"/>
        <v>1.943315975443391E-2</v>
      </c>
      <c r="I530" s="293">
        <f t="shared" ref="I530:K530" ca="1" si="540">(J530-H530)*10000</f>
        <v>0.9825670807412159</v>
      </c>
      <c r="J530" s="229">
        <f ca="1"/>
        <v>1.9531416462508031E-2</v>
      </c>
      <c r="K530" s="293">
        <f t="shared" ca="1" si="540"/>
        <v>1.9342511212165971</v>
      </c>
      <c r="L530" s="229">
        <f ca="1"/>
        <v>1.9724841574629691E-2</v>
      </c>
      <c r="M530" s="2" t="s">
        <v>321</v>
      </c>
    </row>
    <row r="531" spans="3:13">
      <c r="C531" s="228">
        <f t="shared" si="528"/>
        <v>47994.710543981484</v>
      </c>
      <c r="D531" s="229">
        <f ca="1"/>
        <v>1.9066195961873551E-2</v>
      </c>
      <c r="E531" s="293">
        <f t="shared" ca="1" si="529"/>
        <v>-0.82191812676993958</v>
      </c>
      <c r="F531" s="229">
        <f ca="1"/>
        <v>1.8984004149196557E-2</v>
      </c>
      <c r="G531" s="293">
        <f t="shared" ca="1" si="529"/>
        <v>4.4297912789198826</v>
      </c>
      <c r="H531" s="229">
        <f ca="1"/>
        <v>1.9426983277088545E-2</v>
      </c>
      <c r="I531" s="293">
        <f t="shared" ref="I531:K531" ca="1" si="541">(J531-H531)*10000</f>
        <v>0.96126026844979562</v>
      </c>
      <c r="J531" s="229">
        <f ca="1"/>
        <v>1.9523109303933524E-2</v>
      </c>
      <c r="K531" s="293">
        <f t="shared" ca="1" si="541"/>
        <v>1.8994912196507867</v>
      </c>
      <c r="L531" s="229">
        <f ca="1"/>
        <v>1.9713058425898603E-2</v>
      </c>
      <c r="M531" s="2" t="s">
        <v>321</v>
      </c>
    </row>
    <row r="532" spans="3:13">
      <c r="C532" s="228">
        <f t="shared" si="528"/>
        <v>48004.710543981484</v>
      </c>
      <c r="D532" s="229">
        <f ca="1"/>
        <v>1.9086823256078474E-2</v>
      </c>
      <c r="E532" s="293">
        <f t="shared" ca="1" si="529"/>
        <v>-1.076552158415095</v>
      </c>
      <c r="F532" s="229">
        <f ca="1"/>
        <v>1.8979168040236964E-2</v>
      </c>
      <c r="G532" s="293">
        <f t="shared" ca="1" si="529"/>
        <v>4.4148779889464915</v>
      </c>
      <c r="H532" s="229">
        <f ca="1"/>
        <v>1.9420655839131613E-2</v>
      </c>
      <c r="I532" s="293">
        <f t="shared" ref="I532:K532" ca="1" si="542">(J532-H532)*10000</f>
        <v>0.93910189885651474</v>
      </c>
      <c r="J532" s="229">
        <f ca="1"/>
        <v>1.9514566029017265E-2</v>
      </c>
      <c r="K532" s="293">
        <f t="shared" ca="1" si="542"/>
        <v>1.8659305563023185</v>
      </c>
      <c r="L532" s="229">
        <f ca="1"/>
        <v>1.9701159084647497E-2</v>
      </c>
      <c r="M532" s="2" t="s">
        <v>321</v>
      </c>
    </row>
    <row r="533" spans="3:13">
      <c r="C533" s="228">
        <f t="shared" si="528"/>
        <v>48014.710543981484</v>
      </c>
      <c r="D533" s="229">
        <f ca="1"/>
        <v>1.910740844362081E-2</v>
      </c>
      <c r="E533" s="293">
        <f t="shared" ca="1" si="529"/>
        <v>-1.3303210771090783</v>
      </c>
      <c r="F533" s="229">
        <f ca="1"/>
        <v>1.8974376335909902E-2</v>
      </c>
      <c r="G533" s="293">
        <f t="shared" ca="1" si="529"/>
        <v>4.3980109961409832</v>
      </c>
      <c r="H533" s="229">
        <f ca="1"/>
        <v>1.9414177435524E-2</v>
      </c>
      <c r="I533" s="293">
        <f t="shared" ref="I533:K533" ca="1" si="543">(J533-H533)*10000</f>
        <v>0.91768101338401964</v>
      </c>
      <c r="J533" s="229">
        <f ca="1"/>
        <v>1.9505945536862402E-2</v>
      </c>
      <c r="K533" s="293">
        <f t="shared" ca="1" si="543"/>
        <v>1.8320238810989182</v>
      </c>
      <c r="L533" s="229">
        <f ca="1"/>
        <v>1.9689147924972294E-2</v>
      </c>
      <c r="M533" s="2" t="s">
        <v>321</v>
      </c>
    </row>
    <row r="534" spans="3:13">
      <c r="C534" s="228">
        <f t="shared" si="528"/>
        <v>48024.710543981484</v>
      </c>
      <c r="D534" s="229">
        <f ca="1"/>
        <v>1.9127951438446041E-2</v>
      </c>
      <c r="E534" s="293">
        <f t="shared" ca="1" si="529"/>
        <v>-1.5859406067282589</v>
      </c>
      <c r="F534" s="229">
        <f ca="1"/>
        <v>1.8969357377773215E-2</v>
      </c>
      <c r="G534" s="293">
        <f t="shared" ca="1" si="529"/>
        <v>4.3819068398358656</v>
      </c>
      <c r="H534" s="229">
        <f ca="1"/>
        <v>1.9407548061756801E-2</v>
      </c>
      <c r="I534" s="293">
        <f t="shared" ref="I534:K534" ca="1" si="544">(J534-H534)*10000</f>
        <v>0.89615569593741451</v>
      </c>
      <c r="J534" s="229">
        <f ca="1"/>
        <v>1.9497163631350543E-2</v>
      </c>
      <c r="K534" s="293">
        <f t="shared" ca="1" si="544"/>
        <v>1.798656993841699</v>
      </c>
      <c r="L534" s="229">
        <f ca="1"/>
        <v>1.9677029330734713E-2</v>
      </c>
      <c r="M534" s="2" t="s">
        <v>321</v>
      </c>
    </row>
    <row r="535" spans="3:13">
      <c r="C535" s="228">
        <f t="shared" si="528"/>
        <v>48034.710543981484</v>
      </c>
      <c r="D535" s="229">
        <f ca="1"/>
        <v>1.9148452154211019E-2</v>
      </c>
      <c r="E535" s="293">
        <f t="shared" ca="1" si="529"/>
        <v>-1.8411580214989369</v>
      </c>
      <c r="F535" s="229">
        <f ca="1"/>
        <v>1.8964336352061125E-2</v>
      </c>
      <c r="G535" s="293">
        <f t="shared" ca="1" si="529"/>
        <v>4.3643136178980049</v>
      </c>
      <c r="H535" s="229">
        <f ca="1"/>
        <v>1.9400767713850926E-2</v>
      </c>
      <c r="I535" s="293">
        <f t="shared" ref="I535:K535" ca="1" si="545">(J535-H535)*10000</f>
        <v>0.86054199589291613</v>
      </c>
      <c r="J535" s="229">
        <f ca="1"/>
        <v>1.9486821913440217E-2</v>
      </c>
      <c r="K535" s="293">
        <f t="shared" ca="1" si="545"/>
        <v>1.7798578212346179</v>
      </c>
      <c r="L535" s="229">
        <f ca="1"/>
        <v>1.9664807695563679E-2</v>
      </c>
      <c r="M535" s="2" t="s">
        <v>321</v>
      </c>
    </row>
    <row r="536" spans="3:13">
      <c r="C536" s="228">
        <f t="shared" si="528"/>
        <v>48044.710543981484</v>
      </c>
      <c r="D536" s="229">
        <f ca="1"/>
        <v>1.9168910503945313E-2</v>
      </c>
      <c r="E536" s="293">
        <f t="shared" ca="1" si="529"/>
        <v>-2.1005921515189834</v>
      </c>
      <c r="F536" s="229">
        <f ca="1"/>
        <v>1.8958851288793415E-2</v>
      </c>
      <c r="G536" s="293">
        <f t="shared" ca="1" si="529"/>
        <v>4.3498509956755447</v>
      </c>
      <c r="H536" s="229">
        <f ca="1"/>
        <v>1.9393836388360969E-2</v>
      </c>
      <c r="I536" s="293">
        <f t="shared" ref="I536:K536" ca="1" si="546">(J536-H536)*10000</f>
        <v>0.80978377443519789</v>
      </c>
      <c r="J536" s="229">
        <f ca="1"/>
        <v>1.9474814765804489E-2</v>
      </c>
      <c r="K536" s="293">
        <f t="shared" ca="1" si="546"/>
        <v>1.7767265704899531</v>
      </c>
      <c r="L536" s="229">
        <f ca="1"/>
        <v>1.9652487422853485E-2</v>
      </c>
      <c r="M536" s="2" t="s">
        <v>321</v>
      </c>
    </row>
    <row r="537" spans="3:13">
      <c r="C537" s="228">
        <f t="shared" si="528"/>
        <v>48054.710543981484</v>
      </c>
      <c r="D537" s="229">
        <f ca="1"/>
        <v>1.918962228583487E-2</v>
      </c>
      <c r="E537" s="293">
        <f t="shared" ca="1" si="529"/>
        <v>-2.3648327172607826</v>
      </c>
      <c r="F537" s="229">
        <f ca="1"/>
        <v>1.8953139014108791E-2</v>
      </c>
      <c r="G537" s="293">
        <f t="shared" ca="1" si="529"/>
        <v>4.3361506830425292</v>
      </c>
      <c r="H537" s="229">
        <f ca="1"/>
        <v>1.9386754082413044E-2</v>
      </c>
      <c r="I537" s="293">
        <f t="shared" ref="I537:K537" ca="1" si="547">(J537-H537)*10000</f>
        <v>0.75894385180391022</v>
      </c>
      <c r="J537" s="229">
        <f ca="1"/>
        <v>1.9462648467593435E-2</v>
      </c>
      <c r="K537" s="293">
        <f t="shared" ca="1" si="547"/>
        <v>1.7742445816739185</v>
      </c>
      <c r="L537" s="229">
        <f ca="1"/>
        <v>1.9640072925760827E-2</v>
      </c>
      <c r="M537" s="2" t="s">
        <v>321</v>
      </c>
    </row>
    <row r="538" spans="3:13">
      <c r="C538" s="228">
        <f t="shared" si="528"/>
        <v>48064.710543981484</v>
      </c>
      <c r="D538" s="229">
        <f ca="1"/>
        <v>1.9212762645463337E-2</v>
      </c>
      <c r="E538" s="293">
        <f t="shared" ca="1" si="529"/>
        <v>-2.655631604987982</v>
      </c>
      <c r="F538" s="229">
        <f ca="1"/>
        <v>1.8947199484964539E-2</v>
      </c>
      <c r="G538" s="293">
        <f t="shared" ca="1" si="529"/>
        <v>4.3232131358359256</v>
      </c>
      <c r="H538" s="229">
        <f ca="1"/>
        <v>1.9379520798548131E-2</v>
      </c>
      <c r="I538" s="293">
        <f t="shared" ref="I538:K538" ca="1" si="548">(J538-H538)*10000</f>
        <v>0.7080423813478689</v>
      </c>
      <c r="J538" s="229">
        <f ca="1"/>
        <v>1.9450325036682918E-2</v>
      </c>
      <c r="K538" s="293">
        <f t="shared" ca="1" si="548"/>
        <v>1.7724359052415442</v>
      </c>
      <c r="L538" s="229">
        <f ca="1"/>
        <v>1.9627568627207072E-2</v>
      </c>
      <c r="M538" s="2" t="s">
        <v>321</v>
      </c>
    </row>
    <row r="539" spans="3:13">
      <c r="C539" s="228">
        <f t="shared" si="528"/>
        <v>48074.710543981484</v>
      </c>
      <c r="D539" s="229">
        <f ca="1"/>
        <v>1.9238778807580261E-2</v>
      </c>
      <c r="E539" s="293">
        <f t="shared" ca="1" si="529"/>
        <v>-2.9774613638761798</v>
      </c>
      <c r="F539" s="229">
        <f ca="1"/>
        <v>1.8941032671192643E-2</v>
      </c>
      <c r="G539" s="293">
        <f t="shared" ca="1" si="529"/>
        <v>4.3110387953285141</v>
      </c>
      <c r="H539" s="229">
        <f ca="1"/>
        <v>1.9372136550725495E-2</v>
      </c>
      <c r="I539" s="293">
        <f t="shared" ref="I539:K539" ca="1" si="549">(J539-H539)*10000</f>
        <v>0.65714977722428758</v>
      </c>
      <c r="J539" s="229">
        <f ca="1"/>
        <v>1.9437851528447923E-2</v>
      </c>
      <c r="K539" s="293">
        <f t="shared" ca="1" si="549"/>
        <v>1.7712743142562701</v>
      </c>
      <c r="L539" s="229">
        <f ca="1"/>
        <v>1.961497895987355E-2</v>
      </c>
      <c r="M539" s="2" t="s">
        <v>321</v>
      </c>
    </row>
    <row r="540" spans="3:13">
      <c r="C540" s="228">
        <f t="shared" si="528"/>
        <v>48084.710543981484</v>
      </c>
      <c r="D540" s="229">
        <f ca="1"/>
        <v>1.9267676937377062E-2</v>
      </c>
      <c r="E540" s="293">
        <f t="shared" ca="1" si="529"/>
        <v>-3.3303835633506291</v>
      </c>
      <c r="F540" s="229">
        <f ca="1"/>
        <v>1.8934638581041999E-2</v>
      </c>
      <c r="G540" s="293">
        <f t="shared" ca="1" si="529"/>
        <v>4.2996277393077955</v>
      </c>
      <c r="H540" s="229">
        <f ca="1"/>
        <v>1.9364601354972779E-2</v>
      </c>
      <c r="I540" s="293">
        <f t="shared" ref="I540:K540" ca="1" si="550">(J540-H540)*10000</f>
        <v>0.60634340200569481</v>
      </c>
      <c r="J540" s="229">
        <f ca="1"/>
        <v>1.9425235695173348E-2</v>
      </c>
      <c r="K540" s="293">
        <f t="shared" ca="1" si="550"/>
        <v>1.7707267102994029</v>
      </c>
      <c r="L540" s="229">
        <f ca="1"/>
        <v>1.9602308366203289E-2</v>
      </c>
      <c r="M540" s="2" t="s">
        <v>321</v>
      </c>
    </row>
    <row r="541" spans="3:13">
      <c r="C541" s="228">
        <f t="shared" si="528"/>
        <v>48094.710543981484</v>
      </c>
      <c r="D541" s="229">
        <f ca="1"/>
        <v>1.9299463230586955E-2</v>
      </c>
      <c r="E541" s="293">
        <f t="shared" ca="1" si="529"/>
        <v>-3.7160106747275572</v>
      </c>
      <c r="F541" s="229">
        <f ca="1"/>
        <v>1.8927862163114199E-2</v>
      </c>
      <c r="G541" s="293">
        <f t="shared" ca="1" si="529"/>
        <v>4.2893291043858213</v>
      </c>
      <c r="H541" s="229">
        <f ca="1"/>
        <v>1.9356795073552781E-2</v>
      </c>
      <c r="I541" s="293">
        <f t="shared" ref="I541:K541" ca="1" si="551">(J541-H541)*10000</f>
        <v>0.56059749610710974</v>
      </c>
      <c r="J541" s="229">
        <f ca="1"/>
        <v>1.9412854823163492E-2</v>
      </c>
      <c r="K541" s="293">
        <f t="shared" ca="1" si="551"/>
        <v>1.7670647523350749</v>
      </c>
      <c r="L541" s="229">
        <f ca="1"/>
        <v>1.9589561298397E-2</v>
      </c>
      <c r="M541" s="2" t="s">
        <v>321</v>
      </c>
    </row>
    <row r="542" spans="3:13">
      <c r="C542" s="228">
        <f t="shared" si="528"/>
        <v>48104.710543981484</v>
      </c>
      <c r="D542" s="229">
        <f ca="1"/>
        <v>1.9334143915138744E-2</v>
      </c>
      <c r="E542" s="293">
        <f t="shared" ca="1" si="529"/>
        <v>-4.1311857534576113</v>
      </c>
      <c r="F542" s="229">
        <f ca="1"/>
        <v>1.8921025339792983E-2</v>
      </c>
      <c r="G542" s="293">
        <f t="shared" ca="1" si="529"/>
        <v>4.2794064428535936</v>
      </c>
      <c r="H542" s="229">
        <f ca="1"/>
        <v>1.9348965984078342E-2</v>
      </c>
      <c r="I542" s="293">
        <f t="shared" ref="I542:K542" ca="1" si="552">(J542-H542)*10000</f>
        <v>0.50990805252459226</v>
      </c>
      <c r="J542" s="229">
        <f ca="1"/>
        <v>1.9399956789330802E-2</v>
      </c>
      <c r="K542" s="293">
        <f t="shared" ca="1" si="552"/>
        <v>1.7678542908285479</v>
      </c>
      <c r="L542" s="229">
        <f ca="1"/>
        <v>1.9576742218413656E-2</v>
      </c>
      <c r="M542" s="2" t="s">
        <v>321</v>
      </c>
    </row>
    <row r="543" spans="3:13">
      <c r="C543" s="228">
        <f t="shared" si="528"/>
        <v>48114.710543981484</v>
      </c>
      <c r="D543" s="229">
        <f ca="1"/>
        <v>1.9371725254059582E-2</v>
      </c>
      <c r="E543" s="293">
        <f t="shared" ca="1" si="529"/>
        <v>-4.5776397467748451</v>
      </c>
      <c r="F543" s="229">
        <f ca="1"/>
        <v>1.8913961279382097E-2</v>
      </c>
      <c r="G543" s="293">
        <f t="shared" ca="1" si="529"/>
        <v>4.270247279166556</v>
      </c>
      <c r="H543" s="229">
        <f ca="1"/>
        <v>1.9340986007298753E-2</v>
      </c>
      <c r="I543" s="293">
        <f t="shared" ref="I543:K543" ca="1" si="553">(J543-H543)*10000</f>
        <v>0.45952680812248736</v>
      </c>
      <c r="J543" s="229">
        <f ca="1"/>
        <v>1.9386938688111002E-2</v>
      </c>
      <c r="K543" s="293">
        <f t="shared" ca="1" si="553"/>
        <v>1.7691690985741082</v>
      </c>
      <c r="L543" s="229">
        <f ca="1"/>
        <v>1.9563855597968412E-2</v>
      </c>
      <c r="M543" s="2" t="s">
        <v>321</v>
      </c>
    </row>
    <row r="544" spans="3:13">
      <c r="C544" s="228">
        <f t="shared" si="528"/>
        <v>48124.710543981484</v>
      </c>
      <c r="D544" s="229">
        <f ca="1"/>
        <v>1.9412213548216945E-2</v>
      </c>
      <c r="E544" s="293">
        <f t="shared" ca="1" si="529"/>
        <v>-5.0542368731779437</v>
      </c>
      <c r="F544" s="229">
        <f ca="1"/>
        <v>1.8906789860899151E-2</v>
      </c>
      <c r="G544" s="293">
        <f t="shared" ca="1" si="529"/>
        <v>4.2443832149078808</v>
      </c>
      <c r="H544" s="229">
        <f ca="1"/>
        <v>1.9331228182389939E-2</v>
      </c>
      <c r="I544" s="293">
        <f t="shared" ref="I544:K544" ca="1" si="554">(J544-H544)*10000</f>
        <v>0.42427741848920231</v>
      </c>
      <c r="J544" s="229">
        <f ca="1"/>
        <v>1.9373655924238859E-2</v>
      </c>
      <c r="K544" s="293">
        <f t="shared" ca="1" si="554"/>
        <v>1.7724999429189967</v>
      </c>
      <c r="L544" s="229">
        <f ca="1"/>
        <v>1.9550905918530759E-2</v>
      </c>
      <c r="M544" s="2" t="s">
        <v>321</v>
      </c>
    </row>
    <row r="545" spans="3:13">
      <c r="C545" s="228">
        <f t="shared" si="528"/>
        <v>48134.710543981484</v>
      </c>
      <c r="D545" s="229">
        <f ca="1"/>
        <v>1.9455615137979065E-2</v>
      </c>
      <c r="E545" s="293">
        <f t="shared" ca="1" si="529"/>
        <v>-5.563555734685484</v>
      </c>
      <c r="F545" s="229">
        <f ca="1"/>
        <v>1.8899259564510516E-2</v>
      </c>
      <c r="G545" s="293">
        <f t="shared" ca="1" si="529"/>
        <v>4.1793825512273859</v>
      </c>
      <c r="H545" s="229">
        <f ca="1"/>
        <v>1.9317197819633255E-2</v>
      </c>
      <c r="I545" s="293">
        <f t="shared" ref="I545:K545" ca="1" si="555">(J545-H545)*10000</f>
        <v>0.43235638426661338</v>
      </c>
      <c r="J545" s="229">
        <f ca="1"/>
        <v>1.9360433458059916E-2</v>
      </c>
      <c r="K545" s="293">
        <f t="shared" ca="1" si="555"/>
        <v>1.7746421326382198</v>
      </c>
      <c r="L545" s="229">
        <f ca="1"/>
        <v>1.9537897671323738E-2</v>
      </c>
      <c r="M545" s="2" t="s">
        <v>321</v>
      </c>
    </row>
    <row r="546" spans="3:13">
      <c r="C546" s="228">
        <f t="shared" si="528"/>
        <v>48144.710543981484</v>
      </c>
      <c r="D546" s="229">
        <f ca="1"/>
        <v>1.9501272741676848E-2</v>
      </c>
      <c r="E546" s="293">
        <f t="shared" ca="1" si="529"/>
        <v>-6.0977069594375308</v>
      </c>
      <c r="F546" s="229">
        <f ca="1"/>
        <v>1.8891502045733095E-2</v>
      </c>
      <c r="G546" s="293">
        <f t="shared" ca="1" si="529"/>
        <v>4.1152003768558583</v>
      </c>
      <c r="H546" s="229">
        <f ca="1"/>
        <v>1.9303022083418681E-2</v>
      </c>
      <c r="I546" s="293">
        <f t="shared" ref="I546:K546" ca="1" si="556">(J546-H546)*10000</f>
        <v>0.440930348204506</v>
      </c>
      <c r="J546" s="229">
        <f ca="1"/>
        <v>1.9347115118239132E-2</v>
      </c>
      <c r="K546" s="293">
        <f t="shared" ca="1" si="556"/>
        <v>1.7772023908145183</v>
      </c>
      <c r="L546" s="229">
        <f ca="1"/>
        <v>1.9524835357320584E-2</v>
      </c>
      <c r="M546" s="2" t="s">
        <v>321</v>
      </c>
    </row>
    <row r="547" spans="3:13">
      <c r="C547" s="228">
        <f t="shared" si="528"/>
        <v>48154.710543981484</v>
      </c>
      <c r="D547" s="229">
        <f ca="1"/>
        <v>1.9541365233723129E-2</v>
      </c>
      <c r="E547" s="293">
        <f t="shared" ca="1" si="529"/>
        <v>-6.5793252933473916</v>
      </c>
      <c r="F547" s="229">
        <f ca="1"/>
        <v>1.888343270438839E-2</v>
      </c>
      <c r="G547" s="293">
        <f t="shared" ca="1" si="529"/>
        <v>4.052705198797427</v>
      </c>
      <c r="H547" s="229">
        <f ca="1"/>
        <v>1.9288703224268133E-2</v>
      </c>
      <c r="I547" s="293">
        <f t="shared" ref="I547:K547" ca="1" si="557">(J547-H547)*10000</f>
        <v>0.45120756651629429</v>
      </c>
      <c r="J547" s="229">
        <f ca="1"/>
        <v>1.9333823980919762E-2</v>
      </c>
      <c r="K547" s="293">
        <f t="shared" ca="1" si="557"/>
        <v>1.7789950632592089</v>
      </c>
      <c r="L547" s="229">
        <f ca="1"/>
        <v>1.9511723487245683E-2</v>
      </c>
      <c r="M547" s="2" t="s">
        <v>321</v>
      </c>
    </row>
    <row r="548" spans="3:13">
      <c r="C548" s="228">
        <f t="shared" si="528"/>
        <v>48164.710543981484</v>
      </c>
      <c r="D548" s="229">
        <f ca="1"/>
        <v>1.9573599324572165E-2</v>
      </c>
      <c r="E548" s="293">
        <f t="shared" ca="1" si="529"/>
        <v>-6.9836685033162</v>
      </c>
      <c r="F548" s="229">
        <f ca="1"/>
        <v>1.8875232474240545E-2</v>
      </c>
      <c r="G548" s="293">
        <f t="shared" ca="1" si="529"/>
        <v>3.9901940519735528</v>
      </c>
      <c r="H548" s="229">
        <f ca="1"/>
        <v>1.92742518794379E-2</v>
      </c>
      <c r="I548" s="293">
        <f t="shared" ref="I548:K548" ca="1" si="558">(J548-H548)*10000</f>
        <v>0.4607259285405868</v>
      </c>
      <c r="J548" s="229">
        <f ca="1"/>
        <v>1.9320324472291959E-2</v>
      </c>
      <c r="K548" s="293">
        <f t="shared" ca="1" si="558"/>
        <v>1.7824210927884152</v>
      </c>
      <c r="L548" s="229">
        <f ca="1"/>
        <v>1.94985665815708E-2</v>
      </c>
      <c r="M548" s="2" t="s">
        <v>321</v>
      </c>
    </row>
    <row r="549" spans="3:13">
      <c r="C549" s="228">
        <f t="shared" si="528"/>
        <v>48174.710543981484</v>
      </c>
      <c r="D549" s="229">
        <f ca="1"/>
        <v>1.9597957951435197E-2</v>
      </c>
      <c r="E549" s="293">
        <f t="shared" ca="1" si="529"/>
        <v>-7.3115297347987882</v>
      </c>
      <c r="F549" s="229">
        <f ca="1"/>
        <v>1.8866804977955318E-2</v>
      </c>
      <c r="G549" s="293">
        <f t="shared" ca="1" si="529"/>
        <v>3.9287582781740924</v>
      </c>
      <c r="H549" s="229">
        <f ca="1"/>
        <v>1.9259680805772728E-2</v>
      </c>
      <c r="I549" s="293">
        <f t="shared" ref="I549:K549" ca="1" si="559">(J549-H549)*10000</f>
        <v>0.47071782997527151</v>
      </c>
      <c r="J549" s="229">
        <f ca="1"/>
        <v>1.9306752588770255E-2</v>
      </c>
      <c r="K549" s="293">
        <f t="shared" ca="1" si="559"/>
        <v>1.7861658174362847</v>
      </c>
      <c r="L549" s="229">
        <f ca="1"/>
        <v>1.9485369170513883E-2</v>
      </c>
      <c r="M549" s="2" t="s">
        <v>321</v>
      </c>
    </row>
    <row r="550" spans="3:13">
      <c r="C550" s="228">
        <f t="shared" si="528"/>
        <v>48184.710543981484</v>
      </c>
      <c r="D550" s="229">
        <f ca="1"/>
        <v>1.9614423966479208E-2</v>
      </c>
      <c r="E550" s="293">
        <f t="shared" ca="1" si="529"/>
        <v>-7.5954902253080885</v>
      </c>
      <c r="F550" s="229">
        <f ca="1"/>
        <v>1.8854874943948399E-2</v>
      </c>
      <c r="G550" s="293">
        <f t="shared" ca="1" si="529"/>
        <v>3.9025375720943765</v>
      </c>
      <c r="H550" s="229">
        <f ca="1"/>
        <v>1.9245128701157837E-2</v>
      </c>
      <c r="I550" s="293">
        <f t="shared" ref="I550:K550" ca="1" si="560">(J550-H550)*10000</f>
        <v>0.47912864235066105</v>
      </c>
      <c r="J550" s="229">
        <f ca="1"/>
        <v>1.9293041565392903E-2</v>
      </c>
      <c r="K550" s="293">
        <f t="shared" ca="1" si="560"/>
        <v>1.7909422864394871</v>
      </c>
      <c r="L550" s="229">
        <f ca="1"/>
        <v>1.9472135794036852E-2</v>
      </c>
      <c r="M550" s="2" t="s">
        <v>321</v>
      </c>
    </row>
    <row r="551" spans="3:13">
      <c r="C551" s="228">
        <f t="shared" si="528"/>
        <v>48194.710543981484</v>
      </c>
      <c r="D551" s="229">
        <f ca="1"/>
        <v>1.9622980154224964E-2</v>
      </c>
      <c r="E551" s="293">
        <f t="shared" ca="1" si="529"/>
        <v>-7.9361152379500002</v>
      </c>
      <c r="F551" s="229">
        <f ca="1"/>
        <v>1.8829368630429964E-2</v>
      </c>
      <c r="G551" s="293">
        <f t="shared" ca="1" si="529"/>
        <v>4.0092863562789587</v>
      </c>
      <c r="H551" s="229">
        <f ca="1"/>
        <v>1.923029726605786E-2</v>
      </c>
      <c r="I551" s="293">
        <f t="shared" ref="I551:K551" ca="1" si="561">(J551-H551)*10000</f>
        <v>0.49065648456397132</v>
      </c>
      <c r="J551" s="229">
        <f ca="1"/>
        <v>1.9279362914514257E-2</v>
      </c>
      <c r="K551" s="293">
        <f t="shared" ca="1" si="561"/>
        <v>1.7950808733119272</v>
      </c>
      <c r="L551" s="229">
        <f ca="1"/>
        <v>1.945887100184545E-2</v>
      </c>
      <c r="M551" s="2" t="s">
        <v>321</v>
      </c>
    </row>
    <row r="552" spans="3:13">
      <c r="C552" s="228">
        <f t="shared" si="528"/>
        <v>48204.710543981484</v>
      </c>
      <c r="D552" s="229">
        <f ca="1"/>
        <v>1.9623609249081173E-2</v>
      </c>
      <c r="E552" s="293">
        <f t="shared" ca="1" si="529"/>
        <v>-8.199573630596479</v>
      </c>
      <c r="F552" s="229">
        <f ca="1"/>
        <v>1.8803651886021525E-2</v>
      </c>
      <c r="G552" s="293">
        <f t="shared" ca="1" si="529"/>
        <v>4.1173212188706092</v>
      </c>
      <c r="H552" s="229">
        <f ca="1"/>
        <v>1.9215384007908586E-2</v>
      </c>
      <c r="I552" s="293">
        <f t="shared" ref="I552:K552" ca="1" si="562">(J552-H552)*10000</f>
        <v>0.50252124948975407</v>
      </c>
      <c r="J552" s="229">
        <f ca="1"/>
        <v>1.9265636132857561E-2</v>
      </c>
      <c r="K552" s="293">
        <f t="shared" ca="1" si="562"/>
        <v>1.799432205268972</v>
      </c>
      <c r="L552" s="229">
        <f ca="1"/>
        <v>1.9445579353384458E-2</v>
      </c>
      <c r="M552" s="2" t="s">
        <v>321</v>
      </c>
    </row>
    <row r="553" spans="3:13">
      <c r="C553" s="228">
        <f t="shared" si="528"/>
        <v>48214.710543981484</v>
      </c>
      <c r="D553" s="229">
        <f ca="1"/>
        <v>1.9562700697119125E-2</v>
      </c>
      <c r="E553" s="293">
        <f t="shared" ca="1" si="529"/>
        <v>-7.8330520553683209</v>
      </c>
      <c r="F553" s="229">
        <f ca="1"/>
        <v>1.8779395491582293E-2</v>
      </c>
      <c r="G553" s="293">
        <f t="shared" ca="1" si="529"/>
        <v>4.2158717633323377</v>
      </c>
      <c r="H553" s="229">
        <f ca="1"/>
        <v>1.9200982667915527E-2</v>
      </c>
      <c r="I553" s="293">
        <f t="shared" ref="I553:K553" ca="1" si="563">(J553-H553)*10000</f>
        <v>0.51211775086535538</v>
      </c>
      <c r="J553" s="229">
        <f ca="1"/>
        <v>1.9252194443002062E-2</v>
      </c>
      <c r="K553" s="293">
        <f t="shared" ca="1" si="563"/>
        <v>1.8036473712958536</v>
      </c>
      <c r="L553" s="229">
        <f ca="1"/>
        <v>1.9432559180131648E-2</v>
      </c>
      <c r="M553" s="2" t="s">
        <v>321</v>
      </c>
    </row>
    <row r="554" spans="3:13">
      <c r="C554" s="228">
        <f t="shared" si="528"/>
        <v>48224.710543981484</v>
      </c>
      <c r="D554" s="229">
        <f ca="1"/>
        <v>1.9547521144144538E-2</v>
      </c>
      <c r="E554" s="293">
        <f t="shared" ca="1" si="529"/>
        <v>-7.7758115623995785</v>
      </c>
      <c r="F554" s="229">
        <f ca="1"/>
        <v>1.876993998790458E-2</v>
      </c>
      <c r="G554" s="293">
        <f t="shared" ca="1" si="529"/>
        <v>4.2180918458862431</v>
      </c>
      <c r="H554" s="229">
        <f ca="1"/>
        <v>1.9191749172493205E-2</v>
      </c>
      <c r="I554" s="293">
        <f t="shared" ref="I554:K554" ca="1" si="564">(J554-H554)*10000</f>
        <v>0.49557204124167642</v>
      </c>
      <c r="J554" s="229">
        <f ca="1"/>
        <v>1.9241306376617372E-2</v>
      </c>
      <c r="K554" s="293">
        <f t="shared" ca="1" si="564"/>
        <v>1.8085681320544751</v>
      </c>
      <c r="L554" s="229">
        <f ca="1"/>
        <v>1.942216318982282E-2</v>
      </c>
      <c r="M554" s="2" t="s">
        <v>321</v>
      </c>
    </row>
    <row r="555" spans="3:13">
      <c r="C555" s="228">
        <f t="shared" si="528"/>
        <v>48234.710543981484</v>
      </c>
      <c r="D555" s="229">
        <f ca="1"/>
        <v>1.9524678360799685E-2</v>
      </c>
      <c r="E555" s="293">
        <f t="shared" ca="1" si="529"/>
        <v>-7.6429595396787162</v>
      </c>
      <c r="F555" s="229">
        <f ca="1"/>
        <v>1.8760382406831814E-2</v>
      </c>
      <c r="G555" s="293">
        <f t="shared" ca="1" si="529"/>
        <v>4.2208505646323946</v>
      </c>
      <c r="H555" s="229">
        <f ca="1"/>
        <v>1.9182467463295053E-2</v>
      </c>
      <c r="I555" s="293">
        <f t="shared" ref="I555:K555" ca="1" si="565">(J555-H555)*10000</f>
        <v>0.47923534262292455</v>
      </c>
      <c r="J555" s="229">
        <f ca="1"/>
        <v>1.9230390997557346E-2</v>
      </c>
      <c r="K555" s="293">
        <f t="shared" ca="1" si="565"/>
        <v>1.8135947226145464</v>
      </c>
      <c r="L555" s="229">
        <f ca="1"/>
        <v>1.94117504698188E-2</v>
      </c>
      <c r="M555" s="2" t="s">
        <v>321</v>
      </c>
    </row>
    <row r="556" spans="3:13">
      <c r="C556" s="228">
        <f t="shared" si="528"/>
        <v>48244.710543981484</v>
      </c>
      <c r="D556" s="229">
        <f ca="1"/>
        <v>1.949959181659772E-2</v>
      </c>
      <c r="E556" s="293">
        <f t="shared" ca="1" si="529"/>
        <v>-7.48823451728612</v>
      </c>
      <c r="F556" s="229">
        <f ca="1"/>
        <v>1.8750768364869108E-2</v>
      </c>
      <c r="G556" s="293">
        <f t="shared" ca="1" si="529"/>
        <v>4.2234040775235293</v>
      </c>
      <c r="H556" s="229">
        <f ca="1"/>
        <v>1.9173108772621461E-2</v>
      </c>
      <c r="I556" s="293">
        <f t="shared" ref="I556:K556" ca="1" si="566">(J556-H556)*10000</f>
        <v>0.46346883545676787</v>
      </c>
      <c r="J556" s="229">
        <f ca="1"/>
        <v>1.9219455656167138E-2</v>
      </c>
      <c r="K556" s="293">
        <f t="shared" ca="1" si="566"/>
        <v>1.8186952989429281</v>
      </c>
      <c r="L556" s="229">
        <f ca="1"/>
        <v>1.9401325186061431E-2</v>
      </c>
      <c r="M556" s="2" t="s">
        <v>321</v>
      </c>
    </row>
    <row r="557" spans="3:13">
      <c r="C557" s="228">
        <f t="shared" si="528"/>
        <v>48254.710543981484</v>
      </c>
      <c r="D557" s="229">
        <f ca="1"/>
        <v>1.947448817616379E-2</v>
      </c>
      <c r="E557" s="293">
        <f t="shared" ca="1" si="529"/>
        <v>-7.3334068180832057</v>
      </c>
      <c r="F557" s="229">
        <f ca="1"/>
        <v>1.8741147494355469E-2</v>
      </c>
      <c r="G557" s="293">
        <f t="shared" ca="1" si="529"/>
        <v>4.2261263673930642</v>
      </c>
      <c r="H557" s="229">
        <f ca="1"/>
        <v>1.9163760131094776E-2</v>
      </c>
      <c r="I557" s="293">
        <f t="shared" ref="I557:K557" ca="1" si="567">(J557-H557)*10000</f>
        <v>0.44742501740156759</v>
      </c>
      <c r="J557" s="229">
        <f ca="1"/>
        <v>1.9208502632834933E-2</v>
      </c>
      <c r="K557" s="293">
        <f t="shared" ca="1" si="567"/>
        <v>1.8238598517978168</v>
      </c>
      <c r="L557" s="229">
        <f ca="1"/>
        <v>1.9390888618014714E-2</v>
      </c>
      <c r="M557" s="2" t="s">
        <v>321</v>
      </c>
    </row>
    <row r="558" spans="3:13">
      <c r="C558" s="228">
        <f t="shared" si="528"/>
        <v>48264.710543981484</v>
      </c>
      <c r="D558" s="229">
        <f ca="1"/>
        <v>1.9449367502290274E-2</v>
      </c>
      <c r="E558" s="293">
        <f t="shared" ca="1" si="529"/>
        <v>-7.1786493116770753</v>
      </c>
      <c r="F558" s="229">
        <f ca="1"/>
        <v>1.8731502571122566E-2</v>
      </c>
      <c r="G558" s="293">
        <f t="shared" ca="1" si="529"/>
        <v>4.2287622195822872</v>
      </c>
      <c r="H558" s="229">
        <f ca="1"/>
        <v>1.9154378793080795E-2</v>
      </c>
      <c r="I558" s="293">
        <f t="shared" ref="I558:K558" ca="1" si="568">(J558-H558)*10000</f>
        <v>0.4315313916741087</v>
      </c>
      <c r="J558" s="229">
        <f ca="1"/>
        <v>1.9197531932248206E-2</v>
      </c>
      <c r="K558" s="293">
        <f t="shared" ca="1" si="568"/>
        <v>1.8290881404263437</v>
      </c>
      <c r="L558" s="229">
        <f ca="1"/>
        <v>1.938044074629084E-2</v>
      </c>
      <c r="M558" s="2" t="s">
        <v>321</v>
      </c>
    </row>
    <row r="559" spans="3:13">
      <c r="C559" s="228">
        <f t="shared" si="528"/>
        <v>48274.710543981484</v>
      </c>
      <c r="D559" s="229">
        <f ca="1"/>
        <v>1.9424229857776757E-2</v>
      </c>
      <c r="E559" s="293">
        <f t="shared" ca="1" si="529"/>
        <v>-7.0239264797098899</v>
      </c>
      <c r="F559" s="229">
        <f ca="1"/>
        <v>1.8721837209805768E-2</v>
      </c>
      <c r="G559" s="293">
        <f t="shared" ca="1" si="529"/>
        <v>4.2319581014824488</v>
      </c>
      <c r="H559" s="229">
        <f ca="1"/>
        <v>1.9145033019954013E-2</v>
      </c>
      <c r="I559" s="293">
        <f t="shared" ref="I559:K559" ca="1" si="569">(J559-H559)*10000</f>
        <v>0.41424496977356812</v>
      </c>
      <c r="J559" s="229">
        <f ca="1"/>
        <v>1.918645751693137E-2</v>
      </c>
      <c r="K559" s="293">
        <f t="shared" ca="1" si="569"/>
        <v>1.8348413548220643</v>
      </c>
      <c r="L559" s="229">
        <f ca="1"/>
        <v>1.9369941652413576E-2</v>
      </c>
      <c r="M559" s="2" t="s">
        <v>321</v>
      </c>
    </row>
    <row r="560" spans="3:13">
      <c r="C560" s="228">
        <f t="shared" si="528"/>
        <v>48284.710543981484</v>
      </c>
      <c r="D560" s="229">
        <f ca="1"/>
        <v>1.9399075305962819E-2</v>
      </c>
      <c r="E560" s="293">
        <f t="shared" ca="1" si="529"/>
        <v>-6.869346030116616</v>
      </c>
      <c r="F560" s="229">
        <f ca="1"/>
        <v>1.8712140702951158E-2</v>
      </c>
      <c r="G560" s="293">
        <f t="shared" ca="1" si="529"/>
        <v>4.2344125705329194</v>
      </c>
      <c r="H560" s="229">
        <f ca="1"/>
        <v>1.913558196000445E-2</v>
      </c>
      <c r="I560" s="293">
        <f t="shared" ref="I560:K560" ca="1" si="570">(J560-H560)*10000</f>
        <v>0.39866545378887397</v>
      </c>
      <c r="J560" s="229">
        <f ca="1"/>
        <v>1.9175448505383337E-2</v>
      </c>
      <c r="K560" s="293">
        <f t="shared" ca="1" si="570"/>
        <v>1.8402775813652559</v>
      </c>
      <c r="L560" s="229">
        <f ca="1"/>
        <v>1.9359476263519863E-2</v>
      </c>
      <c r="M560" s="2" t="s">
        <v>321</v>
      </c>
    </row>
    <row r="561" spans="3:13">
      <c r="C561" s="228">
        <f t="shared" si="528"/>
        <v>48294.710543981484</v>
      </c>
      <c r="D561" s="229">
        <f ca="1"/>
        <v>1.93739039097954E-2</v>
      </c>
      <c r="E561" s="293">
        <f t="shared" ca="1" si="529"/>
        <v>-6.7148379295795673</v>
      </c>
      <c r="F561" s="229">
        <f ca="1"/>
        <v>1.8702420116837443E-2</v>
      </c>
      <c r="G561" s="293">
        <f t="shared" ca="1" si="529"/>
        <v>4.2367803035901765</v>
      </c>
      <c r="H561" s="229">
        <f ca="1"/>
        <v>1.9126098147196461E-2</v>
      </c>
      <c r="I561" s="293">
        <f t="shared" ref="I561:K561" ca="1" si="571">(J561-H561)*10000</f>
        <v>0.38323649704057744</v>
      </c>
      <c r="J561" s="229">
        <f ca="1"/>
        <v>1.9164421796900519E-2</v>
      </c>
      <c r="K561" s="293">
        <f t="shared" ca="1" si="571"/>
        <v>1.8457769506383808</v>
      </c>
      <c r="L561" s="229">
        <f ca="1"/>
        <v>1.9348999491964357E-2</v>
      </c>
      <c r="M561" s="2" t="s">
        <v>321</v>
      </c>
    </row>
    <row r="562" spans="3:13">
      <c r="C562" s="228">
        <f t="shared" si="528"/>
        <v>48304.710543981484</v>
      </c>
      <c r="D562" s="229">
        <f ca="1"/>
        <v>1.9348715732971117E-2</v>
      </c>
      <c r="E562" s="293">
        <f t="shared" ca="1" si="529"/>
        <v>-6.5603691478143684</v>
      </c>
      <c r="F562" s="229">
        <f ca="1"/>
        <v>1.869267881818968E-2</v>
      </c>
      <c r="G562" s="293">
        <f t="shared" ca="1" si="529"/>
        <v>4.2387510101356272</v>
      </c>
      <c r="H562" s="229">
        <f ca="1"/>
        <v>1.9116553919203243E-2</v>
      </c>
      <c r="I562" s="293">
        <f t="shared" ref="I562:K562" ca="1" si="572">(J562-H562)*10000</f>
        <v>0.36870942531231493</v>
      </c>
      <c r="J562" s="229">
        <f ca="1"/>
        <v>1.9153424861734474E-2</v>
      </c>
      <c r="K562" s="293">
        <f t="shared" ca="1" si="572"/>
        <v>1.8508645016426102</v>
      </c>
      <c r="L562" s="229">
        <f ca="1"/>
        <v>1.9338511311898735E-2</v>
      </c>
      <c r="M562" s="2" t="s">
        <v>321</v>
      </c>
    </row>
    <row r="563" spans="3:13">
      <c r="C563" s="228">
        <f t="shared" si="528"/>
        <v>48314.710543981484</v>
      </c>
      <c r="D563" s="229">
        <f ca="1"/>
        <v>1.9323510838959199E-2</v>
      </c>
      <c r="E563" s="293">
        <f t="shared" ca="1" si="529"/>
        <v>-6.4059904073565308</v>
      </c>
      <c r="F563" s="229">
        <f ca="1"/>
        <v>1.8682911798223546E-2</v>
      </c>
      <c r="G563" s="293">
        <f t="shared" ca="1" si="529"/>
        <v>4.240948967061259</v>
      </c>
      <c r="H563" s="229">
        <f ca="1"/>
        <v>1.9107006694929672E-2</v>
      </c>
      <c r="I563" s="293">
        <f t="shared" ref="I563:K563" ca="1" si="573">(J563-H563)*10000</f>
        <v>0.35357518833146334</v>
      </c>
      <c r="J563" s="229">
        <f ca="1"/>
        <v>1.9142364213762818E-2</v>
      </c>
      <c r="K563" s="293">
        <f t="shared" ca="1" si="573"/>
        <v>1.8564748368534236</v>
      </c>
      <c r="L563" s="229">
        <f ca="1"/>
        <v>1.9328011697448161E-2</v>
      </c>
      <c r="M563" s="2" t="s">
        <v>321</v>
      </c>
    </row>
    <row r="564" spans="3:13">
      <c r="C564" s="228">
        <f t="shared" si="528"/>
        <v>48324.710543981484</v>
      </c>
      <c r="D564" s="229">
        <f ca="1"/>
        <v>1.9298289948702953E-2</v>
      </c>
      <c r="E564" s="293">
        <f t="shared" ca="1" si="529"/>
        <v>-6.2516924247524308</v>
      </c>
      <c r="F564" s="229">
        <f ca="1"/>
        <v>1.867312070622771E-2</v>
      </c>
      <c r="G564" s="293">
        <f t="shared" ca="1" si="529"/>
        <v>4.2430596237632772</v>
      </c>
      <c r="H564" s="229">
        <f ca="1"/>
        <v>1.9097426668604037E-2</v>
      </c>
      <c r="I564" s="293">
        <f t="shared" ref="I564:K564" ca="1" si="574">(J564-H564)*10000</f>
        <v>0.33859183647937802</v>
      </c>
      <c r="J564" s="229">
        <f ca="1"/>
        <v>1.9131285852251975E-2</v>
      </c>
      <c r="K564" s="293">
        <f t="shared" ca="1" si="574"/>
        <v>1.8621477045459995</v>
      </c>
      <c r="L564" s="229">
        <f ca="1"/>
        <v>1.9317500622706575E-2</v>
      </c>
      <c r="M564" s="2" t="s">
        <v>321</v>
      </c>
    </row>
    <row r="565" spans="3:13">
      <c r="C565" s="228">
        <f t="shared" si="528"/>
        <v>48334.710543981484</v>
      </c>
      <c r="D565" s="229">
        <f ca="1"/>
        <v>1.9273088458368379E-2</v>
      </c>
      <c r="E565" s="293">
        <f t="shared" ca="1" si="529"/>
        <v>-6.0978291754110874</v>
      </c>
      <c r="F565" s="229">
        <f ca="1"/>
        <v>1.866330554082727E-2</v>
      </c>
      <c r="G565" s="293">
        <f t="shared" ca="1" si="529"/>
        <v>4.2450828362443351</v>
      </c>
      <c r="H565" s="229">
        <f ca="1"/>
        <v>1.9087813824451703E-2</v>
      </c>
      <c r="I565" s="293">
        <f t="shared" ref="I565:K565" ca="1" si="575">(J565-H565)*10000</f>
        <v>0.32375947006474393</v>
      </c>
      <c r="J565" s="229">
        <f ca="1"/>
        <v>1.9120189771458178E-2</v>
      </c>
      <c r="K565" s="293">
        <f t="shared" ca="1" si="575"/>
        <v>1.8678829028314499</v>
      </c>
      <c r="L565" s="229">
        <f ca="1"/>
        <v>1.9306978061741323E-2</v>
      </c>
      <c r="M565" s="2" t="s">
        <v>321</v>
      </c>
    </row>
    <row r="566" spans="3:13">
      <c r="C566" s="228">
        <f t="shared" si="528"/>
        <v>48344.710543981484</v>
      </c>
      <c r="D566" s="229">
        <f ca="1"/>
        <v>1.9247926913692901E-2</v>
      </c>
      <c r="E566" s="293">
        <f t="shared" ca="1" si="529"/>
        <v>-5.9447082017392852</v>
      </c>
      <c r="F566" s="229">
        <f ca="1"/>
        <v>1.8653456093518973E-2</v>
      </c>
      <c r="G566" s="293">
        <f t="shared" ca="1" si="529"/>
        <v>4.2473111004071029</v>
      </c>
      <c r="H566" s="229">
        <f ca="1"/>
        <v>1.9078187203559683E-2</v>
      </c>
      <c r="I566" s="293">
        <f t="shared" ref="I566:K566" ca="1" si="576">(J566-H566)*10000</f>
        <v>0.3083539289384235</v>
      </c>
      <c r="J566" s="229">
        <f ca="1"/>
        <v>1.9109022596453525E-2</v>
      </c>
      <c r="K566" s="293">
        <f t="shared" ca="1" si="576"/>
        <v>1.8742139213605638</v>
      </c>
      <c r="L566" s="229">
        <f ca="1"/>
        <v>1.9296443988589582E-2</v>
      </c>
      <c r="M566" s="2" t="s">
        <v>321</v>
      </c>
    </row>
    <row r="567" spans="3:13">
      <c r="C567" s="228">
        <f t="shared" si="528"/>
        <v>48354.710543981484</v>
      </c>
      <c r="D567" s="229">
        <f ca="1"/>
        <v>1.9222805499371824E-2</v>
      </c>
      <c r="E567" s="293">
        <f t="shared" ca="1" si="529"/>
        <v>-5.7921443435828692</v>
      </c>
      <c r="F567" s="229">
        <f ca="1"/>
        <v>1.8643591065013537E-2</v>
      </c>
      <c r="G567" s="293">
        <f t="shared" ca="1" si="529"/>
        <v>4.2491550719643207</v>
      </c>
      <c r="H567" s="229">
        <f ca="1"/>
        <v>1.9068506572209969E-2</v>
      </c>
      <c r="I567" s="293">
        <f t="shared" ref="I567:K567" ca="1" si="577">(J567-H567)*10000</f>
        <v>0.29383012363281419</v>
      </c>
      <c r="J567" s="229">
        <f ca="1"/>
        <v>1.9097889584573251E-2</v>
      </c>
      <c r="K567" s="293">
        <f t="shared" ca="1" si="577"/>
        <v>1.8800879268818238</v>
      </c>
      <c r="L567" s="229">
        <f ca="1"/>
        <v>1.9285898377261433E-2</v>
      </c>
      <c r="M567" s="2" t="s">
        <v>321</v>
      </c>
    </row>
    <row r="568" spans="3:13">
      <c r="C568" s="228">
        <f t="shared" si="528"/>
        <v>48364.710543981484</v>
      </c>
      <c r="D568" s="229">
        <f ca="1"/>
        <v>1.919772439986684E-2</v>
      </c>
      <c r="E568" s="293">
        <f t="shared" ca="1" si="529"/>
        <v>-5.6402243776753487</v>
      </c>
      <c r="F568" s="229">
        <f ca="1"/>
        <v>1.8633701962099306E-2</v>
      </c>
      <c r="G568" s="293">
        <f t="shared" ca="1" si="529"/>
        <v>4.2509116865788172</v>
      </c>
      <c r="H568" s="229">
        <f ca="1"/>
        <v>1.9058793130757187E-2</v>
      </c>
      <c r="I568" s="293">
        <f t="shared" ref="I568:K568" ca="1" si="578">(J568-H568)*10000</f>
        <v>0.27945704815384581</v>
      </c>
      <c r="J568" s="229">
        <f ca="1"/>
        <v>1.9086738835572572E-2</v>
      </c>
      <c r="K568" s="293">
        <f t="shared" ca="1" si="578"/>
        <v>1.8860236616406387</v>
      </c>
      <c r="L568" s="229">
        <f ca="1"/>
        <v>1.9275341201736636E-2</v>
      </c>
      <c r="M568" s="2" t="s">
        <v>321</v>
      </c>
    </row>
    <row r="569" spans="3:13">
      <c r="C569" s="228">
        <f t="shared" si="528"/>
        <v>48374.710543981484</v>
      </c>
      <c r="D569" s="229">
        <f ca="1"/>
        <v>1.9172683799381418E-2</v>
      </c>
      <c r="E569" s="293">
        <f t="shared" ca="1" si="529"/>
        <v>-5.4887966082064334</v>
      </c>
      <c r="F569" s="229">
        <f ca="1"/>
        <v>1.8623804138560775E-2</v>
      </c>
      <c r="G569" s="293">
        <f t="shared" ca="1" si="529"/>
        <v>4.2524274568122093</v>
      </c>
      <c r="H569" s="229">
        <f ca="1"/>
        <v>1.9049046884241996E-2</v>
      </c>
      <c r="I569" s="293">
        <f t="shared" ref="I569:K569" ca="1" si="579">(J569-H569)*10000</f>
        <v>0.26581257856993917</v>
      </c>
      <c r="J569" s="229">
        <f ca="1"/>
        <v>1.907562814209899E-2</v>
      </c>
      <c r="K569" s="293">
        <f t="shared" ca="1" si="579"/>
        <v>1.8914429386930955</v>
      </c>
      <c r="L569" s="229">
        <f ca="1"/>
        <v>1.9264772435968299E-2</v>
      </c>
      <c r="M569" s="2" t="s">
        <v>321</v>
      </c>
    </row>
    <row r="570" spans="3:13">
      <c r="C570" s="228">
        <f t="shared" si="528"/>
        <v>48384.710543981484</v>
      </c>
      <c r="D570" s="229">
        <f ca="1"/>
        <v>1.9147683882684622E-2</v>
      </c>
      <c r="E570" s="293">
        <f t="shared" ca="1" si="529"/>
        <v>-5.3381527749015234</v>
      </c>
      <c r="F570" s="229">
        <f ca="1"/>
        <v>1.861386860519447E-2</v>
      </c>
      <c r="G570" s="293">
        <f t="shared" ca="1" si="529"/>
        <v>4.253992326454445</v>
      </c>
      <c r="H570" s="229">
        <f ca="1"/>
        <v>1.9039267837839914E-2</v>
      </c>
      <c r="I570" s="293">
        <f t="shared" ref="I570:K570" ca="1" si="580">(J570-H570)*10000</f>
        <v>0.25175542423247488</v>
      </c>
      <c r="J570" s="229">
        <f ca="1"/>
        <v>1.9064443380263162E-2</v>
      </c>
      <c r="K570" s="293">
        <f t="shared" ca="1" si="580"/>
        <v>1.8974867361599979</v>
      </c>
      <c r="L570" s="229">
        <f ca="1"/>
        <v>1.9254192053879161E-2</v>
      </c>
      <c r="M570" s="2" t="s">
        <v>321</v>
      </c>
    </row>
    <row r="571" spans="3:13">
      <c r="C571" s="228">
        <f t="shared" si="528"/>
        <v>48394.710543981484</v>
      </c>
      <c r="D571" s="229">
        <f ca="1"/>
        <v>1.9122724833856915E-2</v>
      </c>
      <c r="E571" s="293">
        <f t="shared" ca="1" si="529"/>
        <v>-5.1881583541549254</v>
      </c>
      <c r="F571" s="229">
        <f ca="1"/>
        <v>1.8603908998441422E-2</v>
      </c>
      <c r="G571" s="293">
        <f t="shared" ca="1" si="529"/>
        <v>4.2554699841779176</v>
      </c>
      <c r="H571" s="229">
        <f ca="1"/>
        <v>1.9029455996859214E-2</v>
      </c>
      <c r="I571" s="293">
        <f t="shared" ref="I571:K571" ca="1" si="581">(J571-H571)*10000</f>
        <v>0.23784868745015814</v>
      </c>
      <c r="J571" s="229">
        <f ca="1"/>
        <v>1.905324086560423E-2</v>
      </c>
      <c r="K571" s="293">
        <f t="shared" ca="1" si="581"/>
        <v>1.9035916376109254</v>
      </c>
      <c r="L571" s="229">
        <f ca="1"/>
        <v>1.9243600029365322E-2</v>
      </c>
      <c r="M571" s="2" t="s">
        <v>321</v>
      </c>
    </row>
    <row r="572" spans="3:13">
      <c r="C572" s="228">
        <f t="shared" si="528"/>
        <v>48404.710543981484</v>
      </c>
      <c r="D572" s="229">
        <f ca="1"/>
        <v>1.9097806836991041E-2</v>
      </c>
      <c r="E572" s="293">
        <f t="shared" ca="1" si="529"/>
        <v>-5.0390202563821775</v>
      </c>
      <c r="F572" s="229">
        <f ca="1"/>
        <v>1.8593904811352823E-2</v>
      </c>
      <c r="G572" s="293">
        <f t="shared" ca="1" si="529"/>
        <v>4.2570655538672408</v>
      </c>
      <c r="H572" s="229">
        <f ca="1"/>
        <v>1.9019611366739547E-2</v>
      </c>
      <c r="I572" s="293">
        <f t="shared" ref="I572:K572" ca="1" si="582">(J572-H572)*10000</f>
        <v>0.24897236161353781</v>
      </c>
      <c r="J572" s="229">
        <f ca="1"/>
        <v>1.9044508602900901E-2</v>
      </c>
      <c r="K572" s="293">
        <f t="shared" ca="1" si="582"/>
        <v>1.8848773339261506</v>
      </c>
      <c r="L572" s="229">
        <f ca="1"/>
        <v>1.9232996336293516E-2</v>
      </c>
      <c r="M572" s="2" t="s">
        <v>321</v>
      </c>
    </row>
    <row r="573" spans="3:13">
      <c r="C573" s="228">
        <f t="shared" si="528"/>
        <v>48414.710543981484</v>
      </c>
      <c r="D573" s="229">
        <f ca="1"/>
        <v>1.9072930094245284E-2</v>
      </c>
      <c r="E573" s="293">
        <f t="shared" ca="1" si="529"/>
        <v>-4.8903475547265947</v>
      </c>
      <c r="F573" s="229">
        <f ca="1"/>
        <v>1.8583895338772624E-2</v>
      </c>
      <c r="G573" s="293">
        <f t="shared" ca="1" si="529"/>
        <v>4.2583861428243175</v>
      </c>
      <c r="H573" s="229">
        <f ca="1"/>
        <v>1.9009733953055056E-2</v>
      </c>
      <c r="I573" s="293">
        <f t="shared" ref="I573:K573" ca="1" si="583">(J573-H573)*10000</f>
        <v>0.26365481011033504</v>
      </c>
      <c r="J573" s="229">
        <f ca="1"/>
        <v>1.9036099434066089E-2</v>
      </c>
      <c r="K573" s="293">
        <f t="shared" ca="1" si="583"/>
        <v>1.8628151443602845</v>
      </c>
      <c r="L573" s="229">
        <f ca="1"/>
        <v>1.9222380948502118E-2</v>
      </c>
      <c r="M573" s="2" t="s">
        <v>321</v>
      </c>
    </row>
    <row r="574" spans="3:13">
      <c r="C574" s="228">
        <f t="shared" si="528"/>
        <v>48424.710543981484</v>
      </c>
      <c r="D574" s="229">
        <f ca="1"/>
        <v>1.9048100724884741E-2</v>
      </c>
      <c r="E574" s="293">
        <f t="shared" ca="1" si="529"/>
        <v>-4.7423893256992935</v>
      </c>
      <c r="F574" s="229">
        <f ca="1"/>
        <v>1.8573861792314812E-2</v>
      </c>
      <c r="G574" s="293">
        <f t="shared" ca="1" si="529"/>
        <v>4.2596196792604042</v>
      </c>
      <c r="H574" s="229">
        <f ca="1"/>
        <v>1.8999823760240852E-2</v>
      </c>
      <c r="I574" s="293">
        <f t="shared" ref="I574:K574" ca="1" si="584">(J574-H574)*10000</f>
        <v>0.27845297949153497</v>
      </c>
      <c r="J574" s="229">
        <f ca="1"/>
        <v>1.9027669058190005E-2</v>
      </c>
      <c r="K574" s="293">
        <f t="shared" ca="1" si="584"/>
        <v>1.8408478161091244</v>
      </c>
      <c r="L574" s="229">
        <f ca="1"/>
        <v>1.9211753839800918E-2</v>
      </c>
      <c r="M574" s="2" t="s">
        <v>321</v>
      </c>
    </row>
    <row r="575" spans="3:13">
      <c r="C575" s="228">
        <f t="shared" si="528"/>
        <v>48434.710543981484</v>
      </c>
      <c r="D575" s="229">
        <f ca="1"/>
        <v>1.9023323832838866E-2</v>
      </c>
      <c r="E575" s="293">
        <f t="shared" ca="1" si="529"/>
        <v>-4.5951966096376484</v>
      </c>
      <c r="F575" s="229">
        <f ca="1"/>
        <v>1.8563804171875101E-2</v>
      </c>
      <c r="G575" s="293">
        <f t="shared" ca="1" si="529"/>
        <v>4.2607661225286391</v>
      </c>
      <c r="H575" s="229">
        <f ca="1"/>
        <v>1.8989880784127965E-2</v>
      </c>
      <c r="I575" s="293">
        <f t="shared" ref="I575:K575" ca="1" si="585">(J575-H575)*10000</f>
        <v>0.29336663353498466</v>
      </c>
      <c r="J575" s="229">
        <f ca="1"/>
        <v>1.9019217447481463E-2</v>
      </c>
      <c r="K575" s="293">
        <f t="shared" ca="1" si="585"/>
        <v>1.8189753649093185</v>
      </c>
      <c r="L575" s="229">
        <f ca="1"/>
        <v>1.9201114983972395E-2</v>
      </c>
      <c r="M575" s="2" t="s">
        <v>321</v>
      </c>
    </row>
    <row r="576" spans="3:13">
      <c r="C576" s="228">
        <f t="shared" si="528"/>
        <v>48444.710543981484</v>
      </c>
      <c r="D576" s="229">
        <f ca="1"/>
        <v>1.8998599624865747E-2</v>
      </c>
      <c r="E576" s="293">
        <f t="shared" ca="1" si="529"/>
        <v>-4.4487714748961409</v>
      </c>
      <c r="F576" s="229">
        <f ca="1"/>
        <v>1.8553722477376133E-2</v>
      </c>
      <c r="G576" s="293">
        <f t="shared" ca="1" si="529"/>
        <v>4.2618254542018539</v>
      </c>
      <c r="H576" s="229">
        <f ca="1"/>
        <v>1.8979905022796319E-2</v>
      </c>
      <c r="I576" s="293">
        <f t="shared" ref="I576:K576" ca="1" si="586">(J576-H576)*10000</f>
        <v>0.3083953751320534</v>
      </c>
      <c r="J576" s="229">
        <f ca="1"/>
        <v>1.9010744560309524E-2</v>
      </c>
      <c r="K576" s="293">
        <f t="shared" ca="1" si="586"/>
        <v>1.7971979446065531</v>
      </c>
      <c r="L576" s="229">
        <f ca="1"/>
        <v>1.9190464354770179E-2</v>
      </c>
      <c r="M576" s="2" t="s">
        <v>321</v>
      </c>
    </row>
    <row r="577" spans="3:13">
      <c r="C577" s="228">
        <f t="shared" si="528"/>
        <v>48454.710543981484</v>
      </c>
      <c r="D577" s="229">
        <f ca="1"/>
        <v>1.8973928307488848E-2</v>
      </c>
      <c r="E577" s="293">
        <f t="shared" ca="1" si="529"/>
        <v>-4.30311598638853</v>
      </c>
      <c r="F577" s="229">
        <f ca="1"/>
        <v>1.8543616708849995E-2</v>
      </c>
      <c r="G577" s="293">
        <f t="shared" ca="1" si="529"/>
        <v>4.2627976654590825</v>
      </c>
      <c r="H577" s="229">
        <f ca="1"/>
        <v>1.8969896475395903E-2</v>
      </c>
      <c r="I577" s="293">
        <f t="shared" ref="I577:K577" ca="1" si="587">(J577-H577)*10000</f>
        <v>0.32353879027127719</v>
      </c>
      <c r="J577" s="229">
        <f ca="1"/>
        <v>1.9002250354423031E-2</v>
      </c>
      <c r="K577" s="293">
        <f t="shared" ca="1" si="587"/>
        <v>1.7755157149585907</v>
      </c>
      <c r="L577" s="229">
        <f ca="1"/>
        <v>1.917980192591889E-2</v>
      </c>
      <c r="M577" s="2" t="s">
        <v>321</v>
      </c>
    </row>
    <row r="578" spans="3:13">
      <c r="C578" s="228">
        <f t="shared" si="528"/>
        <v>48464.710543981484</v>
      </c>
      <c r="D578" s="229">
        <f ca="1"/>
        <v>1.8949310087214379E-2</v>
      </c>
      <c r="E578" s="293">
        <f t="shared" ca="1" si="529"/>
        <v>-4.1579237861527618</v>
      </c>
      <c r="F578" s="229">
        <f ca="1"/>
        <v>1.8533517708599102E-2</v>
      </c>
      <c r="G578" s="293">
        <f t="shared" ca="1" si="529"/>
        <v>4.2634429465554167</v>
      </c>
      <c r="H578" s="229">
        <f ca="1"/>
        <v>1.8959862003254644E-2</v>
      </c>
      <c r="I578" s="293">
        <f t="shared" ref="I578:K578" ca="1" si="588">(J578-H578)*10000</f>
        <v>0.33548292475791414</v>
      </c>
      <c r="J578" s="229">
        <f ca="1"/>
        <v>1.8993410295730435E-2</v>
      </c>
      <c r="K578" s="293">
        <f t="shared" ca="1" si="588"/>
        <v>1.757173753864985</v>
      </c>
      <c r="L578" s="229">
        <f ca="1"/>
        <v>1.9169127671116934E-2</v>
      </c>
      <c r="M578" s="2" t="s">
        <v>321</v>
      </c>
    </row>
    <row r="579" spans="3:13">
      <c r="C579" s="228">
        <f t="shared" si="528"/>
        <v>48474.710543981484</v>
      </c>
      <c r="D579" s="229">
        <f ca="1"/>
        <v>1.892474517023383E-2</v>
      </c>
      <c r="E579" s="293">
        <f t="shared" ca="1" si="529"/>
        <v>-4.0137965143782415</v>
      </c>
      <c r="F579" s="229">
        <f ca="1"/>
        <v>1.8523365518796006E-2</v>
      </c>
      <c r="G579" s="293">
        <f t="shared" ca="1" si="529"/>
        <v>4.2642452981601906</v>
      </c>
      <c r="H579" s="229">
        <f ca="1"/>
        <v>1.8949790048612025E-2</v>
      </c>
      <c r="I579" s="293">
        <f t="shared" ref="I579:K579" ca="1" si="589">(J579-H579)*10000</f>
        <v>0.35134949769671797</v>
      </c>
      <c r="J579" s="229">
        <f ca="1"/>
        <v>1.8984924998381697E-2</v>
      </c>
      <c r="K579" s="293">
        <f t="shared" ca="1" si="589"/>
        <v>1.7351656565131255</v>
      </c>
      <c r="L579" s="229">
        <f ca="1"/>
        <v>1.915844156403301E-2</v>
      </c>
      <c r="M579" s="2" t="s">
        <v>321</v>
      </c>
    </row>
    <row r="580" spans="3:13">
      <c r="C580" s="228">
        <f t="shared" si="528"/>
        <v>48484.710543981484</v>
      </c>
      <c r="D580" s="229">
        <f ca="1"/>
        <v>1.8900233762770099E-2</v>
      </c>
      <c r="E580" s="293">
        <f t="shared" ca="1" si="529"/>
        <v>-3.8704450478183743</v>
      </c>
      <c r="F580" s="229">
        <f ca="1"/>
        <v>1.8513189257988262E-2</v>
      </c>
      <c r="G580" s="293">
        <f t="shared" ca="1" si="529"/>
        <v>4.2649604986872562</v>
      </c>
      <c r="H580" s="229">
        <f ca="1"/>
        <v>1.8939685307856988E-2</v>
      </c>
      <c r="I580" s="293">
        <f t="shared" ref="I580:K580" ca="1" si="590">(J580-H580)*10000</f>
        <v>0.36732902147722235</v>
      </c>
      <c r="J580" s="229">
        <f ca="1"/>
        <v>1.897641821000471E-2</v>
      </c>
      <c r="K580" s="293">
        <f t="shared" ca="1" si="590"/>
        <v>1.7132536830402265</v>
      </c>
      <c r="L580" s="229">
        <f ca="1"/>
        <v>1.9147743578308733E-2</v>
      </c>
      <c r="M580" s="2" t="s">
        <v>321</v>
      </c>
    </row>
    <row r="581" spans="3:13">
      <c r="C581" s="228">
        <f t="shared" si="528"/>
        <v>48494.710543981484</v>
      </c>
      <c r="D581" s="229">
        <f ca="1"/>
        <v>1.8875776070898347E-2</v>
      </c>
      <c r="E581" s="293">
        <f t="shared" ca="1" si="529"/>
        <v>-3.7282316913378466</v>
      </c>
      <c r="F581" s="229">
        <f ca="1"/>
        <v>1.8502952901764562E-2</v>
      </c>
      <c r="G581" s="293">
        <f t="shared" ca="1" si="529"/>
        <v>4.3052725452850247</v>
      </c>
      <c r="H581" s="229">
        <f ca="1"/>
        <v>1.8933480156293064E-2</v>
      </c>
      <c r="I581" s="293">
        <f t="shared" ref="I581:K581" ca="1" si="591">(J581-H581)*10000</f>
        <v>0.34467828817028728</v>
      </c>
      <c r="J581" s="229">
        <f ca="1"/>
        <v>1.8967947985110093E-2</v>
      </c>
      <c r="K581" s="293">
        <f t="shared" ca="1" si="591"/>
        <v>1.6908570244626719</v>
      </c>
      <c r="L581" s="229">
        <f ca="1"/>
        <v>1.913703368755636E-2</v>
      </c>
      <c r="M581" s="2" t="s">
        <v>321</v>
      </c>
    </row>
    <row r="582" spans="3:13">
      <c r="C582" s="228">
        <f t="shared" si="528"/>
        <v>48504.710543981484</v>
      </c>
      <c r="D582" s="229">
        <f ca="1"/>
        <v>1.8851372300533849E-2</v>
      </c>
      <c r="E582" s="293">
        <f t="shared" ca="1" si="529"/>
        <v>-3.5864553487531534</v>
      </c>
      <c r="F582" s="229">
        <f ca="1"/>
        <v>1.8492726765658534E-2</v>
      </c>
      <c r="G582" s="293">
        <f t="shared" ca="1" si="529"/>
        <v>4.3621243001296106</v>
      </c>
      <c r="H582" s="229">
        <f ca="1"/>
        <v>1.8928939195671495E-2</v>
      </c>
      <c r="I582" s="293">
        <f t="shared" ref="I582:K582" ca="1" si="592">(J582-H582)*10000</f>
        <v>0.30441540140854761</v>
      </c>
      <c r="J582" s="229">
        <f ca="1"/>
        <v>1.895938073581235E-2</v>
      </c>
      <c r="K582" s="293">
        <f t="shared" ca="1" si="592"/>
        <v>1.6693112954940457</v>
      </c>
      <c r="L582" s="229">
        <f ca="1"/>
        <v>1.9126311865361754E-2</v>
      </c>
      <c r="M582" s="2" t="s">
        <v>321</v>
      </c>
    </row>
    <row r="583" spans="3:13">
      <c r="C583" s="228">
        <f t="shared" si="528"/>
        <v>48514.710543981484</v>
      </c>
      <c r="D583" s="229">
        <f ca="1"/>
        <v>1.8827030905246504E-2</v>
      </c>
      <c r="E583" s="293">
        <f t="shared" ca="1" si="529"/>
        <v>-3.4455435010833853</v>
      </c>
      <c r="F583" s="229">
        <f ca="1"/>
        <v>1.8482476555138166E-2</v>
      </c>
      <c r="G583" s="293">
        <f t="shared" ca="1" si="529"/>
        <v>4.4188268656768921</v>
      </c>
      <c r="H583" s="229">
        <f ca="1"/>
        <v>1.8924359241705855E-2</v>
      </c>
      <c r="I583" s="293">
        <f t="shared" ref="I583:K583" ca="1" si="593">(J583-H583)*10000</f>
        <v>0.2643264089982264</v>
      </c>
      <c r="J583" s="229">
        <f ca="1"/>
        <v>1.8950791882605678E-2</v>
      </c>
      <c r="K583" s="293">
        <f t="shared" ca="1" si="593"/>
        <v>1.647862026758623</v>
      </c>
      <c r="L583" s="229">
        <f ca="1"/>
        <v>1.911557808528154E-2</v>
      </c>
      <c r="M583" s="2" t="s">
        <v>321</v>
      </c>
    </row>
    <row r="584" spans="3:13">
      <c r="C584" s="228">
        <f t="shared" ref="C584:C647" si="594">C583+Periodicity</f>
        <v>48524.710543981484</v>
      </c>
      <c r="D584" s="229">
        <f ca="1"/>
        <v>1.8802766408834364E-2</v>
      </c>
      <c r="E584" s="293">
        <f t="shared" ref="E584:G647" ca="1" si="595">(F584-D584)*10000</f>
        <v>-3.3052292536333781</v>
      </c>
      <c r="F584" s="229">
        <f ca="1"/>
        <v>1.8472243483471026E-2</v>
      </c>
      <c r="G584" s="293">
        <f t="shared" ca="1" si="595"/>
        <v>4.474967838987709</v>
      </c>
      <c r="H584" s="229">
        <f ca="1"/>
        <v>1.8919740267369797E-2</v>
      </c>
      <c r="I584" s="293">
        <f t="shared" ref="I584:K584" ca="1" si="596">(J584-H584)*10000</f>
        <v>0.22435020119331017</v>
      </c>
      <c r="J584" s="229">
        <f ca="1"/>
        <v>1.8942175287489128E-2</v>
      </c>
      <c r="K584" s="293">
        <f t="shared" ca="1" si="596"/>
        <v>1.6265703335655024</v>
      </c>
      <c r="L584" s="229">
        <f ca="1"/>
        <v>1.9104832320845679E-2</v>
      </c>
      <c r="M584" s="2" t="s">
        <v>321</v>
      </c>
    </row>
    <row r="585" spans="3:13">
      <c r="C585" s="228">
        <f t="shared" si="594"/>
        <v>48534.710543981484</v>
      </c>
      <c r="D585" s="229">
        <f ca="1"/>
        <v>1.8778579330334302E-2</v>
      </c>
      <c r="E585" s="293">
        <f t="shared" ca="1" si="595"/>
        <v>-3.1663247075545615</v>
      </c>
      <c r="F585" s="229">
        <f ca="1"/>
        <v>1.8461946859578846E-2</v>
      </c>
      <c r="G585" s="293">
        <f t="shared" ca="1" si="595"/>
        <v>4.531353843486019</v>
      </c>
      <c r="H585" s="229">
        <f ca="1"/>
        <v>1.8915082243927447E-2</v>
      </c>
      <c r="I585" s="293">
        <f t="shared" ref="I585:K585" ca="1" si="597">(J585-H585)*10000</f>
        <v>0.1847815584754553</v>
      </c>
      <c r="J585" s="229">
        <f ca="1"/>
        <v>1.8933560399774993E-2</v>
      </c>
      <c r="K585" s="293">
        <f t="shared" ca="1" si="597"/>
        <v>1.6051414577989558</v>
      </c>
      <c r="L585" s="229">
        <f ca="1"/>
        <v>1.9094074545554889E-2</v>
      </c>
      <c r="M585" s="2" t="s">
        <v>321</v>
      </c>
    </row>
    <row r="586" spans="3:13">
      <c r="C586" s="228">
        <f t="shared" si="594"/>
        <v>48544.710543981484</v>
      </c>
      <c r="D586" s="229">
        <f ca="1"/>
        <v>1.8754469922480151E-2</v>
      </c>
      <c r="E586" s="293">
        <f t="shared" ca="1" si="595"/>
        <v>-3.0284375934622534</v>
      </c>
      <c r="F586" s="229">
        <f ca="1"/>
        <v>1.8451626163133925E-2</v>
      </c>
      <c r="G586" s="293">
        <f t="shared" ca="1" si="595"/>
        <v>4.5875897842359574</v>
      </c>
      <c r="H586" s="229">
        <f ca="1"/>
        <v>1.8910385141557521E-2</v>
      </c>
      <c r="I586" s="293">
        <f t="shared" ref="I586:K586" ca="1" si="598">(J586-H586)*10000</f>
        <v>0.14538621677256253</v>
      </c>
      <c r="J586" s="229">
        <f ca="1"/>
        <v>1.8924923763234777E-2</v>
      </c>
      <c r="K586" s="293">
        <f t="shared" ca="1" si="598"/>
        <v>1.5838096964834389</v>
      </c>
      <c r="L586" s="229">
        <f ca="1"/>
        <v>1.9083304732883121E-2</v>
      </c>
      <c r="M586" s="2" t="s">
        <v>321</v>
      </c>
    </row>
    <row r="587" spans="3:13">
      <c r="C587" s="228">
        <f t="shared" si="594"/>
        <v>48554.710543981484</v>
      </c>
      <c r="D587" s="229">
        <f ca="1"/>
        <v>1.873043843794181E-2</v>
      </c>
      <c r="E587" s="293">
        <f t="shared" ca="1" si="595"/>
        <v>-2.794253909663702</v>
      </c>
      <c r="F587" s="229">
        <f ca="1"/>
        <v>1.845101304697544E-2</v>
      </c>
      <c r="G587" s="293">
        <f t="shared" ca="1" si="595"/>
        <v>4.5437674179488186</v>
      </c>
      <c r="H587" s="229">
        <f ca="1"/>
        <v>1.8905389788770322E-2</v>
      </c>
      <c r="I587" s="293">
        <f t="shared" ref="I587:K587" ca="1" si="599">(J587-H587)*10000</f>
        <v>0.10829786256848217</v>
      </c>
      <c r="J587" s="229">
        <f ca="1"/>
        <v>1.891621957502717E-2</v>
      </c>
      <c r="K587" s="293">
        <f t="shared" ca="1" si="599"/>
        <v>1.5630328124842732</v>
      </c>
      <c r="L587" s="229">
        <f ca="1"/>
        <v>1.9072522856275597E-2</v>
      </c>
      <c r="M587" s="2" t="s">
        <v>321</v>
      </c>
    </row>
    <row r="588" spans="3:13">
      <c r="C588" s="228">
        <f t="shared" si="594"/>
        <v>48564.710543981484</v>
      </c>
      <c r="D588" s="229">
        <f ca="1"/>
        <v>1.8706485129085394E-2</v>
      </c>
      <c r="E588" s="293">
        <f t="shared" ca="1" si="595"/>
        <v>-2.4956063093880405</v>
      </c>
      <c r="F588" s="229">
        <f ca="1"/>
        <v>1.845692449814659E-2</v>
      </c>
      <c r="G588" s="293">
        <f t="shared" ca="1" si="595"/>
        <v>4.4381931231410672</v>
      </c>
      <c r="H588" s="229">
        <f ca="1"/>
        <v>1.8900743810460696E-2</v>
      </c>
      <c r="I588" s="293">
        <f t="shared" ref="I588:K588" ca="1" si="600">(J588-H588)*10000</f>
        <v>6.7782499230326088E-2</v>
      </c>
      <c r="J588" s="229">
        <f ca="1"/>
        <v>1.8907522060383729E-2</v>
      </c>
      <c r="K588" s="293">
        <f t="shared" ca="1" si="600"/>
        <v>1.5420682876791936</v>
      </c>
      <c r="L588" s="229">
        <f ca="1"/>
        <v>1.9061728889151648E-2</v>
      </c>
      <c r="M588" s="2" t="s">
        <v>321</v>
      </c>
    </row>
    <row r="589" spans="3:13">
      <c r="C589" s="228">
        <f t="shared" si="594"/>
        <v>48574.710543981484</v>
      </c>
      <c r="D589" s="229">
        <f ca="1"/>
        <v>1.8682610248053212E-2</v>
      </c>
      <c r="E589" s="293">
        <f t="shared" ca="1" si="595"/>
        <v>-2.1981685476051007</v>
      </c>
      <c r="F589" s="229">
        <f ca="1"/>
        <v>1.8462793393292702E-2</v>
      </c>
      <c r="G589" s="293">
        <f t="shared" ca="1" si="595"/>
        <v>4.3326513983477781</v>
      </c>
      <c r="H589" s="229">
        <f ca="1"/>
        <v>1.889605853312748E-2</v>
      </c>
      <c r="I589" s="293">
        <f t="shared" ref="I589:K589" ca="1" si="601">(J589-H589)*10000</f>
        <v>2.7441518329410219E-2</v>
      </c>
      <c r="J589" s="229">
        <f ca="1"/>
        <v>1.8898802684960421E-2</v>
      </c>
      <c r="K589" s="293">
        <f t="shared" ca="1" si="601"/>
        <v>1.5212011994003571</v>
      </c>
      <c r="L589" s="229">
        <f ca="1"/>
        <v>1.9050922804900457E-2</v>
      </c>
      <c r="M589" s="2" t="s">
        <v>321</v>
      </c>
    </row>
    <row r="590" spans="3:13">
      <c r="C590" s="228">
        <f t="shared" si="594"/>
        <v>48584.710543981484</v>
      </c>
      <c r="D590" s="229">
        <f ca="1"/>
        <v>1.8709899517833181E-2</v>
      </c>
      <c r="E590" s="293">
        <f t="shared" ca="1" si="595"/>
        <v>-2.4942870784627758</v>
      </c>
      <c r="F590" s="229">
        <f ca="1"/>
        <v>1.8460470809986904E-2</v>
      </c>
      <c r="G590" s="293">
        <f t="shared" ca="1" si="595"/>
        <v>4.279821154271751</v>
      </c>
      <c r="H590" s="229">
        <f ca="1"/>
        <v>1.8888452925414079E-2</v>
      </c>
      <c r="I590" s="293">
        <f t="shared" ref="I590:K590" ca="1" si="602">(J590-H590)*10000</f>
        <v>2.6564824990790714E-3</v>
      </c>
      <c r="J590" s="229">
        <f ca="1"/>
        <v>1.8888718573663987E-2</v>
      </c>
      <c r="K590" s="293">
        <f t="shared" ca="1" si="602"/>
        <v>1.5065821984960177</v>
      </c>
      <c r="L590" s="229">
        <f ca="1"/>
        <v>1.9039376793513588E-2</v>
      </c>
      <c r="M590" s="2" t="s">
        <v>321</v>
      </c>
    </row>
    <row r="591" spans="3:13">
      <c r="C591" s="228">
        <f t="shared" si="594"/>
        <v>48594.710543981484</v>
      </c>
      <c r="D591" s="229">
        <f ca="1"/>
        <v>1.8686052337522747E-2</v>
      </c>
      <c r="E591" s="293">
        <f t="shared" ca="1" si="595"/>
        <v>-2.3608183535649836</v>
      </c>
      <c r="F591" s="229">
        <f ca="1"/>
        <v>1.8449970502166249E-2</v>
      </c>
      <c r="G591" s="293">
        <f t="shared" ca="1" si="595"/>
        <v>4.279611892349239</v>
      </c>
      <c r="H591" s="229">
        <f ca="1"/>
        <v>1.8877931691401173E-2</v>
      </c>
      <c r="I591" s="293">
        <f t="shared" ref="I591:K591" ca="1" si="603">(J591-H591)*10000</f>
        <v>-8.3712043237940681E-3</v>
      </c>
      <c r="J591" s="229">
        <f ca="1"/>
        <v>1.8877094570968794E-2</v>
      </c>
      <c r="K591" s="293">
        <f t="shared" ca="1" si="603"/>
        <v>1.4999763839596696</v>
      </c>
      <c r="L591" s="229">
        <f ca="1"/>
        <v>1.9027092209364761E-2</v>
      </c>
      <c r="M591" s="2" t="s">
        <v>321</v>
      </c>
    </row>
    <row r="592" spans="3:13">
      <c r="C592" s="228">
        <f t="shared" si="594"/>
        <v>48604.710543981484</v>
      </c>
      <c r="D592" s="229">
        <f ca="1"/>
        <v>1.8662289027826653E-2</v>
      </c>
      <c r="E592" s="293">
        <f t="shared" ca="1" si="595"/>
        <v>-2.2284310484017853</v>
      </c>
      <c r="F592" s="229">
        <f ca="1"/>
        <v>1.8439445922986474E-2</v>
      </c>
      <c r="G592" s="293">
        <f t="shared" ca="1" si="595"/>
        <v>4.2793148404556351</v>
      </c>
      <c r="H592" s="229">
        <f ca="1"/>
        <v>1.8867377407032038E-2</v>
      </c>
      <c r="I592" s="293">
        <f t="shared" ref="I592:K592" ca="1" si="604">(J592-H592)*10000</f>
        <v>-1.925355915616267E-2</v>
      </c>
      <c r="J592" s="229">
        <f ca="1"/>
        <v>1.8865452051116421E-2</v>
      </c>
      <c r="K592" s="293">
        <f t="shared" ca="1" si="604"/>
        <v>1.4934522009932976</v>
      </c>
      <c r="L592" s="229">
        <f ca="1"/>
        <v>1.9014797271215751E-2</v>
      </c>
      <c r="M592" s="2" t="s">
        <v>321</v>
      </c>
    </row>
    <row r="593" spans="3:13">
      <c r="C593" s="228">
        <f t="shared" si="594"/>
        <v>48614.710543981484</v>
      </c>
      <c r="D593" s="229">
        <f ca="1"/>
        <v>1.8638623710440907E-2</v>
      </c>
      <c r="E593" s="293">
        <f t="shared" ca="1" si="595"/>
        <v>-2.0955549512785208</v>
      </c>
      <c r="F593" s="229">
        <f ca="1"/>
        <v>1.8429068215313055E-2</v>
      </c>
      <c r="G593" s="293">
        <f t="shared" ca="1" si="595"/>
        <v>4.2776137287130895</v>
      </c>
      <c r="H593" s="229">
        <f ca="1"/>
        <v>1.8856829588184364E-2</v>
      </c>
      <c r="I593" s="293">
        <f t="shared" ref="I593:K593" ca="1" si="605">(J593-H593)*10000</f>
        <v>-3.0386025252800153E-2</v>
      </c>
      <c r="J593" s="229">
        <f ca="1"/>
        <v>1.8853790985659084E-2</v>
      </c>
      <c r="K593" s="293">
        <f t="shared" ca="1" si="605"/>
        <v>1.4870097536689997</v>
      </c>
      <c r="L593" s="229">
        <f ca="1"/>
        <v>1.9002491961025984E-2</v>
      </c>
      <c r="M593" s="2" t="s">
        <v>321</v>
      </c>
    </row>
    <row r="594" spans="3:13">
      <c r="C594" s="228">
        <f t="shared" si="594"/>
        <v>48624.710543981484</v>
      </c>
      <c r="D594" s="229">
        <f ca="1"/>
        <v>1.8615057853175299E-2</v>
      </c>
      <c r="E594" s="293">
        <f t="shared" ca="1" si="595"/>
        <v>-1.9655749684728552</v>
      </c>
      <c r="F594" s="229">
        <f ca="1"/>
        <v>1.8418500356328013E-2</v>
      </c>
      <c r="G594" s="293">
        <f t="shared" ca="1" si="595"/>
        <v>4.2771105097258806</v>
      </c>
      <c r="H594" s="229">
        <f ca="1"/>
        <v>1.8846211407300601E-2</v>
      </c>
      <c r="I594" s="293">
        <f t="shared" ref="I594:K594" ca="1" si="606">(J594-H594)*10000</f>
        <v>-4.1000418446561493E-2</v>
      </c>
      <c r="J594" s="229">
        <f ca="1"/>
        <v>1.8842111365455945E-2</v>
      </c>
      <c r="K594" s="293">
        <f t="shared" ca="1" si="606"/>
        <v>1.4806491629195881</v>
      </c>
      <c r="L594" s="229">
        <f ca="1"/>
        <v>1.8990176281747904E-2</v>
      </c>
      <c r="M594" s="2" t="s">
        <v>321</v>
      </c>
    </row>
    <row r="595" spans="3:13">
      <c r="C595" s="228">
        <f t="shared" si="594"/>
        <v>48634.710543981484</v>
      </c>
      <c r="D595" s="229">
        <f ca="1"/>
        <v>1.8591591748492092E-2</v>
      </c>
      <c r="E595" s="293">
        <f t="shared" ca="1" si="595"/>
        <v>-1.8368352057928501</v>
      </c>
      <c r="F595" s="229">
        <f ca="1"/>
        <v>1.8407908227912807E-2</v>
      </c>
      <c r="G595" s="293">
        <f t="shared" ca="1" si="595"/>
        <v>4.2765194608004178</v>
      </c>
      <c r="H595" s="229">
        <f ca="1"/>
        <v>1.8835560173992849E-2</v>
      </c>
      <c r="I595" s="293">
        <f t="shared" ref="I595:K595" ca="1" si="607">(J595-H595)*10000</f>
        <v>-5.1469890134971108E-2</v>
      </c>
      <c r="J595" s="229">
        <f ca="1"/>
        <v>1.8830413184979352E-2</v>
      </c>
      <c r="K595" s="293">
        <f t="shared" ca="1" si="607"/>
        <v>1.4743705547377515</v>
      </c>
      <c r="L595" s="229">
        <f ca="1"/>
        <v>1.8977850240453127E-2</v>
      </c>
      <c r="M595" s="2" t="s">
        <v>321</v>
      </c>
    </row>
    <row r="596" spans="3:13">
      <c r="C596" s="228">
        <f t="shared" si="594"/>
        <v>48644.710543981484</v>
      </c>
      <c r="D596" s="229">
        <f ca="1"/>
        <v>1.8568225689348329E-2</v>
      </c>
      <c r="E596" s="293">
        <f t="shared" ca="1" si="595"/>
        <v>-1.7112079522810242</v>
      </c>
      <c r="F596" s="229">
        <f ca="1"/>
        <v>1.8397104894120227E-2</v>
      </c>
      <c r="G596" s="293">
        <f t="shared" ca="1" si="595"/>
        <v>4.2763212148409089</v>
      </c>
      <c r="H596" s="229">
        <f ca="1"/>
        <v>1.8824737015604318E-2</v>
      </c>
      <c r="I596" s="293">
        <f t="shared" ref="I596:K596" ca="1" si="608">(J596-H596)*10000</f>
        <v>-6.3374293095934398E-2</v>
      </c>
      <c r="J596" s="229">
        <f ca="1"/>
        <v>1.8818399586294724E-2</v>
      </c>
      <c r="K596" s="293">
        <f t="shared" ca="1" si="608"/>
        <v>1.4711425795421382</v>
      </c>
      <c r="L596" s="229">
        <f ca="1"/>
        <v>1.8965513844248938E-2</v>
      </c>
      <c r="M596" s="2" t="s">
        <v>321</v>
      </c>
    </row>
    <row r="597" spans="3:13">
      <c r="C597" s="228">
        <f t="shared" si="594"/>
        <v>48654.710543981484</v>
      </c>
      <c r="D597" s="229">
        <f ca="1"/>
        <v>1.85449599676791E-2</v>
      </c>
      <c r="E597" s="293">
        <f t="shared" ca="1" si="595"/>
        <v>-1.5850100725217988</v>
      </c>
      <c r="F597" s="229">
        <f ca="1"/>
        <v>1.838645896042692E-2</v>
      </c>
      <c r="G597" s="293">
        <f t="shared" ca="1" si="595"/>
        <v>4.2755408906575143</v>
      </c>
      <c r="H597" s="229">
        <f ca="1"/>
        <v>1.8814013049492671E-2</v>
      </c>
      <c r="I597" s="293">
        <f t="shared" ref="I597:K597" ca="1" si="609">(J597-H597)*10000</f>
        <v>-7.3534008528802763E-2</v>
      </c>
      <c r="J597" s="229">
        <f ca="1"/>
        <v>1.8806659648639791E-2</v>
      </c>
      <c r="K597" s="293">
        <f t="shared" ca="1" si="609"/>
        <v>1.4650745163497652</v>
      </c>
      <c r="L597" s="229">
        <f ca="1"/>
        <v>1.8953167100274768E-2</v>
      </c>
      <c r="M597" s="2" t="s">
        <v>321</v>
      </c>
    </row>
    <row r="598" spans="3:13">
      <c r="C598" s="228">
        <f t="shared" si="594"/>
        <v>48664.710543981484</v>
      </c>
      <c r="D598" s="229">
        <f ca="1"/>
        <v>1.8521794875514596E-2</v>
      </c>
      <c r="E598" s="293">
        <f t="shared" ca="1" si="595"/>
        <v>-1.4600611765616667</v>
      </c>
      <c r="F598" s="229">
        <f ca="1"/>
        <v>1.8375788757858429E-2</v>
      </c>
      <c r="G598" s="293">
        <f t="shared" ca="1" si="595"/>
        <v>4.2746727129045965</v>
      </c>
      <c r="H598" s="229">
        <f ca="1"/>
        <v>1.8803256029148889E-2</v>
      </c>
      <c r="I598" s="293">
        <f t="shared" ref="I598:K598" ca="1" si="610">(J598-H598)*10000</f>
        <v>-8.3548972689383161E-2</v>
      </c>
      <c r="J598" s="229">
        <f ca="1"/>
        <v>1.8794901131879951E-2</v>
      </c>
      <c r="K598" s="293">
        <f t="shared" ca="1" si="610"/>
        <v>1.4590888382322655</v>
      </c>
      <c r="L598" s="229">
        <f ca="1"/>
        <v>1.8940810015703177E-2</v>
      </c>
      <c r="M598" s="2" t="s">
        <v>321</v>
      </c>
    </row>
    <row r="599" spans="3:13">
      <c r="C599" s="228">
        <f t="shared" si="594"/>
        <v>48674.710543981484</v>
      </c>
      <c r="D599" s="229">
        <f ca="1"/>
        <v>1.8498730704118161E-2</v>
      </c>
      <c r="E599" s="293">
        <f t="shared" ca="1" si="595"/>
        <v>-1.3356871527393441</v>
      </c>
      <c r="F599" s="229">
        <f ca="1"/>
        <v>1.8365161988844227E-2</v>
      </c>
      <c r="G599" s="293">
        <f t="shared" ca="1" si="595"/>
        <v>4.2735704250157145</v>
      </c>
      <c r="H599" s="229">
        <f ca="1"/>
        <v>1.8792519031345798E-2</v>
      </c>
      <c r="I599" s="293">
        <f t="shared" ref="I599:K599" ca="1" si="611">(J599-H599)*10000</f>
        <v>-9.2913203863925764E-2</v>
      </c>
      <c r="J599" s="229">
        <f ca="1"/>
        <v>1.8783227710959405E-2</v>
      </c>
      <c r="K599" s="293">
        <f t="shared" ca="1" si="611"/>
        <v>1.4521488678302317</v>
      </c>
      <c r="L599" s="229">
        <f ca="1"/>
        <v>1.8928442597742429E-2</v>
      </c>
      <c r="M599" s="2" t="s">
        <v>321</v>
      </c>
    </row>
    <row r="600" spans="3:13">
      <c r="C600" s="228">
        <f t="shared" si="594"/>
        <v>48684.710543981484</v>
      </c>
      <c r="D600" s="229">
        <f ca="1"/>
        <v>1.8475767745143874E-2</v>
      </c>
      <c r="E600" s="293">
        <f t="shared" ca="1" si="595"/>
        <v>-1.2132274359458184</v>
      </c>
      <c r="F600" s="229">
        <f ca="1"/>
        <v>1.8354445001549292E-2</v>
      </c>
      <c r="G600" s="293">
        <f t="shared" ca="1" si="595"/>
        <v>4.2725311759418334</v>
      </c>
      <c r="H600" s="229">
        <f ca="1"/>
        <v>1.8781698119143476E-2</v>
      </c>
      <c r="I600" s="293">
        <f t="shared" ref="I600:K600" ca="1" si="612">(J600-H600)*10000</f>
        <v>-0.10264556350891851</v>
      </c>
      <c r="J600" s="229">
        <f ca="1"/>
        <v>1.8771433562792584E-2</v>
      </c>
      <c r="K600" s="293">
        <f t="shared" ca="1" si="612"/>
        <v>1.446312908401741</v>
      </c>
      <c r="L600" s="229">
        <f ca="1"/>
        <v>1.8916064853632758E-2</v>
      </c>
      <c r="M600" s="2" t="s">
        <v>321</v>
      </c>
    </row>
    <row r="601" spans="3:13">
      <c r="C601" s="228">
        <f t="shared" si="594"/>
        <v>48694.710543981484</v>
      </c>
      <c r="D601" s="229">
        <f ca="1"/>
        <v>1.8452910410342617E-2</v>
      </c>
      <c r="E601" s="293">
        <f t="shared" ca="1" si="595"/>
        <v>-1.0920666753899342</v>
      </c>
      <c r="F601" s="229">
        <f ca="1"/>
        <v>1.8343703742803624E-2</v>
      </c>
      <c r="G601" s="293">
        <f t="shared" ca="1" si="595"/>
        <v>4.271404130752436</v>
      </c>
      <c r="H601" s="229">
        <f ca="1"/>
        <v>1.8770844155878867E-2</v>
      </c>
      <c r="I601" s="293">
        <f t="shared" ref="I601:K601" ca="1" si="613">(J601-H601)*10000</f>
        <v>-0.11223335338633039</v>
      </c>
      <c r="J601" s="229">
        <f ca="1"/>
        <v>1.8759620820540234E-2</v>
      </c>
      <c r="K601" s="293">
        <f t="shared" ca="1" si="613"/>
        <v>1.4405597010876821</v>
      </c>
      <c r="L601" s="229">
        <f ca="1"/>
        <v>1.8903676790649002E-2</v>
      </c>
      <c r="M601" s="2" t="s">
        <v>321</v>
      </c>
    </row>
    <row r="602" spans="3:13">
      <c r="C602" s="228">
        <f t="shared" si="594"/>
        <v>48704.710543981484</v>
      </c>
      <c r="D602" s="229">
        <f ca="1"/>
        <v>1.843017315578346E-2</v>
      </c>
      <c r="E602" s="293">
        <f t="shared" ca="1" si="595"/>
        <v>-0.97307927133433858</v>
      </c>
      <c r="F602" s="229">
        <f ca="1"/>
        <v>1.8332865228650026E-2</v>
      </c>
      <c r="G602" s="293">
        <f t="shared" ca="1" si="595"/>
        <v>4.2703217993337459</v>
      </c>
      <c r="H602" s="229">
        <f ca="1"/>
        <v>1.8759897408583401E-2</v>
      </c>
      <c r="I602" s="293">
        <f t="shared" ref="I602:K602" ca="1" si="614">(J602-H602)*10000</f>
        <v>-0.12216240464300171</v>
      </c>
      <c r="J602" s="229">
        <f ca="1"/>
        <v>1.8747681168119101E-2</v>
      </c>
      <c r="K602" s="293">
        <f t="shared" ca="1" si="614"/>
        <v>1.4359724798040929</v>
      </c>
      <c r="L602" s="229">
        <f ca="1"/>
        <v>1.889127841609951E-2</v>
      </c>
      <c r="M602" s="2" t="s">
        <v>321</v>
      </c>
    </row>
    <row r="603" spans="3:13">
      <c r="C603" s="228">
        <f t="shared" si="594"/>
        <v>48714.710543981484</v>
      </c>
      <c r="D603" s="229">
        <f ca="1"/>
        <v>1.8407557511306308E-2</v>
      </c>
      <c r="E603" s="293">
        <f t="shared" ca="1" si="595"/>
        <v>-0.85483840210946738</v>
      </c>
      <c r="F603" s="229">
        <f ca="1"/>
        <v>1.8322073671095361E-2</v>
      </c>
      <c r="G603" s="293">
        <f t="shared" ca="1" si="595"/>
        <v>4.2690145256918735</v>
      </c>
      <c r="H603" s="229">
        <f ca="1"/>
        <v>1.8748975123664548E-2</v>
      </c>
      <c r="I603" s="293">
        <f t="shared" ref="I603:K603" ca="1" si="615">(J603-H603)*10000</f>
        <v>-0.13145446651770254</v>
      </c>
      <c r="J603" s="229">
        <f ca="1"/>
        <v>1.8735829677012778E-2</v>
      </c>
      <c r="K603" s="293">
        <f t="shared" ca="1" si="615"/>
        <v>1.4304006031364003</v>
      </c>
      <c r="L603" s="229">
        <f ca="1"/>
        <v>1.8878869737326418E-2</v>
      </c>
      <c r="M603" s="2" t="s">
        <v>321</v>
      </c>
    </row>
    <row r="604" spans="3:13">
      <c r="C604" s="228">
        <f t="shared" si="594"/>
        <v>48724.710543981484</v>
      </c>
      <c r="D604" s="229">
        <f ca="1"/>
        <v>1.8385063806703818E-2</v>
      </c>
      <c r="E604" s="293">
        <f t="shared" ca="1" si="595"/>
        <v>-0.73805963576655675</v>
      </c>
      <c r="F604" s="229">
        <f ca="1"/>
        <v>1.8311257843127163E-2</v>
      </c>
      <c r="G604" s="293">
        <f t="shared" ca="1" si="595"/>
        <v>4.2676194463606505</v>
      </c>
      <c r="H604" s="229">
        <f ca="1"/>
        <v>1.8738019787763228E-2</v>
      </c>
      <c r="I604" s="293">
        <f t="shared" ref="I604:K604" ca="1" si="616">(J604-H604)*10000</f>
        <v>-0.14060212145866613</v>
      </c>
      <c r="J604" s="229">
        <f ca="1"/>
        <v>1.8723959575617361E-2</v>
      </c>
      <c r="K604" s="293">
        <f t="shared" ca="1" si="616"/>
        <v>1.424911860875254</v>
      </c>
      <c r="L604" s="229">
        <f ca="1"/>
        <v>1.8866450761704887E-2</v>
      </c>
      <c r="M604" s="2" t="s">
        <v>321</v>
      </c>
    </row>
    <row r="605" spans="3:13">
      <c r="C605" s="228">
        <f t="shared" si="594"/>
        <v>48734.710543981484</v>
      </c>
      <c r="D605" s="229">
        <f ca="1"/>
        <v>1.8362692371622902E-2</v>
      </c>
      <c r="E605" s="293">
        <f t="shared" ca="1" si="595"/>
        <v>-0.62196350942129996</v>
      </c>
      <c r="F605" s="229">
        <f ca="1"/>
        <v>1.8300496020680772E-2</v>
      </c>
      <c r="G605" s="293">
        <f t="shared" ca="1" si="595"/>
        <v>4.2653537981018896</v>
      </c>
      <c r="H605" s="229">
        <f ca="1"/>
        <v>1.8727031400490961E-2</v>
      </c>
      <c r="I605" s="293">
        <f t="shared" ref="I605:K605" ca="1" si="617">(J605-H605)*10000</f>
        <v>-0.14847592597011516</v>
      </c>
      <c r="J605" s="229">
        <f ca="1"/>
        <v>1.871218380789395E-2</v>
      </c>
      <c r="K605" s="293">
        <f t="shared" ca="1" si="617"/>
        <v>1.4183768875091276</v>
      </c>
      <c r="L605" s="229">
        <f ca="1"/>
        <v>1.8854021496644863E-2</v>
      </c>
      <c r="M605" s="2" t="s">
        <v>321</v>
      </c>
    </row>
    <row r="606" spans="3:13">
      <c r="C606" s="228">
        <f t="shared" si="594"/>
        <v>48744.710543981484</v>
      </c>
      <c r="D606" s="229">
        <f ca="1"/>
        <v>1.8340443534929897E-2</v>
      </c>
      <c r="E606" s="293">
        <f t="shared" ca="1" si="595"/>
        <v>-0.50810119195329051</v>
      </c>
      <c r="F606" s="229">
        <f ca="1"/>
        <v>1.8289633415734568E-2</v>
      </c>
      <c r="G606" s="293">
        <f t="shared" ca="1" si="595"/>
        <v>4.2637654585573479</v>
      </c>
      <c r="H606" s="229">
        <f ca="1"/>
        <v>1.8716009961590303E-2</v>
      </c>
      <c r="I606" s="293">
        <f t="shared" ref="I606:K606" ca="1" si="618">(J606-H606)*10000</f>
        <v>-0.15731943029562157</v>
      </c>
      <c r="J606" s="229">
        <f ca="1"/>
        <v>1.870027801856074E-2</v>
      </c>
      <c r="K606" s="293">
        <f t="shared" ca="1" si="618"/>
        <v>1.4130393102900276</v>
      </c>
      <c r="L606" s="229">
        <f ca="1"/>
        <v>1.8841581949589743E-2</v>
      </c>
      <c r="M606" s="2" t="s">
        <v>321</v>
      </c>
    </row>
    <row r="607" spans="3:13">
      <c r="C607" s="228">
        <f t="shared" si="594"/>
        <v>48754.710543981484</v>
      </c>
      <c r="D607" s="229">
        <f ca="1"/>
        <v>1.8318317625265448E-2</v>
      </c>
      <c r="E607" s="293">
        <f t="shared" ca="1" si="595"/>
        <v>-0.3957108265388587</v>
      </c>
      <c r="F607" s="229">
        <f ca="1"/>
        <v>1.8278746542611562E-2</v>
      </c>
      <c r="G607" s="293">
        <f t="shared" ca="1" si="595"/>
        <v>4.2620892831440882</v>
      </c>
      <c r="H607" s="229">
        <f ca="1"/>
        <v>1.8704955470925971E-2</v>
      </c>
      <c r="I607" s="293">
        <f t="shared" ref="I607:K607" ca="1" si="619">(J607-H607)*10000</f>
        <v>-0.16601866096636886</v>
      </c>
      <c r="J607" s="229">
        <f ca="1"/>
        <v>1.8688353604829334E-2</v>
      </c>
      <c r="K607" s="293">
        <f t="shared" ca="1" si="619"/>
        <v>1.4077852318674158</v>
      </c>
      <c r="L607" s="229">
        <f ca="1"/>
        <v>1.8829132128016075E-2</v>
      </c>
      <c r="M607" s="2" t="s">
        <v>321</v>
      </c>
    </row>
    <row r="608" spans="3:13">
      <c r="C608" s="228">
        <f t="shared" si="594"/>
        <v>48764.710543981484</v>
      </c>
      <c r="D608" s="229">
        <f ca="1"/>
        <v>1.8296314970903543E-2</v>
      </c>
      <c r="E608" s="293">
        <f t="shared" ca="1" si="595"/>
        <v>-0.28563145060618578</v>
      </c>
      <c r="F608" s="229">
        <f ca="1"/>
        <v>1.8267751825842924E-2</v>
      </c>
      <c r="G608" s="293">
        <f t="shared" ca="1" si="595"/>
        <v>4.2611610264991704</v>
      </c>
      <c r="H608" s="229">
        <f ca="1"/>
        <v>1.8693867928492841E-2</v>
      </c>
      <c r="I608" s="293">
        <f t="shared" ref="I608:K608" ca="1" si="620">(J608-H608)*10000</f>
        <v>-0.17574961053000437</v>
      </c>
      <c r="J608" s="229">
        <f ca="1"/>
        <v>1.8676292967439841E-2</v>
      </c>
      <c r="K608" s="293">
        <f t="shared" ca="1" si="620"/>
        <v>1.4037907199472219</v>
      </c>
      <c r="L608" s="229">
        <f ca="1"/>
        <v>1.8816672039434563E-2</v>
      </c>
      <c r="M608" s="2" t="s">
        <v>321</v>
      </c>
    </row>
    <row r="609" spans="3:13">
      <c r="C609" s="228">
        <f t="shared" si="594"/>
        <v>48774.710543981484</v>
      </c>
      <c r="D609" s="229">
        <f ca="1"/>
        <v>1.8274435899788721E-2</v>
      </c>
      <c r="E609" s="293">
        <f t="shared" ca="1" si="595"/>
        <v>-0.17621253794040254</v>
      </c>
      <c r="F609" s="229">
        <f ca="1"/>
        <v>1.8256814645994681E-2</v>
      </c>
      <c r="G609" s="293">
        <f t="shared" ca="1" si="595"/>
        <v>4.2593268841865237</v>
      </c>
      <c r="H609" s="229">
        <f ca="1"/>
        <v>1.8682747334413333E-2</v>
      </c>
      <c r="I609" s="293">
        <f t="shared" ref="I609:K609" ca="1" si="621">(J609-H609)*10000</f>
        <v>-0.1841759415672703</v>
      </c>
      <c r="J609" s="229">
        <f ca="1"/>
        <v>1.8664329740256606E-2</v>
      </c>
      <c r="K609" s="293">
        <f t="shared" ca="1" si="621"/>
        <v>1.3987195113324482</v>
      </c>
      <c r="L609" s="229">
        <f ca="1"/>
        <v>1.8804201691389851E-2</v>
      </c>
      <c r="M609" s="2" t="s">
        <v>321</v>
      </c>
    </row>
    <row r="610" spans="3:13">
      <c r="C610" s="228">
        <f t="shared" si="594"/>
        <v>48784.710543981484</v>
      </c>
      <c r="D610" s="229">
        <f ca="1"/>
        <v>1.8252683653887596E-2</v>
      </c>
      <c r="E610" s="293">
        <f t="shared" ca="1" si="595"/>
        <v>-6.8304590306531021E-2</v>
      </c>
      <c r="F610" s="229">
        <f ca="1"/>
        <v>1.8245853194856942E-2</v>
      </c>
      <c r="G610" s="293">
        <f t="shared" ca="1" si="595"/>
        <v>4.2574049408048227</v>
      </c>
      <c r="H610" s="229">
        <f ca="1"/>
        <v>1.8671593688937425E-2</v>
      </c>
      <c r="I610" s="293">
        <f t="shared" ref="I610:K610" ca="1" si="622">(J610-H610)*10000</f>
        <v>-0.19245815536902966</v>
      </c>
      <c r="J610" s="229">
        <f ca="1"/>
        <v>1.8652347873400522E-2</v>
      </c>
      <c r="K610" s="293">
        <f t="shared" ca="1" si="622"/>
        <v>1.3937321805936043</v>
      </c>
      <c r="L610" s="229">
        <f ca="1"/>
        <v>1.8791721091459882E-2</v>
      </c>
      <c r="M610" s="2" t="s">
        <v>321</v>
      </c>
    </row>
    <row r="611" spans="3:13">
      <c r="C611" s="228">
        <f t="shared" si="594"/>
        <v>48794.710543981484</v>
      </c>
      <c r="D611" s="229">
        <f ca="1"/>
        <v>1.8231072922922847E-2</v>
      </c>
      <c r="E611" s="293">
        <f t="shared" ca="1" si="595"/>
        <v>3.7945509954590007E-2</v>
      </c>
      <c r="F611" s="229">
        <f ca="1"/>
        <v>1.8234867473918306E-2</v>
      </c>
      <c r="G611" s="293">
        <f t="shared" ca="1" si="595"/>
        <v>4.2553952003746707</v>
      </c>
      <c r="H611" s="229">
        <f ca="1"/>
        <v>1.8660406993955773E-2</v>
      </c>
      <c r="I611" s="293">
        <f t="shared" ref="I611:K611" ca="1" si="623">(J611-H611)*10000</f>
        <v>-0.20059627255656493</v>
      </c>
      <c r="J611" s="229">
        <f ca="1"/>
        <v>1.8640347366700116E-2</v>
      </c>
      <c r="K611" s="293">
        <f t="shared" ca="1" si="623"/>
        <v>1.3888288055707507</v>
      </c>
      <c r="L611" s="229">
        <f ca="1"/>
        <v>1.8779230247257191E-2</v>
      </c>
      <c r="M611" s="2" t="s">
        <v>321</v>
      </c>
    </row>
    <row r="612" spans="3:13">
      <c r="C612" s="228">
        <f t="shared" si="594"/>
        <v>48804.710543981484</v>
      </c>
      <c r="D612" s="229">
        <f ca="1"/>
        <v>1.8209606025063524E-2</v>
      </c>
      <c r="E612" s="293">
        <f t="shared" ca="1" si="595"/>
        <v>0.14251459212216711</v>
      </c>
      <c r="F612" s="229">
        <f ca="1"/>
        <v>1.8223857484275741E-2</v>
      </c>
      <c r="G612" s="293">
        <f t="shared" ca="1" si="595"/>
        <v>4.2532976681073853</v>
      </c>
      <c r="H612" s="229">
        <f ca="1"/>
        <v>1.8649187251086479E-2</v>
      </c>
      <c r="I612" s="293">
        <f t="shared" ref="I612:K612" ca="1" si="624">(J612-H612)*10000</f>
        <v>-0.20859017529892276</v>
      </c>
      <c r="J612" s="229">
        <f ca="1"/>
        <v>1.8628328233556587E-2</v>
      </c>
      <c r="K612" s="293">
        <f t="shared" ca="1" si="624"/>
        <v>1.3840093286934461</v>
      </c>
      <c r="L612" s="229">
        <f ca="1"/>
        <v>1.8766729166425931E-2</v>
      </c>
      <c r="M612" s="2" t="s">
        <v>321</v>
      </c>
    </row>
    <row r="613" spans="3:13">
      <c r="C613" s="228">
        <f t="shared" si="594"/>
        <v>48814.710543981484</v>
      </c>
      <c r="D613" s="229">
        <f ca="1"/>
        <v>1.818828332535434E-2</v>
      </c>
      <c r="E613" s="293">
        <f t="shared" ca="1" si="595"/>
        <v>0.24539899739446647</v>
      </c>
      <c r="F613" s="229">
        <f ca="1"/>
        <v>1.8212823225093787E-2</v>
      </c>
      <c r="G613" s="293">
        <f t="shared" ca="1" si="595"/>
        <v>4.2511123472841961</v>
      </c>
      <c r="H613" s="229">
        <f ca="1"/>
        <v>1.8637934459822206E-2</v>
      </c>
      <c r="I613" s="293">
        <f t="shared" ref="I613:K613" ca="1" si="625">(J613-H613)*10000</f>
        <v>-0.21643969865935836</v>
      </c>
      <c r="J613" s="229">
        <f ca="1"/>
        <v>1.8616290489956271E-2</v>
      </c>
      <c r="K613" s="293">
        <f t="shared" ca="1" si="625"/>
        <v>1.3792736669049344</v>
      </c>
      <c r="L613" s="229">
        <f ca="1"/>
        <v>1.8754217856646764E-2</v>
      </c>
      <c r="M613" s="2" t="s">
        <v>321</v>
      </c>
    </row>
    <row r="614" spans="3:13">
      <c r="C614" s="228">
        <f t="shared" si="594"/>
        <v>48824.710543981484</v>
      </c>
      <c r="D614" s="229">
        <f ca="1"/>
        <v>1.8167105188853123E-2</v>
      </c>
      <c r="E614" s="293">
        <f t="shared" ca="1" si="595"/>
        <v>0.34753702248844359</v>
      </c>
      <c r="F614" s="229">
        <f ca="1"/>
        <v>1.8201858891101968E-2</v>
      </c>
      <c r="G614" s="293">
        <f t="shared" ca="1" si="595"/>
        <v>4.2487619291967089</v>
      </c>
      <c r="H614" s="229">
        <f ca="1"/>
        <v>1.8626735084021639E-2</v>
      </c>
      <c r="I614" s="293">
        <f t="shared" ref="I614:K614" ca="1" si="626">(J614-H614)*10000</f>
        <v>-0.22120581777446136</v>
      </c>
      <c r="J614" s="229">
        <f ca="1"/>
        <v>1.8604614502244193E-2</v>
      </c>
      <c r="K614" s="293">
        <f t="shared" ca="1" si="626"/>
        <v>1.3708182338810839</v>
      </c>
      <c r="L614" s="229">
        <f ca="1"/>
        <v>1.8741696325632301E-2</v>
      </c>
      <c r="M614" s="2" t="s">
        <v>321</v>
      </c>
    </row>
    <row r="615" spans="3:13">
      <c r="C615" s="228">
        <f t="shared" si="594"/>
        <v>48834.710543981484</v>
      </c>
      <c r="D615" s="229">
        <f ca="1"/>
        <v>1.8146071979838637E-2</v>
      </c>
      <c r="E615" s="293">
        <f t="shared" ca="1" si="595"/>
        <v>0.44705884841553245</v>
      </c>
      <c r="F615" s="229">
        <f ca="1"/>
        <v>1.819077786468019E-2</v>
      </c>
      <c r="G615" s="293">
        <f t="shared" ca="1" si="595"/>
        <v>4.2464056533986563</v>
      </c>
      <c r="H615" s="229">
        <f ca="1"/>
        <v>1.8615418430020056E-2</v>
      </c>
      <c r="I615" s="293">
        <f t="shared" ref="I615:K615" ca="1" si="627">(J615-H615)*10000</f>
        <v>-0.22874204277916615</v>
      </c>
      <c r="J615" s="229">
        <f ca="1"/>
        <v>1.8592544225742139E-2</v>
      </c>
      <c r="K615" s="293">
        <f t="shared" ca="1" si="627"/>
        <v>1.3662035538690442</v>
      </c>
      <c r="L615" s="229">
        <f ca="1"/>
        <v>1.8729164581129044E-2</v>
      </c>
      <c r="M615" s="2" t="s">
        <v>321</v>
      </c>
    </row>
    <row r="616" spans="3:13">
      <c r="C616" s="228">
        <f t="shared" si="594"/>
        <v>48844.710543981484</v>
      </c>
      <c r="D616" s="229">
        <f ca="1"/>
        <v>1.8125184062283015E-2</v>
      </c>
      <c r="E616" s="293">
        <f t="shared" ca="1" si="595"/>
        <v>0.54488507446874557</v>
      </c>
      <c r="F616" s="229">
        <f ca="1"/>
        <v>1.8179672569729889E-2</v>
      </c>
      <c r="G616" s="293">
        <f t="shared" ca="1" si="595"/>
        <v>4.243961586053099</v>
      </c>
      <c r="H616" s="229">
        <f ca="1"/>
        <v>1.8604068728335199E-2</v>
      </c>
      <c r="I616" s="293">
        <f t="shared" ref="I616:K616" ca="1" si="628">(J616-H616)*10000</f>
        <v>-0.23613343310913137</v>
      </c>
      <c r="J616" s="229">
        <f ca="1"/>
        <v>1.8580455385024286E-2</v>
      </c>
      <c r="K616" s="293">
        <f t="shared" ca="1" si="628"/>
        <v>1.361672458940963</v>
      </c>
      <c r="L616" s="229">
        <f ca="1"/>
        <v>1.8716622630918382E-2</v>
      </c>
      <c r="M616" s="2" t="s">
        <v>321</v>
      </c>
    </row>
    <row r="617" spans="3:13">
      <c r="C617" s="228">
        <f t="shared" si="594"/>
        <v>48854.710543981484</v>
      </c>
      <c r="D617" s="229">
        <f ca="1"/>
        <v>1.8104441799872164E-2</v>
      </c>
      <c r="E617" s="293">
        <f t="shared" ca="1" si="595"/>
        <v>0.6400168920131164</v>
      </c>
      <c r="F617" s="229">
        <f ca="1"/>
        <v>1.8168443489073476E-2</v>
      </c>
      <c r="G617" s="293">
        <f t="shared" ca="1" si="595"/>
        <v>4.2414931595102789</v>
      </c>
      <c r="H617" s="229">
        <f ca="1"/>
        <v>1.8592592805024503E-2</v>
      </c>
      <c r="I617" s="293">
        <f t="shared" ref="I617:K617" ca="1" si="629">(J617-H617)*10000</f>
        <v>-0.24376121609534507</v>
      </c>
      <c r="J617" s="229">
        <f ca="1"/>
        <v>1.8568216683414969E-2</v>
      </c>
      <c r="K617" s="293">
        <f t="shared" ca="1" si="629"/>
        <v>1.3585379939893421</v>
      </c>
      <c r="L617" s="229">
        <f ca="1"/>
        <v>1.8704070482813903E-2</v>
      </c>
      <c r="M617" s="2" t="s">
        <v>321</v>
      </c>
    </row>
    <row r="618" spans="3:13">
      <c r="C618" s="228">
        <f t="shared" si="594"/>
        <v>48864.710543981484</v>
      </c>
      <c r="D618" s="229">
        <f ca="1"/>
        <v>1.8083845555801933E-2</v>
      </c>
      <c r="E618" s="293">
        <f t="shared" ca="1" si="595"/>
        <v>0.73442325471444891</v>
      </c>
      <c r="F618" s="229">
        <f ca="1"/>
        <v>1.8157287881273378E-2</v>
      </c>
      <c r="G618" s="293">
        <f t="shared" ca="1" si="595"/>
        <v>4.2388688729219286</v>
      </c>
      <c r="H618" s="229">
        <f ca="1"/>
        <v>1.8581174768565571E-2</v>
      </c>
      <c r="I618" s="293">
        <f t="shared" ref="I618:K618" ca="1" si="630">(J618-H618)*10000</f>
        <v>-0.25085548747916242</v>
      </c>
      <c r="J618" s="229">
        <f ca="1"/>
        <v>1.8556089219817655E-2</v>
      </c>
      <c r="K618" s="293">
        <f t="shared" ca="1" si="630"/>
        <v>1.3541892484636096</v>
      </c>
      <c r="L618" s="229">
        <f ca="1"/>
        <v>1.8691508144664016E-2</v>
      </c>
      <c r="M618" s="2" t="s">
        <v>321</v>
      </c>
    </row>
    <row r="619" spans="3:13">
      <c r="C619" s="228">
        <f t="shared" si="594"/>
        <v>48874.710543981484</v>
      </c>
      <c r="D619" s="229">
        <f ca="1"/>
        <v>1.8063396871159501E-2</v>
      </c>
      <c r="E619" s="293">
        <f t="shared" ca="1" si="595"/>
        <v>0.82711132540491672</v>
      </c>
      <c r="F619" s="229">
        <f ca="1"/>
        <v>1.8146108003699993E-2</v>
      </c>
      <c r="G619" s="293">
        <f t="shared" ca="1" si="595"/>
        <v>4.2361567961946358</v>
      </c>
      <c r="H619" s="229">
        <f ca="1"/>
        <v>1.8569723683319456E-2</v>
      </c>
      <c r="I619" s="293">
        <f t="shared" ref="I619:K619" ca="1" si="631">(J619-H619)*10000</f>
        <v>-0.25780440550984135</v>
      </c>
      <c r="J619" s="229">
        <f ca="1"/>
        <v>1.8543943242768472E-2</v>
      </c>
      <c r="K619" s="293">
        <f t="shared" ca="1" si="631"/>
        <v>1.3499238158194009</v>
      </c>
      <c r="L619" s="229">
        <f ca="1"/>
        <v>1.8678935624350412E-2</v>
      </c>
      <c r="M619" s="2" t="s">
        <v>321</v>
      </c>
    </row>
    <row r="620" spans="3:13">
      <c r="C620" s="228">
        <f t="shared" si="594"/>
        <v>48884.710543981484</v>
      </c>
      <c r="D620" s="229">
        <f ca="1"/>
        <v>1.8043110005292299E-2</v>
      </c>
      <c r="E620" s="293">
        <f t="shared" ca="1" si="595"/>
        <v>0.91898698935530954</v>
      </c>
      <c r="F620" s="229">
        <f ca="1"/>
        <v>1.813500870422783E-2</v>
      </c>
      <c r="G620" s="293">
        <f t="shared" ca="1" si="595"/>
        <v>4.2323084663358976</v>
      </c>
      <c r="H620" s="229">
        <f ca="1"/>
        <v>1.855823955086142E-2</v>
      </c>
      <c r="I620" s="293">
        <f t="shared" ref="I620:K620" ca="1" si="632">(J620-H620)*10000</f>
        <v>-0.26324835948155628</v>
      </c>
      <c r="J620" s="229">
        <f ca="1"/>
        <v>1.8531914714913264E-2</v>
      </c>
      <c r="K620" s="293">
        <f t="shared" ca="1" si="632"/>
        <v>1.3443821487503158</v>
      </c>
      <c r="L620" s="229">
        <f ca="1"/>
        <v>1.8666352929788296E-2</v>
      </c>
      <c r="M620" s="2" t="s">
        <v>321</v>
      </c>
    </row>
    <row r="621" spans="3:13">
      <c r="C621" s="228">
        <f t="shared" si="594"/>
        <v>48894.710543981484</v>
      </c>
      <c r="D621" s="229">
        <f ca="1"/>
        <v>1.8022989400270188E-2</v>
      </c>
      <c r="E621" s="293">
        <f t="shared" ca="1" si="595"/>
        <v>1.0079266640471152</v>
      </c>
      <c r="F621" s="229">
        <f ca="1"/>
        <v>1.81237820666749E-2</v>
      </c>
      <c r="G621" s="293">
        <f t="shared" ca="1" si="595"/>
        <v>4.2294030642051066</v>
      </c>
      <c r="H621" s="229">
        <f ca="1"/>
        <v>1.854672237309541E-2</v>
      </c>
      <c r="I621" s="293">
        <f t="shared" ref="I621:K621" ca="1" si="633">(J621-H621)*10000</f>
        <v>-0.26989067971081721</v>
      </c>
      <c r="J621" s="229">
        <f ca="1"/>
        <v>1.8519733305124329E-2</v>
      </c>
      <c r="K621" s="293">
        <f t="shared" ca="1" si="633"/>
        <v>1.3402676380277341</v>
      </c>
      <c r="L621" s="229">
        <f ca="1"/>
        <v>1.8653760068927102E-2</v>
      </c>
      <c r="M621" s="2" t="s">
        <v>321</v>
      </c>
    </row>
    <row r="622" spans="3:13">
      <c r="C622" s="228">
        <f t="shared" si="594"/>
        <v>48904.710543981484</v>
      </c>
      <c r="D622" s="229">
        <f ca="1"/>
        <v>1.8003035455990243E-2</v>
      </c>
      <c r="E622" s="293">
        <f t="shared" ca="1" si="595"/>
        <v>1.094957047356633</v>
      </c>
      <c r="F622" s="229">
        <f ca="1"/>
        <v>1.8112531160725906E-2</v>
      </c>
      <c r="G622" s="293">
        <f t="shared" ca="1" si="595"/>
        <v>4.2264098882556151</v>
      </c>
      <c r="H622" s="229">
        <f ca="1"/>
        <v>1.8535172149551467E-2</v>
      </c>
      <c r="I622" s="293">
        <f t="shared" ref="I622:K622" ca="1" si="634">(J622-H622)*10000</f>
        <v>-0.27638716972391147</v>
      </c>
      <c r="J622" s="229">
        <f ca="1"/>
        <v>1.8507533432579076E-2</v>
      </c>
      <c r="K622" s="293">
        <f t="shared" ca="1" si="634"/>
        <v>1.3362361717086588</v>
      </c>
      <c r="L622" s="229">
        <f ca="1"/>
        <v>1.8641157049749942E-2</v>
      </c>
      <c r="M622" s="2" t="s">
        <v>321</v>
      </c>
    </row>
    <row r="623" spans="3:13">
      <c r="C623" s="228">
        <f t="shared" si="594"/>
        <v>48914.710543981484</v>
      </c>
      <c r="D623" s="229">
        <f ca="1"/>
        <v>1.7983248571882077E-2</v>
      </c>
      <c r="E623" s="293">
        <f t="shared" ca="1" si="595"/>
        <v>1.1789722916268064</v>
      </c>
      <c r="F623" s="229">
        <f ca="1"/>
        <v>1.8101145801044757E-2</v>
      </c>
      <c r="G623" s="293">
        <f t="shared" ca="1" si="595"/>
        <v>4.2265620527977275</v>
      </c>
      <c r="H623" s="229">
        <f ca="1"/>
        <v>1.852380200632453E-2</v>
      </c>
      <c r="I623" s="293">
        <f t="shared" ref="I623:K623" ca="1" si="635">(J623-H623)*10000</f>
        <v>-0.28627467872729961</v>
      </c>
      <c r="J623" s="229">
        <f ca="1"/>
        <v>1.84951745384518E-2</v>
      </c>
      <c r="K623" s="293">
        <f t="shared" ca="1" si="635"/>
        <v>1.3336934182138147</v>
      </c>
      <c r="L623" s="229">
        <f ca="1"/>
        <v>1.8628543880273182E-2</v>
      </c>
      <c r="M623" s="2" t="s">
        <v>321</v>
      </c>
    </row>
    <row r="624" spans="3:13">
      <c r="C624" s="228">
        <f t="shared" si="594"/>
        <v>48924.710543981484</v>
      </c>
      <c r="D624" s="229">
        <f ca="1"/>
        <v>1.7963629146677616E-2</v>
      </c>
      <c r="E624" s="293">
        <f t="shared" ca="1" si="595"/>
        <v>1.2621543101903541</v>
      </c>
      <c r="F624" s="229">
        <f ca="1"/>
        <v>1.8089844577696652E-2</v>
      </c>
      <c r="G624" s="293">
        <f t="shared" ca="1" si="595"/>
        <v>4.2234560640145791</v>
      </c>
      <c r="H624" s="229">
        <f ca="1"/>
        <v>1.851219018409811E-2</v>
      </c>
      <c r="I624" s="293">
        <f t="shared" ref="I624:K624" ca="1" si="636">(J624-H624)*10000</f>
        <v>-0.29253935331707837</v>
      </c>
      <c r="J624" s="229">
        <f ca="1"/>
        <v>1.8482936248766402E-2</v>
      </c>
      <c r="K624" s="293">
        <f t="shared" ca="1" si="636"/>
        <v>1.3298431978111398</v>
      </c>
      <c r="L624" s="229">
        <f ca="1"/>
        <v>1.8615920568547516E-2</v>
      </c>
      <c r="M624" s="2" t="s">
        <v>321</v>
      </c>
    </row>
    <row r="625" spans="3:13">
      <c r="C625" s="228">
        <f t="shared" si="594"/>
        <v>48934.710543981484</v>
      </c>
      <c r="D625" s="229">
        <f ca="1"/>
        <v>1.7944177578721254E-2</v>
      </c>
      <c r="E625" s="293">
        <f t="shared" ca="1" si="595"/>
        <v>1.3434150665411413</v>
      </c>
      <c r="F625" s="229">
        <f ca="1"/>
        <v>1.8078519085375368E-2</v>
      </c>
      <c r="G625" s="293">
        <f t="shared" ca="1" si="595"/>
        <v>4.220262327330401</v>
      </c>
      <c r="H625" s="229">
        <f ca="1"/>
        <v>1.8500545318108408E-2</v>
      </c>
      <c r="I625" s="293">
        <f t="shared" ref="I625:K625" ca="1" si="637">(J625-H625)*10000</f>
        <v>-0.29865769970376099</v>
      </c>
      <c r="J625" s="229">
        <f ca="1"/>
        <v>1.8470679548138032E-2</v>
      </c>
      <c r="K625" s="293">
        <f t="shared" ca="1" si="637"/>
        <v>1.3260757451940415</v>
      </c>
      <c r="L625" s="229">
        <f ca="1"/>
        <v>1.8603287122657436E-2</v>
      </c>
      <c r="M625" s="2" t="s">
        <v>321</v>
      </c>
    </row>
    <row r="626" spans="3:13">
      <c r="C626" s="228">
        <f t="shared" si="594"/>
        <v>48944.710543981484</v>
      </c>
      <c r="D626" s="229">
        <f ca="1"/>
        <v>1.792489426615157E-2</v>
      </c>
      <c r="E626" s="293">
        <f t="shared" ca="1" si="595"/>
        <v>1.4227505775432636</v>
      </c>
      <c r="F626" s="229">
        <f ca="1"/>
        <v>1.8067169323905896E-2</v>
      </c>
      <c r="G626" s="293">
        <f t="shared" ca="1" si="595"/>
        <v>4.216980852204677</v>
      </c>
      <c r="H626" s="229">
        <f ca="1"/>
        <v>1.8488867409126364E-2</v>
      </c>
      <c r="I626" s="293">
        <f t="shared" ref="I626:K626" ca="1" si="638">(J626-H626)*10000</f>
        <v>-0.30317748070222278</v>
      </c>
      <c r="J626" s="229">
        <f ca="1"/>
        <v>1.8458549661056142E-2</v>
      </c>
      <c r="K626" s="293">
        <f t="shared" ca="1" si="638"/>
        <v>1.3209388966392912</v>
      </c>
      <c r="L626" s="229">
        <f ca="1"/>
        <v>1.8590643550720071E-2</v>
      </c>
      <c r="M626" s="2" t="s">
        <v>321</v>
      </c>
    </row>
    <row r="627" spans="3:13">
      <c r="C627" s="228">
        <f t="shared" si="594"/>
        <v>48954.710543981484</v>
      </c>
      <c r="D627" s="229">
        <f ca="1"/>
        <v>1.7905779606616396E-2</v>
      </c>
      <c r="E627" s="293">
        <f t="shared" ca="1" si="595"/>
        <v>1.5001568687521283</v>
      </c>
      <c r="F627" s="229">
        <f ca="1"/>
        <v>1.8055795293491609E-2</v>
      </c>
      <c r="G627" s="293">
        <f t="shared" ca="1" si="595"/>
        <v>4.2136116456186965</v>
      </c>
      <c r="H627" s="229">
        <f ca="1"/>
        <v>1.8477156458053479E-2</v>
      </c>
      <c r="I627" s="293">
        <f t="shared" ref="I627:K627" ca="1" si="639">(J627-H627)*10000</f>
        <v>-0.30898722834741404</v>
      </c>
      <c r="J627" s="229">
        <f ca="1"/>
        <v>1.8446257735218737E-2</v>
      </c>
      <c r="K627" s="293">
        <f t="shared" ca="1" si="639"/>
        <v>1.317321256686238</v>
      </c>
      <c r="L627" s="229">
        <f ca="1"/>
        <v>1.8577989860887361E-2</v>
      </c>
      <c r="M627" s="2" t="s">
        <v>321</v>
      </c>
    </row>
    <row r="628" spans="3:13">
      <c r="C628" s="228">
        <f t="shared" si="594"/>
        <v>48964.710543981484</v>
      </c>
      <c r="D628" s="229">
        <f ca="1"/>
        <v>1.78868342127456E-2</v>
      </c>
      <c r="E628" s="293">
        <f t="shared" ca="1" si="595"/>
        <v>1.5756278182967738</v>
      </c>
      <c r="F628" s="229">
        <f ca="1"/>
        <v>1.8044396994575277E-2</v>
      </c>
      <c r="G628" s="293">
        <f t="shared" ca="1" si="595"/>
        <v>4.2101547134831483</v>
      </c>
      <c r="H628" s="229">
        <f ca="1"/>
        <v>1.8465412465923592E-2</v>
      </c>
      <c r="I628" s="293">
        <f t="shared" ref="I628:K628" ca="1" si="640">(J628-H628)*10000</f>
        <v>-0.3146501444207736</v>
      </c>
      <c r="J628" s="229">
        <f ca="1"/>
        <v>1.8433947451481515E-2</v>
      </c>
      <c r="K628" s="293">
        <f t="shared" ca="1" si="640"/>
        <v>1.313786098630261</v>
      </c>
      <c r="L628" s="229">
        <f ca="1"/>
        <v>1.8565326061344541E-2</v>
      </c>
      <c r="M628" s="2" t="s">
        <v>321</v>
      </c>
    </row>
    <row r="629" spans="3:13">
      <c r="C629" s="228">
        <f t="shared" si="594"/>
        <v>48974.710543981484</v>
      </c>
      <c r="D629" s="229">
        <f ca="1"/>
        <v>1.7868070072983605E-2</v>
      </c>
      <c r="E629" s="293">
        <f t="shared" ca="1" si="595"/>
        <v>1.6514599991484038</v>
      </c>
      <c r="F629" s="229">
        <f ca="1"/>
        <v>1.8033216072898445E-2</v>
      </c>
      <c r="G629" s="293">
        <f t="shared" ca="1" si="595"/>
        <v>4.2041936019797044</v>
      </c>
      <c r="H629" s="229">
        <f ca="1"/>
        <v>1.8453635433096416E-2</v>
      </c>
      <c r="I629" s="293">
        <f t="shared" ref="I629:K629" ca="1" si="641">(J629-H629)*10000</f>
        <v>-0.32016606637434025</v>
      </c>
      <c r="J629" s="229">
        <f ca="1"/>
        <v>1.8421618826458982E-2</v>
      </c>
      <c r="K629" s="293">
        <f t="shared" ca="1" si="641"/>
        <v>1.310333331669862</v>
      </c>
      <c r="L629" s="229">
        <f ca="1"/>
        <v>1.8552652159625968E-2</v>
      </c>
      <c r="M629" s="2" t="s">
        <v>321</v>
      </c>
    </row>
    <row r="630" spans="3:13">
      <c r="C630" s="228">
        <f t="shared" si="594"/>
        <v>48984.710543981484</v>
      </c>
      <c r="D630" s="229">
        <f ca="1"/>
        <v>1.7849494300943035E-2</v>
      </c>
      <c r="E630" s="293">
        <f t="shared" ca="1" si="595"/>
        <v>1.7240093205355898</v>
      </c>
      <c r="F630" s="229">
        <f ca="1"/>
        <v>1.8021895232996594E-2</v>
      </c>
      <c r="G630" s="293">
        <f t="shared" ca="1" si="595"/>
        <v>4.2005222194613916</v>
      </c>
      <c r="H630" s="229">
        <f ca="1"/>
        <v>1.8441947454942733E-2</v>
      </c>
      <c r="I630" s="293">
        <f t="shared" ref="I630:K630" ca="1" si="642">(J630-H630)*10000</f>
        <v>-0.32675590415288946</v>
      </c>
      <c r="J630" s="229">
        <f ca="1"/>
        <v>1.8409271864527444E-2</v>
      </c>
      <c r="K630" s="293">
        <f t="shared" ca="1" si="642"/>
        <v>1.3069629169942809</v>
      </c>
      <c r="L630" s="229">
        <f ca="1"/>
        <v>1.8539968156226872E-2</v>
      </c>
      <c r="M630" s="2" t="s">
        <v>321</v>
      </c>
    </row>
    <row r="631" spans="3:13">
      <c r="C631" s="228">
        <f t="shared" si="594"/>
        <v>48994.710543981484</v>
      </c>
      <c r="D631" s="229">
        <f ca="1"/>
        <v>1.7831107329215022E-2</v>
      </c>
      <c r="E631" s="293">
        <f t="shared" ca="1" si="595"/>
        <v>1.7932215865597985</v>
      </c>
      <c r="F631" s="229">
        <f ca="1"/>
        <v>1.8010429487871002E-2</v>
      </c>
      <c r="G631" s="293">
        <f t="shared" ca="1" si="595"/>
        <v>4.196771058765508</v>
      </c>
      <c r="H631" s="229">
        <f ca="1"/>
        <v>1.8430106593747553E-2</v>
      </c>
      <c r="I631" s="293">
        <f t="shared" ref="I631:K631" ca="1" si="643">(J631-H631)*10000</f>
        <v>-0.33200030896084892</v>
      </c>
      <c r="J631" s="229">
        <f ca="1"/>
        <v>1.8396906562851468E-2</v>
      </c>
      <c r="K631" s="293">
        <f t="shared" ca="1" si="643"/>
        <v>1.3036748463495647</v>
      </c>
      <c r="L631" s="229">
        <f ca="1"/>
        <v>1.8527274047486424E-2</v>
      </c>
      <c r="M631" s="2" t="s">
        <v>321</v>
      </c>
    </row>
    <row r="632" spans="3:13">
      <c r="C632" s="228">
        <f t="shared" si="594"/>
        <v>49004.710543981484</v>
      </c>
      <c r="D632" s="229">
        <f ca="1"/>
        <v>1.7812909589842444E-2</v>
      </c>
      <c r="E632" s="293">
        <f t="shared" ca="1" si="595"/>
        <v>1.8565152099656728</v>
      </c>
      <c r="F632" s="229">
        <f ca="1"/>
        <v>1.7998561110839011E-2</v>
      </c>
      <c r="G632" s="293">
        <f t="shared" ca="1" si="595"/>
        <v>4.192912793077423</v>
      </c>
      <c r="H632" s="229">
        <f ca="1"/>
        <v>1.8417852390146754E-2</v>
      </c>
      <c r="I632" s="293">
        <f t="shared" ref="I632:K632" ca="1" si="644">(J632-H632)*10000</f>
        <v>-0.3379324384844215</v>
      </c>
      <c r="J632" s="229">
        <f ca="1"/>
        <v>1.8384059146298311E-2</v>
      </c>
      <c r="K632" s="293">
        <f t="shared" ca="1" si="644"/>
        <v>1.3051068340360836</v>
      </c>
      <c r="L632" s="229">
        <f ca="1"/>
        <v>1.851456982970192E-2</v>
      </c>
      <c r="M632" s="2" t="s">
        <v>321</v>
      </c>
    </row>
    <row r="633" spans="3:13">
      <c r="C633" s="228">
        <f t="shared" si="594"/>
        <v>49014.710543981484</v>
      </c>
      <c r="D633" s="229">
        <f ca="1"/>
        <v>1.7794901514491528E-2</v>
      </c>
      <c r="E633" s="293">
        <f t="shared" ca="1" si="595"/>
        <v>1.9213995425822195</v>
      </c>
      <c r="F633" s="229">
        <f ca="1"/>
        <v>1.798704146874975E-2</v>
      </c>
      <c r="G633" s="293">
        <f t="shared" ca="1" si="595"/>
        <v>4.1889720185393085</v>
      </c>
      <c r="H633" s="229">
        <f ca="1"/>
        <v>1.840593867060368E-2</v>
      </c>
      <c r="I633" s="293">
        <f t="shared" ref="I633:K633" ca="1" si="645">(J633-H633)*10000</f>
        <v>-0.34286158510442311</v>
      </c>
      <c r="J633" s="229">
        <f ca="1"/>
        <v>1.8371652512093238E-2</v>
      </c>
      <c r="K633" s="293">
        <f t="shared" ca="1" si="645"/>
        <v>1.3020298708569731</v>
      </c>
      <c r="L633" s="229">
        <f ca="1"/>
        <v>1.8501855499178935E-2</v>
      </c>
      <c r="M633" s="2" t="s">
        <v>321</v>
      </c>
    </row>
    <row r="634" spans="3:13">
      <c r="C634" s="228">
        <f t="shared" si="594"/>
        <v>49024.710543981484</v>
      </c>
      <c r="D634" s="229">
        <f ca="1"/>
        <v>1.7777083534120372E-2</v>
      </c>
      <c r="E634" s="293">
        <f t="shared" ca="1" si="595"/>
        <v>1.9841402545445197</v>
      </c>
      <c r="F634" s="229">
        <f ca="1"/>
        <v>1.7975497559574824E-2</v>
      </c>
      <c r="G634" s="293">
        <f t="shared" ca="1" si="595"/>
        <v>4.1849434772005258</v>
      </c>
      <c r="H634" s="229">
        <f ca="1"/>
        <v>1.8393991907294877E-2</v>
      </c>
      <c r="I634" s="293">
        <f t="shared" ref="I634:K634" ca="1" si="646">(J634-H634)*10000</f>
        <v>-0.34764379528699763</v>
      </c>
      <c r="J634" s="229">
        <f ca="1"/>
        <v>1.8359227527766177E-2</v>
      </c>
      <c r="K634" s="293">
        <f t="shared" ca="1" si="646"/>
        <v>1.2990352446963158</v>
      </c>
      <c r="L634" s="229">
        <f ca="1"/>
        <v>1.8489131052235808E-2</v>
      </c>
      <c r="M634" s="2" t="s">
        <v>321</v>
      </c>
    </row>
    <row r="635" spans="3:13">
      <c r="C635" s="228">
        <f t="shared" si="594"/>
        <v>49034.710543981484</v>
      </c>
      <c r="D635" s="229">
        <f ca="1"/>
        <v>1.7759456079961287E-2</v>
      </c>
      <c r="E635" s="293">
        <f t="shared" ca="1" si="595"/>
        <v>2.0460491623394348</v>
      </c>
      <c r="F635" s="229">
        <f ca="1"/>
        <v>1.7964060996195231E-2</v>
      </c>
      <c r="G635" s="293">
        <f t="shared" ca="1" si="595"/>
        <v>4.1808480648246329</v>
      </c>
      <c r="H635" s="229">
        <f ca="1"/>
        <v>1.8382145802677694E-2</v>
      </c>
      <c r="I635" s="293">
        <f t="shared" ref="I635:K635" ca="1" si="647">(J635-H635)*10000</f>
        <v>-0.35202265974049879</v>
      </c>
      <c r="J635" s="229">
        <f ca="1"/>
        <v>1.8346943536703644E-2</v>
      </c>
      <c r="K635" s="293">
        <f t="shared" ca="1" si="647"/>
        <v>1.2945294849709201</v>
      </c>
      <c r="L635" s="229">
        <f ca="1"/>
        <v>1.8476396485200736E-2</v>
      </c>
      <c r="M635" s="2" t="s">
        <v>321</v>
      </c>
    </row>
    <row r="636" spans="3:13">
      <c r="C636" s="228">
        <f t="shared" si="594"/>
        <v>49044.710543981484</v>
      </c>
      <c r="D636" s="229">
        <f ca="1"/>
        <v>1.7742019581955849E-2</v>
      </c>
      <c r="E636" s="293">
        <f t="shared" ca="1" si="595"/>
        <v>2.1045075890786453</v>
      </c>
      <c r="F636" s="229">
        <f ca="1"/>
        <v>1.7952470340863714E-2</v>
      </c>
      <c r="G636" s="293">
        <f t="shared" ca="1" si="595"/>
        <v>4.1766487505586269</v>
      </c>
      <c r="H636" s="229">
        <f ca="1"/>
        <v>1.8370135215919577E-2</v>
      </c>
      <c r="I636" s="293">
        <f t="shared" ref="I636:K636" ca="1" si="648">(J636-H636)*10000</f>
        <v>-0.356518216933846</v>
      </c>
      <c r="J636" s="229">
        <f ca="1"/>
        <v>1.8334483394226192E-2</v>
      </c>
      <c r="K636" s="293">
        <f t="shared" ca="1" si="648"/>
        <v>1.2916840018492928</v>
      </c>
      <c r="L636" s="229">
        <f ca="1"/>
        <v>1.8463651794411121E-2</v>
      </c>
      <c r="M636" s="2" t="s">
        <v>321</v>
      </c>
    </row>
    <row r="637" spans="3:13">
      <c r="C637" s="228">
        <f t="shared" si="594"/>
        <v>49054.710543981484</v>
      </c>
      <c r="D637" s="229">
        <f ca="1"/>
        <v>1.7724774680391811E-2</v>
      </c>
      <c r="E637" s="293">
        <f t="shared" ca="1" si="595"/>
        <v>2.160807366819069</v>
      </c>
      <c r="F637" s="229">
        <f ca="1"/>
        <v>1.7940855417073718E-2</v>
      </c>
      <c r="G637" s="293">
        <f t="shared" ca="1" si="595"/>
        <v>4.1723617126254027</v>
      </c>
      <c r="H637" s="229">
        <f ca="1"/>
        <v>1.8358091588336258E-2</v>
      </c>
      <c r="I637" s="293">
        <f t="shared" ref="I637:K637" ca="1" si="649">(J637-H637)*10000</f>
        <v>-0.36086694031302324</v>
      </c>
      <c r="J637" s="229">
        <f ca="1"/>
        <v>1.8322004894304956E-2</v>
      </c>
      <c r="K637" s="293">
        <f t="shared" ca="1" si="649"/>
        <v>1.2889208191210062</v>
      </c>
      <c r="L637" s="229">
        <f ca="1"/>
        <v>1.8450896976217056E-2</v>
      </c>
      <c r="M637" s="2" t="s">
        <v>321</v>
      </c>
    </row>
    <row r="638" spans="3:13">
      <c r="C638" s="228">
        <f t="shared" si="594"/>
        <v>49064.710543981484</v>
      </c>
      <c r="D638" s="229">
        <f ca="1"/>
        <v>1.7707733108398245E-2</v>
      </c>
      <c r="E638" s="293">
        <f t="shared" ca="1" si="595"/>
        <v>2.2148311739536228</v>
      </c>
      <c r="F638" s="229">
        <f ca="1"/>
        <v>1.7929216225793607E-2</v>
      </c>
      <c r="G638" s="293">
        <f t="shared" ca="1" si="595"/>
        <v>4.1679869488378536</v>
      </c>
      <c r="H638" s="229">
        <f ca="1"/>
        <v>1.8346014920677393E-2</v>
      </c>
      <c r="I638" s="293">
        <f t="shared" ref="I638:K638" ca="1" si="650">(J638-H638)*10000</f>
        <v>-0.36506886282171302</v>
      </c>
      <c r="J638" s="229">
        <f ca="1"/>
        <v>1.8309508034395221E-2</v>
      </c>
      <c r="K638" s="293">
        <f t="shared" ca="1" si="650"/>
        <v>1.2862399258261465</v>
      </c>
      <c r="L638" s="229">
        <f ca="1"/>
        <v>1.8438132026977836E-2</v>
      </c>
      <c r="M638" s="2" t="s">
        <v>321</v>
      </c>
    </row>
    <row r="639" spans="3:13">
      <c r="C639" s="228">
        <f t="shared" si="594"/>
        <v>49074.710543981484</v>
      </c>
      <c r="D639" s="229">
        <f ca="1"/>
        <v>1.7690901845294982E-2</v>
      </c>
      <c r="E639" s="293">
        <f t="shared" ca="1" si="595"/>
        <v>2.2651213982131937</v>
      </c>
      <c r="F639" s="229">
        <f ca="1"/>
        <v>1.7917413985116301E-2</v>
      </c>
      <c r="G639" s="293">
        <f t="shared" ca="1" si="595"/>
        <v>4.1634845859422205</v>
      </c>
      <c r="H639" s="229">
        <f ca="1"/>
        <v>1.8333762443710523E-2</v>
      </c>
      <c r="I639" s="293">
        <f t="shared" ref="I639:K639" ca="1" si="651">(J639-H639)*10000</f>
        <v>-0.36935182085976598</v>
      </c>
      <c r="J639" s="229">
        <f ca="1"/>
        <v>1.8296827261624547E-2</v>
      </c>
      <c r="K639" s="293">
        <f t="shared" ca="1" si="651"/>
        <v>1.2852968143900814</v>
      </c>
      <c r="L639" s="229">
        <f ca="1"/>
        <v>1.8425356943063555E-2</v>
      </c>
      <c r="M639" s="2" t="s">
        <v>321</v>
      </c>
    </row>
    <row r="640" spans="3:13">
      <c r="C640" s="228">
        <f t="shared" si="594"/>
        <v>49084.710543981484</v>
      </c>
      <c r="D640" s="229">
        <f ca="1"/>
        <v>1.7674281355248102E-2</v>
      </c>
      <c r="E640" s="293">
        <f t="shared" ca="1" si="595"/>
        <v>2.3144311155930133</v>
      </c>
      <c r="F640" s="229">
        <f ca="1"/>
        <v>1.7905724466807403E-2</v>
      </c>
      <c r="G640" s="293">
        <f t="shared" ca="1" si="595"/>
        <v>4.1589296058414797</v>
      </c>
      <c r="H640" s="229">
        <f ca="1"/>
        <v>1.8321617427391551E-2</v>
      </c>
      <c r="I640" s="293">
        <f t="shared" ref="I640:K640" ca="1" si="652">(J640-H640)*10000</f>
        <v>-0.37325305684492854</v>
      </c>
      <c r="J640" s="229">
        <f ca="1"/>
        <v>1.8284292121707058E-2</v>
      </c>
      <c r="K640" s="293">
        <f t="shared" ca="1" si="652"/>
        <v>1.2827959914837526</v>
      </c>
      <c r="L640" s="229">
        <f ca="1"/>
        <v>1.8412571720855433E-2</v>
      </c>
      <c r="M640" s="2" t="s">
        <v>321</v>
      </c>
    </row>
    <row r="641" spans="3:13">
      <c r="C641" s="228">
        <f t="shared" si="594"/>
        <v>49094.710543981484</v>
      </c>
      <c r="D641" s="229">
        <f ca="1"/>
        <v>1.7657872102034494E-2</v>
      </c>
      <c r="E641" s="293">
        <f t="shared" ca="1" si="595"/>
        <v>2.3613857833917202</v>
      </c>
      <c r="F641" s="229">
        <f ca="1"/>
        <v>1.7894010680373666E-2</v>
      </c>
      <c r="G641" s="293">
        <f t="shared" ca="1" si="595"/>
        <v>4.1542868995076905</v>
      </c>
      <c r="H641" s="229">
        <f ca="1"/>
        <v>1.8309439370324435E-2</v>
      </c>
      <c r="I641" s="293">
        <f t="shared" ref="I641:K641" ca="1" si="653">(J641-H641)*10000</f>
        <v>-0.37700756441067657</v>
      </c>
      <c r="J641" s="229">
        <f ca="1"/>
        <v>1.8271738613883367E-2</v>
      </c>
      <c r="K641" s="293">
        <f t="shared" ca="1" si="653"/>
        <v>1.2803774286091265</v>
      </c>
      <c r="L641" s="229">
        <f ca="1"/>
        <v>1.839977635674428E-2</v>
      </c>
      <c r="M641" s="2" t="s">
        <v>321</v>
      </c>
    </row>
    <row r="642" spans="3:13">
      <c r="C642" s="228">
        <f t="shared" si="594"/>
        <v>49104.710543981484</v>
      </c>
      <c r="D642" s="229">
        <f ca="1"/>
        <v>1.7641674548815798E-2</v>
      </c>
      <c r="E642" s="293">
        <f t="shared" ca="1" si="595"/>
        <v>2.4074224620712625</v>
      </c>
      <c r="F642" s="229">
        <f ca="1"/>
        <v>1.7882416795022924E-2</v>
      </c>
      <c r="G642" s="293">
        <f t="shared" ca="1" si="595"/>
        <v>4.148114771740687</v>
      </c>
      <c r="H642" s="229">
        <f ca="1"/>
        <v>1.8297228272196993E-2</v>
      </c>
      <c r="I642" s="293">
        <f t="shared" ref="I642:K642" ca="1" si="654">(J642-H642)*10000</f>
        <v>-0.37891326352748611</v>
      </c>
      <c r="J642" s="229">
        <f ca="1"/>
        <v>1.8259336945844244E-2</v>
      </c>
      <c r="K642" s="293">
        <f t="shared" ca="1" si="654"/>
        <v>1.2763390128865681</v>
      </c>
      <c r="L642" s="229">
        <f ca="1"/>
        <v>1.8386970847132901E-2</v>
      </c>
      <c r="M642" s="2" t="s">
        <v>321</v>
      </c>
    </row>
    <row r="643" spans="3:13">
      <c r="C643" s="228">
        <f t="shared" si="594"/>
        <v>49114.710543981484</v>
      </c>
      <c r="D643" s="229">
        <f ca="1"/>
        <v>1.7625689158524329E-2</v>
      </c>
      <c r="E643" s="293">
        <f t="shared" ca="1" si="595"/>
        <v>2.4496711099315087</v>
      </c>
      <c r="F643" s="229">
        <f ca="1"/>
        <v>1.787065626951748E-2</v>
      </c>
      <c r="G643" s="293">
        <f t="shared" ca="1" si="595"/>
        <v>4.1432786330780624</v>
      </c>
      <c r="H643" s="229">
        <f ca="1"/>
        <v>1.8284984132825286E-2</v>
      </c>
      <c r="I643" s="293">
        <f t="shared" ref="I643:K643" ca="1" si="655">(J643-H643)*10000</f>
        <v>-0.38235883127315379</v>
      </c>
      <c r="J643" s="229">
        <f ca="1"/>
        <v>1.8246748249697971E-2</v>
      </c>
      <c r="K643" s="293">
        <f t="shared" ca="1" si="655"/>
        <v>1.2740693873563094</v>
      </c>
      <c r="L643" s="229">
        <f ca="1"/>
        <v>1.8374155188433602E-2</v>
      </c>
      <c r="M643" s="2" t="s">
        <v>321</v>
      </c>
    </row>
    <row r="644" spans="3:13">
      <c r="C644" s="228">
        <f t="shared" si="594"/>
        <v>49124.710543981484</v>
      </c>
      <c r="D644" s="229">
        <f ca="1"/>
        <v>1.7609916393487721E-2</v>
      </c>
      <c r="E644" s="293">
        <f t="shared" ca="1" si="595"/>
        <v>2.4895508443308416</v>
      </c>
      <c r="F644" s="229">
        <f ca="1"/>
        <v>1.7858871477920805E-2</v>
      </c>
      <c r="G644" s="293">
        <f t="shared" ca="1" si="595"/>
        <v>4.1383547424429787</v>
      </c>
      <c r="H644" s="229">
        <f ca="1"/>
        <v>1.8272706952165103E-2</v>
      </c>
      <c r="I644" s="293">
        <f t="shared" ref="I644:K644" ca="1" si="656">(J644-H644)*10000</f>
        <v>-0.38565772738488602</v>
      </c>
      <c r="J644" s="229">
        <f ca="1"/>
        <v>1.8234141179426615E-2</v>
      </c>
      <c r="K644" s="293">
        <f t="shared" ca="1" si="656"/>
        <v>1.271881976427844</v>
      </c>
      <c r="L644" s="229">
        <f ca="1"/>
        <v>1.8361329377069399E-2</v>
      </c>
      <c r="M644" s="2" t="s">
        <v>321</v>
      </c>
    </row>
    <row r="645" spans="3:13">
      <c r="C645" s="228">
        <f t="shared" si="594"/>
        <v>49134.710543981484</v>
      </c>
      <c r="D645" s="229">
        <f ca="1"/>
        <v>1.7594356716021262E-2</v>
      </c>
      <c r="E645" s="293">
        <f t="shared" ca="1" si="595"/>
        <v>2.5255614078866646</v>
      </c>
      <c r="F645" s="229">
        <f ca="1"/>
        <v>1.7846912856809928E-2</v>
      </c>
      <c r="G645" s="293">
        <f t="shared" ca="1" si="595"/>
        <v>4.1348387348547764</v>
      </c>
      <c r="H645" s="229">
        <f ca="1"/>
        <v>1.8260396730295406E-2</v>
      </c>
      <c r="I645" s="293">
        <f t="shared" ref="I645:K645" ca="1" si="657">(J645-H645)*10000</f>
        <v>-0.39055872443953532</v>
      </c>
      <c r="J645" s="229">
        <f ca="1"/>
        <v>1.8221340857851452E-2</v>
      </c>
      <c r="K645" s="293">
        <f t="shared" ca="1" si="657"/>
        <v>1.2715255162325592</v>
      </c>
      <c r="L645" s="229">
        <f ca="1"/>
        <v>1.8348493409474708E-2</v>
      </c>
      <c r="M645" s="2" t="s">
        <v>321</v>
      </c>
    </row>
    <row r="646" spans="3:13">
      <c r="C646" s="228">
        <f t="shared" si="594"/>
        <v>49144.710543981484</v>
      </c>
      <c r="D646" s="229">
        <f ca="1"/>
        <v>1.7579010618051394E-2</v>
      </c>
      <c r="E646" s="293">
        <f t="shared" ca="1" si="595"/>
        <v>2.5606711370306998</v>
      </c>
      <c r="F646" s="229">
        <f ca="1"/>
        <v>1.7835077731754464E-2</v>
      </c>
      <c r="G646" s="293">
        <f t="shared" ca="1" si="595"/>
        <v>4.1297573567782369</v>
      </c>
      <c r="H646" s="229">
        <f ca="1"/>
        <v>1.8248053467432288E-2</v>
      </c>
      <c r="I646" s="293">
        <f t="shared" ref="I646:K646" ca="1" si="658">(J646-H646)*10000</f>
        <v>-0.39357990713050073</v>
      </c>
      <c r="J646" s="229">
        <f ca="1"/>
        <v>1.8208695476719237E-2</v>
      </c>
      <c r="K646" s="293">
        <f t="shared" ca="1" si="658"/>
        <v>1.2695180537500295</v>
      </c>
      <c r="L646" s="229">
        <f ca="1"/>
        <v>1.833564728209424E-2</v>
      </c>
      <c r="M646" s="2" t="s">
        <v>321</v>
      </c>
    </row>
    <row r="647" spans="3:13">
      <c r="C647" s="228">
        <f t="shared" si="594"/>
        <v>49154.710543981484</v>
      </c>
      <c r="D647" s="229">
        <f ca="1"/>
        <v>1.7563888458686665E-2</v>
      </c>
      <c r="E647" s="293">
        <f t="shared" ca="1" si="595"/>
        <v>2.5932987972246759</v>
      </c>
      <c r="F647" s="229">
        <f ca="1"/>
        <v>1.7823218338409132E-2</v>
      </c>
      <c r="G647" s="293">
        <f t="shared" ca="1" si="595"/>
        <v>4.1245882598248826</v>
      </c>
      <c r="H647" s="229">
        <f ca="1"/>
        <v>1.8235677164391621E-2</v>
      </c>
      <c r="I647" s="293">
        <f t="shared" ref="I647:K647" ca="1" si="659">(J647-H647)*10000</f>
        <v>-0.39645449987135706</v>
      </c>
      <c r="J647" s="229">
        <f ca="1"/>
        <v>1.8196031714404485E-2</v>
      </c>
      <c r="K647" s="293">
        <f t="shared" ca="1" si="659"/>
        <v>1.2675927697850322</v>
      </c>
      <c r="L647" s="229">
        <f ca="1"/>
        <v>1.8322790991382988E-2</v>
      </c>
      <c r="M647" s="2" t="s">
        <v>321</v>
      </c>
    </row>
    <row r="648" spans="3:13">
      <c r="C648" s="228">
        <f t="shared" ref="C648:C711" si="660">C647+Periodicity</f>
        <v>49164.710543981484</v>
      </c>
      <c r="D648" s="229">
        <f ca="1"/>
        <v>1.7548998901659327E-2</v>
      </c>
      <c r="E648" s="293">
        <f t="shared" ref="E648:G711" ca="1" si="661">(F648-D648)*10000</f>
        <v>2.6233577643336794</v>
      </c>
      <c r="F648" s="229">
        <f ca="1"/>
        <v>1.7811334678092695E-2</v>
      </c>
      <c r="G648" s="293">
        <f t="shared" ca="1" si="661"/>
        <v>4.1193314554420839</v>
      </c>
      <c r="H648" s="229">
        <f ca="1"/>
        <v>1.8223267823636903E-2</v>
      </c>
      <c r="I648" s="293">
        <f t="shared" ref="I648:K648" ca="1" si="662">(J648-H648)*10000</f>
        <v>-0.39918257099071097</v>
      </c>
      <c r="J648" s="229">
        <f ca="1"/>
        <v>1.8183349566537832E-2</v>
      </c>
      <c r="K648" s="293">
        <f t="shared" ca="1" si="662"/>
        <v>1.2657496726914408</v>
      </c>
      <c r="L648" s="229">
        <f ca="1"/>
        <v>1.8309924533806976E-2</v>
      </c>
      <c r="M648" s="2" t="s">
        <v>321</v>
      </c>
    </row>
    <row r="649" spans="3:13">
      <c r="C649" s="228">
        <f t="shared" si="660"/>
        <v>49174.710543981484</v>
      </c>
      <c r="D649" s="229">
        <f ca="1"/>
        <v>1.7534342443030128E-2</v>
      </c>
      <c r="E649" s="293">
        <f t="shared" ca="1" si="661"/>
        <v>2.6508430853312834</v>
      </c>
      <c r="F649" s="229">
        <f ca="1"/>
        <v>1.7799426751563256E-2</v>
      </c>
      <c r="G649" s="293">
        <f t="shared" ca="1" si="661"/>
        <v>4.1139869371967928</v>
      </c>
      <c r="H649" s="229">
        <f ca="1"/>
        <v>1.8210825445282935E-2</v>
      </c>
      <c r="I649" s="293">
        <f t="shared" ref="I649:K649" ca="1" si="663">(J649-H649)*10000</f>
        <v>-0.40176418194488861</v>
      </c>
      <c r="J649" s="229">
        <f ca="1"/>
        <v>1.8170649027088447E-2</v>
      </c>
      <c r="K649" s="293">
        <f t="shared" ca="1" si="663"/>
        <v>1.2639887875467646</v>
      </c>
      <c r="L649" s="229">
        <f ca="1"/>
        <v>1.8297047905843123E-2</v>
      </c>
      <c r="M649" s="2" t="s">
        <v>321</v>
      </c>
    </row>
    <row r="650" spans="3:13">
      <c r="C650" s="228">
        <f t="shared" si="660"/>
        <v>49184.710543981484</v>
      </c>
      <c r="D650" s="229">
        <f ca="1"/>
        <v>1.7519919578150162E-2</v>
      </c>
      <c r="E650" s="293">
        <f t="shared" ca="1" si="661"/>
        <v>2.6757498108212139</v>
      </c>
      <c r="F650" s="229">
        <f ca="1"/>
        <v>1.7787494559232283E-2</v>
      </c>
      <c r="G650" s="293">
        <f t="shared" ca="1" si="661"/>
        <v>4.1085546999914193</v>
      </c>
      <c r="H650" s="229">
        <f ca="1"/>
        <v>1.8198350029231425E-2</v>
      </c>
      <c r="I650" s="293">
        <f t="shared" ref="I650:K650" ca="1" si="664">(J650-H650)*10000</f>
        <v>-0.40419939203933247</v>
      </c>
      <c r="J650" s="229">
        <f ca="1"/>
        <v>1.8157930090027492E-2</v>
      </c>
      <c r="K650" s="293">
        <f t="shared" ca="1" si="664"/>
        <v>1.2623101395110512</v>
      </c>
      <c r="L650" s="229">
        <f ca="1"/>
        <v>1.8284161103978597E-2</v>
      </c>
      <c r="M650" s="2" t="s">
        <v>321</v>
      </c>
    </row>
    <row r="651" spans="3:13">
      <c r="C651" s="228">
        <f t="shared" si="660"/>
        <v>49194.710543981484</v>
      </c>
      <c r="D651" s="229">
        <f ca="1"/>
        <v>1.7505730802235962E-2</v>
      </c>
      <c r="E651" s="293">
        <f t="shared" ca="1" si="661"/>
        <v>2.6996766788723798</v>
      </c>
      <c r="F651" s="229">
        <f ca="1"/>
        <v>1.77756984701232E-2</v>
      </c>
      <c r="G651" s="293">
        <f t="shared" ca="1" si="661"/>
        <v>4.1031318087709696</v>
      </c>
      <c r="H651" s="229">
        <f ca="1"/>
        <v>1.8186011651000297E-2</v>
      </c>
      <c r="I651" s="293">
        <f t="shared" ref="I651:K651" ca="1" si="665">(J651-H651)*10000</f>
        <v>-0.40266559491873577</v>
      </c>
      <c r="J651" s="229">
        <f ca="1"/>
        <v>1.8145745091508424E-2</v>
      </c>
      <c r="K651" s="293">
        <f t="shared" ca="1" si="665"/>
        <v>1.2551903320327795</v>
      </c>
      <c r="L651" s="229">
        <f ca="1"/>
        <v>1.8271264124711702E-2</v>
      </c>
      <c r="M651" s="2" t="s">
        <v>321</v>
      </c>
    </row>
    <row r="652" spans="3:13">
      <c r="C652" s="228">
        <f t="shared" si="660"/>
        <v>49204.710543981484</v>
      </c>
      <c r="D652" s="229">
        <f ca="1"/>
        <v>1.7491776610353962E-2</v>
      </c>
      <c r="E652" s="293">
        <f t="shared" ca="1" si="661"/>
        <v>2.7194293514900063</v>
      </c>
      <c r="F652" s="229">
        <f ca="1"/>
        <v>1.7763719545502963E-2</v>
      </c>
      <c r="G652" s="293">
        <f t="shared" ca="1" si="661"/>
        <v>4.0975289673941813</v>
      </c>
      <c r="H652" s="229">
        <f ca="1"/>
        <v>1.8173472442242381E-2</v>
      </c>
      <c r="I652" s="293">
        <f t="shared" ref="I652:K652" ca="1" si="666">(J652-H652)*10000</f>
        <v>-0.40478417095413805</v>
      </c>
      <c r="J652" s="229">
        <f ca="1"/>
        <v>1.8132994025146967E-2</v>
      </c>
      <c r="K652" s="293">
        <f t="shared" ca="1" si="666"/>
        <v>1.2536293940412087</v>
      </c>
      <c r="L652" s="229">
        <f ca="1"/>
        <v>1.8258356964551088E-2</v>
      </c>
      <c r="M652" s="2" t="s">
        <v>321</v>
      </c>
    </row>
    <row r="653" spans="3:13">
      <c r="C653" s="228">
        <f t="shared" si="660"/>
        <v>49214.710543981484</v>
      </c>
      <c r="D653" s="229">
        <f ca="1"/>
        <v>1.7478057497046198E-2</v>
      </c>
      <c r="E653" s="293">
        <f t="shared" ca="1" si="661"/>
        <v>2.7365885667948731</v>
      </c>
      <c r="F653" s="229">
        <f ca="1"/>
        <v>1.7751716353725685E-2</v>
      </c>
      <c r="G653" s="293">
        <f t="shared" ca="1" si="661"/>
        <v>4.0918384409904114</v>
      </c>
      <c r="H653" s="229">
        <f ca="1"/>
        <v>1.8160900197824726E-2</v>
      </c>
      <c r="I653" s="293">
        <f t="shared" ref="I653:K653" ca="1" si="667">(J653-H653)*10000</f>
        <v>-0.40675651911455807</v>
      </c>
      <c r="J653" s="229">
        <f ca="1"/>
        <v>1.812022454591327E-2</v>
      </c>
      <c r="K653" s="293">
        <f t="shared" ca="1" si="667"/>
        <v>1.2521507410309316</v>
      </c>
      <c r="L653" s="229">
        <f ca="1"/>
        <v>1.8245439620016363E-2</v>
      </c>
      <c r="M653" s="2" t="s">
        <v>321</v>
      </c>
    </row>
    <row r="654" spans="3:13">
      <c r="C654" s="228">
        <f t="shared" si="660"/>
        <v>49224.710543981484</v>
      </c>
      <c r="D654" s="229">
        <f ca="1"/>
        <v>1.746457395636223E-2</v>
      </c>
      <c r="E654" s="293">
        <f t="shared" ca="1" si="661"/>
        <v>2.7494915469882324</v>
      </c>
      <c r="F654" s="229">
        <f ca="1"/>
        <v>1.7739523111061053E-2</v>
      </c>
      <c r="G654" s="293">
        <f t="shared" ca="1" si="661"/>
        <v>4.0859487967988271</v>
      </c>
      <c r="H654" s="229">
        <f ca="1"/>
        <v>1.8148117990740936E-2</v>
      </c>
      <c r="I654" s="293">
        <f t="shared" ref="I654:K654" ca="1" si="668">(J654-H654)*10000</f>
        <v>-0.40870032415152302</v>
      </c>
      <c r="J654" s="229">
        <f ca="1"/>
        <v>1.8107247958325783E-2</v>
      </c>
      <c r="K654" s="293">
        <f t="shared" ca="1" si="668"/>
        <v>1.2526412931229691</v>
      </c>
      <c r="L654" s="229">
        <f ca="1"/>
        <v>1.823251208763808E-2</v>
      </c>
      <c r="M654" s="2" t="s">
        <v>321</v>
      </c>
    </row>
    <row r="655" spans="3:13">
      <c r="C655" s="228">
        <f t="shared" si="660"/>
        <v>49234.710543981484</v>
      </c>
      <c r="D655" s="229">
        <f ca="1"/>
        <v>1.7451326482546652E-2</v>
      </c>
      <c r="E655" s="293">
        <f t="shared" ca="1" si="661"/>
        <v>2.7614310028725719</v>
      </c>
      <c r="F655" s="229">
        <f ca="1"/>
        <v>1.7727469582833909E-2</v>
      </c>
      <c r="G655" s="293">
        <f t="shared" ca="1" si="661"/>
        <v>4.0800780654921471</v>
      </c>
      <c r="H655" s="229">
        <f ca="1"/>
        <v>1.8135477389383124E-2</v>
      </c>
      <c r="I655" s="293">
        <f t="shared" ref="I655:K655" ca="1" si="669">(J655-H655)*10000</f>
        <v>-0.41037317377212029</v>
      </c>
      <c r="J655" s="229">
        <f ca="1"/>
        <v>1.8094440072005911E-2</v>
      </c>
      <c r="K655" s="293">
        <f t="shared" ca="1" si="669"/>
        <v>1.2513429195096584</v>
      </c>
      <c r="L655" s="229">
        <f ca="1"/>
        <v>1.8219574363956877E-2</v>
      </c>
      <c r="M655" s="2" t="s">
        <v>321</v>
      </c>
    </row>
    <row r="656" spans="3:13">
      <c r="C656" s="228">
        <f t="shared" si="660"/>
        <v>49244.710543981484</v>
      </c>
      <c r="D656" s="229">
        <f ca="1"/>
        <v>1.7438321983628925E-2</v>
      </c>
      <c r="E656" s="293">
        <f t="shared" ca="1" si="661"/>
        <v>2.7706980364204661</v>
      </c>
      <c r="F656" s="229">
        <f ca="1"/>
        <v>1.7715391787270971E-2</v>
      </c>
      <c r="G656" s="293">
        <f t="shared" ca="1" si="661"/>
        <v>4.0741196524523087</v>
      </c>
      <c r="H656" s="229">
        <f ca="1"/>
        <v>1.8122803752516202E-2</v>
      </c>
      <c r="I656" s="293">
        <f t="shared" ref="I656:K656" ca="1" si="670">(J656-H656)*10000</f>
        <v>-0.41189998084487089</v>
      </c>
      <c r="J656" s="229">
        <f ca="1"/>
        <v>1.8081613754431715E-2</v>
      </c>
      <c r="K656" s="293">
        <f t="shared" ca="1" si="670"/>
        <v>1.2501269109326669</v>
      </c>
      <c r="L656" s="229">
        <f ca="1"/>
        <v>1.8206626445524982E-2</v>
      </c>
      <c r="M656" s="2" t="s">
        <v>321</v>
      </c>
    </row>
    <row r="657" spans="3:13">
      <c r="C657" s="228">
        <f t="shared" si="660"/>
        <v>49254.710543981484</v>
      </c>
      <c r="D657" s="229">
        <f ca="1"/>
        <v>1.7425572087290214E-2</v>
      </c>
      <c r="E657" s="293">
        <f t="shared" ca="1" si="661"/>
        <v>2.778888451080916</v>
      </c>
      <c r="F657" s="229">
        <f ca="1"/>
        <v>1.7703460932398305E-2</v>
      </c>
      <c r="G657" s="293">
        <f t="shared" ca="1" si="661"/>
        <v>4.0663614796367442</v>
      </c>
      <c r="H657" s="229">
        <f ca="1"/>
        <v>1.811009708036198E-2</v>
      </c>
      <c r="I657" s="293">
        <f t="shared" ref="I657:K657" ca="1" si="671">(J657-H657)*10000</f>
        <v>-0.41134697751289001</v>
      </c>
      <c r="J657" s="229">
        <f ca="1"/>
        <v>1.8068962382610691E-2</v>
      </c>
      <c r="K657" s="293">
        <f t="shared" ca="1" si="671"/>
        <v>1.2470594629365035</v>
      </c>
      <c r="L657" s="229">
        <f ca="1"/>
        <v>1.8193668328904341E-2</v>
      </c>
      <c r="M657" s="2" t="s">
        <v>321</v>
      </c>
    </row>
    <row r="658" spans="3:13">
      <c r="C658" s="228">
        <f t="shared" si="660"/>
        <v>49264.710543981484</v>
      </c>
      <c r="D658" s="229">
        <f ca="1"/>
        <v>1.7413077527641006E-2</v>
      </c>
      <c r="E658" s="293">
        <f t="shared" ca="1" si="661"/>
        <v>2.7825888423563607</v>
      </c>
      <c r="F658" s="229">
        <f ca="1"/>
        <v>1.7691336411876642E-2</v>
      </c>
      <c r="G658" s="293">
        <f t="shared" ca="1" si="661"/>
        <v>4.0602096060949817</v>
      </c>
      <c r="H658" s="229">
        <f ca="1"/>
        <v>1.8097357372486141E-2</v>
      </c>
      <c r="I658" s="293">
        <f t="shared" ref="I658:K658" ca="1" si="672">(J658-H658)*10000</f>
        <v>-0.41256621288954243</v>
      </c>
      <c r="J658" s="229">
        <f ca="1"/>
        <v>1.8056100751197186E-2</v>
      </c>
      <c r="K658" s="293">
        <f t="shared" ca="1" si="672"/>
        <v>1.2459925947170756</v>
      </c>
      <c r="L658" s="229">
        <f ca="1"/>
        <v>1.8180700010668894E-2</v>
      </c>
      <c r="M658" s="2" t="s">
        <v>321</v>
      </c>
    </row>
    <row r="659" spans="3:13">
      <c r="C659" s="228">
        <f t="shared" si="660"/>
        <v>49274.710543981484</v>
      </c>
      <c r="D659" s="229">
        <f ca="1"/>
        <v>1.7400838832086287E-2</v>
      </c>
      <c r="E659" s="293">
        <f t="shared" ca="1" si="661"/>
        <v>2.7834879589489283</v>
      </c>
      <c r="F659" s="229">
        <f ca="1"/>
        <v>1.767918762798118E-2</v>
      </c>
      <c r="G659" s="293">
        <f t="shared" ca="1" si="661"/>
        <v>4.0539700056331851</v>
      </c>
      <c r="H659" s="229">
        <f ca="1"/>
        <v>1.8084584628544498E-2</v>
      </c>
      <c r="I659" s="293">
        <f t="shared" ref="I659:K659" ca="1" si="673">(J659-H659)*10000</f>
        <v>-0.41363956425614912</v>
      </c>
      <c r="J659" s="229">
        <f ca="1"/>
        <v>1.8043220672118884E-2</v>
      </c>
      <c r="K659" s="293">
        <f t="shared" ca="1" si="673"/>
        <v>1.2450081528394414</v>
      </c>
      <c r="L659" s="229">
        <f ca="1"/>
        <v>1.8167721487402828E-2</v>
      </c>
      <c r="M659" s="2" t="s">
        <v>321</v>
      </c>
    </row>
    <row r="660" spans="3:13">
      <c r="C660" s="228">
        <f t="shared" si="660"/>
        <v>49284.710543981484</v>
      </c>
      <c r="D660" s="229">
        <f ca="1"/>
        <v>1.7388856527737549E-2</v>
      </c>
      <c r="E660" s="293">
        <f t="shared" ca="1" si="661"/>
        <v>2.7798141346123058</v>
      </c>
      <c r="F660" s="229">
        <f ca="1"/>
        <v>1.766683794119878E-2</v>
      </c>
      <c r="G660" s="293">
        <f t="shared" ca="1" si="661"/>
        <v>4.0532209188853461</v>
      </c>
      <c r="H660" s="229">
        <f ca="1"/>
        <v>1.8072160033087314E-2</v>
      </c>
      <c r="I660" s="293">
        <f t="shared" ref="I660:K660" ca="1" si="674">(J660-H660)*10000</f>
        <v>-0.42035975721631258</v>
      </c>
      <c r="J660" s="229">
        <f ca="1"/>
        <v>1.8030124057365683E-2</v>
      </c>
      <c r="K660" s="293">
        <f t="shared" ca="1" si="674"/>
        <v>1.2460869833468002</v>
      </c>
      <c r="L660" s="229">
        <f ca="1"/>
        <v>1.8154732755700363E-2</v>
      </c>
      <c r="M660" s="2" t="s">
        <v>321</v>
      </c>
    </row>
    <row r="661" spans="3:13">
      <c r="C661" s="228">
        <f t="shared" si="660"/>
        <v>49294.710543981484</v>
      </c>
      <c r="D661" s="229">
        <f ca="1"/>
        <v>1.7377131140916061E-2</v>
      </c>
      <c r="E661" s="293">
        <f t="shared" ca="1" si="661"/>
        <v>2.7750767203910121</v>
      </c>
      <c r="F661" s="229">
        <f ca="1"/>
        <v>1.7654638812955162E-2</v>
      </c>
      <c r="G661" s="293">
        <f t="shared" ca="1" si="661"/>
        <v>4.0468699010674793</v>
      </c>
      <c r="H661" s="229">
        <f ca="1"/>
        <v>1.805932580306191E-2</v>
      </c>
      <c r="I661" s="293">
        <f t="shared" ref="I661:K661" ca="1" si="675">(J661-H661)*10000</f>
        <v>-0.42120304793287489</v>
      </c>
      <c r="J661" s="229">
        <f ca="1"/>
        <v>1.8017205498268622E-2</v>
      </c>
      <c r="K661" s="293">
        <f t="shared" ca="1" si="675"/>
        <v>1.2452831389964807</v>
      </c>
      <c r="L661" s="229">
        <f ca="1"/>
        <v>1.814173381216827E-2</v>
      </c>
      <c r="M661" s="2" t="s">
        <v>321</v>
      </c>
    </row>
    <row r="662" spans="3:13">
      <c r="C662" s="228">
        <f t="shared" si="660"/>
        <v>49304.710543981484</v>
      </c>
      <c r="D662" s="229">
        <f ca="1"/>
        <v>1.7365663198138429E-2</v>
      </c>
      <c r="E662" s="293">
        <f t="shared" ca="1" si="661"/>
        <v>2.7675221836872752</v>
      </c>
      <c r="F662" s="229">
        <f ca="1"/>
        <v>1.7642415416507157E-2</v>
      </c>
      <c r="G662" s="293">
        <f t="shared" ca="1" si="661"/>
        <v>4.0404312304495598</v>
      </c>
      <c r="H662" s="229">
        <f ca="1"/>
        <v>1.8046458539552113E-2</v>
      </c>
      <c r="I662" s="293">
        <f t="shared" ref="I662:K662" ca="1" si="676">(J662-H662)*10000</f>
        <v>-0.4219006539889214</v>
      </c>
      <c r="J662" s="229">
        <f ca="1"/>
        <v>1.8004268474153221E-2</v>
      </c>
      <c r="K662" s="293">
        <f t="shared" ca="1" si="676"/>
        <v>1.244561792692958</v>
      </c>
      <c r="L662" s="229">
        <f ca="1"/>
        <v>1.8128724653422516E-2</v>
      </c>
      <c r="M662" s="2" t="s">
        <v>321</v>
      </c>
    </row>
    <row r="663" spans="3:13">
      <c r="C663" s="228">
        <f t="shared" si="660"/>
        <v>49314.710543981484</v>
      </c>
      <c r="D663" s="229">
        <f ca="1"/>
        <v>1.7354453226067833E-2</v>
      </c>
      <c r="E663" s="293">
        <f t="shared" ca="1" si="661"/>
        <v>2.7571452871064799</v>
      </c>
      <c r="F663" s="229">
        <f ca="1"/>
        <v>1.7630167754778481E-2</v>
      </c>
      <c r="G663" s="293">
        <f t="shared" ca="1" si="661"/>
        <v>4.0339048862321132</v>
      </c>
      <c r="H663" s="229">
        <f ca="1"/>
        <v>1.8033558243401693E-2</v>
      </c>
      <c r="I663" s="293">
        <f t="shared" ref="I663:K663" ca="1" si="677">(J663-H663)*10000</f>
        <v>-0.42042476136028989</v>
      </c>
      <c r="J663" s="229">
        <f ca="1"/>
        <v>1.7991515767265664E-2</v>
      </c>
      <c r="K663" s="293">
        <f t="shared" ca="1" si="677"/>
        <v>1.2351422573791959</v>
      </c>
      <c r="L663" s="229">
        <f ca="1"/>
        <v>1.8115029993003583E-2</v>
      </c>
      <c r="M663" s="2" t="s">
        <v>321</v>
      </c>
    </row>
    <row r="664" spans="3:13">
      <c r="C664" s="228">
        <f t="shared" si="660"/>
        <v>49324.710543981484</v>
      </c>
      <c r="D664" s="229">
        <f ca="1"/>
        <v>1.7343501750683495E-2</v>
      </c>
      <c r="E664" s="293">
        <f t="shared" ca="1" si="661"/>
        <v>2.7439407801062297</v>
      </c>
      <c r="F664" s="229">
        <f ca="1"/>
        <v>1.7617895828694118E-2</v>
      </c>
      <c r="G664" s="293">
        <f t="shared" ca="1" si="661"/>
        <v>4.0272908690152169</v>
      </c>
      <c r="H664" s="229">
        <f ca="1"/>
        <v>1.802062491559564E-2</v>
      </c>
      <c r="I664" s="293">
        <f t="shared" ref="I664:K664" ca="1" si="678">(J664-H664)*10000</f>
        <v>-0.42081549224328579</v>
      </c>
      <c r="J664" s="229">
        <f ca="1"/>
        <v>1.7978543366371311E-2</v>
      </c>
      <c r="K664" s="293">
        <f t="shared" ca="1" si="678"/>
        <v>1.2210797095181178</v>
      </c>
      <c r="L664" s="229">
        <f ca="1"/>
        <v>1.8100651337323123E-2</v>
      </c>
      <c r="M664" s="2" t="s">
        <v>321</v>
      </c>
    </row>
    <row r="665" spans="3:13">
      <c r="C665" s="228">
        <f t="shared" si="660"/>
        <v>49334.710543981484</v>
      </c>
      <c r="D665" s="229">
        <f ca="1"/>
        <v>1.7332813104075688E-2</v>
      </c>
      <c r="E665" s="293">
        <f t="shared" ca="1" si="661"/>
        <v>2.7278653257007539</v>
      </c>
      <c r="F665" s="229">
        <f ca="1"/>
        <v>1.7605599636645763E-2</v>
      </c>
      <c r="G665" s="293">
        <f t="shared" ca="1" si="661"/>
        <v>4.0205892060107828</v>
      </c>
      <c r="H665" s="229">
        <f ca="1"/>
        <v>1.8007658557246842E-2</v>
      </c>
      <c r="I665" s="293">
        <f t="shared" ref="I665:K665" ca="1" si="679">(J665-H665)*10000</f>
        <v>-0.42106072485309509</v>
      </c>
      <c r="J665" s="229">
        <f ca="1"/>
        <v>1.7965552484761532E-2</v>
      </c>
      <c r="K665" s="293">
        <f t="shared" ca="1" si="679"/>
        <v>1.2071198648373054</v>
      </c>
      <c r="L665" s="229">
        <f ca="1"/>
        <v>1.8086264471245263E-2</v>
      </c>
      <c r="M665" s="2" t="s">
        <v>321</v>
      </c>
    </row>
    <row r="666" spans="3:13">
      <c r="C666" s="228">
        <f t="shared" si="660"/>
        <v>49344.710543981484</v>
      </c>
      <c r="D666" s="229">
        <f ca="1"/>
        <v>1.7322400894341269E-2</v>
      </c>
      <c r="E666" s="293">
        <f t="shared" ca="1" si="661"/>
        <v>2.7144045154504566</v>
      </c>
      <c r="F666" s="229">
        <f ca="1"/>
        <v>1.7593841345886315E-2</v>
      </c>
      <c r="G666" s="293">
        <f t="shared" ca="1" si="661"/>
        <v>4.0102196023397356</v>
      </c>
      <c r="H666" s="229">
        <f ca="1"/>
        <v>1.7994863306120289E-2</v>
      </c>
      <c r="I666" s="293">
        <f t="shared" ref="I666:K666" ca="1" si="680">(J666-H666)*10000</f>
        <v>-0.42320187829472666</v>
      </c>
      <c r="J666" s="229">
        <f ca="1"/>
        <v>1.7952543118290816E-2</v>
      </c>
      <c r="K666" s="293">
        <f t="shared" ca="1" si="680"/>
        <v>1.1932627867606431</v>
      </c>
      <c r="L666" s="229">
        <f ca="1"/>
        <v>1.807186939696688E-2</v>
      </c>
      <c r="M666" s="2" t="s">
        <v>321</v>
      </c>
    </row>
    <row r="667" spans="3:13">
      <c r="C667" s="228">
        <f t="shared" si="660"/>
        <v>49354.710543981484</v>
      </c>
      <c r="D667" s="229">
        <f ca="1"/>
        <v>1.7312266790043374E-2</v>
      </c>
      <c r="E667" s="293">
        <f t="shared" ca="1" si="661"/>
        <v>2.69235277443082</v>
      </c>
      <c r="F667" s="229">
        <f ca="1"/>
        <v>1.7581502067486456E-2</v>
      </c>
      <c r="G667" s="293">
        <f t="shared" ca="1" si="661"/>
        <v>4.0033112220683869</v>
      </c>
      <c r="H667" s="229">
        <f ca="1"/>
        <v>1.7981833189693295E-2</v>
      </c>
      <c r="I667" s="293">
        <f t="shared" ref="I667:K667" ca="1" si="681">(J667-H667)*10000</f>
        <v>-0.42317924184142458</v>
      </c>
      <c r="J667" s="229">
        <f ca="1"/>
        <v>1.7939515265509152E-2</v>
      </c>
      <c r="K667" s="293">
        <f t="shared" ca="1" si="681"/>
        <v>1.1795085855497225</v>
      </c>
      <c r="L667" s="229">
        <f ca="1"/>
        <v>1.8057466124064125E-2</v>
      </c>
      <c r="M667" s="2" t="s">
        <v>321</v>
      </c>
    </row>
    <row r="668" spans="3:13">
      <c r="C668" s="228">
        <f t="shared" si="660"/>
        <v>49364.710543981484</v>
      </c>
      <c r="D668" s="229">
        <f ca="1"/>
        <v>1.7302411351360382E-2</v>
      </c>
      <c r="E668" s="293">
        <f t="shared" ca="1" si="661"/>
        <v>2.6672717560328323</v>
      </c>
      <c r="F668" s="229">
        <f ca="1"/>
        <v>1.7569138526963665E-2</v>
      </c>
      <c r="G668" s="293">
        <f t="shared" ca="1" si="661"/>
        <v>3.9963151688009875</v>
      </c>
      <c r="H668" s="229">
        <f ca="1"/>
        <v>1.7968770043843764E-2</v>
      </c>
      <c r="I668" s="293">
        <f t="shared" ref="I668:K668" ca="1" si="682">(J668-H668)*10000</f>
        <v>-0.42301118458067805</v>
      </c>
      <c r="J668" s="229">
        <f ca="1"/>
        <v>1.7926468925385696E-2</v>
      </c>
      <c r="K668" s="293">
        <f t="shared" ca="1" si="682"/>
        <v>1.1658573775298262</v>
      </c>
      <c r="L668" s="229">
        <f ca="1"/>
        <v>1.8043054663138679E-2</v>
      </c>
      <c r="M668" s="2" t="s">
        <v>321</v>
      </c>
    </row>
    <row r="669" spans="3:13">
      <c r="C669" s="228">
        <f t="shared" si="660"/>
        <v>49374.710543981484</v>
      </c>
      <c r="D669" s="229">
        <f ca="1"/>
        <v>1.7292835138417756E-2</v>
      </c>
      <c r="E669" s="293">
        <f t="shared" ca="1" si="661"/>
        <v>2.6333706906092602</v>
      </c>
      <c r="F669" s="229">
        <f ca="1"/>
        <v>1.7556172207478682E-2</v>
      </c>
      <c r="G669" s="293">
        <f t="shared" ca="1" si="661"/>
        <v>3.9886805149087419</v>
      </c>
      <c r="H669" s="229">
        <f ca="1"/>
        <v>1.7955040258969556E-2</v>
      </c>
      <c r="I669" s="293">
        <f t="shared" ref="I669:K669" ca="1" si="683">(J669-H669)*10000</f>
        <v>-0.42273136574150216</v>
      </c>
      <c r="J669" s="229">
        <f ca="1"/>
        <v>1.7912767122395406E-2</v>
      </c>
      <c r="K669" s="293">
        <f t="shared" ca="1" si="683"/>
        <v>1.1554957997177151</v>
      </c>
      <c r="L669" s="229">
        <f ca="1"/>
        <v>1.8028316702367177E-2</v>
      </c>
      <c r="M669" s="2" t="s">
        <v>321</v>
      </c>
    </row>
    <row r="670" spans="3:13">
      <c r="C670" s="228">
        <f t="shared" si="660"/>
        <v>49384.710543981484</v>
      </c>
      <c r="D670" s="229">
        <f ca="1"/>
        <v>1.7283538711109794E-2</v>
      </c>
      <c r="E670" s="293">
        <f t="shared" ca="1" si="661"/>
        <v>2.6021597470578945</v>
      </c>
      <c r="F670" s="229">
        <f ca="1"/>
        <v>1.7543754685815583E-2</v>
      </c>
      <c r="G670" s="293">
        <f t="shared" ca="1" si="661"/>
        <v>3.981494587883931</v>
      </c>
      <c r="H670" s="229">
        <f ca="1"/>
        <v>1.7941904144603976E-2</v>
      </c>
      <c r="I670" s="293">
        <f t="shared" ref="I670:K670" ca="1" si="684">(J670-H670)*10000</f>
        <v>-0.42225057793009863</v>
      </c>
      <c r="J670" s="229">
        <f ca="1"/>
        <v>1.7899679086810966E-2</v>
      </c>
      <c r="K670" s="293">
        <f t="shared" ca="1" si="684"/>
        <v>1.142124428174969</v>
      </c>
      <c r="L670" s="229">
        <f ca="1"/>
        <v>1.8013891529628463E-2</v>
      </c>
      <c r="M670" s="2" t="s">
        <v>321</v>
      </c>
    </row>
    <row r="671" spans="3:13">
      <c r="C671" s="228">
        <f t="shared" si="660"/>
        <v>49394.710543981484</v>
      </c>
      <c r="D671" s="229">
        <f ca="1"/>
        <v>1.7274522629526355E-2</v>
      </c>
      <c r="E671" s="293">
        <f t="shared" ca="1" si="661"/>
        <v>2.5679026760016059</v>
      </c>
      <c r="F671" s="229">
        <f ca="1"/>
        <v>1.7531312897126516E-2</v>
      </c>
      <c r="G671" s="293">
        <f t="shared" ca="1" si="661"/>
        <v>3.9742210123588917</v>
      </c>
      <c r="H671" s="229">
        <f ca="1"/>
        <v>1.7928734998362405E-2</v>
      </c>
      <c r="I671" s="293">
        <f t="shared" ref="I671:K671" ca="1" si="685">(J671-H671)*10000</f>
        <v>-0.42162438656054291</v>
      </c>
      <c r="J671" s="229">
        <f ca="1"/>
        <v>1.7886572559706351E-2</v>
      </c>
      <c r="K671" s="293">
        <f t="shared" ca="1" si="685"/>
        <v>1.1288563616393756</v>
      </c>
      <c r="L671" s="229">
        <f ca="1"/>
        <v>1.7999458195870288E-2</v>
      </c>
      <c r="M671" s="2" t="s">
        <v>321</v>
      </c>
    </row>
    <row r="672" spans="3:13">
      <c r="C672" s="228">
        <f t="shared" si="660"/>
        <v>49404.710543981484</v>
      </c>
      <c r="D672" s="229">
        <f ca="1"/>
        <v>1.7265787453264042E-2</v>
      </c>
      <c r="E672" s="293">
        <f t="shared" ca="1" si="661"/>
        <v>2.532578132114216</v>
      </c>
      <c r="F672" s="229">
        <f ca="1"/>
        <v>1.7519045266475464E-2</v>
      </c>
      <c r="G672" s="293">
        <f t="shared" ca="1" si="661"/>
        <v>3.9670583382271989</v>
      </c>
      <c r="H672" s="229">
        <f ca="1"/>
        <v>1.7915751100298184E-2</v>
      </c>
      <c r="I672" s="293">
        <f t="shared" ref="I672:K672" ca="1" si="686">(J672-H672)*10000</f>
        <v>-0.42086403494505376</v>
      </c>
      <c r="J672" s="229">
        <f ca="1"/>
        <v>1.7873664696803678E-2</v>
      </c>
      <c r="K672" s="293">
        <f t="shared" ca="1" si="686"/>
        <v>1.1135201502177408</v>
      </c>
      <c r="L672" s="229">
        <f ca="1"/>
        <v>1.7985016711825452E-2</v>
      </c>
      <c r="M672" s="2" t="s">
        <v>321</v>
      </c>
    </row>
    <row r="673" spans="3:13">
      <c r="C673" s="228">
        <f t="shared" si="660"/>
        <v>49414.710543981484</v>
      </c>
      <c r="D673" s="229">
        <f ca="1"/>
        <v>1.7257333742434777E-2</v>
      </c>
      <c r="E673" s="293">
        <f t="shared" ca="1" si="661"/>
        <v>2.4922302648801646</v>
      </c>
      <c r="F673" s="229">
        <f ca="1"/>
        <v>1.7506556768922793E-2</v>
      </c>
      <c r="G673" s="293">
        <f t="shared" ca="1" si="661"/>
        <v>3.9596143015952281</v>
      </c>
      <c r="H673" s="229">
        <f ca="1"/>
        <v>1.7902518199082316E-2</v>
      </c>
      <c r="I673" s="293">
        <f t="shared" ref="I673:K673" ca="1" si="687">(J673-H673)*10000</f>
        <v>-0.41995440598734113</v>
      </c>
      <c r="J673" s="229">
        <f ca="1"/>
        <v>1.7860522758483582E-2</v>
      </c>
      <c r="K673" s="293">
        <f t="shared" ca="1" si="687"/>
        <v>1.1004432977250802</v>
      </c>
      <c r="L673" s="229">
        <f ca="1"/>
        <v>1.797056708825609E-2</v>
      </c>
      <c r="M673" s="2" t="s">
        <v>321</v>
      </c>
    </row>
    <row r="674" spans="3:13">
      <c r="C674" s="228">
        <f t="shared" si="660"/>
        <v>49424.710543981484</v>
      </c>
      <c r="D674" s="229">
        <f ca="1"/>
        <v>1.7249165114740513E-2</v>
      </c>
      <c r="E674" s="293">
        <f t="shared" ca="1" si="661"/>
        <v>2.4487889178805706</v>
      </c>
      <c r="F674" s="229">
        <f ca="1"/>
        <v>1.749404400652857E-2</v>
      </c>
      <c r="G674" s="293">
        <f t="shared" ca="1" si="661"/>
        <v>3.9520826182971174</v>
      </c>
      <c r="H674" s="229">
        <f ca="1"/>
        <v>1.7889252268358281E-2</v>
      </c>
      <c r="I674" s="293">
        <f t="shared" ref="I674:K674" ca="1" si="688">(J674-H674)*10000</f>
        <v>-0.41889941438888467</v>
      </c>
      <c r="J674" s="229">
        <f ca="1"/>
        <v>1.7847362326919393E-2</v>
      </c>
      <c r="K674" s="293">
        <f t="shared" ca="1" si="688"/>
        <v>1.0874700903314856</v>
      </c>
      <c r="L674" s="229">
        <f ca="1"/>
        <v>1.7956109335952541E-2</v>
      </c>
      <c r="M674" s="2" t="s">
        <v>321</v>
      </c>
    </row>
    <row r="675" spans="3:13">
      <c r="C675" s="228">
        <f t="shared" si="660"/>
        <v>49434.710543981484</v>
      </c>
      <c r="D675" s="229">
        <f ca="1"/>
        <v>1.7241292640947651E-2</v>
      </c>
      <c r="E675" s="293">
        <f t="shared" ca="1" si="661"/>
        <v>2.400104515569816</v>
      </c>
      <c r="F675" s="229">
        <f ca="1"/>
        <v>1.7481303092504633E-2</v>
      </c>
      <c r="G675" s="293">
        <f t="shared" ca="1" si="661"/>
        <v>3.9442500370520661</v>
      </c>
      <c r="H675" s="229">
        <f ca="1"/>
        <v>1.7875728096209839E-2</v>
      </c>
      <c r="I675" s="293">
        <f t="shared" ref="I675:K675" ca="1" si="689">(J675-H675)*10000</f>
        <v>-0.41766574976516424</v>
      </c>
      <c r="J675" s="229">
        <f ca="1"/>
        <v>1.7833961521233323E-2</v>
      </c>
      <c r="K675" s="293">
        <f t="shared" ca="1" si="689"/>
        <v>1.0768194450167661</v>
      </c>
      <c r="L675" s="229">
        <f ca="1"/>
        <v>1.7941643465734999E-2</v>
      </c>
      <c r="M675" s="2" t="s">
        <v>321</v>
      </c>
    </row>
    <row r="676" spans="3:13">
      <c r="C676" s="228">
        <f t="shared" si="660"/>
        <v>49444.710543981484</v>
      </c>
      <c r="D676" s="229">
        <f ca="1"/>
        <v>1.7233717799051858E-2</v>
      </c>
      <c r="E676" s="293">
        <f t="shared" ca="1" si="661"/>
        <v>2.3502217910193606</v>
      </c>
      <c r="F676" s="229">
        <f ca="1"/>
        <v>1.7468739978153795E-2</v>
      </c>
      <c r="G676" s="293">
        <f t="shared" ca="1" si="661"/>
        <v>3.9365381721143469</v>
      </c>
      <c r="H676" s="229">
        <f ca="1"/>
        <v>1.7862393795365229E-2</v>
      </c>
      <c r="I676" s="293">
        <f t="shared" ref="I676:K676" ca="1" si="690">(J676-H676)*10000</f>
        <v>-0.41631269467420906</v>
      </c>
      <c r="J676" s="229">
        <f ca="1"/>
        <v>1.7820762525897808E-2</v>
      </c>
      <c r="K676" s="293">
        <f t="shared" ca="1" si="690"/>
        <v>1.0640696255462267</v>
      </c>
      <c r="L676" s="229">
        <f ca="1"/>
        <v>1.7927169488452431E-2</v>
      </c>
      <c r="M676" s="2" t="s">
        <v>321</v>
      </c>
    </row>
    <row r="677" spans="3:13">
      <c r="C677" s="228">
        <f t="shared" si="660"/>
        <v>49454.710543981484</v>
      </c>
      <c r="D677" s="229">
        <f ca="1"/>
        <v>1.7226441176489412E-2</v>
      </c>
      <c r="E677" s="293">
        <f t="shared" ca="1" si="661"/>
        <v>2.2971142339178048</v>
      </c>
      <c r="F677" s="229">
        <f ca="1"/>
        <v>1.7456152599881192E-2</v>
      </c>
      <c r="G677" s="293">
        <f t="shared" ca="1" si="661"/>
        <v>3.9287386534645958</v>
      </c>
      <c r="H677" s="229">
        <f ca="1"/>
        <v>1.7849026465227652E-2</v>
      </c>
      <c r="I677" s="293">
        <f t="shared" ref="I677:K677" ca="1" si="691">(J677-H677)*10000</f>
        <v>-0.41481430028300625</v>
      </c>
      <c r="J677" s="229">
        <f ca="1"/>
        <v>1.7807545035199351E-2</v>
      </c>
      <c r="K677" s="293">
        <f t="shared" ca="1" si="691"/>
        <v>1.0514237978374517</v>
      </c>
      <c r="L677" s="229">
        <f ca="1"/>
        <v>1.7912687414983097E-2</v>
      </c>
      <c r="M677" s="2" t="s">
        <v>321</v>
      </c>
    </row>
    <row r="678" spans="3:13">
      <c r="C678" s="228">
        <f t="shared" si="660"/>
        <v>49464.710543981484</v>
      </c>
      <c r="D678" s="229">
        <f ca="1"/>
        <v>1.7219463361283764E-2</v>
      </c>
      <c r="E678" s="293">
        <f t="shared" ca="1" si="661"/>
        <v>2.242869516563585</v>
      </c>
      <c r="F678" s="229">
        <f ca="1"/>
        <v>1.7443750312940123E-2</v>
      </c>
      <c r="G678" s="293">
        <f t="shared" ca="1" si="661"/>
        <v>3.9187579283936347</v>
      </c>
      <c r="H678" s="229">
        <f ca="1"/>
        <v>1.7835626105779486E-2</v>
      </c>
      <c r="I678" s="293">
        <f t="shared" ref="I678:K678" ca="1" si="692">(J678-H678)*10000</f>
        <v>-0.41090449005257157</v>
      </c>
      <c r="J678" s="229">
        <f ca="1"/>
        <v>1.7794535656774229E-2</v>
      </c>
      <c r="K678" s="293">
        <f t="shared" ca="1" si="692"/>
        <v>1.0366159945992062</v>
      </c>
      <c r="L678" s="229">
        <f ca="1"/>
        <v>1.789819725623415E-2</v>
      </c>
      <c r="M678" s="2" t="s">
        <v>321</v>
      </c>
    </row>
    <row r="679" spans="3:13">
      <c r="C679" s="228">
        <f t="shared" si="660"/>
        <v>49474.710543981484</v>
      </c>
      <c r="D679" s="229">
        <f ca="1"/>
        <v>1.7212784941306725E-2</v>
      </c>
      <c r="E679" s="293">
        <f t="shared" ca="1" si="661"/>
        <v>2.1833128702556519</v>
      </c>
      <c r="F679" s="229">
        <f ca="1"/>
        <v>1.7431116228332291E-2</v>
      </c>
      <c r="G679" s="293">
        <f t="shared" ca="1" si="661"/>
        <v>3.9107648880511507</v>
      </c>
      <c r="H679" s="229">
        <f ca="1"/>
        <v>1.7822192717137406E-2</v>
      </c>
      <c r="I679" s="293">
        <f t="shared" ref="I679:K679" ca="1" si="693">(J679-H679)*10000</f>
        <v>-0.40909966219634247</v>
      </c>
      <c r="J679" s="229">
        <f ca="1"/>
        <v>1.7781282750917771E-2</v>
      </c>
      <c r="K679" s="293">
        <f t="shared" ca="1" si="693"/>
        <v>1.0241627222339762</v>
      </c>
      <c r="L679" s="229">
        <f ca="1"/>
        <v>1.7883699023141169E-2</v>
      </c>
      <c r="M679" s="2" t="s">
        <v>321</v>
      </c>
    </row>
    <row r="680" spans="3:13">
      <c r="C680" s="228">
        <f t="shared" si="660"/>
        <v>49484.710543981484</v>
      </c>
      <c r="D680" s="229">
        <f ca="1"/>
        <v>1.7206406504306122E-2</v>
      </c>
      <c r="E680" s="293">
        <f t="shared" ca="1" si="661"/>
        <v>2.1205137411582644</v>
      </c>
      <c r="F680" s="229">
        <f ca="1"/>
        <v>1.7418457878421948E-2</v>
      </c>
      <c r="G680" s="293">
        <f t="shared" ca="1" si="661"/>
        <v>3.9026842113503575</v>
      </c>
      <c r="H680" s="229">
        <f ca="1"/>
        <v>1.7808726299556984E-2</v>
      </c>
      <c r="I680" s="293">
        <f t="shared" ref="I680:K680" ca="1" si="694">(J680-H680)*10000</f>
        <v>-0.40714950558181501</v>
      </c>
      <c r="J680" s="229">
        <f ca="1"/>
        <v>1.7768011348998802E-2</v>
      </c>
      <c r="K680" s="293">
        <f t="shared" ca="1" si="694"/>
        <v>1.0118137767050479</v>
      </c>
      <c r="L680" s="229">
        <f ca="1"/>
        <v>1.7869192726669307E-2</v>
      </c>
      <c r="M680" s="2" t="s">
        <v>321</v>
      </c>
    </row>
    <row r="681" spans="3:13">
      <c r="C681" s="228">
        <f t="shared" si="660"/>
        <v>49494.710543981484</v>
      </c>
      <c r="D681" s="229">
        <f ca="1"/>
        <v>1.7200328638735298E-2</v>
      </c>
      <c r="E681" s="293">
        <f t="shared" ca="1" si="661"/>
        <v>2.0523179337204183</v>
      </c>
      <c r="F681" s="229">
        <f ca="1"/>
        <v>1.740556043210734E-2</v>
      </c>
      <c r="G681" s="293">
        <f t="shared" ca="1" si="661"/>
        <v>3.8966642132087781</v>
      </c>
      <c r="H681" s="229">
        <f ca="1"/>
        <v>1.7795226853428218E-2</v>
      </c>
      <c r="I681" s="293">
        <f t="shared" ref="I681:K681" ca="1" si="695">(J681-H681)*10000</f>
        <v>-0.41788768836183154</v>
      </c>
      <c r="J681" s="229">
        <f ca="1"/>
        <v>1.7753438084592035E-2</v>
      </c>
      <c r="K681" s="293">
        <f t="shared" ca="1" si="695"/>
        <v>1.0124029322011037</v>
      </c>
      <c r="L681" s="229">
        <f ca="1"/>
        <v>1.7854678377812145E-2</v>
      </c>
      <c r="M681" s="2" t="s">
        <v>321</v>
      </c>
    </row>
    <row r="682" spans="3:13">
      <c r="C682" s="228">
        <f t="shared" si="660"/>
        <v>49504.710543981484</v>
      </c>
      <c r="D682" s="229">
        <f ca="1"/>
        <v>1.719455193276374E-2</v>
      </c>
      <c r="E682" s="293">
        <f t="shared" ca="1" si="661"/>
        <v>1.9829979606676011</v>
      </c>
      <c r="F682" s="229">
        <f ca="1"/>
        <v>1.73928517288305E-2</v>
      </c>
      <c r="G682" s="293">
        <f t="shared" ca="1" si="661"/>
        <v>3.8884265044689807</v>
      </c>
      <c r="H682" s="229">
        <f ca="1"/>
        <v>1.7781694379277398E-2</v>
      </c>
      <c r="I682" s="293">
        <f t="shared" ref="I682:K682" ca="1" si="696">(J682-H682)*10000</f>
        <v>-0.44193507492216316</v>
      </c>
      <c r="J682" s="229">
        <f ca="1"/>
        <v>1.7737500871785182E-2</v>
      </c>
      <c r="K682" s="293">
        <f t="shared" ca="1" si="696"/>
        <v>1.0265511580806463</v>
      </c>
      <c r="L682" s="229">
        <f ca="1"/>
        <v>1.7840155987593247E-2</v>
      </c>
      <c r="M682" s="2" t="s">
        <v>321</v>
      </c>
    </row>
    <row r="683" spans="3:13">
      <c r="C683" s="228">
        <f t="shared" si="660"/>
        <v>49514.710543981484</v>
      </c>
      <c r="D683" s="229">
        <f ca="1"/>
        <v>1.7189080899777089E-2</v>
      </c>
      <c r="E683" s="293">
        <f t="shared" ca="1" si="661"/>
        <v>1.9103786126173015</v>
      </c>
      <c r="F683" s="229">
        <f ca="1"/>
        <v>1.7380118761038819E-2</v>
      </c>
      <c r="G683" s="293">
        <f t="shared" ca="1" si="661"/>
        <v>3.8801011673125427</v>
      </c>
      <c r="H683" s="229">
        <f ca="1"/>
        <v>1.7768128877770073E-2</v>
      </c>
      <c r="I683" s="293">
        <f t="shared" ref="I683:K683" ca="1" si="697">(J683-H683)*10000</f>
        <v>-0.46579672201393224</v>
      </c>
      <c r="J683" s="229">
        <f ca="1"/>
        <v>1.772154920556868E-2</v>
      </c>
      <c r="K683" s="293">
        <f t="shared" ca="1" si="697"/>
        <v>1.0407636149504378</v>
      </c>
      <c r="L683" s="229">
        <f ca="1"/>
        <v>1.7825625567063724E-2</v>
      </c>
      <c r="M683" s="2" t="s">
        <v>321</v>
      </c>
    </row>
    <row r="684" spans="3:13">
      <c r="C684" s="228">
        <f t="shared" si="660"/>
        <v>49524.710543981484</v>
      </c>
      <c r="D684" s="229">
        <f ca="1"/>
        <v>1.7183935469695075E-2</v>
      </c>
      <c r="E684" s="293">
        <f t="shared" ca="1" si="661"/>
        <v>1.8342605842208703</v>
      </c>
      <c r="F684" s="229">
        <f ca="1"/>
        <v>1.7367361528117162E-2</v>
      </c>
      <c r="G684" s="293">
        <f t="shared" ca="1" si="661"/>
        <v>3.8716882136191622</v>
      </c>
      <c r="H684" s="229">
        <f ca="1"/>
        <v>1.7754530349479079E-2</v>
      </c>
      <c r="I684" s="293">
        <f t="shared" ref="I684:K684" ca="1" si="698">(J684-H684)*10000</f>
        <v>-0.48947251287897314</v>
      </c>
      <c r="J684" s="229">
        <f ca="1"/>
        <v>1.7705583098191181E-2</v>
      </c>
      <c r="K684" s="293">
        <f t="shared" ca="1" si="698"/>
        <v>1.0550402911271157</v>
      </c>
      <c r="L684" s="229">
        <f ca="1"/>
        <v>1.7811087127303893E-2</v>
      </c>
      <c r="M684" s="2" t="s">
        <v>321</v>
      </c>
    </row>
    <row r="685" spans="3:13">
      <c r="C685" s="228">
        <f t="shared" si="660"/>
        <v>49534.710543981484</v>
      </c>
      <c r="D685" s="229">
        <f ca="1"/>
        <v>1.7179118910441646E-2</v>
      </c>
      <c r="E685" s="293">
        <f t="shared" ca="1" si="661"/>
        <v>1.7546112008028776</v>
      </c>
      <c r="F685" s="229">
        <f ca="1"/>
        <v>1.7354580030521934E-2</v>
      </c>
      <c r="G685" s="293">
        <f t="shared" ca="1" si="661"/>
        <v>3.8631876392344888</v>
      </c>
      <c r="H685" s="229">
        <f ca="1"/>
        <v>1.7740898794445382E-2</v>
      </c>
      <c r="I685" s="293">
        <f t="shared" ref="I685:K685" ca="1" si="699">(J685-H685)*10000</f>
        <v>-0.51296220315324303</v>
      </c>
      <c r="J685" s="229">
        <f ca="1"/>
        <v>1.7689602574130058E-2</v>
      </c>
      <c r="K685" s="293">
        <f t="shared" ca="1" si="699"/>
        <v>1.0693810529365662</v>
      </c>
      <c r="L685" s="229">
        <f ca="1"/>
        <v>1.7796540679423715E-2</v>
      </c>
      <c r="M685" s="2" t="s">
        <v>321</v>
      </c>
    </row>
    <row r="686" spans="3:13">
      <c r="C686" s="228">
        <f t="shared" si="660"/>
        <v>49544.710543981484</v>
      </c>
      <c r="D686" s="229">
        <f ca="1"/>
        <v>1.7174631860532003E-2</v>
      </c>
      <c r="E686" s="293">
        <f t="shared" ca="1" si="661"/>
        <v>1.6714240845489003</v>
      </c>
      <c r="F686" s="229">
        <f ca="1"/>
        <v>1.7341774268986893E-2</v>
      </c>
      <c r="G686" s="293">
        <f t="shared" ca="1" si="661"/>
        <v>3.8545994373930319</v>
      </c>
      <c r="H686" s="229">
        <f ca="1"/>
        <v>1.7727234212726196E-2</v>
      </c>
      <c r="I686" s="293">
        <f t="shared" ref="I686:K686" ca="1" si="700">(J686-H686)*10000</f>
        <v>-0.53626552523826365</v>
      </c>
      <c r="J686" s="229">
        <f ca="1"/>
        <v>1.7673607660202369E-2</v>
      </c>
      <c r="K686" s="293">
        <f t="shared" ca="1" si="700"/>
        <v>1.0837857435854261</v>
      </c>
      <c r="L686" s="229">
        <f ca="1"/>
        <v>1.7781986234560912E-2</v>
      </c>
      <c r="M686" s="2" t="s">
        <v>321</v>
      </c>
    </row>
    <row r="687" spans="3:13">
      <c r="C687" s="228">
        <f t="shared" si="660"/>
        <v>49554.710543981484</v>
      </c>
      <c r="D687" s="229">
        <f ca="1"/>
        <v>1.7170474959148887E-2</v>
      </c>
      <c r="E687" s="293">
        <f t="shared" ca="1" si="661"/>
        <v>1.5869508956528611</v>
      </c>
      <c r="F687" s="229">
        <f ca="1"/>
        <v>1.7329170048714173E-2</v>
      </c>
      <c r="G687" s="293">
        <f t="shared" ca="1" si="661"/>
        <v>3.8461958169972927</v>
      </c>
      <c r="H687" s="229">
        <f ca="1"/>
        <v>1.7713789630413902E-2</v>
      </c>
      <c r="I687" s="293">
        <f t="shared" ref="I687:K687" ca="1" si="701">(J687-H687)*10000</f>
        <v>-0.55365473544372046</v>
      </c>
      <c r="J687" s="229">
        <f ca="1"/>
        <v>1.765842415686953E-2</v>
      </c>
      <c r="K687" s="293">
        <f t="shared" ca="1" si="701"/>
        <v>1.0899964701257399</v>
      </c>
      <c r="L687" s="229">
        <f ca="1"/>
        <v>1.7767423803882104E-2</v>
      </c>
      <c r="M687" s="2" t="s">
        <v>321</v>
      </c>
    </row>
    <row r="688" spans="3:13">
      <c r="C688" s="228">
        <f t="shared" si="660"/>
        <v>49564.710543981484</v>
      </c>
      <c r="D688" s="229">
        <f ca="1"/>
        <v>1.7166648846042545E-2</v>
      </c>
      <c r="E688" s="293">
        <f t="shared" ca="1" si="661"/>
        <v>1.4966874364391591</v>
      </c>
      <c r="F688" s="229">
        <f ca="1"/>
        <v>1.7316317589686461E-2</v>
      </c>
      <c r="G688" s="293">
        <f t="shared" ca="1" si="661"/>
        <v>3.8374373031809657</v>
      </c>
      <c r="H688" s="229">
        <f ca="1"/>
        <v>1.7700061320004557E-2</v>
      </c>
      <c r="I688" s="293">
        <f t="shared" ref="I688:K688" ca="1" si="702">(J688-H688)*10000</f>
        <v>-0.57686801472368876</v>
      </c>
      <c r="J688" s="229">
        <f ca="1"/>
        <v>1.7642374518532188E-2</v>
      </c>
      <c r="K688" s="293">
        <f t="shared" ca="1" si="702"/>
        <v>1.1047888005167454</v>
      </c>
      <c r="L688" s="229">
        <f ca="1"/>
        <v>1.7752853398583863E-2</v>
      </c>
      <c r="M688" s="2" t="s">
        <v>321</v>
      </c>
    </row>
    <row r="689" spans="3:13">
      <c r="C689" s="228">
        <f t="shared" si="660"/>
        <v>49574.710543981484</v>
      </c>
      <c r="D689" s="229">
        <f ca="1"/>
        <v>1.716315416067948E-2</v>
      </c>
      <c r="E689" s="293">
        <f t="shared" ca="1" si="661"/>
        <v>1.4028670587313761</v>
      </c>
      <c r="F689" s="229">
        <f ca="1"/>
        <v>1.7303440866552618E-2</v>
      </c>
      <c r="G689" s="293">
        <f t="shared" ca="1" si="661"/>
        <v>3.828591185291129</v>
      </c>
      <c r="H689" s="229">
        <f ca="1"/>
        <v>1.7686299985081731E-2</v>
      </c>
      <c r="I689" s="293">
        <f t="shared" ref="I689:K689" ca="1" si="703">(J689-H689)*10000</f>
        <v>-0.59989373187522421</v>
      </c>
      <c r="J689" s="229">
        <f ca="1"/>
        <v>1.7626310611894208E-2</v>
      </c>
      <c r="K689" s="293">
        <f t="shared" ca="1" si="703"/>
        <v>1.119644179952868</v>
      </c>
      <c r="L689" s="229">
        <f ca="1"/>
        <v>1.7738275029889495E-2</v>
      </c>
      <c r="M689" s="2" t="s">
        <v>321</v>
      </c>
    </row>
    <row r="690" spans="3:13">
      <c r="C690" s="228">
        <f t="shared" si="660"/>
        <v>49584.710543981484</v>
      </c>
      <c r="D690" s="229">
        <f ca="1"/>
        <v>1.7159991543791109E-2</v>
      </c>
      <c r="E690" s="293">
        <f t="shared" ca="1" si="661"/>
        <v>1.3031703530277592</v>
      </c>
      <c r="F690" s="229">
        <f ca="1"/>
        <v>1.7290308579093885E-2</v>
      </c>
      <c r="G690" s="293">
        <f t="shared" ca="1" si="661"/>
        <v>3.8088879677114842</v>
      </c>
      <c r="H690" s="229">
        <f ca="1"/>
        <v>1.7671197375865033E-2</v>
      </c>
      <c r="I690" s="293">
        <f t="shared" ref="I690:K690" ca="1" si="704">(J690-H690)*10000</f>
        <v>-0.61339474311181141</v>
      </c>
      <c r="J690" s="229">
        <f ca="1"/>
        <v>1.7609857901553852E-2</v>
      </c>
      <c r="K690" s="293">
        <f t="shared" ca="1" si="704"/>
        <v>1.1383080749928498</v>
      </c>
      <c r="L690" s="229">
        <f ca="1"/>
        <v>1.7723688709053137E-2</v>
      </c>
      <c r="M690" s="2" t="s">
        <v>321</v>
      </c>
    </row>
    <row r="691" spans="3:13">
      <c r="C691" s="228">
        <f t="shared" si="660"/>
        <v>49594.710543981484</v>
      </c>
      <c r="D691" s="229">
        <f ca="1"/>
        <v>1.7157161636224789E-2</v>
      </c>
      <c r="E691" s="293">
        <f t="shared" ca="1" si="661"/>
        <v>1.2021986048133328</v>
      </c>
      <c r="F691" s="229">
        <f ca="1"/>
        <v>1.7277381496706122E-2</v>
      </c>
      <c r="G691" s="293">
        <f t="shared" ca="1" si="661"/>
        <v>3.7474992715129734</v>
      </c>
      <c r="H691" s="229">
        <f ca="1"/>
        <v>1.7652131423857419E-2</v>
      </c>
      <c r="I691" s="293">
        <f t="shared" ref="I691:K691" ca="1" si="705">(J691-H691)*10000</f>
        <v>-0.58352852241035791</v>
      </c>
      <c r="J691" s="229">
        <f ca="1"/>
        <v>1.7593778571616384E-2</v>
      </c>
      <c r="K691" s="293">
        <f t="shared" ca="1" si="705"/>
        <v>1.1531587573924973</v>
      </c>
      <c r="L691" s="229">
        <f ca="1"/>
        <v>1.7709094447355633E-2</v>
      </c>
      <c r="M691" s="2" t="s">
        <v>321</v>
      </c>
    </row>
    <row r="692" spans="3:13">
      <c r="C692" s="228">
        <f t="shared" si="660"/>
        <v>49604.710543981484</v>
      </c>
      <c r="D692" s="229">
        <f ca="1"/>
        <v>1.7154664079263544E-2</v>
      </c>
      <c r="E692" s="293">
        <f t="shared" ca="1" si="661"/>
        <v>1.0976607137027152</v>
      </c>
      <c r="F692" s="229">
        <f ca="1"/>
        <v>1.7264430150633815E-2</v>
      </c>
      <c r="G692" s="293">
        <f t="shared" ca="1" si="661"/>
        <v>3.6861065656393008</v>
      </c>
      <c r="H692" s="229">
        <f ca="1"/>
        <v>1.7633040807197745E-2</v>
      </c>
      <c r="I692" s="293">
        <f t="shared" ref="I692:K692" ca="1" si="706">(J692-H692)*10000</f>
        <v>-0.55355771923625707</v>
      </c>
      <c r="J692" s="229">
        <f ca="1"/>
        <v>1.757768503527412E-2</v>
      </c>
      <c r="K692" s="293">
        <f t="shared" ca="1" si="706"/>
        <v>1.1680722083300468</v>
      </c>
      <c r="L692" s="229">
        <f ca="1"/>
        <v>1.7694492256107124E-2</v>
      </c>
      <c r="M692" s="2" t="s">
        <v>321</v>
      </c>
    </row>
    <row r="693" spans="3:13">
      <c r="C693" s="228">
        <f t="shared" si="660"/>
        <v>49614.710543981484</v>
      </c>
      <c r="D693" s="229">
        <f ca="1"/>
        <v>1.7152487727204974E-2</v>
      </c>
      <c r="E693" s="293">
        <f t="shared" ca="1" si="661"/>
        <v>0.99203616276306861</v>
      </c>
      <c r="F693" s="229">
        <f ca="1"/>
        <v>1.7251691343481281E-2</v>
      </c>
      <c r="G693" s="293">
        <f t="shared" ca="1" si="661"/>
        <v>3.6223421268162523</v>
      </c>
      <c r="H693" s="229">
        <f ca="1"/>
        <v>1.7613925556162906E-2</v>
      </c>
      <c r="I693" s="293">
        <f t="shared" ref="I693:K693" ca="1" si="707">(J693-H693)*10000</f>
        <v>-0.5201270297833932</v>
      </c>
      <c r="J693" s="229">
        <f ca="1"/>
        <v>1.7561912853184567E-2</v>
      </c>
      <c r="K693" s="293">
        <f t="shared" ca="1" si="707"/>
        <v>1.1796929346304454</v>
      </c>
      <c r="L693" s="229">
        <f ca="1"/>
        <v>1.7679882146647612E-2</v>
      </c>
      <c r="M693" s="2" t="s">
        <v>321</v>
      </c>
    </row>
    <row r="694" spans="3:13">
      <c r="C694" s="228">
        <f t="shared" si="660"/>
        <v>49624.710543981484</v>
      </c>
      <c r="D694" s="229">
        <f ca="1"/>
        <v>1.7150629762440979E-2</v>
      </c>
      <c r="E694" s="293">
        <f t="shared" ca="1" si="661"/>
        <v>0.88063542173003739</v>
      </c>
      <c r="F694" s="229">
        <f ca="1"/>
        <v>1.7238693304613983E-2</v>
      </c>
      <c r="G694" s="293">
        <f t="shared" ca="1" si="661"/>
        <v>3.5609239526445196</v>
      </c>
      <c r="H694" s="229">
        <f ca="1"/>
        <v>1.7594785699878435E-2</v>
      </c>
      <c r="I694" s="293">
        <f t="shared" ref="I694:K694" ca="1" si="708">(J694-H694)*10000</f>
        <v>-0.49007680869971731</v>
      </c>
      <c r="J694" s="229">
        <f ca="1"/>
        <v>1.7545778019008463E-2</v>
      </c>
      <c r="K694" s="293">
        <f t="shared" ca="1" si="708"/>
        <v>1.1948611133521387</v>
      </c>
      <c r="L694" s="229">
        <f ca="1"/>
        <v>1.7665264130343677E-2</v>
      </c>
      <c r="M694" s="2" t="s">
        <v>321</v>
      </c>
    </row>
    <row r="695" spans="3:13">
      <c r="C695" s="228">
        <f t="shared" si="660"/>
        <v>49634.710543981484</v>
      </c>
      <c r="D695" s="229">
        <f ca="1"/>
        <v>1.7149090797267633E-2</v>
      </c>
      <c r="E695" s="293">
        <f t="shared" ca="1" si="661"/>
        <v>0.7658020564611443</v>
      </c>
      <c r="F695" s="229">
        <f ca="1"/>
        <v>1.7225671002913747E-2</v>
      </c>
      <c r="G695" s="293">
        <f t="shared" ca="1" si="661"/>
        <v>3.4995026427954783</v>
      </c>
      <c r="H695" s="229">
        <f ca="1"/>
        <v>1.7575621267193295E-2</v>
      </c>
      <c r="I695" s="293">
        <f t="shared" ref="I695:K695" ca="1" si="709">(J695-H695)*10000</f>
        <v>-0.4599218441045036</v>
      </c>
      <c r="J695" s="229">
        <f ca="1"/>
        <v>1.7529629082782845E-2</v>
      </c>
      <c r="K695" s="293">
        <f t="shared" ca="1" si="709"/>
        <v>1.2100913580923023</v>
      </c>
      <c r="L695" s="229">
        <f ca="1"/>
        <v>1.7650638218592075E-2</v>
      </c>
      <c r="M695" s="2" t="s">
        <v>321</v>
      </c>
    </row>
    <row r="696" spans="3:13">
      <c r="C696" s="228">
        <f t="shared" si="660"/>
        <v>49644.710543981484</v>
      </c>
      <c r="D696" s="229">
        <f ca="1"/>
        <v>1.7147871444249077E-2</v>
      </c>
      <c r="E696" s="293">
        <f t="shared" ca="1" si="661"/>
        <v>0.62994301384799312</v>
      </c>
      <c r="F696" s="229">
        <f ca="1"/>
        <v>1.7210865745633876E-2</v>
      </c>
      <c r="G696" s="293">
        <f t="shared" ca="1" si="661"/>
        <v>3.4601146041537274</v>
      </c>
      <c r="H696" s="229">
        <f ca="1"/>
        <v>1.7556877206049249E-2</v>
      </c>
      <c r="I696" s="293">
        <f t="shared" ref="I696:K696" ca="1" si="710">(J696-H696)*10000</f>
        <v>-0.43707826437946323</v>
      </c>
      <c r="J696" s="229">
        <f ca="1"/>
        <v>1.7513169379611303E-2</v>
      </c>
      <c r="K696" s="293">
        <f t="shared" ca="1" si="710"/>
        <v>1.2283504320605501</v>
      </c>
      <c r="L696" s="229">
        <f ca="1"/>
        <v>1.7636004422817358E-2</v>
      </c>
      <c r="M696" s="2" t="s">
        <v>321</v>
      </c>
    </row>
    <row r="697" spans="3:13">
      <c r="C697" s="228">
        <f t="shared" si="660"/>
        <v>49654.710543981484</v>
      </c>
      <c r="D697" s="229">
        <f ca="1"/>
        <v>1.7146972316197065E-2</v>
      </c>
      <c r="E697" s="293">
        <f t="shared" ca="1" si="661"/>
        <v>0.35669668491101342</v>
      </c>
      <c r="F697" s="229">
        <f ca="1"/>
        <v>1.7182641984688166E-2</v>
      </c>
      <c r="G697" s="293">
        <f t="shared" ca="1" si="661"/>
        <v>3.5496646553060534</v>
      </c>
      <c r="H697" s="229">
        <f ca="1"/>
        <v>1.7537608450218772E-2</v>
      </c>
      <c r="I697" s="293">
        <f t="shared" ref="I697:K697" ca="1" si="711">(J697-H697)*10000</f>
        <v>-0.40603222826594149</v>
      </c>
      <c r="J697" s="229">
        <f ca="1"/>
        <v>1.7497005227392178E-2</v>
      </c>
      <c r="K697" s="293">
        <f t="shared" ca="1" si="711"/>
        <v>1.2435752707967014</v>
      </c>
      <c r="L697" s="229">
        <f ca="1"/>
        <v>1.7621362754471848E-2</v>
      </c>
      <c r="M697" s="2" t="s">
        <v>321</v>
      </c>
    </row>
    <row r="698" spans="3:13">
      <c r="C698" s="228">
        <f t="shared" si="660"/>
        <v>49664.710543981484</v>
      </c>
      <c r="D698" s="229">
        <f ca="1"/>
        <v>1.7146394027478206E-2</v>
      </c>
      <c r="E698" s="293">
        <f t="shared" ca="1" si="661"/>
        <v>8.0231092794251502E-2</v>
      </c>
      <c r="F698" s="229">
        <f ca="1"/>
        <v>1.7154417136757631E-2</v>
      </c>
      <c r="G698" s="293">
        <f t="shared" ca="1" si="661"/>
        <v>3.6389815988329897</v>
      </c>
      <c r="H698" s="229">
        <f ca="1"/>
        <v>1.751831529664093E-2</v>
      </c>
      <c r="I698" s="293">
        <f t="shared" ref="I698:K698" ca="1" si="712">(J698-H698)*10000</f>
        <v>-0.37488260748778923</v>
      </c>
      <c r="J698" s="229">
        <f ca="1"/>
        <v>1.7480827035892151E-2</v>
      </c>
      <c r="K698" s="293">
        <f t="shared" ca="1" si="712"/>
        <v>1.2588618914551388</v>
      </c>
      <c r="L698" s="229">
        <f ca="1"/>
        <v>1.7606713225037665E-2</v>
      </c>
      <c r="M698" s="2" t="s">
        <v>321</v>
      </c>
    </row>
    <row r="699" spans="3:13">
      <c r="C699" s="228">
        <f t="shared" si="660"/>
        <v>49674.710543981484</v>
      </c>
      <c r="D699" s="229">
        <f ca="1"/>
        <v>1.7099288722541565E-2</v>
      </c>
      <c r="E699" s="293">
        <f t="shared" ca="1" si="661"/>
        <v>0.26902543329036799</v>
      </c>
      <c r="F699" s="229">
        <f ca="1"/>
        <v>1.7126191265870602E-2</v>
      </c>
      <c r="G699" s="293">
        <f t="shared" ca="1" si="661"/>
        <v>3.7280650955164378</v>
      </c>
      <c r="H699" s="229">
        <f ca="1"/>
        <v>1.7498997775422246E-2</v>
      </c>
      <c r="I699" s="293">
        <f t="shared" ref="I699:K699" ca="1" si="713">(J699-H699)*10000</f>
        <v>-0.34104895782524625</v>
      </c>
      <c r="J699" s="229">
        <f ca="1"/>
        <v>1.7464892879639721E-2</v>
      </c>
      <c r="K699" s="293">
        <f t="shared" ca="1" si="713"/>
        <v>1.2716296638541278</v>
      </c>
      <c r="L699" s="229">
        <f ca="1"/>
        <v>1.7592055846025134E-2</v>
      </c>
      <c r="M699" s="2" t="s">
        <v>321</v>
      </c>
    </row>
    <row r="700" spans="3:13">
      <c r="C700" s="228">
        <f t="shared" si="660"/>
        <v>49684.710543981484</v>
      </c>
      <c r="D700" s="229">
        <f ca="1"/>
        <v>1.7099353118172279E-2</v>
      </c>
      <c r="E700" s="293">
        <f t="shared" ca="1" si="661"/>
        <v>0.13764615351307546</v>
      </c>
      <c r="F700" s="229">
        <f ca="1"/>
        <v>1.7113117733523586E-2</v>
      </c>
      <c r="G700" s="293">
        <f t="shared" ca="1" si="661"/>
        <v>3.7183315996698956</v>
      </c>
      <c r="H700" s="229">
        <f ca="1"/>
        <v>1.7484950893490576E-2</v>
      </c>
      <c r="I700" s="293">
        <f t="shared" ref="I700:K700" ca="1" si="714">(J700-H700)*10000</f>
        <v>-0.33619946892493591</v>
      </c>
      <c r="J700" s="229">
        <f ca="1"/>
        <v>1.7451330946598082E-2</v>
      </c>
      <c r="K700" s="293">
        <f t="shared" ca="1" si="714"/>
        <v>1.2871463449823719</v>
      </c>
      <c r="L700" s="229">
        <f ca="1"/>
        <v>1.7580045581096319E-2</v>
      </c>
      <c r="M700" s="2" t="s">
        <v>321</v>
      </c>
    </row>
    <row r="701" spans="3:13">
      <c r="C701" s="228">
        <f t="shared" si="660"/>
        <v>49694.710543981484</v>
      </c>
      <c r="D701" s="229">
        <f ca="1"/>
        <v>1.7099737558891537E-2</v>
      </c>
      <c r="E701" s="293">
        <f t="shared" ca="1" si="661"/>
        <v>2.8257833490155648E-3</v>
      </c>
      <c r="F701" s="229">
        <f ca="1"/>
        <v>1.7100020137226439E-2</v>
      </c>
      <c r="G701" s="293">
        <f t="shared" ca="1" si="661"/>
        <v>3.7085112325828398</v>
      </c>
      <c r="H701" s="229">
        <f ca="1"/>
        <v>1.7470871260484723E-2</v>
      </c>
      <c r="I701" s="293">
        <f t="shared" ref="I701:K701" ca="1" si="715">(J701-H701)*10000</f>
        <v>-0.33120263386494236</v>
      </c>
      <c r="J701" s="229">
        <f ca="1"/>
        <v>1.7437750997098229E-2</v>
      </c>
      <c r="K701" s="293">
        <f t="shared" ca="1" si="715"/>
        <v>1.3027242574666433</v>
      </c>
      <c r="L701" s="229">
        <f ca="1"/>
        <v>1.7568023422844893E-2</v>
      </c>
      <c r="M701" s="2" t="s">
        <v>321</v>
      </c>
    </row>
    <row r="702" spans="3:13">
      <c r="C702" s="228">
        <f t="shared" si="660"/>
        <v>49704.710543981484</v>
      </c>
      <c r="D702" s="229">
        <f ca="1"/>
        <v>1.7100507182936032E-2</v>
      </c>
      <c r="E702" s="293">
        <f t="shared" ca="1" si="661"/>
        <v>-0.13356768136876113</v>
      </c>
      <c r="F702" s="229">
        <f ca="1"/>
        <v>1.7087150414799156E-2</v>
      </c>
      <c r="G702" s="293">
        <f t="shared" ca="1" si="661"/>
        <v>3.696084623779003</v>
      </c>
      <c r="H702" s="229">
        <f ca="1"/>
        <v>1.7456758877177056E-2</v>
      </c>
      <c r="I702" s="293">
        <f t="shared" ref="I702:K702" ca="1" si="716">(J702-H702)*10000</f>
        <v>-0.32605826813032757</v>
      </c>
      <c r="J702" s="229">
        <f ca="1"/>
        <v>1.7424153050364023E-2</v>
      </c>
      <c r="K702" s="293">
        <f t="shared" ca="1" si="716"/>
        <v>1.3183642208884627</v>
      </c>
      <c r="L702" s="229">
        <f ca="1"/>
        <v>1.755598947245287E-2</v>
      </c>
      <c r="M702" s="2" t="s">
        <v>321</v>
      </c>
    </row>
    <row r="703" spans="3:13">
      <c r="C703" s="228">
        <f t="shared" si="660"/>
        <v>49714.710543981484</v>
      </c>
      <c r="D703" s="229">
        <f ca="1"/>
        <v>1.7101740873823591E-2</v>
      </c>
      <c r="E703" s="293">
        <f t="shared" ca="1" si="661"/>
        <v>-0.27480723881510155</v>
      </c>
      <c r="F703" s="229">
        <f ca="1"/>
        <v>1.707426014994208E-2</v>
      </c>
      <c r="G703" s="293">
        <f t="shared" ca="1" si="661"/>
        <v>3.6864213401298365</v>
      </c>
      <c r="H703" s="229">
        <f ca="1"/>
        <v>1.7442902283955064E-2</v>
      </c>
      <c r="I703" s="293">
        <f t="shared" ref="I703:K703" ca="1" si="717">(J703-H703)*10000</f>
        <v>-0.32365169275596489</v>
      </c>
      <c r="J703" s="229">
        <f ca="1"/>
        <v>1.7410537114679468E-2</v>
      </c>
      <c r="K703" s="293">
        <f t="shared" ca="1" si="717"/>
        <v>1.3340768701202572</v>
      </c>
      <c r="L703" s="229">
        <f ca="1"/>
        <v>1.7543944801691493E-2</v>
      </c>
      <c r="M703" s="2" t="s">
        <v>321</v>
      </c>
    </row>
    <row r="704" spans="3:13">
      <c r="C704" s="228">
        <f t="shared" si="660"/>
        <v>49724.710543981484</v>
      </c>
      <c r="D704" s="229">
        <f ca="1"/>
        <v>1.7103439752643106E-2</v>
      </c>
      <c r="E704" s="293">
        <f t="shared" ca="1" si="661"/>
        <v>-0.42345739979379043</v>
      </c>
      <c r="F704" s="229">
        <f ca="1"/>
        <v>1.7061094012663727E-2</v>
      </c>
      <c r="G704" s="293">
        <f t="shared" ca="1" si="661"/>
        <v>3.676327118166435</v>
      </c>
      <c r="H704" s="229">
        <f ca="1"/>
        <v>1.742872672448037E-2</v>
      </c>
      <c r="I704" s="293">
        <f t="shared" ref="I704:K704" ca="1" si="718">(J704-H704)*10000</f>
        <v>-0.31823532596040455</v>
      </c>
      <c r="J704" s="229">
        <f ca="1"/>
        <v>1.739690319188433E-2</v>
      </c>
      <c r="K704" s="293">
        <f t="shared" ca="1" si="718"/>
        <v>1.3498786520346751</v>
      </c>
      <c r="L704" s="229">
        <f ca="1"/>
        <v>1.7531891057087797E-2</v>
      </c>
      <c r="M704" s="2" t="s">
        <v>321</v>
      </c>
    </row>
    <row r="705" spans="3:13">
      <c r="C705" s="228">
        <f t="shared" si="660"/>
        <v>49734.710543981484</v>
      </c>
      <c r="D705" s="229">
        <f ca="1"/>
        <v>1.7105604703981307E-2</v>
      </c>
      <c r="E705" s="293">
        <f t="shared" ca="1" si="661"/>
        <v>-0.57700892083685507</v>
      </c>
      <c r="F705" s="229">
        <f ca="1"/>
        <v>1.7047903811897622E-2</v>
      </c>
      <c r="G705" s="293">
        <f t="shared" ca="1" si="661"/>
        <v>3.6661460550697909</v>
      </c>
      <c r="H705" s="229">
        <f ca="1"/>
        <v>1.7414518417404601E-2</v>
      </c>
      <c r="I705" s="293">
        <f t="shared" ref="I705:K705" ca="1" si="719">(J705-H705)*10000</f>
        <v>-0.31267133607345426</v>
      </c>
      <c r="J705" s="229">
        <f ca="1"/>
        <v>1.7383251283797255E-2</v>
      </c>
      <c r="K705" s="293">
        <f t="shared" ca="1" si="719"/>
        <v>1.3671669635757082</v>
      </c>
      <c r="L705" s="229">
        <f ca="1"/>
        <v>1.7519967980154826E-2</v>
      </c>
      <c r="M705" s="2" t="s">
        <v>321</v>
      </c>
    </row>
    <row r="706" spans="3:13">
      <c r="C706" s="228">
        <f t="shared" si="660"/>
        <v>49744.710543981484</v>
      </c>
      <c r="D706" s="229">
        <f ca="1"/>
        <v>1.7108236613951274E-2</v>
      </c>
      <c r="E706" s="293">
        <f t="shared" ca="1" si="661"/>
        <v>-0.74065429521132098</v>
      </c>
      <c r="F706" s="229">
        <f ca="1"/>
        <v>1.7034171184430142E-2</v>
      </c>
      <c r="G706" s="293">
        <f t="shared" ca="1" si="661"/>
        <v>3.6551499852829212</v>
      </c>
      <c r="H706" s="229">
        <f ca="1"/>
        <v>1.7399686182958434E-2</v>
      </c>
      <c r="I706" s="293">
        <f t="shared" ref="I706:K706" ca="1" si="720">(J706-H706)*10000</f>
        <v>-0.30642767272857224</v>
      </c>
      <c r="J706" s="229">
        <f ca="1"/>
        <v>1.7369043415685577E-2</v>
      </c>
      <c r="K706" s="293">
        <f t="shared" ca="1" si="720"/>
        <v>1.3886182689375193</v>
      </c>
      <c r="L706" s="229">
        <f ca="1"/>
        <v>1.7507905242579329E-2</v>
      </c>
      <c r="M706" s="2" t="s">
        <v>321</v>
      </c>
    </row>
    <row r="707" spans="3:13">
      <c r="C707" s="228">
        <f t="shared" si="660"/>
        <v>49754.710543981484</v>
      </c>
      <c r="D707" s="229">
        <f ca="1"/>
        <v>1.7111336369741419E-2</v>
      </c>
      <c r="E707" s="293">
        <f t="shared" ca="1" si="661"/>
        <v>-0.90407168607673638</v>
      </c>
      <c r="F707" s="229">
        <f ca="1"/>
        <v>1.7020929201133746E-2</v>
      </c>
      <c r="G707" s="293">
        <f t="shared" ca="1" si="661"/>
        <v>3.6447853444434783</v>
      </c>
      <c r="H707" s="229">
        <f ca="1"/>
        <v>1.7385407735578094E-2</v>
      </c>
      <c r="I707" s="293">
        <f t="shared" ref="I707:K707" ca="1" si="721">(J707-H707)*10000</f>
        <v>-0.3005530506733009</v>
      </c>
      <c r="J707" s="229">
        <f ca="1"/>
        <v>1.7355352430510763E-2</v>
      </c>
      <c r="K707" s="293">
        <f t="shared" ca="1" si="721"/>
        <v>1.4048583017704439</v>
      </c>
      <c r="L707" s="229">
        <f ca="1"/>
        <v>1.7495838260687808E-2</v>
      </c>
      <c r="M707" s="2" t="s">
        <v>321</v>
      </c>
    </row>
    <row r="708" spans="3:13">
      <c r="C708" s="228">
        <f t="shared" si="660"/>
        <v>49764.710543981484</v>
      </c>
      <c r="D708" s="229">
        <f ca="1"/>
        <v>1.7114904859884796E-2</v>
      </c>
      <c r="E708" s="293">
        <f t="shared" ca="1" si="661"/>
        <v>-1.0724170651586762</v>
      </c>
      <c r="F708" s="229">
        <f ca="1"/>
        <v>1.7007663153368928E-2</v>
      </c>
      <c r="G708" s="293">
        <f t="shared" ca="1" si="661"/>
        <v>3.6343338891613177</v>
      </c>
      <c r="H708" s="229">
        <f ca="1"/>
        <v>1.737109654228506E-2</v>
      </c>
      <c r="I708" s="293">
        <f t="shared" ref="I708:K708" ca="1" si="722">(J708-H708)*10000</f>
        <v>-0.29453076892609065</v>
      </c>
      <c r="J708" s="229">
        <f ca="1"/>
        <v>1.7341643465392451E-2</v>
      </c>
      <c r="K708" s="293">
        <f t="shared" ca="1" si="722"/>
        <v>1.4212523951161529</v>
      </c>
      <c r="L708" s="229">
        <f ca="1"/>
        <v>1.7483768704904066E-2</v>
      </c>
      <c r="M708" s="2" t="s">
        <v>321</v>
      </c>
    </row>
    <row r="709" spans="3:13">
      <c r="C709" s="228">
        <f t="shared" si="660"/>
        <v>49774.710543981484</v>
      </c>
      <c r="D709" s="229">
        <f ca="1"/>
        <v>1.7118942974709228E-2</v>
      </c>
      <c r="E709" s="293">
        <f t="shared" ca="1" si="661"/>
        <v>-1.2430519695175861</v>
      </c>
      <c r="F709" s="229">
        <f ca="1"/>
        <v>1.6994637777757469E-2</v>
      </c>
      <c r="G709" s="293">
        <f t="shared" ca="1" si="661"/>
        <v>3.624174771215301</v>
      </c>
      <c r="H709" s="229">
        <f ca="1"/>
        <v>1.7357055254879E-2</v>
      </c>
      <c r="I709" s="293">
        <f t="shared" ref="I709:K709" ca="1" si="723">(J709-H709)*10000</f>
        <v>-0.28865018792113145</v>
      </c>
      <c r="J709" s="229">
        <f ca="1"/>
        <v>1.7328190236086886E-2</v>
      </c>
      <c r="K709" s="293">
        <f t="shared" ca="1" si="723"/>
        <v>1.4350801266105675</v>
      </c>
      <c r="L709" s="229">
        <f ca="1"/>
        <v>1.7471698248747943E-2</v>
      </c>
      <c r="M709" s="2" t="s">
        <v>321</v>
      </c>
    </row>
    <row r="710" spans="3:13">
      <c r="C710" s="228">
        <f t="shared" si="660"/>
        <v>49784.710543981484</v>
      </c>
      <c r="D710" s="229">
        <f ca="1"/>
        <v>1.7123451605937593E-2</v>
      </c>
      <c r="E710" s="293">
        <f t="shared" ca="1" si="661"/>
        <v>-1.4212617355017707</v>
      </c>
      <c r="F710" s="229">
        <f ca="1"/>
        <v>1.6981325432387416E-2</v>
      </c>
      <c r="G710" s="293">
        <f t="shared" ca="1" si="661"/>
        <v>3.6135547011769895</v>
      </c>
      <c r="H710" s="229">
        <f ca="1"/>
        <v>1.7342680902505115E-2</v>
      </c>
      <c r="I710" s="293">
        <f t="shared" ref="I710:K710" ca="1" si="724">(J710-H710)*10000</f>
        <v>-0.28234028329906374</v>
      </c>
      <c r="J710" s="229">
        <f ca="1"/>
        <v>1.7314446874175209E-2</v>
      </c>
      <c r="K710" s="293">
        <f t="shared" ca="1" si="724"/>
        <v>1.4518169465836672</v>
      </c>
      <c r="L710" s="229">
        <f ca="1"/>
        <v>1.7459628568833575E-2</v>
      </c>
      <c r="M710" s="2" t="s">
        <v>321</v>
      </c>
    </row>
    <row r="711" spans="3:13">
      <c r="C711" s="228">
        <f t="shared" si="660"/>
        <v>49794.710543981484</v>
      </c>
      <c r="D711" s="229">
        <f ca="1"/>
        <v>1.7128263417526771E-2</v>
      </c>
      <c r="E711" s="293">
        <f t="shared" ca="1" si="661"/>
        <v>-1.6027439393266272</v>
      </c>
      <c r="F711" s="229">
        <f ca="1"/>
        <v>1.6967989023594109E-2</v>
      </c>
      <c r="G711" s="293">
        <f t="shared" ca="1" si="661"/>
        <v>3.6028478633711587</v>
      </c>
      <c r="H711" s="229">
        <f ca="1"/>
        <v>1.7328273809931224E-2</v>
      </c>
      <c r="I711" s="293">
        <f t="shared" ref="I711:K711" ca="1" si="725">(J711-H711)*10000</f>
        <v>-0.27588270994569064</v>
      </c>
      <c r="J711" s="229">
        <f ca="1"/>
        <v>1.7300685538936655E-2</v>
      </c>
      <c r="K711" s="293">
        <f t="shared" ca="1" si="725"/>
        <v>1.4687580592798177</v>
      </c>
      <c r="L711" s="229">
        <f ca="1"/>
        <v>1.7447561344864637E-2</v>
      </c>
      <c r="M711" s="2" t="s">
        <v>321</v>
      </c>
    </row>
    <row r="712" spans="3:13">
      <c r="C712" s="228">
        <f t="shared" ref="C712:C775" si="726">C711+Periodicity</f>
        <v>49804.710543981484</v>
      </c>
      <c r="D712" s="229">
        <f ca="1"/>
        <v>1.7133087305513904E-2</v>
      </c>
      <c r="E712" s="293">
        <f t="shared" ref="E712:G775" ca="1" si="727">(F712-D712)*10000</f>
        <v>-1.7872898501267165</v>
      </c>
      <c r="F712" s="229">
        <f ca="1"/>
        <v>1.6954358320501232E-2</v>
      </c>
      <c r="G712" s="293">
        <f t="shared" ca="1" si="727"/>
        <v>3.5916601352742328</v>
      </c>
      <c r="H712" s="229">
        <f ca="1"/>
        <v>1.7313524334028656E-2</v>
      </c>
      <c r="I712" s="293">
        <f t="shared" ref="I712:K712" ca="1" si="728">(J712-H712)*10000</f>
        <v>-0.26896486203024234</v>
      </c>
      <c r="J712" s="229">
        <f ca="1"/>
        <v>1.7286627847825631E-2</v>
      </c>
      <c r="K712" s="293">
        <f t="shared" ca="1" si="728"/>
        <v>1.4887041180795118</v>
      </c>
      <c r="L712" s="229">
        <f ca="1"/>
        <v>1.7435498259633583E-2</v>
      </c>
      <c r="M712" s="2" t="s">
        <v>321</v>
      </c>
    </row>
    <row r="713" spans="3:13">
      <c r="C713" s="228">
        <f t="shared" si="726"/>
        <v>49814.710543981484</v>
      </c>
      <c r="D713" s="229">
        <f ca="1"/>
        <v>1.7137917856694895E-2</v>
      </c>
      <c r="E713" s="293">
        <f t="shared" ca="1" si="727"/>
        <v>-1.9694590383899369</v>
      </c>
      <c r="F713" s="229">
        <f ca="1"/>
        <v>1.6940971952855901E-2</v>
      </c>
      <c r="G713" s="293">
        <f t="shared" ca="1" si="727"/>
        <v>3.5807747079200785</v>
      </c>
      <c r="H713" s="229">
        <f ca="1"/>
        <v>1.7299049423647909E-2</v>
      </c>
      <c r="I713" s="293">
        <f t="shared" ref="I713:K713" ca="1" si="729">(J713-H713)*10000</f>
        <v>-0.2622040836409642</v>
      </c>
      <c r="J713" s="229">
        <f ca="1"/>
        <v>1.7272829015283812E-2</v>
      </c>
      <c r="K713" s="293">
        <f t="shared" ca="1" si="729"/>
        <v>1.5061198373518547</v>
      </c>
      <c r="L713" s="229">
        <f ca="1"/>
        <v>1.7423440999018998E-2</v>
      </c>
      <c r="M713" s="2" t="s">
        <v>321</v>
      </c>
    </row>
    <row r="714" spans="3:13">
      <c r="C714" s="228">
        <f t="shared" si="726"/>
        <v>49824.710543981484</v>
      </c>
      <c r="D714" s="229">
        <f ca="1"/>
        <v>1.7142755080996008E-2</v>
      </c>
      <c r="E714" s="293">
        <f t="shared" ca="1" si="727"/>
        <v>-2.1519355935463795</v>
      </c>
      <c r="F714" s="229">
        <f ca="1"/>
        <v>1.692756152164137E-2</v>
      </c>
      <c r="G714" s="293">
        <f t="shared" ca="1" si="727"/>
        <v>3.5698024309407939</v>
      </c>
      <c r="H714" s="229">
        <f ca="1"/>
        <v>1.7284541764735449E-2</v>
      </c>
      <c r="I714" s="293">
        <f t="shared" ref="I714:K714" ca="1" si="730">(J714-H714)*10000</f>
        <v>-0.25529548589805356</v>
      </c>
      <c r="J714" s="229">
        <f ca="1"/>
        <v>1.7259012216145644E-2</v>
      </c>
      <c r="K714" s="293">
        <f t="shared" ca="1" si="730"/>
        <v>1.5237903583669234</v>
      </c>
      <c r="L714" s="229">
        <f ca="1"/>
        <v>1.7411391251982336E-2</v>
      </c>
      <c r="M714" s="2" t="s">
        <v>321</v>
      </c>
    </row>
    <row r="715" spans="3:13">
      <c r="C715" s="228">
        <f t="shared" si="726"/>
        <v>49834.710543981484</v>
      </c>
      <c r="D715" s="229">
        <f ca="1"/>
        <v>1.714759898803149E-2</v>
      </c>
      <c r="E715" s="293">
        <f t="shared" ca="1" si="727"/>
        <v>-2.3319622967315699</v>
      </c>
      <c r="F715" s="229">
        <f ca="1"/>
        <v>1.6914402758358333E-2</v>
      </c>
      <c r="G715" s="293">
        <f t="shared" ca="1" si="727"/>
        <v>3.5559859568795247</v>
      </c>
      <c r="H715" s="229">
        <f ca="1"/>
        <v>1.7270001354046285E-2</v>
      </c>
      <c r="I715" s="293">
        <f t="shared" ref="I715:K715" ca="1" si="731">(J715-H715)*10000</f>
        <v>-0.2454084340818008</v>
      </c>
      <c r="J715" s="229">
        <f ca="1"/>
        <v>1.7245460510638105E-2</v>
      </c>
      <c r="K715" s="293">
        <f t="shared" ca="1" si="731"/>
        <v>1.5389019992860173</v>
      </c>
      <c r="L715" s="229">
        <f ca="1"/>
        <v>1.7399350710566707E-2</v>
      </c>
      <c r="M715" s="2" t="s">
        <v>321</v>
      </c>
    </row>
    <row r="716" spans="3:13">
      <c r="C716" s="228">
        <f t="shared" si="726"/>
        <v>49844.710543981484</v>
      </c>
      <c r="D716" s="229">
        <f ca="1"/>
        <v>1.7152449588091152E-2</v>
      </c>
      <c r="E716" s="293">
        <f t="shared" ca="1" si="727"/>
        <v>-2.5150355393514792</v>
      </c>
      <c r="F716" s="229">
        <f ca="1"/>
        <v>1.6900946034156004E-2</v>
      </c>
      <c r="G716" s="293">
        <f t="shared" ca="1" si="727"/>
        <v>3.5448215430532173</v>
      </c>
      <c r="H716" s="229">
        <f ca="1"/>
        <v>1.7255428188461326E-2</v>
      </c>
      <c r="I716" s="293">
        <f t="shared" ref="I716:K716" ca="1" si="732">(J716-H716)*10000</f>
        <v>-0.23818844715702003</v>
      </c>
      <c r="J716" s="229">
        <f ca="1"/>
        <v>1.7231609343745624E-2</v>
      </c>
      <c r="K716" s="293">
        <f t="shared" ca="1" si="732"/>
        <v>1.5571172614855384</v>
      </c>
      <c r="L716" s="229">
        <f ca="1"/>
        <v>1.7387321069894178E-2</v>
      </c>
      <c r="M716" s="2" t="s">
        <v>321</v>
      </c>
    </row>
    <row r="717" spans="3:13">
      <c r="C717" s="228">
        <f t="shared" si="726"/>
        <v>49854.710543981484</v>
      </c>
      <c r="D717" s="229">
        <f ca="1"/>
        <v>1.7157306890971061E-2</v>
      </c>
      <c r="E717" s="293">
        <f t="shared" ca="1" si="727"/>
        <v>-2.6984164416813878</v>
      </c>
      <c r="F717" s="229">
        <f ca="1"/>
        <v>1.6887465246802923E-2</v>
      </c>
      <c r="G717" s="293">
        <f t="shared" ca="1" si="727"/>
        <v>3.5335701819813949</v>
      </c>
      <c r="H717" s="229">
        <f ca="1"/>
        <v>1.7240822265001062E-2</v>
      </c>
      <c r="I717" s="293">
        <f t="shared" ref="I717:K717" ca="1" si="733">(J717-H717)*10000</f>
        <v>-0.23082047052425114</v>
      </c>
      <c r="J717" s="229">
        <f ca="1"/>
        <v>1.7217740217948637E-2</v>
      </c>
      <c r="K717" s="293">
        <f t="shared" ca="1" si="733"/>
        <v>1.5756381021408279</v>
      </c>
      <c r="L717" s="229">
        <f ca="1"/>
        <v>1.737530402816272E-2</v>
      </c>
      <c r="M717" s="2" t="s">
        <v>321</v>
      </c>
    </row>
    <row r="718" spans="3:13">
      <c r="C718" s="228">
        <f t="shared" si="726"/>
        <v>49864.710543981484</v>
      </c>
      <c r="D718" s="229">
        <f ca="1"/>
        <v>1.7162170906663242E-2</v>
      </c>
      <c r="E718" s="293">
        <f t="shared" ca="1" si="727"/>
        <v>-2.8849174770966339</v>
      </c>
      <c r="F718" s="229">
        <f ca="1"/>
        <v>1.6873679158953579E-2</v>
      </c>
      <c r="G718" s="293">
        <f t="shared" ca="1" si="727"/>
        <v>3.5250442185657054</v>
      </c>
      <c r="H718" s="229">
        <f ca="1"/>
        <v>1.7226183580810149E-2</v>
      </c>
      <c r="I718" s="293">
        <f t="shared" ref="I718:K718" ca="1" si="734">(J718-H718)*10000</f>
        <v>-0.20575222643908625</v>
      </c>
      <c r="J718" s="229">
        <f ca="1"/>
        <v>1.720560835816624E-2</v>
      </c>
      <c r="K718" s="293">
        <f t="shared" ca="1" si="734"/>
        <v>1.5769292847863867</v>
      </c>
      <c r="L718" s="229">
        <f ca="1"/>
        <v>1.7363301286644879E-2</v>
      </c>
      <c r="M718" s="2" t="s">
        <v>321</v>
      </c>
    </row>
    <row r="719" spans="3:13">
      <c r="C719" s="228">
        <f t="shared" si="726"/>
        <v>49874.710543981484</v>
      </c>
      <c r="D719" s="229">
        <f ca="1"/>
        <v>1.7167041645275685E-2</v>
      </c>
      <c r="E719" s="293">
        <f t="shared" ca="1" si="727"/>
        <v>-3.0689323498742787</v>
      </c>
      <c r="F719" s="229">
        <f ca="1"/>
        <v>1.6860148410288257E-2</v>
      </c>
      <c r="G719" s="293">
        <f t="shared" ca="1" si="727"/>
        <v>3.5136372287989519</v>
      </c>
      <c r="H719" s="229">
        <f ca="1"/>
        <v>1.7211512133168152E-2</v>
      </c>
      <c r="I719" s="293">
        <f t="shared" ref="I719:K719" ca="1" si="735">(J719-H719)*10000</f>
        <v>-0.17260482046130288</v>
      </c>
      <c r="J719" s="229">
        <f ca="1"/>
        <v>1.7194251651122022E-2</v>
      </c>
      <c r="K719" s="293">
        <f t="shared" ca="1" si="735"/>
        <v>1.5706289856335167</v>
      </c>
      <c r="L719" s="229">
        <f ca="1"/>
        <v>1.7351314549685373E-2</v>
      </c>
      <c r="M719" s="2" t="s">
        <v>321</v>
      </c>
    </row>
    <row r="720" spans="3:13">
      <c r="C720" s="228">
        <f t="shared" si="726"/>
        <v>49884.710543981484</v>
      </c>
      <c r="D720" s="229">
        <f ca="1"/>
        <v>1.7172431316065356E-2</v>
      </c>
      <c r="E720" s="293">
        <f t="shared" ca="1" si="727"/>
        <v>-3.2583771691642101</v>
      </c>
      <c r="F720" s="229">
        <f ca="1"/>
        <v>1.6846593599148935E-2</v>
      </c>
      <c r="G720" s="293">
        <f t="shared" ca="1" si="727"/>
        <v>3.5021432064298934</v>
      </c>
      <c r="H720" s="229">
        <f ca="1"/>
        <v>1.7196807919791925E-2</v>
      </c>
      <c r="I720" s="293">
        <f t="shared" ref="I720:K720" ca="1" si="736">(J720-H720)*10000</f>
        <v>-0.13935081421508067</v>
      </c>
      <c r="J720" s="229">
        <f ca="1"/>
        <v>1.7182872838370417E-2</v>
      </c>
      <c r="K720" s="293">
        <f t="shared" ca="1" si="736"/>
        <v>1.5647268632811364</v>
      </c>
      <c r="L720" s="229">
        <f ca="1"/>
        <v>1.733934552469853E-2</v>
      </c>
      <c r="M720" s="2" t="s">
        <v>321</v>
      </c>
    </row>
    <row r="721" spans="3:13">
      <c r="C721" s="228">
        <f t="shared" si="726"/>
        <v>49894.710543981484</v>
      </c>
      <c r="D721" s="229">
        <f ca="1"/>
        <v>1.717959037426962E-2</v>
      </c>
      <c r="E721" s="293">
        <f t="shared" ca="1" si="727"/>
        <v>-3.4657564992789105</v>
      </c>
      <c r="F721" s="229">
        <f ca="1"/>
        <v>1.6833014724341729E-2</v>
      </c>
      <c r="G721" s="293">
        <f t="shared" ca="1" si="727"/>
        <v>3.4905622111693067</v>
      </c>
      <c r="H721" s="229">
        <f ca="1"/>
        <v>1.718207094545866E-2</v>
      </c>
      <c r="I721" s="293">
        <f t="shared" ref="I721:K721" ca="1" si="737">(J721-H721)*10000</f>
        <v>-0.10597060603807773</v>
      </c>
      <c r="J721" s="229">
        <f ca="1"/>
        <v>1.7171473884854852E-2</v>
      </c>
      <c r="K721" s="293">
        <f t="shared" ca="1" si="737"/>
        <v>1.5592203731158716</v>
      </c>
      <c r="L721" s="229">
        <f ca="1"/>
        <v>1.7327395922166439E-2</v>
      </c>
      <c r="M721" s="2" t="s">
        <v>321</v>
      </c>
    </row>
    <row r="722" spans="3:13">
      <c r="C722" s="228">
        <f t="shared" si="726"/>
        <v>49904.710543981484</v>
      </c>
      <c r="D722" s="229">
        <f ca="1"/>
        <v>1.7188579854012211E-2</v>
      </c>
      <c r="E722" s="293">
        <f t="shared" ca="1" si="727"/>
        <v>-3.6916806825505741</v>
      </c>
      <c r="F722" s="229">
        <f ca="1"/>
        <v>1.6819411785757153E-2</v>
      </c>
      <c r="G722" s="293">
        <f t="shared" ca="1" si="727"/>
        <v>3.4788943627547808</v>
      </c>
      <c r="H722" s="229">
        <f ca="1"/>
        <v>1.7167301222032631E-2</v>
      </c>
      <c r="I722" s="293">
        <f t="shared" ref="I722:K722" ca="1" si="738">(J722-H722)*10000</f>
        <v>-7.2425738940964934E-2</v>
      </c>
      <c r="J722" s="229">
        <f ca="1"/>
        <v>1.7160058648138535E-2</v>
      </c>
      <c r="K722" s="293">
        <f t="shared" ca="1" si="738"/>
        <v>1.5540880749885175</v>
      </c>
      <c r="L722" s="229">
        <f ca="1"/>
        <v>1.7315467455637387E-2</v>
      </c>
      <c r="M722" s="2" t="s">
        <v>321</v>
      </c>
    </row>
    <row r="723" spans="3:13">
      <c r="C723" s="228">
        <f t="shared" si="726"/>
        <v>49914.710543981484</v>
      </c>
      <c r="D723" s="229">
        <f ca="1"/>
        <v>1.7199403249871775E-2</v>
      </c>
      <c r="E723" s="293">
        <f t="shared" ca="1" si="727"/>
        <v>-3.9361846605179966</v>
      </c>
      <c r="F723" s="229">
        <f ca="1"/>
        <v>1.6805784783819975E-2</v>
      </c>
      <c r="G723" s="293">
        <f t="shared" ca="1" si="727"/>
        <v>3.4671397801507369</v>
      </c>
      <c r="H723" s="229">
        <f ca="1"/>
        <v>1.7152498761835049E-2</v>
      </c>
      <c r="I723" s="293">
        <f t="shared" ref="I723:K723" ca="1" si="739">(J723-H723)*10000</f>
        <v>-3.8676866260661802E-2</v>
      </c>
      <c r="J723" s="229">
        <f ca="1"/>
        <v>1.7148631075208982E-2</v>
      </c>
      <c r="K723" s="293">
        <f t="shared" ca="1" si="739"/>
        <v>1.5493076651318036</v>
      </c>
      <c r="L723" s="229">
        <f ca="1"/>
        <v>1.7303561841722163E-2</v>
      </c>
      <c r="M723" s="2" t="s">
        <v>321</v>
      </c>
    </row>
    <row r="724" spans="3:13">
      <c r="C724" s="228">
        <f t="shared" si="726"/>
        <v>49924.710543981484</v>
      </c>
      <c r="D724" s="229">
        <f ca="1"/>
        <v>1.7212064065787448E-2</v>
      </c>
      <c r="E724" s="293">
        <f t="shared" ca="1" si="727"/>
        <v>-4.1963807947195679</v>
      </c>
      <c r="F724" s="229">
        <f ca="1"/>
        <v>1.6792425986315491E-2</v>
      </c>
      <c r="G724" s="293">
        <f t="shared" ca="1" si="727"/>
        <v>3.4557527536225803</v>
      </c>
      <c r="H724" s="229">
        <f ca="1"/>
        <v>1.7138001261677749E-2</v>
      </c>
      <c r="I724" s="293">
        <f t="shared" ref="I724:K724" ca="1" si="740">(J724-H724)*10000</f>
        <v>-4.1235469834186023E-3</v>
      </c>
      <c r="J724" s="229">
        <f ca="1"/>
        <v>1.7137588906979407E-2</v>
      </c>
      <c r="K724" s="293">
        <f t="shared" ca="1" si="740"/>
        <v>1.540918931143137</v>
      </c>
      <c r="L724" s="229">
        <f ca="1"/>
        <v>1.7291680800093721E-2</v>
      </c>
      <c r="M724" s="2" t="s">
        <v>321</v>
      </c>
    </row>
    <row r="725" spans="3:13">
      <c r="C725" s="228">
        <f t="shared" si="726"/>
        <v>49934.710543981484</v>
      </c>
      <c r="D725" s="229">
        <f ca="1"/>
        <v>1.7226565815806231E-2</v>
      </c>
      <c r="E725" s="293">
        <f t="shared" ca="1" si="727"/>
        <v>-4.4781311595718662</v>
      </c>
      <c r="F725" s="229">
        <f ca="1"/>
        <v>1.6778752699849044E-2</v>
      </c>
      <c r="G725" s="293">
        <f t="shared" ca="1" si="727"/>
        <v>3.4438300460547593</v>
      </c>
      <c r="H725" s="229">
        <f ca="1"/>
        <v>1.712313570445452E-2</v>
      </c>
      <c r="I725" s="293">
        <f t="shared" ref="I725:K725" ca="1" si="741">(J725-H725)*10000</f>
        <v>3.055250601485815E-2</v>
      </c>
      <c r="J725" s="229">
        <f ca="1"/>
        <v>1.7126190955056006E-2</v>
      </c>
      <c r="K725" s="293">
        <f t="shared" ca="1" si="741"/>
        <v>1.5363509842825431</v>
      </c>
      <c r="L725" s="229">
        <f ca="1"/>
        <v>1.727982605348426E-2</v>
      </c>
      <c r="M725" s="2" t="s">
        <v>321</v>
      </c>
    </row>
    <row r="726" spans="3:13">
      <c r="C726" s="228">
        <f t="shared" si="726"/>
        <v>49944.710543981484</v>
      </c>
      <c r="D726" s="229">
        <f ca="1"/>
        <v>1.7242912025232249E-2</v>
      </c>
      <c r="E726" s="293">
        <f t="shared" ca="1" si="727"/>
        <v>-4.7785667452612115</v>
      </c>
      <c r="F726" s="229">
        <f ca="1"/>
        <v>1.6765055350706128E-2</v>
      </c>
      <c r="G726" s="293">
        <f t="shared" ca="1" si="727"/>
        <v>3.4318209829885955</v>
      </c>
      <c r="H726" s="229">
        <f ca="1"/>
        <v>1.7108237449004988E-2</v>
      </c>
      <c r="I726" s="293">
        <f t="shared" ref="I726:K726" ca="1" si="742">(J726-H726)*10000</f>
        <v>6.5541813765411516E-2</v>
      </c>
      <c r="J726" s="229">
        <f ca="1"/>
        <v>1.7114791630381529E-2</v>
      </c>
      <c r="K726" s="293">
        <f t="shared" ca="1" si="742"/>
        <v>1.5320769730261738</v>
      </c>
      <c r="L726" s="229">
        <f ca="1"/>
        <v>1.7267999327684146E-2</v>
      </c>
      <c r="M726" s="2" t="s">
        <v>321</v>
      </c>
    </row>
    <row r="727" spans="3:13">
      <c r="C727" s="228">
        <f t="shared" si="726"/>
        <v>49954.710543981484</v>
      </c>
      <c r="D727" s="229">
        <f ca="1"/>
        <v>1.726110623155587E-2</v>
      </c>
      <c r="E727" s="293">
        <f t="shared" ca="1" si="727"/>
        <v>-5.1007008170291313</v>
      </c>
      <c r="F727" s="229">
        <f ca="1"/>
        <v>1.6751036149852957E-2</v>
      </c>
      <c r="G727" s="293">
        <f t="shared" ca="1" si="727"/>
        <v>3.4497411941852505</v>
      </c>
      <c r="H727" s="229">
        <f ca="1"/>
        <v>1.7096010269271482E-2</v>
      </c>
      <c r="I727" s="293">
        <f t="shared" ref="I727:K727" ca="1" si="743">(J727-H727)*10000</f>
        <v>7.2131733933958331E-2</v>
      </c>
      <c r="J727" s="229">
        <f ca="1"/>
        <v>1.7103223442664878E-2</v>
      </c>
      <c r="K727" s="293">
        <f t="shared" ca="1" si="743"/>
        <v>1.529789088737278</v>
      </c>
      <c r="L727" s="229">
        <f ca="1"/>
        <v>1.7256202351538606E-2</v>
      </c>
      <c r="M727" s="2" t="s">
        <v>321</v>
      </c>
    </row>
    <row r="728" spans="3:13">
      <c r="C728" s="228">
        <f t="shared" si="726"/>
        <v>49964.710543981484</v>
      </c>
      <c r="D728" s="229">
        <f ca="1"/>
        <v>1.7281151985092971E-2</v>
      </c>
      <c r="E728" s="293">
        <f t="shared" ca="1" si="727"/>
        <v>-5.4386315008194543</v>
      </c>
      <c r="F728" s="229">
        <f ca="1"/>
        <v>1.6737288835011025E-2</v>
      </c>
      <c r="G728" s="293">
        <f t="shared" ca="1" si="727"/>
        <v>3.4882901550673666</v>
      </c>
      <c r="H728" s="229">
        <f ca="1"/>
        <v>1.7086117850517762E-2</v>
      </c>
      <c r="I728" s="293">
        <f t="shared" ref="I728:K728" ca="1" si="744">(J728-H728)*10000</f>
        <v>5.7021968579706872E-2</v>
      </c>
      <c r="J728" s="229">
        <f ca="1"/>
        <v>1.7091820047375732E-2</v>
      </c>
      <c r="K728" s="293">
        <f t="shared" ca="1" si="744"/>
        <v>1.5261680957113708</v>
      </c>
      <c r="L728" s="229">
        <f ca="1"/>
        <v>1.724443685694687E-2</v>
      </c>
      <c r="M728" s="2" t="s">
        <v>321</v>
      </c>
    </row>
    <row r="729" spans="3:13">
      <c r="C729" s="228">
        <f t="shared" si="726"/>
        <v>49974.710543981484</v>
      </c>
      <c r="D729" s="229">
        <f ca="1"/>
        <v>1.7301626100136334E-2</v>
      </c>
      <c r="E729" s="293">
        <f t="shared" ca="1" si="727"/>
        <v>-5.7810864057949995</v>
      </c>
      <c r="F729" s="229">
        <f ca="1"/>
        <v>1.6723517459556834E-2</v>
      </c>
      <c r="G729" s="293">
        <f t="shared" ca="1" si="727"/>
        <v>3.5266628994632536</v>
      </c>
      <c r="H729" s="229">
        <f ca="1"/>
        <v>1.7076183749503159E-2</v>
      </c>
      <c r="I729" s="293">
        <f t="shared" ref="I729:K729" ca="1" si="745">(J729-H729)*10000</f>
        <v>4.2439178632273922E-2</v>
      </c>
      <c r="J729" s="229">
        <f ca="1"/>
        <v>1.7080427667366387E-2</v>
      </c>
      <c r="K729" s="293">
        <f t="shared" ca="1" si="745"/>
        <v>1.5227691149320364</v>
      </c>
      <c r="L729" s="229">
        <f ca="1"/>
        <v>1.723270457885959E-2</v>
      </c>
      <c r="M729" s="2" t="s">
        <v>321</v>
      </c>
    </row>
    <row r="730" spans="3:13">
      <c r="C730" s="228">
        <f t="shared" si="726"/>
        <v>49984.710543981484</v>
      </c>
      <c r="D730" s="229">
        <f ca="1"/>
        <v>1.7317628140846683E-2</v>
      </c>
      <c r="E730" s="293">
        <f t="shared" ca="1" si="727"/>
        <v>-6.0760280128581767</v>
      </c>
      <c r="F730" s="229">
        <f ca="1"/>
        <v>1.6710025339560865E-2</v>
      </c>
      <c r="G730" s="293">
        <f t="shared" ca="1" si="727"/>
        <v>3.5618656416511878</v>
      </c>
      <c r="H730" s="229">
        <f ca="1"/>
        <v>1.7066211903725984E-2</v>
      </c>
      <c r="I730" s="293">
        <f t="shared" ref="I730:K730" ca="1" si="746">(J730-H730)*10000</f>
        <v>3.0496050732256585E-2</v>
      </c>
      <c r="J730" s="229">
        <f ca="1"/>
        <v>1.706926150879921E-2</v>
      </c>
      <c r="K730" s="293">
        <f t="shared" ca="1" si="746"/>
        <v>1.5174574648021273</v>
      </c>
      <c r="L730" s="229">
        <f ca="1"/>
        <v>1.7221007255279423E-2</v>
      </c>
      <c r="M730" s="2" t="s">
        <v>321</v>
      </c>
    </row>
    <row r="731" spans="3:13">
      <c r="C731" s="228">
        <f t="shared" si="726"/>
        <v>49994.710543981484</v>
      </c>
      <c r="D731" s="229">
        <f ca="1"/>
        <v>1.7328733300061062E-2</v>
      </c>
      <c r="E731" s="293">
        <f t="shared" ca="1" si="727"/>
        <v>-6.3252561816820947</v>
      </c>
      <c r="F731" s="229">
        <f ca="1"/>
        <v>1.6696207681892852E-2</v>
      </c>
      <c r="G731" s="293">
        <f t="shared" ca="1" si="727"/>
        <v>3.6000519526292392</v>
      </c>
      <c r="H731" s="229">
        <f ca="1"/>
        <v>1.7056212877155776E-2</v>
      </c>
      <c r="I731" s="293">
        <f t="shared" ref="I731:K731" ca="1" si="747">(J731-H731)*10000</f>
        <v>1.7031872637796042E-2</v>
      </c>
      <c r="J731" s="229">
        <f ca="1"/>
        <v>1.7057916064419556E-2</v>
      </c>
      <c r="K731" s="293">
        <f t="shared" ca="1" si="747"/>
        <v>1.5143056283528287</v>
      </c>
      <c r="L731" s="229">
        <f ca="1"/>
        <v>1.7209346627254839E-2</v>
      </c>
      <c r="M731" s="2" t="s">
        <v>321</v>
      </c>
    </row>
    <row r="732" spans="3:13">
      <c r="C732" s="228">
        <f t="shared" si="726"/>
        <v>50004.710543981484</v>
      </c>
      <c r="D732" s="229">
        <f ca="1"/>
        <v>1.7334932140302177E-2</v>
      </c>
      <c r="E732" s="293">
        <f t="shared" ca="1" si="727"/>
        <v>-6.5256618334356284</v>
      </c>
      <c r="F732" s="229">
        <f ca="1"/>
        <v>1.6682365956958614E-2</v>
      </c>
      <c r="G732" s="293">
        <f t="shared" ca="1" si="727"/>
        <v>3.6383193822126305</v>
      </c>
      <c r="H732" s="229">
        <f ca="1"/>
        <v>1.7046197895179877E-2</v>
      </c>
      <c r="I732" s="293">
        <f t="shared" ref="I732:K732" ca="1" si="748">(J732-H732)*10000</f>
        <v>3.9570215554923793E-3</v>
      </c>
      <c r="J732" s="229">
        <f ca="1"/>
        <v>1.7046593597335426E-2</v>
      </c>
      <c r="K732" s="293">
        <f t="shared" ca="1" si="748"/>
        <v>1.5113084154673093</v>
      </c>
      <c r="L732" s="229">
        <f ca="1"/>
        <v>1.7197724438882157E-2</v>
      </c>
      <c r="M732" s="2" t="s">
        <v>321</v>
      </c>
    </row>
    <row r="733" spans="3:13">
      <c r="C733" s="228">
        <f t="shared" si="726"/>
        <v>50014.710543981484</v>
      </c>
      <c r="D733" s="229">
        <f ca="1"/>
        <v>1.7336215200760056E-2</v>
      </c>
      <c r="E733" s="293">
        <f t="shared" ca="1" si="727"/>
        <v>-6.6066258966013258</v>
      </c>
      <c r="F733" s="229">
        <f ca="1"/>
        <v>1.6675552611099924E-2</v>
      </c>
      <c r="G733" s="293">
        <f t="shared" ca="1" si="727"/>
        <v>3.6103685124572875</v>
      </c>
      <c r="H733" s="229">
        <f ca="1"/>
        <v>1.7036589462345653E-2</v>
      </c>
      <c r="I733" s="293">
        <f t="shared" ref="I733:K733" ca="1" si="749">(J733-H733)*10000</f>
        <v>-1.540236133863726E-2</v>
      </c>
      <c r="J733" s="229">
        <f ca="1"/>
        <v>1.7035049226211789E-2</v>
      </c>
      <c r="K733" s="293">
        <f t="shared" ca="1" si="749"/>
        <v>1.5109321109141662</v>
      </c>
      <c r="L733" s="229">
        <f ca="1"/>
        <v>1.7186142437303206E-2</v>
      </c>
      <c r="M733" s="2" t="s">
        <v>321</v>
      </c>
    </row>
    <row r="734" spans="3:13">
      <c r="C734" s="228">
        <f t="shared" si="726"/>
        <v>50024.710543981484</v>
      </c>
      <c r="D734" s="229">
        <f ca="1"/>
        <v>1.7332573004912949E-2</v>
      </c>
      <c r="E734" s="293">
        <f t="shared" ca="1" si="727"/>
        <v>-6.5620799633539155</v>
      </c>
      <c r="F734" s="229">
        <f ca="1"/>
        <v>1.6676365008577557E-2</v>
      </c>
      <c r="G734" s="293">
        <f t="shared" ca="1" si="727"/>
        <v>3.5032099698278572</v>
      </c>
      <c r="H734" s="229">
        <f ca="1"/>
        <v>1.7026686005560343E-2</v>
      </c>
      <c r="I734" s="293">
        <f t="shared" ref="I734:K734" ca="1" si="750">(J734-H734)*10000</f>
        <v>-2.9133233465893082E-2</v>
      </c>
      <c r="J734" s="229">
        <f ca="1"/>
        <v>1.7023772682213754E-2</v>
      </c>
      <c r="K734" s="293">
        <f t="shared" ca="1" si="750"/>
        <v>1.5082969048866093</v>
      </c>
      <c r="L734" s="229">
        <f ca="1"/>
        <v>1.7174602372702415E-2</v>
      </c>
      <c r="M734" s="2" t="s">
        <v>321</v>
      </c>
    </row>
    <row r="735" spans="3:13">
      <c r="C735" s="228">
        <f t="shared" si="726"/>
        <v>50034.710543981484</v>
      </c>
      <c r="D735" s="229">
        <f ca="1"/>
        <v>1.7323996066313609E-2</v>
      </c>
      <c r="E735" s="293">
        <f t="shared" ca="1" si="727"/>
        <v>-6.4686738858490962</v>
      </c>
      <c r="F735" s="229">
        <f ca="1"/>
        <v>1.6677128677728699E-2</v>
      </c>
      <c r="G735" s="293">
        <f t="shared" ca="1" si="727"/>
        <v>3.3967052939481297</v>
      </c>
      <c r="H735" s="229">
        <f ca="1"/>
        <v>1.7016799207123512E-2</v>
      </c>
      <c r="I735" s="293">
        <f t="shared" ref="I735:K735" ca="1" si="751">(J735-H735)*10000</f>
        <v>-4.2676977779106118E-2</v>
      </c>
      <c r="J735" s="229">
        <f ca="1"/>
        <v>1.7012531509345601E-2</v>
      </c>
      <c r="K735" s="293">
        <f t="shared" ca="1" si="751"/>
        <v>1.5057448896035539</v>
      </c>
      <c r="L735" s="229">
        <f ca="1"/>
        <v>1.7163105998305957E-2</v>
      </c>
      <c r="M735" s="2" t="s">
        <v>321</v>
      </c>
    </row>
    <row r="736" spans="3:13">
      <c r="C736" s="228">
        <f t="shared" si="726"/>
        <v>50044.710543981484</v>
      </c>
      <c r="D736" s="229">
        <f ca="1"/>
        <v>1.7357882206949286E-2</v>
      </c>
      <c r="E736" s="293">
        <f t="shared" ca="1" si="727"/>
        <v>-6.8591995581035459</v>
      </c>
      <c r="F736" s="229">
        <f ca="1"/>
        <v>1.6671962251138931E-2</v>
      </c>
      <c r="G736" s="293">
        <f t="shared" ca="1" si="727"/>
        <v>3.3290077464081733</v>
      </c>
      <c r="H736" s="229">
        <f ca="1"/>
        <v>1.7004863025779748E-2</v>
      </c>
      <c r="I736" s="293">
        <f t="shared" ref="I736:K736" ca="1" si="752">(J736-H736)*10000</f>
        <v>-4.2862173567220774E-2</v>
      </c>
      <c r="J736" s="229">
        <f ca="1"/>
        <v>1.7000576808423026E-2</v>
      </c>
      <c r="K736" s="293">
        <f t="shared" ca="1" si="752"/>
        <v>1.5055314306064091</v>
      </c>
      <c r="L736" s="229">
        <f ca="1"/>
        <v>1.7151129951483667E-2</v>
      </c>
      <c r="M736" s="2" t="s">
        <v>321</v>
      </c>
    </row>
    <row r="737" spans="3:13">
      <c r="C737" s="228">
        <f t="shared" si="726"/>
        <v>50054.710543981484</v>
      </c>
      <c r="D737" s="229">
        <f ca="1"/>
        <v>1.7339292966961958E-2</v>
      </c>
      <c r="E737" s="293">
        <f t="shared" ca="1" si="727"/>
        <v>-6.8132830717673381</v>
      </c>
      <c r="F737" s="229">
        <f ca="1"/>
        <v>1.6657964659785224E-2</v>
      </c>
      <c r="G737" s="293">
        <f t="shared" ca="1" si="727"/>
        <v>3.3189205084846463</v>
      </c>
      <c r="H737" s="229">
        <f ca="1"/>
        <v>1.6989856710633688E-2</v>
      </c>
      <c r="I737" s="293">
        <f t="shared" ref="I737:K737" ca="1" si="753">(J737-H737)*10000</f>
        <v>-3.0192991426515603E-2</v>
      </c>
      <c r="J737" s="229">
        <f ca="1"/>
        <v>1.6986837411491037E-2</v>
      </c>
      <c r="K737" s="293">
        <f t="shared" ca="1" si="753"/>
        <v>1.5157746312747731</v>
      </c>
      <c r="L737" s="229">
        <f ca="1"/>
        <v>1.7138414874618514E-2</v>
      </c>
      <c r="M737" s="2" t="s">
        <v>321</v>
      </c>
    </row>
    <row r="738" spans="3:13">
      <c r="C738" s="228">
        <f t="shared" si="726"/>
        <v>50064.710543981484</v>
      </c>
      <c r="D738" s="229">
        <f ca="1"/>
        <v>1.7316466305440967E-2</v>
      </c>
      <c r="E738" s="293">
        <f t="shared" ca="1" si="727"/>
        <v>-6.7245971132676861</v>
      </c>
      <c r="F738" s="229">
        <f ca="1"/>
        <v>1.6644006594114198E-2</v>
      </c>
      <c r="G738" s="293">
        <f t="shared" ca="1" si="727"/>
        <v>3.3090445778754392</v>
      </c>
      <c r="H738" s="229">
        <f ca="1"/>
        <v>1.6974911051901742E-2</v>
      </c>
      <c r="I738" s="293">
        <f t="shared" ref="I738:K738" ca="1" si="754">(J738-H738)*10000</f>
        <v>-1.7611403247408397E-2</v>
      </c>
      <c r="J738" s="229">
        <f ca="1"/>
        <v>1.6973149911577001E-2</v>
      </c>
      <c r="K738" s="293">
        <f t="shared" ca="1" si="754"/>
        <v>1.5260091631193184</v>
      </c>
      <c r="L738" s="229">
        <f ca="1"/>
        <v>1.7125750827888933E-2</v>
      </c>
      <c r="M738" s="2" t="s">
        <v>321</v>
      </c>
    </row>
    <row r="739" spans="3:13">
      <c r="C739" s="228">
        <f t="shared" si="726"/>
        <v>50074.710543981484</v>
      </c>
      <c r="D739" s="229">
        <f ca="1"/>
        <v>1.7293171137304334E-2</v>
      </c>
      <c r="E739" s="293">
        <f t="shared" ca="1" si="727"/>
        <v>-6.6213712519853916</v>
      </c>
      <c r="F739" s="229">
        <f ca="1"/>
        <v>1.6631034012105795E-2</v>
      </c>
      <c r="G739" s="293">
        <f t="shared" ca="1" si="727"/>
        <v>3.2933893097107996</v>
      </c>
      <c r="H739" s="229">
        <f ca="1"/>
        <v>1.6960372943076875E-2</v>
      </c>
      <c r="I739" s="293">
        <f t="shared" ref="I739:K739" ca="1" si="755">(J739-H739)*10000</f>
        <v>-8.5538341780544425E-3</v>
      </c>
      <c r="J739" s="229">
        <f ca="1"/>
        <v>1.6959517559659069E-2</v>
      </c>
      <c r="K739" s="293">
        <f t="shared" ca="1" si="755"/>
        <v>1.5362163955954036</v>
      </c>
      <c r="L739" s="229">
        <f ca="1"/>
        <v>1.711313919921861E-2</v>
      </c>
      <c r="M739" s="2" t="s">
        <v>321</v>
      </c>
    </row>
    <row r="740" spans="3:13">
      <c r="C740" s="228">
        <f t="shared" si="726"/>
        <v>50084.710543981484</v>
      </c>
      <c r="D740" s="229">
        <f ca="1"/>
        <v>1.7269921248272441E-2</v>
      </c>
      <c r="E740" s="293">
        <f t="shared" ca="1" si="727"/>
        <v>-6.5272540110630075</v>
      </c>
      <c r="F740" s="229">
        <f ca="1"/>
        <v>1.6617195847166141E-2</v>
      </c>
      <c r="G740" s="293">
        <f t="shared" ca="1" si="727"/>
        <v>3.2836942443342787</v>
      </c>
      <c r="H740" s="229">
        <f ca="1"/>
        <v>1.6945565271599568E-2</v>
      </c>
      <c r="I740" s="293">
        <f t="shared" ref="I740:K740" ca="1" si="756">(J740-H740)*10000</f>
        <v>3.75708528298907E-3</v>
      </c>
      <c r="J740" s="229">
        <f ca="1"/>
        <v>1.6945940980127867E-2</v>
      </c>
      <c r="K740" s="293">
        <f t="shared" ca="1" si="756"/>
        <v>1.5463923212911261</v>
      </c>
      <c r="L740" s="229">
        <f ca="1"/>
        <v>1.710058021225698E-2</v>
      </c>
      <c r="M740" s="2" t="s">
        <v>321</v>
      </c>
    </row>
    <row r="741" spans="3:13">
      <c r="C741" s="228">
        <f t="shared" si="726"/>
        <v>50094.710543981484</v>
      </c>
      <c r="D741" s="229">
        <f ca="1"/>
        <v>1.724671680438606E-2</v>
      </c>
      <c r="E741" s="293">
        <f t="shared" ca="1" si="727"/>
        <v>-6.4329346153045242</v>
      </c>
      <c r="F741" s="229">
        <f ca="1"/>
        <v>1.6603423342855608E-2</v>
      </c>
      <c r="G741" s="293">
        <f t="shared" ca="1" si="727"/>
        <v>3.2740537191251402</v>
      </c>
      <c r="H741" s="229">
        <f ca="1"/>
        <v>1.6930828714768122E-2</v>
      </c>
      <c r="I741" s="293">
        <f t="shared" ref="I741:K741" ca="1" si="757">(J741-H741)*10000</f>
        <v>1.5915965515464481E-2</v>
      </c>
      <c r="J741" s="229">
        <f ca="1"/>
        <v>1.6932420311319668E-2</v>
      </c>
      <c r="K741" s="293">
        <f t="shared" ca="1" si="757"/>
        <v>1.5565355034918849</v>
      </c>
      <c r="L741" s="229">
        <f ca="1"/>
        <v>1.7088073861668857E-2</v>
      </c>
      <c r="M741" s="2" t="s">
        <v>321</v>
      </c>
    </row>
    <row r="742" spans="3:13">
      <c r="C742" s="228">
        <f t="shared" si="726"/>
        <v>50104.710543981484</v>
      </c>
      <c r="D742" s="229">
        <f ca="1"/>
        <v>1.7223557971774436E-2</v>
      </c>
      <c r="E742" s="293">
        <f t="shared" ca="1" si="727"/>
        <v>-6.3474099437434841</v>
      </c>
      <c r="F742" s="229">
        <f ca="1"/>
        <v>1.6588816977400087E-2</v>
      </c>
      <c r="G742" s="293">
        <f t="shared" ca="1" si="727"/>
        <v>3.2635907745325392</v>
      </c>
      <c r="H742" s="229">
        <f ca="1"/>
        <v>1.6915176054853341E-2</v>
      </c>
      <c r="I742" s="293">
        <f t="shared" ref="I742:K742" ca="1" si="758">(J742-H742)*10000</f>
        <v>2.9795120282880005E-2</v>
      </c>
      <c r="J742" s="229">
        <f ca="1"/>
        <v>1.6918155566881629E-2</v>
      </c>
      <c r="K742" s="293">
        <f t="shared" ca="1" si="758"/>
        <v>1.5746457494182631</v>
      </c>
      <c r="L742" s="229">
        <f ca="1"/>
        <v>1.7075620141823455E-2</v>
      </c>
      <c r="M742" s="2" t="s">
        <v>321</v>
      </c>
    </row>
    <row r="743" spans="3:13">
      <c r="C743" s="228">
        <f t="shared" si="726"/>
        <v>50114.710543981484</v>
      </c>
      <c r="D743" s="229">
        <f ca="1"/>
        <v>1.7200444916202953E-2</v>
      </c>
      <c r="E743" s="293">
        <f t="shared" ca="1" si="727"/>
        <v>-6.2526120057209216</v>
      </c>
      <c r="F743" s="229">
        <f ca="1"/>
        <v>1.657518371563086E-2</v>
      </c>
      <c r="G743" s="293">
        <f t="shared" ca="1" si="727"/>
        <v>3.2540654931419861</v>
      </c>
      <c r="H743" s="229">
        <f ca="1"/>
        <v>1.6900590264945059E-2</v>
      </c>
      <c r="I743" s="293">
        <f t="shared" ref="I743:K743" ca="1" si="759">(J743-H743)*10000</f>
        <v>4.1634923039664262E-2</v>
      </c>
      <c r="J743" s="229">
        <f ca="1"/>
        <v>1.6904753757249025E-2</v>
      </c>
      <c r="K743" s="293">
        <f t="shared" ca="1" si="759"/>
        <v>1.5846528956699537</v>
      </c>
      <c r="L743" s="229">
        <f ca="1"/>
        <v>1.7063219046816021E-2</v>
      </c>
      <c r="M743" s="2" t="s">
        <v>321</v>
      </c>
    </row>
    <row r="744" spans="3:13">
      <c r="C744" s="228">
        <f t="shared" si="726"/>
        <v>50124.710543981484</v>
      </c>
      <c r="D744" s="229">
        <f ca="1"/>
        <v>1.717737780374283E-2</v>
      </c>
      <c r="E744" s="293">
        <f t="shared" ca="1" si="727"/>
        <v>-6.1576169023504557</v>
      </c>
      <c r="F744" s="229">
        <f ca="1"/>
        <v>1.6561616113507784E-2</v>
      </c>
      <c r="G744" s="293">
        <f t="shared" ca="1" si="727"/>
        <v>3.2445943957702323</v>
      </c>
      <c r="H744" s="229">
        <f ca="1"/>
        <v>1.6886075553084808E-2</v>
      </c>
      <c r="I744" s="293">
        <f t="shared" ref="I744:K744" ca="1" si="760">(J744-H744)*10000</f>
        <v>5.3327500241784342E-2</v>
      </c>
      <c r="J744" s="229">
        <f ca="1"/>
        <v>1.6891408303108986E-2</v>
      </c>
      <c r="K744" s="293">
        <f t="shared" ca="1" si="760"/>
        <v>1.5946226735927618</v>
      </c>
      <c r="L744" s="229">
        <f ca="1"/>
        <v>1.7050870570468262E-2</v>
      </c>
      <c r="M744" s="2" t="s">
        <v>321</v>
      </c>
    </row>
    <row r="745" spans="3:13">
      <c r="C745" s="228">
        <f t="shared" si="726"/>
        <v>50134.710543981484</v>
      </c>
      <c r="D745" s="229">
        <f ca="1"/>
        <v>1.7154356799781684E-2</v>
      </c>
      <c r="E745" s="293">
        <f t="shared" ca="1" si="727"/>
        <v>-6.0595093127974522</v>
      </c>
      <c r="F745" s="229">
        <f ca="1"/>
        <v>1.6548405868501939E-2</v>
      </c>
      <c r="G745" s="293">
        <f t="shared" ca="1" si="727"/>
        <v>3.2354632216728336</v>
      </c>
      <c r="H745" s="229">
        <f ca="1"/>
        <v>1.6871952190669223E-2</v>
      </c>
      <c r="I745" s="293">
        <f t="shared" ref="I745:K745" ca="1" si="761">(J745-H745)*10000</f>
        <v>6.4270651748896124E-2</v>
      </c>
      <c r="J745" s="229">
        <f ca="1"/>
        <v>1.6878379255844112E-2</v>
      </c>
      <c r="K745" s="293">
        <f t="shared" ca="1" si="761"/>
        <v>1.6019545048555697</v>
      </c>
      <c r="L745" s="229">
        <f ca="1"/>
        <v>1.7038574706329669E-2</v>
      </c>
      <c r="M745" s="2" t="s">
        <v>321</v>
      </c>
    </row>
    <row r="746" spans="3:13">
      <c r="C746" s="228">
        <f t="shared" si="726"/>
        <v>50144.710543981484</v>
      </c>
      <c r="D746" s="229">
        <f ca="1"/>
        <v>1.7131382069983055E-2</v>
      </c>
      <c r="E746" s="293">
        <f t="shared" ca="1" si="727"/>
        <v>-5.9641513863089441</v>
      </c>
      <c r="F746" s="229">
        <f ca="1"/>
        <v>1.653496693135216E-2</v>
      </c>
      <c r="G746" s="293">
        <f t="shared" ca="1" si="727"/>
        <v>3.2260978625545804</v>
      </c>
      <c r="H746" s="229">
        <f ca="1"/>
        <v>1.6857576717607618E-2</v>
      </c>
      <c r="I746" s="293">
        <f t="shared" ref="I746:K746" ca="1" si="762">(J746-H746)*10000</f>
        <v>7.5679709194663436E-2</v>
      </c>
      <c r="J746" s="229">
        <f ca="1"/>
        <v>1.6865144688527085E-2</v>
      </c>
      <c r="K746" s="293">
        <f t="shared" ca="1" si="762"/>
        <v>1.6118675915020517</v>
      </c>
      <c r="L746" s="229">
        <f ca="1"/>
        <v>1.702633144767729E-2</v>
      </c>
      <c r="M746" s="2" t="s">
        <v>321</v>
      </c>
    </row>
    <row r="747" spans="3:13">
      <c r="C747" s="228">
        <f t="shared" si="726"/>
        <v>50154.710543981484</v>
      </c>
      <c r="D747" s="229">
        <f ca="1"/>
        <v>1.7108456244425082E-2</v>
      </c>
      <c r="E747" s="293">
        <f t="shared" ca="1" si="727"/>
        <v>-5.8686260281785518</v>
      </c>
      <c r="F747" s="229">
        <f ca="1"/>
        <v>1.6521593641607227E-2</v>
      </c>
      <c r="G747" s="293">
        <f t="shared" ca="1" si="727"/>
        <v>3.216786347372512</v>
      </c>
      <c r="H747" s="229">
        <f ca="1"/>
        <v>1.6843272276344478E-2</v>
      </c>
      <c r="I747" s="293">
        <f t="shared" ref="I747:K747" ca="1" si="763">(J747-H747)*10000</f>
        <v>8.6946045348909595E-2</v>
      </c>
      <c r="J747" s="229">
        <f ca="1"/>
        <v>1.6851966880879369E-2</v>
      </c>
      <c r="K747" s="293">
        <f t="shared" ca="1" si="763"/>
        <v>1.6217390663620517</v>
      </c>
      <c r="L747" s="229">
        <f ca="1"/>
        <v>1.7014140787515574E-2</v>
      </c>
      <c r="M747" s="2" t="s">
        <v>321</v>
      </c>
    </row>
    <row r="748" spans="3:13">
      <c r="C748" s="228">
        <f t="shared" si="726"/>
        <v>50164.710543981484</v>
      </c>
      <c r="D748" s="229">
        <f ca="1"/>
        <v>1.7085597607100215E-2</v>
      </c>
      <c r="E748" s="293">
        <f t="shared" ca="1" si="727"/>
        <v>-5.7759528513038827</v>
      </c>
      <c r="F748" s="229">
        <f ca="1"/>
        <v>1.6508002321969827E-2</v>
      </c>
      <c r="G748" s="293">
        <f t="shared" ca="1" si="727"/>
        <v>3.2072492155034089</v>
      </c>
      <c r="H748" s="229">
        <f ca="1"/>
        <v>1.6828727243520167E-2</v>
      </c>
      <c r="I748" s="293">
        <f t="shared" ref="I748:K748" ca="1" si="764">(J748-H748)*10000</f>
        <v>9.8655595206185998E-2</v>
      </c>
      <c r="J748" s="229">
        <f ca="1"/>
        <v>1.6838592803040786E-2</v>
      </c>
      <c r="K748" s="293">
        <f t="shared" ca="1" si="764"/>
        <v>1.6340991553660116</v>
      </c>
      <c r="L748" s="229">
        <f ca="1"/>
        <v>1.7002002718577387E-2</v>
      </c>
      <c r="M748" s="2" t="s">
        <v>321</v>
      </c>
    </row>
    <row r="749" spans="3:13">
      <c r="C749" s="228">
        <f t="shared" si="726"/>
        <v>50174.710543981484</v>
      </c>
      <c r="D749" s="229">
        <f ca="1"/>
        <v>1.7062810043605908E-2</v>
      </c>
      <c r="E749" s="293">
        <f t="shared" ca="1" si="727"/>
        <v>-5.6804702067637587</v>
      </c>
      <c r="F749" s="229">
        <f ca="1"/>
        <v>1.6494763022929532E-2</v>
      </c>
      <c r="G749" s="293">
        <f t="shared" ca="1" si="727"/>
        <v>3.1980471588363701</v>
      </c>
      <c r="H749" s="229">
        <f ca="1"/>
        <v>1.6814567738813169E-2</v>
      </c>
      <c r="I749" s="293">
        <f t="shared" ref="I749:K749" ca="1" si="765">(J749-H749)*10000</f>
        <v>0.10963458271229243</v>
      </c>
      <c r="J749" s="229">
        <f ca="1"/>
        <v>1.6825531197084399E-2</v>
      </c>
      <c r="K749" s="293">
        <f t="shared" ca="1" si="765"/>
        <v>1.6438603624109247</v>
      </c>
      <c r="L749" s="229">
        <f ca="1"/>
        <v>1.6989917233325491E-2</v>
      </c>
      <c r="M749" s="2" t="s">
        <v>321</v>
      </c>
    </row>
    <row r="750" spans="3:13">
      <c r="C750" s="228">
        <f t="shared" si="726"/>
        <v>50184.710543981484</v>
      </c>
      <c r="D750" s="229">
        <f ca="1"/>
        <v>1.7040093765067672E-2</v>
      </c>
      <c r="E750" s="293">
        <f t="shared" ca="1" si="727"/>
        <v>-5.5850437450633352</v>
      </c>
      <c r="F750" s="229">
        <f ca="1"/>
        <v>1.6481589390561338E-2</v>
      </c>
      <c r="G750" s="293">
        <f t="shared" ca="1" si="727"/>
        <v>3.188898690590046</v>
      </c>
      <c r="H750" s="229">
        <f ca="1"/>
        <v>1.6800479259620343E-2</v>
      </c>
      <c r="I750" s="293">
        <f t="shared" ref="I750:K750" ca="1" si="766">(J750-H750)*10000</f>
        <v>0.12047514928829883</v>
      </c>
      <c r="J750" s="229">
        <f ca="1"/>
        <v>1.6812526774549173E-2</v>
      </c>
      <c r="K750" s="293">
        <f t="shared" ca="1" si="766"/>
        <v>1.6535754940187954</v>
      </c>
      <c r="L750" s="229">
        <f ca="1"/>
        <v>1.6977884323951052E-2</v>
      </c>
      <c r="M750" s="2" t="s">
        <v>321</v>
      </c>
    </row>
    <row r="751" spans="3:13">
      <c r="C751" s="228">
        <f t="shared" si="726"/>
        <v>50194.710543981484</v>
      </c>
      <c r="D751" s="229">
        <f ca="1"/>
        <v>1.701744898189906E-2</v>
      </c>
      <c r="E751" s="293">
        <f t="shared" ca="1" si="727"/>
        <v>-5.4869192525508135</v>
      </c>
      <c r="F751" s="229">
        <f ca="1"/>
        <v>1.6468757056643978E-2</v>
      </c>
      <c r="G751" s="293">
        <f t="shared" ca="1" si="727"/>
        <v>3.1770475392640591</v>
      </c>
      <c r="H751" s="229">
        <f ca="1"/>
        <v>1.6786461810570384E-2</v>
      </c>
      <c r="I751" s="293">
        <f t="shared" ref="I751:K751" ca="1" si="767">(J751-H751)*10000</f>
        <v>0.13364194920324757</v>
      </c>
      <c r="J751" s="229">
        <f ca="1"/>
        <v>1.6799826005490709E-2</v>
      </c>
      <c r="K751" s="293">
        <f t="shared" ca="1" si="767"/>
        <v>1.6607797688412627</v>
      </c>
      <c r="L751" s="229">
        <f ca="1"/>
        <v>1.6965903982374835E-2</v>
      </c>
      <c r="M751" s="2" t="s">
        <v>321</v>
      </c>
    </row>
    <row r="752" spans="3:13">
      <c r="C752" s="228">
        <f t="shared" si="726"/>
        <v>50204.710543981484</v>
      </c>
      <c r="D752" s="229">
        <f ca="1"/>
        <v>1.6994875904629912E-2</v>
      </c>
      <c r="E752" s="293">
        <f t="shared" ca="1" si="727"/>
        <v>-5.3916385907664193</v>
      </c>
      <c r="F752" s="229">
        <f ca="1"/>
        <v>1.645571204555327E-2</v>
      </c>
      <c r="G752" s="293">
        <f t="shared" ca="1" si="727"/>
        <v>3.1680335034506637</v>
      </c>
      <c r="H752" s="229">
        <f ca="1"/>
        <v>1.6772515395898337E-2</v>
      </c>
      <c r="I752" s="293">
        <f t="shared" ref="I752:K752" ca="1" si="768">(J752-H752)*10000</f>
        <v>0.14418668730958178</v>
      </c>
      <c r="J752" s="229">
        <f ca="1"/>
        <v>1.6786934064629295E-2</v>
      </c>
      <c r="K752" s="293">
        <f t="shared" ca="1" si="768"/>
        <v>1.6704213561828662</v>
      </c>
      <c r="L752" s="229">
        <f ca="1"/>
        <v>1.6953976200247581E-2</v>
      </c>
      <c r="M752" s="2" t="s">
        <v>321</v>
      </c>
    </row>
    <row r="753" spans="3:13">
      <c r="C753" s="228">
        <f t="shared" si="726"/>
        <v>50214.710543981484</v>
      </c>
      <c r="D753" s="229">
        <f ca="1"/>
        <v>1.6972374743295753E-2</v>
      </c>
      <c r="E753" s="293">
        <f t="shared" ca="1" si="727"/>
        <v>-5.2964205345002595</v>
      </c>
      <c r="F753" s="229">
        <f ca="1"/>
        <v>1.6442732689845727E-2</v>
      </c>
      <c r="G753" s="293">
        <f t="shared" ca="1" si="727"/>
        <v>3.1590732960305736</v>
      </c>
      <c r="H753" s="229">
        <f ca="1"/>
        <v>1.6758640019448785E-2</v>
      </c>
      <c r="I753" s="293">
        <f t="shared" ref="I753:K753" ca="1" si="769">(J753-H753)*10000</f>
        <v>0.15459691010157733</v>
      </c>
      <c r="J753" s="229">
        <f ca="1"/>
        <v>1.6774099710458942E-2</v>
      </c>
      <c r="K753" s="293">
        <f t="shared" ca="1" si="769"/>
        <v>1.680012584927941</v>
      </c>
      <c r="L753" s="229">
        <f ca="1"/>
        <v>1.6942100968951736E-2</v>
      </c>
      <c r="M753" s="2" t="s">
        <v>321</v>
      </c>
    </row>
    <row r="754" spans="3:13">
      <c r="C754" s="228">
        <f t="shared" si="726"/>
        <v>50224.710543981484</v>
      </c>
      <c r="D754" s="229">
        <f ca="1"/>
        <v>1.6949945707888523E-2</v>
      </c>
      <c r="E754" s="293">
        <f t="shared" ca="1" si="727"/>
        <v>-5.2039428618505177</v>
      </c>
      <c r="F754" s="229">
        <f ca="1"/>
        <v>1.6429551421703471E-2</v>
      </c>
      <c r="G754" s="293">
        <f t="shared" ca="1" si="727"/>
        <v>3.1528426297525862</v>
      </c>
      <c r="H754" s="229">
        <f ca="1"/>
        <v>1.674483568467873E-2</v>
      </c>
      <c r="I754" s="293">
        <f t="shared" ref="I754:K754" ca="1" si="770">(J754-H754)*10000</f>
        <v>0.16247989369597149</v>
      </c>
      <c r="J754" s="229">
        <f ca="1"/>
        <v>1.6761083674048327E-2</v>
      </c>
      <c r="K754" s="293">
        <f t="shared" ca="1" si="770"/>
        <v>1.6919460555117962</v>
      </c>
      <c r="L754" s="229">
        <f ca="1"/>
        <v>1.6930278279599507E-2</v>
      </c>
      <c r="M754" s="2" t="s">
        <v>321</v>
      </c>
    </row>
    <row r="755" spans="3:13">
      <c r="C755" s="228">
        <f t="shared" si="726"/>
        <v>50234.710543981484</v>
      </c>
      <c r="D755" s="229">
        <f ca="1"/>
        <v>1.6927589008037109E-2</v>
      </c>
      <c r="E755" s="293">
        <f t="shared" ca="1" si="727"/>
        <v>-5.1088293394693789</v>
      </c>
      <c r="F755" s="229">
        <f ca="1"/>
        <v>1.6416706074090171E-2</v>
      </c>
      <c r="G755" s="293">
        <f t="shared" ca="1" si="727"/>
        <v>3.1439632056511071</v>
      </c>
      <c r="H755" s="229">
        <f ca="1"/>
        <v>1.6731102394655282E-2</v>
      </c>
      <c r="I755" s="293">
        <f t="shared" ref="I755:K755" ca="1" si="771">(J755-H755)*10000</f>
        <v>0.17264840102459295</v>
      </c>
      <c r="J755" s="229">
        <f ca="1"/>
        <v>1.6748367234757741E-2</v>
      </c>
      <c r="K755" s="293">
        <f t="shared" ca="1" si="771"/>
        <v>1.7014088827664586</v>
      </c>
      <c r="L755" s="229">
        <f ca="1"/>
        <v>1.6918508123034387E-2</v>
      </c>
      <c r="M755" s="2" t="s">
        <v>321</v>
      </c>
    </row>
    <row r="756" spans="3:13">
      <c r="C756" s="228">
        <f t="shared" si="726"/>
        <v>50244.710543981484</v>
      </c>
      <c r="D756" s="229">
        <f ca="1"/>
        <v>1.6905305125218102E-2</v>
      </c>
      <c r="E756" s="293">
        <f t="shared" ca="1" si="727"/>
        <v>-5.0137874675999088</v>
      </c>
      <c r="F756" s="229">
        <f ca="1"/>
        <v>1.6403926378458111E-2</v>
      </c>
      <c r="G756" s="293">
        <f t="shared" ca="1" si="727"/>
        <v>3.1351377360363046</v>
      </c>
      <c r="H756" s="229">
        <f ca="1"/>
        <v>1.6717440152061742E-2</v>
      </c>
      <c r="I756" s="293">
        <f t="shared" ref="I756:K756" ca="1" si="772">(J756-H756)*10000</f>
        <v>0.18268652937254715</v>
      </c>
      <c r="J756" s="229">
        <f ca="1"/>
        <v>1.6735708804998996E-2</v>
      </c>
      <c r="K756" s="293">
        <f t="shared" ca="1" si="772"/>
        <v>1.710816848337418</v>
      </c>
      <c r="L756" s="229">
        <f ca="1"/>
        <v>1.6906790489832738E-2</v>
      </c>
      <c r="M756" s="2" t="s">
        <v>321</v>
      </c>
    </row>
    <row r="757" spans="3:13">
      <c r="C757" s="228">
        <f t="shared" si="726"/>
        <v>50254.710543981484</v>
      </c>
      <c r="D757" s="229">
        <f ca="1"/>
        <v>1.6883097475717142E-2</v>
      </c>
      <c r="E757" s="293">
        <f t="shared" ca="1" si="727"/>
        <v>-4.918851367351242</v>
      </c>
      <c r="F757" s="229">
        <f ca="1"/>
        <v>1.6391212338982018E-2</v>
      </c>
      <c r="G757" s="293">
        <f t="shared" ca="1" si="727"/>
        <v>3.1263661955148461</v>
      </c>
      <c r="H757" s="229">
        <f ca="1"/>
        <v>1.6703848958533503E-2</v>
      </c>
      <c r="I757" s="293">
        <f t="shared" ref="I757:K757" ca="1" si="773">(J757-H757)*10000</f>
        <v>0.19259539503213574</v>
      </c>
      <c r="J757" s="229">
        <f ca="1"/>
        <v>1.6723108498036716E-2</v>
      </c>
      <c r="K757" s="293">
        <f t="shared" ca="1" si="773"/>
        <v>1.7201687226569424</v>
      </c>
      <c r="L757" s="229">
        <f ca="1"/>
        <v>1.6895125370302411E-2</v>
      </c>
      <c r="M757" s="2" t="s">
        <v>321</v>
      </c>
    </row>
    <row r="758" spans="3:13">
      <c r="C758" s="228">
        <f t="shared" si="726"/>
        <v>50264.710543981484</v>
      </c>
      <c r="D758" s="229">
        <f ca="1"/>
        <v>1.6860967209958819E-2</v>
      </c>
      <c r="E758" s="293">
        <f t="shared" ca="1" si="727"/>
        <v>-4.8240324758095161</v>
      </c>
      <c r="F758" s="229">
        <f ca="1"/>
        <v>1.6378563962377867E-2</v>
      </c>
      <c r="G758" s="293">
        <f t="shared" ca="1" si="727"/>
        <v>3.1176485029798044</v>
      </c>
      <c r="H758" s="229">
        <f ca="1"/>
        <v>1.6690328812675848E-2</v>
      </c>
      <c r="I758" s="293">
        <f t="shared" ref="I758:K758" ca="1" si="774">(J758-H758)*10000</f>
        <v>0.20237435069909993</v>
      </c>
      <c r="J758" s="229">
        <f ca="1"/>
        <v>1.6710566247745758E-2</v>
      </c>
      <c r="K758" s="293">
        <f t="shared" ca="1" si="774"/>
        <v>1.7294650673866512</v>
      </c>
      <c r="L758" s="229">
        <f ca="1"/>
        <v>1.6883512754484423E-2</v>
      </c>
      <c r="M758" s="2" t="s">
        <v>321</v>
      </c>
    </row>
    <row r="759" spans="3:13">
      <c r="C759" s="228">
        <f t="shared" si="726"/>
        <v>50274.710543981484</v>
      </c>
      <c r="D759" s="229">
        <f ca="1"/>
        <v>1.6838914544664938E-2</v>
      </c>
      <c r="E759" s="293">
        <f t="shared" ca="1" si="727"/>
        <v>-4.729332975129501</v>
      </c>
      <c r="F759" s="229">
        <f ca="1"/>
        <v>1.6365981247151988E-2</v>
      </c>
      <c r="G759" s="293">
        <f t="shared" ca="1" si="727"/>
        <v>3.1089846489156319</v>
      </c>
      <c r="H759" s="229">
        <f ca="1"/>
        <v>1.6676879712043551E-2</v>
      </c>
      <c r="I759" s="293">
        <f t="shared" ref="I759:K759" ca="1" si="775">(J759-H759)*10000</f>
        <v>0.21202195139249924</v>
      </c>
      <c r="J759" s="229">
        <f ca="1"/>
        <v>1.6698081907182801E-2</v>
      </c>
      <c r="K759" s="293">
        <f t="shared" ca="1" si="775"/>
        <v>1.7387072496957701</v>
      </c>
      <c r="L759" s="229">
        <f ca="1"/>
        <v>1.6871952632152378E-2</v>
      </c>
      <c r="M759" s="2" t="s">
        <v>321</v>
      </c>
    </row>
    <row r="760" spans="3:13">
      <c r="C760" s="228">
        <f t="shared" si="726"/>
        <v>50284.710543981484</v>
      </c>
      <c r="D760" s="229">
        <f ca="1"/>
        <v>1.6816939696643683E-2</v>
      </c>
      <c r="E760" s="293">
        <f t="shared" ca="1" si="727"/>
        <v>-4.6322417199363626</v>
      </c>
      <c r="F760" s="229">
        <f ca="1"/>
        <v>1.6353715524650047E-2</v>
      </c>
      <c r="G760" s="293">
        <f t="shared" ca="1" si="727"/>
        <v>3.1006279303983502</v>
      </c>
      <c r="H760" s="229">
        <f ca="1"/>
        <v>1.6663778317689882E-2</v>
      </c>
      <c r="I760" s="293">
        <f t="shared" ref="I760:K760" ca="1" si="776">(J760-H760)*10000</f>
        <v>0.22553861850755502</v>
      </c>
      <c r="J760" s="229">
        <f ca="1"/>
        <v>1.6686332179540637E-2</v>
      </c>
      <c r="K760" s="293">
        <f t="shared" ca="1" si="776"/>
        <v>1.7411281327408408</v>
      </c>
      <c r="L760" s="229">
        <f ca="1"/>
        <v>1.6860444992814722E-2</v>
      </c>
      <c r="M760" s="2" t="s">
        <v>321</v>
      </c>
    </row>
    <row r="761" spans="3:13">
      <c r="C761" s="228">
        <f t="shared" si="726"/>
        <v>50294.710543981484</v>
      </c>
      <c r="D761" s="229">
        <f ca="1"/>
        <v>1.6795042882340419E-2</v>
      </c>
      <c r="E761" s="293">
        <f t="shared" ca="1" si="727"/>
        <v>-4.5378148263573035</v>
      </c>
      <c r="F761" s="229">
        <f ca="1"/>
        <v>1.6341261399704689E-2</v>
      </c>
      <c r="G761" s="293">
        <f t="shared" ca="1" si="727"/>
        <v>3.0920696823864837</v>
      </c>
      <c r="H761" s="229">
        <f ca="1"/>
        <v>1.6650468367943337E-2</v>
      </c>
      <c r="I761" s="293">
        <f t="shared" ref="I761:K761" ca="1" si="777">(J761-H761)*10000</f>
        <v>0.23488000315333157</v>
      </c>
      <c r="J761" s="229">
        <f ca="1"/>
        <v>1.667395636825867E-2</v>
      </c>
      <c r="K761" s="293">
        <f t="shared" ca="1" si="777"/>
        <v>1.7503345745360777</v>
      </c>
      <c r="L761" s="229">
        <f ca="1"/>
        <v>1.6848989825712278E-2</v>
      </c>
      <c r="M761" s="2" t="s">
        <v>321</v>
      </c>
    </row>
    <row r="762" spans="3:13">
      <c r="C762" s="228">
        <f t="shared" si="726"/>
        <v>50304.710543981484</v>
      </c>
      <c r="D762" s="229">
        <f ca="1"/>
        <v>1.6773224318025168E-2</v>
      </c>
      <c r="E762" s="293">
        <f t="shared" ca="1" si="727"/>
        <v>-4.4435139008624711</v>
      </c>
      <c r="F762" s="229">
        <f ca="1"/>
        <v>1.6328872927938921E-2</v>
      </c>
      <c r="G762" s="293">
        <f t="shared" ca="1" si="727"/>
        <v>3.0835652164547254</v>
      </c>
      <c r="H762" s="229">
        <f ca="1"/>
        <v>1.6637229449584394E-2</v>
      </c>
      <c r="I762" s="293">
        <f t="shared" ref="I762:K762" ca="1" si="778">(J762-H762)*10000</f>
        <v>0.24408606675109523</v>
      </c>
      <c r="J762" s="229">
        <f ca="1"/>
        <v>1.6661638056259503E-2</v>
      </c>
      <c r="K762" s="293">
        <f t="shared" ca="1" si="778"/>
        <v>1.7594906356247288</v>
      </c>
      <c r="L762" s="229">
        <f ca="1"/>
        <v>1.6837587119821976E-2</v>
      </c>
      <c r="M762" s="2" t="s">
        <v>321</v>
      </c>
    </row>
    <row r="763" spans="3:13">
      <c r="C763" s="228">
        <f t="shared" si="726"/>
        <v>50314.710543981484</v>
      </c>
      <c r="D763" s="229">
        <f ca="1"/>
        <v>1.675148421960514E-2</v>
      </c>
      <c r="E763" s="293">
        <f t="shared" ca="1" si="727"/>
        <v>-4.3517728260741855</v>
      </c>
      <c r="F763" s="229">
        <f ca="1"/>
        <v>1.6316306936997722E-2</v>
      </c>
      <c r="G763" s="293">
        <f t="shared" ca="1" si="727"/>
        <v>3.0748676233056589</v>
      </c>
      <c r="H763" s="229">
        <f ca="1"/>
        <v>1.6623793699328288E-2</v>
      </c>
      <c r="I763" s="293">
        <f t="shared" ref="I763:K763" ca="1" si="779">(J763-H763)*10000</f>
        <v>0.25364443424845395</v>
      </c>
      <c r="J763" s="229">
        <f ca="1"/>
        <v>1.6649158142753133E-2</v>
      </c>
      <c r="K763" s="293">
        <f t="shared" ca="1" si="779"/>
        <v>1.770787211015229</v>
      </c>
      <c r="L763" s="229">
        <f ca="1"/>
        <v>1.6826236863854656E-2</v>
      </c>
      <c r="M763" s="2" t="s">
        <v>321</v>
      </c>
    </row>
    <row r="764" spans="3:13">
      <c r="C764" s="228">
        <f t="shared" si="726"/>
        <v>50324.710543981484</v>
      </c>
      <c r="D764" s="229">
        <f ca="1"/>
        <v>1.6729822802625006E-2</v>
      </c>
      <c r="E764" s="293">
        <f t="shared" ca="1" si="727"/>
        <v>-4.2577030380565661</v>
      </c>
      <c r="F764" s="229">
        <f ca="1"/>
        <v>1.630405249881935E-2</v>
      </c>
      <c r="G764" s="293">
        <f t="shared" ca="1" si="727"/>
        <v>3.066472757922746</v>
      </c>
      <c r="H764" s="229">
        <f ca="1"/>
        <v>1.6610699774611624E-2</v>
      </c>
      <c r="I764" s="293">
        <f t="shared" ref="I764:K764" ca="1" si="780">(J764-H764)*10000</f>
        <v>0.26256843820928605</v>
      </c>
      <c r="J764" s="229">
        <f ca="1"/>
        <v>1.6636956618432553E-2</v>
      </c>
      <c r="K764" s="293">
        <f t="shared" ca="1" si="780"/>
        <v>1.7798242782470288</v>
      </c>
      <c r="L764" s="229">
        <f ca="1"/>
        <v>1.6814939046257256E-2</v>
      </c>
      <c r="M764" s="2" t="s">
        <v>321</v>
      </c>
    </row>
    <row r="765" spans="3:13">
      <c r="C765" s="228">
        <f t="shared" si="726"/>
        <v>50334.710543981484</v>
      </c>
      <c r="D765" s="229">
        <f ca="1"/>
        <v>1.6708240588848868E-2</v>
      </c>
      <c r="E765" s="293">
        <f t="shared" ca="1" si="727"/>
        <v>-4.1637687514621895</v>
      </c>
      <c r="F765" s="229">
        <f ca="1"/>
        <v>1.6291863713702649E-2</v>
      </c>
      <c r="G765" s="293">
        <f t="shared" ca="1" si="727"/>
        <v>3.0581315863438192</v>
      </c>
      <c r="H765" s="229">
        <f ca="1"/>
        <v>1.6597676872337031E-2</v>
      </c>
      <c r="I765" s="293">
        <f t="shared" ref="I765:K765" ca="1" si="781">(J765-H765)*10000</f>
        <v>0.27135249769695557</v>
      </c>
      <c r="J765" s="229">
        <f ca="1"/>
        <v>1.6624812122106727E-2</v>
      </c>
      <c r="K765" s="293">
        <f t="shared" ca="1" si="781"/>
        <v>1.7888153310571115</v>
      </c>
      <c r="L765" s="229">
        <f ca="1"/>
        <v>1.6803693655212438E-2</v>
      </c>
      <c r="M765" s="2" t="s">
        <v>321</v>
      </c>
    </row>
    <row r="766" spans="3:13">
      <c r="C766" s="228">
        <f t="shared" si="726"/>
        <v>50344.710543981484</v>
      </c>
      <c r="D766" s="229">
        <f ca="1"/>
        <v>1.6686744436609266E-2</v>
      </c>
      <c r="E766" s="293">
        <f t="shared" ca="1" si="727"/>
        <v>-4.0676887368868222</v>
      </c>
      <c r="F766" s="229">
        <f ca="1"/>
        <v>1.6279975562920584E-2</v>
      </c>
      <c r="G766" s="293">
        <f t="shared" ca="1" si="727"/>
        <v>3.0474943280761266</v>
      </c>
      <c r="H766" s="229">
        <f ca="1"/>
        <v>1.6584724995728196E-2</v>
      </c>
      <c r="I766" s="293">
        <f t="shared" ref="I766:K766" ca="1" si="782">(J766-H766)*10000</f>
        <v>0.28211714591844239</v>
      </c>
      <c r="J766" s="229">
        <f ca="1"/>
        <v>1.6612936710320041E-2</v>
      </c>
      <c r="K766" s="293">
        <f t="shared" ca="1" si="782"/>
        <v>1.7956396831890833</v>
      </c>
      <c r="L766" s="229">
        <f ca="1"/>
        <v>1.6792500678638949E-2</v>
      </c>
      <c r="M766" s="2" t="s">
        <v>321</v>
      </c>
    </row>
    <row r="767" spans="3:13">
      <c r="C767" s="228">
        <f t="shared" si="726"/>
        <v>50354.710543981484</v>
      </c>
      <c r="D767" s="229">
        <f ca="1"/>
        <v>1.6665337300806608E-2</v>
      </c>
      <c r="E767" s="293">
        <f t="shared" ca="1" si="727"/>
        <v>-3.9742194928554104</v>
      </c>
      <c r="F767" s="229">
        <f ca="1"/>
        <v>1.6267915351521067E-2</v>
      </c>
      <c r="G767" s="293">
        <f t="shared" ca="1" si="727"/>
        <v>3.0392881313841267</v>
      </c>
      <c r="H767" s="229">
        <f ca="1"/>
        <v>1.6571844164659479E-2</v>
      </c>
      <c r="I767" s="293">
        <f t="shared" ref="I767:K767" ca="1" si="783">(J767-H767)*10000</f>
        <v>0.29059407039462581</v>
      </c>
      <c r="J767" s="229">
        <f ca="1"/>
        <v>1.6600903571698942E-2</v>
      </c>
      <c r="K767" s="293">
        <f t="shared" ca="1" si="783"/>
        <v>1.8045653249392988</v>
      </c>
      <c r="L767" s="229">
        <f ca="1"/>
        <v>1.6781360104192872E-2</v>
      </c>
      <c r="M767" s="2" t="s">
        <v>321</v>
      </c>
    </row>
    <row r="768" spans="3:13">
      <c r="C768" s="228">
        <f t="shared" si="726"/>
        <v>50364.710543981484</v>
      </c>
      <c r="D768" s="229">
        <f ca="1"/>
        <v>1.6644019413511173E-2</v>
      </c>
      <c r="E768" s="293">
        <f t="shared" ca="1" si="727"/>
        <v>-3.8809861682213493</v>
      </c>
      <c r="F768" s="229">
        <f ca="1"/>
        <v>1.6255920796689038E-2</v>
      </c>
      <c r="G768" s="293">
        <f t="shared" ca="1" si="727"/>
        <v>3.0311358110007154</v>
      </c>
      <c r="H768" s="229">
        <f ca="1"/>
        <v>1.6559034377789109E-2</v>
      </c>
      <c r="I768" s="293">
        <f t="shared" ref="I768:K768" ca="1" si="784">(J768-H768)*10000</f>
        <v>0.29892621394668473</v>
      </c>
      <c r="J768" s="229">
        <f ca="1"/>
        <v>1.6588926999183778E-2</v>
      </c>
      <c r="K768" s="293">
        <f t="shared" ca="1" si="784"/>
        <v>1.8134492008367933</v>
      </c>
      <c r="L768" s="229">
        <f ca="1"/>
        <v>1.6770271919267457E-2</v>
      </c>
      <c r="M768" s="2" t="s">
        <v>321</v>
      </c>
    </row>
    <row r="769" spans="3:13">
      <c r="C769" s="228">
        <f t="shared" si="726"/>
        <v>50374.710543981484</v>
      </c>
      <c r="D769" s="229">
        <f ca="1"/>
        <v>1.6622791007038489E-2</v>
      </c>
      <c r="E769" s="293">
        <f t="shared" ca="1" si="727"/>
        <v>-3.7879910981233889</v>
      </c>
      <c r="F769" s="229">
        <f ca="1"/>
        <v>1.624399189722615E-2</v>
      </c>
      <c r="G769" s="293">
        <f t="shared" ca="1" si="727"/>
        <v>3.0280410879312063</v>
      </c>
      <c r="H769" s="229">
        <f ca="1"/>
        <v>1.6546796006019271E-2</v>
      </c>
      <c r="I769" s="293">
        <f t="shared" ref="I769:K769" ca="1" si="785">(J769-H769)*10000</f>
        <v>0.30210829248682874</v>
      </c>
      <c r="J769" s="229">
        <f ca="1"/>
        <v>1.6577006835267954E-2</v>
      </c>
      <c r="K769" s="293">
        <f t="shared" ca="1" si="785"/>
        <v>1.8222927572527499</v>
      </c>
      <c r="L769" s="229">
        <f ca="1"/>
        <v>1.6759236110993229E-2</v>
      </c>
      <c r="M769" s="2" t="s">
        <v>321</v>
      </c>
    </row>
    <row r="770" spans="3:13">
      <c r="C770" s="228">
        <f t="shared" si="726"/>
        <v>50384.710543981484</v>
      </c>
      <c r="D770" s="229">
        <f ca="1"/>
        <v>1.6601652313501636E-2</v>
      </c>
      <c r="E770" s="293">
        <f t="shared" ca="1" si="727"/>
        <v>-3.6974767661289083</v>
      </c>
      <c r="F770" s="229">
        <f ca="1"/>
        <v>1.6231904636888745E-2</v>
      </c>
      <c r="G770" s="293">
        <f t="shared" ca="1" si="727"/>
        <v>3.0221773182824081</v>
      </c>
      <c r="H770" s="229">
        <f ca="1"/>
        <v>1.6534122368716986E-2</v>
      </c>
      <c r="I770" s="293">
        <f t="shared" ref="I770:K770" ca="1" si="786">(J770-H770)*10000</f>
        <v>0.30817272538227053</v>
      </c>
      <c r="J770" s="229">
        <f ca="1"/>
        <v>1.6564939641255213E-2</v>
      </c>
      <c r="K770" s="293">
        <f t="shared" ca="1" si="786"/>
        <v>1.8331302498574009</v>
      </c>
      <c r="L770" s="229">
        <f ca="1"/>
        <v>1.6748252666240953E-2</v>
      </c>
      <c r="M770" s="2" t="s">
        <v>321</v>
      </c>
    </row>
    <row r="771" spans="3:13">
      <c r="C771" s="228">
        <f t="shared" si="726"/>
        <v>50394.710543981484</v>
      </c>
      <c r="D771" s="229">
        <f ca="1"/>
        <v>1.6580603564357994E-2</v>
      </c>
      <c r="E771" s="293">
        <f t="shared" ca="1" si="727"/>
        <v>-3.6049378621829526</v>
      </c>
      <c r="F771" s="229">
        <f ca="1"/>
        <v>1.6220109778139698E-2</v>
      </c>
      <c r="G771" s="293">
        <f t="shared" ca="1" si="727"/>
        <v>3.0140998009498334</v>
      </c>
      <c r="H771" s="229">
        <f ca="1"/>
        <v>1.6521519758234682E-2</v>
      </c>
      <c r="I771" s="293">
        <f t="shared" ref="I771:K771" ca="1" si="787">(J771-H771)*10000</f>
        <v>0.31614295317949903</v>
      </c>
      <c r="J771" s="229">
        <f ca="1"/>
        <v>1.6553134053552632E-2</v>
      </c>
      <c r="K771" s="293">
        <f t="shared" ca="1" si="787"/>
        <v>1.8418751806422231</v>
      </c>
      <c r="L771" s="229">
        <f ca="1"/>
        <v>1.6737321571616854E-2</v>
      </c>
      <c r="M771" s="2" t="s">
        <v>321</v>
      </c>
    </row>
    <row r="772" spans="3:13">
      <c r="C772" s="228">
        <f t="shared" si="726"/>
        <v>50404.710543981484</v>
      </c>
      <c r="D772" s="229">
        <f ca="1"/>
        <v>1.6559644991102303E-2</v>
      </c>
      <c r="E772" s="293">
        <f t="shared" ca="1" si="727"/>
        <v>-3.51264425121553</v>
      </c>
      <c r="F772" s="229">
        <f ca="1"/>
        <v>1.620838056598075E-2</v>
      </c>
      <c r="G772" s="293">
        <f t="shared" ca="1" si="727"/>
        <v>3.0060760063441854</v>
      </c>
      <c r="H772" s="229">
        <f ca="1"/>
        <v>1.6508988166615168E-2</v>
      </c>
      <c r="I772" s="293">
        <f t="shared" ref="I772:K772" ca="1" si="788">(J772-H772)*10000</f>
        <v>0.32396235548921154</v>
      </c>
      <c r="J772" s="229">
        <f ca="1"/>
        <v>1.6541384402164089E-2</v>
      </c>
      <c r="K772" s="293">
        <f t="shared" ca="1" si="788"/>
        <v>1.8505841130551925</v>
      </c>
      <c r="L772" s="229">
        <f ca="1"/>
        <v>1.6726442813469609E-2</v>
      </c>
      <c r="M772" s="2" t="s">
        <v>321</v>
      </c>
    </row>
    <row r="773" spans="3:13">
      <c r="C773" s="228">
        <f t="shared" si="726"/>
        <v>50414.710543981484</v>
      </c>
      <c r="D773" s="229">
        <f ca="1"/>
        <v>1.6538776824787323E-2</v>
      </c>
      <c r="E773" s="293">
        <f t="shared" ca="1" si="727"/>
        <v>-3.4205980674498551</v>
      </c>
      <c r="F773" s="229">
        <f ca="1"/>
        <v>1.6196717018042338E-2</v>
      </c>
      <c r="G773" s="293">
        <f t="shared" ca="1" si="727"/>
        <v>2.9981056748232953</v>
      </c>
      <c r="H773" s="229">
        <f ca="1"/>
        <v>1.6496527585524667E-2</v>
      </c>
      <c r="I773" s="293">
        <f t="shared" ref="I773:K773" ca="1" si="789">(J773-H773)*10000</f>
        <v>0.33359510229757916</v>
      </c>
      <c r="J773" s="229">
        <f ca="1"/>
        <v>1.6529887095754425E-2</v>
      </c>
      <c r="K773" s="293">
        <f t="shared" ca="1" si="789"/>
        <v>1.857292821313139</v>
      </c>
      <c r="L773" s="229">
        <f ca="1"/>
        <v>1.6715616377885739E-2</v>
      </c>
      <c r="M773" s="2" t="s">
        <v>321</v>
      </c>
    </row>
    <row r="774" spans="3:13">
      <c r="C774" s="228">
        <f t="shared" si="726"/>
        <v>50424.710543981484</v>
      </c>
      <c r="D774" s="229">
        <f ca="1"/>
        <v>1.6517999309718853E-2</v>
      </c>
      <c r="E774" s="293">
        <f t="shared" ca="1" si="727"/>
        <v>-3.3288017775770853</v>
      </c>
      <c r="F774" s="229">
        <f ca="1"/>
        <v>1.6185119131961145E-2</v>
      </c>
      <c r="G774" s="293">
        <f t="shared" ca="1" si="727"/>
        <v>2.990188742978857</v>
      </c>
      <c r="H774" s="229">
        <f ca="1"/>
        <v>1.648413800625903E-2</v>
      </c>
      <c r="I774" s="293">
        <f t="shared" ref="I774:K774" ca="1" si="790">(J774-H774)*10000</f>
        <v>0.34108586278145531</v>
      </c>
      <c r="J774" s="229">
        <f ca="1"/>
        <v>1.6518246592537176E-2</v>
      </c>
      <c r="K774" s="293">
        <f t="shared" ca="1" si="790"/>
        <v>1.8659565815579842</v>
      </c>
      <c r="L774" s="229">
        <f ca="1"/>
        <v>1.6704842250692974E-2</v>
      </c>
      <c r="M774" s="2" t="s">
        <v>321</v>
      </c>
    </row>
    <row r="775" spans="3:13">
      <c r="C775" s="228">
        <f t="shared" si="726"/>
        <v>50434.710543981484</v>
      </c>
      <c r="D775" s="229">
        <f ca="1"/>
        <v>1.6497317086483693E-2</v>
      </c>
      <c r="E775" s="293">
        <f t="shared" ca="1" si="727"/>
        <v>-3.2351996706457555</v>
      </c>
      <c r="F775" s="229">
        <f ca="1"/>
        <v>1.6173797119419117E-2</v>
      </c>
      <c r="G775" s="293">
        <f t="shared" ca="1" si="727"/>
        <v>2.9802230190291432</v>
      </c>
      <c r="H775" s="229">
        <f ca="1"/>
        <v>1.6471819421322031E-2</v>
      </c>
      <c r="I775" s="293">
        <f t="shared" ref="I775:K775" ca="1" si="791">(J775-H775)*10000</f>
        <v>0.34842122831436201</v>
      </c>
      <c r="J775" s="229">
        <f ca="1"/>
        <v>1.6506661544153468E-2</v>
      </c>
      <c r="K775" s="293">
        <f t="shared" ca="1" si="791"/>
        <v>1.8745887234198135</v>
      </c>
      <c r="L775" s="229">
        <f ca="1"/>
        <v>1.6694120416495449E-2</v>
      </c>
      <c r="M775" s="2" t="s">
        <v>321</v>
      </c>
    </row>
    <row r="776" spans="3:13">
      <c r="C776" s="228">
        <f t="shared" ref="C776:C839" si="792">C775+Periodicity</f>
        <v>50444.710543981484</v>
      </c>
      <c r="D776" s="229">
        <f ca="1"/>
        <v>1.6476734039637866E-2</v>
      </c>
      <c r="E776" s="293">
        <f t="shared" ref="E776:G839" ca="1" si="793">(F776-D776)*10000</f>
        <v>-3.1399083775857441</v>
      </c>
      <c r="F776" s="229">
        <f ca="1"/>
        <v>1.6162743201879291E-2</v>
      </c>
      <c r="G776" s="293">
        <f t="shared" ca="1" si="793"/>
        <v>2.9705825454619248</v>
      </c>
      <c r="H776" s="229">
        <f ca="1"/>
        <v>1.6459801456425484E-2</v>
      </c>
      <c r="I776" s="293">
        <f t="shared" ref="I776:K776" ca="1" si="794">(J776-H776)*10000</f>
        <v>0.35330455621596091</v>
      </c>
      <c r="J776" s="229">
        <f ca="1"/>
        <v>1.649513191204708E-2</v>
      </c>
      <c r="K776" s="293">
        <f t="shared" ca="1" si="794"/>
        <v>1.8831894808162344</v>
      </c>
      <c r="L776" s="229">
        <f ca="1"/>
        <v>1.6683450860128703E-2</v>
      </c>
      <c r="M776" s="2" t="s">
        <v>321</v>
      </c>
    </row>
    <row r="777" spans="3:13">
      <c r="C777" s="228">
        <f t="shared" si="792"/>
        <v>50454.710543981484</v>
      </c>
      <c r="D777" s="229">
        <f ca="1"/>
        <v>1.6456250413402665E-2</v>
      </c>
      <c r="E777" s="293">
        <f t="shared" ca="1" si="793"/>
        <v>-3.0491645511537824</v>
      </c>
      <c r="F777" s="229">
        <f ca="1"/>
        <v>1.6151333958287287E-2</v>
      </c>
      <c r="G777" s="293">
        <f t="shared" ca="1" si="793"/>
        <v>2.9628795191000492</v>
      </c>
      <c r="H777" s="229">
        <f ca="1"/>
        <v>1.6447621910197292E-2</v>
      </c>
      <c r="I777" s="293">
        <f t="shared" ref="I777:K777" ca="1" si="795">(J777-H777)*10000</f>
        <v>0.36035902814025161</v>
      </c>
      <c r="J777" s="229">
        <f ca="1"/>
        <v>1.6483657813011317E-2</v>
      </c>
      <c r="K777" s="293">
        <f t="shared" ca="1" si="795"/>
        <v>1.8917577024775769</v>
      </c>
      <c r="L777" s="229">
        <f ca="1"/>
        <v>1.6672833583259074E-2</v>
      </c>
      <c r="M777" s="2" t="s">
        <v>321</v>
      </c>
    </row>
    <row r="778" spans="3:13">
      <c r="C778" s="228">
        <f t="shared" si="792"/>
        <v>50464.710543981484</v>
      </c>
      <c r="D778" s="229">
        <f ca="1"/>
        <v>1.6435866452483464E-2</v>
      </c>
      <c r="E778" s="293">
        <f t="shared" ca="1" si="793"/>
        <v>-2.9587608219367594</v>
      </c>
      <c r="F778" s="229">
        <f ca="1"/>
        <v>1.6139990370289788E-2</v>
      </c>
      <c r="G778" s="293">
        <f t="shared" ca="1" si="793"/>
        <v>2.9552302096607157</v>
      </c>
      <c r="H778" s="229">
        <f ca="1"/>
        <v>1.643551339125586E-2</v>
      </c>
      <c r="I778" s="293">
        <f t="shared" ref="I778:K778" ca="1" si="796">(J778-H778)*10000</f>
        <v>0.36725982942201196</v>
      </c>
      <c r="J778" s="229">
        <f ca="1"/>
        <v>1.6472239374198061E-2</v>
      </c>
      <c r="K778" s="293">
        <f t="shared" ca="1" si="796"/>
        <v>1.9002921556025147</v>
      </c>
      <c r="L778" s="229">
        <f ca="1"/>
        <v>1.6662268589758313E-2</v>
      </c>
      <c r="M778" s="2" t="s">
        <v>321</v>
      </c>
    </row>
    <row r="779" spans="3:13">
      <c r="C779" s="228">
        <f t="shared" si="792"/>
        <v>50474.710543981484</v>
      </c>
      <c r="D779" s="229">
        <f ca="1"/>
        <v>1.6415582401063927E-2</v>
      </c>
      <c r="E779" s="293">
        <f t="shared" ca="1" si="793"/>
        <v>-2.8746789725934625</v>
      </c>
      <c r="F779" s="229">
        <f ca="1"/>
        <v>1.612811450380458E-2</v>
      </c>
      <c r="G779" s="293">
        <f t="shared" ca="1" si="793"/>
        <v>2.9470013294877542</v>
      </c>
      <c r="H779" s="229">
        <f ca="1"/>
        <v>1.6422814636753356E-2</v>
      </c>
      <c r="I779" s="293">
        <f t="shared" ref="I779:K779" ca="1" si="797">(J779-H779)*10000</f>
        <v>0.37513721071698314</v>
      </c>
      <c r="J779" s="229">
        <f ca="1"/>
        <v>1.6460328357825054E-2</v>
      </c>
      <c r="K779" s="293">
        <f t="shared" ca="1" si="797"/>
        <v>1.9142752545454889</v>
      </c>
      <c r="L779" s="229">
        <f ca="1"/>
        <v>1.6651755883279603E-2</v>
      </c>
      <c r="M779" s="2" t="s">
        <v>321</v>
      </c>
    </row>
    <row r="780" spans="3:13">
      <c r="C780" s="228">
        <f t="shared" si="792"/>
        <v>50484.710543981484</v>
      </c>
      <c r="D780" s="229">
        <f ca="1"/>
        <v>1.6395398502511423E-2</v>
      </c>
      <c r="E780" s="293">
        <f t="shared" ca="1" si="793"/>
        <v>-2.7848798066581333</v>
      </c>
      <c r="F780" s="229">
        <f ca="1"/>
        <v>1.611691052184561E-2</v>
      </c>
      <c r="G780" s="293">
        <f t="shared" ca="1" si="793"/>
        <v>2.9394666069747917</v>
      </c>
      <c r="H780" s="229">
        <f ca="1"/>
        <v>1.6410857182543089E-2</v>
      </c>
      <c r="I780" s="293">
        <f t="shared" ref="I780:K780" ca="1" si="798">(J780-H780)*10000</f>
        <v>0.38171351735536568</v>
      </c>
      <c r="J780" s="229">
        <f ca="1"/>
        <v>1.6449028534278626E-2</v>
      </c>
      <c r="K780" s="293">
        <f t="shared" ca="1" si="798"/>
        <v>1.9226693298179596</v>
      </c>
      <c r="L780" s="229">
        <f ca="1"/>
        <v>1.6641295467260422E-2</v>
      </c>
      <c r="M780" s="2" t="s">
        <v>321</v>
      </c>
    </row>
    <row r="781" spans="3:13">
      <c r="C781" s="228">
        <f t="shared" si="792"/>
        <v>50494.710543981484</v>
      </c>
      <c r="D781" s="229">
        <f ca="1"/>
        <v>1.6375315000470986E-2</v>
      </c>
      <c r="E781" s="293">
        <f t="shared" ca="1" si="793"/>
        <v>-2.6954282811714192</v>
      </c>
      <c r="F781" s="229">
        <f ca="1"/>
        <v>1.6105772172353844E-2</v>
      </c>
      <c r="G781" s="293">
        <f t="shared" ca="1" si="793"/>
        <v>2.9319860154232433</v>
      </c>
      <c r="H781" s="229">
        <f ca="1"/>
        <v>1.6398970773896168E-2</v>
      </c>
      <c r="I781" s="293">
        <f t="shared" ref="I781:K781" ca="1" si="799">(J781-H781)*10000</f>
        <v>0.38814006055733902</v>
      </c>
      <c r="J781" s="229">
        <f ca="1"/>
        <v>1.6437784779951902E-2</v>
      </c>
      <c r="K781" s="293">
        <f t="shared" ca="1" si="799"/>
        <v>1.9310256496666776</v>
      </c>
      <c r="L781" s="229">
        <f ca="1"/>
        <v>1.663088734491857E-2</v>
      </c>
      <c r="M781" s="2" t="s">
        <v>321</v>
      </c>
    </row>
    <row r="782" spans="3:13">
      <c r="C782" s="228">
        <f t="shared" si="792"/>
        <v>50504.710543981484</v>
      </c>
      <c r="D782" s="229">
        <f ca="1"/>
        <v>1.6355332137906319E-2</v>
      </c>
      <c r="E782" s="293">
        <f t="shared" ca="1" si="793"/>
        <v>-2.6044187045894116</v>
      </c>
      <c r="F782" s="229">
        <f ca="1"/>
        <v>1.6094890267447377E-2</v>
      </c>
      <c r="G782" s="293">
        <f t="shared" ca="1" si="793"/>
        <v>2.9247635220058799</v>
      </c>
      <c r="H782" s="229">
        <f ca="1"/>
        <v>1.6387366619647965E-2</v>
      </c>
      <c r="I782" s="293">
        <f t="shared" ref="I782:K782" ca="1" si="800">(J782-H782)*10000</f>
        <v>0.39406298293232639</v>
      </c>
      <c r="J782" s="229">
        <f ca="1"/>
        <v>1.6426772917941198E-2</v>
      </c>
      <c r="K782" s="293">
        <f t="shared" ca="1" si="800"/>
        <v>1.9375860131604083</v>
      </c>
      <c r="L782" s="229">
        <f ca="1"/>
        <v>1.6620531519257239E-2</v>
      </c>
      <c r="M782" s="2" t="s">
        <v>321</v>
      </c>
    </row>
    <row r="783" spans="3:13">
      <c r="C783" s="228">
        <f t="shared" si="792"/>
        <v>50514.710543981484</v>
      </c>
      <c r="D783" s="229">
        <f ca="1"/>
        <v>1.6335450171273257E-2</v>
      </c>
      <c r="E783" s="293">
        <f t="shared" ca="1" si="793"/>
        <v>-2.5156969969020517</v>
      </c>
      <c r="F783" s="229">
        <f ca="1"/>
        <v>1.6083880471583052E-2</v>
      </c>
      <c r="G783" s="293">
        <f t="shared" ca="1" si="793"/>
        <v>2.917388237621485</v>
      </c>
      <c r="H783" s="229">
        <f ca="1"/>
        <v>1.6375619295345201E-2</v>
      </c>
      <c r="I783" s="293">
        <f t="shared" ref="I783:K783" ca="1" si="801">(J783-H783)*10000</f>
        <v>0.40020054798906718</v>
      </c>
      <c r="J783" s="229">
        <f ca="1"/>
        <v>1.6415639350144107E-2</v>
      </c>
      <c r="K783" s="293">
        <f t="shared" ca="1" si="801"/>
        <v>1.9458864291897402</v>
      </c>
      <c r="L783" s="229">
        <f ca="1"/>
        <v>1.6610227993063081E-2</v>
      </c>
      <c r="M783" s="2" t="s">
        <v>321</v>
      </c>
    </row>
    <row r="784" spans="3:13">
      <c r="C784" s="228">
        <f t="shared" si="792"/>
        <v>50524.710543981484</v>
      </c>
      <c r="D784" s="229">
        <f ca="1"/>
        <v>1.6315673852989383E-2</v>
      </c>
      <c r="E784" s="293">
        <f t="shared" ca="1" si="793"/>
        <v>-2.4273751643724002</v>
      </c>
      <c r="F784" s="229">
        <f ca="1"/>
        <v>1.6072936336552143E-2</v>
      </c>
      <c r="G784" s="293">
        <f t="shared" ca="1" si="793"/>
        <v>2.9100668006739814</v>
      </c>
      <c r="H784" s="229">
        <f ca="1"/>
        <v>1.6363943016619541E-2</v>
      </c>
      <c r="I784" s="293">
        <f t="shared" ref="I784:K784" ca="1" si="802">(J784-H784)*10000</f>
        <v>0.40619206659837231</v>
      </c>
      <c r="J784" s="229">
        <f ca="1"/>
        <v>1.6404562223279379E-2</v>
      </c>
      <c r="K784" s="293">
        <f t="shared" ca="1" si="802"/>
        <v>1.954145456271976</v>
      </c>
      <c r="L784" s="229">
        <f ca="1"/>
        <v>1.6599976768906576E-2</v>
      </c>
      <c r="M784" s="2" t="s">
        <v>321</v>
      </c>
    </row>
    <row r="785" spans="3:13">
      <c r="C785" s="228">
        <f t="shared" si="792"/>
        <v>50534.710543981484</v>
      </c>
      <c r="D785" s="229">
        <f ca="1"/>
        <v>1.629600716169476E-2</v>
      </c>
      <c r="E785" s="293">
        <f t="shared" ca="1" si="793"/>
        <v>-2.3413172324808147</v>
      </c>
      <c r="F785" s="229">
        <f ca="1"/>
        <v>1.6061875438446678E-2</v>
      </c>
      <c r="G785" s="293">
        <f t="shared" ca="1" si="793"/>
        <v>2.9026017985223431</v>
      </c>
      <c r="H785" s="229">
        <f ca="1"/>
        <v>1.6352135618298912E-2</v>
      </c>
      <c r="I785" s="293">
        <f t="shared" ref="I785:K785" ca="1" si="803">(J785-H785)*10000</f>
        <v>0.41237376424453631</v>
      </c>
      <c r="J785" s="229">
        <f ca="1"/>
        <v>1.6393372994723366E-2</v>
      </c>
      <c r="K785" s="293">
        <f t="shared" ca="1" si="803"/>
        <v>1.9640485441990707</v>
      </c>
      <c r="L785" s="229">
        <f ca="1"/>
        <v>1.6589777849143273E-2</v>
      </c>
      <c r="M785" s="2" t="s">
        <v>321</v>
      </c>
    </row>
    <row r="786" spans="3:13">
      <c r="C786" s="228">
        <f t="shared" si="792"/>
        <v>50544.710543981484</v>
      </c>
      <c r="D786" s="229">
        <f ca="1"/>
        <v>1.6276450353681731E-2</v>
      </c>
      <c r="E786" s="293">
        <f t="shared" ca="1" si="793"/>
        <v>-2.2538498453411258</v>
      </c>
      <c r="F786" s="229">
        <f ca="1"/>
        <v>1.6051065369147619E-2</v>
      </c>
      <c r="G786" s="293">
        <f t="shared" ca="1" si="793"/>
        <v>2.8953899424383547</v>
      </c>
      <c r="H786" s="229">
        <f ca="1"/>
        <v>1.6340604363391454E-2</v>
      </c>
      <c r="I786" s="293">
        <f t="shared" ref="I786:K786" ca="1" si="804">(J786-H786)*10000</f>
        <v>0.41807127743733602</v>
      </c>
      <c r="J786" s="229">
        <f ca="1"/>
        <v>1.6382411491135188E-2</v>
      </c>
      <c r="K786" s="293">
        <f t="shared" ca="1" si="804"/>
        <v>1.9721974477955941</v>
      </c>
      <c r="L786" s="229">
        <f ca="1"/>
        <v>1.6579631235914747E-2</v>
      </c>
      <c r="M786" s="2" t="s">
        <v>321</v>
      </c>
    </row>
    <row r="787" spans="3:13">
      <c r="C787" s="228">
        <f t="shared" si="792"/>
        <v>50554.710543981484</v>
      </c>
      <c r="D787" s="229">
        <f ca="1"/>
        <v>1.6257003685965582E-2</v>
      </c>
      <c r="E787" s="293">
        <f t="shared" ca="1" si="793"/>
        <v>-2.1668273148882018</v>
      </c>
      <c r="F787" s="229">
        <f ca="1"/>
        <v>1.6040320954476762E-2</v>
      </c>
      <c r="G787" s="293">
        <f t="shared" ca="1" si="793"/>
        <v>2.8882314954386397</v>
      </c>
      <c r="H787" s="229">
        <f ca="1"/>
        <v>1.6329144104020626E-2</v>
      </c>
      <c r="I787" s="293">
        <f t="shared" ref="I787:K787" ca="1" si="805">(J787-H787)*10000</f>
        <v>0.42362714387157718</v>
      </c>
      <c r="J787" s="229">
        <f ca="1"/>
        <v>1.6371506818407783E-2</v>
      </c>
      <c r="K787" s="293">
        <f t="shared" ca="1" si="805"/>
        <v>1.9803011273912194</v>
      </c>
      <c r="L787" s="229">
        <f ca="1"/>
        <v>1.6569536931146905E-2</v>
      </c>
      <c r="M787" s="2" t="s">
        <v>321</v>
      </c>
    </row>
    <row r="788" spans="3:13">
      <c r="C788" s="228">
        <f t="shared" si="792"/>
        <v>50564.710543981484</v>
      </c>
      <c r="D788" s="229">
        <f ca="1"/>
        <v>1.6237667414240996E-2</v>
      </c>
      <c r="E788" s="293">
        <f t="shared" ca="1" si="793"/>
        <v>-2.0785123846952387</v>
      </c>
      <c r="F788" s="229">
        <f ca="1"/>
        <v>1.6029816175771473E-2</v>
      </c>
      <c r="G788" s="293">
        <f t="shared" ca="1" si="793"/>
        <v>2.8793866704261357</v>
      </c>
      <c r="H788" s="229">
        <f ca="1"/>
        <v>1.6317754842814086E-2</v>
      </c>
      <c r="I788" s="293">
        <f t="shared" ref="I788:K788" ca="1" si="806">(J788-H788)*10000</f>
        <v>0.43065820393661108</v>
      </c>
      <c r="J788" s="229">
        <f ca="1"/>
        <v>1.6360820663207747E-2</v>
      </c>
      <c r="K788" s="293">
        <f t="shared" ca="1" si="806"/>
        <v>1.9867427334482533</v>
      </c>
      <c r="L788" s="229">
        <f ca="1"/>
        <v>1.6559494936552573E-2</v>
      </c>
      <c r="M788" s="2" t="s">
        <v>321</v>
      </c>
    </row>
    <row r="789" spans="3:13">
      <c r="C789" s="228">
        <f t="shared" si="792"/>
        <v>50574.710543981484</v>
      </c>
      <c r="D789" s="229">
        <f ca="1"/>
        <v>1.6218441794504795E-2</v>
      </c>
      <c r="E789" s="293">
        <f t="shared" ca="1" si="793"/>
        <v>-1.992415339229052</v>
      </c>
      <c r="F789" s="229">
        <f ca="1"/>
        <v>1.601920026058189E-2</v>
      </c>
      <c r="G789" s="293">
        <f t="shared" ca="1" si="793"/>
        <v>2.8723632148791243</v>
      </c>
      <c r="H789" s="229">
        <f ca="1"/>
        <v>1.6306436582069803E-2</v>
      </c>
      <c r="I789" s="293">
        <f t="shared" ref="I789:K789" ca="1" si="807">(J789-H789)*10000</f>
        <v>0.43591062221862154</v>
      </c>
      <c r="J789" s="229">
        <f ca="1"/>
        <v>1.6350027644291665E-2</v>
      </c>
      <c r="K789" s="293">
        <f t="shared" ca="1" si="807"/>
        <v>1.9947760933937408</v>
      </c>
      <c r="L789" s="229">
        <f ca="1"/>
        <v>1.6549505253631039E-2</v>
      </c>
      <c r="M789" s="2" t="s">
        <v>321</v>
      </c>
    </row>
    <row r="790" spans="3:13">
      <c r="C790" s="228">
        <f t="shared" si="792"/>
        <v>50584.710543981484</v>
      </c>
      <c r="D790" s="229">
        <f ca="1"/>
        <v>1.6199327082152604E-2</v>
      </c>
      <c r="E790" s="293">
        <f t="shared" ca="1" si="793"/>
        <v>-1.9067708831826264</v>
      </c>
      <c r="F790" s="229">
        <f ca="1"/>
        <v>1.6008649993834341E-2</v>
      </c>
      <c r="G790" s="293">
        <f t="shared" ca="1" si="793"/>
        <v>2.8653932992380589</v>
      </c>
      <c r="H790" s="229">
        <f ca="1"/>
        <v>1.6295189323758147E-2</v>
      </c>
      <c r="I790" s="293">
        <f t="shared" ref="I790:K790" ca="1" si="808">(J790-H790)*10000</f>
        <v>0.44102503659333714</v>
      </c>
      <c r="J790" s="229">
        <f ca="1"/>
        <v>1.6339291827417481E-2</v>
      </c>
      <c r="K790" s="293">
        <f t="shared" ca="1" si="808"/>
        <v>2.0027605625234921</v>
      </c>
      <c r="L790" s="229">
        <f ca="1"/>
        <v>1.653956788366983E-2</v>
      </c>
      <c r="M790" s="2" t="s">
        <v>321</v>
      </c>
    </row>
    <row r="791" spans="3:13">
      <c r="C791" s="228">
        <f t="shared" si="792"/>
        <v>50594.710543981484</v>
      </c>
      <c r="D791" s="229">
        <f ca="1"/>
        <v>1.6180323532218922E-2</v>
      </c>
      <c r="E791" s="293">
        <f t="shared" ca="1" si="793"/>
        <v>-1.8232370056772349</v>
      </c>
      <c r="F791" s="229">
        <f ca="1"/>
        <v>1.5997999831651198E-2</v>
      </c>
      <c r="G791" s="293">
        <f t="shared" ca="1" si="793"/>
        <v>2.8601323788138635</v>
      </c>
      <c r="H791" s="229">
        <f ca="1"/>
        <v>1.6284013069532585E-2</v>
      </c>
      <c r="I791" s="293">
        <f t="shared" ref="I791:K791" ca="1" si="809">(J791-H791)*10000</f>
        <v>0.44445902858673836</v>
      </c>
      <c r="J791" s="229">
        <f ca="1"/>
        <v>1.6328458972391258E-2</v>
      </c>
      <c r="K791" s="293">
        <f t="shared" ca="1" si="809"/>
        <v>2.0122385535057199</v>
      </c>
      <c r="L791" s="229">
        <f ca="1"/>
        <v>1.652968282774183E-2</v>
      </c>
      <c r="M791" s="2" t="s">
        <v>321</v>
      </c>
    </row>
    <row r="792" spans="3:13">
      <c r="C792" s="228">
        <f t="shared" si="792"/>
        <v>50604.710543981484</v>
      </c>
      <c r="D792" s="229">
        <f ca="1"/>
        <v>1.6161431399640585E-2</v>
      </c>
      <c r="E792" s="293">
        <f t="shared" ca="1" si="793"/>
        <v>-1.7384772563934157</v>
      </c>
      <c r="F792" s="229">
        <f ca="1"/>
        <v>1.5987583674001243E-2</v>
      </c>
      <c r="G792" s="293">
        <f t="shared" ca="1" si="793"/>
        <v>2.8532414672059399</v>
      </c>
      <c r="H792" s="229">
        <f ca="1"/>
        <v>1.6272907820721837E-2</v>
      </c>
      <c r="I792" s="293">
        <f t="shared" ref="I792:K792" ca="1" si="810">(J792-H792)*10000</f>
        <v>0.44932535215029545</v>
      </c>
      <c r="J792" s="229">
        <f ca="1"/>
        <v>1.6317840355936867E-2</v>
      </c>
      <c r="K792" s="293">
        <f t="shared" ca="1" si="810"/>
        <v>2.0200973077333026</v>
      </c>
      <c r="L792" s="229">
        <f ca="1"/>
        <v>1.6519850086710197E-2</v>
      </c>
      <c r="M792" s="2" t="s">
        <v>321</v>
      </c>
    </row>
    <row r="793" spans="3:13">
      <c r="C793" s="228">
        <f t="shared" si="792"/>
        <v>50614.710543981484</v>
      </c>
      <c r="D793" s="229">
        <f ca="1"/>
        <v>1.6142654633398066E-2</v>
      </c>
      <c r="E793" s="293">
        <f t="shared" ca="1" si="793"/>
        <v>-1.6542146702008473</v>
      </c>
      <c r="F793" s="229">
        <f ca="1"/>
        <v>1.5977233166377981E-2</v>
      </c>
      <c r="G793" s="293">
        <f t="shared" ca="1" si="793"/>
        <v>2.846404144201224</v>
      </c>
      <c r="H793" s="229">
        <f ca="1"/>
        <v>1.6261873580798104E-2</v>
      </c>
      <c r="I793" s="293">
        <f t="shared" ref="I793:K793" ca="1" si="811">(J793-H793)*10000</f>
        <v>0.4540574758877744</v>
      </c>
      <c r="J793" s="229">
        <f ca="1"/>
        <v>1.6307279328386881E-2</v>
      </c>
      <c r="K793" s="293">
        <f t="shared" ca="1" si="811"/>
        <v>2.0279033283853236</v>
      </c>
      <c r="L793" s="229">
        <f ca="1"/>
        <v>1.6510069661225413E-2</v>
      </c>
      <c r="M793" s="2" t="s">
        <v>321</v>
      </c>
    </row>
    <row r="794" spans="3:13">
      <c r="C794" s="228">
        <f t="shared" si="792"/>
        <v>50624.710543981484</v>
      </c>
      <c r="D794" s="229">
        <f ca="1"/>
        <v>1.612399796856569E-2</v>
      </c>
      <c r="E794" s="293">
        <f t="shared" ca="1" si="793"/>
        <v>-1.5704965840084364</v>
      </c>
      <c r="F794" s="229">
        <f ca="1"/>
        <v>1.5966948310164847E-2</v>
      </c>
      <c r="G794" s="293">
        <f t="shared" ca="1" si="793"/>
        <v>2.8396206182378094</v>
      </c>
      <c r="H794" s="229">
        <f ca="1"/>
        <v>1.6250910371988628E-2</v>
      </c>
      <c r="I794" s="293">
        <f t="shared" ref="I794:K794" ca="1" si="812">(J794-H794)*10000</f>
        <v>0.45865542747682703</v>
      </c>
      <c r="J794" s="229">
        <f ca="1"/>
        <v>1.629677591473631E-2</v>
      </c>
      <c r="K794" s="293">
        <f t="shared" ca="1" si="812"/>
        <v>2.0356563699131316</v>
      </c>
      <c r="L794" s="229">
        <f ca="1"/>
        <v>1.6500341551727624E-2</v>
      </c>
      <c r="M794" s="2" t="s">
        <v>321</v>
      </c>
    </row>
    <row r="795" spans="3:13">
      <c r="C795" s="228">
        <f t="shared" si="792"/>
        <v>50634.710543981484</v>
      </c>
      <c r="D795" s="229">
        <f ca="1"/>
        <v>1.6105461687015998E-2</v>
      </c>
      <c r="E795" s="293">
        <f t="shared" ca="1" si="793"/>
        <v>-1.4873258138922361</v>
      </c>
      <c r="F795" s="229">
        <f ca="1"/>
        <v>1.5956729105626774E-2</v>
      </c>
      <c r="G795" s="293">
        <f t="shared" ca="1" si="793"/>
        <v>2.8328909233391735</v>
      </c>
      <c r="H795" s="229">
        <f ca="1"/>
        <v>1.6240018197960691E-2</v>
      </c>
      <c r="I795" s="293">
        <f t="shared" ref="I795:K795" ca="1" si="813">(J795-H795)*10000</f>
        <v>0.46311812987687856</v>
      </c>
      <c r="J795" s="229">
        <f ca="1"/>
        <v>1.6286330010948379E-2</v>
      </c>
      <c r="K795" s="293">
        <f t="shared" ca="1" si="813"/>
        <v>2.0433574749703296</v>
      </c>
      <c r="L795" s="229">
        <f ca="1"/>
        <v>1.6490665758445412E-2</v>
      </c>
      <c r="M795" s="2" t="s">
        <v>321</v>
      </c>
    </row>
    <row r="796" spans="3:13">
      <c r="C796" s="228">
        <f t="shared" si="792"/>
        <v>50644.710543981484</v>
      </c>
      <c r="D796" s="229">
        <f ca="1"/>
        <v>1.6087046057194909E-2</v>
      </c>
      <c r="E796" s="293">
        <f t="shared" ca="1" si="793"/>
        <v>-1.4047050450010508</v>
      </c>
      <c r="F796" s="229">
        <f ca="1"/>
        <v>1.5946575552694804E-2</v>
      </c>
      <c r="G796" s="293">
        <f t="shared" ca="1" si="793"/>
        <v>2.8262150371720365</v>
      </c>
      <c r="H796" s="229">
        <f ca="1"/>
        <v>1.6229197056412008E-2</v>
      </c>
      <c r="I796" s="293">
        <f t="shared" ref="I796:K796" ca="1" si="814">(J796-H796)*10000</f>
        <v>0.46744447529129679</v>
      </c>
      <c r="J796" s="229">
        <f ca="1"/>
        <v>1.6275941503941137E-2</v>
      </c>
      <c r="K796" s="293">
        <f t="shared" ca="1" si="814"/>
        <v>2.051007774584515</v>
      </c>
      <c r="L796" s="229">
        <f ca="1"/>
        <v>1.6481042281399589E-2</v>
      </c>
      <c r="M796" s="2" t="s">
        <v>321</v>
      </c>
    </row>
    <row r="797" spans="3:13">
      <c r="C797" s="228">
        <f t="shared" si="792"/>
        <v>50654.710543981484</v>
      </c>
      <c r="D797" s="229">
        <f ca="1"/>
        <v>1.6068751346547928E-2</v>
      </c>
      <c r="E797" s="293">
        <f t="shared" ca="1" si="793"/>
        <v>-1.3211512358611912</v>
      </c>
      <c r="F797" s="229">
        <f ca="1"/>
        <v>1.5936636222961809E-2</v>
      </c>
      <c r="G797" s="293">
        <f t="shared" ca="1" si="793"/>
        <v>2.819762794220547</v>
      </c>
      <c r="H797" s="229">
        <f ca="1"/>
        <v>1.6218612502383864E-2</v>
      </c>
      <c r="I797" s="293">
        <f t="shared" ref="I797:K797" ca="1" si="815">(J797-H797)*10000</f>
        <v>0.47418061070770429</v>
      </c>
      <c r="J797" s="229">
        <f ca="1"/>
        <v>1.6266030563454634E-2</v>
      </c>
      <c r="K797" s="293">
        <f t="shared" ca="1" si="815"/>
        <v>2.0544055694475887</v>
      </c>
      <c r="L797" s="229">
        <f ca="1"/>
        <v>1.6471471120399393E-2</v>
      </c>
      <c r="M797" s="2" t="s">
        <v>321</v>
      </c>
    </row>
    <row r="798" spans="3:13">
      <c r="C798" s="228">
        <f t="shared" si="792"/>
        <v>50664.710543981484</v>
      </c>
      <c r="D798" s="229">
        <f ca="1"/>
        <v>1.6050577822822036E-2</v>
      </c>
      <c r="E798" s="293">
        <f t="shared" ca="1" si="793"/>
        <v>-1.2396669370329239</v>
      </c>
      <c r="F798" s="229">
        <f ca="1"/>
        <v>1.5926611129118744E-2</v>
      </c>
      <c r="G798" s="293">
        <f t="shared" ca="1" si="793"/>
        <v>2.8131922343054701</v>
      </c>
      <c r="H798" s="229">
        <f ca="1"/>
        <v>1.6207930352549291E-2</v>
      </c>
      <c r="I798" s="293">
        <f t="shared" ref="I798:K798" ca="1" si="816">(J798-H798)*10000</f>
        <v>0.47819043955510399</v>
      </c>
      <c r="J798" s="229">
        <f ca="1"/>
        <v>1.6255749396504801E-2</v>
      </c>
      <c r="K798" s="293">
        <f t="shared" ca="1" si="816"/>
        <v>2.0620287854079127</v>
      </c>
      <c r="L798" s="229">
        <f ca="1"/>
        <v>1.6461952275045592E-2</v>
      </c>
      <c r="M798" s="2" t="s">
        <v>321</v>
      </c>
    </row>
    <row r="799" spans="3:13">
      <c r="C799" s="228">
        <f t="shared" si="792"/>
        <v>50674.710543981484</v>
      </c>
      <c r="D799" s="229">
        <f ca="1"/>
        <v>1.6032525753003599E-2</v>
      </c>
      <c r="E799" s="293">
        <f t="shared" ca="1" si="793"/>
        <v>-1.1587408138821753</v>
      </c>
      <c r="F799" s="229">
        <f ca="1"/>
        <v>1.5916651671615382E-2</v>
      </c>
      <c r="G799" s="293">
        <f t="shared" ca="1" si="793"/>
        <v>2.8066755034718631</v>
      </c>
      <c r="H799" s="229">
        <f ca="1"/>
        <v>1.6197319221962568E-2</v>
      </c>
      <c r="I799" s="293">
        <f t="shared" ref="I799:K799" ca="1" si="817">(J799-H799)*10000</f>
        <v>0.48206086953862803</v>
      </c>
      <c r="J799" s="229">
        <f ca="1"/>
        <v>1.6245525308916431E-2</v>
      </c>
      <c r="K799" s="293">
        <f t="shared" ca="1" si="817"/>
        <v>2.0696043581533083</v>
      </c>
      <c r="L799" s="229">
        <f ca="1"/>
        <v>1.6452485744731762E-2</v>
      </c>
      <c r="M799" s="2" t="s">
        <v>321</v>
      </c>
    </row>
    <row r="800" spans="3:13">
      <c r="C800" s="228">
        <f t="shared" si="792"/>
        <v>50684.710543981484</v>
      </c>
      <c r="D800" s="229">
        <f ca="1"/>
        <v>1.6014595403878139E-2</v>
      </c>
      <c r="E800" s="293">
        <f t="shared" ca="1" si="793"/>
        <v>-1.0797758795687284</v>
      </c>
      <c r="F800" s="229">
        <f ca="1"/>
        <v>1.5906617815921266E-2</v>
      </c>
      <c r="G800" s="293">
        <f t="shared" ca="1" si="793"/>
        <v>2.8000494179273789</v>
      </c>
      <c r="H800" s="229">
        <f ca="1"/>
        <v>1.6186622757714004E-2</v>
      </c>
      <c r="I800" s="293">
        <f t="shared" ref="I800:K800" ca="1" si="818">(J800-H800)*10000</f>
        <v>0.48602267217451312</v>
      </c>
      <c r="J800" s="229">
        <f ca="1"/>
        <v>1.6235225024931455E-2</v>
      </c>
      <c r="K800" s="293">
        <f t="shared" ca="1" si="818"/>
        <v>2.0784650371022049</v>
      </c>
      <c r="L800" s="229">
        <f ca="1"/>
        <v>1.6443071528641676E-2</v>
      </c>
      <c r="M800" s="2" t="s">
        <v>321</v>
      </c>
    </row>
    <row r="801" spans="3:13">
      <c r="C801" s="228">
        <f t="shared" si="792"/>
        <v>50694.710543981484</v>
      </c>
      <c r="D801" s="229">
        <f ca="1"/>
        <v>1.5996787041813135E-2</v>
      </c>
      <c r="E801" s="293">
        <f t="shared" ca="1" si="793"/>
        <v>-0.99994534396730805</v>
      </c>
      <c r="F801" s="229">
        <f ca="1"/>
        <v>1.5896792507416404E-2</v>
      </c>
      <c r="G801" s="293">
        <f t="shared" ca="1" si="793"/>
        <v>2.793642253963065</v>
      </c>
      <c r="H801" s="229">
        <f ca="1"/>
        <v>1.617615673281271E-2</v>
      </c>
      <c r="I801" s="293">
        <f t="shared" ref="I801:K801" ca="1" si="819">(J801-H801)*10000</f>
        <v>0.48960356967560348</v>
      </c>
      <c r="J801" s="229">
        <f ca="1"/>
        <v>1.6225117089780271E-2</v>
      </c>
      <c r="K801" s="293">
        <f t="shared" ca="1" si="819"/>
        <v>2.0859253597260361</v>
      </c>
      <c r="L801" s="229">
        <f ca="1"/>
        <v>1.6433709625752874E-2</v>
      </c>
      <c r="M801" s="2" t="s">
        <v>321</v>
      </c>
    </row>
    <row r="802" spans="3:13">
      <c r="C802" s="228">
        <f t="shared" si="792"/>
        <v>50704.710543981484</v>
      </c>
      <c r="D802" s="229">
        <f ca="1"/>
        <v>1.5979103232495791E-2</v>
      </c>
      <c r="E802" s="293">
        <f t="shared" ca="1" si="793"/>
        <v>-0.9207037777895013</v>
      </c>
      <c r="F802" s="229">
        <f ca="1"/>
        <v>1.5887032854716841E-2</v>
      </c>
      <c r="G802" s="293">
        <f t="shared" ca="1" si="793"/>
        <v>2.787288649862274</v>
      </c>
      <c r="H802" s="229">
        <f ca="1"/>
        <v>1.6165761719703069E-2</v>
      </c>
      <c r="I802" s="293">
        <f t="shared" ref="I802:K802" ca="1" si="820">(J802-H802)*10000</f>
        <v>0.49304152340289703</v>
      </c>
      <c r="J802" s="229">
        <f ca="1"/>
        <v>1.6215065872043358E-2</v>
      </c>
      <c r="K802" s="293">
        <f t="shared" ca="1" si="820"/>
        <v>2.093341627919</v>
      </c>
      <c r="L802" s="229">
        <f ca="1"/>
        <v>1.6424400034835258E-2</v>
      </c>
      <c r="M802" s="2" t="s">
        <v>321</v>
      </c>
    </row>
    <row r="803" spans="3:13">
      <c r="C803" s="228">
        <f t="shared" si="792"/>
        <v>50714.710543981484</v>
      </c>
      <c r="D803" s="229">
        <f ca="1"/>
        <v>1.5961549854804854E-2</v>
      </c>
      <c r="E803" s="293">
        <f t="shared" ca="1" si="793"/>
        <v>-0.84079519034600814</v>
      </c>
      <c r="F803" s="229">
        <f ca="1"/>
        <v>1.5877470335770253E-2</v>
      </c>
      <c r="G803" s="293">
        <f t="shared" ca="1" si="793"/>
        <v>2.7796737076845117</v>
      </c>
      <c r="H803" s="229">
        <f ca="1"/>
        <v>1.6155437706538704E-2</v>
      </c>
      <c r="I803" s="293">
        <f t="shared" ref="I803:K803" ca="1" si="821">(J803-H803)*10000</f>
        <v>0.49759664698067335</v>
      </c>
      <c r="J803" s="229">
        <f ca="1"/>
        <v>1.6205197371236772E-2</v>
      </c>
      <c r="K803" s="293">
        <f t="shared" ca="1" si="821"/>
        <v>2.0994538321601057</v>
      </c>
      <c r="L803" s="229">
        <f ca="1"/>
        <v>1.6415142754452782E-2</v>
      </c>
      <c r="M803" s="2" t="s">
        <v>321</v>
      </c>
    </row>
    <row r="804" spans="3:13">
      <c r="C804" s="228">
        <f t="shared" si="792"/>
        <v>50724.710543981484</v>
      </c>
      <c r="D804" s="229">
        <f ca="1"/>
        <v>1.5944127446968423E-2</v>
      </c>
      <c r="E804" s="293">
        <f t="shared" ca="1" si="793"/>
        <v>-0.76288335181844835</v>
      </c>
      <c r="F804" s="229">
        <f ca="1"/>
        <v>1.5867839111786578E-2</v>
      </c>
      <c r="G804" s="293">
        <f t="shared" ca="1" si="793"/>
        <v>2.7734557865859157</v>
      </c>
      <c r="H804" s="229">
        <f ca="1"/>
        <v>1.614518469044517E-2</v>
      </c>
      <c r="I804" s="293">
        <f t="shared" ref="I804:K804" ca="1" si="822">(J804-H804)*10000</f>
        <v>0.50072200356347796</v>
      </c>
      <c r="J804" s="229">
        <f ca="1"/>
        <v>1.6195256890801518E-2</v>
      </c>
      <c r="K804" s="293">
        <f t="shared" ca="1" si="822"/>
        <v>2.1068089216112753</v>
      </c>
      <c r="L804" s="229">
        <f ca="1"/>
        <v>1.6405937782962645E-2</v>
      </c>
      <c r="M804" s="2" t="s">
        <v>321</v>
      </c>
    </row>
    <row r="805" spans="3:13">
      <c r="C805" s="228">
        <f t="shared" si="792"/>
        <v>50734.710543981484</v>
      </c>
      <c r="D805" s="229">
        <f ca="1"/>
        <v>1.5926836288703207E-2</v>
      </c>
      <c r="E805" s="293">
        <f t="shared" ca="1" si="793"/>
        <v>-0.68562754374754808</v>
      </c>
      <c r="F805" s="229">
        <f ca="1"/>
        <v>1.5858273534328452E-2</v>
      </c>
      <c r="G805" s="293">
        <f t="shared" ca="1" si="793"/>
        <v>2.7672914020740458</v>
      </c>
      <c r="H805" s="229">
        <f ca="1"/>
        <v>1.6135002674535857E-2</v>
      </c>
      <c r="I805" s="293">
        <f t="shared" ref="I805:K805" ca="1" si="823">(J805-H805)*10000</f>
        <v>0.5037009617619298</v>
      </c>
      <c r="J805" s="229">
        <f ca="1"/>
        <v>1.618537277071205E-2</v>
      </c>
      <c r="K805" s="293">
        <f t="shared" ca="1" si="823"/>
        <v>2.1141234780616691</v>
      </c>
      <c r="L805" s="229">
        <f ca="1"/>
        <v>1.6396785118518217E-2</v>
      </c>
      <c r="M805" s="2" t="s">
        <v>321</v>
      </c>
    </row>
    <row r="806" spans="3:13">
      <c r="C806" s="228">
        <f t="shared" si="792"/>
        <v>50744.710543981484</v>
      </c>
      <c r="D806" s="229">
        <f ca="1"/>
        <v>1.5909676659045632E-2</v>
      </c>
      <c r="E806" s="293">
        <f t="shared" ca="1" si="793"/>
        <v>-0.61025961017861785</v>
      </c>
      <c r="F806" s="229">
        <f ca="1"/>
        <v>1.584865069802777E-2</v>
      </c>
      <c r="G806" s="293">
        <f t="shared" ca="1" si="793"/>
        <v>2.7651676519568555</v>
      </c>
      <c r="H806" s="229">
        <f ca="1"/>
        <v>1.6125167463223455E-2</v>
      </c>
      <c r="I806" s="293">
        <f t="shared" ref="I806:K806" ca="1" si="824">(J806-H806)*10000</f>
        <v>0.50258330066818568</v>
      </c>
      <c r="J806" s="229">
        <f ca="1"/>
        <v>1.6175425793290274E-2</v>
      </c>
      <c r="K806" s="293">
        <f t="shared" ca="1" si="824"/>
        <v>2.1225896577563299</v>
      </c>
      <c r="L806" s="229">
        <f ca="1"/>
        <v>1.6387684759065907E-2</v>
      </c>
      <c r="M806" s="2" t="s">
        <v>321</v>
      </c>
    </row>
    <row r="807" spans="3:13">
      <c r="C807" s="228">
        <f t="shared" si="792"/>
        <v>50754.710543981484</v>
      </c>
      <c r="D807" s="229">
        <f ca="1"/>
        <v>1.589264883693332E-2</v>
      </c>
      <c r="E807" s="293">
        <f t="shared" ca="1" si="793"/>
        <v>-0.53429558571443247</v>
      </c>
      <c r="F807" s="229">
        <f ca="1"/>
        <v>1.5839219278361877E-2</v>
      </c>
      <c r="G807" s="293">
        <f t="shared" ca="1" si="793"/>
        <v>2.7590198564594881</v>
      </c>
      <c r="H807" s="229">
        <f ca="1"/>
        <v>1.6115121264007826E-2</v>
      </c>
      <c r="I807" s="293">
        <f t="shared" ref="I807:K807" ca="1" si="825">(J807-H807)*10000</f>
        <v>0.50535108244594706</v>
      </c>
      <c r="J807" s="229">
        <f ca="1"/>
        <v>1.616565637225242E-2</v>
      </c>
      <c r="K807" s="293">
        <f t="shared" ca="1" si="825"/>
        <v>2.129803300971282</v>
      </c>
      <c r="L807" s="229">
        <f ca="1"/>
        <v>1.6378636702349549E-2</v>
      </c>
      <c r="M807" s="2" t="s">
        <v>321</v>
      </c>
    </row>
    <row r="808" spans="3:13">
      <c r="C808" s="228">
        <f t="shared" si="792"/>
        <v>50764.710543981484</v>
      </c>
      <c r="D808" s="229">
        <f ca="1"/>
        <v>1.5875753101183176E-2</v>
      </c>
      <c r="E808" s="293">
        <f t="shared" ca="1" si="793"/>
        <v>-0.45899599267304469</v>
      </c>
      <c r="F808" s="229">
        <f ca="1"/>
        <v>1.5829853501915871E-2</v>
      </c>
      <c r="G808" s="293">
        <f t="shared" ca="1" si="793"/>
        <v>2.7529256196026988</v>
      </c>
      <c r="H808" s="229">
        <f ca="1"/>
        <v>1.6105146063876141E-2</v>
      </c>
      <c r="I808" s="293">
        <f t="shared" ref="I808:K808" ca="1" si="826">(J808-H808)*10000</f>
        <v>0.50796885477735065</v>
      </c>
      <c r="J808" s="229">
        <f ca="1"/>
        <v>1.6155942949353876E-2</v>
      </c>
      <c r="K808" s="293">
        <f t="shared" ca="1" si="826"/>
        <v>2.136979965543309</v>
      </c>
      <c r="L808" s="229">
        <f ca="1"/>
        <v>1.6369640945908207E-2</v>
      </c>
      <c r="M808" s="2" t="s">
        <v>321</v>
      </c>
    </row>
    <row r="809" spans="3:13">
      <c r="C809" s="228">
        <f t="shared" si="792"/>
        <v>50774.710543981484</v>
      </c>
      <c r="D809" s="229">
        <f ca="1"/>
        <v>1.5858989729772181E-2</v>
      </c>
      <c r="E809" s="293">
        <f t="shared" ca="1" si="793"/>
        <v>-0.38436354859647942</v>
      </c>
      <c r="F809" s="229">
        <f ca="1"/>
        <v>1.5820553374912533E-2</v>
      </c>
      <c r="G809" s="293">
        <f t="shared" ca="1" si="793"/>
        <v>2.7468848664666257</v>
      </c>
      <c r="H809" s="229">
        <f ca="1"/>
        <v>1.6095241861559195E-2</v>
      </c>
      <c r="I809" s="293">
        <f t="shared" ref="I809:K809" ca="1" si="827">(J809-H809)*10000</f>
        <v>0.51155597293163491</v>
      </c>
      <c r="J809" s="229">
        <f ca="1"/>
        <v>1.6146397458852359E-2</v>
      </c>
      <c r="K809" s="293">
        <f t="shared" ca="1" si="827"/>
        <v>2.13810809467134</v>
      </c>
      <c r="L809" s="229">
        <f ca="1"/>
        <v>1.6360208268319493E-2</v>
      </c>
      <c r="M809" s="2" t="s">
        <v>321</v>
      </c>
    </row>
    <row r="810" spans="3:13">
      <c r="C810" s="228">
        <f t="shared" si="792"/>
        <v>50784.710543981484</v>
      </c>
      <c r="D810" s="229">
        <f ca="1"/>
        <v>1.5842359000738264E-2</v>
      </c>
      <c r="E810" s="293">
        <f t="shared" ca="1" si="793"/>
        <v>-0.31040101324847358</v>
      </c>
      <c r="F810" s="229">
        <f ca="1"/>
        <v>1.5811318899413417E-2</v>
      </c>
      <c r="G810" s="293">
        <f t="shared" ca="1" si="793"/>
        <v>2.7408975607860069</v>
      </c>
      <c r="H810" s="229">
        <f ca="1"/>
        <v>1.6085408655492017E-2</v>
      </c>
      <c r="I810" s="293">
        <f t="shared" ref="I810:K810" ca="1" si="828">(J810-H810)*10000</f>
        <v>0.51384654869039004</v>
      </c>
      <c r="J810" s="229">
        <f ca="1"/>
        <v>1.6136793310361056E-2</v>
      </c>
      <c r="K810" s="293">
        <f t="shared" ca="1" si="828"/>
        <v>2.133015929908777</v>
      </c>
      <c r="L810" s="229">
        <f ca="1"/>
        <v>1.6350094903351934E-2</v>
      </c>
      <c r="M810" s="2" t="s">
        <v>321</v>
      </c>
    </row>
    <row r="811" spans="3:13">
      <c r="C811" s="228">
        <f t="shared" si="792"/>
        <v>50794.710543981484</v>
      </c>
      <c r="D811" s="229">
        <f ca="1"/>
        <v>1.5825862393597685E-2</v>
      </c>
      <c r="E811" s="293">
        <f t="shared" ca="1" si="793"/>
        <v>-0.23712321415278459</v>
      </c>
      <c r="F811" s="229">
        <f ca="1"/>
        <v>1.5802150072182407E-2</v>
      </c>
      <c r="G811" s="293">
        <f t="shared" ca="1" si="793"/>
        <v>2.7349637162880218</v>
      </c>
      <c r="H811" s="229">
        <f ca="1"/>
        <v>1.6075646443811209E-2</v>
      </c>
      <c r="I811" s="293">
        <f t="shared" ref="I811:K811" ca="1" si="829">(J811-H811)*10000</f>
        <v>0.51598343225670029</v>
      </c>
      <c r="J811" s="229">
        <f ca="1"/>
        <v>1.6127244787036879E-2</v>
      </c>
      <c r="K811" s="293">
        <f t="shared" ca="1" si="829"/>
        <v>2.1279024171107914</v>
      </c>
      <c r="L811" s="229">
        <f ca="1"/>
        <v>1.6340035028747958E-2</v>
      </c>
      <c r="M811" s="2" t="s">
        <v>321</v>
      </c>
    </row>
    <row r="812" spans="3:13">
      <c r="C812" s="228">
        <f t="shared" si="792"/>
        <v>50804.710543981484</v>
      </c>
      <c r="D812" s="229">
        <f ca="1"/>
        <v>1.5809506109131101E-2</v>
      </c>
      <c r="E812" s="293">
        <f t="shared" ca="1" si="793"/>
        <v>-0.16141686506810499</v>
      </c>
      <c r="F812" s="229">
        <f ca="1"/>
        <v>1.579336442262429E-2</v>
      </c>
      <c r="G812" s="293">
        <f t="shared" ca="1" si="793"/>
        <v>2.7271035182093244</v>
      </c>
      <c r="H812" s="229">
        <f ca="1"/>
        <v>1.6066074774445223E-2</v>
      </c>
      <c r="I812" s="293">
        <f t="shared" ref="I812:K812" ca="1" si="830">(J812-H812)*10000</f>
        <v>0.51677030829328641</v>
      </c>
      <c r="J812" s="229">
        <f ca="1"/>
        <v>1.6117751805274552E-2</v>
      </c>
      <c r="K812" s="293">
        <f t="shared" ca="1" si="830"/>
        <v>2.1227681939547245</v>
      </c>
      <c r="L812" s="229">
        <f ca="1"/>
        <v>1.6330028624670024E-2</v>
      </c>
      <c r="M812" s="2" t="s">
        <v>321</v>
      </c>
    </row>
    <row r="813" spans="3:13">
      <c r="C813" s="228">
        <f t="shared" si="792"/>
        <v>50814.710543981484</v>
      </c>
      <c r="D813" s="229">
        <f ca="1"/>
        <v>1.5793291243600818E-2</v>
      </c>
      <c r="E813" s="293">
        <f t="shared" ca="1" si="793"/>
        <v>-8.9730147727097587E-2</v>
      </c>
      <c r="F813" s="229">
        <f ca="1"/>
        <v>1.5784318228828108E-2</v>
      </c>
      <c r="G813" s="293">
        <f t="shared" ca="1" si="793"/>
        <v>2.7213321440925156</v>
      </c>
      <c r="H813" s="229">
        <f ca="1"/>
        <v>1.6056451443237359E-2</v>
      </c>
      <c r="I813" s="293">
        <f t="shared" ref="I813:K813" ca="1" si="831">(J813-H813)*10000</f>
        <v>0.51862999869430049</v>
      </c>
      <c r="J813" s="229">
        <f ca="1"/>
        <v>1.6108314443106789E-2</v>
      </c>
      <c r="K813" s="293">
        <f t="shared" ca="1" si="831"/>
        <v>2.1176123521909895</v>
      </c>
      <c r="L813" s="229">
        <f ca="1"/>
        <v>1.6320075678325888E-2</v>
      </c>
      <c r="M813" s="2" t="s">
        <v>321</v>
      </c>
    </row>
    <row r="814" spans="3:13">
      <c r="C814" s="228">
        <f t="shared" si="792"/>
        <v>50824.710543981484</v>
      </c>
      <c r="D814" s="229">
        <f ca="1"/>
        <v>1.5777218087514717E-2</v>
      </c>
      <c r="E814" s="293">
        <f t="shared" ca="1" si="793"/>
        <v>-1.8804078252346312E-2</v>
      </c>
      <c r="F814" s="229">
        <f ca="1"/>
        <v>1.5775337679689482E-2</v>
      </c>
      <c r="G814" s="293">
        <f t="shared" ca="1" si="793"/>
        <v>2.7156143766321472</v>
      </c>
      <c r="H814" s="229">
        <f ca="1"/>
        <v>1.6046899117352697E-2</v>
      </c>
      <c r="I814" s="293">
        <f t="shared" ref="I814:K814" ca="1" si="832">(J814-H814)*10000</f>
        <v>0.52033701653308317</v>
      </c>
      <c r="J814" s="229">
        <f ca="1"/>
        <v>1.6098932819006005E-2</v>
      </c>
      <c r="K814" s="293">
        <f t="shared" ca="1" si="832"/>
        <v>2.1124336402426542</v>
      </c>
      <c r="L814" s="229">
        <f ca="1"/>
        <v>1.6310176183030271E-2</v>
      </c>
      <c r="M814" s="2" t="s">
        <v>321</v>
      </c>
    </row>
    <row r="815" spans="3:13">
      <c r="C815" s="228">
        <f t="shared" si="792"/>
        <v>50834.710543981484</v>
      </c>
      <c r="D815" s="229">
        <f ca="1"/>
        <v>1.5761286931100463E-2</v>
      </c>
      <c r="E815" s="293">
        <f t="shared" ca="1" si="793"/>
        <v>4.8443067771145043E-2</v>
      </c>
      <c r="F815" s="229">
        <f ca="1"/>
        <v>1.5766131237877578E-2</v>
      </c>
      <c r="G815" s="293">
        <f t="shared" ca="1" si="793"/>
        <v>2.7095665572524767</v>
      </c>
      <c r="H815" s="229">
        <f ca="1"/>
        <v>1.6037087893602826E-2</v>
      </c>
      <c r="I815" s="293">
        <f t="shared" ref="I815:K815" ca="1" si="833">(J815-H815)*10000</f>
        <v>0.52226260750423692</v>
      </c>
      <c r="J815" s="229">
        <f ca="1"/>
        <v>1.6089314154353249E-2</v>
      </c>
      <c r="K815" s="293">
        <f t="shared" ca="1" si="833"/>
        <v>2.1086894031792021</v>
      </c>
      <c r="L815" s="229">
        <f ca="1"/>
        <v>1.630018309467117E-2</v>
      </c>
      <c r="M815" s="2" t="s">
        <v>321</v>
      </c>
    </row>
    <row r="816" spans="3:13">
      <c r="C816" s="228">
        <f t="shared" si="792"/>
        <v>50844.710543981484</v>
      </c>
      <c r="D816" s="229">
        <f ca="1"/>
        <v>1.5745498064086663E-2</v>
      </c>
      <c r="E816" s="293">
        <f t="shared" ca="1" si="793"/>
        <v>0.1179257683190868</v>
      </c>
      <c r="F816" s="229">
        <f ca="1"/>
        <v>1.5757290640918572E-2</v>
      </c>
      <c r="G816" s="293">
        <f t="shared" ca="1" si="793"/>
        <v>2.7039630602225531</v>
      </c>
      <c r="H816" s="229">
        <f ca="1"/>
        <v>1.6027686946940827E-2</v>
      </c>
      <c r="I816" s="293">
        <f t="shared" ref="I816:K816" ca="1" si="834">(J816-H816)*10000</f>
        <v>0.52364639153940762</v>
      </c>
      <c r="J816" s="229">
        <f ca="1"/>
        <v>1.6080051586094768E-2</v>
      </c>
      <c r="K816" s="293">
        <f t="shared" ca="1" si="834"/>
        <v>2.1034451525380611</v>
      </c>
      <c r="L816" s="229">
        <f ca="1"/>
        <v>1.6290396101348574E-2</v>
      </c>
      <c r="M816" s="2" t="s">
        <v>321</v>
      </c>
    </row>
    <row r="817" spans="3:13">
      <c r="C817" s="228">
        <f t="shared" si="792"/>
        <v>50854.710543981484</v>
      </c>
      <c r="D817" s="229">
        <f ca="1"/>
        <v>1.5729851775841793E-2</v>
      </c>
      <c r="E817" s="293">
        <f t="shared" ca="1" si="793"/>
        <v>0.18663901613827361</v>
      </c>
      <c r="F817" s="229">
        <f ca="1"/>
        <v>1.5748515677455621E-2</v>
      </c>
      <c r="G817" s="293">
        <f t="shared" ca="1" si="793"/>
        <v>2.6984132876954616</v>
      </c>
      <c r="H817" s="229">
        <f ca="1"/>
        <v>1.6018357006225167E-2</v>
      </c>
      <c r="I817" s="293">
        <f t="shared" ref="I817:K817" ca="1" si="835">(J817-H817)*10000</f>
        <v>0.52488130973755986</v>
      </c>
      <c r="J817" s="229">
        <f ca="1"/>
        <v>1.6070845137198923E-2</v>
      </c>
      <c r="K817" s="293">
        <f t="shared" ca="1" si="835"/>
        <v>2.0981739533662211</v>
      </c>
      <c r="L817" s="229">
        <f ca="1"/>
        <v>1.6280662532535545E-2</v>
      </c>
      <c r="M817" s="2" t="s">
        <v>321</v>
      </c>
    </row>
    <row r="818" spans="3:13">
      <c r="C818" s="228">
        <f t="shared" si="792"/>
        <v>50864.710543981484</v>
      </c>
      <c r="D818" s="229">
        <f ca="1"/>
        <v>1.5714348356093796E-2</v>
      </c>
      <c r="E818" s="293">
        <f t="shared" ca="1" si="793"/>
        <v>0.25546299031467545</v>
      </c>
      <c r="F818" s="229">
        <f ca="1"/>
        <v>1.5739894655125264E-2</v>
      </c>
      <c r="G818" s="293">
        <f t="shared" ca="1" si="793"/>
        <v>2.6930378378852566</v>
      </c>
      <c r="H818" s="229">
        <f ca="1"/>
        <v>1.600919843891379E-2</v>
      </c>
      <c r="I818" s="293">
        <f t="shared" ref="I818:K818" ca="1" si="836">(J818-H818)*10000</f>
        <v>0.52586708843564001</v>
      </c>
      <c r="J818" s="229">
        <f ca="1"/>
        <v>1.6061785147757354E-2</v>
      </c>
      <c r="K818" s="293">
        <f t="shared" ca="1" si="836"/>
        <v>2.0919723324297479</v>
      </c>
      <c r="L818" s="229">
        <f ca="1"/>
        <v>1.6270982381000328E-2</v>
      </c>
      <c r="M818" s="2" t="s">
        <v>321</v>
      </c>
    </row>
    <row r="819" spans="3:13">
      <c r="C819" s="228">
        <f t="shared" si="792"/>
        <v>50874.710543981484</v>
      </c>
      <c r="D819" s="229">
        <f ca="1"/>
        <v>1.5698988093112244E-2</v>
      </c>
      <c r="E819" s="293">
        <f t="shared" ca="1" si="793"/>
        <v>0.32260002259497378</v>
      </c>
      <c r="F819" s="229">
        <f ca="1"/>
        <v>1.5731248095371742E-2</v>
      </c>
      <c r="G819" s="293">
        <f t="shared" ca="1" si="793"/>
        <v>2.6875927199512817</v>
      </c>
      <c r="H819" s="229">
        <f ca="1"/>
        <v>1.600000736736687E-2</v>
      </c>
      <c r="I819" s="293">
        <f t="shared" ref="I819:K819" ca="1" si="837">(J819-H819)*10000</f>
        <v>0.52681490771679107</v>
      </c>
      <c r="J819" s="229">
        <f ca="1"/>
        <v>1.6052688858138549E-2</v>
      </c>
      <c r="K819" s="293">
        <f t="shared" ca="1" si="837"/>
        <v>2.0866678116420943</v>
      </c>
      <c r="L819" s="229">
        <f ca="1"/>
        <v>1.6261355639302758E-2</v>
      </c>
      <c r="M819" s="2" t="s">
        <v>321</v>
      </c>
    </row>
    <row r="820" spans="3:13">
      <c r="C820" s="228">
        <f t="shared" si="792"/>
        <v>50884.710543981484</v>
      </c>
      <c r="D820" s="229">
        <f ca="1"/>
        <v>1.5683772452424759E-2</v>
      </c>
      <c r="E820" s="293">
        <f t="shared" ca="1" si="793"/>
        <v>0.38894737445491212</v>
      </c>
      <c r="F820" s="229">
        <f ca="1"/>
        <v>1.5722667189870251E-2</v>
      </c>
      <c r="G820" s="293">
        <f t="shared" ca="1" si="793"/>
        <v>2.6822010369781379</v>
      </c>
      <c r="H820" s="229">
        <f ca="1"/>
        <v>1.5990887293568064E-2</v>
      </c>
      <c r="I820" s="293">
        <f t="shared" ref="I820:K820" ca="1" si="838">(J820-H820)*10000</f>
        <v>0.52761740914075017</v>
      </c>
      <c r="J820" s="229">
        <f ca="1"/>
        <v>1.6043649034482139E-2</v>
      </c>
      <c r="K820" s="293">
        <f t="shared" ca="1" si="838"/>
        <v>2.0813326530992606</v>
      </c>
      <c r="L820" s="229">
        <f ca="1"/>
        <v>1.6251782299792066E-2</v>
      </c>
      <c r="M820" s="2" t="s">
        <v>321</v>
      </c>
    </row>
    <row r="821" spans="3:13">
      <c r="C821" s="228">
        <f t="shared" si="792"/>
        <v>50894.710543981484</v>
      </c>
      <c r="D821" s="229">
        <f ca="1"/>
        <v>1.5668707520183144E-2</v>
      </c>
      <c r="E821" s="293">
        <f t="shared" ca="1" si="793"/>
        <v>0.45364832419580309</v>
      </c>
      <c r="F821" s="229">
        <f ca="1"/>
        <v>1.5714072352602724E-2</v>
      </c>
      <c r="G821" s="293">
        <f t="shared" ca="1" si="793"/>
        <v>2.6767494986001603</v>
      </c>
      <c r="H821" s="229">
        <f ca="1"/>
        <v>1.598174730246274E-2</v>
      </c>
      <c r="I821" s="293">
        <f t="shared" ref="I821:K821" ca="1" si="839">(J821-H821)*10000</f>
        <v>0.52835601181144143</v>
      </c>
      <c r="J821" s="229">
        <f ca="1"/>
        <v>1.6034582903643884E-2</v>
      </c>
      <c r="K821" s="293">
        <f t="shared" ca="1" si="839"/>
        <v>2.0767945096634639</v>
      </c>
      <c r="L821" s="229">
        <f ca="1"/>
        <v>1.624226235461023E-2</v>
      </c>
      <c r="M821" s="2" t="s">
        <v>321</v>
      </c>
    </row>
    <row r="822" spans="3:13">
      <c r="C822" s="228">
        <f t="shared" si="792"/>
        <v>50904.710543981484</v>
      </c>
      <c r="D822" s="229">
        <f ca="1"/>
        <v>1.5653794386175438E-2</v>
      </c>
      <c r="E822" s="293">
        <f t="shared" ca="1" si="793"/>
        <v>0.51831242913105013</v>
      </c>
      <c r="F822" s="229">
        <f ca="1"/>
        <v>1.5705625629088543E-2</v>
      </c>
      <c r="G822" s="293">
        <f t="shared" ca="1" si="793"/>
        <v>2.6714674660286568</v>
      </c>
      <c r="H822" s="229">
        <f ca="1"/>
        <v>1.5972772375691408E-2</v>
      </c>
      <c r="I822" s="293">
        <f t="shared" ref="I822:K822" ca="1" si="840">(J822-H822)*10000</f>
        <v>0.52886452095172309</v>
      </c>
      <c r="J822" s="229">
        <f ca="1"/>
        <v>1.6025658827786581E-2</v>
      </c>
      <c r="K822" s="293">
        <f t="shared" ca="1" si="840"/>
        <v>2.0713696790437828</v>
      </c>
      <c r="L822" s="229">
        <f ca="1"/>
        <v>1.6232795795690959E-2</v>
      </c>
      <c r="M822" s="2" t="s">
        <v>321</v>
      </c>
    </row>
    <row r="823" spans="3:13">
      <c r="C823" s="228">
        <f t="shared" si="792"/>
        <v>50914.710543981484</v>
      </c>
      <c r="D823" s="229">
        <f ca="1"/>
        <v>1.5639033351221084E-2</v>
      </c>
      <c r="E823" s="293">
        <f t="shared" ca="1" si="793"/>
        <v>0.58211198491794902</v>
      </c>
      <c r="F823" s="229">
        <f ca="1"/>
        <v>1.5697244549712878E-2</v>
      </c>
      <c r="G823" s="293">
        <f t="shared" ca="1" si="793"/>
        <v>2.6662389523821397</v>
      </c>
      <c r="H823" s="229">
        <f ca="1"/>
        <v>1.5963868444951092E-2</v>
      </c>
      <c r="I823" s="293">
        <f t="shared" ref="I823:K823" ca="1" si="841">(J823-H823)*10000</f>
        <v>0.52923136771115131</v>
      </c>
      <c r="J823" s="229">
        <f ca="1"/>
        <v>1.6016791581722208E-2</v>
      </c>
      <c r="K823" s="293">
        <f t="shared" ca="1" si="841"/>
        <v>2.0659103303893867</v>
      </c>
      <c r="L823" s="229">
        <f ca="1"/>
        <v>1.6223382614761146E-2</v>
      </c>
      <c r="M823" s="2" t="s">
        <v>321</v>
      </c>
    </row>
    <row r="824" spans="3:13">
      <c r="C824" s="228">
        <f t="shared" si="792"/>
        <v>50924.710543981484</v>
      </c>
      <c r="D824" s="229">
        <f ca="1"/>
        <v>1.5624424716738972E-2</v>
      </c>
      <c r="E824" s="293">
        <f t="shared" ca="1" si="793"/>
        <v>0.64575224174575485</v>
      </c>
      <c r="F824" s="229">
        <f ca="1"/>
        <v>1.5688999940913547E-2</v>
      </c>
      <c r="G824" s="293">
        <f t="shared" ca="1" si="793"/>
        <v>2.6603557105576296</v>
      </c>
      <c r="H824" s="229">
        <f ca="1"/>
        <v>1.595503551196931E-2</v>
      </c>
      <c r="I824" s="293">
        <f t="shared" ref="I824:K824" ca="1" si="842">(J824-H824)*10000</f>
        <v>0.53021255393567723</v>
      </c>
      <c r="J824" s="229">
        <f ca="1"/>
        <v>1.6008056767362878E-2</v>
      </c>
      <c r="K824" s="293">
        <f t="shared" ca="1" si="842"/>
        <v>2.0596603597655694</v>
      </c>
      <c r="L824" s="229">
        <f ca="1"/>
        <v>1.6214022803339435E-2</v>
      </c>
      <c r="M824" s="2" t="s">
        <v>321</v>
      </c>
    </row>
    <row r="825" spans="3:13">
      <c r="C825" s="228">
        <f t="shared" si="792"/>
        <v>50934.710543981484</v>
      </c>
      <c r="D825" s="229">
        <f ca="1"/>
        <v>1.5609968782529305E-2</v>
      </c>
      <c r="E825" s="293">
        <f t="shared" ca="1" si="793"/>
        <v>0.70778456241248411</v>
      </c>
      <c r="F825" s="229">
        <f ca="1"/>
        <v>1.5680747238770554E-2</v>
      </c>
      <c r="G825" s="293">
        <f t="shared" ca="1" si="793"/>
        <v>2.655263394393502</v>
      </c>
      <c r="H825" s="229">
        <f ca="1"/>
        <v>1.5946273578209904E-2</v>
      </c>
      <c r="I825" s="293">
        <f t="shared" ref="I825:K825" ca="1" si="843">(J825-H825)*10000</f>
        <v>0.53027471154584727</v>
      </c>
      <c r="J825" s="229">
        <f ca="1"/>
        <v>1.5999301049364489E-2</v>
      </c>
      <c r="K825" s="293">
        <f t="shared" ca="1" si="843"/>
        <v>2.0541530337468346</v>
      </c>
      <c r="L825" s="229">
        <f ca="1"/>
        <v>1.6204716352739172E-2</v>
      </c>
      <c r="M825" s="2" t="s">
        <v>321</v>
      </c>
    </row>
    <row r="826" spans="3:13">
      <c r="C826" s="228">
        <f t="shared" si="792"/>
        <v>50944.710543981484</v>
      </c>
      <c r="D826" s="229">
        <f ca="1"/>
        <v>1.5595665849391413E-2</v>
      </c>
      <c r="E826" s="293">
        <f t="shared" ca="1" si="793"/>
        <v>0.76894322643253354</v>
      </c>
      <c r="F826" s="229">
        <f ca="1"/>
        <v>1.5672560172034666E-2</v>
      </c>
      <c r="G826" s="293">
        <f t="shared" ca="1" si="793"/>
        <v>2.6502247283615583</v>
      </c>
      <c r="H826" s="229">
        <f ca="1"/>
        <v>1.5937582644870822E-2</v>
      </c>
      <c r="I826" s="293">
        <f t="shared" ref="I826:K826" ca="1" si="844">(J826-H826)*10000</f>
        <v>0.53019862748842495</v>
      </c>
      <c r="J826" s="229">
        <f ca="1"/>
        <v>1.5990602507619665E-2</v>
      </c>
      <c r="K826" s="293">
        <f t="shared" ca="1" si="844"/>
        <v>2.0486074644796708</v>
      </c>
      <c r="L826" s="229">
        <f ca="1"/>
        <v>1.6195463254067632E-2</v>
      </c>
      <c r="M826" s="2" t="s">
        <v>321</v>
      </c>
    </row>
    <row r="827" spans="3:13">
      <c r="C827" s="228">
        <f t="shared" si="792"/>
        <v>50954.710543981484</v>
      </c>
      <c r="D827" s="229">
        <f ca="1"/>
        <v>1.55815162170456E-2</v>
      </c>
      <c r="E827" s="293">
        <f t="shared" ca="1" si="793"/>
        <v>0.82860483084621483</v>
      </c>
      <c r="F827" s="229">
        <f ca="1"/>
        <v>1.5664376700130222E-2</v>
      </c>
      <c r="G827" s="293">
        <f t="shared" ca="1" si="793"/>
        <v>2.645860127593533</v>
      </c>
      <c r="H827" s="229">
        <f ca="1"/>
        <v>1.5928962712889575E-2</v>
      </c>
      <c r="I827" s="293">
        <f t="shared" ref="I827:K827" ca="1" si="845">(J827-H827)*10000</f>
        <v>0.52219154874647011</v>
      </c>
      <c r="J827" s="229">
        <f ca="1"/>
        <v>1.5981181867764222E-2</v>
      </c>
      <c r="K827" s="293">
        <f t="shared" ca="1" si="845"/>
        <v>2.0508163046234831</v>
      </c>
      <c r="L827" s="229">
        <f ca="1"/>
        <v>1.618626349822657E-2</v>
      </c>
      <c r="M827" s="2" t="s">
        <v>321</v>
      </c>
    </row>
    <row r="828" spans="3:13">
      <c r="C828" s="228">
        <f t="shared" si="792"/>
        <v>50964.710543981484</v>
      </c>
      <c r="D828" s="229">
        <f ca="1"/>
        <v>1.5567520185112177E-2</v>
      </c>
      <c r="E828" s="293">
        <f t="shared" ca="1" si="793"/>
        <v>0.88803664685676442</v>
      </c>
      <c r="F828" s="229">
        <f ca="1"/>
        <v>1.5656323849797853E-2</v>
      </c>
      <c r="G828" s="293">
        <f t="shared" ca="1" si="793"/>
        <v>2.6408993314712066</v>
      </c>
      <c r="H828" s="229">
        <f ca="1"/>
        <v>1.5920413782944974E-2</v>
      </c>
      <c r="I828" s="293">
        <f t="shared" ref="I828:K828" ca="1" si="846">(J828-H828)*10000</f>
        <v>0.49817013256635984</v>
      </c>
      <c r="J828" s="229">
        <f ca="1"/>
        <v>1.597023079620161E-2</v>
      </c>
      <c r="K828" s="293">
        <f t="shared" ca="1" si="846"/>
        <v>2.0688627971121933</v>
      </c>
      <c r="L828" s="229">
        <f ca="1"/>
        <v>1.6177117075912829E-2</v>
      </c>
      <c r="M828" s="2" t="s">
        <v>321</v>
      </c>
    </row>
    <row r="829" spans="3:13">
      <c r="C829" s="228">
        <f t="shared" si="792"/>
        <v>50974.710543981484</v>
      </c>
      <c r="D829" s="229">
        <f ca="1"/>
        <v>1.5553678846536969E-2</v>
      </c>
      <c r="E829" s="293">
        <f t="shared" ca="1" si="793"/>
        <v>0.94657805288835339</v>
      </c>
      <c r="F829" s="229">
        <f ca="1"/>
        <v>1.5648336651825804E-2</v>
      </c>
      <c r="G829" s="293">
        <f t="shared" ca="1" si="793"/>
        <v>2.6359920362326732</v>
      </c>
      <c r="H829" s="229">
        <f ca="1"/>
        <v>1.5911935855449071E-2</v>
      </c>
      <c r="I829" s="293">
        <f t="shared" ref="I829:K829" ca="1" si="847">(J829-H829)*10000</f>
        <v>0.47403799808106578</v>
      </c>
      <c r="J829" s="229">
        <f ca="1"/>
        <v>1.5959339655257178E-2</v>
      </c>
      <c r="K829" s="293">
        <f t="shared" ca="1" si="847"/>
        <v>2.0868432236202663</v>
      </c>
      <c r="L829" s="229">
        <f ca="1"/>
        <v>1.6168023977619204E-2</v>
      </c>
      <c r="M829" s="2" t="s">
        <v>321</v>
      </c>
    </row>
    <row r="830" spans="3:13">
      <c r="C830" s="228">
        <f t="shared" si="792"/>
        <v>50984.710543981484</v>
      </c>
      <c r="D830" s="229">
        <f ca="1"/>
        <v>1.5539998334713492E-2</v>
      </c>
      <c r="E830" s="293">
        <f t="shared" ca="1" si="793"/>
        <v>1.0041676450876085</v>
      </c>
      <c r="F830" s="229">
        <f ca="1"/>
        <v>1.5640415099222253E-2</v>
      </c>
      <c r="G830" s="293">
        <f t="shared" ca="1" si="793"/>
        <v>2.6311382648229116</v>
      </c>
      <c r="H830" s="229">
        <f ca="1"/>
        <v>1.5903528925704544E-2</v>
      </c>
      <c r="I830" s="293">
        <f t="shared" ref="I830:K830" ca="1" si="848">(J830-H830)*10000</f>
        <v>0.44979573595727018</v>
      </c>
      <c r="J830" s="229">
        <f ca="1"/>
        <v>1.5948508499300271E-2</v>
      </c>
      <c r="K830" s="293">
        <f t="shared" ca="1" si="848"/>
        <v>2.1047569433467124</v>
      </c>
      <c r="L830" s="229">
        <f ca="1"/>
        <v>1.6158984193634943E-2</v>
      </c>
      <c r="M830" s="2" t="s">
        <v>321</v>
      </c>
    </row>
    <row r="831" spans="3:13">
      <c r="C831" s="228">
        <f t="shared" si="792"/>
        <v>50994.710543981484</v>
      </c>
      <c r="D831" s="229">
        <f ca="1"/>
        <v>1.5526480145185715E-2</v>
      </c>
      <c r="E831" s="293">
        <f t="shared" ca="1" si="793"/>
        <v>1.0607903741222287</v>
      </c>
      <c r="F831" s="229">
        <f ca="1"/>
        <v>1.5632559182597938E-2</v>
      </c>
      <c r="G831" s="293">
        <f t="shared" ca="1" si="793"/>
        <v>2.6263380387207129</v>
      </c>
      <c r="H831" s="229">
        <f ca="1"/>
        <v>1.5895192986470009E-2</v>
      </c>
      <c r="I831" s="293">
        <f t="shared" ref="I831:K831" ca="1" si="849">(J831-H831)*10000</f>
        <v>0.4254424544886809</v>
      </c>
      <c r="J831" s="229">
        <f ca="1"/>
        <v>1.5937737231918877E-2</v>
      </c>
      <c r="K831" s="293">
        <f t="shared" ca="1" si="849"/>
        <v>2.1226048212609134</v>
      </c>
      <c r="L831" s="229">
        <f ca="1"/>
        <v>1.6149997714044968E-2</v>
      </c>
      <c r="M831" s="2" t="s">
        <v>321</v>
      </c>
    </row>
    <row r="832" spans="3:13">
      <c r="C832" s="228">
        <f t="shared" si="792"/>
        <v>51004.710543981484</v>
      </c>
      <c r="D832" s="229">
        <f ca="1"/>
        <v>1.5513124589804085E-2</v>
      </c>
      <c r="E832" s="293">
        <f t="shared" ca="1" si="793"/>
        <v>1.1164431785323261</v>
      </c>
      <c r="F832" s="229">
        <f ca="1"/>
        <v>1.5624768907657318E-2</v>
      </c>
      <c r="G832" s="293">
        <f t="shared" ca="1" si="793"/>
        <v>2.6215913182437225</v>
      </c>
      <c r="H832" s="229">
        <f ca="1"/>
        <v>1.588692803948169E-2</v>
      </c>
      <c r="I832" s="293">
        <f t="shared" ref="I832:K832" ca="1" si="850">(J832-H832)*10000</f>
        <v>0.40097679144316528</v>
      </c>
      <c r="J832" s="229">
        <f ca="1"/>
        <v>1.5927025718626007E-2</v>
      </c>
      <c r="K832" s="293">
        <f t="shared" ca="1" si="850"/>
        <v>2.1403881010595427</v>
      </c>
      <c r="L832" s="229">
        <f ca="1"/>
        <v>1.6141064528731961E-2</v>
      </c>
      <c r="M832" s="2" t="s">
        <v>321</v>
      </c>
    </row>
    <row r="833" spans="3:13">
      <c r="C833" s="228">
        <f t="shared" si="792"/>
        <v>51014.710543981484</v>
      </c>
      <c r="D833" s="229">
        <f ca="1"/>
        <v>1.5499931980539216E-2</v>
      </c>
      <c r="E833" s="293">
        <f t="shared" ca="1" si="793"/>
        <v>1.1715670263113924</v>
      </c>
      <c r="F833" s="229">
        <f ca="1"/>
        <v>1.5617088683170355E-2</v>
      </c>
      <c r="G833" s="293">
        <f t="shared" ca="1" si="793"/>
        <v>2.6169827239382046</v>
      </c>
      <c r="H833" s="229">
        <f ca="1"/>
        <v>1.5878786955564175E-2</v>
      </c>
      <c r="I833" s="293">
        <f t="shared" ref="I833:K833" ca="1" si="851">(J833-H833)*10000</f>
        <v>0.38007170973214377</v>
      </c>
      <c r="J833" s="229">
        <f ca="1"/>
        <v>1.591679412653739E-2</v>
      </c>
      <c r="K833" s="293">
        <f t="shared" ca="1" si="851"/>
        <v>2.1539050083952196</v>
      </c>
      <c r="L833" s="229">
        <f ca="1"/>
        <v>1.6132184627376912E-2</v>
      </c>
      <c r="M833" s="2" t="s">
        <v>321</v>
      </c>
    </row>
    <row r="834" spans="3:13">
      <c r="C834" s="228">
        <f t="shared" si="792"/>
        <v>51024.710543981484</v>
      </c>
      <c r="D834" s="229">
        <f ca="1"/>
        <v>1.5486902628541908E-2</v>
      </c>
      <c r="E834" s="293">
        <f t="shared" ca="1" si="793"/>
        <v>1.2252412368274519</v>
      </c>
      <c r="F834" s="229">
        <f ca="1"/>
        <v>1.5609426752224653E-2</v>
      </c>
      <c r="G834" s="293">
        <f t="shared" ca="1" si="793"/>
        <v>2.6123405855563857</v>
      </c>
      <c r="H834" s="229">
        <f ca="1"/>
        <v>1.5870660810780292E-2</v>
      </c>
      <c r="I834" s="293">
        <f t="shared" ref="I834:K834" ca="1" si="852">(J834-H834)*10000</f>
        <v>0.35509821082812393</v>
      </c>
      <c r="J834" s="229">
        <f ca="1"/>
        <v>1.5906170631863104E-2</v>
      </c>
      <c r="K834" s="293">
        <f t="shared" ca="1" si="852"/>
        <v>2.171873675952396</v>
      </c>
      <c r="L834" s="229">
        <f ca="1"/>
        <v>1.6123357999458344E-2</v>
      </c>
      <c r="M834" s="2" t="s">
        <v>321</v>
      </c>
    </row>
    <row r="835" spans="3:13">
      <c r="C835" s="228">
        <f t="shared" si="792"/>
        <v>51034.710543981484</v>
      </c>
      <c r="D835" s="229">
        <f ca="1"/>
        <v>1.547403684532293E-2</v>
      </c>
      <c r="E835" s="293">
        <f t="shared" ca="1" si="793"/>
        <v>1.2779361586353135</v>
      </c>
      <c r="F835" s="229">
        <f ca="1"/>
        <v>1.5601830461186461E-2</v>
      </c>
      <c r="G835" s="293">
        <f t="shared" ca="1" si="793"/>
        <v>2.6077519754713272</v>
      </c>
      <c r="H835" s="229">
        <f ca="1"/>
        <v>1.5862605658733594E-2</v>
      </c>
      <c r="I835" s="293">
        <f t="shared" ref="I835:K835" ca="1" si="853">(J835-H835)*10000</f>
        <v>0.33000872153098049</v>
      </c>
      <c r="J835" s="229">
        <f ca="1"/>
        <v>1.5895606530886692E-2</v>
      </c>
      <c r="K835" s="293">
        <f t="shared" ca="1" si="853"/>
        <v>2.1897810336770491</v>
      </c>
      <c r="L835" s="229">
        <f ca="1"/>
        <v>1.6114584634254397E-2</v>
      </c>
      <c r="M835" s="2" t="s">
        <v>321</v>
      </c>
    </row>
    <row r="836" spans="3:13">
      <c r="C836" s="228">
        <f t="shared" si="792"/>
        <v>51044.710543981484</v>
      </c>
      <c r="D836" s="229">
        <f ca="1"/>
        <v>1.5461334941314329E-2</v>
      </c>
      <c r="E836" s="293">
        <f t="shared" ca="1" si="793"/>
        <v>1.3292932136524556</v>
      </c>
      <c r="F836" s="229">
        <f ca="1"/>
        <v>1.5594264262679574E-2</v>
      </c>
      <c r="G836" s="293">
        <f t="shared" ca="1" si="793"/>
        <v>2.598432050832499</v>
      </c>
      <c r="H836" s="229">
        <f ca="1"/>
        <v>1.5854107467762824E-2</v>
      </c>
      <c r="I836" s="293">
        <f t="shared" ref="I836:K836" ca="1" si="854">(J836-H836)*10000</f>
        <v>0.30829898869263322</v>
      </c>
      <c r="J836" s="229">
        <f ca="1"/>
        <v>1.5884937366632088E-2</v>
      </c>
      <c r="K836" s="293">
        <f t="shared" ca="1" si="854"/>
        <v>2.20927154208881</v>
      </c>
      <c r="L836" s="229">
        <f ca="1"/>
        <v>1.6105864520840969E-2</v>
      </c>
      <c r="M836" s="2" t="s">
        <v>321</v>
      </c>
    </row>
    <row r="837" spans="3:13">
      <c r="C837" s="228">
        <f t="shared" si="792"/>
        <v>51054.710543981484</v>
      </c>
      <c r="D837" s="229">
        <f ca="1"/>
        <v>1.5448797227407244E-2</v>
      </c>
      <c r="E837" s="293">
        <f t="shared" ca="1" si="793"/>
        <v>1.3800498252629703</v>
      </c>
      <c r="F837" s="229">
        <f ca="1"/>
        <v>1.5586802209933541E-2</v>
      </c>
      <c r="G837" s="293">
        <f t="shared" ca="1" si="793"/>
        <v>2.5469042460019193</v>
      </c>
      <c r="H837" s="229">
        <f ca="1"/>
        <v>1.5841492634533733E-2</v>
      </c>
      <c r="I837" s="293">
        <f t="shared" ref="I837:K837" ca="1" si="855">(J837-H837)*10000</f>
        <v>0.33014549773096452</v>
      </c>
      <c r="J837" s="229">
        <f ca="1"/>
        <v>1.587450718430683E-2</v>
      </c>
      <c r="K837" s="293">
        <f t="shared" ca="1" si="855"/>
        <v>2.226904637891991</v>
      </c>
      <c r="L837" s="229">
        <f ca="1"/>
        <v>1.6097197648096029E-2</v>
      </c>
      <c r="M837" s="2" t="s">
        <v>321</v>
      </c>
    </row>
    <row r="838" spans="3:13">
      <c r="C838" s="228">
        <f t="shared" si="792"/>
        <v>51064.710543981484</v>
      </c>
      <c r="D838" s="229">
        <f ca="1"/>
        <v>1.5436424257858556E-2</v>
      </c>
      <c r="E838" s="293">
        <f t="shared" ca="1" si="793"/>
        <v>1.4298154482251038</v>
      </c>
      <c r="F838" s="229">
        <f ca="1"/>
        <v>1.5579405802681067E-2</v>
      </c>
      <c r="G838" s="293">
        <f t="shared" ca="1" si="793"/>
        <v>2.4954747513339197</v>
      </c>
      <c r="H838" s="229">
        <f ca="1"/>
        <v>1.5828953277814459E-2</v>
      </c>
      <c r="I838" s="293">
        <f t="shared" ref="I838:K838" ca="1" si="856">(J838-H838)*10000</f>
        <v>0.35182680393677085</v>
      </c>
      <c r="J838" s="229">
        <f ca="1"/>
        <v>1.5864135958208136E-2</v>
      </c>
      <c r="K838" s="293">
        <f t="shared" ca="1" si="856"/>
        <v>2.2444804648776016</v>
      </c>
      <c r="L838" s="229">
        <f ca="1"/>
        <v>1.6088584004695896E-2</v>
      </c>
      <c r="M838" s="2" t="s">
        <v>321</v>
      </c>
    </row>
    <row r="839" spans="3:13">
      <c r="C839" s="228">
        <f t="shared" si="792"/>
        <v>51074.710543981484</v>
      </c>
      <c r="D839" s="229">
        <f ca="1"/>
        <v>1.5424221633607252E-2</v>
      </c>
      <c r="E839" s="293">
        <f t="shared" ca="1" si="793"/>
        <v>1.4788006474640569</v>
      </c>
      <c r="F839" s="229">
        <f ca="1"/>
        <v>1.5572101698353658E-2</v>
      </c>
      <c r="G839" s="293">
        <f t="shared" ca="1" si="793"/>
        <v>2.4438763188589645</v>
      </c>
      <c r="H839" s="229">
        <f ca="1"/>
        <v>1.5816489330239554E-2</v>
      </c>
      <c r="I839" s="293">
        <f t="shared" ref="I839:K839" ca="1" si="857">(J839-H839)*10000</f>
        <v>0.37451946469774927</v>
      </c>
      <c r="J839" s="229">
        <f ca="1"/>
        <v>1.5853941276709329E-2</v>
      </c>
      <c r="K839" s="293">
        <f t="shared" ca="1" si="857"/>
        <v>2.2608230241079328</v>
      </c>
      <c r="L839" s="229">
        <f ca="1"/>
        <v>1.6080023579120122E-2</v>
      </c>
      <c r="M839" s="2" t="s">
        <v>321</v>
      </c>
    </row>
    <row r="840" spans="3:13">
      <c r="C840" s="228">
        <f t="shared" ref="C840:C903" si="858">C839+Periodicity</f>
        <v>51084.710543981484</v>
      </c>
      <c r="D840" s="229">
        <f ca="1"/>
        <v>1.5412191845481602E-2</v>
      </c>
      <c r="E840" s="293">
        <f t="shared" ref="E840:G903" ca="1" si="859">(F840-D840)*10000</f>
        <v>1.5264176292350238</v>
      </c>
      <c r="F840" s="229">
        <f ca="1"/>
        <v>1.5564833608405104E-2</v>
      </c>
      <c r="G840" s="293">
        <f t="shared" ca="1" si="859"/>
        <v>2.3926711219716958</v>
      </c>
      <c r="H840" s="229">
        <f ca="1"/>
        <v>1.5804100720602274E-2</v>
      </c>
      <c r="I840" s="293">
        <f t="shared" ref="I840:K840" ca="1" si="860">(J840-H840)*10000</f>
        <v>0.39571329127071481</v>
      </c>
      <c r="J840" s="229">
        <f ca="1"/>
        <v>1.5843672049729345E-2</v>
      </c>
      <c r="K840" s="293">
        <f t="shared" ca="1" si="860"/>
        <v>2.2784430991807518</v>
      </c>
      <c r="L840" s="229">
        <f ca="1"/>
        <v>1.607151635964742E-2</v>
      </c>
      <c r="M840" s="2" t="s">
        <v>321</v>
      </c>
    </row>
    <row r="841" spans="3:13">
      <c r="C841" s="228">
        <f t="shared" si="858"/>
        <v>51094.710543981484</v>
      </c>
      <c r="D841" s="229">
        <f ca="1"/>
        <v>1.5400335216283147E-2</v>
      </c>
      <c r="E841" s="293">
        <f t="shared" ca="1" si="859"/>
        <v>1.5729594250657106</v>
      </c>
      <c r="F841" s="229">
        <f ca="1"/>
        <v>1.5557631158789718E-2</v>
      </c>
      <c r="G841" s="293">
        <f t="shared" ca="1" si="859"/>
        <v>2.3415622864924637</v>
      </c>
      <c r="H841" s="229">
        <f ca="1"/>
        <v>1.5791787387438964E-2</v>
      </c>
      <c r="I841" s="293">
        <f t="shared" ref="I841:K841" ca="1" si="861">(J841-H841)*10000</f>
        <v>0.41673987968612186</v>
      </c>
      <c r="J841" s="229">
        <f ca="1"/>
        <v>1.5833461375407577E-2</v>
      </c>
      <c r="K841" s="293">
        <f t="shared" ca="1" si="861"/>
        <v>2.2960095895215722</v>
      </c>
      <c r="L841" s="229">
        <f ca="1"/>
        <v>1.6063062334359734E-2</v>
      </c>
      <c r="M841" s="2" t="s">
        <v>321</v>
      </c>
    </row>
    <row r="842" spans="3:13">
      <c r="C842" s="228">
        <f t="shared" si="858"/>
        <v>51104.710543981484</v>
      </c>
      <c r="D842" s="229">
        <f ca="1"/>
        <v>1.5388652068694074E-2</v>
      </c>
      <c r="E842" s="293">
        <f t="shared" ca="1" si="859"/>
        <v>1.6184228135100212</v>
      </c>
      <c r="F842" s="229">
        <f ca="1"/>
        <v>1.5550494350045076E-2</v>
      </c>
      <c r="G842" s="293">
        <f t="shared" ca="1" si="859"/>
        <v>2.2923879886761234</v>
      </c>
      <c r="H842" s="229">
        <f ca="1"/>
        <v>1.5779733148912688E-2</v>
      </c>
      <c r="I842" s="293">
        <f t="shared" ref="I842:K842" ca="1" si="862">(J842-H842)*10000</f>
        <v>0.43575963041130039</v>
      </c>
      <c r="J842" s="229">
        <f ca="1"/>
        <v>1.5823309111953818E-2</v>
      </c>
      <c r="K842" s="293">
        <f t="shared" ca="1" si="862"/>
        <v>2.3135237918806699</v>
      </c>
      <c r="L842" s="229">
        <f ca="1"/>
        <v>1.6054661491141885E-2</v>
      </c>
      <c r="M842" s="2" t="s">
        <v>321</v>
      </c>
    </row>
    <row r="843" spans="3:13">
      <c r="C843" s="228">
        <f t="shared" si="858"/>
        <v>51114.710543981484</v>
      </c>
      <c r="D843" s="229">
        <f ca="1"/>
        <v>1.5377142725135882E-2</v>
      </c>
      <c r="E843" s="293">
        <f t="shared" ca="1" si="859"/>
        <v>1.5256662587391154</v>
      </c>
      <c r="F843" s="229">
        <f ca="1"/>
        <v>1.5529709351009793E-2</v>
      </c>
      <c r="G843" s="293">
        <f t="shared" ca="1" si="859"/>
        <v>2.3780598873324177</v>
      </c>
      <c r="H843" s="229">
        <f ca="1"/>
        <v>1.5767515339743035E-2</v>
      </c>
      <c r="I843" s="293">
        <f t="shared" ref="I843:K843" ca="1" si="863">(J843-H843)*10000</f>
        <v>0.45643948603613788</v>
      </c>
      <c r="J843" s="229">
        <f ca="1"/>
        <v>1.5813159288346649E-2</v>
      </c>
      <c r="K843" s="293">
        <f t="shared" ca="1" si="863"/>
        <v>2.3315452933462057</v>
      </c>
      <c r="L843" s="229">
        <f ca="1"/>
        <v>1.6046313817681269E-2</v>
      </c>
      <c r="M843" s="2" t="s">
        <v>321</v>
      </c>
    </row>
    <row r="844" spans="3:13">
      <c r="C844" s="228">
        <f t="shared" si="858"/>
        <v>51124.710543981484</v>
      </c>
      <c r="D844" s="229">
        <f ca="1"/>
        <v>1.5365807507750837E-2</v>
      </c>
      <c r="E844" s="293">
        <f t="shared" ca="1" si="859"/>
        <v>1.4321241237560436</v>
      </c>
      <c r="F844" s="229">
        <f ca="1"/>
        <v>1.5509019920126441E-2</v>
      </c>
      <c r="G844" s="293">
        <f t="shared" ca="1" si="859"/>
        <v>2.4635274906337039</v>
      </c>
      <c r="H844" s="229">
        <f ca="1"/>
        <v>1.5755372669189811E-2</v>
      </c>
      <c r="I844" s="293">
        <f t="shared" ref="I844:K844" ca="1" si="864">(J844-H844)*10000</f>
        <v>0.4776619432508844</v>
      </c>
      <c r="J844" s="229">
        <f ca="1"/>
        <v>1.58031388635149E-2</v>
      </c>
      <c r="K844" s="293">
        <f t="shared" ca="1" si="864"/>
        <v>2.3488043795392293</v>
      </c>
      <c r="L844" s="229">
        <f ca="1"/>
        <v>1.6038019301468823E-2</v>
      </c>
      <c r="M844" s="2" t="s">
        <v>321</v>
      </c>
    </row>
    <row r="845" spans="3:13">
      <c r="C845" s="228">
        <f t="shared" si="858"/>
        <v>51134.710543981484</v>
      </c>
      <c r="D845" s="229">
        <f ca="1"/>
        <v>1.5354646738482062E-2</v>
      </c>
      <c r="E845" s="293">
        <f t="shared" ca="1" si="859"/>
        <v>1.337614015867912</v>
      </c>
      <c r="F845" s="229">
        <f ca="1"/>
        <v>1.5488408140068853E-2</v>
      </c>
      <c r="G845" s="293">
        <f t="shared" ca="1" si="859"/>
        <v>2.5489693241618863</v>
      </c>
      <c r="H845" s="229">
        <f ca="1"/>
        <v>1.5743305072485041E-2</v>
      </c>
      <c r="I845" s="293">
        <f t="shared" ref="I845:K845" ca="1" si="865">(J845-H845)*10000</f>
        <v>0.49871339447914165</v>
      </c>
      <c r="J845" s="229">
        <f ca="1"/>
        <v>1.5793176411932956E-2</v>
      </c>
      <c r="K845" s="293">
        <f t="shared" ca="1" si="865"/>
        <v>2.3660151786769958</v>
      </c>
      <c r="L845" s="229">
        <f ca="1"/>
        <v>1.6029777929800655E-2</v>
      </c>
      <c r="M845" s="2" t="s">
        <v>321</v>
      </c>
    </row>
    <row r="846" spans="3:13">
      <c r="C846" s="228">
        <f t="shared" si="858"/>
        <v>51144.710543981484</v>
      </c>
      <c r="D846" s="229">
        <f ca="1"/>
        <v>1.5301765489102625E-2</v>
      </c>
      <c r="E846" s="293">
        <f t="shared" ca="1" si="859"/>
        <v>1.7843798555206187</v>
      </c>
      <c r="F846" s="229">
        <f ca="1"/>
        <v>1.5480203474654687E-2</v>
      </c>
      <c r="G846" s="293">
        <f t="shared" ca="1" si="859"/>
        <v>2.5539022855447686</v>
      </c>
      <c r="H846" s="229">
        <f ca="1"/>
        <v>1.5735593703209164E-2</v>
      </c>
      <c r="I846" s="293">
        <f t="shared" ref="I846:K846" ca="1" si="866">(J846-H846)*10000</f>
        <v>0.49844193745617049</v>
      </c>
      <c r="J846" s="229">
        <f ca="1"/>
        <v>1.5785437896954781E-2</v>
      </c>
      <c r="K846" s="293">
        <f t="shared" ca="1" si="866"/>
        <v>2.383289660487717</v>
      </c>
      <c r="L846" s="229">
        <f ca="1"/>
        <v>1.6023766863003552E-2</v>
      </c>
      <c r="M846" s="2" t="s">
        <v>321</v>
      </c>
    </row>
    <row r="847" spans="3:13">
      <c r="C847" s="228">
        <f t="shared" si="858"/>
        <v>51154.710543981484</v>
      </c>
      <c r="D847" s="229">
        <f ca="1"/>
        <v>1.5291012899704181E-2</v>
      </c>
      <c r="E847" s="293">
        <f t="shared" ca="1" si="859"/>
        <v>1.8242158919601867</v>
      </c>
      <c r="F847" s="229">
        <f ca="1"/>
        <v>1.5473434488900199E-2</v>
      </c>
      <c r="G847" s="293">
        <f t="shared" ca="1" si="859"/>
        <v>2.5499417005149514</v>
      </c>
      <c r="H847" s="229">
        <f ca="1"/>
        <v>1.5728428658951694E-2</v>
      </c>
      <c r="I847" s="293">
        <f t="shared" ref="I847:K847" ca="1" si="867">(J847-H847)*10000</f>
        <v>0.49540786001084358</v>
      </c>
      <c r="J847" s="229">
        <f ca="1"/>
        <v>1.5777969444952779E-2</v>
      </c>
      <c r="K847" s="293">
        <f t="shared" ca="1" si="867"/>
        <v>2.4007937867124087</v>
      </c>
      <c r="L847" s="229">
        <f ca="1"/>
        <v>1.601804882362402E-2</v>
      </c>
      <c r="M847" s="2" t="s">
        <v>321</v>
      </c>
    </row>
    <row r="848" spans="3:13">
      <c r="C848" s="228">
        <f t="shared" si="858"/>
        <v>51164.710543981484</v>
      </c>
      <c r="D848" s="229">
        <f ca="1"/>
        <v>1.528043848693833E-2</v>
      </c>
      <c r="E848" s="293">
        <f t="shared" ca="1" si="859"/>
        <v>1.8629211895186162</v>
      </c>
      <c r="F848" s="229">
        <f ca="1"/>
        <v>1.5466730605890192E-2</v>
      </c>
      <c r="G848" s="293">
        <f t="shared" ca="1" si="859"/>
        <v>2.5460341260418775</v>
      </c>
      <c r="H848" s="229">
        <f ca="1"/>
        <v>1.572133401849438E-2</v>
      </c>
      <c r="I848" s="293">
        <f t="shared" ref="I848:K848" ca="1" si="868">(J848-H848)*10000</f>
        <v>0.49222135443057619</v>
      </c>
      <c r="J848" s="229">
        <f ca="1"/>
        <v>1.5770556153937437E-2</v>
      </c>
      <c r="K848" s="293">
        <f t="shared" ca="1" si="868"/>
        <v>2.4182565448964062</v>
      </c>
      <c r="L848" s="229">
        <f ca="1"/>
        <v>1.6012381808427078E-2</v>
      </c>
      <c r="M848" s="2" t="s">
        <v>321</v>
      </c>
    </row>
    <row r="849" spans="3:13">
      <c r="C849" s="228">
        <f t="shared" si="858"/>
        <v>51174.710543981484</v>
      </c>
      <c r="D849" s="229">
        <f ca="1"/>
        <v>1.5270046036598034E-2</v>
      </c>
      <c r="E849" s="293">
        <f t="shared" ca="1" si="859"/>
        <v>1.9003981170045807</v>
      </c>
      <c r="F849" s="229">
        <f ca="1"/>
        <v>1.5460085848298492E-2</v>
      </c>
      <c r="G849" s="293">
        <f t="shared" ca="1" si="859"/>
        <v>2.5422562718602908</v>
      </c>
      <c r="H849" s="229">
        <f ca="1"/>
        <v>1.5714311475484521E-2</v>
      </c>
      <c r="I849" s="293">
        <f t="shared" ref="I849:K849" ca="1" si="869">(J849-H849)*10000</f>
        <v>0.48886561316224125</v>
      </c>
      <c r="J849" s="229">
        <f ca="1"/>
        <v>1.5763198036800746E-2</v>
      </c>
      <c r="K849" s="293">
        <f t="shared" ca="1" si="869"/>
        <v>2.435677855377044</v>
      </c>
      <c r="L849" s="229">
        <f ca="1"/>
        <v>1.600676582233845E-2</v>
      </c>
      <c r="M849" s="2" t="s">
        <v>321</v>
      </c>
    </row>
    <row r="850" spans="3:13">
      <c r="C850" s="228">
        <f t="shared" si="858"/>
        <v>51184.710543981484</v>
      </c>
      <c r="D850" s="229">
        <f ca="1"/>
        <v>1.5259835879158513E-2</v>
      </c>
      <c r="E850" s="293">
        <f t="shared" ca="1" si="859"/>
        <v>1.9367035669613439</v>
      </c>
      <c r="F850" s="229">
        <f ca="1"/>
        <v>1.5453506235854647E-2</v>
      </c>
      <c r="G850" s="293">
        <f t="shared" ca="1" si="859"/>
        <v>2.538481900809797</v>
      </c>
      <c r="H850" s="229">
        <f ca="1"/>
        <v>1.5707354425935627E-2</v>
      </c>
      <c r="I850" s="293">
        <f t="shared" ref="I850:K850" ca="1" si="870">(J850-H850)*10000</f>
        <v>0.48540775078587811</v>
      </c>
      <c r="J850" s="229">
        <f ca="1"/>
        <v>1.5755895201014215E-2</v>
      </c>
      <c r="K850" s="293">
        <f t="shared" ca="1" si="870"/>
        <v>2.4530566459601486</v>
      </c>
      <c r="L850" s="229">
        <f ca="1"/>
        <v>1.6001200865610229E-2</v>
      </c>
      <c r="M850" s="2" t="s">
        <v>321</v>
      </c>
    </row>
    <row r="851" spans="3:13">
      <c r="C851" s="228">
        <f t="shared" si="858"/>
        <v>51194.710543981484</v>
      </c>
      <c r="D851" s="229">
        <f ca="1"/>
        <v>1.5249808344896053E-2</v>
      </c>
      <c r="E851" s="293">
        <f t="shared" ca="1" si="859"/>
        <v>1.9718337999757343</v>
      </c>
      <c r="F851" s="229">
        <f ca="1"/>
        <v>1.5446991724893626E-2</v>
      </c>
      <c r="G851" s="293">
        <f t="shared" ca="1" si="859"/>
        <v>2.5347605583590607</v>
      </c>
      <c r="H851" s="229">
        <f ca="1"/>
        <v>1.5700467780729532E-2</v>
      </c>
      <c r="I851" s="293">
        <f t="shared" ref="I851:K851" ca="1" si="871">(J851-H851)*10000</f>
        <v>0.48179975765325067</v>
      </c>
      <c r="J851" s="229">
        <f ca="1"/>
        <v>1.5748647756494857E-2</v>
      </c>
      <c r="K851" s="293">
        <f t="shared" ca="1" si="871"/>
        <v>2.4703918173724082</v>
      </c>
      <c r="L851" s="229">
        <f ca="1"/>
        <v>1.5995686938232098E-2</v>
      </c>
      <c r="M851" s="2" t="s">
        <v>321</v>
      </c>
    </row>
    <row r="852" spans="3:13">
      <c r="C852" s="228">
        <f t="shared" si="858"/>
        <v>51204.710543981484</v>
      </c>
      <c r="D852" s="229">
        <f ca="1"/>
        <v>1.5239963763985594E-2</v>
      </c>
      <c r="E852" s="293">
        <f t="shared" ca="1" si="859"/>
        <v>2.0060238146378007</v>
      </c>
      <c r="F852" s="229">
        <f ca="1"/>
        <v>1.5440566145449374E-2</v>
      </c>
      <c r="G852" s="293">
        <f t="shared" ca="1" si="859"/>
        <v>2.5310152550716767</v>
      </c>
      <c r="H852" s="229">
        <f ca="1"/>
        <v>1.5693667670956542E-2</v>
      </c>
      <c r="I852" s="293">
        <f t="shared" ref="I852:K852" ca="1" si="872">(J852-H852)*10000</f>
        <v>0.47775417019894212</v>
      </c>
      <c r="J852" s="229">
        <f ca="1"/>
        <v>1.5741443087976436E-2</v>
      </c>
      <c r="K852" s="293">
        <f t="shared" ca="1" si="872"/>
        <v>2.4864636094844297</v>
      </c>
      <c r="L852" s="229">
        <f ca="1"/>
        <v>1.5990089448924879E-2</v>
      </c>
      <c r="M852" s="2" t="s">
        <v>321</v>
      </c>
    </row>
    <row r="853" spans="3:13">
      <c r="C853" s="228">
        <f t="shared" si="858"/>
        <v>51214.710543981484</v>
      </c>
      <c r="D853" s="229">
        <f ca="1"/>
        <v>1.5230302466483079E-2</v>
      </c>
      <c r="E853" s="293">
        <f t="shared" ca="1" si="859"/>
        <v>2.0388532056484636</v>
      </c>
      <c r="F853" s="229">
        <f ca="1"/>
        <v>1.5434187787047925E-2</v>
      </c>
      <c r="G853" s="293">
        <f t="shared" ca="1" si="859"/>
        <v>2.5274048738950503</v>
      </c>
      <c r="H853" s="229">
        <f ca="1"/>
        <v>1.568692827443743E-2</v>
      </c>
      <c r="I853" s="293">
        <f t="shared" ref="I853:K853" ca="1" si="873">(J853-H853)*10000</f>
        <v>0.47383461175588837</v>
      </c>
      <c r="J853" s="229">
        <f ca="1"/>
        <v>1.5734311735613019E-2</v>
      </c>
      <c r="K853" s="293">
        <f t="shared" ca="1" si="873"/>
        <v>2.5036683682877134</v>
      </c>
      <c r="L853" s="229">
        <f ca="1"/>
        <v>1.5984678572441791E-2</v>
      </c>
      <c r="M853" s="2" t="s">
        <v>321</v>
      </c>
    </row>
    <row r="854" spans="3:13">
      <c r="C854" s="228">
        <f t="shared" si="858"/>
        <v>51224.710543981484</v>
      </c>
      <c r="D854" s="229">
        <f ca="1"/>
        <v>1.5220824782085777E-2</v>
      </c>
      <c r="E854" s="293">
        <f t="shared" ca="1" si="859"/>
        <v>2.0704975003233739</v>
      </c>
      <c r="F854" s="229">
        <f ca="1"/>
        <v>1.5427874532118115E-2</v>
      </c>
      <c r="G854" s="293">
        <f t="shared" ca="1" si="859"/>
        <v>2.5238475491613093</v>
      </c>
      <c r="H854" s="229">
        <f ca="1"/>
        <v>1.5680259287034246E-2</v>
      </c>
      <c r="I854" s="293">
        <f t="shared" ref="I854:K854" ca="1" si="874">(J854-H854)*10000</f>
        <v>0.46976833432920556</v>
      </c>
      <c r="J854" s="229">
        <f ca="1"/>
        <v>1.5727236120467166E-2</v>
      </c>
      <c r="K854" s="293">
        <f t="shared" ca="1" si="874"/>
        <v>2.5208260286082447</v>
      </c>
      <c r="L854" s="229">
        <f ca="1"/>
        <v>1.5979318723327991E-2</v>
      </c>
      <c r="M854" s="2" t="s">
        <v>321</v>
      </c>
    </row>
    <row r="855" spans="3:13">
      <c r="C855" s="228">
        <f t="shared" si="858"/>
        <v>51234.710543981484</v>
      </c>
      <c r="D855" s="229">
        <f ca="1"/>
        <v>1.521153104054942E-2</v>
      </c>
      <c r="E855" s="293">
        <f t="shared" ca="1" si="859"/>
        <v>2.1007437265560709</v>
      </c>
      <c r="F855" s="229">
        <f ca="1"/>
        <v>1.5421605413205027E-2</v>
      </c>
      <c r="G855" s="293">
        <f t="shared" ca="1" si="859"/>
        <v>2.5203744002978352</v>
      </c>
      <c r="H855" s="229">
        <f ca="1"/>
        <v>1.5673642853234811E-2</v>
      </c>
      <c r="I855" s="293">
        <f t="shared" ref="I855:K855" ca="1" si="875">(J855-H855)*10000</f>
        <v>0.46572283730655223</v>
      </c>
      <c r="J855" s="229">
        <f ca="1"/>
        <v>1.5720215136965466E-2</v>
      </c>
      <c r="K855" s="293">
        <f t="shared" ca="1" si="875"/>
        <v>2.5379476376636774</v>
      </c>
      <c r="L855" s="229">
        <f ca="1"/>
        <v>1.5974009900731834E-2</v>
      </c>
      <c r="M855" s="2" t="s">
        <v>321</v>
      </c>
    </row>
    <row r="856" spans="3:13">
      <c r="C856" s="228">
        <f t="shared" si="858"/>
        <v>51244.710543981484</v>
      </c>
      <c r="D856" s="229">
        <f ca="1"/>
        <v>1.5202421571510864E-2</v>
      </c>
      <c r="E856" s="293">
        <f t="shared" ca="1" si="859"/>
        <v>2.1299781358774701</v>
      </c>
      <c r="F856" s="229">
        <f ca="1"/>
        <v>1.5415419385098611E-2</v>
      </c>
      <c r="G856" s="293">
        <f t="shared" ca="1" si="859"/>
        <v>2.5169206066484771</v>
      </c>
      <c r="H856" s="229">
        <f ca="1"/>
        <v>1.5667111445763458E-2</v>
      </c>
      <c r="I856" s="293">
        <f t="shared" ref="I856:K856" ca="1" si="876">(J856-H856)*10000</f>
        <v>0.46137366000065239</v>
      </c>
      <c r="J856" s="229">
        <f ca="1"/>
        <v>1.5713248811763524E-2</v>
      </c>
      <c r="K856" s="293">
        <f t="shared" ca="1" si="876"/>
        <v>2.5550329189162961</v>
      </c>
      <c r="L856" s="229">
        <f ca="1"/>
        <v>1.5968752103655153E-2</v>
      </c>
      <c r="M856" s="2" t="s">
        <v>321</v>
      </c>
    </row>
    <row r="857" spans="3:13">
      <c r="C857" s="228">
        <f t="shared" si="858"/>
        <v>51254.710543981484</v>
      </c>
      <c r="D857" s="229">
        <f ca="1"/>
        <v>1.5193499763757737E-2</v>
      </c>
      <c r="E857" s="293">
        <f t="shared" ca="1" si="859"/>
        <v>2.157986989699094</v>
      </c>
      <c r="F857" s="229">
        <f ca="1"/>
        <v>1.5409298462727646E-2</v>
      </c>
      <c r="G857" s="293">
        <f t="shared" ca="1" si="859"/>
        <v>2.5135197783353327</v>
      </c>
      <c r="H857" s="229">
        <f ca="1"/>
        <v>1.5660650440561179E-2</v>
      </c>
      <c r="I857" s="293">
        <f t="shared" ref="I857:K857" ca="1" si="877">(J857-H857)*10000</f>
        <v>0.45688105105738674</v>
      </c>
      <c r="J857" s="229">
        <f ca="1"/>
        <v>1.5706338545666918E-2</v>
      </c>
      <c r="K857" s="293">
        <f t="shared" ca="1" si="877"/>
        <v>2.5720678529304526</v>
      </c>
      <c r="L857" s="229">
        <f ca="1"/>
        <v>1.5963545330959963E-2</v>
      </c>
      <c r="M857" s="2" t="s">
        <v>321</v>
      </c>
    </row>
    <row r="858" spans="3:13">
      <c r="C858" s="228">
        <f t="shared" si="858"/>
        <v>51264.710543981484</v>
      </c>
      <c r="D858" s="229">
        <f ca="1"/>
        <v>1.5184769657120132E-2</v>
      </c>
      <c r="E858" s="293">
        <f t="shared" ca="1" si="859"/>
        <v>2.1850293500246325</v>
      </c>
      <c r="F858" s="229">
        <f ca="1"/>
        <v>1.5403272592122595E-2</v>
      </c>
      <c r="G858" s="293">
        <f t="shared" ca="1" si="859"/>
        <v>2.510148373375074</v>
      </c>
      <c r="H858" s="229">
        <f ca="1"/>
        <v>1.5654287429460102E-2</v>
      </c>
      <c r="I858" s="293">
        <f t="shared" ref="I858:K858" ca="1" si="878">(J858-H858)*10000</f>
        <v>0.45205802255986888</v>
      </c>
      <c r="J858" s="229">
        <f ca="1"/>
        <v>1.5699493231716089E-2</v>
      </c>
      <c r="K858" s="293">
        <f t="shared" ca="1" si="878"/>
        <v>2.58896349648291</v>
      </c>
      <c r="L858" s="229">
        <f ca="1"/>
        <v>1.595838958136438E-2</v>
      </c>
      <c r="M858" s="2" t="s">
        <v>321</v>
      </c>
    </row>
    <row r="859" spans="3:13">
      <c r="C859" s="228">
        <f t="shared" si="858"/>
        <v>51274.710543981484</v>
      </c>
      <c r="D859" s="229">
        <f ca="1"/>
        <v>1.5176231603336148E-2</v>
      </c>
      <c r="E859" s="293">
        <f t="shared" ca="1" si="859"/>
        <v>2.2105325826922253</v>
      </c>
      <c r="F859" s="229">
        <f ca="1"/>
        <v>1.5397284861605371E-2</v>
      </c>
      <c r="G859" s="293">
        <f t="shared" ca="1" si="859"/>
        <v>2.5068561139615988</v>
      </c>
      <c r="H859" s="229">
        <f ca="1"/>
        <v>1.5647970473001531E-2</v>
      </c>
      <c r="I859" s="293">
        <f t="shared" ref="I859:K859" ca="1" si="879">(J859-H859)*10000</f>
        <v>0.44727479529559772</v>
      </c>
      <c r="J859" s="229">
        <f ca="1"/>
        <v>1.5692697952531091E-2</v>
      </c>
      <c r="K859" s="293">
        <f t="shared" ca="1" si="879"/>
        <v>2.6058690091489494</v>
      </c>
      <c r="L859" s="229">
        <f ca="1"/>
        <v>1.5953284853445986E-2</v>
      </c>
      <c r="M859" s="2" t="s">
        <v>321</v>
      </c>
    </row>
    <row r="860" spans="3:13">
      <c r="C860" s="228">
        <f t="shared" si="858"/>
        <v>51284.710543981484</v>
      </c>
      <c r="D860" s="229">
        <f ca="1"/>
        <v>1.5167885943073865E-2</v>
      </c>
      <c r="E860" s="293">
        <f t="shared" ca="1" si="859"/>
        <v>2.2347628183753443</v>
      </c>
      <c r="F860" s="229">
        <f ca="1"/>
        <v>1.5391362224911399E-2</v>
      </c>
      <c r="G860" s="293">
        <f t="shared" ca="1" si="859"/>
        <v>2.5036169289073018</v>
      </c>
      <c r="H860" s="229">
        <f ca="1"/>
        <v>1.5641723917802129E-2</v>
      </c>
      <c r="I860" s="293">
        <f t="shared" ref="I860:K860" ca="1" si="880">(J860-H860)*10000</f>
        <v>0.44235152819836754</v>
      </c>
      <c r="J860" s="229">
        <f ca="1"/>
        <v>1.5685959070621966E-2</v>
      </c>
      <c r="K860" s="293">
        <f t="shared" ca="1" si="880"/>
        <v>2.6227207502000152</v>
      </c>
      <c r="L860" s="229">
        <f ca="1"/>
        <v>1.5948231145641967E-2</v>
      </c>
      <c r="M860" s="2" t="s">
        <v>321</v>
      </c>
    </row>
    <row r="861" spans="3:13">
      <c r="C861" s="228">
        <f t="shared" si="858"/>
        <v>51294.710543981484</v>
      </c>
      <c r="D861" s="229">
        <f ca="1"/>
        <v>1.5159733016500013E-2</v>
      </c>
      <c r="E861" s="293">
        <f t="shared" ca="1" si="859"/>
        <v>2.2573272448153485</v>
      </c>
      <c r="F861" s="229">
        <f ca="1"/>
        <v>1.5385465740981548E-2</v>
      </c>
      <c r="G861" s="293">
        <f t="shared" ca="1" si="859"/>
        <v>2.5008202369513484</v>
      </c>
      <c r="H861" s="229">
        <f ca="1"/>
        <v>1.5635547764676683E-2</v>
      </c>
      <c r="I861" s="293">
        <f t="shared" ref="I861:K861" ca="1" si="881">(J861-H861)*10000</f>
        <v>0.43712508173664177</v>
      </c>
      <c r="J861" s="229">
        <f ca="1"/>
        <v>1.5679260272850347E-2</v>
      </c>
      <c r="K861" s="293">
        <f t="shared" ca="1" si="881"/>
        <v>2.6396818339814025</v>
      </c>
      <c r="L861" s="229">
        <f ca="1"/>
        <v>1.5943228456248487E-2</v>
      </c>
      <c r="M861" s="2" t="s">
        <v>321</v>
      </c>
    </row>
    <row r="862" spans="3:13">
      <c r="C862" s="228">
        <f t="shared" si="858"/>
        <v>51304.710543981484</v>
      </c>
      <c r="D862" s="229">
        <f ca="1"/>
        <v>1.5151773164222108E-2</v>
      </c>
      <c r="E862" s="293">
        <f t="shared" ca="1" si="859"/>
        <v>2.2789715833227211</v>
      </c>
      <c r="F862" s="229">
        <f ca="1"/>
        <v>1.5379670322554381E-2</v>
      </c>
      <c r="G862" s="293">
        <f t="shared" ca="1" si="859"/>
        <v>2.4977169168835869</v>
      </c>
      <c r="H862" s="229">
        <f ca="1"/>
        <v>1.5629442014242739E-2</v>
      </c>
      <c r="I862" s="293">
        <f t="shared" ref="I862:K862" ca="1" si="882">(J862-H862)*10000</f>
        <v>0.4318993858098974</v>
      </c>
      <c r="J862" s="229">
        <f ca="1"/>
        <v>1.5672631952823729E-2</v>
      </c>
      <c r="K862" s="293">
        <f t="shared" ca="1" si="882"/>
        <v>2.6564483059890454</v>
      </c>
      <c r="L862" s="229">
        <f ca="1"/>
        <v>1.5938276783422634E-2</v>
      </c>
      <c r="M862" s="2" t="s">
        <v>321</v>
      </c>
    </row>
    <row r="863" spans="3:13">
      <c r="C863" s="228">
        <f t="shared" si="858"/>
        <v>51314.710543981484</v>
      </c>
      <c r="D863" s="229">
        <f ca="1"/>
        <v>1.5144006726329307E-2</v>
      </c>
      <c r="E863" s="293">
        <f t="shared" ca="1" si="859"/>
        <v>2.2993328698995423</v>
      </c>
      <c r="F863" s="229">
        <f ca="1"/>
        <v>1.5373940013319261E-2</v>
      </c>
      <c r="G863" s="293">
        <f t="shared" ca="1" si="859"/>
        <v>2.4946665359201066</v>
      </c>
      <c r="H863" s="229">
        <f ca="1"/>
        <v>1.5623406666911272E-2</v>
      </c>
      <c r="I863" s="293">
        <f t="shared" ref="I863:K863" ca="1" si="883">(J863-H863)*10000</f>
        <v>0.42653685332464525</v>
      </c>
      <c r="J863" s="229">
        <f ca="1"/>
        <v>1.5666060352243737E-2</v>
      </c>
      <c r="K863" s="293">
        <f t="shared" ca="1" si="883"/>
        <v>2.6731577293804056</v>
      </c>
      <c r="L863" s="229">
        <f ca="1"/>
        <v>1.5933376125181777E-2</v>
      </c>
      <c r="M863" s="2" t="s">
        <v>321</v>
      </c>
    </row>
    <row r="864" spans="3:13">
      <c r="C864" s="228">
        <f t="shared" si="858"/>
        <v>51324.710543981484</v>
      </c>
      <c r="D864" s="229">
        <f ca="1"/>
        <v>1.5136434043448541E-2</v>
      </c>
      <c r="E864" s="293">
        <f t="shared" ca="1" si="859"/>
        <v>2.3188874122399663</v>
      </c>
      <c r="F864" s="229">
        <f ca="1"/>
        <v>1.5368322784672537E-2</v>
      </c>
      <c r="G864" s="293">
        <f t="shared" ca="1" si="859"/>
        <v>2.4911893822805036</v>
      </c>
      <c r="H864" s="229">
        <f ca="1"/>
        <v>1.5617441722900588E-2</v>
      </c>
      <c r="I864" s="293">
        <f t="shared" ref="I864:K864" ca="1" si="884">(J864-H864)*10000</f>
        <v>0.43760635833152084</v>
      </c>
      <c r="J864" s="229">
        <f ca="1"/>
        <v>1.566120235873374E-2</v>
      </c>
      <c r="K864" s="293">
        <f t="shared" ca="1" si="884"/>
        <v>2.6732412067074702</v>
      </c>
      <c r="L864" s="229">
        <f ca="1"/>
        <v>1.5928526479404487E-2</v>
      </c>
      <c r="M864" s="2" t="s">
        <v>321</v>
      </c>
    </row>
    <row r="865" spans="3:13">
      <c r="C865" s="228">
        <f t="shared" si="858"/>
        <v>51334.710543981484</v>
      </c>
      <c r="D865" s="229">
        <f ca="1"/>
        <v>1.5129055455208769E-2</v>
      </c>
      <c r="E865" s="293">
        <f t="shared" ca="1" si="859"/>
        <v>2.3367022043397667</v>
      </c>
      <c r="F865" s="229">
        <f ca="1"/>
        <v>1.5362725675642746E-2</v>
      </c>
      <c r="G865" s="293">
        <f t="shared" ca="1" si="859"/>
        <v>2.4882150657771356</v>
      </c>
      <c r="H865" s="229">
        <f ca="1"/>
        <v>1.5611547182220459E-2</v>
      </c>
      <c r="I865" s="293">
        <f t="shared" ref="I865:K865" ca="1" si="885">(J865-H865)*10000</f>
        <v>0.45530763992529188</v>
      </c>
      <c r="J865" s="229">
        <f ca="1"/>
        <v>1.5657077946212988E-2</v>
      </c>
      <c r="K865" s="293">
        <f t="shared" ca="1" si="885"/>
        <v>2.6664989761969111</v>
      </c>
      <c r="L865" s="229">
        <f ca="1"/>
        <v>1.5923727843832679E-2</v>
      </c>
      <c r="M865" s="2" t="s">
        <v>321</v>
      </c>
    </row>
    <row r="866" spans="3:13">
      <c r="C866" s="228">
        <f t="shared" si="858"/>
        <v>51344.710543981484</v>
      </c>
      <c r="D866" s="229">
        <f ca="1"/>
        <v>1.5121874690605198E-2</v>
      </c>
      <c r="E866" s="293">
        <f t="shared" ca="1" si="859"/>
        <v>2.3531898127924187</v>
      </c>
      <c r="F866" s="229">
        <f ca="1"/>
        <v>1.535719367188444E-2</v>
      </c>
      <c r="G866" s="293">
        <f t="shared" ca="1" si="859"/>
        <v>2.4852937280811331</v>
      </c>
      <c r="H866" s="229">
        <f ca="1"/>
        <v>1.5605723044692554E-2</v>
      </c>
      <c r="I866" s="293">
        <f t="shared" ref="I866:K866" ca="1" si="886">(J866-H866)*10000</f>
        <v>0.47285787978232352</v>
      </c>
      <c r="J866" s="229">
        <f ca="1"/>
        <v>1.5653008832670786E-2</v>
      </c>
      <c r="K866" s="293">
        <f t="shared" ca="1" si="886"/>
        <v>2.6597138339875053</v>
      </c>
      <c r="L866" s="229">
        <f ca="1"/>
        <v>1.5918980216069537E-2</v>
      </c>
      <c r="M866" s="2" t="s">
        <v>321</v>
      </c>
    </row>
    <row r="867" spans="3:13">
      <c r="C867" s="228">
        <f t="shared" si="858"/>
        <v>51354.710543981484</v>
      </c>
      <c r="D867" s="229">
        <f ca="1"/>
        <v>1.5114897970523542E-2</v>
      </c>
      <c r="E867" s="293">
        <f t="shared" ca="1" si="859"/>
        <v>2.3682880611214374</v>
      </c>
      <c r="F867" s="229">
        <f ca="1"/>
        <v>1.5351726776635686E-2</v>
      </c>
      <c r="G867" s="293">
        <f t="shared" ca="1" si="859"/>
        <v>2.4824253345505887</v>
      </c>
      <c r="H867" s="229">
        <f ca="1"/>
        <v>1.5599969310090745E-2</v>
      </c>
      <c r="I867" s="293">
        <f t="shared" ref="I867:K867" ca="1" si="887">(J867-H867)*10000</f>
        <v>0.49025749149571651</v>
      </c>
      <c r="J867" s="229">
        <f ca="1"/>
        <v>1.5648995059240316E-2</v>
      </c>
      <c r="K867" s="293">
        <f t="shared" ca="1" si="887"/>
        <v>2.6528853434103912</v>
      </c>
      <c r="L867" s="229">
        <f ca="1"/>
        <v>1.5914283593581355E-2</v>
      </c>
      <c r="M867" s="2" t="s">
        <v>321</v>
      </c>
    </row>
    <row r="868" spans="3:13">
      <c r="C868" s="228">
        <f t="shared" si="858"/>
        <v>51364.710543981484</v>
      </c>
      <c r="D868" s="229">
        <f ca="1"/>
        <v>1.5108125759811325E-2</v>
      </c>
      <c r="E868" s="293">
        <f t="shared" ca="1" si="859"/>
        <v>2.3819922479196252</v>
      </c>
      <c r="F868" s="229">
        <f ca="1"/>
        <v>1.5346324984603288E-2</v>
      </c>
      <c r="G868" s="293">
        <f t="shared" ca="1" si="859"/>
        <v>2.4796099357562995</v>
      </c>
      <c r="H868" s="229">
        <f ca="1"/>
        <v>1.5594285978178917E-2</v>
      </c>
      <c r="I868" s="293">
        <f t="shared" ref="I868:K868" ca="1" si="888">(J868-H868)*10000</f>
        <v>0.50750568010569586</v>
      </c>
      <c r="J868" s="229">
        <f ca="1"/>
        <v>1.5645036546189487E-2</v>
      </c>
      <c r="K868" s="293">
        <f t="shared" ca="1" si="888"/>
        <v>2.6460142750856646</v>
      </c>
      <c r="L868" s="229">
        <f ca="1"/>
        <v>1.5909637973698054E-2</v>
      </c>
      <c r="M868" s="2" t="s">
        <v>321</v>
      </c>
    </row>
    <row r="869" spans="3:13">
      <c r="C869" s="228">
        <f t="shared" si="858"/>
        <v>51374.710543981484</v>
      </c>
      <c r="D869" s="229">
        <f ca="1"/>
        <v>1.5101558414484434E-2</v>
      </c>
      <c r="E869" s="293">
        <f t="shared" ca="1" si="859"/>
        <v>2.394298756692864</v>
      </c>
      <c r="F869" s="229">
        <f ca="1"/>
        <v>1.534098829015372E-2</v>
      </c>
      <c r="G869" s="293">
        <f t="shared" ca="1" si="859"/>
        <v>2.476847583908568</v>
      </c>
      <c r="H869" s="229">
        <f ca="1"/>
        <v>1.5588673048544577E-2</v>
      </c>
      <c r="I869" s="293">
        <f t="shared" ref="I869:K869" ca="1" si="889">(J869-H869)*10000</f>
        <v>0.52460156885059461</v>
      </c>
      <c r="J869" s="229">
        <f ca="1"/>
        <v>1.5641133205429637E-2</v>
      </c>
      <c r="K869" s="293">
        <f t="shared" ca="1" si="889"/>
        <v>2.6391014818544569</v>
      </c>
      <c r="L869" s="229">
        <f ca="1"/>
        <v>1.5905043353615082E-2</v>
      </c>
      <c r="M869" s="2" t="s">
        <v>321</v>
      </c>
    </row>
    <row r="870" spans="3:13">
      <c r="C870" s="228">
        <f t="shared" si="858"/>
        <v>51384.710543981484</v>
      </c>
      <c r="D870" s="229">
        <f ca="1"/>
        <v>1.5095196290057155E-2</v>
      </c>
      <c r="E870" s="293">
        <f t="shared" ca="1" si="859"/>
        <v>2.4045427875577299</v>
      </c>
      <c r="F870" s="229">
        <f ca="1"/>
        <v>1.5335650568812928E-2</v>
      </c>
      <c r="G870" s="293">
        <f t="shared" ca="1" si="859"/>
        <v>2.4741320795635886</v>
      </c>
      <c r="H870" s="229">
        <f ca="1"/>
        <v>1.5583063776769287E-2</v>
      </c>
      <c r="I870" s="293">
        <f t="shared" ref="I870:K870" ca="1" si="890">(J870-H870)*10000</f>
        <v>0.53651319667958819</v>
      </c>
      <c r="J870" s="229">
        <f ca="1"/>
        <v>1.5636715096437246E-2</v>
      </c>
      <c r="K870" s="293">
        <f t="shared" ca="1" si="890"/>
        <v>2.6378463395376057</v>
      </c>
      <c r="L870" s="229">
        <f ca="1"/>
        <v>1.5900499730391007E-2</v>
      </c>
      <c r="M870" s="2" t="s">
        <v>321</v>
      </c>
    </row>
    <row r="871" spans="3:13">
      <c r="C871" s="228">
        <f t="shared" si="858"/>
        <v>51394.710543981484</v>
      </c>
      <c r="D871" s="229">
        <f ca="1"/>
        <v>1.5089039742404794E-2</v>
      </c>
      <c r="E871" s="293">
        <f t="shared" ca="1" si="859"/>
        <v>2.4140131045150524</v>
      </c>
      <c r="F871" s="229">
        <f ca="1"/>
        <v>1.5330441052856299E-2</v>
      </c>
      <c r="G871" s="293">
        <f t="shared" ca="1" si="859"/>
        <v>2.4714731839169808</v>
      </c>
      <c r="H871" s="229">
        <f ca="1"/>
        <v>1.5577588371247997E-2</v>
      </c>
      <c r="I871" s="293">
        <f t="shared" ref="I871:K871" ca="1" si="891">(J871-H871)*10000</f>
        <v>0.55364490240586428</v>
      </c>
      <c r="J871" s="229">
        <f ca="1"/>
        <v>1.5632952861488584E-2</v>
      </c>
      <c r="K871" s="293">
        <f t="shared" ca="1" si="891"/>
        <v>2.6305423946222999</v>
      </c>
      <c r="L871" s="229">
        <f ca="1"/>
        <v>1.5896007100950814E-2</v>
      </c>
      <c r="M871" s="2" t="s">
        <v>321</v>
      </c>
    </row>
    <row r="872" spans="3:13">
      <c r="C872" s="228">
        <f t="shared" si="858"/>
        <v>51404.710543981484</v>
      </c>
      <c r="D872" s="229">
        <f ca="1"/>
        <v>1.5083089127204201E-2</v>
      </c>
      <c r="E872" s="293">
        <f t="shared" ca="1" si="859"/>
        <v>2.4220751514917627</v>
      </c>
      <c r="F872" s="229">
        <f ca="1"/>
        <v>1.5325296642353377E-2</v>
      </c>
      <c r="G872" s="293">
        <f t="shared" ca="1" si="859"/>
        <v>2.4688671912738958</v>
      </c>
      <c r="H872" s="229">
        <f ca="1"/>
        <v>1.5572183361480767E-2</v>
      </c>
      <c r="I872" s="293">
        <f t="shared" ref="I872:K872" ca="1" si="892">(J872-H872)*10000</f>
        <v>0.5706216176589417</v>
      </c>
      <c r="J872" s="229">
        <f ca="1"/>
        <v>1.5629245523246661E-2</v>
      </c>
      <c r="K872" s="293">
        <f t="shared" ca="1" si="892"/>
        <v>2.6231993883769551</v>
      </c>
      <c r="L872" s="229">
        <f ca="1"/>
        <v>1.5891565462084357E-2</v>
      </c>
      <c r="M872" s="2" t="s">
        <v>321</v>
      </c>
    </row>
    <row r="873" spans="3:13">
      <c r="C873" s="228">
        <f t="shared" si="858"/>
        <v>51414.710543981484</v>
      </c>
      <c r="D873" s="229">
        <f ca="1"/>
        <v>1.5077344800350013E-2</v>
      </c>
      <c r="E873" s="293">
        <f t="shared" ca="1" si="859"/>
        <v>2.4294776694501299</v>
      </c>
      <c r="F873" s="229">
        <f ca="1"/>
        <v>1.5320292567295026E-2</v>
      </c>
      <c r="G873" s="293">
        <f t="shared" ca="1" si="859"/>
        <v>2.4895170788658341</v>
      </c>
      <c r="H873" s="229">
        <f ca="1"/>
        <v>1.556924427518161E-2</v>
      </c>
      <c r="I873" s="293">
        <f t="shared" ref="I873:K873" ca="1" si="893">(J873-H873)*10000</f>
        <v>0.56508705353237876</v>
      </c>
      <c r="J873" s="229">
        <f ca="1"/>
        <v>1.5625752980534847E-2</v>
      </c>
      <c r="K873" s="293">
        <f t="shared" ca="1" si="893"/>
        <v>2.6142182991507887</v>
      </c>
      <c r="L873" s="229">
        <f ca="1"/>
        <v>1.5887174810449926E-2</v>
      </c>
      <c r="M873" s="2" t="s">
        <v>321</v>
      </c>
    </row>
    <row r="874" spans="3:13">
      <c r="C874" s="228">
        <f t="shared" si="858"/>
        <v>51424.710543981484</v>
      </c>
      <c r="D874" s="229">
        <f ca="1"/>
        <v>1.5071807117698285E-2</v>
      </c>
      <c r="E874" s="293">
        <f t="shared" ca="1" si="859"/>
        <v>2.434742719013717</v>
      </c>
      <c r="F874" s="229">
        <f ca="1"/>
        <v>1.5315281389599656E-2</v>
      </c>
      <c r="G874" s="293">
        <f t="shared" ca="1" si="859"/>
        <v>2.5333761570586235</v>
      </c>
      <c r="H874" s="229">
        <f ca="1"/>
        <v>1.5568619005305519E-2</v>
      </c>
      <c r="I874" s="293">
        <f t="shared" ref="I874:K874" ca="1" si="894">(J874-H874)*10000</f>
        <v>0.53525681937369862</v>
      </c>
      <c r="J874" s="229">
        <f ca="1"/>
        <v>1.5622144687242889E-2</v>
      </c>
      <c r="K874" s="293">
        <f t="shared" ca="1" si="894"/>
        <v>2.6069045532757866</v>
      </c>
      <c r="L874" s="229">
        <f ca="1"/>
        <v>1.5882835142570467E-2</v>
      </c>
      <c r="M874" s="2" t="s">
        <v>321</v>
      </c>
    </row>
    <row r="875" spans="3:13">
      <c r="C875" s="228">
        <f t="shared" si="858"/>
        <v>51434.710543981484</v>
      </c>
      <c r="D875" s="229">
        <f ca="1"/>
        <v>1.5066476364998312E-2</v>
      </c>
      <c r="E875" s="293">
        <f t="shared" ca="1" si="859"/>
        <v>2.438589492043536</v>
      </c>
      <c r="F875" s="229">
        <f ca="1"/>
        <v>1.5310335314202665E-2</v>
      </c>
      <c r="G875" s="293">
        <f t="shared" ca="1" si="859"/>
        <v>2.5772591887271088</v>
      </c>
      <c r="H875" s="229">
        <f ca="1"/>
        <v>1.5568061233075376E-2</v>
      </c>
      <c r="I875" s="293">
        <f t="shared" ref="I875:K875" ca="1" si="895">(J875-H875)*10000</f>
        <v>0.5052978566870252</v>
      </c>
      <c r="J875" s="229">
        <f ca="1"/>
        <v>1.5618591018744079E-2</v>
      </c>
      <c r="K875" s="293">
        <f t="shared" ca="1" si="895"/>
        <v>2.5995543609421032</v>
      </c>
      <c r="L875" s="229">
        <f ca="1"/>
        <v>1.5878546454838289E-2</v>
      </c>
      <c r="M875" s="2" t="s">
        <v>321</v>
      </c>
    </row>
    <row r="876" spans="3:13">
      <c r="C876" s="228">
        <f t="shared" si="858"/>
        <v>51444.710543981484</v>
      </c>
      <c r="D876" s="229">
        <f ca="1"/>
        <v>1.5061352657220256E-2</v>
      </c>
      <c r="E876" s="293">
        <f t="shared" ca="1" si="859"/>
        <v>2.440173144755871</v>
      </c>
      <c r="F876" s="229">
        <f ca="1"/>
        <v>1.5305369971695843E-2</v>
      </c>
      <c r="G876" s="293">
        <f t="shared" ca="1" si="859"/>
        <v>2.6220104973608169</v>
      </c>
      <c r="H876" s="229">
        <f ca="1"/>
        <v>1.5567571021431924E-2</v>
      </c>
      <c r="I876" s="293">
        <f t="shared" ref="I876:K876" ca="1" si="896">(J876-H876)*10000</f>
        <v>0.47392262159931187</v>
      </c>
      <c r="J876" s="229">
        <f ca="1"/>
        <v>1.5614963283591856E-2</v>
      </c>
      <c r="K876" s="293">
        <f t="shared" ca="1" si="896"/>
        <v>2.5934545992135036</v>
      </c>
      <c r="L876" s="229">
        <f ca="1"/>
        <v>1.5874308743513206E-2</v>
      </c>
      <c r="M876" s="2" t="s">
        <v>321</v>
      </c>
    </row>
    <row r="877" spans="3:13">
      <c r="C877" s="228">
        <f t="shared" si="858"/>
        <v>51454.710543981484</v>
      </c>
      <c r="D877" s="229">
        <f ca="1"/>
        <v>1.5056436329555282E-2</v>
      </c>
      <c r="E877" s="293">
        <f t="shared" ca="1" si="859"/>
        <v>2.4411472716683558</v>
      </c>
      <c r="F877" s="229">
        <f ca="1"/>
        <v>1.5300551056722117E-2</v>
      </c>
      <c r="G877" s="293">
        <f t="shared" ca="1" si="859"/>
        <v>2.6659737830849948</v>
      </c>
      <c r="H877" s="229">
        <f ca="1"/>
        <v>1.5567148435030617E-2</v>
      </c>
      <c r="I877" s="293">
        <f t="shared" ref="I877:K877" ca="1" si="897">(J877-H877)*10000</f>
        <v>0.44380600938604547</v>
      </c>
      <c r="J877" s="229">
        <f ca="1"/>
        <v>1.5611529035969221E-2</v>
      </c>
      <c r="K877" s="293">
        <f t="shared" ca="1" si="897"/>
        <v>2.5859296875599576</v>
      </c>
      <c r="L877" s="229">
        <f ca="1"/>
        <v>1.5870122004725217E-2</v>
      </c>
      <c r="M877" s="2" t="s">
        <v>321</v>
      </c>
    </row>
    <row r="878" spans="3:13">
      <c r="C878" s="228">
        <f t="shared" si="858"/>
        <v>51464.710543981484</v>
      </c>
      <c r="D878" s="229">
        <f ca="1"/>
        <v>1.5051727737219979E-2</v>
      </c>
      <c r="E878" s="293">
        <f t="shared" ca="1" si="859"/>
        <v>2.4406950066690678</v>
      </c>
      <c r="F878" s="229">
        <f ca="1"/>
        <v>1.5295797237886885E-2</v>
      </c>
      <c r="G878" s="293">
        <f t="shared" ca="1" si="859"/>
        <v>2.7099630085289892</v>
      </c>
      <c r="H878" s="229">
        <f ca="1"/>
        <v>1.5566793538739784E-2</v>
      </c>
      <c r="I878" s="293">
        <f t="shared" ref="I878:K878" ca="1" si="898">(J878-H878)*10000</f>
        <v>0.4135558707160647</v>
      </c>
      <c r="J878" s="229">
        <f ca="1"/>
        <v>1.5608149125811391E-2</v>
      </c>
      <c r="K878" s="293">
        <f t="shared" ca="1" si="898"/>
        <v>2.5783710865999803</v>
      </c>
      <c r="L878" s="229">
        <f ca="1"/>
        <v>1.5865986234471389E-2</v>
      </c>
      <c r="M878" s="2" t="s">
        <v>321</v>
      </c>
    </row>
    <row r="879" spans="3:13">
      <c r="C879" s="228">
        <f t="shared" si="858"/>
        <v>51474.710543981484</v>
      </c>
      <c r="D879" s="229">
        <f ca="1"/>
        <v>1.5047227236208121E-2</v>
      </c>
      <c r="E879" s="293">
        <f t="shared" ca="1" si="859"/>
        <v>2.4938147838532085</v>
      </c>
      <c r="F879" s="229">
        <f ca="1"/>
        <v>1.5296608714593441E-2</v>
      </c>
      <c r="G879" s="293">
        <f t="shared" ca="1" si="859"/>
        <v>2.6942651206345212</v>
      </c>
      <c r="H879" s="229">
        <f ca="1"/>
        <v>1.5566035226656894E-2</v>
      </c>
      <c r="I879" s="293">
        <f t="shared" ref="I879:K879" ca="1" si="899">(J879-H879)*10000</f>
        <v>0.3888551614957339</v>
      </c>
      <c r="J879" s="229">
        <f ca="1"/>
        <v>1.5604920742806467E-2</v>
      </c>
      <c r="K879" s="293">
        <f t="shared" ca="1" si="899"/>
        <v>2.5698068581376381</v>
      </c>
      <c r="L879" s="229">
        <f ca="1"/>
        <v>1.5861901428620231E-2</v>
      </c>
      <c r="M879" s="2" t="s">
        <v>321</v>
      </c>
    </row>
    <row r="880" spans="3:13">
      <c r="C880" s="228">
        <f t="shared" si="858"/>
        <v>51484.710543981484</v>
      </c>
      <c r="D880" s="229">
        <f ca="1"/>
        <v>1.5042935182235147E-2</v>
      </c>
      <c r="E880" s="293">
        <f t="shared" ca="1" si="859"/>
        <v>2.62564039664126</v>
      </c>
      <c r="F880" s="229">
        <f ca="1"/>
        <v>1.5305499221899273E-2</v>
      </c>
      <c r="G880" s="293">
        <f t="shared" ca="1" si="859"/>
        <v>2.6041283566047637</v>
      </c>
      <c r="H880" s="229">
        <f ca="1"/>
        <v>1.556591205755975E-2</v>
      </c>
      <c r="I880" s="293">
        <f t="shared" ref="I880:K880" ca="1" si="900">(J880-H880)*10000</f>
        <v>0.35726750741895547</v>
      </c>
      <c r="J880" s="229">
        <f ca="1"/>
        <v>1.5601638808301645E-2</v>
      </c>
      <c r="K880" s="293">
        <f t="shared" ca="1" si="900"/>
        <v>2.5622877460983879</v>
      </c>
      <c r="L880" s="229">
        <f ca="1"/>
        <v>1.5857867582911484E-2</v>
      </c>
      <c r="M880" s="2" t="s">
        <v>321</v>
      </c>
    </row>
    <row r="881" spans="3:13">
      <c r="C881" s="228">
        <f t="shared" si="858"/>
        <v>51494.710543981484</v>
      </c>
      <c r="D881" s="229">
        <f ca="1"/>
        <v>1.5038851931057967E-2</v>
      </c>
      <c r="E881" s="293">
        <f t="shared" ca="1" si="859"/>
        <v>2.755950504616262</v>
      </c>
      <c r="F881" s="229">
        <f ca="1"/>
        <v>1.5314446981519594E-2</v>
      </c>
      <c r="G881" s="293">
        <f t="shared" ca="1" si="859"/>
        <v>2.5140971536677728</v>
      </c>
      <c r="H881" s="229">
        <f ca="1"/>
        <v>1.5565856696886371E-2</v>
      </c>
      <c r="I881" s="293">
        <f t="shared" ref="I881:K881" ca="1" si="901">(J881-H881)*10000</f>
        <v>0.32554243665923122</v>
      </c>
      <c r="J881" s="229">
        <f ca="1"/>
        <v>1.5598410940552294E-2</v>
      </c>
      <c r="K881" s="293">
        <f t="shared" ca="1" si="901"/>
        <v>2.5547375240227677</v>
      </c>
      <c r="L881" s="229">
        <f ca="1"/>
        <v>1.5853884692954571E-2</v>
      </c>
      <c r="M881" s="2" t="s">
        <v>321</v>
      </c>
    </row>
    <row r="882" spans="3:13">
      <c r="C882" s="228">
        <f t="shared" si="858"/>
        <v>51504.710543981484</v>
      </c>
      <c r="D882" s="229">
        <f ca="1"/>
        <v>1.5076166797454783E-2</v>
      </c>
      <c r="E882" s="293">
        <f t="shared" ca="1" si="859"/>
        <v>2.432302359274118</v>
      </c>
      <c r="F882" s="229">
        <f ca="1"/>
        <v>1.5319397033382195E-2</v>
      </c>
      <c r="G882" s="293">
        <f t="shared" ca="1" si="859"/>
        <v>2.4504992550850382</v>
      </c>
      <c r="H882" s="229">
        <f ca="1"/>
        <v>1.5564446958890699E-2</v>
      </c>
      <c r="I882" s="293">
        <f t="shared" ref="I882:K882" ca="1" si="902">(J882-H882)*10000</f>
        <v>0.30012717763348157</v>
      </c>
      <c r="J882" s="229">
        <f ca="1"/>
        <v>1.5594459676654047E-2</v>
      </c>
      <c r="K882" s="293">
        <f t="shared" ca="1" si="902"/>
        <v>2.551320792884594</v>
      </c>
      <c r="L882" s="229">
        <f ca="1"/>
        <v>1.5849591755942506E-2</v>
      </c>
      <c r="M882" s="2" t="s">
        <v>321</v>
      </c>
    </row>
    <row r="883" spans="3:13">
      <c r="C883" s="228">
        <f t="shared" si="858"/>
        <v>51514.710543981484</v>
      </c>
      <c r="D883" s="229">
        <f ca="1"/>
        <v>1.5072482603285748E-2</v>
      </c>
      <c r="E883" s="293">
        <f t="shared" ca="1" si="859"/>
        <v>2.4246530312961587</v>
      </c>
      <c r="F883" s="229">
        <f ca="1"/>
        <v>1.5314947906415364E-2</v>
      </c>
      <c r="G883" s="293">
        <f t="shared" ca="1" si="859"/>
        <v>2.448406336868405</v>
      </c>
      <c r="H883" s="229">
        <f ca="1"/>
        <v>1.5559788540102204E-2</v>
      </c>
      <c r="I883" s="293">
        <f t="shared" ref="I883:K883" ca="1" si="903">(J883-H883)*10000</f>
        <v>0.29191693522036266</v>
      </c>
      <c r="J883" s="229">
        <f ca="1"/>
        <v>1.558898023362424E-2</v>
      </c>
      <c r="K883" s="293">
        <f t="shared" ca="1" si="903"/>
        <v>2.5552779472523546</v>
      </c>
      <c r="L883" s="229">
        <f ca="1"/>
        <v>1.5844508028349476E-2</v>
      </c>
      <c r="M883" s="2" t="s">
        <v>321</v>
      </c>
    </row>
    <row r="884" spans="3:13">
      <c r="C884" s="228">
        <f t="shared" si="858"/>
        <v>51524.710543981484</v>
      </c>
      <c r="D884" s="229">
        <f ca="1"/>
        <v>1.5069011168165678E-2</v>
      </c>
      <c r="E884" s="293">
        <f t="shared" ca="1" si="859"/>
        <v>2.4155324045784141</v>
      </c>
      <c r="F884" s="229">
        <f ca="1"/>
        <v>1.5310564408623519E-2</v>
      </c>
      <c r="G884" s="293">
        <f t="shared" ca="1" si="859"/>
        <v>2.4463668470156921</v>
      </c>
      <c r="H884" s="229">
        <f ca="1"/>
        <v>1.5555201093325088E-2</v>
      </c>
      <c r="I884" s="293">
        <f t="shared" ref="I884:K884" ca="1" si="904">(J884-H884)*10000</f>
        <v>0.28355258374895137</v>
      </c>
      <c r="J884" s="229">
        <f ca="1"/>
        <v>1.5583556351699984E-2</v>
      </c>
      <c r="K884" s="293">
        <f t="shared" ca="1" si="904"/>
        <v>2.5591979246564547</v>
      </c>
      <c r="L884" s="229">
        <f ca="1"/>
        <v>1.5839476144165629E-2</v>
      </c>
      <c r="M884" s="2" t="s">
        <v>321</v>
      </c>
    </row>
    <row r="885" spans="3:13">
      <c r="C885" s="228">
        <f t="shared" si="858"/>
        <v>51534.710543981484</v>
      </c>
      <c r="D885" s="229">
        <f ca="1"/>
        <v>1.5065777951191524E-2</v>
      </c>
      <c r="E885" s="293">
        <f t="shared" ca="1" si="859"/>
        <v>2.4013146180242204</v>
      </c>
      <c r="F885" s="229">
        <f ca="1"/>
        <v>1.5305909412993946E-2</v>
      </c>
      <c r="G885" s="293">
        <f t="shared" ca="1" si="859"/>
        <v>2.4465860618702941</v>
      </c>
      <c r="H885" s="229">
        <f ca="1"/>
        <v>1.5550568019180975E-2</v>
      </c>
      <c r="I885" s="293">
        <f t="shared" ref="I885:K885" ca="1" si="905">(J885-H885)*10000</f>
        <v>0.27619926994688904</v>
      </c>
      <c r="J885" s="229">
        <f ca="1"/>
        <v>1.5578187946175664E-2</v>
      </c>
      <c r="K885" s="293">
        <f t="shared" ca="1" si="905"/>
        <v>2.5630801646252079</v>
      </c>
      <c r="L885" s="229">
        <f ca="1"/>
        <v>1.5834495962638185E-2</v>
      </c>
      <c r="M885" s="2" t="s">
        <v>321</v>
      </c>
    </row>
    <row r="886" spans="3:13">
      <c r="C886" s="228">
        <f t="shared" si="858"/>
        <v>51544.710543981484</v>
      </c>
      <c r="D886" s="229">
        <f ca="1"/>
        <v>1.5062793656779932E-2</v>
      </c>
      <c r="E886" s="293">
        <f t="shared" ca="1" si="859"/>
        <v>2.3885424173271734</v>
      </c>
      <c r="F886" s="229">
        <f ca="1"/>
        <v>1.530164789851265E-2</v>
      </c>
      <c r="G886" s="293">
        <f t="shared" ca="1" si="859"/>
        <v>2.4447125542470873</v>
      </c>
      <c r="H886" s="229">
        <f ca="1"/>
        <v>1.5546119153937358E-2</v>
      </c>
      <c r="I886" s="293">
        <f t="shared" ref="I886:K886" ca="1" si="906">(J886-H886)*10000</f>
        <v>0.26755930032882136</v>
      </c>
      <c r="J886" s="229">
        <f ca="1"/>
        <v>1.557287508397024E-2</v>
      </c>
      <c r="K886" s="293">
        <f t="shared" ca="1" si="906"/>
        <v>2.5669176441912853</v>
      </c>
      <c r="L886" s="229">
        <f ca="1"/>
        <v>1.5829566848389369E-2</v>
      </c>
      <c r="M886" s="2" t="s">
        <v>321</v>
      </c>
    </row>
    <row r="887" spans="3:13">
      <c r="C887" s="228">
        <f t="shared" si="858"/>
        <v>51554.710543981484</v>
      </c>
      <c r="D887" s="229">
        <f ca="1"/>
        <v>1.5060058707293772E-2</v>
      </c>
      <c r="E887" s="293">
        <f t="shared" ca="1" si="859"/>
        <v>2.3739331589384993</v>
      </c>
      <c r="F887" s="229">
        <f ca="1"/>
        <v>1.5297452023187622E-2</v>
      </c>
      <c r="G887" s="293">
        <f t="shared" ca="1" si="859"/>
        <v>2.4428923557324835</v>
      </c>
      <c r="H887" s="229">
        <f ca="1"/>
        <v>1.554174125876087E-2</v>
      </c>
      <c r="I887" s="293">
        <f t="shared" ref="I887:K887" ca="1" si="907">(J887-H887)*10000</f>
        <v>0.25876611210321265</v>
      </c>
      <c r="J887" s="229">
        <f ca="1"/>
        <v>1.5567617869971191E-2</v>
      </c>
      <c r="K887" s="293">
        <f t="shared" ca="1" si="907"/>
        <v>2.570701712400862</v>
      </c>
      <c r="L887" s="229">
        <f ca="1"/>
        <v>1.5824688041211277E-2</v>
      </c>
      <c r="M887" s="2" t="s">
        <v>321</v>
      </c>
    </row>
    <row r="888" spans="3:13">
      <c r="C888" s="228">
        <f t="shared" si="858"/>
        <v>51564.710543981484</v>
      </c>
      <c r="D888" s="229">
        <f ca="1"/>
        <v>1.5057573524514208E-2</v>
      </c>
      <c r="E888" s="293">
        <f t="shared" ca="1" si="859"/>
        <v>2.3611331614159514</v>
      </c>
      <c r="F888" s="229">
        <f ca="1"/>
        <v>1.5293686840655803E-2</v>
      </c>
      <c r="G888" s="293">
        <f t="shared" ca="1" si="859"/>
        <v>2.4412819341766876</v>
      </c>
      <c r="H888" s="229">
        <f ca="1"/>
        <v>1.5537815034073471E-2</v>
      </c>
      <c r="I888" s="293">
        <f t="shared" ref="I888:K888" ca="1" si="908">(J888-H888)*10000</f>
        <v>0.24857902200116355</v>
      </c>
      <c r="J888" s="229">
        <f ca="1"/>
        <v>1.5562672936273588E-2</v>
      </c>
      <c r="K888" s="293">
        <f t="shared" ca="1" si="908"/>
        <v>2.5718584319365556</v>
      </c>
      <c r="L888" s="229">
        <f ca="1"/>
        <v>1.5819858779467243E-2</v>
      </c>
      <c r="M888" s="2" t="s">
        <v>321</v>
      </c>
    </row>
    <row r="889" spans="3:13">
      <c r="C889" s="228">
        <f t="shared" si="858"/>
        <v>51574.710543981484</v>
      </c>
      <c r="D889" s="229">
        <f ca="1"/>
        <v>1.5055338531382913E-2</v>
      </c>
      <c r="E889" s="293">
        <f t="shared" ca="1" si="859"/>
        <v>2.3429300948401255</v>
      </c>
      <c r="F889" s="229">
        <f ca="1"/>
        <v>1.5289631540866926E-2</v>
      </c>
      <c r="G889" s="293">
        <f t="shared" ca="1" si="859"/>
        <v>2.4395761617997636</v>
      </c>
      <c r="H889" s="229">
        <f ca="1"/>
        <v>1.5533589157046902E-2</v>
      </c>
      <c r="I889" s="293">
        <f t="shared" ref="I889:K889" ca="1" si="909">(J889-H889)*10000</f>
        <v>0.23945948720861462</v>
      </c>
      <c r="J889" s="229">
        <f ca="1"/>
        <v>1.5557535105767763E-2</v>
      </c>
      <c r="K889" s="293">
        <f t="shared" ca="1" si="909"/>
        <v>2.5754319432668566</v>
      </c>
      <c r="L889" s="229">
        <f ca="1"/>
        <v>1.5815078300094449E-2</v>
      </c>
      <c r="M889" s="2" t="s">
        <v>321</v>
      </c>
    </row>
    <row r="890" spans="3:13">
      <c r="C890" s="228">
        <f t="shared" si="858"/>
        <v>51584.710543981484</v>
      </c>
      <c r="D890" s="229">
        <f ca="1"/>
        <v>1.5053354150403377E-2</v>
      </c>
      <c r="E890" s="293">
        <f t="shared" ca="1" si="859"/>
        <v>2.3228773015624911</v>
      </c>
      <c r="F890" s="229">
        <f ca="1"/>
        <v>1.5285641880559626E-2</v>
      </c>
      <c r="G890" s="293">
        <f t="shared" ca="1" si="859"/>
        <v>2.4379237445354591</v>
      </c>
      <c r="H890" s="229">
        <f ca="1"/>
        <v>1.5529434255013172E-2</v>
      </c>
      <c r="I890" s="293">
        <f t="shared" ref="I890:K890" ca="1" si="910">(J890-H890)*10000</f>
        <v>0.23019006551426927</v>
      </c>
      <c r="J890" s="229">
        <f ca="1"/>
        <v>1.5552453261564599E-2</v>
      </c>
      <c r="K890" s="293">
        <f t="shared" ca="1" si="910"/>
        <v>2.5789257703691915</v>
      </c>
      <c r="L890" s="229">
        <f ca="1"/>
        <v>1.5810345838601518E-2</v>
      </c>
      <c r="M890" s="2" t="s">
        <v>321</v>
      </c>
    </row>
    <row r="891" spans="3:13">
      <c r="C891" s="228">
        <f t="shared" si="858"/>
        <v>51594.710543981484</v>
      </c>
      <c r="D891" s="229">
        <f ca="1"/>
        <v>1.5051620804616472E-2</v>
      </c>
      <c r="E891" s="293">
        <f t="shared" ca="1" si="859"/>
        <v>2.2996581938544183</v>
      </c>
      <c r="F891" s="229">
        <f ca="1"/>
        <v>1.5281586624001914E-2</v>
      </c>
      <c r="G891" s="293">
        <f t="shared" ca="1" si="859"/>
        <v>2.4362647847441314</v>
      </c>
      <c r="H891" s="229">
        <f ca="1"/>
        <v>1.5525213102476327E-2</v>
      </c>
      <c r="I891" s="293">
        <f t="shared" ref="I891:K891" ca="1" si="911">(J891-H891)*10000</f>
        <v>0.22120923975521567</v>
      </c>
      <c r="J891" s="229">
        <f ca="1"/>
        <v>1.5547334026451849E-2</v>
      </c>
      <c r="K891" s="293">
        <f t="shared" ca="1" si="911"/>
        <v>2.5832660261628817</v>
      </c>
      <c r="L891" s="229">
        <f ca="1"/>
        <v>1.5805660629068137E-2</v>
      </c>
      <c r="M891" s="2" t="s">
        <v>321</v>
      </c>
    </row>
    <row r="892" spans="3:13">
      <c r="C892" s="228">
        <f t="shared" si="858"/>
        <v>51604.710543981484</v>
      </c>
      <c r="D892" s="229">
        <f ca="1"/>
        <v>1.5050138917344316E-2</v>
      </c>
      <c r="E892" s="293">
        <f t="shared" ca="1" si="859"/>
        <v>2.2758620636142632</v>
      </c>
      <c r="F892" s="229">
        <f ca="1"/>
        <v>1.5277725123705743E-2</v>
      </c>
      <c r="G892" s="293">
        <f t="shared" ca="1" si="859"/>
        <v>2.4347165400134125</v>
      </c>
      <c r="H892" s="229">
        <f ca="1"/>
        <v>1.5521196777707084E-2</v>
      </c>
      <c r="I892" s="293">
        <f t="shared" ref="I892:K892" ca="1" si="912">(J892-H892)*10000</f>
        <v>0.21165077757694453</v>
      </c>
      <c r="J892" s="229">
        <f ca="1"/>
        <v>1.5542361855464778E-2</v>
      </c>
      <c r="K892" s="293">
        <f t="shared" ca="1" si="912"/>
        <v>2.5866004868197421</v>
      </c>
      <c r="L892" s="229">
        <f ca="1"/>
        <v>1.5801021904146752E-2</v>
      </c>
      <c r="M892" s="2" t="s">
        <v>321</v>
      </c>
    </row>
    <row r="893" spans="3:13">
      <c r="C893" s="228">
        <f t="shared" si="858"/>
        <v>51614.710543981484</v>
      </c>
      <c r="D893" s="229">
        <f ca="1"/>
        <v>1.5048908728692634E-2</v>
      </c>
      <c r="E893" s="293">
        <f t="shared" ca="1" si="859"/>
        <v>2.250205321577218</v>
      </c>
      <c r="F893" s="229">
        <f ca="1"/>
        <v>1.5273929260850356E-2</v>
      </c>
      <c r="G893" s="293">
        <f t="shared" ca="1" si="859"/>
        <v>2.4332216376041389</v>
      </c>
      <c r="H893" s="229">
        <f ca="1"/>
        <v>1.5517251424610769E-2</v>
      </c>
      <c r="I893" s="293">
        <f t="shared" ref="I893:K893" ca="1" si="913">(J893-H893)*10000</f>
        <v>0.20194553685945471</v>
      </c>
      <c r="J893" s="229">
        <f ca="1"/>
        <v>1.5537445978296715E-2</v>
      </c>
      <c r="K893" s="293">
        <f t="shared" ca="1" si="913"/>
        <v>2.589829167631112</v>
      </c>
      <c r="L893" s="229">
        <f ca="1"/>
        <v>1.5796428895059826E-2</v>
      </c>
      <c r="M893" s="2" t="s">
        <v>321</v>
      </c>
    </row>
    <row r="894" spans="3:13">
      <c r="C894" s="228">
        <f t="shared" si="858"/>
        <v>51624.710543981484</v>
      </c>
      <c r="D894" s="229">
        <f ca="1"/>
        <v>1.5047870333722622E-2</v>
      </c>
      <c r="E894" s="293">
        <f t="shared" ca="1" si="859"/>
        <v>2.2246930206699931</v>
      </c>
      <c r="F894" s="229">
        <f ca="1"/>
        <v>1.5270339635789621E-2</v>
      </c>
      <c r="G894" s="293">
        <f t="shared" ca="1" si="859"/>
        <v>2.4318478719695045</v>
      </c>
      <c r="H894" s="229">
        <f ca="1"/>
        <v>1.5513524422986572E-2</v>
      </c>
      <c r="I894" s="293">
        <f t="shared" ref="I894:K894" ca="1" si="914">(J894-H894)*10000</f>
        <v>0.19163426381078874</v>
      </c>
      <c r="J894" s="229">
        <f ca="1"/>
        <v>1.5532687849367651E-2</v>
      </c>
      <c r="K894" s="293">
        <f t="shared" ca="1" si="914"/>
        <v>2.5919298223230602</v>
      </c>
      <c r="L894" s="229">
        <f ca="1"/>
        <v>1.5791880831599957E-2</v>
      </c>
      <c r="M894" s="2" t="s">
        <v>321</v>
      </c>
    </row>
    <row r="895" spans="3:13">
      <c r="C895" s="228">
        <f t="shared" si="858"/>
        <v>51634.710543981484</v>
      </c>
      <c r="D895" s="229">
        <f ca="1"/>
        <v>1.5046974183368698E-2</v>
      </c>
      <c r="E895" s="293">
        <f t="shared" ca="1" si="859"/>
        <v>2.1970398616620241</v>
      </c>
      <c r="F895" s="229">
        <f ca="1"/>
        <v>1.5266678169534901E-2</v>
      </c>
      <c r="G895" s="293">
        <f t="shared" ca="1" si="859"/>
        <v>2.4304623187274519</v>
      </c>
      <c r="H895" s="229">
        <f ca="1"/>
        <v>1.5509724401407646E-2</v>
      </c>
      <c r="I895" s="293">
        <f t="shared" ref="I895:K895" ca="1" si="915">(J895-H895)*10000</f>
        <v>0.18163111817506503</v>
      </c>
      <c r="J895" s="229">
        <f ca="1"/>
        <v>1.5527887513225152E-2</v>
      </c>
      <c r="K895" s="293">
        <f t="shared" ca="1" si="915"/>
        <v>2.5948942890455413</v>
      </c>
      <c r="L895" s="229">
        <f ca="1"/>
        <v>1.5787376942129706E-2</v>
      </c>
      <c r="M895" s="2" t="s">
        <v>321</v>
      </c>
    </row>
    <row r="896" spans="3:13">
      <c r="C896" s="228">
        <f t="shared" si="858"/>
        <v>51644.710543981484</v>
      </c>
      <c r="D896" s="229">
        <f ca="1"/>
        <v>1.504622051781947E-2</v>
      </c>
      <c r="E896" s="293">
        <f t="shared" ca="1" si="859"/>
        <v>2.1686181785445307</v>
      </c>
      <c r="F896" s="229">
        <f ca="1"/>
        <v>1.5263082335673923E-2</v>
      </c>
      <c r="G896" s="293">
        <f t="shared" ca="1" si="859"/>
        <v>2.4291301773442067</v>
      </c>
      <c r="H896" s="229">
        <f ca="1"/>
        <v>1.5505995353408344E-2</v>
      </c>
      <c r="I896" s="293">
        <f t="shared" ref="I896:K896" ca="1" si="916">(J896-H896)*10000</f>
        <v>0.17148440884686214</v>
      </c>
      <c r="J896" s="229">
        <f ca="1"/>
        <v>1.552314379429303E-2</v>
      </c>
      <c r="K896" s="293">
        <f t="shared" ca="1" si="916"/>
        <v>2.5977265928851105</v>
      </c>
      <c r="L896" s="229">
        <f ca="1"/>
        <v>1.5782916453581541E-2</v>
      </c>
      <c r="M896" s="2" t="s">
        <v>321</v>
      </c>
    </row>
    <row r="897" spans="3:13">
      <c r="C897" s="228">
        <f t="shared" si="858"/>
        <v>51654.710543981484</v>
      </c>
      <c r="D897" s="229">
        <f ca="1"/>
        <v>1.5045609577321279E-2</v>
      </c>
      <c r="E897" s="293">
        <f t="shared" ca="1" si="859"/>
        <v>2.1379257282205106</v>
      </c>
      <c r="F897" s="229">
        <f ca="1"/>
        <v>1.525940215014333E-2</v>
      </c>
      <c r="G897" s="293">
        <f t="shared" ca="1" si="859"/>
        <v>2.4293513116673688</v>
      </c>
      <c r="H897" s="229">
        <f ca="1"/>
        <v>1.5502337281310067E-2</v>
      </c>
      <c r="I897" s="293">
        <f t="shared" ref="I897:K897" ca="1" si="917">(J897-H897)*10000</f>
        <v>0.16010230472587525</v>
      </c>
      <c r="J897" s="229">
        <f ca="1"/>
        <v>1.5518347511782654E-2</v>
      </c>
      <c r="K897" s="293">
        <f t="shared" ca="1" si="917"/>
        <v>2.6015107967344679</v>
      </c>
      <c r="L897" s="229">
        <f ca="1"/>
        <v>1.5778498591456101E-2</v>
      </c>
      <c r="M897" s="2" t="s">
        <v>321</v>
      </c>
    </row>
    <row r="898" spans="3:13">
      <c r="C898" s="228">
        <f t="shared" si="858"/>
        <v>51664.710543981484</v>
      </c>
      <c r="D898" s="229">
        <f ca="1"/>
        <v>1.5045141602641528E-2</v>
      </c>
      <c r="E898" s="293">
        <f t="shared" ca="1" si="859"/>
        <v>2.1079285934982699</v>
      </c>
      <c r="F898" s="229">
        <f ca="1"/>
        <v>1.5255934461991355E-2</v>
      </c>
      <c r="G898" s="293">
        <f t="shared" ca="1" si="859"/>
        <v>2.4281572529254865</v>
      </c>
      <c r="H898" s="229">
        <f ca="1"/>
        <v>1.5498750187283904E-2</v>
      </c>
      <c r="I898" s="293">
        <f t="shared" ref="I898:K898" ca="1" si="918">(J898-H898)*10000</f>
        <v>0.14964494777150797</v>
      </c>
      <c r="J898" s="229">
        <f ca="1"/>
        <v>1.5513714682061055E-2</v>
      </c>
      <c r="K898" s="293">
        <f t="shared" ca="1" si="918"/>
        <v>2.6040789776199045</v>
      </c>
      <c r="L898" s="229">
        <f ca="1"/>
        <v>1.5774122579823045E-2</v>
      </c>
      <c r="M898" s="2" t="s">
        <v>321</v>
      </c>
    </row>
    <row r="899" spans="3:13">
      <c r="C899" s="228">
        <f t="shared" si="858"/>
        <v>51674.710543981484</v>
      </c>
      <c r="D899" s="229">
        <f ca="1"/>
        <v>1.5044816834349269E-2</v>
      </c>
      <c r="E899" s="293">
        <f t="shared" ca="1" si="859"/>
        <v>2.0771558068593925</v>
      </c>
      <c r="F899" s="229">
        <f ca="1"/>
        <v>1.5252532415035209E-2</v>
      </c>
      <c r="G899" s="293">
        <f t="shared" ca="1" si="859"/>
        <v>2.4270165832085411</v>
      </c>
      <c r="H899" s="229">
        <f ca="1"/>
        <v>1.5495234073356063E-2</v>
      </c>
      <c r="I899" s="293">
        <f t="shared" ref="I899:K899" ca="1" si="919">(J899-H899)*10000</f>
        <v>0.13904704446641991</v>
      </c>
      <c r="J899" s="229">
        <f ca="1"/>
        <v>1.5509138777802705E-2</v>
      </c>
      <c r="K899" s="293">
        <f t="shared" ca="1" si="919"/>
        <v>2.606488635179347</v>
      </c>
      <c r="L899" s="229">
        <f ca="1"/>
        <v>1.5769787641320639E-2</v>
      </c>
      <c r="M899" s="2" t="s">
        <v>321</v>
      </c>
    </row>
    <row r="900" spans="3:13">
      <c r="C900" s="228">
        <f t="shared" si="858"/>
        <v>51684.710543981484</v>
      </c>
      <c r="D900" s="229">
        <f ca="1"/>
        <v>1.5044635513630829E-2</v>
      </c>
      <c r="E900" s="293">
        <f t="shared" ca="1" si="859"/>
        <v>2.0471989076174464</v>
      </c>
      <c r="F900" s="229">
        <f ca="1"/>
        <v>1.5249355404392574E-2</v>
      </c>
      <c r="G900" s="293">
        <f t="shared" ca="1" si="859"/>
        <v>2.42433537018763</v>
      </c>
      <c r="H900" s="229">
        <f ca="1"/>
        <v>1.5491788941411337E-2</v>
      </c>
      <c r="I900" s="293">
        <f t="shared" ref="I900:K900" ca="1" si="920">(J900-H900)*10000</f>
        <v>0.12948255922138122</v>
      </c>
      <c r="J900" s="229">
        <f ca="1"/>
        <v>1.5504737197333475E-2</v>
      </c>
      <c r="K900" s="293">
        <f t="shared" ca="1" si="920"/>
        <v>2.6075579981881849</v>
      </c>
      <c r="L900" s="229">
        <f ca="1"/>
        <v>1.5765492997152294E-2</v>
      </c>
      <c r="M900" s="2" t="s">
        <v>321</v>
      </c>
    </row>
    <row r="901" spans="3:13">
      <c r="C901" s="228">
        <f t="shared" si="858"/>
        <v>51694.710543981484</v>
      </c>
      <c r="D901" s="229">
        <f ca="1"/>
        <v>1.504459788171399E-2</v>
      </c>
      <c r="E901" s="293">
        <f t="shared" ca="1" si="859"/>
        <v>2.0148988174334761</v>
      </c>
      <c r="F901" s="229">
        <f ca="1"/>
        <v>1.5246087763457337E-2</v>
      </c>
      <c r="G901" s="293">
        <f t="shared" ca="1" si="859"/>
        <v>2.4232702973295965</v>
      </c>
      <c r="H901" s="229">
        <f ca="1"/>
        <v>1.5488414793190297E-2</v>
      </c>
      <c r="I901" s="293">
        <f t="shared" ref="I901:K901" ca="1" si="921">(J901-H901)*10000</f>
        <v>0.11863351657124405</v>
      </c>
      <c r="J901" s="229">
        <f ca="1"/>
        <v>1.5500278144847422E-2</v>
      </c>
      <c r="K901" s="293">
        <f t="shared" ca="1" si="921"/>
        <v>2.6095972224413067</v>
      </c>
      <c r="L901" s="229">
        <f ca="1"/>
        <v>1.5761237867091552E-2</v>
      </c>
      <c r="M901" s="2" t="s">
        <v>321</v>
      </c>
    </row>
    <row r="902" spans="3:13">
      <c r="C902" s="228">
        <f t="shared" si="858"/>
        <v>51704.710543981484</v>
      </c>
      <c r="D902" s="229">
        <f ca="1"/>
        <v>1.5044730055844887E-2</v>
      </c>
      <c r="E902" s="293">
        <f t="shared" ca="1" si="859"/>
        <v>1.9815570214651475</v>
      </c>
      <c r="F902" s="229">
        <f ca="1"/>
        <v>1.5242885757991402E-2</v>
      </c>
      <c r="G902" s="293">
        <f t="shared" ca="1" si="859"/>
        <v>2.4222587230177637</v>
      </c>
      <c r="H902" s="229">
        <f ca="1"/>
        <v>1.5485111630293178E-2</v>
      </c>
      <c r="I902" s="293">
        <f t="shared" ref="I902:K902" ca="1" si="922">(J902-H902)*10000</f>
        <v>0.10764711759373574</v>
      </c>
      <c r="J902" s="229">
        <f ca="1"/>
        <v>1.5495876342052552E-2</v>
      </c>
      <c r="K902" s="293">
        <f t="shared" ca="1" si="922"/>
        <v>2.611451274235066</v>
      </c>
      <c r="L902" s="229">
        <f ca="1"/>
        <v>1.5757021469476058E-2</v>
      </c>
      <c r="M902" s="2" t="s">
        <v>321</v>
      </c>
    </row>
    <row r="903" spans="3:13">
      <c r="C903" s="228">
        <f t="shared" si="858"/>
        <v>51714.710543981484</v>
      </c>
      <c r="D903" s="229">
        <f ca="1"/>
        <v>1.5045337404336388E-2</v>
      </c>
      <c r="E903" s="293">
        <f t="shared" ca="1" si="859"/>
        <v>1.9441198839460772</v>
      </c>
      <c r="F903" s="229">
        <f ca="1"/>
        <v>1.5239749392730996E-2</v>
      </c>
      <c r="G903" s="293">
        <f t="shared" ca="1" si="859"/>
        <v>2.4213006051617381</v>
      </c>
      <c r="H903" s="229">
        <f ca="1"/>
        <v>1.5481879453247169E-2</v>
      </c>
      <c r="I903" s="293">
        <f t="shared" ref="I903:K903" ca="1" si="923">(J903-H903)*10000</f>
        <v>9.6521610340218056E-2</v>
      </c>
      <c r="J903" s="229">
        <f ca="1"/>
        <v>1.5491531614281191E-2</v>
      </c>
      <c r="K903" s="293">
        <f t="shared" ca="1" si="923"/>
        <v>2.6131140692890393</v>
      </c>
      <c r="L903" s="229">
        <f ca="1"/>
        <v>1.5752843021210095E-2</v>
      </c>
      <c r="M903" s="2" t="s">
        <v>321</v>
      </c>
    </row>
    <row r="904" spans="3:13">
      <c r="C904" s="228">
        <f t="shared" ref="C904:C967" si="924">C903+Periodicity</f>
        <v>51724.710543981484</v>
      </c>
      <c r="D904" s="229">
        <f ca="1"/>
        <v>1.5046509638086457E-2</v>
      </c>
      <c r="E904" s="293">
        <f t="shared" ref="E904:G967" ca="1" si="925">(F904-D904)*10000</f>
        <v>1.9016902891985827</v>
      </c>
      <c r="F904" s="229">
        <f ca="1"/>
        <v>1.5236678667006315E-2</v>
      </c>
      <c r="G904" s="293">
        <f t="shared" ca="1" si="925"/>
        <v>2.4203959039858538</v>
      </c>
      <c r="H904" s="229">
        <f ca="1"/>
        <v>1.54787182574049E-2</v>
      </c>
      <c r="I904" s="293">
        <f t="shared" ref="I904:K904" ca="1" si="926">(J904-H904)*10000</f>
        <v>8.5240126104311337E-2</v>
      </c>
      <c r="J904" s="229">
        <f ca="1"/>
        <v>1.5487242270015331E-2</v>
      </c>
      <c r="K904" s="293">
        <f t="shared" ca="1" si="926"/>
        <v>2.6145946774840114</v>
      </c>
      <c r="L904" s="229">
        <f ca="1"/>
        <v>1.5748701737763732E-2</v>
      </c>
      <c r="M904" s="2" t="s">
        <v>321</v>
      </c>
    </row>
    <row r="905" spans="3:13">
      <c r="C905" s="228">
        <f t="shared" si="924"/>
        <v>51734.710543981484</v>
      </c>
      <c r="D905" s="229">
        <f ca="1"/>
        <v>1.5048247702239797E-2</v>
      </c>
      <c r="E905" s="293">
        <f t="shared" ca="1" si="925"/>
        <v>1.8542587598936038</v>
      </c>
      <c r="F905" s="229">
        <f ca="1"/>
        <v>1.5233673578229157E-2</v>
      </c>
      <c r="G905" s="293">
        <f t="shared" ca="1" si="925"/>
        <v>2.4195445803915603</v>
      </c>
      <c r="H905" s="229">
        <f ca="1"/>
        <v>1.5475628036268313E-2</v>
      </c>
      <c r="I905" s="293">
        <f t="shared" ref="I905:K905" ca="1" si="927">(J905-H905)*10000</f>
        <v>7.3780678970687685E-2</v>
      </c>
      <c r="J905" s="229">
        <f ca="1"/>
        <v>1.5483006104165382E-2</v>
      </c>
      <c r="K905" s="293">
        <f t="shared" ca="1" si="927"/>
        <v>2.6159072900611147</v>
      </c>
      <c r="L905" s="229">
        <f ca="1"/>
        <v>1.5744596833171493E-2</v>
      </c>
      <c r="M905" s="2" t="s">
        <v>321</v>
      </c>
    </row>
    <row r="906" spans="3:13">
      <c r="C906" s="228">
        <f t="shared" si="924"/>
        <v>51744.710543981484</v>
      </c>
      <c r="D906" s="229">
        <f ca="1"/>
        <v>1.5050552542958076E-2</v>
      </c>
      <c r="E906" s="293">
        <f t="shared" ca="1" si="925"/>
        <v>1.8000327745770415</v>
      </c>
      <c r="F906" s="229">
        <f ca="1"/>
        <v>1.523055582041578E-2</v>
      </c>
      <c r="G906" s="293">
        <f t="shared" ca="1" si="925"/>
        <v>2.4186475928764106</v>
      </c>
      <c r="H906" s="229">
        <f ca="1"/>
        <v>1.5472420579703421E-2</v>
      </c>
      <c r="I906" s="293">
        <f t="shared" ref="I906:K906" ca="1" si="928">(J906-H906)*10000</f>
        <v>6.0049179688471954E-2</v>
      </c>
      <c r="J906" s="229">
        <f ca="1"/>
        <v>1.5478425497672268E-2</v>
      </c>
      <c r="K906" s="293">
        <f t="shared" ca="1" si="928"/>
        <v>2.6210202235962128</v>
      </c>
      <c r="L906" s="229">
        <f ca="1"/>
        <v>1.574052752003189E-2</v>
      </c>
      <c r="M906" s="2" t="s">
        <v>321</v>
      </c>
    </row>
    <row r="907" spans="3:13">
      <c r="C907" s="228">
        <f t="shared" si="924"/>
        <v>51754.710543981484</v>
      </c>
      <c r="D907" s="229">
        <f ca="1"/>
        <v>1.5053425108282949E-2</v>
      </c>
      <c r="E907" s="293">
        <f t="shared" ca="1" si="925"/>
        <v>1.7425373645978821</v>
      </c>
      <c r="F907" s="229">
        <f ca="1"/>
        <v>1.5227678844742737E-2</v>
      </c>
      <c r="G907" s="293">
        <f t="shared" ca="1" si="925"/>
        <v>2.4179002745654961</v>
      </c>
      <c r="H907" s="229">
        <f ca="1"/>
        <v>1.5469468872199287E-2</v>
      </c>
      <c r="I907" s="293">
        <f t="shared" ref="I907:K907" ca="1" si="929">(J907-H907)*10000</f>
        <v>4.8146216940127967E-2</v>
      </c>
      <c r="J907" s="229">
        <f ca="1"/>
        <v>1.54742834938933E-2</v>
      </c>
      <c r="K907" s="293">
        <f t="shared" ca="1" si="929"/>
        <v>2.6220951561500838</v>
      </c>
      <c r="L907" s="229">
        <f ca="1"/>
        <v>1.5736493009508308E-2</v>
      </c>
      <c r="M907" s="2" t="s">
        <v>321</v>
      </c>
    </row>
    <row r="908" spans="3:13">
      <c r="C908" s="228">
        <f t="shared" si="924"/>
        <v>51764.710543981484</v>
      </c>
      <c r="D908" s="229">
        <f ca="1"/>
        <v>1.5056866346777113E-2</v>
      </c>
      <c r="E908" s="293">
        <f t="shared" ca="1" si="925"/>
        <v>1.6800116073860913</v>
      </c>
      <c r="F908" s="229">
        <f ca="1"/>
        <v>1.5224867507515722E-2</v>
      </c>
      <c r="G908" s="293">
        <f t="shared" ca="1" si="925"/>
        <v>2.4172060844693255</v>
      </c>
      <c r="H908" s="229">
        <f ca="1"/>
        <v>1.5466588115962654E-2</v>
      </c>
      <c r="I908" s="293">
        <f t="shared" ref="I908:K908" ca="1" si="930">(J908-H908)*10000</f>
        <v>3.6004116079277337E-2</v>
      </c>
      <c r="J908" s="229">
        <f ca="1"/>
        <v>1.5470188527570582E-2</v>
      </c>
      <c r="K908" s="293">
        <f t="shared" ca="1" si="930"/>
        <v>2.6230398375579922</v>
      </c>
      <c r="L908" s="229">
        <f ca="1"/>
        <v>1.5732492511326381E-2</v>
      </c>
      <c r="M908" s="2" t="s">
        <v>321</v>
      </c>
    </row>
    <row r="909" spans="3:13">
      <c r="C909" s="228">
        <f t="shared" si="924"/>
        <v>51774.710543981484</v>
      </c>
      <c r="D909" s="229">
        <f ca="1"/>
        <v>1.5060877209459094E-2</v>
      </c>
      <c r="E909" s="293">
        <f t="shared" ca="1" si="925"/>
        <v>1.6124459963067286</v>
      </c>
      <c r="F909" s="229">
        <f ca="1"/>
        <v>1.5222121809089767E-2</v>
      </c>
      <c r="G909" s="293">
        <f t="shared" ca="1" si="925"/>
        <v>2.416564933578405</v>
      </c>
      <c r="H909" s="229">
        <f ca="1"/>
        <v>1.5463778302447608E-2</v>
      </c>
      <c r="I909" s="293">
        <f t="shared" ref="I909:K909" ca="1" si="931">(J909-H909)*10000</f>
        <v>2.3600381817857202E-2</v>
      </c>
      <c r="J909" s="229">
        <f ca="1"/>
        <v>1.5466138340629394E-2</v>
      </c>
      <c r="K909" s="293">
        <f t="shared" ca="1" si="931"/>
        <v>2.6238689314508554</v>
      </c>
      <c r="L909" s="229">
        <f ca="1"/>
        <v>1.5728525233774479E-2</v>
      </c>
      <c r="M909" s="2" t="s">
        <v>321</v>
      </c>
    </row>
    <row r="910" spans="3:13">
      <c r="C910" s="228">
        <f t="shared" si="924"/>
        <v>51784.710543981484</v>
      </c>
      <c r="D910" s="229">
        <f ca="1"/>
        <v>1.5065458647948395E-2</v>
      </c>
      <c r="E910" s="293">
        <f t="shared" ca="1" si="925"/>
        <v>1.541740567201598</v>
      </c>
      <c r="F910" s="229">
        <f ca="1"/>
        <v>1.5219632704668555E-2</v>
      </c>
      <c r="G910" s="293">
        <f t="shared" ca="1" si="925"/>
        <v>2.4160860882666175</v>
      </c>
      <c r="H910" s="229">
        <f ca="1"/>
        <v>1.5461241313495216E-2</v>
      </c>
      <c r="I910" s="293">
        <f t="shared" ref="I910:K910" ca="1" si="932">(J910-H910)*10000</f>
        <v>1.0275566676241216E-2</v>
      </c>
      <c r="J910" s="229">
        <f ca="1"/>
        <v>1.5462268870162841E-2</v>
      </c>
      <c r="K910" s="293">
        <f t="shared" ca="1" si="932"/>
        <v>2.6232151353994779</v>
      </c>
      <c r="L910" s="229">
        <f ca="1"/>
        <v>1.5724590383702788E-2</v>
      </c>
      <c r="M910" s="2" t="s">
        <v>321</v>
      </c>
    </row>
    <row r="911" spans="3:13">
      <c r="C911" s="228">
        <f t="shared" si="924"/>
        <v>51794.710543981484</v>
      </c>
      <c r="D911" s="229">
        <f ca="1"/>
        <v>1.507061161649954E-2</v>
      </c>
      <c r="E911" s="293">
        <f t="shared" ca="1" si="925"/>
        <v>1.4640981858135733</v>
      </c>
      <c r="F911" s="229">
        <f ca="1"/>
        <v>1.5217021435080897E-2</v>
      </c>
      <c r="G911" s="293">
        <f t="shared" ca="1" si="925"/>
        <v>2.4155536085468388</v>
      </c>
      <c r="H911" s="229">
        <f ca="1"/>
        <v>1.5458576795935581E-2</v>
      </c>
      <c r="I911" s="293">
        <f t="shared" ref="I911:K911" ca="1" si="933">(J911-H911)*10000</f>
        <v>-2.7407367998028009E-3</v>
      </c>
      <c r="J911" s="229">
        <f ca="1"/>
        <v>1.5458302722255601E-2</v>
      </c>
      <c r="K911" s="293">
        <f t="shared" ca="1" si="933"/>
        <v>2.6238444426802086</v>
      </c>
      <c r="L911" s="229">
        <f ca="1"/>
        <v>1.5720687166523622E-2</v>
      </c>
      <c r="M911" s="2" t="s">
        <v>321</v>
      </c>
    </row>
    <row r="912" spans="3:13">
      <c r="C912" s="228">
        <f t="shared" si="924"/>
        <v>51804.710543981484</v>
      </c>
      <c r="D912" s="229">
        <f ca="1"/>
        <v>1.5075636801167925E-2</v>
      </c>
      <c r="E912" s="293">
        <f t="shared" ca="1" si="925"/>
        <v>1.3883899243729256</v>
      </c>
      <c r="F912" s="229">
        <f ca="1"/>
        <v>1.5214475793605218E-2</v>
      </c>
      <c r="G912" s="293">
        <f t="shared" ca="1" si="925"/>
        <v>2.4150704978369122</v>
      </c>
      <c r="H912" s="229">
        <f ca="1"/>
        <v>1.5455982843388909E-2</v>
      </c>
      <c r="I912" s="293">
        <f t="shared" ref="I912:K912" ca="1" si="934">(J912-H912)*10000</f>
        <v>-1.608405554574463E-2</v>
      </c>
      <c r="J912" s="229">
        <f ca="1"/>
        <v>1.5454374437834335E-2</v>
      </c>
      <c r="K912" s="293">
        <f t="shared" ca="1" si="934"/>
        <v>2.6244034837545267</v>
      </c>
      <c r="L912" s="229">
        <f ca="1"/>
        <v>1.5716814786209787E-2</v>
      </c>
      <c r="M912" s="2" t="s">
        <v>321</v>
      </c>
    </row>
    <row r="913" spans="3:13">
      <c r="C913" s="228">
        <f t="shared" si="924"/>
        <v>51814.710543981484</v>
      </c>
      <c r="D913" s="229">
        <f ca="1"/>
        <v>1.507968595545979E-2</v>
      </c>
      <c r="E913" s="293">
        <f t="shared" ca="1" si="925"/>
        <v>1.3210935764899381</v>
      </c>
      <c r="F913" s="229">
        <f ca="1"/>
        <v>1.5211795313108784E-2</v>
      </c>
      <c r="G913" s="293">
        <f t="shared" ca="1" si="925"/>
        <v>2.4166005506078871</v>
      </c>
      <c r="H913" s="229">
        <f ca="1"/>
        <v>1.5453455368169573E-2</v>
      </c>
      <c r="I913" s="293">
        <f t="shared" ref="I913:K913" ca="1" si="935">(J913-H913)*10000</f>
        <v>-3.1152811444997569E-2</v>
      </c>
      <c r="J913" s="229">
        <f ca="1"/>
        <v>1.5450340087025073E-2</v>
      </c>
      <c r="K913" s="293">
        <f t="shared" ca="1" si="935"/>
        <v>2.6263235826957767</v>
      </c>
      <c r="L913" s="229">
        <f ca="1"/>
        <v>1.5712972445294651E-2</v>
      </c>
      <c r="M913" s="2" t="s">
        <v>321</v>
      </c>
    </row>
    <row r="914" spans="3:13">
      <c r="C914" s="228">
        <f t="shared" si="924"/>
        <v>51824.710543981484</v>
      </c>
      <c r="D914" s="229">
        <f ca="1"/>
        <v>1.5082754854015766E-2</v>
      </c>
      <c r="E914" s="293">
        <f t="shared" ca="1" si="925"/>
        <v>1.2662293282519541</v>
      </c>
      <c r="F914" s="229">
        <f ca="1"/>
        <v>1.5209377786840962E-2</v>
      </c>
      <c r="G914" s="293">
        <f t="shared" ca="1" si="925"/>
        <v>2.4161029350217542</v>
      </c>
      <c r="H914" s="229">
        <f ca="1"/>
        <v>1.5450988080343137E-2</v>
      </c>
      <c r="I914" s="293">
        <f t="shared" ref="I914:K914" ca="1" si="936">(J914-H914)*10000</f>
        <v>-4.5082926783436561E-2</v>
      </c>
      <c r="J914" s="229">
        <f ca="1"/>
        <v>1.5446479787664794E-2</v>
      </c>
      <c r="K914" s="293">
        <f t="shared" ca="1" si="936"/>
        <v>2.6267955720507898</v>
      </c>
      <c r="L914" s="229">
        <f ca="1"/>
        <v>1.5709159344869873E-2</v>
      </c>
      <c r="M914" s="2" t="s">
        <v>321</v>
      </c>
    </row>
    <row r="915" spans="3:13">
      <c r="C915" s="228">
        <f t="shared" si="924"/>
        <v>51834.710543981484</v>
      </c>
      <c r="D915" s="229">
        <f ca="1"/>
        <v>1.5084841851470618E-2</v>
      </c>
      <c r="E915" s="293">
        <f t="shared" ca="1" si="925"/>
        <v>1.221840525511813</v>
      </c>
      <c r="F915" s="229">
        <f ca="1"/>
        <v>1.5207025904021799E-2</v>
      </c>
      <c r="G915" s="293">
        <f t="shared" ca="1" si="925"/>
        <v>2.413333258055681</v>
      </c>
      <c r="H915" s="229">
        <f ca="1"/>
        <v>1.5448359229827367E-2</v>
      </c>
      <c r="I915" s="293">
        <f t="shared" ref="I915:K915" ca="1" si="937">(J915-H915)*10000</f>
        <v>-5.708593548819571E-2</v>
      </c>
      <c r="J915" s="229">
        <f ca="1"/>
        <v>1.5442650636278548E-2</v>
      </c>
      <c r="K915" s="293">
        <f t="shared" ca="1" si="937"/>
        <v>2.6272404830949592</v>
      </c>
      <c r="L915" s="229">
        <f ca="1"/>
        <v>1.5705374684588044E-2</v>
      </c>
      <c r="M915" s="2" t="s">
        <v>321</v>
      </c>
    </row>
    <row r="916" spans="3:13">
      <c r="C916" s="228">
        <f t="shared" si="924"/>
        <v>51844.710543981484</v>
      </c>
      <c r="D916" s="229">
        <f ca="1"/>
        <v>1.5085945300422138E-2</v>
      </c>
      <c r="E916" s="293">
        <f t="shared" ca="1" si="925"/>
        <v>1.1900437647214059</v>
      </c>
      <c r="F916" s="229">
        <f ca="1"/>
        <v>1.5204949676894279E-2</v>
      </c>
      <c r="G916" s="293">
        <f t="shared" ca="1" si="925"/>
        <v>2.4082548403198816</v>
      </c>
      <c r="H916" s="229">
        <f ca="1"/>
        <v>1.5445775160926267E-2</v>
      </c>
      <c r="I916" s="293">
        <f t="shared" ref="I916:K916" ca="1" si="938">(J916-H916)*10000</f>
        <v>-6.78051079597633E-2</v>
      </c>
      <c r="J916" s="229">
        <f ca="1"/>
        <v>1.5438994650130291E-2</v>
      </c>
      <c r="K916" s="293">
        <f t="shared" ca="1" si="938"/>
        <v>2.6262301252759008</v>
      </c>
      <c r="L916" s="229">
        <f ca="1"/>
        <v>1.5701617662657881E-2</v>
      </c>
      <c r="M916" s="2" t="s">
        <v>321</v>
      </c>
    </row>
    <row r="917" spans="3:13">
      <c r="C917" s="228">
        <f t="shared" si="924"/>
        <v>51854.710543981484</v>
      </c>
      <c r="D917" s="229">
        <f ca="1"/>
        <v>1.5086063550871571E-2</v>
      </c>
      <c r="E917" s="293">
        <f t="shared" ca="1" si="925"/>
        <v>1.1666867594429566</v>
      </c>
      <c r="F917" s="229">
        <f ca="1"/>
        <v>1.5202732226815866E-2</v>
      </c>
      <c r="G917" s="293">
        <f t="shared" ca="1" si="925"/>
        <v>2.4071600339029171</v>
      </c>
      <c r="H917" s="229">
        <f ca="1"/>
        <v>1.5443448230206158E-2</v>
      </c>
      <c r="I917" s="293">
        <f t="shared" ref="I917:K917" ca="1" si="939">(J917-H917)*10000</f>
        <v>-8.2265451621585384E-2</v>
      </c>
      <c r="J917" s="229">
        <f ca="1"/>
        <v>1.5435221685044E-2</v>
      </c>
      <c r="K917" s="293">
        <f t="shared" ca="1" si="939"/>
        <v>2.6266579080458028</v>
      </c>
      <c r="L917" s="229">
        <f ca="1"/>
        <v>1.569788747584858E-2</v>
      </c>
      <c r="M917" s="2" t="s">
        <v>321</v>
      </c>
    </row>
    <row r="918" spans="3:13">
      <c r="C918" s="228">
        <f t="shared" si="924"/>
        <v>51864.710543981484</v>
      </c>
      <c r="D918" s="229">
        <f ca="1"/>
        <v>1.5085194950879639E-2</v>
      </c>
      <c r="E918" s="293">
        <f t="shared" ca="1" si="925"/>
        <v>1.15384822151985</v>
      </c>
      <c r="F918" s="229">
        <f ca="1"/>
        <v>1.5200579773031624E-2</v>
      </c>
      <c r="G918" s="293">
        <f t="shared" ca="1" si="925"/>
        <v>2.4057682458240164</v>
      </c>
      <c r="H918" s="229">
        <f ca="1"/>
        <v>1.5441156597614025E-2</v>
      </c>
      <c r="I918" s="293">
        <f t="shared" ref="I918:K918" ca="1" si="940">(J918-H918)*10000</f>
        <v>-9.6836409648731053E-2</v>
      </c>
      <c r="J918" s="229">
        <f ca="1"/>
        <v>1.5431472956649152E-2</v>
      </c>
      <c r="K918" s="293">
        <f t="shared" ca="1" si="940"/>
        <v>2.6271036283483271</v>
      </c>
      <c r="L918" s="229">
        <f ca="1"/>
        <v>1.5694183319483985E-2</v>
      </c>
      <c r="M918" s="2" t="s">
        <v>321</v>
      </c>
    </row>
    <row r="919" spans="3:13">
      <c r="C919" s="228">
        <f t="shared" si="924"/>
        <v>51874.710543981484</v>
      </c>
      <c r="D919" s="229">
        <f ca="1"/>
        <v>1.5083337847269437E-2</v>
      </c>
      <c r="E919" s="293">
        <f t="shared" ca="1" si="925"/>
        <v>1.1514440810522082</v>
      </c>
      <c r="F919" s="229">
        <f ca="1"/>
        <v>1.5198482255374658E-2</v>
      </c>
      <c r="G919" s="293">
        <f t="shared" ca="1" si="925"/>
        <v>2.4041149318634187</v>
      </c>
      <c r="H919" s="229">
        <f ca="1"/>
        <v>1.5438893748561E-2</v>
      </c>
      <c r="I919" s="293">
        <f t="shared" ref="I919:K919" ca="1" si="941">(J919-H919)*10000</f>
        <v>-0.11294012436487838</v>
      </c>
      <c r="J919" s="229">
        <f ca="1"/>
        <v>1.5427599736124512E-2</v>
      </c>
      <c r="K919" s="293">
        <f t="shared" ca="1" si="941"/>
        <v>2.6290465132040861</v>
      </c>
      <c r="L919" s="229">
        <f ca="1"/>
        <v>1.5690504387444921E-2</v>
      </c>
      <c r="M919" s="2" t="s">
        <v>321</v>
      </c>
    </row>
    <row r="920" spans="3:13">
      <c r="C920" s="228">
        <f t="shared" si="924"/>
        <v>51884.710543981484</v>
      </c>
      <c r="D920" s="229">
        <f ca="1"/>
        <v>1.508049058518264E-2</v>
      </c>
      <c r="E920" s="293">
        <f t="shared" ca="1" si="925"/>
        <v>1.1593174813715259</v>
      </c>
      <c r="F920" s="229">
        <f ca="1"/>
        <v>1.5196422333319793E-2</v>
      </c>
      <c r="G920" s="293">
        <f t="shared" ca="1" si="925"/>
        <v>2.4023082394204405</v>
      </c>
      <c r="H920" s="229">
        <f ca="1"/>
        <v>1.5436653157261837E-2</v>
      </c>
      <c r="I920" s="293">
        <f t="shared" ref="I920:K920" ca="1" si="942">(J920-H920)*10000</f>
        <v>-0.12761198090746953</v>
      </c>
      <c r="J920" s="229">
        <f ca="1"/>
        <v>1.542389195917109E-2</v>
      </c>
      <c r="K920" s="293">
        <f t="shared" ca="1" si="942"/>
        <v>2.6295791299735423</v>
      </c>
      <c r="L920" s="229">
        <f ca="1"/>
        <v>1.5686849872168444E-2</v>
      </c>
      <c r="M920" s="2" t="s">
        <v>321</v>
      </c>
    </row>
    <row r="921" spans="3:13">
      <c r="C921" s="228">
        <f t="shared" si="924"/>
        <v>51894.710543981484</v>
      </c>
      <c r="D921" s="229">
        <f ca="1"/>
        <v>1.5077017123504356E-2</v>
      </c>
      <c r="E921" s="293">
        <f t="shared" ca="1" si="925"/>
        <v>1.1736569337325413</v>
      </c>
      <c r="F921" s="229">
        <f ca="1"/>
        <v>1.519438281687761E-2</v>
      </c>
      <c r="G921" s="293">
        <f t="shared" ca="1" si="925"/>
        <v>2.4004560643694011</v>
      </c>
      <c r="H921" s="229">
        <f ca="1"/>
        <v>1.543442842331455E-2</v>
      </c>
      <c r="I921" s="293">
        <f t="shared" ref="I921:K921" ca="1" si="943">(J921-H921)*10000</f>
        <v>-0.14226818214408549</v>
      </c>
      <c r="J921" s="229">
        <f ca="1"/>
        <v>1.5420201605100142E-2</v>
      </c>
      <c r="K921" s="293">
        <f t="shared" ca="1" si="943"/>
        <v>2.6301737358412627</v>
      </c>
      <c r="L921" s="229">
        <f ca="1"/>
        <v>1.5683218978684268E-2</v>
      </c>
      <c r="M921" s="2" t="s">
        <v>321</v>
      </c>
    </row>
    <row r="922" spans="3:13">
      <c r="C922" s="228">
        <f t="shared" si="924"/>
        <v>51904.710543981484</v>
      </c>
      <c r="D922" s="229">
        <f ca="1"/>
        <v>1.5073550278213509E-2</v>
      </c>
      <c r="E922" s="293">
        <f t="shared" ca="1" si="925"/>
        <v>1.181460035449694</v>
      </c>
      <c r="F922" s="229">
        <f ca="1"/>
        <v>1.5191696281758479E-2</v>
      </c>
      <c r="G922" s="293">
        <f t="shared" ca="1" si="925"/>
        <v>2.4029903385506568</v>
      </c>
      <c r="H922" s="229">
        <f ca="1"/>
        <v>1.5431995315613544E-2</v>
      </c>
      <c r="I922" s="293">
        <f t="shared" ref="I922:K922" ca="1" si="944">(J922-H922)*10000</f>
        <v>-0.15467778687078271</v>
      </c>
      <c r="J922" s="229">
        <f ca="1"/>
        <v>1.5416527536926466E-2</v>
      </c>
      <c r="K922" s="293">
        <f t="shared" ca="1" si="944"/>
        <v>2.6308369668831717</v>
      </c>
      <c r="L922" s="229">
        <f ca="1"/>
        <v>1.5679611233614783E-2</v>
      </c>
      <c r="M922" s="2" t="s">
        <v>321</v>
      </c>
    </row>
    <row r="923" spans="3:13">
      <c r="C923" s="228">
        <f t="shared" si="924"/>
        <v>51914.710543981484</v>
      </c>
      <c r="D923" s="229">
        <f ca="1"/>
        <v>1.5070101872633133E-2</v>
      </c>
      <c r="E923" s="293">
        <f t="shared" ca="1" si="925"/>
        <v>1.1957634573111533</v>
      </c>
      <c r="F923" s="229">
        <f ca="1"/>
        <v>1.5189678218364248E-2</v>
      </c>
      <c r="G923" s="293">
        <f t="shared" ca="1" si="925"/>
        <v>2.4011688236777462</v>
      </c>
      <c r="H923" s="229">
        <f ca="1"/>
        <v>1.5429795100732023E-2</v>
      </c>
      <c r="I923" s="293">
        <f t="shared" ref="I923:K923" ca="1" si="945">(J923-H923)*10000</f>
        <v>-0.16925360924562038</v>
      </c>
      <c r="J923" s="229">
        <f ca="1"/>
        <v>1.5412869739807461E-2</v>
      </c>
      <c r="K923" s="293">
        <f t="shared" ca="1" si="945"/>
        <v>2.6315674606286823</v>
      </c>
      <c r="L923" s="229">
        <f ca="1"/>
        <v>1.5676026485870329E-2</v>
      </c>
      <c r="M923" s="2" t="s">
        <v>321</v>
      </c>
    </row>
    <row r="924" spans="3:13">
      <c r="C924" s="228">
        <f t="shared" si="924"/>
        <v>51924.710543981484</v>
      </c>
      <c r="D924" s="229">
        <f ca="1"/>
        <v>1.5066671943892107E-2</v>
      </c>
      <c r="E924" s="293">
        <f t="shared" ca="1" si="925"/>
        <v>1.2099947943342535</v>
      </c>
      <c r="F924" s="229">
        <f ca="1"/>
        <v>1.5187671423325532E-2</v>
      </c>
      <c r="G924" s="293">
        <f t="shared" ca="1" si="925"/>
        <v>2.3993592863423738</v>
      </c>
      <c r="H924" s="229">
        <f ca="1"/>
        <v>1.542760735195977E-2</v>
      </c>
      <c r="I924" s="293">
        <f t="shared" ref="I924:K924" ca="1" si="946">(J924-H924)*10000</f>
        <v>-0.18379104226376453</v>
      </c>
      <c r="J924" s="229">
        <f ca="1"/>
        <v>1.5409228247733393E-2</v>
      </c>
      <c r="K924" s="293">
        <f t="shared" ca="1" si="946"/>
        <v>2.63236350376634</v>
      </c>
      <c r="L924" s="229">
        <f ca="1"/>
        <v>1.5672464598110027E-2</v>
      </c>
      <c r="M924" s="2" t="s">
        <v>321</v>
      </c>
    </row>
    <row r="925" spans="3:13">
      <c r="C925" s="228">
        <f t="shared" si="924"/>
        <v>51934.710543981484</v>
      </c>
      <c r="D925" s="229">
        <f ca="1"/>
        <v>1.5063260528601137E-2</v>
      </c>
      <c r="E925" s="293">
        <f t="shared" ca="1" si="925"/>
        <v>1.2307832334232729</v>
      </c>
      <c r="F925" s="229">
        <f ca="1"/>
        <v>1.5186338851943464E-2</v>
      </c>
      <c r="G925" s="293">
        <f t="shared" ca="1" si="925"/>
        <v>2.3976100858418352</v>
      </c>
      <c r="H925" s="229">
        <f ca="1"/>
        <v>1.5426099860527648E-2</v>
      </c>
      <c r="I925" s="293">
        <f t="shared" ref="I925:K925" ca="1" si="947">(J925-H925)*10000</f>
        <v>-0.20045341694792038</v>
      </c>
      <c r="J925" s="229">
        <f ca="1"/>
        <v>1.5406054518832856E-2</v>
      </c>
      <c r="K925" s="293">
        <f t="shared" ca="1" si="947"/>
        <v>2.6287091387697421</v>
      </c>
      <c r="L925" s="229">
        <f ca="1"/>
        <v>1.566892543270983E-2</v>
      </c>
      <c r="M925" s="2" t="s">
        <v>321</v>
      </c>
    </row>
    <row r="926" spans="3:13">
      <c r="C926" s="228">
        <f t="shared" si="924"/>
        <v>51944.710543981484</v>
      </c>
      <c r="D926" s="229">
        <f ca="1"/>
        <v>1.5059867663172527E-2</v>
      </c>
      <c r="E926" s="293">
        <f t="shared" ca="1" si="925"/>
        <v>1.2448837303028968</v>
      </c>
      <c r="F926" s="229">
        <f ca="1"/>
        <v>1.5184356036202816E-2</v>
      </c>
      <c r="G926" s="293">
        <f t="shared" ca="1" si="925"/>
        <v>2.3958262320328791</v>
      </c>
      <c r="H926" s="229">
        <f ca="1"/>
        <v>1.5423938659406104E-2</v>
      </c>
      <c r="I926" s="293">
        <f t="shared" ref="I926:K926" ca="1" si="948">(J926-H926)*10000</f>
        <v>-0.21490907195028178</v>
      </c>
      <c r="J926" s="229">
        <f ca="1"/>
        <v>1.5402447752211076E-2</v>
      </c>
      <c r="K926" s="293">
        <f t="shared" ca="1" si="948"/>
        <v>2.6296109955122224</v>
      </c>
      <c r="L926" s="229">
        <f ca="1"/>
        <v>1.5665408851762298E-2</v>
      </c>
      <c r="M926" s="2" t="s">
        <v>321</v>
      </c>
    </row>
    <row r="927" spans="3:13">
      <c r="C927" s="228">
        <f t="shared" si="924"/>
        <v>51954.710543981484</v>
      </c>
      <c r="D927" s="229">
        <f ca="1"/>
        <v>1.5056493384715878E-2</v>
      </c>
      <c r="E927" s="293">
        <f t="shared" ca="1" si="925"/>
        <v>1.2589110558749659</v>
      </c>
      <c r="F927" s="229">
        <f ca="1"/>
        <v>1.5182384490303374E-2</v>
      </c>
      <c r="G927" s="293">
        <f t="shared" ca="1" si="925"/>
        <v>2.3940545783142539</v>
      </c>
      <c r="H927" s="229">
        <f ca="1"/>
        <v>1.54217899481348E-2</v>
      </c>
      <c r="I927" s="293">
        <f t="shared" ref="I927:K927" ca="1" si="949">(J927-H927)*10000</f>
        <v>-0.22932548080173074</v>
      </c>
      <c r="J927" s="229">
        <f ca="1"/>
        <v>1.5398857400054627E-2</v>
      </c>
      <c r="K927" s="293">
        <f t="shared" ca="1" si="949"/>
        <v>2.6305731702137152</v>
      </c>
      <c r="L927" s="229">
        <f ca="1"/>
        <v>1.5661914717075998E-2</v>
      </c>
      <c r="M927" s="2" t="s">
        <v>321</v>
      </c>
    </row>
    <row r="928" spans="3:13">
      <c r="C928" s="228">
        <f t="shared" si="924"/>
        <v>51964.710543981484</v>
      </c>
      <c r="D928" s="229">
        <f ca="1"/>
        <v>1.5053137729422971E-2</v>
      </c>
      <c r="E928" s="293">
        <f t="shared" ca="1" si="925"/>
        <v>1.2706402033302484</v>
      </c>
      <c r="F928" s="229">
        <f ca="1"/>
        <v>1.5180201749755996E-2</v>
      </c>
      <c r="G928" s="293">
        <f t="shared" ca="1" si="925"/>
        <v>2.3922774888316884</v>
      </c>
      <c r="H928" s="229">
        <f ca="1"/>
        <v>1.5419429498639165E-2</v>
      </c>
      <c r="I928" s="293">
        <f t="shared" ref="I928:K928" ca="1" si="950">(J928-H928)*10000</f>
        <v>-0.24298547336947321</v>
      </c>
      <c r="J928" s="229">
        <f ca="1"/>
        <v>1.5395130951302217E-2</v>
      </c>
      <c r="K928" s="293">
        <f t="shared" ca="1" si="950"/>
        <v>2.6331193887323483</v>
      </c>
      <c r="L928" s="229">
        <f ca="1"/>
        <v>1.5658442890175452E-2</v>
      </c>
      <c r="M928" s="2" t="s">
        <v>321</v>
      </c>
    </row>
    <row r="929" spans="3:13">
      <c r="C929" s="228">
        <f t="shared" si="924"/>
        <v>51974.710543981484</v>
      </c>
      <c r="D929" s="229">
        <f ca="1"/>
        <v>1.5049800734761642E-2</v>
      </c>
      <c r="E929" s="293">
        <f t="shared" ca="1" si="925"/>
        <v>1.2845152611534045</v>
      </c>
      <c r="F929" s="229">
        <f ca="1"/>
        <v>1.5178252260876983E-2</v>
      </c>
      <c r="G929" s="293">
        <f t="shared" ca="1" si="925"/>
        <v>2.3905299263534547</v>
      </c>
      <c r="H929" s="229">
        <f ca="1"/>
        <v>1.5417305253512328E-2</v>
      </c>
      <c r="I929" s="293">
        <f t="shared" ref="I929:K929" ca="1" si="951">(J929-H929)*10000</f>
        <v>-0.25732401790327236</v>
      </c>
      <c r="J929" s="229">
        <f ca="1"/>
        <v>1.5391572851722001E-2</v>
      </c>
      <c r="K929" s="293">
        <f t="shared" ca="1" si="951"/>
        <v>2.6342038058034185</v>
      </c>
      <c r="L929" s="229">
        <f ca="1"/>
        <v>1.5654993232302343E-2</v>
      </c>
      <c r="M929" s="2" t="s">
        <v>321</v>
      </c>
    </row>
    <row r="930" spans="3:13">
      <c r="C930" s="228">
        <f t="shared" si="924"/>
        <v>51984.710543981484</v>
      </c>
      <c r="D930" s="229">
        <f ca="1"/>
        <v>1.5046483584127466E-2</v>
      </c>
      <c r="E930" s="293">
        <f t="shared" ca="1" si="925"/>
        <v>1.2983045720465527</v>
      </c>
      <c r="F930" s="229">
        <f ca="1"/>
        <v>1.5176314041332122E-2</v>
      </c>
      <c r="G930" s="293">
        <f t="shared" ca="1" si="925"/>
        <v>2.3887947714282265</v>
      </c>
      <c r="H930" s="229">
        <f ca="1"/>
        <v>1.5415193518474944E-2</v>
      </c>
      <c r="I930" s="293">
        <f t="shared" ref="I930:K930" ca="1" si="952">(J930-H930)*10000</f>
        <v>-0.27162252009698545</v>
      </c>
      <c r="J930" s="229">
        <f ca="1"/>
        <v>1.5388031266465246E-2</v>
      </c>
      <c r="K930" s="293">
        <f t="shared" ca="1" si="952"/>
        <v>2.6353433794817915</v>
      </c>
      <c r="L930" s="229">
        <f ca="1"/>
        <v>1.5651565604413425E-2</v>
      </c>
      <c r="M930" s="2" t="s">
        <v>321</v>
      </c>
    </row>
    <row r="931" spans="3:13">
      <c r="C931" s="228">
        <f t="shared" si="924"/>
        <v>51994.710543981484</v>
      </c>
      <c r="D931" s="229">
        <f ca="1"/>
        <v>1.5043189115029939E-2</v>
      </c>
      <c r="E931" s="293">
        <f t="shared" ca="1" si="925"/>
        <v>1.3142188474087566</v>
      </c>
      <c r="F931" s="229">
        <f ca="1"/>
        <v>1.5174610999770815E-2</v>
      </c>
      <c r="G931" s="293">
        <f t="shared" ca="1" si="925"/>
        <v>2.3870914114753305</v>
      </c>
      <c r="H931" s="229">
        <f ca="1"/>
        <v>1.5413320140918348E-2</v>
      </c>
      <c r="I931" s="293">
        <f t="shared" ref="I931:K931" ca="1" si="953">(J931-H931)*10000</f>
        <v>-0.28659322907569063</v>
      </c>
      <c r="J931" s="229">
        <f ca="1"/>
        <v>1.5384660818010779E-2</v>
      </c>
      <c r="K931" s="293">
        <f t="shared" ca="1" si="953"/>
        <v>2.6349904917200364</v>
      </c>
      <c r="L931" s="229">
        <f ca="1"/>
        <v>1.5648159867182782E-2</v>
      </c>
      <c r="M931" s="2" t="s">
        <v>321</v>
      </c>
    </row>
    <row r="932" spans="3:13">
      <c r="C932" s="228">
        <f t="shared" si="924"/>
        <v>52004.710543981484</v>
      </c>
      <c r="D932" s="229">
        <f ca="1"/>
        <v>1.5039917500271581E-2</v>
      </c>
      <c r="E932" s="293">
        <f t="shared" ca="1" si="925"/>
        <v>1.3277830032258284</v>
      </c>
      <c r="F932" s="229">
        <f ca="1"/>
        <v>1.5172695800594164E-2</v>
      </c>
      <c r="G932" s="293">
        <f t="shared" ca="1" si="925"/>
        <v>2.3853816506534153</v>
      </c>
      <c r="H932" s="229">
        <f ca="1"/>
        <v>1.5411233965659505E-2</v>
      </c>
      <c r="I932" s="293">
        <f t="shared" ref="I932:K932" ca="1" si="954">(J932-H932)*10000</f>
        <v>-0.3008091584300564</v>
      </c>
      <c r="J932" s="229">
        <f ca="1"/>
        <v>1.53811530498165E-2</v>
      </c>
      <c r="K932" s="293">
        <f t="shared" ca="1" si="954"/>
        <v>2.6362283118284981</v>
      </c>
      <c r="L932" s="229">
        <f ca="1"/>
        <v>1.564477588099935E-2</v>
      </c>
      <c r="M932" s="2" t="s">
        <v>321</v>
      </c>
    </row>
    <row r="933" spans="3:13">
      <c r="C933" s="228">
        <f t="shared" si="924"/>
        <v>52014.710543981484</v>
      </c>
      <c r="D933" s="229">
        <f ca="1"/>
        <v>1.503666878329615E-2</v>
      </c>
      <c r="E933" s="293">
        <f t="shared" ca="1" si="925"/>
        <v>1.3412308729339288</v>
      </c>
      <c r="F933" s="229">
        <f ca="1"/>
        <v>1.5170791870589543E-2</v>
      </c>
      <c r="G933" s="293">
        <f t="shared" ca="1" si="925"/>
        <v>2.3836842863140042</v>
      </c>
      <c r="H933" s="229">
        <f ca="1"/>
        <v>1.5409160299220943E-2</v>
      </c>
      <c r="I933" s="293">
        <f t="shared" ref="I933:K933" ca="1" si="955">(J933-H933)*10000</f>
        <v>-0.31498398328741117</v>
      </c>
      <c r="J933" s="229">
        <f ca="1"/>
        <v>1.5377661900892202E-2</v>
      </c>
      <c r="K933" s="293">
        <f t="shared" ca="1" si="955"/>
        <v>2.6375160507603397</v>
      </c>
      <c r="L933" s="229">
        <f ca="1"/>
        <v>1.5641413505968236E-2</v>
      </c>
      <c r="M933" s="2" t="s">
        <v>321</v>
      </c>
    </row>
    <row r="934" spans="3:13">
      <c r="C934" s="228">
        <f t="shared" si="924"/>
        <v>52024.710543981484</v>
      </c>
      <c r="D934" s="229">
        <f ca="1"/>
        <v>1.5033443007668781E-2</v>
      </c>
      <c r="E934" s="293">
        <f t="shared" ca="1" si="925"/>
        <v>1.3523084384120705</v>
      </c>
      <c r="F934" s="229">
        <f ca="1"/>
        <v>1.5168673851509988E-2</v>
      </c>
      <c r="G934" s="293">
        <f t="shared" ca="1" si="925"/>
        <v>2.3842528838339052</v>
      </c>
      <c r="H934" s="229">
        <f ca="1"/>
        <v>1.5407099139893379E-2</v>
      </c>
      <c r="I934" s="293">
        <f t="shared" ref="I934:K934" ca="1" si="956">(J934-H934)*10000</f>
        <v>-0.33068388047683206</v>
      </c>
      <c r="J934" s="229">
        <f ca="1"/>
        <v>1.5374030751845695E-2</v>
      </c>
      <c r="K934" s="293">
        <f t="shared" ca="1" si="956"/>
        <v>2.6404185006546377</v>
      </c>
      <c r="L934" s="229">
        <f ca="1"/>
        <v>1.5638072601911159E-2</v>
      </c>
      <c r="M934" s="2" t="s">
        <v>321</v>
      </c>
    </row>
    <row r="935" spans="3:13">
      <c r="C935" s="228">
        <f t="shared" si="924"/>
        <v>52034.710543981484</v>
      </c>
      <c r="D935" s="229">
        <f ca="1"/>
        <v>1.5030240217235914E-2</v>
      </c>
      <c r="E935" s="293">
        <f t="shared" ca="1" si="925"/>
        <v>1.3655175995636384</v>
      </c>
      <c r="F935" s="229">
        <f ca="1"/>
        <v>1.5166791977192277E-2</v>
      </c>
      <c r="G935" s="293">
        <f t="shared" ca="1" si="925"/>
        <v>2.3825850874940357</v>
      </c>
      <c r="H935" s="229">
        <f ca="1"/>
        <v>1.5405050485941681E-2</v>
      </c>
      <c r="I935" s="293">
        <f t="shared" ref="I935:K935" ca="1" si="957">(J935-H935)*10000</f>
        <v>-0.3447823516490589</v>
      </c>
      <c r="J935" s="229">
        <f ca="1"/>
        <v>1.5370572250776775E-2</v>
      </c>
      <c r="K935" s="293">
        <f t="shared" ca="1" si="957"/>
        <v>2.6418077758639558</v>
      </c>
      <c r="L935" s="229">
        <f ca="1"/>
        <v>1.5634753028363171E-2</v>
      </c>
      <c r="M935" s="2" t="s">
        <v>321</v>
      </c>
    </row>
    <row r="936" spans="3:13">
      <c r="C936" s="228">
        <f t="shared" si="924"/>
        <v>52044.710543981484</v>
      </c>
      <c r="D936" s="229">
        <f ca="1"/>
        <v>1.5027060455901674E-2</v>
      </c>
      <c r="E936" s="293">
        <f t="shared" ca="1" si="925"/>
        <v>1.3786091670737153</v>
      </c>
      <c r="F936" s="229">
        <f ca="1"/>
        <v>1.5164921372609046E-2</v>
      </c>
      <c r="G936" s="293">
        <f t="shared" ca="1" si="925"/>
        <v>2.3809296299842284</v>
      </c>
      <c r="H936" s="229">
        <f ca="1"/>
        <v>1.5403014335607468E-2</v>
      </c>
      <c r="I936" s="293">
        <f t="shared" ref="I936:K936" ca="1" si="958">(J936-H936)*10000</f>
        <v>-0.35883866395143571</v>
      </c>
      <c r="J936" s="229">
        <f ca="1"/>
        <v>1.5367130469212325E-2</v>
      </c>
      <c r="K936" s="293">
        <f t="shared" ca="1" si="958"/>
        <v>2.6432417536606176</v>
      </c>
      <c r="L936" s="229">
        <f ca="1"/>
        <v>1.5631454644578387E-2</v>
      </c>
      <c r="M936" s="2" t="s">
        <v>321</v>
      </c>
    </row>
    <row r="937" spans="3:13">
      <c r="C937" s="228">
        <f t="shared" si="924"/>
        <v>52054.710543981484</v>
      </c>
      <c r="D937" s="229">
        <f ca="1"/>
        <v>1.5023903767052128E-2</v>
      </c>
      <c r="E937" s="293">
        <f t="shared" ca="1" si="925"/>
        <v>1.3938508286039792</v>
      </c>
      <c r="F937" s="229">
        <f ca="1"/>
        <v>1.5163288849912526E-2</v>
      </c>
      <c r="G937" s="293">
        <f t="shared" ca="1" si="925"/>
        <v>2.3770183719291555</v>
      </c>
      <c r="H937" s="229">
        <f ca="1"/>
        <v>1.5400990687105442E-2</v>
      </c>
      <c r="I937" s="293">
        <f t="shared" ref="I937:K937" ca="1" si="959">(J937-H937)*10000</f>
        <v>-0.3712650468839368</v>
      </c>
      <c r="J937" s="229">
        <f ca="1"/>
        <v>1.5363864182417048E-2</v>
      </c>
      <c r="K937" s="293">
        <f t="shared" ca="1" si="959"/>
        <v>2.6431312710610557</v>
      </c>
      <c r="L937" s="229">
        <f ca="1"/>
        <v>1.5628177309523154E-2</v>
      </c>
      <c r="M937" s="2" t="s">
        <v>321</v>
      </c>
    </row>
    <row r="938" spans="3:13">
      <c r="C938" s="228">
        <f t="shared" si="924"/>
        <v>52064.710543981484</v>
      </c>
      <c r="D938" s="229">
        <f ca="1"/>
        <v>1.5020770194709751E-2</v>
      </c>
      <c r="E938" s="293">
        <f t="shared" ca="1" si="925"/>
        <v>1.4067107288080229</v>
      </c>
      <c r="F938" s="229">
        <f ca="1"/>
        <v>1.5161441267590553E-2</v>
      </c>
      <c r="G938" s="293">
        <f t="shared" ca="1" si="925"/>
        <v>2.3753827103930627</v>
      </c>
      <c r="H938" s="229">
        <f ca="1"/>
        <v>1.539897953862986E-2</v>
      </c>
      <c r="I938" s="293">
        <f t="shared" ref="I938:K938" ca="1" si="960">(J938-H938)*10000</f>
        <v>-0.38522895205088048</v>
      </c>
      <c r="J938" s="229">
        <f ca="1"/>
        <v>1.5360456643424772E-2</v>
      </c>
      <c r="K938" s="293">
        <f t="shared" ca="1" si="960"/>
        <v>2.6446423845665099</v>
      </c>
      <c r="L938" s="229">
        <f ca="1"/>
        <v>1.5624920881881423E-2</v>
      </c>
      <c r="M938" s="2" t="s">
        <v>321</v>
      </c>
    </row>
    <row r="939" spans="3:13">
      <c r="C939" s="228">
        <f t="shared" si="924"/>
        <v>52074.710543981484</v>
      </c>
      <c r="D939" s="229">
        <f ca="1"/>
        <v>1.5017659967354087E-2</v>
      </c>
      <c r="E939" s="293">
        <f t="shared" ca="1" si="925"/>
        <v>1.4194498562383924</v>
      </c>
      <c r="F939" s="229">
        <f ca="1"/>
        <v>1.5159604952977926E-2</v>
      </c>
      <c r="G939" s="293">
        <f t="shared" ca="1" si="925"/>
        <v>2.3737593539359567</v>
      </c>
      <c r="H939" s="229">
        <f ca="1"/>
        <v>1.5396980888371522E-2</v>
      </c>
      <c r="I939" s="293">
        <f t="shared" ref="I939:K939" ca="1" si="961">(J939-H939)*10000</f>
        <v>-0.39914959699526714</v>
      </c>
      <c r="J939" s="229">
        <f ca="1"/>
        <v>1.5357065928671995E-2</v>
      </c>
      <c r="K939" s="293">
        <f t="shared" ca="1" si="961"/>
        <v>2.6461929137890432</v>
      </c>
      <c r="L939" s="229">
        <f ca="1"/>
        <v>1.5621685220050899E-2</v>
      </c>
      <c r="M939" s="2" t="s">
        <v>321</v>
      </c>
    </row>
    <row r="940" spans="3:13">
      <c r="C940" s="228">
        <f t="shared" si="924"/>
        <v>52084.710543981484</v>
      </c>
      <c r="D940" s="229">
        <f ca="1"/>
        <v>1.501457376430097E-2</v>
      </c>
      <c r="E940" s="293">
        <f t="shared" ca="1" si="925"/>
        <v>1.4320614445602688</v>
      </c>
      <c r="F940" s="229">
        <f ca="1"/>
        <v>1.5157779908756996E-2</v>
      </c>
      <c r="G940" s="293">
        <f t="shared" ca="1" si="925"/>
        <v>2.3721482670390621</v>
      </c>
      <c r="H940" s="229">
        <f ca="1"/>
        <v>1.5394994735460903E-2</v>
      </c>
      <c r="I940" s="293">
        <f t="shared" ref="I940:K940" ca="1" si="962">(J940-H940)*10000</f>
        <v>-0.41302687563667462</v>
      </c>
      <c r="J940" s="229">
        <f ca="1"/>
        <v>1.5353692047897235E-2</v>
      </c>
      <c r="K940" s="293">
        <f t="shared" ca="1" si="962"/>
        <v>2.6477813424850143</v>
      </c>
      <c r="L940" s="229">
        <f ca="1"/>
        <v>1.5618470182145737E-2</v>
      </c>
      <c r="M940" s="2" t="s">
        <v>321</v>
      </c>
    </row>
    <row r="941" spans="3:13">
      <c r="C941" s="228">
        <f t="shared" si="924"/>
        <v>52094.710543981484</v>
      </c>
      <c r="D941" s="229">
        <f ca="1"/>
        <v>1.5011511684731848E-2</v>
      </c>
      <c r="E941" s="293">
        <f t="shared" ca="1" si="925"/>
        <v>1.4445445093151654</v>
      </c>
      <c r="F941" s="229">
        <f ca="1"/>
        <v>1.5155966135663364E-2</v>
      </c>
      <c r="G941" s="293">
        <f t="shared" ca="1" si="925"/>
        <v>2.3705494459457661</v>
      </c>
      <c r="H941" s="229">
        <f ca="1"/>
        <v>1.5393021080257941E-2</v>
      </c>
      <c r="I941" s="293">
        <f t="shared" ref="I941:K941" ca="1" si="963">(J941-H941)*10000</f>
        <v>-0.42686100603336541</v>
      </c>
      <c r="J941" s="229">
        <f ca="1"/>
        <v>1.5350334979654604E-2</v>
      </c>
      <c r="K941" s="293">
        <f t="shared" ca="1" si="963"/>
        <v>2.6494064633990693</v>
      </c>
      <c r="L941" s="229">
        <f ca="1"/>
        <v>1.5615275625994511E-2</v>
      </c>
      <c r="M941" s="2" t="s">
        <v>321</v>
      </c>
    </row>
    <row r="942" spans="3:13">
      <c r="C942" s="228">
        <f t="shared" si="924"/>
        <v>52104.710543981484</v>
      </c>
      <c r="D942" s="229">
        <f ca="1"/>
        <v>1.5008473773928934E-2</v>
      </c>
      <c r="E942" s="293">
        <f t="shared" ca="1" si="925"/>
        <v>1.4568985931871608</v>
      </c>
      <c r="F942" s="229">
        <f ca="1"/>
        <v>1.5154163633247651E-2</v>
      </c>
      <c r="G942" s="293">
        <f t="shared" ca="1" si="925"/>
        <v>2.3689628993963687</v>
      </c>
      <c r="H942" s="229">
        <f ca="1"/>
        <v>1.5391059923187287E-2</v>
      </c>
      <c r="I942" s="293">
        <f t="shared" ref="I942:K942" ca="1" si="964">(J942-H942)*10000</f>
        <v>-0.4406522284713249</v>
      </c>
      <c r="J942" s="229">
        <f ca="1"/>
        <v>1.5346994700340155E-2</v>
      </c>
      <c r="K942" s="293">
        <f t="shared" ca="1" si="964"/>
        <v>2.6510670880027996</v>
      </c>
      <c r="L942" s="229">
        <f ca="1"/>
        <v>1.5612101409140435E-2</v>
      </c>
      <c r="M942" s="2" t="s">
        <v>321</v>
      </c>
    </row>
    <row r="943" spans="3:13">
      <c r="C943" s="228">
        <f t="shared" si="924"/>
        <v>52114.710543981484</v>
      </c>
      <c r="D943" s="229">
        <f ca="1"/>
        <v>1.5005460077295895E-2</v>
      </c>
      <c r="E943" s="293">
        <f t="shared" ca="1" si="925"/>
        <v>1.4668258750923264</v>
      </c>
      <c r="F943" s="229">
        <f ca="1"/>
        <v>1.5152142664805128E-2</v>
      </c>
      <c r="G943" s="293">
        <f t="shared" ca="1" si="925"/>
        <v>2.367362903774751</v>
      </c>
      <c r="H943" s="229">
        <f ca="1"/>
        <v>1.5388878955182603E-2</v>
      </c>
      <c r="I943" s="293">
        <f t="shared" ref="I943:K943" ca="1" si="965">(J943-H943)*10000</f>
        <v>-0.456964122738171</v>
      </c>
      <c r="J943" s="229">
        <f ca="1"/>
        <v>1.5343182542908786E-2</v>
      </c>
      <c r="K943" s="293">
        <f t="shared" ca="1" si="965"/>
        <v>2.6576484593432945</v>
      </c>
      <c r="L943" s="229">
        <f ca="1"/>
        <v>1.5608947388843115E-2</v>
      </c>
      <c r="M943" s="2" t="s">
        <v>321</v>
      </c>
    </row>
    <row r="944" spans="3:13">
      <c r="C944" s="228">
        <f t="shared" si="924"/>
        <v>52124.710543981484</v>
      </c>
      <c r="D944" s="229">
        <f ca="1"/>
        <v>1.5002470640198029E-2</v>
      </c>
      <c r="E944" s="293">
        <f t="shared" ca="1" si="925"/>
        <v>1.478915703377482</v>
      </c>
      <c r="F944" s="229">
        <f ca="1"/>
        <v>1.5150362210535777E-2</v>
      </c>
      <c r="G944" s="293">
        <f t="shared" ca="1" si="925"/>
        <v>2.3658004360377176</v>
      </c>
      <c r="H944" s="229">
        <f ca="1"/>
        <v>1.5386942254139549E-2</v>
      </c>
      <c r="I944" s="293">
        <f t="shared" ref="I944:K944" ca="1" si="966">(J944-H944)*10000</f>
        <v>-0.47068557330418731</v>
      </c>
      <c r="J944" s="229">
        <f ca="1"/>
        <v>1.533987369680913E-2</v>
      </c>
      <c r="K944" s="293">
        <f t="shared" ca="1" si="966"/>
        <v>2.6593972526679082</v>
      </c>
      <c r="L944" s="229">
        <f ca="1"/>
        <v>1.5605813422075921E-2</v>
      </c>
      <c r="M944" s="2" t="s">
        <v>321</v>
      </c>
    </row>
    <row r="945" spans="3:13">
      <c r="C945" s="228">
        <f t="shared" si="924"/>
        <v>52134.710543981484</v>
      </c>
      <c r="D945" s="229">
        <f ca="1"/>
        <v>1.499950550797827E-2</v>
      </c>
      <c r="E945" s="293">
        <f t="shared" ca="1" si="925"/>
        <v>1.4908751754035345</v>
      </c>
      <c r="F945" s="229">
        <f ca="1"/>
        <v>1.5148593025518624E-2</v>
      </c>
      <c r="G945" s="293">
        <f t="shared" ca="1" si="925"/>
        <v>2.364250260987709</v>
      </c>
      <c r="H945" s="229">
        <f ca="1"/>
        <v>1.5385018051617395E-2</v>
      </c>
      <c r="I945" s="293">
        <f t="shared" ref="I945:K945" ca="1" si="967">(J945-H945)*10000</f>
        <v>-0.48436478053658083</v>
      </c>
      <c r="J945" s="229">
        <f ca="1"/>
        <v>1.5336581573563737E-2</v>
      </c>
      <c r="K945" s="293">
        <f t="shared" ca="1" si="967"/>
        <v>2.6611779196208074</v>
      </c>
      <c r="L945" s="229">
        <f ca="1"/>
        <v>1.5602699365525817E-2</v>
      </c>
      <c r="M945" s="2" t="s">
        <v>321</v>
      </c>
    </row>
    <row r="946" spans="3:13">
      <c r="C946" s="228">
        <f t="shared" si="924"/>
        <v>52144.710543981484</v>
      </c>
      <c r="D946" s="229">
        <f ca="1"/>
        <v>1.4996564726340866E-2</v>
      </c>
      <c r="E946" s="293">
        <f t="shared" ca="1" si="925"/>
        <v>1.5050158531183799</v>
      </c>
      <c r="F946" s="229">
        <f ca="1"/>
        <v>1.5147066311652704E-2</v>
      </c>
      <c r="G946" s="293">
        <f t="shared" ca="1" si="925"/>
        <v>2.3627397233366363</v>
      </c>
      <c r="H946" s="229">
        <f ca="1"/>
        <v>1.5383340283986368E-2</v>
      </c>
      <c r="I946" s="293">
        <f t="shared" ref="I946:K946" ca="1" si="968">(J946-H946)*10000</f>
        <v>-0.49869236176881132</v>
      </c>
      <c r="J946" s="229">
        <f ca="1"/>
        <v>1.5333471047809487E-2</v>
      </c>
      <c r="K946" s="293">
        <f t="shared" ca="1" si="968"/>
        <v>2.6613402778711408</v>
      </c>
      <c r="L946" s="229">
        <f ca="1"/>
        <v>1.5599605075596601E-2</v>
      </c>
      <c r="M946" s="2" t="s">
        <v>321</v>
      </c>
    </row>
    <row r="947" spans="3:13">
      <c r="C947" s="228">
        <f t="shared" si="924"/>
        <v>52154.710543981484</v>
      </c>
      <c r="D947" s="229">
        <f ca="1"/>
        <v>1.4993648340507232E-2</v>
      </c>
      <c r="E947" s="293">
        <f t="shared" ca="1" si="925"/>
        <v>1.5167181425155587</v>
      </c>
      <c r="F947" s="229">
        <f ca="1"/>
        <v>1.5145320154758788E-2</v>
      </c>
      <c r="G947" s="293">
        <f t="shared" ca="1" si="925"/>
        <v>2.3612146845289166</v>
      </c>
      <c r="H947" s="229">
        <f ca="1"/>
        <v>1.5381441623211679E-2</v>
      </c>
      <c r="I947" s="293">
        <f t="shared" ref="I947:K947" ca="1" si="969">(J947-H947)*10000</f>
        <v>-0.51228640600043884</v>
      </c>
      <c r="J947" s="229">
        <f ca="1"/>
        <v>1.5330212982611635E-2</v>
      </c>
      <c r="K947" s="293">
        <f t="shared" ca="1" si="969"/>
        <v>2.6631742579343207</v>
      </c>
      <c r="L947" s="229">
        <f ca="1"/>
        <v>1.5596530408405068E-2</v>
      </c>
      <c r="M947" s="2" t="s">
        <v>321</v>
      </c>
    </row>
    <row r="948" spans="3:13">
      <c r="C948" s="228">
        <f t="shared" si="924"/>
        <v>52164.710543981484</v>
      </c>
      <c r="D948" s="229">
        <f ca="1"/>
        <v>1.499075665425678E-2</v>
      </c>
      <c r="E948" s="293">
        <f t="shared" ca="1" si="925"/>
        <v>1.5282861195692679</v>
      </c>
      <c r="F948" s="229">
        <f ca="1"/>
        <v>1.5143585266213707E-2</v>
      </c>
      <c r="G948" s="293">
        <f t="shared" ca="1" si="925"/>
        <v>2.359701964658647</v>
      </c>
      <c r="H948" s="229">
        <f ca="1"/>
        <v>1.5379555462679571E-2</v>
      </c>
      <c r="I948" s="293">
        <f t="shared" ref="I948:K948" ca="1" si="970">(J948-H948)*10000</f>
        <v>-0.52583897994971929</v>
      </c>
      <c r="J948" s="229">
        <f ca="1"/>
        <v>1.5326971564684599E-2</v>
      </c>
      <c r="K948" s="293">
        <f t="shared" ca="1" si="970"/>
        <v>2.6650365509782796</v>
      </c>
      <c r="L948" s="229">
        <f ca="1"/>
        <v>1.5593475219782427E-2</v>
      </c>
      <c r="M948" s="2" t="s">
        <v>321</v>
      </c>
    </row>
    <row r="949" spans="3:13">
      <c r="C949" s="228">
        <f t="shared" si="924"/>
        <v>52174.710543981484</v>
      </c>
      <c r="D949" s="229">
        <f ca="1"/>
        <v>1.4987890984635181E-2</v>
      </c>
      <c r="E949" s="293">
        <f t="shared" ca="1" si="925"/>
        <v>1.5373798945991259</v>
      </c>
      <c r="F949" s="229">
        <f ca="1"/>
        <v>1.5141628974095094E-2</v>
      </c>
      <c r="G949" s="293">
        <f t="shared" ca="1" si="925"/>
        <v>2.360528285653817</v>
      </c>
      <c r="H949" s="229">
        <f ca="1"/>
        <v>1.5377681802660475E-2</v>
      </c>
      <c r="I949" s="293">
        <f t="shared" ref="I949:K949" ca="1" si="971">(J949-H949)*10000</f>
        <v>-0.54101991531156635</v>
      </c>
      <c r="J949" s="229">
        <f ca="1"/>
        <v>1.5323579811129319E-2</v>
      </c>
      <c r="K949" s="293">
        <f t="shared" ca="1" si="971"/>
        <v>2.6685955414680431</v>
      </c>
      <c r="L949" s="229">
        <f ca="1"/>
        <v>1.5590439365276123E-2</v>
      </c>
      <c r="M949" s="2" t="s">
        <v>321</v>
      </c>
    </row>
    <row r="950" spans="3:13">
      <c r="C950" s="228">
        <f t="shared" si="924"/>
        <v>52184.710543981484</v>
      </c>
      <c r="D950" s="229">
        <f ca="1"/>
        <v>1.4985051552726402E-2</v>
      </c>
      <c r="E950" s="293">
        <f t="shared" ca="1" si="925"/>
        <v>1.548645814155071</v>
      </c>
      <c r="F950" s="229">
        <f ca="1"/>
        <v>1.5139916134141909E-2</v>
      </c>
      <c r="G950" s="293">
        <f t="shared" ca="1" si="925"/>
        <v>2.3590450924991164</v>
      </c>
      <c r="H950" s="229">
        <f ca="1"/>
        <v>1.5375820643391821E-2</v>
      </c>
      <c r="I950" s="293">
        <f t="shared" ref="I950:K950" ca="1" si="972">(J950-H950)*10000</f>
        <v>-0.55449715408110301</v>
      </c>
      <c r="J950" s="229">
        <f ca="1"/>
        <v>1.5320370927983711E-2</v>
      </c>
      <c r="K950" s="293">
        <f t="shared" ca="1" si="972"/>
        <v>2.6705177216014389</v>
      </c>
      <c r="L950" s="229">
        <f ca="1"/>
        <v>1.5587422700143854E-2</v>
      </c>
      <c r="M950" s="2" t="s">
        <v>321</v>
      </c>
    </row>
    <row r="951" spans="3:13">
      <c r="C951" s="228">
        <f t="shared" si="924"/>
        <v>52194.710543981484</v>
      </c>
      <c r="D951" s="229">
        <f ca="1"/>
        <v>1.4982238407169902E-2</v>
      </c>
      <c r="E951" s="293">
        <f t="shared" ca="1" si="925"/>
        <v>1.5597615699375518</v>
      </c>
      <c r="F951" s="229">
        <f ca="1"/>
        <v>1.5138214564163657E-2</v>
      </c>
      <c r="G951" s="293">
        <f t="shared" ca="1" si="925"/>
        <v>2.3575742092780958</v>
      </c>
      <c r="H951" s="229">
        <f ca="1"/>
        <v>1.5373971985091467E-2</v>
      </c>
      <c r="I951" s="293">
        <f t="shared" ref="I951:K951" ca="1" si="973">(J951-H951)*10000</f>
        <v>-0.56793367607235745</v>
      </c>
      <c r="J951" s="229">
        <f ca="1"/>
        <v>1.5317178617484231E-2</v>
      </c>
      <c r="K951" s="293">
        <f t="shared" ca="1" si="973"/>
        <v>2.6724646187745171</v>
      </c>
      <c r="L951" s="229">
        <f ca="1"/>
        <v>1.5584425079361683E-2</v>
      </c>
      <c r="M951" s="2" t="s">
        <v>321</v>
      </c>
    </row>
    <row r="952" spans="3:13">
      <c r="C952" s="228">
        <f t="shared" si="924"/>
        <v>52204.710543981484</v>
      </c>
      <c r="D952" s="229">
        <f ca="1"/>
        <v>1.4979451596406922E-2</v>
      </c>
      <c r="E952" s="293">
        <f t="shared" ca="1" si="925"/>
        <v>1.5730681511232949</v>
      </c>
      <c r="F952" s="229">
        <f ca="1"/>
        <v>1.5136758411519251E-2</v>
      </c>
      <c r="G952" s="293">
        <f t="shared" ca="1" si="925"/>
        <v>2.349030377663385</v>
      </c>
      <c r="H952" s="229">
        <f ca="1"/>
        <v>1.537166144928559E-2</v>
      </c>
      <c r="I952" s="293">
        <f t="shared" ref="I952:K952" ca="1" si="974">(J952-H952)*10000</f>
        <v>-0.57489579867313001</v>
      </c>
      <c r="J952" s="229">
        <f ca="1"/>
        <v>1.5314171869418277E-2</v>
      </c>
      <c r="K952" s="293">
        <f t="shared" ca="1" si="974"/>
        <v>2.6727448819808921</v>
      </c>
      <c r="L952" s="229">
        <f ca="1"/>
        <v>1.5581446357616366E-2</v>
      </c>
      <c r="M952" s="2" t="s">
        <v>321</v>
      </c>
    </row>
    <row r="953" spans="3:13">
      <c r="C953" s="228">
        <f t="shared" si="924"/>
        <v>52214.710543981484</v>
      </c>
      <c r="D953" s="229">
        <f ca="1"/>
        <v>1.4976691169000264E-2</v>
      </c>
      <c r="E953" s="293">
        <f t="shared" ca="1" si="925"/>
        <v>1.5838870160818537</v>
      </c>
      <c r="F953" s="229">
        <f ca="1"/>
        <v>1.5135079870608449E-2</v>
      </c>
      <c r="G953" s="293">
        <f t="shared" ca="1" si="925"/>
        <v>2.347568301453093</v>
      </c>
      <c r="H953" s="229">
        <f ca="1"/>
        <v>1.5369836700753758E-2</v>
      </c>
      <c r="I953" s="293">
        <f t="shared" ref="I953:K953" ca="1" si="975">(J953-H953)*10000</f>
        <v>-0.58823385778970783</v>
      </c>
      <c r="J953" s="229">
        <f ca="1"/>
        <v>1.5311013314974788E-2</v>
      </c>
      <c r="K953" s="293">
        <f t="shared" ca="1" si="975"/>
        <v>2.6747307433539271</v>
      </c>
      <c r="L953" s="229">
        <f ca="1"/>
        <v>1.557848638931018E-2</v>
      </c>
      <c r="M953" s="2" t="s">
        <v>321</v>
      </c>
    </row>
    <row r="954" spans="3:13">
      <c r="C954" s="228">
        <f t="shared" si="924"/>
        <v>52224.710543981484</v>
      </c>
      <c r="D954" s="229">
        <f ca="1"/>
        <v>1.4973957173330407E-2</v>
      </c>
      <c r="E954" s="293">
        <f t="shared" ca="1" si="925"/>
        <v>1.5945542560506092</v>
      </c>
      <c r="F954" s="229">
        <f ca="1"/>
        <v>1.5133412598935468E-2</v>
      </c>
      <c r="G954" s="293">
        <f t="shared" ca="1" si="925"/>
        <v>2.3461185341183861</v>
      </c>
      <c r="H954" s="229">
        <f ca="1"/>
        <v>1.5368024452347306E-2</v>
      </c>
      <c r="I954" s="293">
        <f t="shared" ref="I954:K954" ca="1" si="976">(J954-H954)*10000</f>
        <v>-0.60153194228428775</v>
      </c>
      <c r="J954" s="229">
        <f ca="1"/>
        <v>1.5307871258118878E-2</v>
      </c>
      <c r="K954" s="293">
        <f t="shared" ca="1" si="976"/>
        <v>2.6767377044055811</v>
      </c>
      <c r="L954" s="229">
        <f ca="1"/>
        <v>1.5575545028559436E-2</v>
      </c>
      <c r="M954" s="2" t="s">
        <v>321</v>
      </c>
    </row>
    <row r="955" spans="3:13">
      <c r="C955" s="228">
        <f t="shared" si="924"/>
        <v>52234.710543981484</v>
      </c>
      <c r="D955" s="229">
        <f ca="1"/>
        <v>1.4971249658059259E-2</v>
      </c>
      <c r="E955" s="293">
        <f t="shared" ca="1" si="925"/>
        <v>1.6050693917336705</v>
      </c>
      <c r="F955" s="229">
        <f ca="1"/>
        <v>1.5131756597232626E-2</v>
      </c>
      <c r="G955" s="293">
        <f t="shared" ca="1" si="925"/>
        <v>2.3446810642326934</v>
      </c>
      <c r="H955" s="229">
        <f ca="1"/>
        <v>1.5366224703655895E-2</v>
      </c>
      <c r="I955" s="293">
        <f t="shared" ref="I955:K955" ca="1" si="977">(J955-H955)*10000</f>
        <v>-0.61650108956690786</v>
      </c>
      <c r="J955" s="229">
        <f ca="1"/>
        <v>1.5304574594699204E-2</v>
      </c>
      <c r="K955" s="293">
        <f t="shared" ca="1" si="977"/>
        <v>2.6769622663986787</v>
      </c>
      <c r="L955" s="229">
        <f ca="1"/>
        <v>1.5572270821339072E-2</v>
      </c>
      <c r="M955" s="2" t="s">
        <v>321</v>
      </c>
    </row>
    <row r="956" spans="3:13">
      <c r="C956" s="228">
        <f t="shared" si="924"/>
        <v>52244.710543981484</v>
      </c>
      <c r="D956" s="229">
        <f ca="1"/>
        <v>1.4968568671765452E-2</v>
      </c>
      <c r="E956" s="293">
        <f t="shared" ca="1" si="925"/>
        <v>1.6154319337213958</v>
      </c>
      <c r="F956" s="229">
        <f ca="1"/>
        <v>1.5130111865137592E-2</v>
      </c>
      <c r="G956" s="293">
        <f t="shared" ca="1" si="925"/>
        <v>2.3432558910939023</v>
      </c>
      <c r="H956" s="229">
        <f ca="1"/>
        <v>1.5364437454246982E-2</v>
      </c>
      <c r="I956" s="293">
        <f t="shared" ref="I956:K956" ca="1" si="978">(J956-H956)*10000</f>
        <v>-0.62972687927893145</v>
      </c>
      <c r="J956" s="229">
        <f ca="1"/>
        <v>1.5301464766319089E-2</v>
      </c>
      <c r="K956" s="293">
        <f t="shared" ca="1" si="978"/>
        <v>2.6673069971415964</v>
      </c>
      <c r="L956" s="229">
        <f ca="1"/>
        <v>1.5568195466033248E-2</v>
      </c>
      <c r="M956" s="2" t="s">
        <v>321</v>
      </c>
    </row>
    <row r="957" spans="3:13">
      <c r="C957" s="228">
        <f t="shared" si="924"/>
        <v>52254.710543981484</v>
      </c>
      <c r="D957" s="229">
        <f ca="1"/>
        <v>1.4965914410075012E-2</v>
      </c>
      <c r="E957" s="293">
        <f t="shared" ca="1" si="925"/>
        <v>1.6256399197907452</v>
      </c>
      <c r="F957" s="229">
        <f ca="1"/>
        <v>1.5128478402054087E-2</v>
      </c>
      <c r="G957" s="293">
        <f t="shared" ca="1" si="925"/>
        <v>2.3418430161262043</v>
      </c>
      <c r="H957" s="229">
        <f ca="1"/>
        <v>1.5362662703666707E-2</v>
      </c>
      <c r="I957" s="293">
        <f t="shared" ref="I957:K957" ca="1" si="979">(J957-H957)*10000</f>
        <v>-0.64291346063982335</v>
      </c>
      <c r="J957" s="229">
        <f ca="1"/>
        <v>1.5298371357602725E-2</v>
      </c>
      <c r="K957" s="293">
        <f t="shared" ca="1" si="979"/>
        <v>2.6576731084203451</v>
      </c>
      <c r="L957" s="229">
        <f ca="1"/>
        <v>1.556413866844476E-2</v>
      </c>
      <c r="M957" s="2" t="s">
        <v>321</v>
      </c>
    </row>
    <row r="958" spans="3:13">
      <c r="C958" s="228">
        <f t="shared" si="924"/>
        <v>52264.710543981484</v>
      </c>
      <c r="D958" s="229">
        <f ca="1"/>
        <v>1.4963288002103906E-2</v>
      </c>
      <c r="E958" s="293">
        <f t="shared" ca="1" si="925"/>
        <v>1.6285698393449928</v>
      </c>
      <c r="F958" s="229">
        <f ca="1"/>
        <v>1.5126144986038405E-2</v>
      </c>
      <c r="G958" s="293">
        <f t="shared" ca="1" si="925"/>
        <v>2.3451504912483032</v>
      </c>
      <c r="H958" s="229">
        <f ca="1"/>
        <v>1.5360660035163235E-2</v>
      </c>
      <c r="I958" s="293">
        <f t="shared" ref="I958:K958" ca="1" si="980">(J958-H958)*10000</f>
        <v>-0.65365682584767737</v>
      </c>
      <c r="J958" s="229">
        <f ca="1"/>
        <v>1.5295294352578467E-2</v>
      </c>
      <c r="K958" s="293">
        <f t="shared" ca="1" si="980"/>
        <v>2.6480599774956515</v>
      </c>
      <c r="L958" s="229">
        <f ca="1"/>
        <v>1.5560100350328033E-2</v>
      </c>
      <c r="M958" s="2" t="s">
        <v>321</v>
      </c>
    </row>
    <row r="959" spans="3:13">
      <c r="C959" s="228">
        <f t="shared" si="924"/>
        <v>52274.710543981484</v>
      </c>
      <c r="D959" s="229">
        <f ca="1"/>
        <v>1.4960689718416549E-2</v>
      </c>
      <c r="E959" s="293">
        <f t="shared" ca="1" si="925"/>
        <v>1.6384285625959185</v>
      </c>
      <c r="F959" s="229">
        <f ca="1"/>
        <v>1.5124532574676141E-2</v>
      </c>
      <c r="G959" s="293">
        <f t="shared" ca="1" si="925"/>
        <v>2.3437715599945728</v>
      </c>
      <c r="H959" s="229">
        <f ca="1"/>
        <v>1.5358909730675599E-2</v>
      </c>
      <c r="I959" s="293">
        <f t="shared" ref="I959:K959" ca="1" si="981">(J959-H959)*10000</f>
        <v>-0.66675956260298785</v>
      </c>
      <c r="J959" s="229">
        <f ca="1"/>
        <v>1.52922337744153E-2</v>
      </c>
      <c r="K959" s="293">
        <f t="shared" ca="1" si="981"/>
        <v>2.6384709533728428</v>
      </c>
      <c r="L959" s="229">
        <f ca="1"/>
        <v>1.5556080869752584E-2</v>
      </c>
      <c r="M959" s="2" t="s">
        <v>321</v>
      </c>
    </row>
    <row r="960" spans="3:13">
      <c r="C960" s="228">
        <f t="shared" si="924"/>
        <v>52284.710543981484</v>
      </c>
      <c r="D960" s="229">
        <f ca="1"/>
        <v>1.4958119610130358E-2</v>
      </c>
      <c r="E960" s="293">
        <f t="shared" ca="1" si="925"/>
        <v>1.6481182198439108</v>
      </c>
      <c r="F960" s="229">
        <f ca="1"/>
        <v>1.5122931432114749E-2</v>
      </c>
      <c r="G960" s="293">
        <f t="shared" ca="1" si="925"/>
        <v>2.3424049267064921</v>
      </c>
      <c r="H960" s="229">
        <f ca="1"/>
        <v>1.5357171924785399E-2</v>
      </c>
      <c r="I960" s="293">
        <f t="shared" ref="I960:K960" ca="1" si="982">(J960-H960)*10000</f>
        <v>-0.67982268691493819</v>
      </c>
      <c r="J960" s="229">
        <f ca="1"/>
        <v>1.5289189656093905E-2</v>
      </c>
      <c r="K960" s="293">
        <f t="shared" ca="1" si="982"/>
        <v>2.628911007628576</v>
      </c>
      <c r="L960" s="229">
        <f ca="1"/>
        <v>1.5552080756856762E-2</v>
      </c>
      <c r="M960" s="2" t="s">
        <v>321</v>
      </c>
    </row>
    <row r="961" spans="3:13">
      <c r="C961" s="228">
        <f t="shared" si="924"/>
        <v>52294.710543981484</v>
      </c>
      <c r="D961" s="229">
        <f ca="1"/>
        <v>1.4955577728244528E-2</v>
      </c>
      <c r="E961" s="293">
        <f t="shared" ca="1" si="925"/>
        <v>1.6647951697750309</v>
      </c>
      <c r="F961" s="229">
        <f ca="1"/>
        <v>1.5122057245222031E-2</v>
      </c>
      <c r="G961" s="293">
        <f t="shared" ca="1" si="925"/>
        <v>2.3411570805579283</v>
      </c>
      <c r="H961" s="229">
        <f ca="1"/>
        <v>1.5356172953277824E-2</v>
      </c>
      <c r="I961" s="293">
        <f t="shared" ref="I961:K961" ca="1" si="983">(J961-H961)*10000</f>
        <v>-0.69484990508362698</v>
      </c>
      <c r="J961" s="229">
        <f ca="1"/>
        <v>1.5286687962769462E-2</v>
      </c>
      <c r="K961" s="293">
        <f t="shared" ca="1" si="983"/>
        <v>2.6151582806224933</v>
      </c>
      <c r="L961" s="229">
        <f ca="1"/>
        <v>1.5548203790831711E-2</v>
      </c>
      <c r="M961" s="2" t="s">
        <v>321</v>
      </c>
    </row>
    <row r="962" spans="3:13">
      <c r="C962" s="228">
        <f t="shared" si="924"/>
        <v>52304.710543981484</v>
      </c>
      <c r="D962" s="229">
        <f ca="1"/>
        <v>1.4953064124119684E-2</v>
      </c>
      <c r="E962" s="293">
        <f t="shared" ca="1" si="925"/>
        <v>1.6741600446955502</v>
      </c>
      <c r="F962" s="229">
        <f ca="1"/>
        <v>1.5120480128589239E-2</v>
      </c>
      <c r="G962" s="293">
        <f t="shared" ca="1" si="925"/>
        <v>2.3398166863434176</v>
      </c>
      <c r="H962" s="229">
        <f ca="1"/>
        <v>1.535446179722358E-2</v>
      </c>
      <c r="I962" s="293">
        <f t="shared" ref="I962:K962" ca="1" si="984">(J962-H962)*10000</f>
        <v>-0.70782818991199647</v>
      </c>
      <c r="J962" s="229">
        <f ca="1"/>
        <v>1.5283678978232381E-2</v>
      </c>
      <c r="K962" s="293">
        <f t="shared" ca="1" si="984"/>
        <v>2.605692147127133</v>
      </c>
      <c r="L962" s="229">
        <f ca="1"/>
        <v>1.5544248192945094E-2</v>
      </c>
      <c r="M962" s="2" t="s">
        <v>321</v>
      </c>
    </row>
    <row r="963" spans="3:13">
      <c r="C963" s="228">
        <f t="shared" si="924"/>
        <v>52314.710543981484</v>
      </c>
      <c r="D963" s="229">
        <f ca="1"/>
        <v>1.4950578848774161E-2</v>
      </c>
      <c r="E963" s="293">
        <f t="shared" ca="1" si="925"/>
        <v>1.6833543242010529</v>
      </c>
      <c r="F963" s="229">
        <f ca="1"/>
        <v>1.5118914281194266E-2</v>
      </c>
      <c r="G963" s="293">
        <f t="shared" ca="1" si="925"/>
        <v>2.3384885976518444</v>
      </c>
      <c r="H963" s="229">
        <f ca="1"/>
        <v>1.5352763140959451E-2</v>
      </c>
      <c r="I963" s="293">
        <f t="shared" ref="I963:K963" ca="1" si="985">(J963-H963)*10000</f>
        <v>-0.72076581201820089</v>
      </c>
      <c r="J963" s="229">
        <f ca="1"/>
        <v>1.5280686559757631E-2</v>
      </c>
      <c r="K963" s="293">
        <f t="shared" ca="1" si="985"/>
        <v>2.5962704538588439</v>
      </c>
      <c r="L963" s="229">
        <f ca="1"/>
        <v>1.5540313605143515E-2</v>
      </c>
      <c r="M963" s="2" t="s">
        <v>321</v>
      </c>
    </row>
    <row r="964" spans="3:13">
      <c r="C964" s="228">
        <f t="shared" si="924"/>
        <v>52324.710543981484</v>
      </c>
      <c r="D964" s="229">
        <f ca="1"/>
        <v>1.4948121953667666E-2</v>
      </c>
      <c r="E964" s="293">
        <f t="shared" ca="1" si="925"/>
        <v>1.6899765465519696</v>
      </c>
      <c r="F964" s="229">
        <f ca="1"/>
        <v>1.5117119608322863E-2</v>
      </c>
      <c r="G964" s="293">
        <f t="shared" ca="1" si="925"/>
        <v>2.3371356494999649</v>
      </c>
      <c r="H964" s="229">
        <f ca="1"/>
        <v>1.5350833173272859E-2</v>
      </c>
      <c r="I964" s="293">
        <f t="shared" ref="I964:K964" ca="1" si="986">(J964-H964)*10000</f>
        <v>-0.73299918505154504</v>
      </c>
      <c r="J964" s="229">
        <f ca="1"/>
        <v>1.5277533254767705E-2</v>
      </c>
      <c r="K964" s="293">
        <f t="shared" ca="1" si="986"/>
        <v>2.5886730564467393</v>
      </c>
      <c r="L964" s="229">
        <f ca="1"/>
        <v>1.5536400560412379E-2</v>
      </c>
      <c r="M964" s="2" t="s">
        <v>321</v>
      </c>
    </row>
    <row r="965" spans="3:13">
      <c r="C965" s="228">
        <f t="shared" si="924"/>
        <v>52334.710543981484</v>
      </c>
      <c r="D965" s="229">
        <f ca="1"/>
        <v>1.4945693490016626E-2</v>
      </c>
      <c r="E965" s="293">
        <f t="shared" ca="1" si="925"/>
        <v>1.698823122292404</v>
      </c>
      <c r="F965" s="229">
        <f ca="1"/>
        <v>1.5115575802245866E-2</v>
      </c>
      <c r="G965" s="293">
        <f t="shared" ca="1" si="925"/>
        <v>2.3358316162840067</v>
      </c>
      <c r="H965" s="229">
        <f ca="1"/>
        <v>1.5349158963874267E-2</v>
      </c>
      <c r="I965" s="293">
        <f t="shared" ref="I965:K965" ca="1" si="987">(J965-H965)*10000</f>
        <v>-0.74585608561715189</v>
      </c>
      <c r="J965" s="229">
        <f ca="1"/>
        <v>1.5274573355312552E-2</v>
      </c>
      <c r="K965" s="293">
        <f t="shared" ca="1" si="987"/>
        <v>2.5793623728395838</v>
      </c>
      <c r="L965" s="229">
        <f ca="1"/>
        <v>1.553250959259651E-2</v>
      </c>
      <c r="M965" s="2" t="s">
        <v>321</v>
      </c>
    </row>
    <row r="966" spans="3:13">
      <c r="C966" s="228">
        <f t="shared" si="924"/>
        <v>52344.710543981484</v>
      </c>
      <c r="D966" s="229">
        <f ca="1"/>
        <v>1.4943293600689359E-2</v>
      </c>
      <c r="E966" s="293">
        <f t="shared" ca="1" si="925"/>
        <v>1.7074966323625886</v>
      </c>
      <c r="F966" s="229">
        <f ca="1"/>
        <v>1.5114043263925618E-2</v>
      </c>
      <c r="G966" s="293">
        <f t="shared" ca="1" si="925"/>
        <v>2.3345399022673718</v>
      </c>
      <c r="H966" s="229">
        <f ca="1"/>
        <v>1.5347497254152355E-2</v>
      </c>
      <c r="I966" s="293">
        <f t="shared" ref="I966:K966" ca="1" si="988">(J966-H966)*10000</f>
        <v>-0.75867135324498425</v>
      </c>
      <c r="J966" s="229">
        <f ca="1"/>
        <v>1.5271630118827857E-2</v>
      </c>
      <c r="K966" s="293">
        <f t="shared" ca="1" si="988"/>
        <v>2.5701111757219128</v>
      </c>
      <c r="L966" s="229">
        <f ca="1"/>
        <v>1.5528641236400048E-2</v>
      </c>
      <c r="M966" s="2" t="s">
        <v>321</v>
      </c>
    </row>
    <row r="967" spans="3:13">
      <c r="C967" s="228">
        <f t="shared" si="924"/>
        <v>52354.710543981484</v>
      </c>
      <c r="D967" s="229">
        <f ca="1"/>
        <v>1.4940923415601161E-2</v>
      </c>
      <c r="E967" s="293">
        <f t="shared" ca="1" si="925"/>
        <v>1.7184017117222692</v>
      </c>
      <c r="F967" s="229">
        <f ca="1"/>
        <v>1.5112763586773388E-2</v>
      </c>
      <c r="G967" s="293">
        <f t="shared" ca="1" si="925"/>
        <v>2.3332993499608143</v>
      </c>
      <c r="H967" s="229">
        <f ca="1"/>
        <v>1.534609352176947E-2</v>
      </c>
      <c r="I967" s="293">
        <f t="shared" ref="I967:K967" ca="1" si="989">(J967-H967)*10000</f>
        <v>-0.77210313432879774</v>
      </c>
      <c r="J967" s="229">
        <f ca="1"/>
        <v>1.526888320833659E-2</v>
      </c>
      <c r="K967" s="293">
        <f t="shared" ca="1" si="989"/>
        <v>2.5591281905105836</v>
      </c>
      <c r="L967" s="229">
        <f ca="1"/>
        <v>1.5524796027387648E-2</v>
      </c>
      <c r="M967" s="2" t="s">
        <v>321</v>
      </c>
    </row>
    <row r="968" spans="3:13">
      <c r="C968" s="228">
        <f t="shared" ref="C968:C1004" si="990">C967+Periodicity</f>
        <v>52364.710543981484</v>
      </c>
      <c r="D968" s="229">
        <f ca="1"/>
        <v>1.4938583302438793E-2</v>
      </c>
      <c r="E968" s="293">
        <f t="shared" ref="E968:G1004" ca="1" si="991">(F968-D968)*10000</f>
        <v>1.7267078407756653</v>
      </c>
      <c r="F968" s="229">
        <f ca="1"/>
        <v>1.5111254086516359E-2</v>
      </c>
      <c r="G968" s="293">
        <f t="shared" ca="1" si="991"/>
        <v>2.3320328080618862</v>
      </c>
      <c r="H968" s="229">
        <f ca="1"/>
        <v>1.5344457367322548E-2</v>
      </c>
      <c r="I968" s="293">
        <f t="shared" ref="I968:K968" ca="1" si="992">(J968-H968)*10000</f>
        <v>-0.78483250553268091</v>
      </c>
      <c r="J968" s="229">
        <f ca="1"/>
        <v>1.526597411676928E-2</v>
      </c>
      <c r="K968" s="293">
        <f t="shared" ca="1" si="992"/>
        <v>2.5500038521661383</v>
      </c>
      <c r="L968" s="229">
        <f ca="1"/>
        <v>1.5520974501985894E-2</v>
      </c>
      <c r="M968" s="2" t="s">
        <v>321</v>
      </c>
    </row>
    <row r="969" spans="3:13">
      <c r="C969" s="228">
        <f t="shared" si="990"/>
        <v>52374.710543981484</v>
      </c>
      <c r="D969" s="229">
        <f ca="1"/>
        <v>1.4936273315357178E-2</v>
      </c>
      <c r="E969" s="293">
        <f t="shared" ca="1" si="991"/>
        <v>1.7348254131963579</v>
      </c>
      <c r="F969" s="229">
        <f ca="1"/>
        <v>1.5109755856676814E-2</v>
      </c>
      <c r="G969" s="293">
        <f t="shared" ca="1" si="991"/>
        <v>2.3307785580732947</v>
      </c>
      <c r="H969" s="229">
        <f ca="1"/>
        <v>1.5342833712484143E-2</v>
      </c>
      <c r="I969" s="293">
        <f t="shared" ref="I969:K969" ca="1" si="993">(J969-H969)*10000</f>
        <v>-0.79751922422564847</v>
      </c>
      <c r="J969" s="229">
        <f ca="1"/>
        <v>1.5263081790061578E-2</v>
      </c>
      <c r="K969" s="293">
        <f t="shared" ca="1" si="993"/>
        <v>2.540954074224909</v>
      </c>
      <c r="L969" s="229">
        <f ca="1"/>
        <v>1.5517177197484069E-2</v>
      </c>
      <c r="M969" s="2" t="s">
        <v>321</v>
      </c>
    </row>
    <row r="970" spans="3:13">
      <c r="C970" s="228">
        <f t="shared" si="990"/>
        <v>52384.710543981484</v>
      </c>
      <c r="D970" s="229">
        <f ca="1"/>
        <v>1.4933993508153276E-2</v>
      </c>
      <c r="E970" s="293">
        <f t="shared" ca="1" si="991"/>
        <v>1.7403229302825203</v>
      </c>
      <c r="F970" s="229">
        <f ca="1"/>
        <v>1.5108025801181528E-2</v>
      </c>
      <c r="G970" s="293">
        <f t="shared" ca="1" si="991"/>
        <v>2.3319675625932228</v>
      </c>
      <c r="H970" s="229">
        <f ca="1"/>
        <v>1.534122255744085E-2</v>
      </c>
      <c r="I970" s="293">
        <f t="shared" ref="I970:K970" ca="1" si="994">(J970-H970)*10000</f>
        <v>-0.8119809165617331</v>
      </c>
      <c r="J970" s="229">
        <f ca="1"/>
        <v>1.5260024465784677E-2</v>
      </c>
      <c r="K970" s="293">
        <f t="shared" ca="1" si="994"/>
        <v>2.5338018624827994</v>
      </c>
      <c r="L970" s="229">
        <f ca="1"/>
        <v>1.5513404652032957E-2</v>
      </c>
      <c r="M970" s="2" t="s">
        <v>321</v>
      </c>
    </row>
    <row r="971" spans="3:13">
      <c r="C971" s="228">
        <f t="shared" si="990"/>
        <v>52394.710543981484</v>
      </c>
      <c r="D971" s="229">
        <f ca="1"/>
        <v>1.4931743934665785E-2</v>
      </c>
      <c r="E971" s="293">
        <f t="shared" ca="1" si="991"/>
        <v>1.7480567262062077</v>
      </c>
      <c r="F971" s="229">
        <f ca="1"/>
        <v>1.5106549607286406E-2</v>
      </c>
      <c r="G971" s="293">
        <f t="shared" ca="1" si="991"/>
        <v>2.3307429507482547</v>
      </c>
      <c r="H971" s="229">
        <f ca="1"/>
        <v>1.5339623902361231E-2</v>
      </c>
      <c r="I971" s="293">
        <f t="shared" ref="I971:K971" ca="1" si="995">(J971-H971)*10000</f>
        <v>-0.82458860612246931</v>
      </c>
      <c r="J971" s="229">
        <f ca="1"/>
        <v>1.5257165041748984E-2</v>
      </c>
      <c r="K971" s="293">
        <f t="shared" ca="1" si="995"/>
        <v>2.5249236290010755</v>
      </c>
      <c r="L971" s="229">
        <f ca="1"/>
        <v>1.5509657404649092E-2</v>
      </c>
      <c r="M971" s="2" t="s">
        <v>321</v>
      </c>
    </row>
    <row r="972" spans="3:13">
      <c r="C972" s="228">
        <f t="shared" si="990"/>
        <v>52404.710543981484</v>
      </c>
      <c r="D972" s="229">
        <f ca="1"/>
        <v>1.4929524649110456E-2</v>
      </c>
      <c r="E972" s="293">
        <f t="shared" ca="1" si="991"/>
        <v>1.755600331120287</v>
      </c>
      <c r="F972" s="229">
        <f ca="1"/>
        <v>1.5105084682222485E-2</v>
      </c>
      <c r="G972" s="293">
        <f t="shared" ca="1" si="991"/>
        <v>2.3295306516985144</v>
      </c>
      <c r="H972" s="229">
        <f ca="1"/>
        <v>1.5338037747392336E-2</v>
      </c>
      <c r="I972" s="293">
        <f t="shared" ref="I972:K972" ca="1" si="996">(J972-H972)*10000</f>
        <v>-0.83715267508804869</v>
      </c>
      <c r="J972" s="229">
        <f ca="1"/>
        <v>1.5254322479883531E-2</v>
      </c>
      <c r="K972" s="293">
        <f t="shared" ca="1" si="996"/>
        <v>2.5161351532899596</v>
      </c>
      <c r="L972" s="229">
        <f ca="1"/>
        <v>1.5505935995212527E-2</v>
      </c>
      <c r="M972" s="2" t="s">
        <v>321</v>
      </c>
    </row>
    <row r="973" spans="3:13">
      <c r="C973" s="228">
        <f t="shared" si="990"/>
        <v>52414.710543981484</v>
      </c>
      <c r="D973" s="229">
        <f ca="1"/>
        <v>1.4927335705345102E-2</v>
      </c>
      <c r="E973" s="293">
        <f t="shared" ca="1" si="991"/>
        <v>1.7653992233895162</v>
      </c>
      <c r="F973" s="229">
        <f ca="1"/>
        <v>1.5103875627684053E-2</v>
      </c>
      <c r="G973" s="293">
        <f t="shared" ca="1" si="991"/>
        <v>2.3258846497632888</v>
      </c>
      <c r="H973" s="229">
        <f ca="1"/>
        <v>1.5336464092660382E-2</v>
      </c>
      <c r="I973" s="293">
        <f t="shared" ref="I973:K973" ca="1" si="997">(J973-H973)*10000</f>
        <v>-0.85237250143305532</v>
      </c>
      <c r="J973" s="229">
        <f ca="1"/>
        <v>1.5251226842517077E-2</v>
      </c>
      <c r="K973" s="293">
        <f t="shared" ca="1" si="997"/>
        <v>2.5101412195237955</v>
      </c>
      <c r="L973" s="229">
        <f ca="1"/>
        <v>1.5502240964469456E-2</v>
      </c>
      <c r="M973" s="2" t="s">
        <v>321</v>
      </c>
    </row>
    <row r="974" spans="3:13">
      <c r="C974" s="228">
        <f t="shared" si="990"/>
        <v>52424.710543981484</v>
      </c>
      <c r="D974" s="229">
        <f ca="1"/>
        <v>1.4925177157623643E-2</v>
      </c>
      <c r="E974" s="293">
        <f t="shared" ca="1" si="991"/>
        <v>1.7725658606498365</v>
      </c>
      <c r="F974" s="229">
        <f ca="1"/>
        <v>1.5102433743688626E-2</v>
      </c>
      <c r="G974" s="293">
        <f t="shared" ca="1" si="991"/>
        <v>2.324691945877269</v>
      </c>
      <c r="H974" s="229">
        <f ca="1"/>
        <v>1.5334902938276353E-2</v>
      </c>
      <c r="I974" s="293">
        <f t="shared" ref="I974:K974" ca="1" si="998">(J974-H974)*10000</f>
        <v>-0.8875339205745465</v>
      </c>
      <c r="J974" s="229">
        <f ca="1"/>
        <v>1.5246149546218899E-2</v>
      </c>
      <c r="K974" s="293">
        <f t="shared" ca="1" si="998"/>
        <v>2.5242330781423403</v>
      </c>
      <c r="L974" s="229">
        <f ca="1"/>
        <v>1.5498572854033133E-2</v>
      </c>
      <c r="M974" s="2" t="s">
        <v>321</v>
      </c>
    </row>
    <row r="975" spans="3:13">
      <c r="C975" s="228">
        <f t="shared" si="990"/>
        <v>52434.710543981484</v>
      </c>
      <c r="D975" s="229">
        <f ca="1"/>
        <v>1.4923049105649004E-2</v>
      </c>
      <c r="E975" s="293">
        <f t="shared" ca="1" si="991"/>
        <v>1.7795402257611039</v>
      </c>
      <c r="F975" s="229">
        <f ca="1"/>
        <v>1.5101003128225115E-2</v>
      </c>
      <c r="G975" s="293">
        <f t="shared" ca="1" si="991"/>
        <v>2.323511561061562</v>
      </c>
      <c r="H975" s="229">
        <f ca="1"/>
        <v>1.5333354284331271E-2</v>
      </c>
      <c r="I975" s="293">
        <f t="shared" ref="I975:K975" ca="1" si="999">(J975-H975)*10000</f>
        <v>-0.92264280231447304</v>
      </c>
      <c r="J975" s="229">
        <f ca="1"/>
        <v>1.5241090004099823E-2</v>
      </c>
      <c r="K975" s="293">
        <f t="shared" ca="1" si="999"/>
        <v>2.5384220228351002</v>
      </c>
      <c r="L975" s="229">
        <f ca="1"/>
        <v>1.5494932206383333E-2</v>
      </c>
      <c r="M975" s="2" t="s">
        <v>321</v>
      </c>
    </row>
    <row r="976" spans="3:13">
      <c r="C976" s="228">
        <f t="shared" si="990"/>
        <v>52444.710543981484</v>
      </c>
      <c r="D976" s="229">
        <f ca="1"/>
        <v>1.4920952591806473E-2</v>
      </c>
      <c r="E976" s="293">
        <f t="shared" ca="1" si="991"/>
        <v>1.7863118993118217</v>
      </c>
      <c r="F976" s="229">
        <f ca="1"/>
        <v>1.5099583781737655E-2</v>
      </c>
      <c r="G976" s="293">
        <f t="shared" ca="1" si="991"/>
        <v>2.3223434911115102</v>
      </c>
      <c r="H976" s="229">
        <f ca="1"/>
        <v>1.5331818130848806E-2</v>
      </c>
      <c r="I976" s="293">
        <f t="shared" ref="I976:K976" ca="1" si="1000">(J976-H976)*10000</f>
        <v>-0.9576989294047753</v>
      </c>
      <c r="J976" s="229">
        <f ca="1"/>
        <v>1.5236048237908329E-2</v>
      </c>
      <c r="K976" s="293">
        <f t="shared" ca="1" si="1000"/>
        <v>2.552713269605416</v>
      </c>
      <c r="L976" s="229">
        <f ca="1"/>
        <v>1.549131956486887E-2</v>
      </c>
      <c r="M976" s="2" t="s">
        <v>321</v>
      </c>
    </row>
    <row r="977" spans="3:13">
      <c r="C977" s="228">
        <f t="shared" si="990"/>
        <v>52454.710543981484</v>
      </c>
      <c r="D977" s="229">
        <f ca="1"/>
        <v>1.49188880777077E-2</v>
      </c>
      <c r="E977" s="293">
        <f t="shared" ca="1" si="991"/>
        <v>1.7928762765383361</v>
      </c>
      <c r="F977" s="229">
        <f ca="1"/>
        <v>1.5098175705361533E-2</v>
      </c>
      <c r="G977" s="293">
        <f t="shared" ca="1" si="991"/>
        <v>2.3211877225043711</v>
      </c>
      <c r="H977" s="229">
        <f ca="1"/>
        <v>1.533029447761197E-2</v>
      </c>
      <c r="I977" s="293">
        <f t="shared" ref="I977:K977" ca="1" si="1001">(J977-H977)*10000</f>
        <v>-0.99270248001390515</v>
      </c>
      <c r="J977" s="229">
        <f ca="1"/>
        <v>1.523102422961058E-2</v>
      </c>
      <c r="K977" s="293">
        <f t="shared" ca="1" si="1001"/>
        <v>2.5671124409667492</v>
      </c>
      <c r="L977" s="229">
        <f ca="1"/>
        <v>1.5487735473707255E-2</v>
      </c>
      <c r="M977" s="2" t="s">
        <v>321</v>
      </c>
    </row>
    <row r="978" spans="3:13">
      <c r="C978" s="228">
        <f t="shared" si="990"/>
        <v>52464.710543981484</v>
      </c>
      <c r="D978" s="229">
        <f ca="1"/>
        <v>1.491685561974577E-2</v>
      </c>
      <c r="E978" s="293">
        <f t="shared" ca="1" si="991"/>
        <v>1.799232791878224</v>
      </c>
      <c r="F978" s="229">
        <f ca="1"/>
        <v>1.5096778898933592E-2</v>
      </c>
      <c r="G978" s="293">
        <f t="shared" ca="1" si="991"/>
        <v>2.3200442536980455</v>
      </c>
      <c r="H978" s="229">
        <f ca="1"/>
        <v>1.5328783324303397E-2</v>
      </c>
      <c r="I978" s="293">
        <f t="shared" ref="I978:K978" ca="1" si="1002">(J978-H978)*10000</f>
        <v>-1.0276538667465529</v>
      </c>
      <c r="J978" s="229">
        <f ca="1"/>
        <v>1.5226017937628742E-2</v>
      </c>
      <c r="K978" s="293">
        <f t="shared" ca="1" si="1002"/>
        <v>2.5816254035759822</v>
      </c>
      <c r="L978" s="229">
        <f ca="1"/>
        <v>1.548418047798634E-2</v>
      </c>
      <c r="M978" s="2" t="s">
        <v>321</v>
      </c>
    </row>
    <row r="979" spans="3:13">
      <c r="C979" s="228">
        <f t="shared" si="990"/>
        <v>52474.710543981484</v>
      </c>
      <c r="D979" s="229">
        <f ca="1"/>
        <v>1.4914855274915085E-2</v>
      </c>
      <c r="E979" s="293">
        <f t="shared" ca="1" si="991"/>
        <v>1.8029046072165835</v>
      </c>
      <c r="F979" s="229">
        <f ca="1"/>
        <v>1.5095145735636743E-2</v>
      </c>
      <c r="G979" s="293">
        <f t="shared" ca="1" si="991"/>
        <v>2.3188675809043477</v>
      </c>
      <c r="H979" s="229">
        <f ca="1"/>
        <v>1.5327032493727178E-2</v>
      </c>
      <c r="I979" s="293">
        <f t="shared" ref="I979:K979" ca="1" si="1003">(J979-H979)*10000</f>
        <v>-1.0607520137964968</v>
      </c>
      <c r="J979" s="229">
        <f ca="1"/>
        <v>1.5220957292347528E-2</v>
      </c>
      <c r="K979" s="293">
        <f t="shared" ca="1" si="1003"/>
        <v>2.596978313184322</v>
      </c>
      <c r="L979" s="229">
        <f ca="1"/>
        <v>1.5480655123665961E-2</v>
      </c>
      <c r="M979" s="2" t="s">
        <v>321</v>
      </c>
    </row>
    <row r="980" spans="3:13">
      <c r="C980" s="228">
        <f t="shared" si="990"/>
        <v>52484.710543981484</v>
      </c>
      <c r="D980" s="229">
        <f ca="1"/>
        <v>1.4912887099692285E-2</v>
      </c>
      <c r="E980" s="293">
        <f t="shared" ca="1" si="991"/>
        <v>1.8088386155412985</v>
      </c>
      <c r="F980" s="229">
        <f ca="1"/>
        <v>1.5093770961246415E-2</v>
      </c>
      <c r="G980" s="293">
        <f t="shared" ca="1" si="991"/>
        <v>2.3177481718132142</v>
      </c>
      <c r="H980" s="229">
        <f ca="1"/>
        <v>1.5325545778427737E-2</v>
      </c>
      <c r="I980" s="293">
        <f t="shared" ref="I980:K980" ca="1" si="1004">(J980-H980)*10000</f>
        <v>-1.0958576319364255</v>
      </c>
      <c r="J980" s="229">
        <f ca="1"/>
        <v>1.5215960015234094E-2</v>
      </c>
      <c r="K980" s="293">
        <f t="shared" ca="1" si="1004"/>
        <v>2.6119994234241952</v>
      </c>
      <c r="L980" s="229">
        <f ca="1"/>
        <v>1.5477159957576514E-2</v>
      </c>
      <c r="M980" s="2" t="s">
        <v>321</v>
      </c>
    </row>
    <row r="981" spans="3:13">
      <c r="C981" s="228">
        <f t="shared" si="990"/>
        <v>52494.710543981484</v>
      </c>
      <c r="D981" s="229">
        <f ca="1"/>
        <v>1.4910951150930983E-2</v>
      </c>
      <c r="E981" s="293">
        <f t="shared" ca="1" si="991"/>
        <v>1.8145630472166627</v>
      </c>
      <c r="F981" s="229">
        <f ca="1"/>
        <v>1.509240745565265E-2</v>
      </c>
      <c r="G981" s="293">
        <f t="shared" ca="1" si="991"/>
        <v>2.3166410575497891</v>
      </c>
      <c r="H981" s="229">
        <f ca="1"/>
        <v>1.5324071561407629E-2</v>
      </c>
      <c r="I981" s="293">
        <f t="shared" ref="I981:K981" ca="1" si="1005">(J981-H981)*10000</f>
        <v>-1.1309121823977266</v>
      </c>
      <c r="J981" s="229">
        <f ca="1"/>
        <v>1.5210980343167856E-2</v>
      </c>
      <c r="K981" s="293">
        <f t="shared" ca="1" si="1005"/>
        <v>2.6271518425410001</v>
      </c>
      <c r="L981" s="229">
        <f ca="1"/>
        <v>1.5473695527421956E-2</v>
      </c>
      <c r="M981" s="2" t="s">
        <v>321</v>
      </c>
    </row>
    <row r="982" spans="3:13">
      <c r="C982" s="228">
        <f t="shared" si="990"/>
        <v>52504.710543981484</v>
      </c>
      <c r="D982" s="229">
        <f ca="1"/>
        <v>1.4909047485526586E-2</v>
      </c>
      <c r="E982" s="293">
        <f t="shared" ca="1" si="991"/>
        <v>1.8200773366661323</v>
      </c>
      <c r="F982" s="229">
        <f ca="1"/>
        <v>1.5091055219193199E-2</v>
      </c>
      <c r="G982" s="293">
        <f t="shared" ca="1" si="991"/>
        <v>2.3155462280584347</v>
      </c>
      <c r="H982" s="229">
        <f ca="1"/>
        <v>1.5322609841999043E-2</v>
      </c>
      <c r="I982" s="293">
        <f t="shared" ref="I982:K982" ca="1" si="1006">(J982-H982)*10000</f>
        <v>-1.1659160897429381</v>
      </c>
      <c r="J982" s="229">
        <f ca="1"/>
        <v>1.5206018233024749E-2</v>
      </c>
      <c r="K982" s="293">
        <f t="shared" ca="1" si="1006"/>
        <v>2.6424414875593669</v>
      </c>
      <c r="L982" s="229">
        <f ca="1"/>
        <v>1.5470262381780685E-2</v>
      </c>
      <c r="M982" s="2" t="s">
        <v>321</v>
      </c>
    </row>
    <row r="983" spans="3:13">
      <c r="C983" s="228">
        <f t="shared" si="990"/>
        <v>52514.710543981484</v>
      </c>
      <c r="D983" s="229">
        <f ca="1"/>
        <v>1.49071761602909E-2</v>
      </c>
      <c r="E983" s="293">
        <f t="shared" ca="1" si="991"/>
        <v>1.8278774348094717</v>
      </c>
      <c r="F983" s="229">
        <f ca="1"/>
        <v>1.5089963903771847E-2</v>
      </c>
      <c r="G983" s="293">
        <f t="shared" ca="1" si="991"/>
        <v>2.2689399589419237</v>
      </c>
      <c r="H983" s="229">
        <f ca="1"/>
        <v>1.5316857899666039E-2</v>
      </c>
      <c r="I983" s="293">
        <f t="shared" ref="I983:K983" ca="1" si="1007">(J983-H983)*10000</f>
        <v>-1.1569628592707042</v>
      </c>
      <c r="J983" s="229">
        <f ca="1"/>
        <v>1.5201161613738969E-2</v>
      </c>
      <c r="K983" s="293">
        <f t="shared" ca="1" si="1007"/>
        <v>2.6569945636705472</v>
      </c>
      <c r="L983" s="229">
        <f ca="1"/>
        <v>1.5466861070106024E-2</v>
      </c>
      <c r="M983" s="2" t="s">
        <v>321</v>
      </c>
    </row>
    <row r="984" spans="3:13">
      <c r="C984" s="228">
        <f t="shared" si="990"/>
        <v>52524.710543981484</v>
      </c>
      <c r="D984" s="229">
        <f ca="1"/>
        <v>1.490533724854802E-2</v>
      </c>
      <c r="E984" s="293">
        <f t="shared" ca="1" si="991"/>
        <v>1.8329746354581351</v>
      </c>
      <c r="F984" s="229">
        <f ca="1"/>
        <v>1.5088634712093834E-2</v>
      </c>
      <c r="G984" s="293">
        <f t="shared" ca="1" si="991"/>
        <v>2.2223070786149544</v>
      </c>
      <c r="H984" s="229">
        <f ca="1"/>
        <v>1.5310865419955329E-2</v>
      </c>
      <c r="I984" s="293">
        <f t="shared" ref="I984:K984" ca="1" si="1008">(J984-H984)*10000</f>
        <v>-1.1461773630149288</v>
      </c>
      <c r="J984" s="229">
        <f ca="1"/>
        <v>1.5196247683653836E-2</v>
      </c>
      <c r="K984" s="293">
        <f t="shared" ca="1" si="1008"/>
        <v>2.6724445907315433</v>
      </c>
      <c r="L984" s="229">
        <f ca="1"/>
        <v>1.5463492142726991E-2</v>
      </c>
      <c r="M984" s="2" t="s">
        <v>321</v>
      </c>
    </row>
    <row r="985" spans="3:13">
      <c r="C985" s="228">
        <f t="shared" si="990"/>
        <v>52534.710543981484</v>
      </c>
      <c r="D985" s="229">
        <f ca="1"/>
        <v>1.4903531704034119E-2</v>
      </c>
      <c r="E985" s="293">
        <f t="shared" ca="1" si="991"/>
        <v>1.8378508535517486</v>
      </c>
      <c r="F985" s="229">
        <f ca="1"/>
        <v>1.5087316789389293E-2</v>
      </c>
      <c r="G985" s="293">
        <f t="shared" ca="1" si="991"/>
        <v>2.1756946401915549</v>
      </c>
      <c r="H985" s="229">
        <f ca="1"/>
        <v>1.5304886253408449E-2</v>
      </c>
      <c r="I985" s="293">
        <f t="shared" ref="I985:K985" ca="1" si="1009">(J985-H985)*10000</f>
        <v>-1.1353507389359578</v>
      </c>
      <c r="J985" s="229">
        <f ca="1"/>
        <v>1.5191351179514853E-2</v>
      </c>
      <c r="K985" s="293">
        <f t="shared" ca="1" si="1009"/>
        <v>2.6880497133442529</v>
      </c>
      <c r="L985" s="229">
        <f ca="1"/>
        <v>1.5460156150849278E-2</v>
      </c>
      <c r="M985" s="2" t="s">
        <v>321</v>
      </c>
    </row>
    <row r="986" spans="3:13">
      <c r="C986" s="228">
        <f t="shared" si="990"/>
        <v>52544.710543981484</v>
      </c>
      <c r="D986" s="229">
        <f ca="1"/>
        <v>1.4901760102429627E-2</v>
      </c>
      <c r="E986" s="293">
        <f t="shared" ca="1" si="991"/>
        <v>1.8399885672770213</v>
      </c>
      <c r="F986" s="229">
        <f ca="1"/>
        <v>1.5085758959157329E-2</v>
      </c>
      <c r="G986" s="293">
        <f t="shared" ca="1" si="991"/>
        <v>2.1316143300849704</v>
      </c>
      <c r="H986" s="229">
        <f ca="1"/>
        <v>1.5298920392165826E-2</v>
      </c>
      <c r="I986" s="293">
        <f t="shared" ref="I986:K986" ca="1" si="1010">(J986-H986)*10000</f>
        <v>-1.1257584677568619</v>
      </c>
      <c r="J986" s="229">
        <f ca="1"/>
        <v>1.518634454539014E-2</v>
      </c>
      <c r="K986" s="293">
        <f t="shared" ca="1" si="1010"/>
        <v>2.7050910116697273</v>
      </c>
      <c r="L986" s="229">
        <f ca="1"/>
        <v>1.5456853646557113E-2</v>
      </c>
      <c r="M986" s="2" t="s">
        <v>321</v>
      </c>
    </row>
    <row r="987" spans="3:13">
      <c r="C987" s="228">
        <f t="shared" si="990"/>
        <v>52554.710543981484</v>
      </c>
      <c r="D987" s="229">
        <f ca="1"/>
        <v>1.4900022503644772E-2</v>
      </c>
      <c r="E987" s="293">
        <f t="shared" ca="1" si="991"/>
        <v>1.8444056317778319</v>
      </c>
      <c r="F987" s="229">
        <f ca="1"/>
        <v>1.5084463066822556E-2</v>
      </c>
      <c r="G987" s="293">
        <f t="shared" ca="1" si="991"/>
        <v>2.0850475853337151</v>
      </c>
      <c r="H987" s="229">
        <f ca="1"/>
        <v>1.5292967825355927E-2</v>
      </c>
      <c r="I987" s="293">
        <f t="shared" ref="I987:K987" ca="1" si="1011">(J987-H987)*10000</f>
        <v>-1.1149823118255728</v>
      </c>
      <c r="J987" s="229">
        <f ca="1"/>
        <v>1.518146959417337E-2</v>
      </c>
      <c r="K987" s="293">
        <f t="shared" ca="1" si="1011"/>
        <v>2.7211558864020762</v>
      </c>
      <c r="L987" s="229">
        <f ca="1"/>
        <v>1.5453585182813577E-2</v>
      </c>
      <c r="M987" s="2" t="s">
        <v>321</v>
      </c>
    </row>
    <row r="988" spans="3:13">
      <c r="C988" s="228">
        <f t="shared" si="990"/>
        <v>52564.710543981484</v>
      </c>
      <c r="D988" s="229">
        <f ca="1"/>
        <v>1.4898318966672357E-2</v>
      </c>
      <c r="E988" s="293">
        <f t="shared" ca="1" si="991"/>
        <v>1.8485947721215077</v>
      </c>
      <c r="F988" s="229">
        <f ca="1"/>
        <v>1.5083178443884508E-2</v>
      </c>
      <c r="G988" s="293">
        <f t="shared" ca="1" si="991"/>
        <v>2.0385009778134227</v>
      </c>
      <c r="H988" s="229">
        <f ca="1"/>
        <v>1.528702854166585E-2</v>
      </c>
      <c r="I988" s="293">
        <f t="shared" ref="I988:K988" ca="1" si="1012">(J988-H988)*10000</f>
        <v>-1.1041659783686715</v>
      </c>
      <c r="J988" s="229">
        <f ca="1"/>
        <v>1.5176611943828983E-2</v>
      </c>
      <c r="K988" s="293">
        <f t="shared" ca="1" si="1012"/>
        <v>2.7373936963327217</v>
      </c>
      <c r="L988" s="229">
        <f ca="1"/>
        <v>1.5450351313462255E-2</v>
      </c>
      <c r="M988" s="2" t="s">
        <v>321</v>
      </c>
    </row>
    <row r="989" spans="3:13">
      <c r="C989" s="228">
        <f t="shared" si="990"/>
        <v>52574.710543981484</v>
      </c>
      <c r="D989" s="229">
        <f ca="1"/>
        <v>1.4896649551266442E-2</v>
      </c>
      <c r="E989" s="293">
        <f t="shared" ca="1" si="991"/>
        <v>1.7353839807328526</v>
      </c>
      <c r="F989" s="229">
        <f ca="1"/>
        <v>1.5070187949339727E-2</v>
      </c>
      <c r="G989" s="293">
        <f t="shared" ca="1" si="991"/>
        <v>2.1076795117492759</v>
      </c>
      <c r="H989" s="229">
        <f ca="1"/>
        <v>1.5280955900514655E-2</v>
      </c>
      <c r="I989" s="293">
        <f t="shared" ref="I989:K989" ca="1" si="1013">(J989-H989)*10000</f>
        <v>-1.0901734288836125</v>
      </c>
      <c r="J989" s="229">
        <f ca="1"/>
        <v>1.5171938557626293E-2</v>
      </c>
      <c r="K989" s="293">
        <f t="shared" ca="1" si="1013"/>
        <v>2.7521403560104574</v>
      </c>
      <c r="L989" s="229">
        <f ca="1"/>
        <v>1.5447152593227339E-2</v>
      </c>
      <c r="M989" s="2" t="s">
        <v>321</v>
      </c>
    </row>
    <row r="990" spans="3:13">
      <c r="C990" s="228">
        <f t="shared" si="990"/>
        <v>52584.710543981484</v>
      </c>
      <c r="D990" s="229">
        <f ca="1"/>
        <v>1.4895014316678704E-2</v>
      </c>
      <c r="E990" s="293">
        <f t="shared" ca="1" si="991"/>
        <v>1.6061432482426634</v>
      </c>
      <c r="F990" s="229">
        <f ca="1"/>
        <v>1.505562864150297E-2</v>
      </c>
      <c r="G990" s="293">
        <f t="shared" ca="1" si="991"/>
        <v>2.193640426373638</v>
      </c>
      <c r="H990" s="229">
        <f ca="1"/>
        <v>1.5274992684140334E-2</v>
      </c>
      <c r="I990" s="293">
        <f t="shared" ref="I990:K990" ca="1" si="1014">(J990-H990)*10000</f>
        <v>-1.0786415047350264</v>
      </c>
      <c r="J990" s="229">
        <f ca="1"/>
        <v>1.5167128533666831E-2</v>
      </c>
      <c r="K990" s="293">
        <f t="shared" ca="1" si="1014"/>
        <v>2.7686104404804799</v>
      </c>
      <c r="L990" s="229">
        <f ca="1"/>
        <v>1.5443989577714879E-2</v>
      </c>
      <c r="M990" s="2" t="s">
        <v>321</v>
      </c>
    </row>
    <row r="991" spans="3:13">
      <c r="C991" s="228">
        <f t="shared" si="990"/>
        <v>52594.710543981484</v>
      </c>
      <c r="D991" s="229">
        <f ca="1"/>
        <v>1.48934133227622E-2</v>
      </c>
      <c r="E991" s="293">
        <f t="shared" ca="1" si="991"/>
        <v>1.4766945816476265</v>
      </c>
      <c r="F991" s="229">
        <f ca="1"/>
        <v>1.5041082780926963E-2</v>
      </c>
      <c r="G991" s="293">
        <f t="shared" ca="1" si="991"/>
        <v>2.2795994428321045</v>
      </c>
      <c r="H991" s="229">
        <f ca="1"/>
        <v>1.5269042725210173E-2</v>
      </c>
      <c r="I991" s="293">
        <f t="shared" ref="I991:K991" ca="1" si="1015">(J991-H991)*10000</f>
        <v>-1.0670705014470712</v>
      </c>
      <c r="J991" s="229">
        <f ca="1"/>
        <v>1.5162335675065466E-2</v>
      </c>
      <c r="K991" s="293">
        <f t="shared" ca="1" si="1015"/>
        <v>2.7852714834973069</v>
      </c>
      <c r="L991" s="229">
        <f ca="1"/>
        <v>1.5440862823415197E-2</v>
      </c>
      <c r="M991" s="2" t="s">
        <v>321</v>
      </c>
    </row>
    <row r="992" spans="3:13">
      <c r="C992" s="228">
        <f t="shared" si="990"/>
        <v>52604.710543981484</v>
      </c>
      <c r="D992" s="229">
        <f ca="1"/>
        <v>1.4851161272922367E-2</v>
      </c>
      <c r="E992" s="293">
        <f t="shared" ca="1" si="991"/>
        <v>1.8602897840788204</v>
      </c>
      <c r="F992" s="229">
        <f ca="1"/>
        <v>1.5037190251330249E-2</v>
      </c>
      <c r="G992" s="293">
        <f t="shared" ca="1" si="991"/>
        <v>2.2960139894401266</v>
      </c>
      <c r="H992" s="229">
        <f ca="1"/>
        <v>1.5266791650274262E-2</v>
      </c>
      <c r="I992" s="293">
        <f t="shared" ref="I992:K992" ca="1" si="1016">(J992-H992)*10000</f>
        <v>-1.0760283996758337</v>
      </c>
      <c r="J992" s="229">
        <f ca="1"/>
        <v>1.5159188810306678E-2</v>
      </c>
      <c r="K992" s="293">
        <f t="shared" ca="1" si="1016"/>
        <v>2.804481030162266</v>
      </c>
      <c r="L992" s="229">
        <f ca="1"/>
        <v>1.5439636913322905E-2</v>
      </c>
      <c r="M992" s="2" t="s">
        <v>321</v>
      </c>
    </row>
    <row r="993" spans="2:13">
      <c r="C993" s="228">
        <f t="shared" si="990"/>
        <v>52614.710543981484</v>
      </c>
      <c r="D993" s="229">
        <f ca="1"/>
        <v>1.4849637175114408E-2</v>
      </c>
      <c r="E993" s="293">
        <f t="shared" ca="1" si="991"/>
        <v>1.8633192576540323</v>
      </c>
      <c r="F993" s="229">
        <f ca="1"/>
        <v>1.5035969100879811E-2</v>
      </c>
      <c r="G993" s="293">
        <f t="shared" ca="1" si="991"/>
        <v>2.2950536477373515</v>
      </c>
      <c r="H993" s="229">
        <f ca="1"/>
        <v>1.5265474465653546E-2</v>
      </c>
      <c r="I993" s="293">
        <f t="shared" ref="I993:K993" ca="1" si="1017">(J993-H993)*10000</f>
        <v>-1.0876400866108997</v>
      </c>
      <c r="J993" s="229">
        <f ca="1"/>
        <v>1.5156710456992456E-2</v>
      </c>
      <c r="K993" s="293">
        <f t="shared" ca="1" si="1017"/>
        <v>2.8220341772069828</v>
      </c>
      <c r="L993" s="229">
        <f ca="1"/>
        <v>1.5438913874713155E-2</v>
      </c>
      <c r="M993" s="2" t="s">
        <v>321</v>
      </c>
    </row>
    <row r="994" spans="2:13">
      <c r="C994" s="228">
        <f t="shared" si="990"/>
        <v>52624.710543981484</v>
      </c>
      <c r="D994" s="229">
        <f ca="1"/>
        <v>1.4848147843576312E-2</v>
      </c>
      <c r="E994" s="293">
        <f t="shared" ca="1" si="991"/>
        <v>1.866112845060365</v>
      </c>
      <c r="F994" s="229">
        <f ca="1"/>
        <v>1.5034759128082349E-2</v>
      </c>
      <c r="G994" s="293">
        <f t="shared" ca="1" si="991"/>
        <v>2.2941054862090673</v>
      </c>
      <c r="H994" s="229">
        <f ca="1"/>
        <v>1.5264169676703255E-2</v>
      </c>
      <c r="I994" s="293">
        <f t="shared" ref="I994:K994" ca="1" si="1018">(J994-H994)*10000</f>
        <v>-1.0992132963234813</v>
      </c>
      <c r="J994" s="229">
        <f ca="1"/>
        <v>1.5154248347070907E-2</v>
      </c>
      <c r="K994" s="293">
        <f t="shared" ca="1" si="1018"/>
        <v>2.839798227963382</v>
      </c>
      <c r="L994" s="229">
        <f ca="1"/>
        <v>1.5438228169867245E-2</v>
      </c>
      <c r="M994" s="2" t="s">
        <v>321</v>
      </c>
    </row>
    <row r="995" spans="2:13">
      <c r="C995" s="228">
        <f t="shared" si="990"/>
        <v>52634.710543981484</v>
      </c>
      <c r="D995" s="229">
        <f ca="1"/>
        <v>1.4846694099791955E-2</v>
      </c>
      <c r="E995" s="293">
        <f t="shared" ca="1" si="991"/>
        <v>1.8635752726436743</v>
      </c>
      <c r="F995" s="229">
        <f ca="1"/>
        <v>1.5033051627056322E-2</v>
      </c>
      <c r="G995" s="293">
        <f t="shared" ca="1" si="991"/>
        <v>2.2956591315542036</v>
      </c>
      <c r="H995" s="229">
        <f ca="1"/>
        <v>1.5262617540211743E-2</v>
      </c>
      <c r="I995" s="293">
        <f t="shared" ref="I995:K995" ca="1" si="1019">(J995-H995)*10000</f>
        <v>-1.1081507236010077</v>
      </c>
      <c r="J995" s="229">
        <f ca="1"/>
        <v>1.5151802467851642E-2</v>
      </c>
      <c r="K995" s="293">
        <f t="shared" ca="1" si="1019"/>
        <v>2.8577667905885922</v>
      </c>
      <c r="L995" s="229">
        <f ca="1"/>
        <v>1.5437579146910501E-2</v>
      </c>
      <c r="M995" s="2" t="s">
        <v>321</v>
      </c>
    </row>
    <row r="996" spans="2:13">
      <c r="C996" s="228">
        <f t="shared" si="990"/>
        <v>52644.710543981484</v>
      </c>
      <c r="D996" s="229">
        <f ca="1"/>
        <v>1.4845276007748164E-2</v>
      </c>
      <c r="E996" s="293">
        <f t="shared" ca="1" si="991"/>
        <v>1.8658698057588858</v>
      </c>
      <c r="F996" s="229">
        <f ca="1"/>
        <v>1.5031862988324053E-2</v>
      </c>
      <c r="G996" s="293">
        <f t="shared" ca="1" si="991"/>
        <v>2.2947398833471531</v>
      </c>
      <c r="H996" s="229">
        <f ca="1"/>
        <v>1.5261336976658768E-2</v>
      </c>
      <c r="I996" s="293">
        <f t="shared" ref="I996:K996" ca="1" si="1020">(J996-H996)*10000</f>
        <v>-1.1196412983852273</v>
      </c>
      <c r="J996" s="229">
        <f ca="1"/>
        <v>1.5149372846820245E-2</v>
      </c>
      <c r="K996" s="293">
        <f t="shared" ca="1" si="1020"/>
        <v>2.8759200602158224</v>
      </c>
      <c r="L996" s="229">
        <f ca="1"/>
        <v>1.5436964852841828E-2</v>
      </c>
      <c r="M996" s="2" t="s">
        <v>321</v>
      </c>
    </row>
    <row r="997" spans="2:13">
      <c r="C997" s="228">
        <f t="shared" si="990"/>
        <v>52654.710543981484</v>
      </c>
      <c r="D997" s="229">
        <f ca="1"/>
        <v>1.484389362851608E-2</v>
      </c>
      <c r="E997" s="293">
        <f t="shared" ca="1" si="991"/>
        <v>1.8679189814600761</v>
      </c>
      <c r="F997" s="229">
        <f ca="1"/>
        <v>1.5030685526662087E-2</v>
      </c>
      <c r="G997" s="293">
        <f t="shared" ca="1" si="991"/>
        <v>2.2938328265398669</v>
      </c>
      <c r="H997" s="229">
        <f ca="1"/>
        <v>1.5260068809316074E-2</v>
      </c>
      <c r="I997" s="293">
        <f t="shared" ref="I997:K997" ca="1" si="1021">(J997-H997)*10000</f>
        <v>-1.1310929394172005</v>
      </c>
      <c r="J997" s="229">
        <f ca="1"/>
        <v>1.5146959515374354E-2</v>
      </c>
      <c r="K997" s="293">
        <f t="shared" ca="1" si="1021"/>
        <v>2.8942374369760917</v>
      </c>
      <c r="L997" s="229">
        <f ca="1"/>
        <v>1.5436383259071963E-2</v>
      </c>
      <c r="M997" s="2" t="s">
        <v>321</v>
      </c>
    </row>
    <row r="998" spans="2:13">
      <c r="C998" s="228">
        <f t="shared" si="990"/>
        <v>52664.710543981484</v>
      </c>
      <c r="D998" s="229">
        <f ca="1"/>
        <v>1.4842547024088115E-2</v>
      </c>
      <c r="E998" s="293">
        <f t="shared" ca="1" si="991"/>
        <v>1.8748397968667598</v>
      </c>
      <c r="F998" s="229">
        <f ca="1"/>
        <v>1.503003100377479E-2</v>
      </c>
      <c r="G998" s="293">
        <f t="shared" ca="1" si="991"/>
        <v>2.2930496047377997</v>
      </c>
      <c r="H998" s="229">
        <f ca="1"/>
        <v>1.525933596424857E-2</v>
      </c>
      <c r="I998" s="293">
        <f t="shared" ref="I998:K998" ca="1" si="1022">(J998-H998)*10000</f>
        <v>-1.1437179063507676</v>
      </c>
      <c r="J998" s="229">
        <f ca="1"/>
        <v>1.5144964173613494E-2</v>
      </c>
      <c r="K998" s="293">
        <f t="shared" ca="1" si="1022"/>
        <v>2.9051836893507001</v>
      </c>
      <c r="L998" s="229">
        <f ca="1"/>
        <v>1.5435482542548564E-2</v>
      </c>
      <c r="M998" s="2" t="s">
        <v>321</v>
      </c>
    </row>
    <row r="999" spans="2:13">
      <c r="C999" s="228">
        <f t="shared" si="990"/>
        <v>52674.710543981484</v>
      </c>
      <c r="D999" s="229">
        <f ca="1"/>
        <v>1.4841236255714273E-2</v>
      </c>
      <c r="E999" s="293">
        <f t="shared" ca="1" si="991"/>
        <v>1.8764065870740045</v>
      </c>
      <c r="F999" s="229">
        <f ca="1"/>
        <v>1.5028876914421674E-2</v>
      </c>
      <c r="G999" s="293">
        <f t="shared" ca="1" si="991"/>
        <v>2.2921680816018544</v>
      </c>
      <c r="H999" s="229">
        <f ca="1"/>
        <v>1.5258093722581859E-2</v>
      </c>
      <c r="I999" s="293">
        <f t="shared" ref="I999:K999" ca="1" si="1023">(J999-H999)*10000</f>
        <v>-1.155087597567491</v>
      </c>
      <c r="J999" s="229">
        <f ca="1"/>
        <v>1.514258496282511E-2</v>
      </c>
      <c r="K999" s="293">
        <f t="shared" ca="1" si="1023"/>
        <v>2.9237754226799777</v>
      </c>
      <c r="L999" s="229">
        <f ca="1"/>
        <v>1.5434962505093108E-2</v>
      </c>
      <c r="M999" s="2" t="s">
        <v>321</v>
      </c>
    </row>
    <row r="1000" spans="2:13">
      <c r="C1000" s="228">
        <f t="shared" si="990"/>
        <v>52684.710543981484</v>
      </c>
      <c r="D1000" s="229">
        <f ca="1"/>
        <v>1.4839961385405956E-2</v>
      </c>
      <c r="E1000" s="293">
        <f t="shared" ca="1" si="991"/>
        <v>1.8777261492656725</v>
      </c>
      <c r="F1000" s="229">
        <f ca="1"/>
        <v>1.5027734000332523E-2</v>
      </c>
      <c r="G1000" s="293">
        <f t="shared" ca="1" si="991"/>
        <v>2.2912987858395537</v>
      </c>
      <c r="H1000" s="229">
        <f ca="1"/>
        <v>1.5256863878916479E-2</v>
      </c>
      <c r="I1000" s="293">
        <f t="shared" ref="I1000:K1000" ca="1" si="1024">(J1000-H1000)*10000</f>
        <v>-1.1664173839928509</v>
      </c>
      <c r="J1000" s="229">
        <f ca="1"/>
        <v>1.5140222140517193E-2</v>
      </c>
      <c r="K1000" s="293">
        <f t="shared" ca="1" si="1024"/>
        <v>2.9424709546745262</v>
      </c>
      <c r="L1000" s="229">
        <f ca="1"/>
        <v>1.5434469235984646E-2</v>
      </c>
      <c r="M1000" s="2" t="s">
        <v>321</v>
      </c>
    </row>
    <row r="1001" spans="2:13">
      <c r="C1001" s="228">
        <f t="shared" si="990"/>
        <v>52694.710543981484</v>
      </c>
      <c r="D1001" s="229">
        <f ca="1"/>
        <v>1.4838722474610997E-2</v>
      </c>
      <c r="E1001" s="293">
        <f t="shared" ca="1" si="991"/>
        <v>1.8762235459239205</v>
      </c>
      <c r="F1001" s="229">
        <f ca="1"/>
        <v>1.5026344829203389E-2</v>
      </c>
      <c r="G1001" s="293">
        <f t="shared" ca="1" si="991"/>
        <v>2.2903841716403335</v>
      </c>
      <c r="H1001" s="229">
        <f ca="1"/>
        <v>1.5255383246367422E-2</v>
      </c>
      <c r="I1001" s="293">
        <f t="shared" ref="I1001:K1001" ca="1" si="1025">(J1001-H1001)*10000</f>
        <v>-1.1771054745290943</v>
      </c>
      <c r="J1001" s="229">
        <f ca="1"/>
        <v>1.5137672698914513E-2</v>
      </c>
      <c r="K1001" s="293">
        <f t="shared" ca="1" si="1025"/>
        <v>2.9632798836870706</v>
      </c>
      <c r="L1001" s="229">
        <f ca="1"/>
        <v>1.543400068728322E-2</v>
      </c>
      <c r="M1001" s="2" t="s">
        <v>321</v>
      </c>
    </row>
    <row r="1002" spans="2:13">
      <c r="C1002" s="228">
        <f t="shared" si="990"/>
        <v>52704.710543981484</v>
      </c>
      <c r="D1002" s="229">
        <f ca="1"/>
        <v>1.4837519585302836E-2</v>
      </c>
      <c r="E1002" s="293">
        <f t="shared" ca="1" si="991"/>
        <v>1.8770417492157063</v>
      </c>
      <c r="F1002" s="229">
        <f ca="1"/>
        <v>1.5025223760224407E-2</v>
      </c>
      <c r="G1002" s="293">
        <f t="shared" ca="1" si="991"/>
        <v>2.289538707456098</v>
      </c>
      <c r="H1002" s="229">
        <f ca="1"/>
        <v>1.5254177630970017E-2</v>
      </c>
      <c r="I1002" s="293">
        <f t="shared" ref="I1002:K1002" ca="1" si="1026">(J1002-H1002)*10000</f>
        <v>-1.1883561341838149</v>
      </c>
      <c r="J1002" s="229">
        <f ca="1"/>
        <v>1.5135342017551635E-2</v>
      </c>
      <c r="K1002" s="293">
        <f t="shared" ca="1" si="1026"/>
        <v>2.9821278997808203</v>
      </c>
      <c r="L1002" s="229">
        <f ca="1"/>
        <v>1.5433554807529717E-2</v>
      </c>
      <c r="M1002" s="2" t="s">
        <v>321</v>
      </c>
    </row>
    <row r="1003" spans="2:13">
      <c r="C1003" s="228">
        <f t="shared" si="990"/>
        <v>52714.710543981484</v>
      </c>
      <c r="D1003" s="229">
        <f ca="1"/>
        <v>1.4836353266261489E-2</v>
      </c>
      <c r="E1003" s="293">
        <f t="shared" ca="1" si="991"/>
        <v>1.8776060296514345</v>
      </c>
      <c r="F1003" s="229">
        <f ca="1"/>
        <v>1.5024113869226632E-2</v>
      </c>
      <c r="G1003" s="293">
        <f t="shared" ca="1" si="991"/>
        <v>2.2887054454361415</v>
      </c>
      <c r="H1003" s="229">
        <f ca="1"/>
        <v>1.5252984413770246E-2</v>
      </c>
      <c r="I1003" s="293">
        <f t="shared" ref="I1003:K1003" ca="1" si="1027">(J1003-H1003)*10000</f>
        <v>-1.199565968237476</v>
      </c>
      <c r="J1003" s="229">
        <f ca="1"/>
        <v>1.5133027816946499E-2</v>
      </c>
      <c r="K1003" s="293">
        <f t="shared" ca="1" si="1027"/>
        <v>3.0010172479526429</v>
      </c>
      <c r="L1003" s="229">
        <f ca="1"/>
        <v>1.5433129541741763E-2</v>
      </c>
      <c r="M1003" s="2" t="s">
        <v>321</v>
      </c>
    </row>
    <row r="1004" spans="2:13">
      <c r="C1004" s="228">
        <f t="shared" si="990"/>
        <v>52724.710543981484</v>
      </c>
      <c r="D1004" s="229">
        <f ca="1"/>
        <v>1.4835224424822175E-2</v>
      </c>
      <c r="E1004" s="293">
        <f t="shared" ca="1" si="991"/>
        <v>1.8804970115665274</v>
      </c>
      <c r="F1004" s="229">
        <f ca="1"/>
        <v>1.5023274125978828E-2</v>
      </c>
      <c r="G1004" s="293">
        <f t="shared" ca="1" si="991"/>
        <v>2.2879436753497213</v>
      </c>
      <c r="H1004" s="229">
        <f ca="1"/>
        <v>1.52520684935138E-2</v>
      </c>
      <c r="I1004" s="293">
        <f t="shared" ref="I1004:K1004" ca="1" si="1028">(J1004-H1004)*10000</f>
        <v>-1.2113312712152928</v>
      </c>
      <c r="J1004" s="229">
        <f ca="1"/>
        <v>1.5130935366392271E-2</v>
      </c>
      <c r="K1004" s="293">
        <f t="shared" ca="1" si="1028"/>
        <v>3.0178746501854405</v>
      </c>
      <c r="L1004" s="229">
        <f ca="1"/>
        <v>1.5432722831410815E-2</v>
      </c>
      <c r="M1004" s="2" t="s">
        <v>321</v>
      </c>
    </row>
    <row r="1005" spans="2:13">
      <c r="B1005" s="2"/>
      <c r="C1005" s="2"/>
      <c r="D1005" s="2"/>
      <c r="J1005" s="2"/>
      <c r="M1005" s="2"/>
    </row>
  </sheetData>
  <dataValidations count="1">
    <dataValidation type="list" allowBlank="1" showInputMessage="1" showErrorMessage="1" sqref="D2">
      <formula1>CurrencyList</formula1>
    </dataValidation>
  </dataValidation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66FF"/>
  </sheetPr>
  <dimension ref="A2:X48"/>
  <sheetViews>
    <sheetView showGridLines="0" tabSelected="1" workbookViewId="0"/>
  </sheetViews>
  <sheetFormatPr defaultRowHeight="15"/>
  <cols>
    <col min="1" max="1" width="2.7109375" customWidth="1"/>
    <col min="2" max="2" width="22.5703125" customWidth="1"/>
    <col min="3" max="3" width="2.7109375" customWidth="1"/>
    <col min="4" max="4" width="20.85546875" style="2" customWidth="1"/>
    <col min="5" max="5" width="16.140625" style="2" bestFit="1" customWidth="1"/>
    <col min="6" max="6" width="2.7109375" style="2" customWidth="1"/>
    <col min="7" max="7" width="19.42578125" customWidth="1"/>
    <col min="8" max="8" width="12.7109375" customWidth="1"/>
    <col min="9" max="10" width="10.7109375" customWidth="1"/>
    <col min="11" max="11" width="12.7109375" customWidth="1"/>
    <col min="12" max="12" width="10.7109375" customWidth="1"/>
    <col min="13" max="13" width="12.7109375" customWidth="1"/>
    <col min="14" max="16" width="10.7109375" customWidth="1"/>
    <col min="17" max="17" width="12.85546875" customWidth="1"/>
    <col min="18" max="20" width="10.7109375" customWidth="1"/>
    <col min="21" max="21" width="2.7109375" customWidth="1"/>
    <col min="22" max="22" width="12.42578125" bestFit="1" customWidth="1"/>
  </cols>
  <sheetData>
    <row r="2" spans="1:24">
      <c r="B2" s="24" t="s">
        <v>1742</v>
      </c>
      <c r="D2" s="24" t="s">
        <v>1765</v>
      </c>
      <c r="G2" s="24" t="s">
        <v>406</v>
      </c>
    </row>
    <row r="3" spans="1:24">
      <c r="B3" s="33" t="str">
        <f ca="1">_xll.meUtilityLoadConfigurationFiles()</f>
        <v>Loaded Configuration from \\fs002\Global\Secure\DIR_MLib_Analytics\MLIB Excel Addin\etrading_addin\PRODUCTION\2017-01-10\startup.conf (0.26600 sec)</v>
      </c>
      <c r="C3" t="s">
        <v>321</v>
      </c>
      <c r="D3" s="33" t="str">
        <f ca="1">_xll.meLWOFixingTableCreate(E7,E8,E9,D12:D44,E12:E44)</f>
        <v>FIXINGS_EUR6ML@2:17</v>
      </c>
      <c r="G3" t="s">
        <v>407</v>
      </c>
    </row>
    <row r="4" spans="1:24">
      <c r="M4" s="27" t="s">
        <v>1767</v>
      </c>
    </row>
    <row r="5" spans="1:24" s="2" customFormat="1">
      <c r="M5" s="427" t="s">
        <v>1773</v>
      </c>
    </row>
    <row r="6" spans="1:24">
      <c r="B6" s="24" t="s">
        <v>1743</v>
      </c>
      <c r="D6" s="24" t="s">
        <v>1766</v>
      </c>
      <c r="G6" s="24" t="s">
        <v>1744</v>
      </c>
      <c r="Q6" s="24" t="s">
        <v>1757</v>
      </c>
      <c r="V6" s="24" t="s">
        <v>1769</v>
      </c>
    </row>
    <row r="7" spans="1:24">
      <c r="A7" s="2"/>
      <c r="B7" s="379" t="str">
        <f t="array" aca="1" ref="B7:B44" ca="1">_xll.meLWOList("Swap_Generator")</f>
        <v>EUR_12ML</v>
      </c>
      <c r="D7" s="382" t="s">
        <v>1760</v>
      </c>
      <c r="E7" s="383" t="s">
        <v>1762</v>
      </c>
      <c r="G7" s="332" t="s">
        <v>1756</v>
      </c>
      <c r="H7" s="350" t="s">
        <v>1746</v>
      </c>
      <c r="I7" s="351" t="s">
        <v>1747</v>
      </c>
      <c r="J7" s="351" t="s">
        <v>1752</v>
      </c>
      <c r="K7" s="351" t="s">
        <v>1748</v>
      </c>
      <c r="L7" s="351" t="s">
        <v>414</v>
      </c>
      <c r="M7" s="351" t="s">
        <v>1749</v>
      </c>
      <c r="N7" s="351" t="s">
        <v>1750</v>
      </c>
      <c r="O7" s="351" t="s">
        <v>424</v>
      </c>
      <c r="P7" s="348" t="s">
        <v>1753</v>
      </c>
      <c r="Q7" s="350" t="s">
        <v>1758</v>
      </c>
      <c r="R7" s="351" t="s">
        <v>1751</v>
      </c>
      <c r="S7" s="351" t="s">
        <v>1759</v>
      </c>
      <c r="T7" s="348" t="s">
        <v>1754</v>
      </c>
      <c r="V7" s="398" t="s">
        <v>1770</v>
      </c>
      <c r="W7" s="398" t="s">
        <v>1771</v>
      </c>
      <c r="X7" s="398"/>
    </row>
    <row r="8" spans="1:24">
      <c r="B8" s="380" t="str">
        <f ca="1"/>
        <v>EUR_1ML</v>
      </c>
      <c r="D8" s="384" t="s">
        <v>414</v>
      </c>
      <c r="E8" s="385" t="s">
        <v>323</v>
      </c>
      <c r="G8" s="367" t="str">
        <f ca="1">_xll.meLWOSwapCreateFromGenerator(H8,I8,J8,K8,L8,M8,N8,O8,P8,Q8,R8,S8,T8)</f>
        <v>MYSWAP@1:17</v>
      </c>
      <c r="H8" s="352" t="s">
        <v>1755</v>
      </c>
      <c r="I8" s="353" t="s">
        <v>1745</v>
      </c>
      <c r="J8" s="353" t="s">
        <v>1772</v>
      </c>
      <c r="K8" s="394">
        <v>1000000</v>
      </c>
      <c r="L8" s="353" t="s">
        <v>323</v>
      </c>
      <c r="M8" s="354">
        <f ca="1">_xll.meDateFromTenor(TODAY(),$M$5,"MOD_FOLLOWING","TGT")</f>
        <v>42740</v>
      </c>
      <c r="N8" s="353" t="s">
        <v>354</v>
      </c>
      <c r="O8" s="356">
        <v>0.01</v>
      </c>
      <c r="P8" s="355">
        <v>0</v>
      </c>
      <c r="Q8" s="370"/>
      <c r="R8" s="371"/>
      <c r="S8" s="371"/>
      <c r="T8" s="372"/>
      <c r="V8" s="430">
        <f ca="1">_xll.meLWOSwapPV(G8,$G$3,,$D$3)</f>
        <v>-147987.26988122842</v>
      </c>
      <c r="W8" s="431">
        <f ca="1">_xll.meLWOSwapParRate($G8,$G$3,$D$3)</f>
        <v>3.9419313588840307E-2</v>
      </c>
      <c r="X8" s="349"/>
    </row>
    <row r="9" spans="1:24">
      <c r="B9" s="380" t="str">
        <f ca="1"/>
        <v>EUR_3ML</v>
      </c>
      <c r="D9" s="386" t="s">
        <v>1761</v>
      </c>
      <c r="E9" s="387" t="s">
        <v>348</v>
      </c>
      <c r="G9" s="368"/>
      <c r="H9" s="357"/>
      <c r="I9" s="358"/>
      <c r="J9" s="358"/>
      <c r="K9" s="395"/>
      <c r="L9" s="358"/>
      <c r="M9" s="359"/>
      <c r="N9" s="358"/>
      <c r="O9" s="361"/>
      <c r="P9" s="360"/>
      <c r="Q9" s="373"/>
      <c r="R9" s="374"/>
      <c r="S9" s="374"/>
      <c r="T9" s="375"/>
      <c r="V9" s="397"/>
    </row>
    <row r="10" spans="1:24">
      <c r="B10" s="380" t="str">
        <f ca="1"/>
        <v>EUR_6ML</v>
      </c>
      <c r="G10" s="368"/>
      <c r="H10" s="357"/>
      <c r="I10" s="358"/>
      <c r="J10" s="358"/>
      <c r="K10" s="395"/>
      <c r="L10" s="358"/>
      <c r="M10" s="359"/>
      <c r="N10" s="358"/>
      <c r="O10" s="361"/>
      <c r="P10" s="360"/>
      <c r="Q10" s="373"/>
      <c r="R10" s="374"/>
      <c r="S10" s="374"/>
      <c r="T10" s="375"/>
      <c r="V10" s="397"/>
    </row>
    <row r="11" spans="1:24">
      <c r="B11" s="380" t="str">
        <f ca="1"/>
        <v>EUR_BASIS_1X3</v>
      </c>
      <c r="D11" s="388" t="s">
        <v>1763</v>
      </c>
      <c r="E11" s="389" t="s">
        <v>1764</v>
      </c>
      <c r="G11" s="368"/>
      <c r="H11" s="357"/>
      <c r="I11" s="358"/>
      <c r="J11" s="358"/>
      <c r="K11" s="395"/>
      <c r="L11" s="358"/>
      <c r="M11" s="359"/>
      <c r="N11" s="358"/>
      <c r="O11" s="361"/>
      <c r="P11" s="360"/>
      <c r="Q11" s="373"/>
      <c r="R11" s="374"/>
      <c r="S11" s="374"/>
      <c r="T11" s="375"/>
      <c r="V11" s="397"/>
    </row>
    <row r="12" spans="1:24">
      <c r="B12" s="380" t="str">
        <f ca="1"/>
        <v>EUR_BASIS_3X6</v>
      </c>
      <c r="D12" s="392">
        <v>42758</v>
      </c>
      <c r="E12" s="390">
        <v>0.5</v>
      </c>
      <c r="G12" s="368"/>
      <c r="H12" s="357"/>
      <c r="I12" s="358"/>
      <c r="J12" s="358"/>
      <c r="K12" s="395"/>
      <c r="L12" s="358"/>
      <c r="M12" s="359"/>
      <c r="N12" s="358"/>
      <c r="O12" s="361"/>
      <c r="P12" s="360"/>
      <c r="Q12" s="373"/>
      <c r="R12" s="374"/>
      <c r="S12" s="374"/>
      <c r="T12" s="375"/>
      <c r="V12" s="397"/>
    </row>
    <row r="13" spans="1:24">
      <c r="B13" s="380" t="str">
        <f ca="1"/>
        <v>EUR_BASIS_6X12</v>
      </c>
      <c r="D13" s="392">
        <v>42755</v>
      </c>
      <c r="E13" s="390">
        <f t="shared" ref="E13:E44" si="0">E12-0.01</f>
        <v>0.49</v>
      </c>
      <c r="G13" s="368"/>
      <c r="H13" s="357"/>
      <c r="I13" s="358"/>
      <c r="J13" s="358"/>
      <c r="K13" s="395"/>
      <c r="L13" s="358"/>
      <c r="M13" s="359"/>
      <c r="N13" s="358"/>
      <c r="O13" s="361"/>
      <c r="P13" s="360"/>
      <c r="Q13" s="373"/>
      <c r="R13" s="374"/>
      <c r="S13" s="374"/>
      <c r="T13" s="375"/>
      <c r="V13" s="397"/>
    </row>
    <row r="14" spans="1:24">
      <c r="B14" s="380" t="str">
        <f ca="1"/>
        <v>EUR_IMM_AB3</v>
      </c>
      <c r="D14" s="392">
        <v>42754</v>
      </c>
      <c r="E14" s="390">
        <f t="shared" si="0"/>
        <v>0.48</v>
      </c>
      <c r="G14" s="368"/>
      <c r="H14" s="357"/>
      <c r="I14" s="358"/>
      <c r="J14" s="358"/>
      <c r="K14" s="395"/>
      <c r="L14" s="358"/>
      <c r="M14" s="359"/>
      <c r="N14" s="358"/>
      <c r="O14" s="361"/>
      <c r="P14" s="360"/>
      <c r="Q14" s="373"/>
      <c r="R14" s="374"/>
      <c r="S14" s="374"/>
      <c r="T14" s="375"/>
      <c r="V14" s="397"/>
    </row>
    <row r="15" spans="1:24">
      <c r="B15" s="380" t="str">
        <f ca="1"/>
        <v>EUR_IMM_AM3</v>
      </c>
      <c r="D15" s="392">
        <v>42753</v>
      </c>
      <c r="E15" s="390">
        <f t="shared" si="0"/>
        <v>0.47</v>
      </c>
      <c r="G15" s="368"/>
      <c r="H15" s="357"/>
      <c r="I15" s="358"/>
      <c r="J15" s="358"/>
      <c r="K15" s="395"/>
      <c r="L15" s="358"/>
      <c r="M15" s="359"/>
      <c r="N15" s="358"/>
      <c r="O15" s="361"/>
      <c r="P15" s="360"/>
      <c r="Q15" s="373"/>
      <c r="R15" s="374"/>
      <c r="S15" s="374"/>
      <c r="T15" s="375"/>
      <c r="V15" s="397"/>
    </row>
    <row r="16" spans="1:24">
      <c r="B16" s="380" t="str">
        <f ca="1"/>
        <v>EUR_IRS_AB3</v>
      </c>
      <c r="D16" s="392">
        <v>42752</v>
      </c>
      <c r="E16" s="390">
        <f t="shared" si="0"/>
        <v>0.45999999999999996</v>
      </c>
      <c r="G16" s="368"/>
      <c r="H16" s="357"/>
      <c r="I16" s="358"/>
      <c r="J16" s="358"/>
      <c r="K16" s="395"/>
      <c r="L16" s="358"/>
      <c r="M16" s="359"/>
      <c r="N16" s="358"/>
      <c r="O16" s="361"/>
      <c r="P16" s="360"/>
      <c r="Q16" s="373"/>
      <c r="R16" s="374"/>
      <c r="S16" s="374"/>
      <c r="T16" s="375"/>
      <c r="V16" s="397"/>
    </row>
    <row r="17" spans="2:22">
      <c r="B17" s="380" t="str">
        <f ca="1"/>
        <v>EUR_IRS_AB6</v>
      </c>
      <c r="D17" s="392">
        <v>42751</v>
      </c>
      <c r="E17" s="390">
        <f t="shared" si="0"/>
        <v>0.44999999999999996</v>
      </c>
      <c r="G17" s="368"/>
      <c r="H17" s="357"/>
      <c r="I17" s="358"/>
      <c r="J17" s="358"/>
      <c r="K17" s="395"/>
      <c r="L17" s="358"/>
      <c r="M17" s="359"/>
      <c r="N17" s="358"/>
      <c r="O17" s="361"/>
      <c r="P17" s="360"/>
      <c r="Q17" s="373"/>
      <c r="R17" s="374"/>
      <c r="S17" s="374"/>
      <c r="T17" s="375"/>
      <c r="V17" s="397"/>
    </row>
    <row r="18" spans="2:22">
      <c r="B18" s="380" t="str">
        <f ca="1"/>
        <v>EUR_OIS</v>
      </c>
      <c r="D18" s="392">
        <v>42748</v>
      </c>
      <c r="E18" s="390">
        <f t="shared" si="0"/>
        <v>0.43999999999999995</v>
      </c>
      <c r="G18" s="369"/>
      <c r="H18" s="362"/>
      <c r="I18" s="363"/>
      <c r="J18" s="363"/>
      <c r="K18" s="396"/>
      <c r="L18" s="363"/>
      <c r="M18" s="364"/>
      <c r="N18" s="363"/>
      <c r="O18" s="366"/>
      <c r="P18" s="365"/>
      <c r="Q18" s="376"/>
      <c r="R18" s="377"/>
      <c r="S18" s="377"/>
      <c r="T18" s="378"/>
      <c r="V18" s="397"/>
    </row>
    <row r="19" spans="2:22">
      <c r="B19" s="380" t="str">
        <f ca="1"/>
        <v>GBP_12ML</v>
      </c>
      <c r="D19" s="392">
        <v>42747</v>
      </c>
      <c r="E19" s="390">
        <f t="shared" si="0"/>
        <v>0.42999999999999994</v>
      </c>
    </row>
    <row r="20" spans="2:22">
      <c r="B20" s="380" t="str">
        <f ca="1"/>
        <v>GBP_1ML</v>
      </c>
      <c r="D20" s="392">
        <v>42746</v>
      </c>
      <c r="E20" s="390">
        <f t="shared" si="0"/>
        <v>0.41999999999999993</v>
      </c>
      <c r="G20" s="24" t="s">
        <v>1768</v>
      </c>
      <c r="K20" s="24"/>
    </row>
    <row r="21" spans="2:22">
      <c r="B21" s="380" t="str">
        <f ca="1"/>
        <v>GBP_3ML</v>
      </c>
      <c r="D21" s="392">
        <v>42745</v>
      </c>
      <c r="E21" s="390">
        <f t="shared" si="0"/>
        <v>0.40999999999999992</v>
      </c>
      <c r="G21" s="420" t="str">
        <f t="array" aca="1" ref="G21:T44" ca="1">_xll.meUtilityResize(_xll.meLWOSwapDisplayCashflows($G$8,$G$3,,$D$3),50,50)</f>
        <v>LEG1:FIXED Leg Schedule &amp; Cashflows</v>
      </c>
      <c r="H21" s="99" t="str">
        <f ca="1"/>
        <v/>
      </c>
      <c r="I21" s="99" t="str">
        <f ca="1"/>
        <v/>
      </c>
      <c r="J21" s="99" t="str">
        <f ca="1"/>
        <v/>
      </c>
      <c r="K21" s="99" t="str">
        <f ca="1"/>
        <v/>
      </c>
      <c r="L21" s="421" t="str">
        <f ca="1"/>
        <v/>
      </c>
      <c r="M21" s="99" t="str">
        <f ca="1"/>
        <v/>
      </c>
      <c r="N21" s="99" t="str">
        <f ca="1"/>
        <v/>
      </c>
      <c r="O21" s="99" t="str">
        <f ca="1"/>
        <v/>
      </c>
      <c r="P21" s="99" t="str">
        <f ca="1"/>
        <v/>
      </c>
      <c r="Q21" s="99" t="str">
        <f ca="1"/>
        <v/>
      </c>
      <c r="R21" s="421" t="str">
        <f ca="1"/>
        <v/>
      </c>
      <c r="S21" s="99" t="str">
        <f ca="1"/>
        <v/>
      </c>
      <c r="T21" s="422" t="str">
        <f ca="1"/>
        <v/>
      </c>
    </row>
    <row r="22" spans="2:22">
      <c r="B22" s="380" t="str">
        <f ca="1"/>
        <v>GBP_6ML</v>
      </c>
      <c r="D22" s="392">
        <v>42744</v>
      </c>
      <c r="E22" s="390">
        <f t="shared" si="0"/>
        <v>0.39999999999999991</v>
      </c>
      <c r="G22" s="402" t="str">
        <f ca="1"/>
        <v>AccrualStart</v>
      </c>
      <c r="H22" s="403" t="str">
        <f ca="1"/>
        <v>AccrualEnd</v>
      </c>
      <c r="I22" s="403" t="str">
        <f ca="1"/>
        <v>AccrualDays</v>
      </c>
      <c r="J22" s="403" t="str">
        <f ca="1"/>
        <v>AccrualYearFractions</v>
      </c>
      <c r="K22" s="403" t="str">
        <f ca="1"/>
        <v>PaymentDate</v>
      </c>
      <c r="L22" s="399" t="str">
        <f ca="1"/>
        <v>Notional</v>
      </c>
      <c r="M22" s="403" t="str">
        <f ca="1"/>
        <v>NotionalExchange</v>
      </c>
      <c r="N22" s="403" t="str">
        <f ca="1"/>
        <v>Leverage</v>
      </c>
      <c r="O22" s="403" t="str">
        <f ca="1"/>
        <v>FixedRate</v>
      </c>
      <c r="P22" s="403" t="str">
        <f ca="1"/>
        <v>Coupon</v>
      </c>
      <c r="Q22" s="403" t="str">
        <f ca="1"/>
        <v>DiscountFactor</v>
      </c>
      <c r="R22" s="412" t="str">
        <f ca="1"/>
        <v>CouponPV</v>
      </c>
      <c r="S22" s="403" t="str">
        <f ca="1"/>
        <v/>
      </c>
      <c r="T22" s="400" t="str">
        <f ca="1"/>
        <v/>
      </c>
    </row>
    <row r="23" spans="2:22">
      <c r="B23" s="380" t="str">
        <f ca="1"/>
        <v>GBP_BASIS_1X3</v>
      </c>
      <c r="D23" s="392">
        <v>42741</v>
      </c>
      <c r="E23" s="390">
        <f t="shared" si="0"/>
        <v>0.3899999999999999</v>
      </c>
      <c r="G23" s="404">
        <f ca="1"/>
        <v>42740</v>
      </c>
      <c r="H23" s="405">
        <f ca="1"/>
        <v>43105</v>
      </c>
      <c r="I23" s="403">
        <f ca="1"/>
        <v>365</v>
      </c>
      <c r="J23" s="410">
        <f ca="1"/>
        <v>1</v>
      </c>
      <c r="K23" s="405">
        <f ca="1"/>
        <v>43105</v>
      </c>
      <c r="L23" s="412">
        <f ca="1"/>
        <v>1000000</v>
      </c>
      <c r="M23" s="403">
        <f ca="1"/>
        <v>0</v>
      </c>
      <c r="N23" s="410">
        <f ca="1"/>
        <v>1</v>
      </c>
      <c r="O23" s="414">
        <f ca="1"/>
        <v>0.01</v>
      </c>
      <c r="P23" s="412">
        <f ca="1"/>
        <v>10000</v>
      </c>
      <c r="Q23" s="417">
        <f ca="1"/>
        <v>1.0034298343854999</v>
      </c>
      <c r="R23" s="412">
        <f ca="1"/>
        <v>10034.298343855</v>
      </c>
      <c r="S23" s="403" t="str">
        <f ca="1"/>
        <v/>
      </c>
      <c r="T23" s="400" t="str">
        <f ca="1"/>
        <v/>
      </c>
    </row>
    <row r="24" spans="2:22">
      <c r="B24" s="380" t="str">
        <f ca="1"/>
        <v>GBP_BASIS_3X6</v>
      </c>
      <c r="D24" s="392">
        <v>42740</v>
      </c>
      <c r="E24" s="226">
        <f t="shared" si="0"/>
        <v>0.37999999999999989</v>
      </c>
      <c r="G24" s="404">
        <f ca="1"/>
        <v>43105</v>
      </c>
      <c r="H24" s="405">
        <f ca="1"/>
        <v>43472</v>
      </c>
      <c r="I24" s="403">
        <f ca="1"/>
        <v>367</v>
      </c>
      <c r="J24" s="410">
        <f ca="1"/>
        <v>1.00555555555556</v>
      </c>
      <c r="K24" s="405">
        <f ca="1"/>
        <v>43472</v>
      </c>
      <c r="L24" s="412">
        <f ca="1"/>
        <v>1000000</v>
      </c>
      <c r="M24" s="403">
        <f ca="1"/>
        <v>0</v>
      </c>
      <c r="N24" s="410">
        <f ca="1"/>
        <v>1</v>
      </c>
      <c r="O24" s="414">
        <f ca="1"/>
        <v>0.01</v>
      </c>
      <c r="P24" s="412">
        <f ca="1"/>
        <v>10055.5555555556</v>
      </c>
      <c r="Q24" s="417">
        <f ca="1"/>
        <v>1.0064879168276299</v>
      </c>
      <c r="R24" s="412">
        <f ca="1"/>
        <v>10120.795163655601</v>
      </c>
      <c r="S24" s="403" t="str">
        <f ca="1"/>
        <v/>
      </c>
      <c r="T24" s="400" t="str">
        <f ca="1"/>
        <v/>
      </c>
    </row>
    <row r="25" spans="2:22">
      <c r="B25" s="380" t="str">
        <f ca="1"/>
        <v>GBP_BASIS_6X12</v>
      </c>
      <c r="D25" s="392">
        <v>42739</v>
      </c>
      <c r="E25" s="390">
        <f t="shared" si="0"/>
        <v>0.36999999999999988</v>
      </c>
      <c r="G25" s="404">
        <f ca="1"/>
        <v>43472</v>
      </c>
      <c r="H25" s="405">
        <f ca="1"/>
        <v>43836</v>
      </c>
      <c r="I25" s="403">
        <f ca="1"/>
        <v>364</v>
      </c>
      <c r="J25" s="410">
        <f ca="1"/>
        <v>0.99722222222222201</v>
      </c>
      <c r="K25" s="405">
        <f ca="1"/>
        <v>43836</v>
      </c>
      <c r="L25" s="412">
        <f ca="1"/>
        <v>1000000</v>
      </c>
      <c r="M25" s="403">
        <f ca="1"/>
        <v>0</v>
      </c>
      <c r="N25" s="410">
        <f ca="1"/>
        <v>1</v>
      </c>
      <c r="O25" s="414">
        <f ca="1"/>
        <v>0.01</v>
      </c>
      <c r="P25" s="412">
        <f ca="1"/>
        <v>9972.2222222222208</v>
      </c>
      <c r="Q25" s="417">
        <f ca="1"/>
        <v>1.0080793309707401</v>
      </c>
      <c r="R25" s="412">
        <f ca="1"/>
        <v>10052.7911060693</v>
      </c>
      <c r="S25" s="403" t="str">
        <f ca="1"/>
        <v/>
      </c>
      <c r="T25" s="400" t="str">
        <f ca="1"/>
        <v/>
      </c>
    </row>
    <row r="26" spans="2:22">
      <c r="B26" s="380" t="str">
        <f ca="1"/>
        <v>GBP_OIS</v>
      </c>
      <c r="D26" s="392">
        <v>42738</v>
      </c>
      <c r="E26" s="390">
        <f t="shared" si="0"/>
        <v>0.35999999999999988</v>
      </c>
      <c r="G26" s="404">
        <f ca="1"/>
        <v>43836</v>
      </c>
      <c r="H26" s="405">
        <f ca="1"/>
        <v>44201</v>
      </c>
      <c r="I26" s="403">
        <f ca="1"/>
        <v>365</v>
      </c>
      <c r="J26" s="410">
        <f ca="1"/>
        <v>0.99722222222222201</v>
      </c>
      <c r="K26" s="405">
        <f ca="1"/>
        <v>44201</v>
      </c>
      <c r="L26" s="412">
        <f ca="1"/>
        <v>1000000</v>
      </c>
      <c r="M26" s="403">
        <f ca="1"/>
        <v>0</v>
      </c>
      <c r="N26" s="410">
        <f ca="1"/>
        <v>1</v>
      </c>
      <c r="O26" s="414">
        <f ca="1"/>
        <v>0.01</v>
      </c>
      <c r="P26" s="412">
        <f ca="1"/>
        <v>9972.2222222222208</v>
      </c>
      <c r="Q26" s="417">
        <f ca="1"/>
        <v>1.00764092922347</v>
      </c>
      <c r="R26" s="412">
        <f ca="1"/>
        <v>10048.419266422999</v>
      </c>
      <c r="S26" s="403" t="str">
        <f ca="1"/>
        <v/>
      </c>
      <c r="T26" s="400" t="str">
        <f ca="1"/>
        <v/>
      </c>
    </row>
    <row r="27" spans="2:22">
      <c r="B27" s="380" t="str">
        <f ca="1"/>
        <v>JPY_1ML</v>
      </c>
      <c r="D27" s="392">
        <v>42737</v>
      </c>
      <c r="E27" s="390">
        <f t="shared" si="0"/>
        <v>0.34999999999999987</v>
      </c>
      <c r="G27" s="404">
        <f ca="1"/>
        <v>44201</v>
      </c>
      <c r="H27" s="405">
        <f ca="1"/>
        <v>44566</v>
      </c>
      <c r="I27" s="406">
        <f ca="1"/>
        <v>365</v>
      </c>
      <c r="J27" s="410">
        <f ca="1"/>
        <v>1</v>
      </c>
      <c r="K27" s="405">
        <f ca="1"/>
        <v>44566</v>
      </c>
      <c r="L27" s="412">
        <f ca="1"/>
        <v>1000000</v>
      </c>
      <c r="M27" s="403">
        <f ca="1"/>
        <v>0</v>
      </c>
      <c r="N27" s="410">
        <f ca="1"/>
        <v>1</v>
      </c>
      <c r="O27" s="414">
        <f ca="1"/>
        <v>0.01</v>
      </c>
      <c r="P27" s="412">
        <f ca="1"/>
        <v>10000</v>
      </c>
      <c r="Q27" s="417">
        <f ca="1"/>
        <v>1.00464570713487</v>
      </c>
      <c r="R27" s="412">
        <f ca="1"/>
        <v>10046.457071348699</v>
      </c>
      <c r="S27" s="403" t="str">
        <f ca="1"/>
        <v/>
      </c>
      <c r="T27" s="400" t="str">
        <f ca="1"/>
        <v/>
      </c>
    </row>
    <row r="28" spans="2:22">
      <c r="B28" s="380" t="str">
        <f ca="1"/>
        <v>JPY_3ML</v>
      </c>
      <c r="D28" s="392">
        <v>42734</v>
      </c>
      <c r="E28" s="390">
        <f t="shared" si="0"/>
        <v>0.33999999999999986</v>
      </c>
      <c r="G28" s="419" t="str">
        <f ca="1"/>
        <v>LEG2:FLOAT Leg Schedule &amp; Cashflows</v>
      </c>
      <c r="H28" s="405" t="str">
        <f ca="1"/>
        <v/>
      </c>
      <c r="I28" s="403" t="str">
        <f ca="1"/>
        <v/>
      </c>
      <c r="J28" s="410" t="str">
        <f ca="1"/>
        <v/>
      </c>
      <c r="K28" s="405" t="str">
        <f ca="1"/>
        <v/>
      </c>
      <c r="L28" s="412" t="str">
        <f ca="1"/>
        <v/>
      </c>
      <c r="M28" s="403" t="str">
        <f ca="1"/>
        <v/>
      </c>
      <c r="N28" s="410" t="str">
        <f ca="1"/>
        <v/>
      </c>
      <c r="O28" s="414" t="str">
        <f ca="1"/>
        <v/>
      </c>
      <c r="P28" s="412" t="str">
        <f ca="1"/>
        <v/>
      </c>
      <c r="Q28" s="417" t="str">
        <f ca="1"/>
        <v/>
      </c>
      <c r="R28" s="412" t="str">
        <f ca="1"/>
        <v/>
      </c>
      <c r="S28" s="403" t="str">
        <f ca="1"/>
        <v/>
      </c>
      <c r="T28" s="400" t="str">
        <f ca="1"/>
        <v/>
      </c>
    </row>
    <row r="29" spans="2:22">
      <c r="B29" s="380" t="str">
        <f ca="1"/>
        <v>JPY_6ML</v>
      </c>
      <c r="D29" s="392">
        <v>42733</v>
      </c>
      <c r="E29" s="390">
        <f t="shared" si="0"/>
        <v>0.32999999999999985</v>
      </c>
      <c r="G29" s="419" t="str">
        <f ca="1"/>
        <v>FixingDate</v>
      </c>
      <c r="H29" s="423" t="str">
        <f ca="1"/>
        <v>AccrualStart</v>
      </c>
      <c r="I29" s="424" t="str">
        <f ca="1"/>
        <v>AccrualEnd</v>
      </c>
      <c r="J29" s="424" t="str">
        <f ca="1"/>
        <v>AccrualDays</v>
      </c>
      <c r="K29" s="424" t="str">
        <f ca="1"/>
        <v>AccrualYearFractions</v>
      </c>
      <c r="L29" s="424" t="str">
        <f ca="1"/>
        <v>PaymentDate</v>
      </c>
      <c r="M29" s="424" t="str">
        <f ca="1"/>
        <v>Notional</v>
      </c>
      <c r="N29" s="424" t="str">
        <f ca="1"/>
        <v>NotionalExchange</v>
      </c>
      <c r="O29" s="424" t="str">
        <f ca="1"/>
        <v>Leverage</v>
      </c>
      <c r="P29" s="424" t="str">
        <f ca="1"/>
        <v>FloatSpread</v>
      </c>
      <c r="Q29" s="424" t="str">
        <f ca="1"/>
        <v>FloatRate</v>
      </c>
      <c r="R29" s="425" t="str">
        <f ca="1"/>
        <v>Coupon</v>
      </c>
      <c r="S29" s="424" t="str">
        <f ca="1"/>
        <v>DiscountFactor</v>
      </c>
      <c r="T29" s="426" t="str">
        <f ca="1"/>
        <v>CouponPV</v>
      </c>
    </row>
    <row r="30" spans="2:22">
      <c r="B30" s="380" t="str">
        <f ca="1"/>
        <v>JPY_BASIS_1X6</v>
      </c>
      <c r="D30" s="392">
        <v>42732</v>
      </c>
      <c r="E30" s="390">
        <f t="shared" si="0"/>
        <v>0.31999999999999984</v>
      </c>
      <c r="G30" s="428">
        <f ca="1"/>
        <v>42740</v>
      </c>
      <c r="H30" s="405">
        <f ca="1"/>
        <v>42740</v>
      </c>
      <c r="I30" s="405">
        <f ca="1"/>
        <v>42921</v>
      </c>
      <c r="J30" s="403">
        <f ca="1"/>
        <v>181</v>
      </c>
      <c r="K30" s="410">
        <f ca="1"/>
        <v>0.50277777777777799</v>
      </c>
      <c r="L30" s="405">
        <f ca="1"/>
        <v>42921</v>
      </c>
      <c r="M30" s="412">
        <f ca="1"/>
        <v>-1000000</v>
      </c>
      <c r="N30" s="403">
        <f ca="1"/>
        <v>0</v>
      </c>
      <c r="O30" s="410">
        <f ca="1"/>
        <v>1</v>
      </c>
      <c r="P30" s="410">
        <f ca="1"/>
        <v>0</v>
      </c>
      <c r="Q30" s="429">
        <f ca="1"/>
        <v>0.38</v>
      </c>
      <c r="R30" s="412">
        <f ca="1"/>
        <v>-191055.555555556</v>
      </c>
      <c r="S30" s="417">
        <f ca="1"/>
        <v>1.00163882954838</v>
      </c>
      <c r="T30" s="400">
        <f ca="1"/>
        <v>-191368.66304538201</v>
      </c>
    </row>
    <row r="31" spans="2:22">
      <c r="B31" s="380" t="str">
        <f ca="1"/>
        <v>JPY_BASIS_3X6</v>
      </c>
      <c r="D31" s="392">
        <v>42731</v>
      </c>
      <c r="E31" s="390">
        <f t="shared" si="0"/>
        <v>0.30999999999999983</v>
      </c>
      <c r="G31" s="404">
        <f ca="1"/>
        <v>42921</v>
      </c>
      <c r="H31" s="405">
        <f ca="1"/>
        <v>42921</v>
      </c>
      <c r="I31" s="405">
        <f ca="1"/>
        <v>43105</v>
      </c>
      <c r="J31" s="403">
        <f ca="1"/>
        <v>184</v>
      </c>
      <c r="K31" s="410">
        <f ca="1"/>
        <v>0.51111111111111096</v>
      </c>
      <c r="L31" s="405">
        <f ca="1"/>
        <v>43105</v>
      </c>
      <c r="M31" s="412">
        <f ca="1"/>
        <v>-1000000</v>
      </c>
      <c r="N31" s="403">
        <f ca="1"/>
        <v>0</v>
      </c>
      <c r="O31" s="410">
        <f ca="1"/>
        <v>1</v>
      </c>
      <c r="P31" s="410">
        <f ca="1"/>
        <v>0</v>
      </c>
      <c r="Q31" s="415">
        <f ca="1"/>
        <v>-2.1020311870342898E-3</v>
      </c>
      <c r="R31" s="412">
        <f ca="1"/>
        <v>1074.3714955953101</v>
      </c>
      <c r="S31" s="417">
        <f ca="1"/>
        <v>1.0034298343854999</v>
      </c>
      <c r="T31" s="400">
        <f ca="1"/>
        <v>1078.0564118937</v>
      </c>
    </row>
    <row r="32" spans="2:22">
      <c r="B32" s="380" t="str">
        <f ca="1"/>
        <v>JPY_OIS</v>
      </c>
      <c r="D32" s="392">
        <v>42727</v>
      </c>
      <c r="E32" s="390">
        <f t="shared" si="0"/>
        <v>0.29999999999999982</v>
      </c>
      <c r="G32" s="404">
        <f ca="1"/>
        <v>43105</v>
      </c>
      <c r="H32" s="405">
        <f ca="1"/>
        <v>43105</v>
      </c>
      <c r="I32" s="405">
        <f ca="1"/>
        <v>43286</v>
      </c>
      <c r="J32" s="403">
        <f ca="1"/>
        <v>181</v>
      </c>
      <c r="K32" s="410">
        <f ca="1"/>
        <v>0.50277777777777799</v>
      </c>
      <c r="L32" s="405">
        <f ca="1"/>
        <v>43286</v>
      </c>
      <c r="M32" s="412">
        <f ca="1"/>
        <v>-1000000</v>
      </c>
      <c r="N32" s="403">
        <f ca="1"/>
        <v>0</v>
      </c>
      <c r="O32" s="410">
        <f ca="1"/>
        <v>1</v>
      </c>
      <c r="P32" s="410">
        <f ca="1"/>
        <v>0</v>
      </c>
      <c r="Q32" s="415">
        <f ca="1"/>
        <v>-1.5844755141898499E-3</v>
      </c>
      <c r="R32" s="412">
        <f ca="1"/>
        <v>796.63907796767603</v>
      </c>
      <c r="S32" s="417">
        <f ca="1"/>
        <v>1.00505943753581</v>
      </c>
      <c r="T32" s="400">
        <f ca="1"/>
        <v>800.669623621239</v>
      </c>
    </row>
    <row r="33" spans="1:20">
      <c r="B33" s="380" t="str">
        <f ca="1"/>
        <v>USD_12ML</v>
      </c>
      <c r="D33" s="392">
        <v>42726</v>
      </c>
      <c r="E33" s="390">
        <f t="shared" si="0"/>
        <v>0.28999999999999981</v>
      </c>
      <c r="G33" s="404">
        <f ca="1"/>
        <v>43286</v>
      </c>
      <c r="H33" s="405">
        <f ca="1"/>
        <v>43286</v>
      </c>
      <c r="I33" s="405">
        <f ca="1"/>
        <v>43472</v>
      </c>
      <c r="J33" s="403">
        <f ca="1"/>
        <v>186</v>
      </c>
      <c r="K33" s="410">
        <f ca="1"/>
        <v>0.51666666666666705</v>
      </c>
      <c r="L33" s="405">
        <f ca="1"/>
        <v>43472</v>
      </c>
      <c r="M33" s="412">
        <f ca="1"/>
        <v>-1000000</v>
      </c>
      <c r="N33" s="403">
        <f ca="1"/>
        <v>0</v>
      </c>
      <c r="O33" s="410">
        <f ca="1"/>
        <v>1</v>
      </c>
      <c r="P33" s="410">
        <f ca="1"/>
        <v>0</v>
      </c>
      <c r="Q33" s="415">
        <f ca="1"/>
        <v>-9.1530328873030108E-4</v>
      </c>
      <c r="R33" s="412">
        <f ca="1"/>
        <v>472.90669917732203</v>
      </c>
      <c r="S33" s="417">
        <f ca="1"/>
        <v>1.0064879168276299</v>
      </c>
      <c r="T33" s="400">
        <f ca="1"/>
        <v>475.97487850881402</v>
      </c>
    </row>
    <row r="34" spans="1:20">
      <c r="B34" s="380" t="str">
        <f ca="1"/>
        <v>USD_1ML</v>
      </c>
      <c r="D34" s="392">
        <v>42725</v>
      </c>
      <c r="E34" s="390">
        <f t="shared" si="0"/>
        <v>0.2799999999999998</v>
      </c>
      <c r="G34" s="404">
        <f ca="1"/>
        <v>43472</v>
      </c>
      <c r="H34" s="405">
        <f ca="1"/>
        <v>43472</v>
      </c>
      <c r="I34" s="405">
        <f ca="1"/>
        <v>43651</v>
      </c>
      <c r="J34" s="403">
        <f ca="1"/>
        <v>179</v>
      </c>
      <c r="K34" s="410">
        <f ca="1"/>
        <v>0.49722222222222201</v>
      </c>
      <c r="L34" s="405">
        <f ca="1"/>
        <v>43651</v>
      </c>
      <c r="M34" s="412">
        <f ca="1"/>
        <v>-1000000</v>
      </c>
      <c r="N34" s="403">
        <f ca="1"/>
        <v>0</v>
      </c>
      <c r="O34" s="410">
        <f ca="1"/>
        <v>1</v>
      </c>
      <c r="P34" s="410">
        <f ca="1"/>
        <v>0</v>
      </c>
      <c r="Q34" s="415">
        <f ca="1"/>
        <v>2.9952724138333898E-5</v>
      </c>
      <c r="R34" s="412">
        <f ca="1"/>
        <v>-14.893160057671601</v>
      </c>
      <c r="S34" s="417">
        <f ca="1"/>
        <v>1.0074800516389799</v>
      </c>
      <c r="T34" s="400">
        <f ca="1"/>
        <v>-15.0045616639706</v>
      </c>
    </row>
    <row r="35" spans="1:20">
      <c r="B35" s="380" t="str">
        <f ca="1"/>
        <v>USD_3ML</v>
      </c>
      <c r="D35" s="392">
        <v>42724</v>
      </c>
      <c r="E35" s="390">
        <f t="shared" si="0"/>
        <v>0.2699999999999998</v>
      </c>
      <c r="G35" s="404">
        <f ca="1"/>
        <v>43651</v>
      </c>
      <c r="H35" s="405">
        <f ca="1"/>
        <v>43651</v>
      </c>
      <c r="I35" s="405">
        <f ca="1"/>
        <v>43836</v>
      </c>
      <c r="J35" s="403">
        <f ca="1"/>
        <v>185</v>
      </c>
      <c r="K35" s="410">
        <f ca="1"/>
        <v>0.51388888888888895</v>
      </c>
      <c r="L35" s="405">
        <f ca="1"/>
        <v>43836</v>
      </c>
      <c r="M35" s="412">
        <f ca="1"/>
        <v>-1000000</v>
      </c>
      <c r="N35" s="403">
        <f ca="1"/>
        <v>0</v>
      </c>
      <c r="O35" s="410">
        <f ca="1"/>
        <v>1</v>
      </c>
      <c r="P35" s="410">
        <f ca="1"/>
        <v>0</v>
      </c>
      <c r="Q35" s="415">
        <f ca="1"/>
        <v>1.10286268450725E-3</v>
      </c>
      <c r="R35" s="412">
        <f ca="1"/>
        <v>-566.74887953844802</v>
      </c>
      <c r="S35" s="417">
        <f ca="1"/>
        <v>1.0080793309707401</v>
      </c>
      <c r="T35" s="400">
        <f ca="1"/>
        <v>-571.32783131353597</v>
      </c>
    </row>
    <row r="36" spans="1:20">
      <c r="B36" s="380" t="str">
        <f ca="1"/>
        <v>USD_6ML</v>
      </c>
      <c r="D36" s="392">
        <v>42723</v>
      </c>
      <c r="E36" s="390">
        <f t="shared" si="0"/>
        <v>0.25999999999999979</v>
      </c>
      <c r="G36" s="404">
        <f ca="1"/>
        <v>43836</v>
      </c>
      <c r="H36" s="405">
        <f ca="1"/>
        <v>43836</v>
      </c>
      <c r="I36" s="405">
        <f ca="1"/>
        <v>44018</v>
      </c>
      <c r="J36" s="403">
        <f ca="1"/>
        <v>182</v>
      </c>
      <c r="K36" s="410">
        <f ca="1"/>
        <v>0.50555555555555598</v>
      </c>
      <c r="L36" s="405">
        <f ca="1"/>
        <v>44018</v>
      </c>
      <c r="M36" s="412">
        <f ca="1"/>
        <v>-1000000</v>
      </c>
      <c r="N36" s="403">
        <f ca="1"/>
        <v>0</v>
      </c>
      <c r="O36" s="410">
        <f ca="1"/>
        <v>1</v>
      </c>
      <c r="P36" s="410">
        <f ca="1"/>
        <v>0</v>
      </c>
      <c r="Q36" s="415">
        <f ca="1"/>
        <v>2.2384860835793002E-3</v>
      </c>
      <c r="R36" s="412">
        <f ca="1"/>
        <v>-1131.6790755873101</v>
      </c>
      <c r="S36" s="417">
        <f ca="1"/>
        <v>1.0081476372287199</v>
      </c>
      <c r="T36" s="400">
        <f ca="1"/>
        <v>-1140.89958615453</v>
      </c>
    </row>
    <row r="37" spans="1:20">
      <c r="B37" s="380" t="str">
        <f ca="1"/>
        <v>USD_BASIS_1X3</v>
      </c>
      <c r="D37" s="392">
        <v>42720</v>
      </c>
      <c r="E37" s="390">
        <f t="shared" si="0"/>
        <v>0.24999999999999978</v>
      </c>
      <c r="G37" s="404">
        <f ca="1"/>
        <v>44018</v>
      </c>
      <c r="H37" s="405">
        <f ca="1"/>
        <v>44018</v>
      </c>
      <c r="I37" s="405">
        <f ca="1"/>
        <v>44201</v>
      </c>
      <c r="J37" s="403">
        <f ca="1"/>
        <v>183</v>
      </c>
      <c r="K37" s="410">
        <f ca="1"/>
        <v>0.50833333333333297</v>
      </c>
      <c r="L37" s="405">
        <f ca="1"/>
        <v>44201</v>
      </c>
      <c r="M37" s="412">
        <f ca="1"/>
        <v>-1000000</v>
      </c>
      <c r="N37" s="403">
        <f ca="1"/>
        <v>0</v>
      </c>
      <c r="O37" s="410">
        <f ca="1"/>
        <v>1</v>
      </c>
      <c r="P37" s="410">
        <f ca="1"/>
        <v>0</v>
      </c>
      <c r="Q37" s="415">
        <f ca="1"/>
        <v>3.5150014265421898E-3</v>
      </c>
      <c r="R37" s="412">
        <f ca="1"/>
        <v>-1786.7923918256099</v>
      </c>
      <c r="S37" s="417">
        <f ca="1"/>
        <v>1.00764092922347</v>
      </c>
      <c r="T37" s="400">
        <f ca="1"/>
        <v>-1800.4451460286</v>
      </c>
    </row>
    <row r="38" spans="1:20">
      <c r="B38" s="380" t="str">
        <f ca="1"/>
        <v>USD_BASIS_3X12</v>
      </c>
      <c r="D38" s="392">
        <v>42719</v>
      </c>
      <c r="E38" s="390">
        <f t="shared" si="0"/>
        <v>0.23999999999999977</v>
      </c>
      <c r="G38" s="404">
        <f ca="1"/>
        <v>44201</v>
      </c>
      <c r="H38" s="405">
        <f ca="1"/>
        <v>44201</v>
      </c>
      <c r="I38" s="405">
        <f ca="1"/>
        <v>44382</v>
      </c>
      <c r="J38" s="403">
        <f ca="1"/>
        <v>181</v>
      </c>
      <c r="K38" s="410">
        <f ca="1"/>
        <v>0.50277777777777799</v>
      </c>
      <c r="L38" s="405">
        <f ca="1"/>
        <v>44382</v>
      </c>
      <c r="M38" s="412">
        <f ca="1"/>
        <v>-1000000</v>
      </c>
      <c r="N38" s="403">
        <f ca="1"/>
        <v>0</v>
      </c>
      <c r="O38" s="410">
        <f ca="1"/>
        <v>1</v>
      </c>
      <c r="P38" s="410">
        <f ca="1"/>
        <v>0</v>
      </c>
      <c r="Q38" s="415">
        <f ca="1"/>
        <v>4.93680261971822E-3</v>
      </c>
      <c r="R38" s="412">
        <f ca="1"/>
        <v>-2482.1146504694402</v>
      </c>
      <c r="S38" s="417">
        <f ca="1"/>
        <v>1.0064966791994301</v>
      </c>
      <c r="T38" s="400">
        <f ca="1"/>
        <v>-2498.24015308975</v>
      </c>
    </row>
    <row r="39" spans="1:20">
      <c r="B39" s="380" t="str">
        <f ca="1"/>
        <v>USD_BASIS_3X6</v>
      </c>
      <c r="D39" s="392">
        <v>42718</v>
      </c>
      <c r="E39" s="390">
        <f t="shared" si="0"/>
        <v>0.22999999999999976</v>
      </c>
      <c r="G39" s="404">
        <f ca="1"/>
        <v>44382</v>
      </c>
      <c r="H39" s="405">
        <f ca="1"/>
        <v>44382</v>
      </c>
      <c r="I39" s="405">
        <f ca="1"/>
        <v>44566</v>
      </c>
      <c r="J39" s="403">
        <f ca="1"/>
        <v>184</v>
      </c>
      <c r="K39" s="410">
        <f ca="1"/>
        <v>0.51111111111111096</v>
      </c>
      <c r="L39" s="405">
        <f ca="1"/>
        <v>44566</v>
      </c>
      <c r="M39" s="412">
        <f ca="1"/>
        <v>-1000000</v>
      </c>
      <c r="N39" s="403">
        <f ca="1"/>
        <v>0</v>
      </c>
      <c r="O39" s="410">
        <f ca="1"/>
        <v>1</v>
      </c>
      <c r="P39" s="410">
        <f ca="1"/>
        <v>0</v>
      </c>
      <c r="Q39" s="429">
        <f ca="1"/>
        <v>6.3295865093012105E-3</v>
      </c>
      <c r="R39" s="412">
        <f ca="1"/>
        <v>-3235.1219936428402</v>
      </c>
      <c r="S39" s="417">
        <f ca="1"/>
        <v>1.00464570713487</v>
      </c>
      <c r="T39" s="400">
        <f ca="1"/>
        <v>-3250.1514229708901</v>
      </c>
    </row>
    <row r="40" spans="1:20">
      <c r="B40" s="380" t="str">
        <f ca="1"/>
        <v>USD_IMM_AM3</v>
      </c>
      <c r="D40" s="392">
        <v>42717</v>
      </c>
      <c r="E40" s="390">
        <f t="shared" si="0"/>
        <v>0.21999999999999975</v>
      </c>
      <c r="G40" s="404" t="str">
        <f ca="1"/>
        <v/>
      </c>
      <c r="H40" s="405" t="str">
        <f ca="1"/>
        <v/>
      </c>
      <c r="I40" s="405" t="str">
        <f ca="1"/>
        <v/>
      </c>
      <c r="J40" s="403" t="str">
        <f ca="1"/>
        <v/>
      </c>
      <c r="K40" s="410" t="str">
        <f ca="1"/>
        <v/>
      </c>
      <c r="L40" s="405" t="str">
        <f ca="1"/>
        <v/>
      </c>
      <c r="M40" s="412" t="str">
        <f ca="1"/>
        <v/>
      </c>
      <c r="N40" s="403" t="str">
        <f ca="1"/>
        <v/>
      </c>
      <c r="O40" s="410" t="str">
        <f ca="1"/>
        <v/>
      </c>
      <c r="P40" s="410" t="str">
        <f ca="1"/>
        <v/>
      </c>
      <c r="Q40" s="415" t="str">
        <f ca="1"/>
        <v/>
      </c>
      <c r="R40" s="412" t="str">
        <f ca="1"/>
        <v/>
      </c>
      <c r="S40" s="417" t="str">
        <f ca="1"/>
        <v/>
      </c>
      <c r="T40" s="400" t="str">
        <f ca="1"/>
        <v/>
      </c>
    </row>
    <row r="41" spans="1:20">
      <c r="B41" s="380" t="str">
        <f ca="1"/>
        <v>USD_IMM_SB3</v>
      </c>
      <c r="D41" s="392">
        <v>42716</v>
      </c>
      <c r="E41" s="390">
        <f t="shared" si="0"/>
        <v>0.20999999999999974</v>
      </c>
      <c r="G41" s="404" t="str">
        <f ca="1"/>
        <v/>
      </c>
      <c r="H41" s="405" t="str">
        <f ca="1"/>
        <v/>
      </c>
      <c r="I41" s="405" t="str">
        <f ca="1"/>
        <v/>
      </c>
      <c r="J41" s="403" t="str">
        <f ca="1"/>
        <v/>
      </c>
      <c r="K41" s="410" t="str">
        <f ca="1"/>
        <v/>
      </c>
      <c r="L41" s="405" t="str">
        <f ca="1"/>
        <v/>
      </c>
      <c r="M41" s="412" t="str">
        <f ca="1"/>
        <v/>
      </c>
      <c r="N41" s="403" t="str">
        <f ca="1"/>
        <v/>
      </c>
      <c r="O41" s="410" t="str">
        <f ca="1"/>
        <v/>
      </c>
      <c r="P41" s="410" t="str">
        <f ca="1"/>
        <v/>
      </c>
      <c r="Q41" s="415" t="str">
        <f ca="1"/>
        <v/>
      </c>
      <c r="R41" s="412" t="str">
        <f ca="1"/>
        <v/>
      </c>
      <c r="S41" s="417" t="str">
        <f ca="1"/>
        <v/>
      </c>
      <c r="T41" s="400" t="str">
        <f ca="1"/>
        <v/>
      </c>
    </row>
    <row r="42" spans="1:20">
      <c r="B42" s="380" t="str">
        <f ca="1"/>
        <v>USD_IRS_AM3</v>
      </c>
      <c r="D42" s="392">
        <v>42713</v>
      </c>
      <c r="E42" s="390">
        <f t="shared" si="0"/>
        <v>0.19999999999999973</v>
      </c>
      <c r="G42" s="404" t="str">
        <f ca="1"/>
        <v/>
      </c>
      <c r="H42" s="405" t="str">
        <f ca="1"/>
        <v/>
      </c>
      <c r="I42" s="405" t="str">
        <f ca="1"/>
        <v/>
      </c>
      <c r="J42" s="403" t="str">
        <f ca="1"/>
        <v/>
      </c>
      <c r="K42" s="410" t="str">
        <f ca="1"/>
        <v/>
      </c>
      <c r="L42" s="405" t="str">
        <f ca="1"/>
        <v/>
      </c>
      <c r="M42" s="412" t="str">
        <f ca="1"/>
        <v/>
      </c>
      <c r="N42" s="403" t="str">
        <f ca="1"/>
        <v/>
      </c>
      <c r="O42" s="410" t="str">
        <f ca="1"/>
        <v/>
      </c>
      <c r="P42" s="410" t="str">
        <f ca="1"/>
        <v/>
      </c>
      <c r="Q42" s="415" t="str">
        <f ca="1"/>
        <v/>
      </c>
      <c r="R42" s="412" t="str">
        <f ca="1"/>
        <v/>
      </c>
      <c r="S42" s="417" t="str">
        <f ca="1"/>
        <v/>
      </c>
      <c r="T42" s="400" t="str">
        <f ca="1"/>
        <v/>
      </c>
    </row>
    <row r="43" spans="1:20">
      <c r="B43" s="380" t="str">
        <f ca="1"/>
        <v>USD_IRS_SB3</v>
      </c>
      <c r="D43" s="392">
        <v>42712</v>
      </c>
      <c r="E43" s="390">
        <f t="shared" si="0"/>
        <v>0.18999999999999972</v>
      </c>
      <c r="G43" s="404" t="str">
        <f ca="1"/>
        <v/>
      </c>
      <c r="H43" s="405" t="str">
        <f ca="1"/>
        <v/>
      </c>
      <c r="I43" s="405" t="str">
        <f ca="1"/>
        <v/>
      </c>
      <c r="J43" s="403" t="str">
        <f ca="1"/>
        <v/>
      </c>
      <c r="K43" s="410" t="str">
        <f ca="1"/>
        <v/>
      </c>
      <c r="L43" s="405" t="str">
        <f ca="1"/>
        <v/>
      </c>
      <c r="M43" s="412" t="str">
        <f ca="1"/>
        <v/>
      </c>
      <c r="N43" s="403" t="str">
        <f ca="1"/>
        <v/>
      </c>
      <c r="O43" s="410" t="str">
        <f ca="1"/>
        <v/>
      </c>
      <c r="P43" s="410" t="str">
        <f ca="1"/>
        <v/>
      </c>
      <c r="Q43" s="415" t="str">
        <f ca="1"/>
        <v/>
      </c>
      <c r="R43" s="412" t="str">
        <f ca="1"/>
        <v/>
      </c>
      <c r="S43" s="417" t="str">
        <f ca="1"/>
        <v/>
      </c>
      <c r="T43" s="400" t="str">
        <f ca="1"/>
        <v/>
      </c>
    </row>
    <row r="44" spans="1:20">
      <c r="B44" s="381" t="str">
        <f ca="1"/>
        <v>USD_IRS_SB6</v>
      </c>
      <c r="D44" s="393">
        <v>42711</v>
      </c>
      <c r="E44" s="391">
        <f t="shared" si="0"/>
        <v>0.17999999999999972</v>
      </c>
      <c r="G44" s="407" t="str">
        <f ca="1"/>
        <v/>
      </c>
      <c r="H44" s="408" t="str">
        <f ca="1"/>
        <v/>
      </c>
      <c r="I44" s="408" t="str">
        <f ca="1"/>
        <v/>
      </c>
      <c r="J44" s="409" t="str">
        <f ca="1"/>
        <v/>
      </c>
      <c r="K44" s="411" t="str">
        <f ca="1"/>
        <v/>
      </c>
      <c r="L44" s="408" t="str">
        <f ca="1"/>
        <v/>
      </c>
      <c r="M44" s="413" t="str">
        <f ca="1"/>
        <v/>
      </c>
      <c r="N44" s="409" t="str">
        <f ca="1"/>
        <v/>
      </c>
      <c r="O44" s="411" t="str">
        <f ca="1"/>
        <v/>
      </c>
      <c r="P44" s="411" t="str">
        <f ca="1"/>
        <v/>
      </c>
      <c r="Q44" s="416" t="str">
        <f ca="1"/>
        <v/>
      </c>
      <c r="R44" s="413" t="str">
        <f ca="1"/>
        <v/>
      </c>
      <c r="S44" s="418" t="str">
        <f ca="1"/>
        <v/>
      </c>
      <c r="T44" s="401" t="str">
        <f ca="1"/>
        <v/>
      </c>
    </row>
    <row r="45" spans="1:20">
      <c r="B45" s="2"/>
      <c r="C45" s="2"/>
    </row>
    <row r="46" spans="1:20">
      <c r="A46" s="2"/>
      <c r="B46" s="2"/>
      <c r="C46" s="2"/>
    </row>
    <row r="47" spans="1:20">
      <c r="A47" s="2"/>
      <c r="B47" s="2"/>
      <c r="C47" s="2"/>
    </row>
    <row r="48" spans="1:20">
      <c r="A48" s="2"/>
      <c r="B48" s="2"/>
      <c r="C48"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2883</vt:i4>
      </vt:variant>
    </vt:vector>
  </HeadingPairs>
  <TitlesOfParts>
    <vt:vector size="2887" baseType="lpstr">
      <vt:lpstr>Settings</vt:lpstr>
      <vt:lpstr>CurveBuild</vt:lpstr>
      <vt:lpstr>CurveDisplay</vt:lpstr>
      <vt:lpstr>SwapsWithFixingTable</vt:lpstr>
      <vt:lpstr>CurveBuild!Calibration.Dependencies</vt:lpstr>
      <vt:lpstr>AUDMarketData!CalibrationPage</vt:lpstr>
      <vt:lpstr>CADMarketData!CalibrationPage</vt:lpstr>
      <vt:lpstr>CHFMarketData!CalibrationPage</vt:lpstr>
      <vt:lpstr>CNHMarketData!CalibrationPage</vt:lpstr>
      <vt:lpstr>DKKMarketData!CalibrationPage</vt:lpstr>
      <vt:lpstr>EURMarketData!CalibrationPage</vt:lpstr>
      <vt:lpstr>GBPMarketData!CalibrationPage</vt:lpstr>
      <vt:lpstr>HKDMarketData!CalibrationPage</vt:lpstr>
      <vt:lpstr>JPYMarketData!CalibrationPage</vt:lpstr>
      <vt:lpstr>NOKMarketData!CalibrationPage</vt:lpstr>
      <vt:lpstr>NZDMarketData!CalibrationPage</vt:lpstr>
      <vt:lpstr>SEKMarketData!CalibrationPage</vt:lpstr>
      <vt:lpstr>USDMarketData!CalibrationPage</vt:lpstr>
      <vt:lpstr>ZARMarketData!CalibrationPage</vt:lpstr>
      <vt:lpstr>AUDCurve!Currency</vt:lpstr>
      <vt:lpstr>AUDInstruments!Currency</vt:lpstr>
      <vt:lpstr>CADCurve!Currency</vt:lpstr>
      <vt:lpstr>CADInstruments!Currency</vt:lpstr>
      <vt:lpstr>CHFCurve!Currency</vt:lpstr>
      <vt:lpstr>CHFInstruments!Currency</vt:lpstr>
      <vt:lpstr>CNHCurve!Currency</vt:lpstr>
      <vt:lpstr>CNHInstruments!Currency</vt:lpstr>
      <vt:lpstr>CurveDisplay!Currency</vt:lpstr>
      <vt:lpstr>DKKCurve!Currency</vt:lpstr>
      <vt:lpstr>DKKInstruments!Currency</vt:lpstr>
      <vt:lpstr>EURCurve!Currency</vt:lpstr>
      <vt:lpstr>EURInstruments!Currency</vt:lpstr>
      <vt:lpstr>GBPCurve!Currency</vt:lpstr>
      <vt:lpstr>GBPInstruments!Currency</vt:lpstr>
      <vt:lpstr>HKDCurve!Currency</vt:lpstr>
      <vt:lpstr>HKDInstruments!Currency</vt:lpstr>
      <vt:lpstr>JPYCurve!Currency</vt:lpstr>
      <vt:lpstr>JPYInstruments!Currency</vt:lpstr>
      <vt:lpstr>NOKCurve!Currency</vt:lpstr>
      <vt:lpstr>NOKInstruments!Currency</vt:lpstr>
      <vt:lpstr>NZDCurve!Currency</vt:lpstr>
      <vt:lpstr>NZDInstruments!Currency</vt:lpstr>
      <vt:lpstr>SEKCurve!Currency</vt:lpstr>
      <vt:lpstr>SEKInstruments!Currency</vt:lpstr>
      <vt:lpstr>USDCurve!Currency</vt:lpstr>
      <vt:lpstr>USDInstruments!Currency</vt:lpstr>
      <vt:lpstr>ZARCurve!Currency</vt:lpstr>
      <vt:lpstr>ZARInstruments!Currency</vt:lpstr>
      <vt:lpstr>CurveDisplay!CurrencyList</vt:lpstr>
      <vt:lpstr>AUDCurve!Curve.FXFwd</vt:lpstr>
      <vt:lpstr>CADCurve!Curve.FXFwd</vt:lpstr>
      <vt:lpstr>CHFCurve!Curve.FXFwd</vt:lpstr>
      <vt:lpstr>CNHCurve!Curve.FXFwd</vt:lpstr>
      <vt:lpstr>DKKCurve!Curve.FXFwd</vt:lpstr>
      <vt:lpstr>EURCurve!Curve.FXFwd</vt:lpstr>
      <vt:lpstr>GBPCurve!Curve.FXFwd</vt:lpstr>
      <vt:lpstr>HKDCurve!Curve.FXFwd</vt:lpstr>
      <vt:lpstr>JPYCurve!Curve.FXFwd</vt:lpstr>
      <vt:lpstr>NOKCurve!Curve.FXFwd</vt:lpstr>
      <vt:lpstr>NZDCurve!Curve.FXFwd</vt:lpstr>
      <vt:lpstr>SEKCurve!Curve.FXFwd</vt:lpstr>
      <vt:lpstr>USDCurve!Curve.FXFwd</vt:lpstr>
      <vt:lpstr>ZARCurve!Curve.FXFwd</vt:lpstr>
      <vt:lpstr>AUDCurve!Curve.FXFwd.Comments</vt:lpstr>
      <vt:lpstr>CADCurve!Curve.FXFwd.Comments</vt:lpstr>
      <vt:lpstr>CHFCurve!Curve.FXFwd.Comments</vt:lpstr>
      <vt:lpstr>CNHCurve!Curve.FXFwd.Comments</vt:lpstr>
      <vt:lpstr>DKKCurve!Curve.FXFwd.Comments</vt:lpstr>
      <vt:lpstr>EURCurve!Curve.FXFwd.Comments</vt:lpstr>
      <vt:lpstr>GBPCurve!Curve.FXFwd.Comments</vt:lpstr>
      <vt:lpstr>HKDCurve!Curve.FXFwd.Comments</vt:lpstr>
      <vt:lpstr>JPYCurve!Curve.FXFwd.Comments</vt:lpstr>
      <vt:lpstr>NOKCurve!Curve.FXFwd.Comments</vt:lpstr>
      <vt:lpstr>NZDCurve!Curve.FXFwd.Comments</vt:lpstr>
      <vt:lpstr>SEKCurve!Curve.FXFwd.Comments</vt:lpstr>
      <vt:lpstr>USDCurve!Curve.FXFwd.Comments</vt:lpstr>
      <vt:lpstr>ZARCurve!Curve.FXFwd.Comments</vt:lpstr>
      <vt:lpstr>AUDCurve!Curve.FXFwd.Conventions.EUR</vt:lpstr>
      <vt:lpstr>CADCurve!Curve.FXFwd.Conventions.EUR</vt:lpstr>
      <vt:lpstr>CHFCurve!Curve.FXFwd.Conventions.EUR</vt:lpstr>
      <vt:lpstr>CNHCurve!Curve.FXFwd.Conventions.EUR</vt:lpstr>
      <vt:lpstr>DKKCurve!Curve.FXFwd.Conventions.EUR</vt:lpstr>
      <vt:lpstr>EURCurve!Curve.FXFwd.Conventions.EUR</vt:lpstr>
      <vt:lpstr>GBPCurve!Curve.FXFwd.Conventions.EUR</vt:lpstr>
      <vt:lpstr>HKDCurve!Curve.FXFwd.Conventions.EUR</vt:lpstr>
      <vt:lpstr>JPYCurve!Curve.FXFwd.Conventions.EUR</vt:lpstr>
      <vt:lpstr>NOKCurve!Curve.FXFwd.Conventions.EUR</vt:lpstr>
      <vt:lpstr>NZDCurve!Curve.FXFwd.Conventions.EUR</vt:lpstr>
      <vt:lpstr>SEKCurve!Curve.FXFwd.Conventions.EUR</vt:lpstr>
      <vt:lpstr>USDCurve!Curve.FXFwd.Conventions.EUR</vt:lpstr>
      <vt:lpstr>ZARCurve!Curve.FXFwd.Conventions.EUR</vt:lpstr>
      <vt:lpstr>AUDCurve!Curve.FXFwd.Conventions.GBP</vt:lpstr>
      <vt:lpstr>CADCurve!Curve.FXFwd.Conventions.GBP</vt:lpstr>
      <vt:lpstr>CHFCurve!Curve.FXFwd.Conventions.GBP</vt:lpstr>
      <vt:lpstr>CNHCurve!Curve.FXFwd.Conventions.GBP</vt:lpstr>
      <vt:lpstr>DKKCurve!Curve.FXFwd.Conventions.GBP</vt:lpstr>
      <vt:lpstr>EURCurve!Curve.FXFwd.Conventions.GBP</vt:lpstr>
      <vt:lpstr>GBPCurve!Curve.FXFwd.Conventions.GBP</vt:lpstr>
      <vt:lpstr>HKDCurve!Curve.FXFwd.Conventions.GBP</vt:lpstr>
      <vt:lpstr>JPYCurve!Curve.FXFwd.Conventions.GBP</vt:lpstr>
      <vt:lpstr>NOKCurve!Curve.FXFwd.Conventions.GBP</vt:lpstr>
      <vt:lpstr>NZDCurve!Curve.FXFwd.Conventions.GBP</vt:lpstr>
      <vt:lpstr>SEKCurve!Curve.FXFwd.Conventions.GBP</vt:lpstr>
      <vt:lpstr>USDCurve!Curve.FXFwd.Conventions.GBP</vt:lpstr>
      <vt:lpstr>ZARCurve!Curve.FXFwd.Conventions.GBP</vt:lpstr>
      <vt:lpstr>AUDCurve!Curve.FXFwd.Conventions.JPY</vt:lpstr>
      <vt:lpstr>CADCurve!Curve.FXFwd.Conventions.JPY</vt:lpstr>
      <vt:lpstr>CHFCurve!Curve.FXFwd.Conventions.JPY</vt:lpstr>
      <vt:lpstr>CNHCurve!Curve.FXFwd.Conventions.JPY</vt:lpstr>
      <vt:lpstr>DKKCurve!Curve.FXFwd.Conventions.JPY</vt:lpstr>
      <vt:lpstr>EURCurve!Curve.FXFwd.Conventions.JPY</vt:lpstr>
      <vt:lpstr>GBPCurve!Curve.FXFwd.Conventions.JPY</vt:lpstr>
      <vt:lpstr>HKDCurve!Curve.FXFwd.Conventions.JPY</vt:lpstr>
      <vt:lpstr>JPYCurve!Curve.FXFwd.Conventions.JPY</vt:lpstr>
      <vt:lpstr>NOKCurve!Curve.FXFwd.Conventions.JPY</vt:lpstr>
      <vt:lpstr>NZDCurve!Curve.FXFwd.Conventions.JPY</vt:lpstr>
      <vt:lpstr>SEKCurve!Curve.FXFwd.Conventions.JPY</vt:lpstr>
      <vt:lpstr>USDCurve!Curve.FXFwd.Conventions.JPY</vt:lpstr>
      <vt:lpstr>ZARCurve!Curve.FXFwd.Conventions.JPY</vt:lpstr>
      <vt:lpstr>AUDCurve!Curve.FXFwd.CurveCollection</vt:lpstr>
      <vt:lpstr>CADCurve!Curve.FXFwd.CurveCollection</vt:lpstr>
      <vt:lpstr>CHFCurve!Curve.FXFwd.CurveCollection</vt:lpstr>
      <vt:lpstr>CNHCurve!Curve.FXFwd.CurveCollection</vt:lpstr>
      <vt:lpstr>DKKCurve!Curve.FXFwd.CurveCollection</vt:lpstr>
      <vt:lpstr>EURCurve!Curve.FXFwd.CurveCollection</vt:lpstr>
      <vt:lpstr>GBPCurve!Curve.FXFwd.CurveCollection</vt:lpstr>
      <vt:lpstr>HKDCurve!Curve.FXFwd.CurveCollection</vt:lpstr>
      <vt:lpstr>JPYCurve!Curve.FXFwd.CurveCollection</vt:lpstr>
      <vt:lpstr>NOKCurve!Curve.FXFwd.CurveCollection</vt:lpstr>
      <vt:lpstr>NZDCurve!Curve.FXFwd.CurveCollection</vt:lpstr>
      <vt:lpstr>SEKCurve!Curve.FXFwd.CurveCollection</vt:lpstr>
      <vt:lpstr>USDCurve!Curve.FXFwd.CurveCollection</vt:lpstr>
      <vt:lpstr>ZARCurve!Curve.FXFwd.CurveCollection</vt:lpstr>
      <vt:lpstr>AUDCurve!Curve.FXFwd.CurveConventions</vt:lpstr>
      <vt:lpstr>CADCurve!Curve.FXFwd.CurveConventions</vt:lpstr>
      <vt:lpstr>CHFCurve!Curve.FXFwd.CurveConventions</vt:lpstr>
      <vt:lpstr>CNHCurve!Curve.FXFwd.CurveConventions</vt:lpstr>
      <vt:lpstr>DKKCurve!Curve.FXFwd.CurveConventions</vt:lpstr>
      <vt:lpstr>EURCurve!Curve.FXFwd.CurveConventions</vt:lpstr>
      <vt:lpstr>GBPCurve!Curve.FXFwd.CurveConventions</vt:lpstr>
      <vt:lpstr>HKDCurve!Curve.FXFwd.CurveConventions</vt:lpstr>
      <vt:lpstr>JPYCurve!Curve.FXFwd.CurveConventions</vt:lpstr>
      <vt:lpstr>NOKCurve!Curve.FXFwd.CurveConventions</vt:lpstr>
      <vt:lpstr>NZDCurve!Curve.FXFwd.CurveConventions</vt:lpstr>
      <vt:lpstr>SEKCurve!Curve.FXFwd.CurveConventions</vt:lpstr>
      <vt:lpstr>USDCurve!Curve.FXFwd.CurveConventions</vt:lpstr>
      <vt:lpstr>ZARCurve!Curve.FXFwd.CurveConventions</vt:lpstr>
      <vt:lpstr>AUDCurve!Curve.FXFwd.CurveConventions.EURCSA</vt:lpstr>
      <vt:lpstr>CADCurve!Curve.FXFwd.CurveConventions.EURCSA</vt:lpstr>
      <vt:lpstr>CHFCurve!Curve.FXFwd.CurveConventions.EURCSA</vt:lpstr>
      <vt:lpstr>CNHCurve!Curve.FXFwd.CurveConventions.EURCSA</vt:lpstr>
      <vt:lpstr>DKKCurve!Curve.FXFwd.CurveConventions.EURCSA</vt:lpstr>
      <vt:lpstr>EURCurve!Curve.FXFwd.CurveConventions.EURCSA</vt:lpstr>
      <vt:lpstr>GBPCurve!Curve.FXFwd.CurveConventions.EURCSA</vt:lpstr>
      <vt:lpstr>HKDCurve!Curve.FXFwd.CurveConventions.EURCSA</vt:lpstr>
      <vt:lpstr>JPYCurve!Curve.FXFwd.CurveConventions.EURCSA</vt:lpstr>
      <vt:lpstr>NOKCurve!Curve.FXFwd.CurveConventions.EURCSA</vt:lpstr>
      <vt:lpstr>NZDCurve!Curve.FXFwd.CurveConventions.EURCSA</vt:lpstr>
      <vt:lpstr>SEKCurve!Curve.FXFwd.CurveConventions.EURCSA</vt:lpstr>
      <vt:lpstr>USDCurve!Curve.FXFwd.CurveConventions.EURCSA</vt:lpstr>
      <vt:lpstr>ZARCurve!Curve.FXFwd.CurveConventions.EURCSA</vt:lpstr>
      <vt:lpstr>AUDCurve!Curve.FXFwd.CurveConventions.GBPCSA</vt:lpstr>
      <vt:lpstr>CADCurve!Curve.FXFwd.CurveConventions.GBPCSA</vt:lpstr>
      <vt:lpstr>CHFCurve!Curve.FXFwd.CurveConventions.GBPCSA</vt:lpstr>
      <vt:lpstr>CNHCurve!Curve.FXFwd.CurveConventions.GBPCSA</vt:lpstr>
      <vt:lpstr>DKKCurve!Curve.FXFwd.CurveConventions.GBPCSA</vt:lpstr>
      <vt:lpstr>EURCurve!Curve.FXFwd.CurveConventions.GBPCSA</vt:lpstr>
      <vt:lpstr>GBPCurve!Curve.FXFwd.CurveConventions.GBPCSA</vt:lpstr>
      <vt:lpstr>HKDCurve!Curve.FXFwd.CurveConventions.GBPCSA</vt:lpstr>
      <vt:lpstr>JPYCurve!Curve.FXFwd.CurveConventions.GBPCSA</vt:lpstr>
      <vt:lpstr>NOKCurve!Curve.FXFwd.CurveConventions.GBPCSA</vt:lpstr>
      <vt:lpstr>NZDCurve!Curve.FXFwd.CurveConventions.GBPCSA</vt:lpstr>
      <vt:lpstr>SEKCurve!Curve.FXFwd.CurveConventions.GBPCSA</vt:lpstr>
      <vt:lpstr>USDCurve!Curve.FXFwd.CurveConventions.GBPCSA</vt:lpstr>
      <vt:lpstr>ZARCurve!Curve.FXFwd.CurveConventions.GBPCSA</vt:lpstr>
      <vt:lpstr>AUDCurve!Curve.FXFwd.CurveConventions.JPYCSA</vt:lpstr>
      <vt:lpstr>CADCurve!Curve.FXFwd.CurveConventions.JPYCSA</vt:lpstr>
      <vt:lpstr>CHFCurve!Curve.FXFwd.CurveConventions.JPYCSA</vt:lpstr>
      <vt:lpstr>CNHCurve!Curve.FXFwd.CurveConventions.JPYCSA</vt:lpstr>
      <vt:lpstr>DKKCurve!Curve.FXFwd.CurveConventions.JPYCSA</vt:lpstr>
      <vt:lpstr>EURCurve!Curve.FXFwd.CurveConventions.JPYCSA</vt:lpstr>
      <vt:lpstr>GBPCurve!Curve.FXFwd.CurveConventions.JPYCSA</vt:lpstr>
      <vt:lpstr>HKDCurve!Curve.FXFwd.CurveConventions.JPYCSA</vt:lpstr>
      <vt:lpstr>JPYCurve!Curve.FXFwd.CurveConventions.JPYCSA</vt:lpstr>
      <vt:lpstr>NOKCurve!Curve.FXFwd.CurveConventions.JPYCSA</vt:lpstr>
      <vt:lpstr>NZDCurve!Curve.FXFwd.CurveConventions.JPYCSA</vt:lpstr>
      <vt:lpstr>SEKCurve!Curve.FXFwd.CurveConventions.JPYCSA</vt:lpstr>
      <vt:lpstr>USDCurve!Curve.FXFwd.CurveConventions.JPYCSA</vt:lpstr>
      <vt:lpstr>ZARCurve!Curve.FXFwd.CurveConventions.JPYCSA</vt:lpstr>
      <vt:lpstr>AUDCurve!Curve.FXFwd.CurveIndex.EUR</vt:lpstr>
      <vt:lpstr>CADCurve!Curve.FXFwd.CurveIndex.EUR</vt:lpstr>
      <vt:lpstr>CHFCurve!Curve.FXFwd.CurveIndex.EUR</vt:lpstr>
      <vt:lpstr>CNHCurve!Curve.FXFwd.CurveIndex.EUR</vt:lpstr>
      <vt:lpstr>DKKCurve!Curve.FXFwd.CurveIndex.EUR</vt:lpstr>
      <vt:lpstr>EURCurve!Curve.FXFwd.CurveIndex.EUR</vt:lpstr>
      <vt:lpstr>GBPCurve!Curve.FXFwd.CurveIndex.EUR</vt:lpstr>
      <vt:lpstr>HKDCurve!Curve.FXFwd.CurveIndex.EUR</vt:lpstr>
      <vt:lpstr>JPYCurve!Curve.FXFwd.CurveIndex.EUR</vt:lpstr>
      <vt:lpstr>NOKCurve!Curve.FXFwd.CurveIndex.EUR</vt:lpstr>
      <vt:lpstr>NZDCurve!Curve.FXFwd.CurveIndex.EUR</vt:lpstr>
      <vt:lpstr>SEKCurve!Curve.FXFwd.CurveIndex.EUR</vt:lpstr>
      <vt:lpstr>USDCurve!Curve.FXFwd.CurveIndex.EUR</vt:lpstr>
      <vt:lpstr>ZARCurve!Curve.FXFwd.CurveIndex.EUR</vt:lpstr>
      <vt:lpstr>AUDCurve!Curve.FXFwd.CurveIndex.GBP</vt:lpstr>
      <vt:lpstr>CADCurve!Curve.FXFwd.CurveIndex.GBP</vt:lpstr>
      <vt:lpstr>CHFCurve!Curve.FXFwd.CurveIndex.GBP</vt:lpstr>
      <vt:lpstr>CNHCurve!Curve.FXFwd.CurveIndex.GBP</vt:lpstr>
      <vt:lpstr>DKKCurve!Curve.FXFwd.CurveIndex.GBP</vt:lpstr>
      <vt:lpstr>EURCurve!Curve.FXFwd.CurveIndex.GBP</vt:lpstr>
      <vt:lpstr>GBPCurve!Curve.FXFwd.CurveIndex.GBP</vt:lpstr>
      <vt:lpstr>HKDCurve!Curve.FXFwd.CurveIndex.GBP</vt:lpstr>
      <vt:lpstr>JPYCurve!Curve.FXFwd.CurveIndex.GBP</vt:lpstr>
      <vt:lpstr>NOKCurve!Curve.FXFwd.CurveIndex.GBP</vt:lpstr>
      <vt:lpstr>NZDCurve!Curve.FXFwd.CurveIndex.GBP</vt:lpstr>
      <vt:lpstr>SEKCurve!Curve.FXFwd.CurveIndex.GBP</vt:lpstr>
      <vt:lpstr>USDCurve!Curve.FXFwd.CurveIndex.GBP</vt:lpstr>
      <vt:lpstr>ZARCurve!Curve.FXFwd.CurveIndex.GBP</vt:lpstr>
      <vt:lpstr>AUDCurve!Curve.FXFwd.CurveIndex.JPY</vt:lpstr>
      <vt:lpstr>CADCurve!Curve.FXFwd.CurveIndex.JPY</vt:lpstr>
      <vt:lpstr>CHFCurve!Curve.FXFwd.CurveIndex.JPY</vt:lpstr>
      <vt:lpstr>CNHCurve!Curve.FXFwd.CurveIndex.JPY</vt:lpstr>
      <vt:lpstr>DKKCurve!Curve.FXFwd.CurveIndex.JPY</vt:lpstr>
      <vt:lpstr>EURCurve!Curve.FXFwd.CurveIndex.JPY</vt:lpstr>
      <vt:lpstr>GBPCurve!Curve.FXFwd.CurveIndex.JPY</vt:lpstr>
      <vt:lpstr>HKDCurve!Curve.FXFwd.CurveIndex.JPY</vt:lpstr>
      <vt:lpstr>JPYCurve!Curve.FXFwd.CurveIndex.JPY</vt:lpstr>
      <vt:lpstr>NOKCurve!Curve.FXFwd.CurveIndex.JPY</vt:lpstr>
      <vt:lpstr>NZDCurve!Curve.FXFwd.CurveIndex.JPY</vt:lpstr>
      <vt:lpstr>SEKCurve!Curve.FXFwd.CurveIndex.JPY</vt:lpstr>
      <vt:lpstr>USDCurve!Curve.FXFwd.CurveIndex.JPY</vt:lpstr>
      <vt:lpstr>ZARCurve!Curve.FXFwd.CurveIndex.JPY</vt:lpstr>
      <vt:lpstr>AUDCurve!Curve.FXFwd.StaticDataTable.EUR</vt:lpstr>
      <vt:lpstr>CADCurve!Curve.FXFwd.StaticDataTable.EUR</vt:lpstr>
      <vt:lpstr>CHFCurve!Curve.FXFwd.StaticDataTable.EUR</vt:lpstr>
      <vt:lpstr>CNHCurve!Curve.FXFwd.StaticDataTable.EUR</vt:lpstr>
      <vt:lpstr>DKKCurve!Curve.FXFwd.StaticDataTable.EUR</vt:lpstr>
      <vt:lpstr>EURCurve!Curve.FXFwd.StaticDataTable.EUR</vt:lpstr>
      <vt:lpstr>GBPCurve!Curve.FXFwd.StaticDataTable.EUR</vt:lpstr>
      <vt:lpstr>HKDCurve!Curve.FXFwd.StaticDataTable.EUR</vt:lpstr>
      <vt:lpstr>JPYCurve!Curve.FXFwd.StaticDataTable.EUR</vt:lpstr>
      <vt:lpstr>NOKCurve!Curve.FXFwd.StaticDataTable.EUR</vt:lpstr>
      <vt:lpstr>NZDCurve!Curve.FXFwd.StaticDataTable.EUR</vt:lpstr>
      <vt:lpstr>SEKCurve!Curve.FXFwd.StaticDataTable.EUR</vt:lpstr>
      <vt:lpstr>USDCurve!Curve.FXFwd.StaticDataTable.EUR</vt:lpstr>
      <vt:lpstr>ZARCurve!Curve.FXFwd.StaticDataTable.EUR</vt:lpstr>
      <vt:lpstr>AUDCurve!Curve.FXFwd.StaticDataTable.GBP</vt:lpstr>
      <vt:lpstr>CADCurve!Curve.FXFwd.StaticDataTable.GBP</vt:lpstr>
      <vt:lpstr>CHFCurve!Curve.FXFwd.StaticDataTable.GBP</vt:lpstr>
      <vt:lpstr>CNHCurve!Curve.FXFwd.StaticDataTable.GBP</vt:lpstr>
      <vt:lpstr>DKKCurve!Curve.FXFwd.StaticDataTable.GBP</vt:lpstr>
      <vt:lpstr>EURCurve!Curve.FXFwd.StaticDataTable.GBP</vt:lpstr>
      <vt:lpstr>GBPCurve!Curve.FXFwd.StaticDataTable.GBP</vt:lpstr>
      <vt:lpstr>HKDCurve!Curve.FXFwd.StaticDataTable.GBP</vt:lpstr>
      <vt:lpstr>JPYCurve!Curve.FXFwd.StaticDataTable.GBP</vt:lpstr>
      <vt:lpstr>NOKCurve!Curve.FXFwd.StaticDataTable.GBP</vt:lpstr>
      <vt:lpstr>NZDCurve!Curve.FXFwd.StaticDataTable.GBP</vt:lpstr>
      <vt:lpstr>SEKCurve!Curve.FXFwd.StaticDataTable.GBP</vt:lpstr>
      <vt:lpstr>USDCurve!Curve.FXFwd.StaticDataTable.GBP</vt:lpstr>
      <vt:lpstr>ZARCurve!Curve.FXFwd.StaticDataTable.GBP</vt:lpstr>
      <vt:lpstr>AUDCurve!Curve.FXFwd.StaticDataTable.JPY</vt:lpstr>
      <vt:lpstr>CADCurve!Curve.FXFwd.StaticDataTable.JPY</vt:lpstr>
      <vt:lpstr>CHFCurve!Curve.FXFwd.StaticDataTable.JPY</vt:lpstr>
      <vt:lpstr>CNHCurve!Curve.FXFwd.StaticDataTable.JPY</vt:lpstr>
      <vt:lpstr>DKKCurve!Curve.FXFwd.StaticDataTable.JPY</vt:lpstr>
      <vt:lpstr>EURCurve!Curve.FXFwd.StaticDataTable.JPY</vt:lpstr>
      <vt:lpstr>GBPCurve!Curve.FXFwd.StaticDataTable.JPY</vt:lpstr>
      <vt:lpstr>HKDCurve!Curve.FXFwd.StaticDataTable.JPY</vt:lpstr>
      <vt:lpstr>JPYCurve!Curve.FXFwd.StaticDataTable.JPY</vt:lpstr>
      <vt:lpstr>NOKCurve!Curve.FXFwd.StaticDataTable.JPY</vt:lpstr>
      <vt:lpstr>NZDCurve!Curve.FXFwd.StaticDataTable.JPY</vt:lpstr>
      <vt:lpstr>SEKCurve!Curve.FXFwd.StaticDataTable.JPY</vt:lpstr>
      <vt:lpstr>USDCurve!Curve.FXFwd.StaticDataTable.JPY</vt:lpstr>
      <vt:lpstr>ZARCurve!Curve.FXFwd.StaticDataTable.JPY</vt:lpstr>
      <vt:lpstr>AUDCurve!Curve.FXFwd.Title</vt:lpstr>
      <vt:lpstr>CADCurve!Curve.FXFwd.Title</vt:lpstr>
      <vt:lpstr>CHFCurve!Curve.FXFwd.Title</vt:lpstr>
      <vt:lpstr>CNHCurve!Curve.FXFwd.Title</vt:lpstr>
      <vt:lpstr>DKKCurve!Curve.FXFwd.Title</vt:lpstr>
      <vt:lpstr>EURCurve!Curve.FXFwd.Title</vt:lpstr>
      <vt:lpstr>GBPCurve!Curve.FXFwd.Title</vt:lpstr>
      <vt:lpstr>HKDCurve!Curve.FXFwd.Title</vt:lpstr>
      <vt:lpstr>JPYCurve!Curve.FXFwd.Title</vt:lpstr>
      <vt:lpstr>NOKCurve!Curve.FXFwd.Title</vt:lpstr>
      <vt:lpstr>NZDCurve!Curve.FXFwd.Title</vt:lpstr>
      <vt:lpstr>SEKCurve!Curve.FXFwd.Title</vt:lpstr>
      <vt:lpstr>USDCurve!Curve.FXFwd.Title</vt:lpstr>
      <vt:lpstr>ZARCurve!Curve.FXFwd.Title</vt:lpstr>
      <vt:lpstr>AUDCurve!Curve.MarketDataSource</vt:lpstr>
      <vt:lpstr>CADCurve!Curve.MarketDataSource</vt:lpstr>
      <vt:lpstr>CHFCurve!Curve.MarketDataSource</vt:lpstr>
      <vt:lpstr>CNHCurve!Curve.MarketDataSource</vt:lpstr>
      <vt:lpstr>DKKCurve!Curve.MarketDataSource</vt:lpstr>
      <vt:lpstr>EURCurve!Curve.MarketDataSource</vt:lpstr>
      <vt:lpstr>GBPCurve!Curve.MarketDataSource</vt:lpstr>
      <vt:lpstr>HKDCurve!Curve.MarketDataSource</vt:lpstr>
      <vt:lpstr>JPYCurve!Curve.MarketDataSource</vt:lpstr>
      <vt:lpstr>NOKCurve!Curve.MarketDataSource</vt:lpstr>
      <vt:lpstr>NZDCurve!Curve.MarketDataSource</vt:lpstr>
      <vt:lpstr>SEKCurve!Curve.MarketDataSource</vt:lpstr>
      <vt:lpstr>USDCurve!Curve.MarketDataSource</vt:lpstr>
      <vt:lpstr>ZARCurve!Curve.MarketDataSource</vt:lpstr>
      <vt:lpstr>AUDCurve!Curve.OIS</vt:lpstr>
      <vt:lpstr>CADCurve!Curve.OIS</vt:lpstr>
      <vt:lpstr>CHFCurve!Curve.OIS</vt:lpstr>
      <vt:lpstr>CNHCurve!Curve.OIS</vt:lpstr>
      <vt:lpstr>DKKCurve!Curve.OIS</vt:lpstr>
      <vt:lpstr>EURCurve!Curve.OIS</vt:lpstr>
      <vt:lpstr>GBPCurve!Curve.OIS</vt:lpstr>
      <vt:lpstr>HKDCurve!Curve.OIS</vt:lpstr>
      <vt:lpstr>JPYCurve!Curve.OIS</vt:lpstr>
      <vt:lpstr>NOKCurve!Curve.OIS</vt:lpstr>
      <vt:lpstr>NZDCurve!Curve.OIS</vt:lpstr>
      <vt:lpstr>SEKCurve!Curve.OIS</vt:lpstr>
      <vt:lpstr>USDCurve!Curve.OIS</vt:lpstr>
      <vt:lpstr>ZARCurve!Curve.OIS</vt:lpstr>
      <vt:lpstr>AUDCurve!Curve.OIS.BasisConventions</vt:lpstr>
      <vt:lpstr>CADCurve!Curve.OIS.BasisConventions</vt:lpstr>
      <vt:lpstr>CHFCurve!Curve.OIS.BasisConventions</vt:lpstr>
      <vt:lpstr>CNHCurve!Curve.OIS.BasisConventions</vt:lpstr>
      <vt:lpstr>DKKCurve!Curve.OIS.BasisConventions</vt:lpstr>
      <vt:lpstr>EURCurve!Curve.OIS.BasisConventions</vt:lpstr>
      <vt:lpstr>GBPCurve!Curve.OIS.BasisConventions</vt:lpstr>
      <vt:lpstr>HKDCurve!Curve.OIS.BasisConventions</vt:lpstr>
      <vt:lpstr>JPYCurve!Curve.OIS.BasisConventions</vt:lpstr>
      <vt:lpstr>NOKCurve!Curve.OIS.BasisConventions</vt:lpstr>
      <vt:lpstr>NZDCurve!Curve.OIS.BasisConventions</vt:lpstr>
      <vt:lpstr>SEKCurve!Curve.OIS.BasisConventions</vt:lpstr>
      <vt:lpstr>USDCurve!Curve.OIS.BasisConventions</vt:lpstr>
      <vt:lpstr>ZARCurve!Curve.OIS.BasisConventions</vt:lpstr>
      <vt:lpstr>AUDCurve!Curve.OIS.BasisRates</vt:lpstr>
      <vt:lpstr>CADCurve!Curve.OIS.BasisRates</vt:lpstr>
      <vt:lpstr>CHFCurve!Curve.OIS.BasisRates</vt:lpstr>
      <vt:lpstr>CNHCurve!Curve.OIS.BasisRates</vt:lpstr>
      <vt:lpstr>DKKCurve!Curve.OIS.BasisRates</vt:lpstr>
      <vt:lpstr>EURCurve!Curve.OIS.BasisRates</vt:lpstr>
      <vt:lpstr>GBPCurve!Curve.OIS.BasisRates</vt:lpstr>
      <vt:lpstr>HKDCurve!Curve.OIS.BasisRates</vt:lpstr>
      <vt:lpstr>JPYCurve!Curve.OIS.BasisRates</vt:lpstr>
      <vt:lpstr>NOKCurve!Curve.OIS.BasisRates</vt:lpstr>
      <vt:lpstr>NZDCurve!Curve.OIS.BasisRates</vt:lpstr>
      <vt:lpstr>SEKCurve!Curve.OIS.BasisRates</vt:lpstr>
      <vt:lpstr>USDCurve!Curve.OIS.BasisRates</vt:lpstr>
      <vt:lpstr>ZARCurve!Curve.OIS.BasisRates</vt:lpstr>
      <vt:lpstr>AUDCurve!Curve.OIS.Comments</vt:lpstr>
      <vt:lpstr>CADCurve!Curve.OIS.Comments</vt:lpstr>
      <vt:lpstr>CHFCurve!Curve.OIS.Comments</vt:lpstr>
      <vt:lpstr>CNHCurve!Curve.OIS.Comments</vt:lpstr>
      <vt:lpstr>DKKCurve!Curve.OIS.Comments</vt:lpstr>
      <vt:lpstr>EURCurve!Curve.OIS.Comments</vt:lpstr>
      <vt:lpstr>GBPCurve!Curve.OIS.Comments</vt:lpstr>
      <vt:lpstr>HKDCurve!Curve.OIS.Comments</vt:lpstr>
      <vt:lpstr>JPYCurve!Curve.OIS.Comments</vt:lpstr>
      <vt:lpstr>NOKCurve!Curve.OIS.Comments</vt:lpstr>
      <vt:lpstr>NZDCurve!Curve.OIS.Comments</vt:lpstr>
      <vt:lpstr>SEKCurve!Curve.OIS.Comments</vt:lpstr>
      <vt:lpstr>USDCurve!Curve.OIS.Comments</vt:lpstr>
      <vt:lpstr>ZARCurve!Curve.OIS.Comments</vt:lpstr>
      <vt:lpstr>AUDCurve!Curve.OIS.CurveCollection</vt:lpstr>
      <vt:lpstr>CADCurve!Curve.OIS.CurveCollection</vt:lpstr>
      <vt:lpstr>CHFCurve!Curve.OIS.CurveCollection</vt:lpstr>
      <vt:lpstr>CNHCurve!Curve.OIS.CurveCollection</vt:lpstr>
      <vt:lpstr>DKKCurve!Curve.OIS.CurveCollection</vt:lpstr>
      <vt:lpstr>EURCurve!Curve.OIS.CurveCollection</vt:lpstr>
      <vt:lpstr>GBPCurve!Curve.OIS.CurveCollection</vt:lpstr>
      <vt:lpstr>HKDCurve!Curve.OIS.CurveCollection</vt:lpstr>
      <vt:lpstr>JPYCurve!Curve.OIS.CurveCollection</vt:lpstr>
      <vt:lpstr>NOKCurve!Curve.OIS.CurveCollection</vt:lpstr>
      <vt:lpstr>NZDCurve!Curve.OIS.CurveCollection</vt:lpstr>
      <vt:lpstr>SEKCurve!Curve.OIS.CurveCollection</vt:lpstr>
      <vt:lpstr>USDCurve!Curve.OIS.CurveCollection</vt:lpstr>
      <vt:lpstr>ZARCurve!Curve.OIS.CurveCollection</vt:lpstr>
      <vt:lpstr>AUDCurve!Curve.OIS.CurveConventions</vt:lpstr>
      <vt:lpstr>CADCurve!Curve.OIS.CurveConventions</vt:lpstr>
      <vt:lpstr>CHFCurve!Curve.OIS.CurveConventions</vt:lpstr>
      <vt:lpstr>CNHCurve!Curve.OIS.CurveConventions</vt:lpstr>
      <vt:lpstr>DKKCurve!Curve.OIS.CurveConventions</vt:lpstr>
      <vt:lpstr>EURCurve!Curve.OIS.CurveConventions</vt:lpstr>
      <vt:lpstr>GBPCurve!Curve.OIS.CurveConventions</vt:lpstr>
      <vt:lpstr>HKDCurve!Curve.OIS.CurveConventions</vt:lpstr>
      <vt:lpstr>JPYCurve!Curve.OIS.CurveConventions</vt:lpstr>
      <vt:lpstr>NOKCurve!Curve.OIS.CurveConventions</vt:lpstr>
      <vt:lpstr>NZDCurve!Curve.OIS.CurveConventions</vt:lpstr>
      <vt:lpstr>SEKCurve!Curve.OIS.CurveConventions</vt:lpstr>
      <vt:lpstr>USDCurve!Curve.OIS.CurveConventions</vt:lpstr>
      <vt:lpstr>ZARCurve!Curve.OIS.CurveConventions</vt:lpstr>
      <vt:lpstr>AUDCurve!Curve.OIS.CurveIndex</vt:lpstr>
      <vt:lpstr>CADCurve!Curve.OIS.CurveIndex</vt:lpstr>
      <vt:lpstr>CHFCurve!Curve.OIS.CurveIndex</vt:lpstr>
      <vt:lpstr>CNHCurve!Curve.OIS.CurveIndex</vt:lpstr>
      <vt:lpstr>DKKCurve!Curve.OIS.CurveIndex</vt:lpstr>
      <vt:lpstr>EURCurve!Curve.OIS.CurveIndex</vt:lpstr>
      <vt:lpstr>GBPCurve!Curve.OIS.CurveIndex</vt:lpstr>
      <vt:lpstr>HKDCurve!Curve.OIS.CurveIndex</vt:lpstr>
      <vt:lpstr>JPYCurve!Curve.OIS.CurveIndex</vt:lpstr>
      <vt:lpstr>NOKCurve!Curve.OIS.CurveIndex</vt:lpstr>
      <vt:lpstr>NZDCurve!Curve.OIS.CurveIndex</vt:lpstr>
      <vt:lpstr>SEKCurve!Curve.OIS.CurveIndex</vt:lpstr>
      <vt:lpstr>USDCurve!Curve.OIS.CurveIndex</vt:lpstr>
      <vt:lpstr>ZARCurve!Curve.OIS.CurveIndex</vt:lpstr>
      <vt:lpstr>AUDCurve!Curve.OIS.Data</vt:lpstr>
      <vt:lpstr>CADCurve!Curve.OIS.Data</vt:lpstr>
      <vt:lpstr>CHFCurve!Curve.OIS.Data</vt:lpstr>
      <vt:lpstr>CNHCurve!Curve.OIS.Data</vt:lpstr>
      <vt:lpstr>DKKCurve!Curve.OIS.Data</vt:lpstr>
      <vt:lpstr>EURCurve!Curve.OIS.Data</vt:lpstr>
      <vt:lpstr>GBPCurve!Curve.OIS.Data</vt:lpstr>
      <vt:lpstr>HKDCurve!Curve.OIS.Data</vt:lpstr>
      <vt:lpstr>JPYCurve!Curve.OIS.Data</vt:lpstr>
      <vt:lpstr>NOKCurve!Curve.OIS.Data</vt:lpstr>
      <vt:lpstr>NZDCurve!Curve.OIS.Data</vt:lpstr>
      <vt:lpstr>SEKCurve!Curve.OIS.Data</vt:lpstr>
      <vt:lpstr>USDCurve!Curve.OIS.Data</vt:lpstr>
      <vt:lpstr>ZARCurve!Curve.OIS.Data</vt:lpstr>
      <vt:lpstr>AUDCurve!Curve.OIS.FixingTable</vt:lpstr>
      <vt:lpstr>CADCurve!Curve.OIS.FixingTable</vt:lpstr>
      <vt:lpstr>CHFCurve!Curve.OIS.FixingTable</vt:lpstr>
      <vt:lpstr>CNHCurve!Curve.OIS.FixingTable</vt:lpstr>
      <vt:lpstr>DKKCurve!Curve.OIS.FixingTable</vt:lpstr>
      <vt:lpstr>EURCurve!Curve.OIS.FixingTable</vt:lpstr>
      <vt:lpstr>GBPCurve!Curve.OIS.FixingTable</vt:lpstr>
      <vt:lpstr>HKDCurve!Curve.OIS.FixingTable</vt:lpstr>
      <vt:lpstr>JPYCurve!Curve.OIS.FixingTable</vt:lpstr>
      <vt:lpstr>NOKCurve!Curve.OIS.FixingTable</vt:lpstr>
      <vt:lpstr>NZDCurve!Curve.OIS.FixingTable</vt:lpstr>
      <vt:lpstr>SEKCurve!Curve.OIS.FixingTable</vt:lpstr>
      <vt:lpstr>USDCurve!Curve.OIS.FixingTable</vt:lpstr>
      <vt:lpstr>ZARCurve!Curve.OIS.FixingTable</vt:lpstr>
      <vt:lpstr>AUDCurve!Curve.OIS.OISConventions</vt:lpstr>
      <vt:lpstr>CADCurve!Curve.OIS.OISConventions</vt:lpstr>
      <vt:lpstr>CHFCurve!Curve.OIS.OISConventions</vt:lpstr>
      <vt:lpstr>CNHCurve!Curve.OIS.OISConventions</vt:lpstr>
      <vt:lpstr>DKKCurve!Curve.OIS.OISConventions</vt:lpstr>
      <vt:lpstr>EURCurve!Curve.OIS.OISConventions</vt:lpstr>
      <vt:lpstr>GBPCurve!Curve.OIS.OISConventions</vt:lpstr>
      <vt:lpstr>HKDCurve!Curve.OIS.OISConventions</vt:lpstr>
      <vt:lpstr>JPYCurve!Curve.OIS.OISConventions</vt:lpstr>
      <vt:lpstr>NOKCurve!Curve.OIS.OISConventions</vt:lpstr>
      <vt:lpstr>NZDCurve!Curve.OIS.OISConventions</vt:lpstr>
      <vt:lpstr>SEKCurve!Curve.OIS.OISConventions</vt:lpstr>
      <vt:lpstr>USDCurve!Curve.OIS.OISConventions</vt:lpstr>
      <vt:lpstr>ZARCurve!Curve.OIS.OISConventions</vt:lpstr>
      <vt:lpstr>AUDCurve!Curve.OIS.OISRates</vt:lpstr>
      <vt:lpstr>CADCurve!Curve.OIS.OISRates</vt:lpstr>
      <vt:lpstr>CHFCurve!Curve.OIS.OISRates</vt:lpstr>
      <vt:lpstr>CNHCurve!Curve.OIS.OISRates</vt:lpstr>
      <vt:lpstr>DKKCurve!Curve.OIS.OISRates</vt:lpstr>
      <vt:lpstr>EURCurve!Curve.OIS.OISRates</vt:lpstr>
      <vt:lpstr>GBPCurve!Curve.OIS.OISRates</vt:lpstr>
      <vt:lpstr>HKDCurve!Curve.OIS.OISRates</vt:lpstr>
      <vt:lpstr>JPYCurve!Curve.OIS.OISRates</vt:lpstr>
      <vt:lpstr>NOKCurve!Curve.OIS.OISRates</vt:lpstr>
      <vt:lpstr>NZDCurve!Curve.OIS.OISRates</vt:lpstr>
      <vt:lpstr>SEKCurve!Curve.OIS.OISRates</vt:lpstr>
      <vt:lpstr>USDCurve!Curve.OIS.OISRates</vt:lpstr>
      <vt:lpstr>ZARCurve!Curve.OIS.OISRates</vt:lpstr>
      <vt:lpstr>AUDCurve!Curve.OIS.StaticDataTable</vt:lpstr>
      <vt:lpstr>CADCurve!Curve.OIS.StaticDataTable</vt:lpstr>
      <vt:lpstr>CHFCurve!Curve.OIS.StaticDataTable</vt:lpstr>
      <vt:lpstr>CNHCurve!Curve.OIS.StaticDataTable</vt:lpstr>
      <vt:lpstr>DKKCurve!Curve.OIS.StaticDataTable</vt:lpstr>
      <vt:lpstr>EURCurve!Curve.OIS.StaticDataTable</vt:lpstr>
      <vt:lpstr>GBPCurve!Curve.OIS.StaticDataTable</vt:lpstr>
      <vt:lpstr>HKDCurve!Curve.OIS.StaticDataTable</vt:lpstr>
      <vt:lpstr>JPYCurve!Curve.OIS.StaticDataTable</vt:lpstr>
      <vt:lpstr>NOKCurve!Curve.OIS.StaticDataTable</vt:lpstr>
      <vt:lpstr>NZDCurve!Curve.OIS.StaticDataTable</vt:lpstr>
      <vt:lpstr>SEKCurve!Curve.OIS.StaticDataTable</vt:lpstr>
      <vt:lpstr>USDCurve!Curve.OIS.StaticDataTable</vt:lpstr>
      <vt:lpstr>ZARCurve!Curve.OIS.StaticDataTable</vt:lpstr>
      <vt:lpstr>AUDCurve!Curve.OIS.SwapConventions</vt:lpstr>
      <vt:lpstr>CADCurve!Curve.OIS.SwapConventions</vt:lpstr>
      <vt:lpstr>CHFCurve!Curve.OIS.SwapConventions</vt:lpstr>
      <vt:lpstr>CNHCurve!Curve.OIS.SwapConventions</vt:lpstr>
      <vt:lpstr>DKKCurve!Curve.OIS.SwapConventions</vt:lpstr>
      <vt:lpstr>EURCurve!Curve.OIS.SwapConventions</vt:lpstr>
      <vt:lpstr>GBPCurve!Curve.OIS.SwapConventions</vt:lpstr>
      <vt:lpstr>HKDCurve!Curve.OIS.SwapConventions</vt:lpstr>
      <vt:lpstr>JPYCurve!Curve.OIS.SwapConventions</vt:lpstr>
      <vt:lpstr>NOKCurve!Curve.OIS.SwapConventions</vt:lpstr>
      <vt:lpstr>NZDCurve!Curve.OIS.SwapConventions</vt:lpstr>
      <vt:lpstr>SEKCurve!Curve.OIS.SwapConventions</vt:lpstr>
      <vt:lpstr>USDCurve!Curve.OIS.SwapConventions</vt:lpstr>
      <vt:lpstr>ZARCurve!Curve.OIS.SwapConventions</vt:lpstr>
      <vt:lpstr>AUDCurve!Curve.OIS.SwapRates</vt:lpstr>
      <vt:lpstr>CADCurve!Curve.OIS.SwapRates</vt:lpstr>
      <vt:lpstr>CHFCurve!Curve.OIS.SwapRates</vt:lpstr>
      <vt:lpstr>CNHCurve!Curve.OIS.SwapRates</vt:lpstr>
      <vt:lpstr>DKKCurve!Curve.OIS.SwapRates</vt:lpstr>
      <vt:lpstr>EURCurve!Curve.OIS.SwapRates</vt:lpstr>
      <vt:lpstr>GBPCurve!Curve.OIS.SwapRates</vt:lpstr>
      <vt:lpstr>HKDCurve!Curve.OIS.SwapRates</vt:lpstr>
      <vt:lpstr>JPYCurve!Curve.OIS.SwapRates</vt:lpstr>
      <vt:lpstr>NOKCurve!Curve.OIS.SwapRates</vt:lpstr>
      <vt:lpstr>NZDCurve!Curve.OIS.SwapRates</vt:lpstr>
      <vt:lpstr>SEKCurve!Curve.OIS.SwapRates</vt:lpstr>
      <vt:lpstr>USDCurve!Curve.OIS.SwapRates</vt:lpstr>
      <vt:lpstr>ZARCurve!Curve.OIS.SwapRates</vt:lpstr>
      <vt:lpstr>AUDCurve!Curve.OIS.Title</vt:lpstr>
      <vt:lpstr>CADCurve!Curve.OIS.Title</vt:lpstr>
      <vt:lpstr>CHFCurve!Curve.OIS.Title</vt:lpstr>
      <vt:lpstr>CNHCurve!Curve.OIS.Title</vt:lpstr>
      <vt:lpstr>DKKCurve!Curve.OIS.Title</vt:lpstr>
      <vt:lpstr>EURCurve!Curve.OIS.Title</vt:lpstr>
      <vt:lpstr>GBPCurve!Curve.OIS.Title</vt:lpstr>
      <vt:lpstr>HKDCurve!Curve.OIS.Title</vt:lpstr>
      <vt:lpstr>JPYCurve!Curve.OIS.Title</vt:lpstr>
      <vt:lpstr>NOKCurve!Curve.OIS.Title</vt:lpstr>
      <vt:lpstr>NZDCurve!Curve.OIS.Title</vt:lpstr>
      <vt:lpstr>SEKCurve!Curve.OIS.Title</vt:lpstr>
      <vt:lpstr>USDCurve!Curve.OIS.Title</vt:lpstr>
      <vt:lpstr>ZARCurve!Curve.OIS.Title</vt:lpstr>
      <vt:lpstr>AUDCurve!Curve.Swap</vt:lpstr>
      <vt:lpstr>CADCurve!Curve.Swap</vt:lpstr>
      <vt:lpstr>CHFCurve!Curve.Swap</vt:lpstr>
      <vt:lpstr>CNHCurve!Curve.Swap</vt:lpstr>
      <vt:lpstr>DKKCurve!Curve.Swap</vt:lpstr>
      <vt:lpstr>EURCurve!Curve.Swap</vt:lpstr>
      <vt:lpstr>GBPCurve!Curve.Swap</vt:lpstr>
      <vt:lpstr>HKDCurve!Curve.Swap</vt:lpstr>
      <vt:lpstr>JPYCurve!Curve.Swap</vt:lpstr>
      <vt:lpstr>NOKCurve!Curve.Swap</vt:lpstr>
      <vt:lpstr>NZDCurve!Curve.Swap</vt:lpstr>
      <vt:lpstr>SEKCurve!Curve.Swap</vt:lpstr>
      <vt:lpstr>USDCurve!Curve.Swap</vt:lpstr>
      <vt:lpstr>ZARCurve!Curve.Swap</vt:lpstr>
      <vt:lpstr>AUDCurve!Curve.Swap.Comments</vt:lpstr>
      <vt:lpstr>CADCurve!Curve.Swap.Comments</vt:lpstr>
      <vt:lpstr>CHFCurve!Curve.Swap.Comments</vt:lpstr>
      <vt:lpstr>CNHCurve!Curve.Swap.Comments</vt:lpstr>
      <vt:lpstr>DKKCurve!Curve.Swap.Comments</vt:lpstr>
      <vt:lpstr>EURCurve!Curve.Swap.Comments</vt:lpstr>
      <vt:lpstr>GBPCurve!Curve.Swap.Comments</vt:lpstr>
      <vt:lpstr>HKDCurve!Curve.Swap.Comments</vt:lpstr>
      <vt:lpstr>JPYCurve!Curve.Swap.Comments</vt:lpstr>
      <vt:lpstr>NOKCurve!Curve.Swap.Comments</vt:lpstr>
      <vt:lpstr>NZDCurve!Curve.Swap.Comments</vt:lpstr>
      <vt:lpstr>SEKCurve!Curve.Swap.Comments</vt:lpstr>
      <vt:lpstr>USDCurve!Curve.Swap.Comments</vt:lpstr>
      <vt:lpstr>ZARCurve!Curve.Swap.Comments</vt:lpstr>
      <vt:lpstr>AUDCurve!Curve.Swap.CurveCollection</vt:lpstr>
      <vt:lpstr>CADCurve!Curve.Swap.CurveCollection</vt:lpstr>
      <vt:lpstr>CHFCurve!Curve.Swap.CurveCollection</vt:lpstr>
      <vt:lpstr>CNHCurve!Curve.Swap.CurveCollection</vt:lpstr>
      <vt:lpstr>DKKCurve!Curve.Swap.CurveCollection</vt:lpstr>
      <vt:lpstr>EURCurve!Curve.Swap.CurveCollection</vt:lpstr>
      <vt:lpstr>GBPCurve!Curve.Swap.CurveCollection</vt:lpstr>
      <vt:lpstr>HKDCurve!Curve.Swap.CurveCollection</vt:lpstr>
      <vt:lpstr>JPYCurve!Curve.Swap.CurveCollection</vt:lpstr>
      <vt:lpstr>NOKCurve!Curve.Swap.CurveCollection</vt:lpstr>
      <vt:lpstr>NZDCurve!Curve.Swap.CurveCollection</vt:lpstr>
      <vt:lpstr>SEKCurve!Curve.Swap.CurveCollection</vt:lpstr>
      <vt:lpstr>USDCurve!Curve.Swap.CurveCollection</vt:lpstr>
      <vt:lpstr>ZARCurve!Curve.Swap.CurveCollection</vt:lpstr>
      <vt:lpstr>AUDCurve!Curve.Swap.CurveConventions</vt:lpstr>
      <vt:lpstr>CADCurve!Curve.Swap.CurveConventions</vt:lpstr>
      <vt:lpstr>CHFCurve!Curve.Swap.CurveConventions</vt:lpstr>
      <vt:lpstr>CNHCurve!Curve.Swap.CurveConventions</vt:lpstr>
      <vt:lpstr>DKKCurve!Curve.Swap.CurveConventions</vt:lpstr>
      <vt:lpstr>EURCurve!Curve.Swap.CurveConventions</vt:lpstr>
      <vt:lpstr>GBPCurve!Curve.Swap.CurveConventions</vt:lpstr>
      <vt:lpstr>HKDCurve!Curve.Swap.CurveConventions</vt:lpstr>
      <vt:lpstr>JPYCurve!Curve.Swap.CurveConventions</vt:lpstr>
      <vt:lpstr>NOKCurve!Curve.Swap.CurveConventions</vt:lpstr>
      <vt:lpstr>NZDCurve!Curve.Swap.CurveConventions</vt:lpstr>
      <vt:lpstr>SEKCurve!Curve.Swap.CurveConventions</vt:lpstr>
      <vt:lpstr>USDCurve!Curve.Swap.CurveConventions</vt:lpstr>
      <vt:lpstr>ZARCurve!Curve.Swap.CurveConventions</vt:lpstr>
      <vt:lpstr>AUDCurve!Curve.Swap.CurveIndex</vt:lpstr>
      <vt:lpstr>CADCurve!Curve.Swap.CurveIndex</vt:lpstr>
      <vt:lpstr>CHFCurve!Curve.Swap.CurveIndex</vt:lpstr>
      <vt:lpstr>CNHCurve!Curve.Swap.CurveIndex</vt:lpstr>
      <vt:lpstr>DKKCurve!Curve.Swap.CurveIndex</vt:lpstr>
      <vt:lpstr>EURCurve!Curve.Swap.CurveIndex</vt:lpstr>
      <vt:lpstr>GBPCurve!Curve.Swap.CurveIndex</vt:lpstr>
      <vt:lpstr>HKDCurve!Curve.Swap.CurveIndex</vt:lpstr>
      <vt:lpstr>JPYCurve!Curve.Swap.CurveIndex</vt:lpstr>
      <vt:lpstr>NOKCurve!Curve.Swap.CurveIndex</vt:lpstr>
      <vt:lpstr>NZDCurve!Curve.Swap.CurveIndex</vt:lpstr>
      <vt:lpstr>SEKCurve!Curve.Swap.CurveIndex</vt:lpstr>
      <vt:lpstr>USDCurve!Curve.Swap.CurveIndex</vt:lpstr>
      <vt:lpstr>ZARCurve!Curve.Swap.CurveIndex</vt:lpstr>
      <vt:lpstr>AUDCurve!Curve.Swap.Data</vt:lpstr>
      <vt:lpstr>CADCurve!Curve.Swap.Data</vt:lpstr>
      <vt:lpstr>CHFCurve!Curve.Swap.Data</vt:lpstr>
      <vt:lpstr>CNHCurve!Curve.Swap.Data</vt:lpstr>
      <vt:lpstr>DKKCurve!Curve.Swap.Data</vt:lpstr>
      <vt:lpstr>EURCurve!Curve.Swap.Data</vt:lpstr>
      <vt:lpstr>GBPCurve!Curve.Swap.Data</vt:lpstr>
      <vt:lpstr>HKDCurve!Curve.Swap.Data</vt:lpstr>
      <vt:lpstr>JPYCurve!Curve.Swap.Data</vt:lpstr>
      <vt:lpstr>NOKCurve!Curve.Swap.Data</vt:lpstr>
      <vt:lpstr>NZDCurve!Curve.Swap.Data</vt:lpstr>
      <vt:lpstr>SEKCurve!Curve.Swap.Data</vt:lpstr>
      <vt:lpstr>USDCurve!Curve.Swap.Data</vt:lpstr>
      <vt:lpstr>ZARCurve!Curve.Swap.Data</vt:lpstr>
      <vt:lpstr>AUDCurve!Curve.Swap.FraConventions</vt:lpstr>
      <vt:lpstr>CADCurve!Curve.Swap.FraConventions</vt:lpstr>
      <vt:lpstr>CHFCurve!Curve.Swap.FraConventions</vt:lpstr>
      <vt:lpstr>CNHCurve!Curve.Swap.FraConventions</vt:lpstr>
      <vt:lpstr>DKKCurve!Curve.Swap.FraConventions</vt:lpstr>
      <vt:lpstr>EURCurve!Curve.Swap.FraConventions</vt:lpstr>
      <vt:lpstr>GBPCurve!Curve.Swap.FraConventions</vt:lpstr>
      <vt:lpstr>HKDCurve!Curve.Swap.FraConventions</vt:lpstr>
      <vt:lpstr>JPYCurve!Curve.Swap.FraConventions</vt:lpstr>
      <vt:lpstr>NOKCurve!Curve.Swap.FraConventions</vt:lpstr>
      <vt:lpstr>NZDCurve!Curve.Swap.FraConventions</vt:lpstr>
      <vt:lpstr>SEKCurve!Curve.Swap.FraConventions</vt:lpstr>
      <vt:lpstr>USDCurve!Curve.Swap.FraConventions</vt:lpstr>
      <vt:lpstr>ZARCurve!Curve.Swap.FraConventions</vt:lpstr>
      <vt:lpstr>AUDCurve!Curve.Swap.FuturesConventions</vt:lpstr>
      <vt:lpstr>CADCurve!Curve.Swap.FuturesConventions</vt:lpstr>
      <vt:lpstr>CHFCurve!Curve.Swap.FuturesConventions</vt:lpstr>
      <vt:lpstr>CNHCurve!Curve.Swap.FuturesConventions</vt:lpstr>
      <vt:lpstr>DKKCurve!Curve.Swap.FuturesConventions</vt:lpstr>
      <vt:lpstr>EURCurve!Curve.Swap.FuturesConventions</vt:lpstr>
      <vt:lpstr>GBPCurve!Curve.Swap.FuturesConventions</vt:lpstr>
      <vt:lpstr>HKDCurve!Curve.Swap.FuturesConventions</vt:lpstr>
      <vt:lpstr>JPYCurve!Curve.Swap.FuturesConventions</vt:lpstr>
      <vt:lpstr>NOKCurve!Curve.Swap.FuturesConventions</vt:lpstr>
      <vt:lpstr>NZDCurve!Curve.Swap.FuturesConventions</vt:lpstr>
      <vt:lpstr>SEKCurve!Curve.Swap.FuturesConventions</vt:lpstr>
      <vt:lpstr>USDCurve!Curve.Swap.FuturesConventions</vt:lpstr>
      <vt:lpstr>ZARCurve!Curve.Swap.FuturesConventions</vt:lpstr>
      <vt:lpstr>AUDCurve!Curve.Swap.FuturesRates</vt:lpstr>
      <vt:lpstr>CADCurve!Curve.Swap.FuturesRates</vt:lpstr>
      <vt:lpstr>CHFCurve!Curve.Swap.FuturesRates</vt:lpstr>
      <vt:lpstr>CNHCurve!Curve.Swap.FuturesRates</vt:lpstr>
      <vt:lpstr>DKKCurve!Curve.Swap.FuturesRates</vt:lpstr>
      <vt:lpstr>EURCurve!Curve.Swap.FuturesRates</vt:lpstr>
      <vt:lpstr>GBPCurve!Curve.Swap.FuturesRates</vt:lpstr>
      <vt:lpstr>HKDCurve!Curve.Swap.FuturesRates</vt:lpstr>
      <vt:lpstr>JPYCurve!Curve.Swap.FuturesRates</vt:lpstr>
      <vt:lpstr>NOKCurve!Curve.Swap.FuturesRates</vt:lpstr>
      <vt:lpstr>NZDCurve!Curve.Swap.FuturesRates</vt:lpstr>
      <vt:lpstr>SEKCurve!Curve.Swap.FuturesRates</vt:lpstr>
      <vt:lpstr>USDCurve!Curve.Swap.FuturesRates</vt:lpstr>
      <vt:lpstr>ZARCurve!Curve.Swap.FuturesRates</vt:lpstr>
      <vt:lpstr>AUDCurve!Curve.Swap.LiborFixingConventions</vt:lpstr>
      <vt:lpstr>CADCurve!Curve.Swap.LiborFixingConventions</vt:lpstr>
      <vt:lpstr>CHFCurve!Curve.Swap.LiborFixingConventions</vt:lpstr>
      <vt:lpstr>CNHCurve!Curve.Swap.LiborFixingConventions</vt:lpstr>
      <vt:lpstr>DKKCurve!Curve.Swap.LiborFixingConventions</vt:lpstr>
      <vt:lpstr>EURCurve!Curve.Swap.LiborFixingConventions</vt:lpstr>
      <vt:lpstr>GBPCurve!Curve.Swap.LiborFixingConventions</vt:lpstr>
      <vt:lpstr>HKDCurve!Curve.Swap.LiborFixingConventions</vt:lpstr>
      <vt:lpstr>JPYCurve!Curve.Swap.LiborFixingConventions</vt:lpstr>
      <vt:lpstr>NOKCurve!Curve.Swap.LiborFixingConventions</vt:lpstr>
      <vt:lpstr>NZDCurve!Curve.Swap.LiborFixingConventions</vt:lpstr>
      <vt:lpstr>SEKCurve!Curve.Swap.LiborFixingConventions</vt:lpstr>
      <vt:lpstr>USDCurve!Curve.Swap.LiborFixingConventions</vt:lpstr>
      <vt:lpstr>ZARCurve!Curve.Swap.LiborFixingConventions</vt:lpstr>
      <vt:lpstr>AUDCurve!Curve.Swap.LiborFixingRates</vt:lpstr>
      <vt:lpstr>CADCurve!Curve.Swap.LiborFixingRates</vt:lpstr>
      <vt:lpstr>CHFCurve!Curve.Swap.LiborFixingRates</vt:lpstr>
      <vt:lpstr>CNHCurve!Curve.Swap.LiborFixingRates</vt:lpstr>
      <vt:lpstr>DKKCurve!Curve.Swap.LiborFixingRates</vt:lpstr>
      <vt:lpstr>EURCurve!Curve.Swap.LiborFixingRates</vt:lpstr>
      <vt:lpstr>GBPCurve!Curve.Swap.LiborFixingRates</vt:lpstr>
      <vt:lpstr>HKDCurve!Curve.Swap.LiborFixingRates</vt:lpstr>
      <vt:lpstr>JPYCurve!Curve.Swap.LiborFixingRates</vt:lpstr>
      <vt:lpstr>NOKCurve!Curve.Swap.LiborFixingRates</vt:lpstr>
      <vt:lpstr>NZDCurve!Curve.Swap.LiborFixingRates</vt:lpstr>
      <vt:lpstr>SEKCurve!Curve.Swap.LiborFixingRates</vt:lpstr>
      <vt:lpstr>USDCurve!Curve.Swap.LiborFixingRates</vt:lpstr>
      <vt:lpstr>ZARCurve!Curve.Swap.LiborFixingRates</vt:lpstr>
      <vt:lpstr>AUDCurve!Curve.Swap.MoneyMarketConvetions</vt:lpstr>
      <vt:lpstr>CADCurve!Curve.Swap.MoneyMarketConvetions</vt:lpstr>
      <vt:lpstr>CHFCurve!Curve.Swap.MoneyMarketConvetions</vt:lpstr>
      <vt:lpstr>CNHCurve!Curve.Swap.MoneyMarketConvetions</vt:lpstr>
      <vt:lpstr>DKKCurve!Curve.Swap.MoneyMarketConvetions</vt:lpstr>
      <vt:lpstr>EURCurve!Curve.Swap.MoneyMarketConvetions</vt:lpstr>
      <vt:lpstr>GBPCurve!Curve.Swap.MoneyMarketConvetions</vt:lpstr>
      <vt:lpstr>HKDCurve!Curve.Swap.MoneyMarketConvetions</vt:lpstr>
      <vt:lpstr>JPYCurve!Curve.Swap.MoneyMarketConvetions</vt:lpstr>
      <vt:lpstr>NOKCurve!Curve.Swap.MoneyMarketConvetions</vt:lpstr>
      <vt:lpstr>NZDCurve!Curve.Swap.MoneyMarketConvetions</vt:lpstr>
      <vt:lpstr>SEKCurve!Curve.Swap.MoneyMarketConvetions</vt:lpstr>
      <vt:lpstr>USDCurve!Curve.Swap.MoneyMarketConvetions</vt:lpstr>
      <vt:lpstr>ZARCurve!Curve.Swap.MoneyMarketConvetions</vt:lpstr>
      <vt:lpstr>AUDCurve!Curve.Swap.Rates.FRAX3</vt:lpstr>
      <vt:lpstr>CADCurve!Curve.Swap.Rates.FRAX3</vt:lpstr>
      <vt:lpstr>CHFCurve!Curve.Swap.Rates.FRAX3</vt:lpstr>
      <vt:lpstr>CNHCurve!Curve.Swap.Rates.FRAX3</vt:lpstr>
      <vt:lpstr>DKKCurve!Curve.Swap.Rates.FRAX3</vt:lpstr>
      <vt:lpstr>EURCurve!Curve.Swap.Rates.FRAX3</vt:lpstr>
      <vt:lpstr>GBPCurve!Curve.Swap.Rates.FRAX3</vt:lpstr>
      <vt:lpstr>HKDCurve!Curve.Swap.Rates.FRAX3</vt:lpstr>
      <vt:lpstr>JPYCurve!Curve.Swap.Rates.FRAX3</vt:lpstr>
      <vt:lpstr>NOKCurve!Curve.Swap.Rates.FRAX3</vt:lpstr>
      <vt:lpstr>NZDCurve!Curve.Swap.Rates.FRAX3</vt:lpstr>
      <vt:lpstr>SEKCurve!Curve.Swap.Rates.FRAX3</vt:lpstr>
      <vt:lpstr>USDCurve!Curve.Swap.Rates.FRAX3</vt:lpstr>
      <vt:lpstr>ZARCurve!Curve.Swap.Rates.FRAX3</vt:lpstr>
      <vt:lpstr>AUDCurve!Curve.Swap.Rates.FRAX6</vt:lpstr>
      <vt:lpstr>CADCurve!Curve.Swap.Rates.FRAX6</vt:lpstr>
      <vt:lpstr>CHFCurve!Curve.Swap.Rates.FRAX6</vt:lpstr>
      <vt:lpstr>CNHCurve!Curve.Swap.Rates.FRAX6</vt:lpstr>
      <vt:lpstr>DKKCurve!Curve.Swap.Rates.FRAX6</vt:lpstr>
      <vt:lpstr>EURCurve!Curve.Swap.Rates.FRAX6</vt:lpstr>
      <vt:lpstr>GBPCurve!Curve.Swap.Rates.FRAX6</vt:lpstr>
      <vt:lpstr>HKDCurve!Curve.Swap.Rates.FRAX6</vt:lpstr>
      <vt:lpstr>JPYCurve!Curve.Swap.Rates.FRAX6</vt:lpstr>
      <vt:lpstr>NOKCurve!Curve.Swap.Rates.FRAX6</vt:lpstr>
      <vt:lpstr>NZDCurve!Curve.Swap.Rates.FRAX6</vt:lpstr>
      <vt:lpstr>SEKCurve!Curve.Swap.Rates.FRAX6</vt:lpstr>
      <vt:lpstr>USDCurve!Curve.Swap.Rates.FRAX6</vt:lpstr>
      <vt:lpstr>ZARCurve!Curve.Swap.Rates.FRAX6</vt:lpstr>
      <vt:lpstr>AUDCurve!Curve.Swap.StaticDataTable</vt:lpstr>
      <vt:lpstr>CADCurve!Curve.Swap.StaticDataTable</vt:lpstr>
      <vt:lpstr>CHFCurve!Curve.Swap.StaticDataTable</vt:lpstr>
      <vt:lpstr>CNHCurve!Curve.Swap.StaticDataTable</vt:lpstr>
      <vt:lpstr>DKKCurve!Curve.Swap.StaticDataTable</vt:lpstr>
      <vt:lpstr>EURCurve!Curve.Swap.StaticDataTable</vt:lpstr>
      <vt:lpstr>GBPCurve!Curve.Swap.StaticDataTable</vt:lpstr>
      <vt:lpstr>HKDCurve!Curve.Swap.StaticDataTable</vt:lpstr>
      <vt:lpstr>JPYCurve!Curve.Swap.StaticDataTable</vt:lpstr>
      <vt:lpstr>NOKCurve!Curve.Swap.StaticDataTable</vt:lpstr>
      <vt:lpstr>NZDCurve!Curve.Swap.StaticDataTable</vt:lpstr>
      <vt:lpstr>SEKCurve!Curve.Swap.StaticDataTable</vt:lpstr>
      <vt:lpstr>USDCurve!Curve.Swap.StaticDataTable</vt:lpstr>
      <vt:lpstr>ZARCurve!Curve.Swap.StaticDataTable</vt:lpstr>
      <vt:lpstr>AUDCurve!Curve.Swap.SwapConventions</vt:lpstr>
      <vt:lpstr>CADCurve!Curve.Swap.SwapConventions</vt:lpstr>
      <vt:lpstr>CHFCurve!Curve.Swap.SwapConventions</vt:lpstr>
      <vt:lpstr>CNHCurve!Curve.Swap.SwapConventions</vt:lpstr>
      <vt:lpstr>DKKCurve!Curve.Swap.SwapConventions</vt:lpstr>
      <vt:lpstr>EURCurve!Curve.Swap.SwapConventions</vt:lpstr>
      <vt:lpstr>GBPCurve!Curve.Swap.SwapConventions</vt:lpstr>
      <vt:lpstr>HKDCurve!Curve.Swap.SwapConventions</vt:lpstr>
      <vt:lpstr>JPYCurve!Curve.Swap.SwapConventions</vt:lpstr>
      <vt:lpstr>NOKCurve!Curve.Swap.SwapConventions</vt:lpstr>
      <vt:lpstr>NZDCurve!Curve.Swap.SwapConventions</vt:lpstr>
      <vt:lpstr>SEKCurve!Curve.Swap.SwapConventions</vt:lpstr>
      <vt:lpstr>USDCurve!Curve.Swap.SwapConventions</vt:lpstr>
      <vt:lpstr>ZARCurve!Curve.Swap.SwapConventions</vt:lpstr>
      <vt:lpstr>AUDCurve!Curve.Swap.SwapRates</vt:lpstr>
      <vt:lpstr>CADCurve!Curve.Swap.SwapRates</vt:lpstr>
      <vt:lpstr>CHFCurve!Curve.Swap.SwapRates</vt:lpstr>
      <vt:lpstr>CNHCurve!Curve.Swap.SwapRates</vt:lpstr>
      <vt:lpstr>DKKCurve!Curve.Swap.SwapRates</vt:lpstr>
      <vt:lpstr>EURCurve!Curve.Swap.SwapRates</vt:lpstr>
      <vt:lpstr>GBPCurve!Curve.Swap.SwapRates</vt:lpstr>
      <vt:lpstr>HKDCurve!Curve.Swap.SwapRates</vt:lpstr>
      <vt:lpstr>JPYCurve!Curve.Swap.SwapRates</vt:lpstr>
      <vt:lpstr>NOKCurve!Curve.Swap.SwapRates</vt:lpstr>
      <vt:lpstr>NZDCurve!Curve.Swap.SwapRates</vt:lpstr>
      <vt:lpstr>SEKCurve!Curve.Swap.SwapRates</vt:lpstr>
      <vt:lpstr>USDCurve!Curve.Swap.SwapRates</vt:lpstr>
      <vt:lpstr>ZARCurve!Curve.Swap.SwapRates</vt:lpstr>
      <vt:lpstr>AUDCurve!Curve.Swap.Title</vt:lpstr>
      <vt:lpstr>CADCurve!Curve.Swap.Title</vt:lpstr>
      <vt:lpstr>CHFCurve!Curve.Swap.Title</vt:lpstr>
      <vt:lpstr>CNHCurve!Curve.Swap.Title</vt:lpstr>
      <vt:lpstr>DKKCurve!Curve.Swap.Title</vt:lpstr>
      <vt:lpstr>EURCurve!Curve.Swap.Title</vt:lpstr>
      <vt:lpstr>GBPCurve!Curve.Swap.Title</vt:lpstr>
      <vt:lpstr>HKDCurve!Curve.Swap.Title</vt:lpstr>
      <vt:lpstr>JPYCurve!Curve.Swap.Title</vt:lpstr>
      <vt:lpstr>NOKCurve!Curve.Swap.Title</vt:lpstr>
      <vt:lpstr>NZDCurve!Curve.Swap.Title</vt:lpstr>
      <vt:lpstr>SEKCurve!Curve.Swap.Title</vt:lpstr>
      <vt:lpstr>USDCurve!Curve.Swap.Title</vt:lpstr>
      <vt:lpstr>ZARCurve!Curve.Swap.Title</vt:lpstr>
      <vt:lpstr>AUDCurve!Curve.TenorBasis1</vt:lpstr>
      <vt:lpstr>CADCurve!Curve.TenorBasis1</vt:lpstr>
      <vt:lpstr>CHFCurve!Curve.TenorBasis1</vt:lpstr>
      <vt:lpstr>CNHCurve!Curve.TenorBasis1</vt:lpstr>
      <vt:lpstr>DKKCurve!Curve.TenorBasis1</vt:lpstr>
      <vt:lpstr>EURCurve!Curve.TenorBasis1</vt:lpstr>
      <vt:lpstr>GBPCurve!Curve.TenorBasis1</vt:lpstr>
      <vt:lpstr>HKDCurve!Curve.TenorBasis1</vt:lpstr>
      <vt:lpstr>JPYCurve!Curve.TenorBasis1</vt:lpstr>
      <vt:lpstr>NOKCurve!Curve.TenorBasis1</vt:lpstr>
      <vt:lpstr>NZDCurve!Curve.TenorBasis1</vt:lpstr>
      <vt:lpstr>SEKCurve!Curve.TenorBasis1</vt:lpstr>
      <vt:lpstr>USDCurve!Curve.TenorBasis1</vt:lpstr>
      <vt:lpstr>ZARCurve!Curve.TenorBasis1</vt:lpstr>
      <vt:lpstr>AUDCurve!Curve.TenorBasis1.BasisConventions</vt:lpstr>
      <vt:lpstr>CADCurve!Curve.TenorBasis1.BasisConventions</vt:lpstr>
      <vt:lpstr>CHFCurve!Curve.TenorBasis1.BasisConventions</vt:lpstr>
      <vt:lpstr>CNHCurve!Curve.TenorBasis1.BasisConventions</vt:lpstr>
      <vt:lpstr>DKKCurve!Curve.TenorBasis1.BasisConventions</vt:lpstr>
      <vt:lpstr>EURCurve!Curve.TenorBasis1.BasisConventions</vt:lpstr>
      <vt:lpstr>GBPCurve!Curve.TenorBasis1.BasisConventions</vt:lpstr>
      <vt:lpstr>HKDCurve!Curve.TenorBasis1.BasisConventions</vt:lpstr>
      <vt:lpstr>JPYCurve!Curve.TenorBasis1.BasisConventions</vt:lpstr>
      <vt:lpstr>NOKCurve!Curve.TenorBasis1.BasisConventions</vt:lpstr>
      <vt:lpstr>NZDCurve!Curve.TenorBasis1.BasisConventions</vt:lpstr>
      <vt:lpstr>SEKCurve!Curve.TenorBasis1.BasisConventions</vt:lpstr>
      <vt:lpstr>USDCurve!Curve.TenorBasis1.BasisConventions</vt:lpstr>
      <vt:lpstr>ZARCurve!Curve.TenorBasis1.BasisConventions</vt:lpstr>
      <vt:lpstr>AUDCurve!Curve.TenorBasis1.BasisRates</vt:lpstr>
      <vt:lpstr>CADCurve!Curve.TenorBasis1.BasisRates</vt:lpstr>
      <vt:lpstr>CHFCurve!Curve.TenorBasis1.BasisRates</vt:lpstr>
      <vt:lpstr>CNHCurve!Curve.TenorBasis1.BasisRates</vt:lpstr>
      <vt:lpstr>DKKCurve!Curve.TenorBasis1.BasisRates</vt:lpstr>
      <vt:lpstr>EURCurve!Curve.TenorBasis1.BasisRates</vt:lpstr>
      <vt:lpstr>GBPCurve!Curve.TenorBasis1.BasisRates</vt:lpstr>
      <vt:lpstr>HKDCurve!Curve.TenorBasis1.BasisRates</vt:lpstr>
      <vt:lpstr>JPYCurve!Curve.TenorBasis1.BasisRates</vt:lpstr>
      <vt:lpstr>NOKCurve!Curve.TenorBasis1.BasisRates</vt:lpstr>
      <vt:lpstr>NZDCurve!Curve.TenorBasis1.BasisRates</vt:lpstr>
      <vt:lpstr>SEKCurve!Curve.TenorBasis1.BasisRates</vt:lpstr>
      <vt:lpstr>USDCurve!Curve.TenorBasis1.BasisRates</vt:lpstr>
      <vt:lpstr>ZARCurve!Curve.TenorBasis1.BasisRates</vt:lpstr>
      <vt:lpstr>AUDCurve!Curve.TenorBasis1.Comments</vt:lpstr>
      <vt:lpstr>CADCurve!Curve.TenorBasis1.Comments</vt:lpstr>
      <vt:lpstr>CHFCurve!Curve.TenorBasis1.Comments</vt:lpstr>
      <vt:lpstr>CNHCurve!Curve.TenorBasis1.Comments</vt:lpstr>
      <vt:lpstr>DKKCurve!Curve.TenorBasis1.Comments</vt:lpstr>
      <vt:lpstr>EURCurve!Curve.TenorBasis1.Comments</vt:lpstr>
      <vt:lpstr>GBPCurve!Curve.TenorBasis1.Comments</vt:lpstr>
      <vt:lpstr>HKDCurve!Curve.TenorBasis1.Comments</vt:lpstr>
      <vt:lpstr>JPYCurve!Curve.TenorBasis1.Comments</vt:lpstr>
      <vt:lpstr>NOKCurve!Curve.TenorBasis1.Comments</vt:lpstr>
      <vt:lpstr>NZDCurve!Curve.TenorBasis1.Comments</vt:lpstr>
      <vt:lpstr>SEKCurve!Curve.TenorBasis1.Comments</vt:lpstr>
      <vt:lpstr>USDCurve!Curve.TenorBasis1.Comments</vt:lpstr>
      <vt:lpstr>ZARCurve!Curve.TenorBasis1.Comments</vt:lpstr>
      <vt:lpstr>AUDCurve!Curve.TenorBasis1.CurveCollection</vt:lpstr>
      <vt:lpstr>CADCurve!Curve.TenorBasis1.CurveCollection</vt:lpstr>
      <vt:lpstr>CHFCurve!Curve.TenorBasis1.CurveCollection</vt:lpstr>
      <vt:lpstr>CNHCurve!Curve.TenorBasis1.CurveCollection</vt:lpstr>
      <vt:lpstr>DKKCurve!Curve.TenorBasis1.CurveCollection</vt:lpstr>
      <vt:lpstr>EURCurve!Curve.TenorBasis1.CurveCollection</vt:lpstr>
      <vt:lpstr>GBPCurve!Curve.TenorBasis1.CurveCollection</vt:lpstr>
      <vt:lpstr>HKDCurve!Curve.TenorBasis1.CurveCollection</vt:lpstr>
      <vt:lpstr>JPYCurve!Curve.TenorBasis1.CurveCollection</vt:lpstr>
      <vt:lpstr>NOKCurve!Curve.TenorBasis1.CurveCollection</vt:lpstr>
      <vt:lpstr>NZDCurve!Curve.TenorBasis1.CurveCollection</vt:lpstr>
      <vt:lpstr>SEKCurve!Curve.TenorBasis1.CurveCollection</vt:lpstr>
      <vt:lpstr>USDCurve!Curve.TenorBasis1.CurveCollection</vt:lpstr>
      <vt:lpstr>ZARCurve!Curve.TenorBasis1.CurveCollection</vt:lpstr>
      <vt:lpstr>AUDCurve!Curve.TenorBasis1.CurveConventions</vt:lpstr>
      <vt:lpstr>CADCurve!Curve.TenorBasis1.CurveConventions</vt:lpstr>
      <vt:lpstr>CHFCurve!Curve.TenorBasis1.CurveConventions</vt:lpstr>
      <vt:lpstr>CNHCurve!Curve.TenorBasis1.CurveConventions</vt:lpstr>
      <vt:lpstr>DKKCurve!Curve.TenorBasis1.CurveConventions</vt:lpstr>
      <vt:lpstr>EURCurve!Curve.TenorBasis1.CurveConventions</vt:lpstr>
      <vt:lpstr>GBPCurve!Curve.TenorBasis1.CurveConventions</vt:lpstr>
      <vt:lpstr>HKDCurve!Curve.TenorBasis1.CurveConventions</vt:lpstr>
      <vt:lpstr>JPYCurve!Curve.TenorBasis1.CurveConventions</vt:lpstr>
      <vt:lpstr>NOKCurve!Curve.TenorBasis1.CurveConventions</vt:lpstr>
      <vt:lpstr>NZDCurve!Curve.TenorBasis1.CurveConventions</vt:lpstr>
      <vt:lpstr>SEKCurve!Curve.TenorBasis1.CurveConventions</vt:lpstr>
      <vt:lpstr>USDCurve!Curve.TenorBasis1.CurveConventions</vt:lpstr>
      <vt:lpstr>ZARCurve!Curve.TenorBasis1.CurveConventions</vt:lpstr>
      <vt:lpstr>AUDCurve!Curve.TenorBasis1.CurveIndex</vt:lpstr>
      <vt:lpstr>CADCurve!Curve.TenorBasis1.CurveIndex</vt:lpstr>
      <vt:lpstr>CHFCurve!Curve.TenorBasis1.CurveIndex</vt:lpstr>
      <vt:lpstr>CNHCurve!Curve.TenorBasis1.CurveIndex</vt:lpstr>
      <vt:lpstr>DKKCurve!Curve.TenorBasis1.CurveIndex</vt:lpstr>
      <vt:lpstr>EURCurve!Curve.TenorBasis1.CurveIndex</vt:lpstr>
      <vt:lpstr>GBPCurve!Curve.TenorBasis1.CurveIndex</vt:lpstr>
      <vt:lpstr>HKDCurve!Curve.TenorBasis1.CurveIndex</vt:lpstr>
      <vt:lpstr>JPYCurve!Curve.TenorBasis1.CurveIndex</vt:lpstr>
      <vt:lpstr>NOKCurve!Curve.TenorBasis1.CurveIndex</vt:lpstr>
      <vt:lpstr>NZDCurve!Curve.TenorBasis1.CurveIndex</vt:lpstr>
      <vt:lpstr>SEKCurve!Curve.TenorBasis1.CurveIndex</vt:lpstr>
      <vt:lpstr>USDCurve!Curve.TenorBasis1.CurveIndex</vt:lpstr>
      <vt:lpstr>ZARCurve!Curve.TenorBasis1.CurveIndex</vt:lpstr>
      <vt:lpstr>AUDCurve!Curve.TenorBasis1.Data</vt:lpstr>
      <vt:lpstr>CADCurve!Curve.TenorBasis1.Data</vt:lpstr>
      <vt:lpstr>CHFCurve!Curve.TenorBasis1.Data</vt:lpstr>
      <vt:lpstr>CNHCurve!Curve.TenorBasis1.Data</vt:lpstr>
      <vt:lpstr>DKKCurve!Curve.TenorBasis1.Data</vt:lpstr>
      <vt:lpstr>EURCurve!Curve.TenorBasis1.Data</vt:lpstr>
      <vt:lpstr>GBPCurve!Curve.TenorBasis1.Data</vt:lpstr>
      <vt:lpstr>HKDCurve!Curve.TenorBasis1.Data</vt:lpstr>
      <vt:lpstr>JPYCurve!Curve.TenorBasis1.Data</vt:lpstr>
      <vt:lpstr>NOKCurve!Curve.TenorBasis1.Data</vt:lpstr>
      <vt:lpstr>NZDCurve!Curve.TenorBasis1.Data</vt:lpstr>
      <vt:lpstr>SEKCurve!Curve.TenorBasis1.Data</vt:lpstr>
      <vt:lpstr>USDCurve!Curve.TenorBasis1.Data</vt:lpstr>
      <vt:lpstr>ZARCurve!Curve.TenorBasis1.Data</vt:lpstr>
      <vt:lpstr>AUDCurve!Curve.TenorBasis1.ForwardBasis</vt:lpstr>
      <vt:lpstr>CADCurve!Curve.TenorBasis1.ForwardBasis</vt:lpstr>
      <vt:lpstr>CHFCurve!Curve.TenorBasis1.ForwardBasis</vt:lpstr>
      <vt:lpstr>CNHCurve!Curve.TenorBasis1.ForwardBasis</vt:lpstr>
      <vt:lpstr>DKKCurve!Curve.TenorBasis1.ForwardBasis</vt:lpstr>
      <vt:lpstr>EURCurve!Curve.TenorBasis1.ForwardBasis</vt:lpstr>
      <vt:lpstr>GBPCurve!Curve.TenorBasis1.ForwardBasis</vt:lpstr>
      <vt:lpstr>HKDCurve!Curve.TenorBasis1.ForwardBasis</vt:lpstr>
      <vt:lpstr>JPYCurve!Curve.TenorBasis1.ForwardBasis</vt:lpstr>
      <vt:lpstr>NOKCurve!Curve.TenorBasis1.ForwardBasis</vt:lpstr>
      <vt:lpstr>NZDCurve!Curve.TenorBasis1.ForwardBasis</vt:lpstr>
      <vt:lpstr>SEKCurve!Curve.TenorBasis1.ForwardBasis</vt:lpstr>
      <vt:lpstr>USDCurve!Curve.TenorBasis1.ForwardBasis</vt:lpstr>
      <vt:lpstr>ZARCurve!Curve.TenorBasis1.ForwardBasis</vt:lpstr>
      <vt:lpstr>AUDCurve!Curve.TenorBasis1.ForwardBasisRates</vt:lpstr>
      <vt:lpstr>CADCurve!Curve.TenorBasis1.ForwardBasisRates</vt:lpstr>
      <vt:lpstr>CHFCurve!Curve.TenorBasis1.ForwardBasisRates</vt:lpstr>
      <vt:lpstr>CNHCurve!Curve.TenorBasis1.ForwardBasisRates</vt:lpstr>
      <vt:lpstr>DKKCurve!Curve.TenorBasis1.ForwardBasisRates</vt:lpstr>
      <vt:lpstr>EURCurve!Curve.TenorBasis1.ForwardBasisRates</vt:lpstr>
      <vt:lpstr>GBPCurve!Curve.TenorBasis1.ForwardBasisRates</vt:lpstr>
      <vt:lpstr>HKDCurve!Curve.TenorBasis1.ForwardBasisRates</vt:lpstr>
      <vt:lpstr>JPYCurve!Curve.TenorBasis1.ForwardBasisRates</vt:lpstr>
      <vt:lpstr>NOKCurve!Curve.TenorBasis1.ForwardBasisRates</vt:lpstr>
      <vt:lpstr>NZDCurve!Curve.TenorBasis1.ForwardBasisRates</vt:lpstr>
      <vt:lpstr>SEKCurve!Curve.TenorBasis1.ForwardBasisRates</vt:lpstr>
      <vt:lpstr>USDCurve!Curve.TenorBasis1.ForwardBasisRates</vt:lpstr>
      <vt:lpstr>ZARCurve!Curve.TenorBasis1.ForwardBasisRates</vt:lpstr>
      <vt:lpstr>AUDCurve!Curve.TenorBasis1.StaticDataTable</vt:lpstr>
      <vt:lpstr>CADCurve!Curve.TenorBasis1.StaticDataTable</vt:lpstr>
      <vt:lpstr>CHFCurve!Curve.TenorBasis1.StaticDataTable</vt:lpstr>
      <vt:lpstr>CNHCurve!Curve.TenorBasis1.StaticDataTable</vt:lpstr>
      <vt:lpstr>DKKCurve!Curve.TenorBasis1.StaticDataTable</vt:lpstr>
      <vt:lpstr>EURCurve!Curve.TenorBasis1.StaticDataTable</vt:lpstr>
      <vt:lpstr>GBPCurve!Curve.TenorBasis1.StaticDataTable</vt:lpstr>
      <vt:lpstr>HKDCurve!Curve.TenorBasis1.StaticDataTable</vt:lpstr>
      <vt:lpstr>JPYCurve!Curve.TenorBasis1.StaticDataTable</vt:lpstr>
      <vt:lpstr>NOKCurve!Curve.TenorBasis1.StaticDataTable</vt:lpstr>
      <vt:lpstr>NZDCurve!Curve.TenorBasis1.StaticDataTable</vt:lpstr>
      <vt:lpstr>SEKCurve!Curve.TenorBasis1.StaticDataTable</vt:lpstr>
      <vt:lpstr>USDCurve!Curve.TenorBasis1.StaticDataTable</vt:lpstr>
      <vt:lpstr>ZARCurve!Curve.TenorBasis1.StaticDataTable</vt:lpstr>
      <vt:lpstr>AUDCurve!Curve.TenorBasis1.Title</vt:lpstr>
      <vt:lpstr>CADCurve!Curve.TenorBasis1.Title</vt:lpstr>
      <vt:lpstr>CHFCurve!Curve.TenorBasis1.Title</vt:lpstr>
      <vt:lpstr>CNHCurve!Curve.TenorBasis1.Title</vt:lpstr>
      <vt:lpstr>DKKCurve!Curve.TenorBasis1.Title</vt:lpstr>
      <vt:lpstr>EURCurve!Curve.TenorBasis1.Title</vt:lpstr>
      <vt:lpstr>GBPCurve!Curve.TenorBasis1.Title</vt:lpstr>
      <vt:lpstr>HKDCurve!Curve.TenorBasis1.Title</vt:lpstr>
      <vt:lpstr>JPYCurve!Curve.TenorBasis1.Title</vt:lpstr>
      <vt:lpstr>NOKCurve!Curve.TenorBasis1.Title</vt:lpstr>
      <vt:lpstr>NZDCurve!Curve.TenorBasis1.Title</vt:lpstr>
      <vt:lpstr>SEKCurve!Curve.TenorBasis1.Title</vt:lpstr>
      <vt:lpstr>USDCurve!Curve.TenorBasis1.Title</vt:lpstr>
      <vt:lpstr>ZARCurve!Curve.TenorBasis1.Title</vt:lpstr>
      <vt:lpstr>AUDCurve!Curve.TenorBasis2</vt:lpstr>
      <vt:lpstr>CADCurve!Curve.TenorBasis2</vt:lpstr>
      <vt:lpstr>CHFCurve!Curve.TenorBasis2</vt:lpstr>
      <vt:lpstr>CNHCurve!Curve.TenorBasis2</vt:lpstr>
      <vt:lpstr>DKKCurve!Curve.TenorBasis2</vt:lpstr>
      <vt:lpstr>EURCurve!Curve.TenorBasis2</vt:lpstr>
      <vt:lpstr>GBPCurve!Curve.TenorBasis2</vt:lpstr>
      <vt:lpstr>HKDCurve!Curve.TenorBasis2</vt:lpstr>
      <vt:lpstr>JPYCurve!Curve.TenorBasis2</vt:lpstr>
      <vt:lpstr>NOKCurve!Curve.TenorBasis2</vt:lpstr>
      <vt:lpstr>NZDCurve!Curve.TenorBasis2</vt:lpstr>
      <vt:lpstr>SEKCurve!Curve.TenorBasis2</vt:lpstr>
      <vt:lpstr>USDCurve!Curve.TenorBasis2</vt:lpstr>
      <vt:lpstr>ZARCurve!Curve.TenorBasis2</vt:lpstr>
      <vt:lpstr>AUDCurve!Curve.TenorBasis2.BasisConventions</vt:lpstr>
      <vt:lpstr>CADCurve!Curve.TenorBasis2.BasisConventions</vt:lpstr>
      <vt:lpstr>CHFCurve!Curve.TenorBasis2.BasisConventions</vt:lpstr>
      <vt:lpstr>CNHCurve!Curve.TenorBasis2.BasisConventions</vt:lpstr>
      <vt:lpstr>DKKCurve!Curve.TenorBasis2.BasisConventions</vt:lpstr>
      <vt:lpstr>EURCurve!Curve.TenorBasis2.BasisConventions</vt:lpstr>
      <vt:lpstr>GBPCurve!Curve.TenorBasis2.BasisConventions</vt:lpstr>
      <vt:lpstr>HKDCurve!Curve.TenorBasis2.BasisConventions</vt:lpstr>
      <vt:lpstr>JPYCurve!Curve.TenorBasis2.BasisConventions</vt:lpstr>
      <vt:lpstr>NOKCurve!Curve.TenorBasis2.BasisConventions</vt:lpstr>
      <vt:lpstr>NZDCurve!Curve.TenorBasis2.BasisConventions</vt:lpstr>
      <vt:lpstr>SEKCurve!Curve.TenorBasis2.BasisConventions</vt:lpstr>
      <vt:lpstr>USDCurve!Curve.TenorBasis2.BasisConventions</vt:lpstr>
      <vt:lpstr>ZARCurve!Curve.TenorBasis2.BasisConventions</vt:lpstr>
      <vt:lpstr>AUDCurve!Curve.TenorBasis2.BasisRates</vt:lpstr>
      <vt:lpstr>CADCurve!Curve.TenorBasis2.BasisRates</vt:lpstr>
      <vt:lpstr>CHFCurve!Curve.TenorBasis2.BasisRates</vt:lpstr>
      <vt:lpstr>CNHCurve!Curve.TenorBasis2.BasisRates</vt:lpstr>
      <vt:lpstr>DKKCurve!Curve.TenorBasis2.BasisRates</vt:lpstr>
      <vt:lpstr>EURCurve!Curve.TenorBasis2.BasisRates</vt:lpstr>
      <vt:lpstr>GBPCurve!Curve.TenorBasis2.BasisRates</vt:lpstr>
      <vt:lpstr>HKDCurve!Curve.TenorBasis2.BasisRates</vt:lpstr>
      <vt:lpstr>JPYCurve!Curve.TenorBasis2.BasisRates</vt:lpstr>
      <vt:lpstr>NOKCurve!Curve.TenorBasis2.BasisRates</vt:lpstr>
      <vt:lpstr>NZDCurve!Curve.TenorBasis2.BasisRates</vt:lpstr>
      <vt:lpstr>SEKCurve!Curve.TenorBasis2.BasisRates</vt:lpstr>
      <vt:lpstr>USDCurve!Curve.TenorBasis2.BasisRates</vt:lpstr>
      <vt:lpstr>ZARCurve!Curve.TenorBasis2.BasisRates</vt:lpstr>
      <vt:lpstr>AUDCurve!Curve.TenorBasis2.Comments</vt:lpstr>
      <vt:lpstr>CADCurve!Curve.TenorBasis2.Comments</vt:lpstr>
      <vt:lpstr>CHFCurve!Curve.TenorBasis2.Comments</vt:lpstr>
      <vt:lpstr>CNHCurve!Curve.TenorBasis2.Comments</vt:lpstr>
      <vt:lpstr>DKKCurve!Curve.TenorBasis2.Comments</vt:lpstr>
      <vt:lpstr>EURCurve!Curve.TenorBasis2.Comments</vt:lpstr>
      <vt:lpstr>GBPCurve!Curve.TenorBasis2.Comments</vt:lpstr>
      <vt:lpstr>HKDCurve!Curve.TenorBasis2.Comments</vt:lpstr>
      <vt:lpstr>JPYCurve!Curve.TenorBasis2.Comments</vt:lpstr>
      <vt:lpstr>NOKCurve!Curve.TenorBasis2.Comments</vt:lpstr>
      <vt:lpstr>NZDCurve!Curve.TenorBasis2.Comments</vt:lpstr>
      <vt:lpstr>SEKCurve!Curve.TenorBasis2.Comments</vt:lpstr>
      <vt:lpstr>USDCurve!Curve.TenorBasis2.Comments</vt:lpstr>
      <vt:lpstr>ZARCurve!Curve.TenorBasis2.Comments</vt:lpstr>
      <vt:lpstr>AUDCurve!Curve.TenorBasis2.CurveCollection</vt:lpstr>
      <vt:lpstr>CADCurve!Curve.TenorBasis2.CurveCollection</vt:lpstr>
      <vt:lpstr>CHFCurve!Curve.TenorBasis2.CurveCollection</vt:lpstr>
      <vt:lpstr>CNHCurve!Curve.TenorBasis2.CurveCollection</vt:lpstr>
      <vt:lpstr>DKKCurve!Curve.TenorBasis2.CurveCollection</vt:lpstr>
      <vt:lpstr>EURCurve!Curve.TenorBasis2.CurveCollection</vt:lpstr>
      <vt:lpstr>GBPCurve!Curve.TenorBasis2.CurveCollection</vt:lpstr>
      <vt:lpstr>HKDCurve!Curve.TenorBasis2.CurveCollection</vt:lpstr>
      <vt:lpstr>JPYCurve!Curve.TenorBasis2.CurveCollection</vt:lpstr>
      <vt:lpstr>NOKCurve!Curve.TenorBasis2.CurveCollection</vt:lpstr>
      <vt:lpstr>NZDCurve!Curve.TenorBasis2.CurveCollection</vt:lpstr>
      <vt:lpstr>SEKCurve!Curve.TenorBasis2.CurveCollection</vt:lpstr>
      <vt:lpstr>USDCurve!Curve.TenorBasis2.CurveCollection</vt:lpstr>
      <vt:lpstr>ZARCurve!Curve.TenorBasis2.CurveCollection</vt:lpstr>
      <vt:lpstr>AUDCurve!Curve.TenorBasis2.CurveConventions</vt:lpstr>
      <vt:lpstr>CADCurve!Curve.TenorBasis2.CurveConventions</vt:lpstr>
      <vt:lpstr>CHFCurve!Curve.TenorBasis2.CurveConventions</vt:lpstr>
      <vt:lpstr>CNHCurve!Curve.TenorBasis2.CurveConventions</vt:lpstr>
      <vt:lpstr>DKKCurve!Curve.TenorBasis2.CurveConventions</vt:lpstr>
      <vt:lpstr>EURCurve!Curve.TenorBasis2.CurveConventions</vt:lpstr>
      <vt:lpstr>GBPCurve!Curve.TenorBasis2.CurveConventions</vt:lpstr>
      <vt:lpstr>HKDCurve!Curve.TenorBasis2.CurveConventions</vt:lpstr>
      <vt:lpstr>JPYCurve!Curve.TenorBasis2.CurveConventions</vt:lpstr>
      <vt:lpstr>NOKCurve!Curve.TenorBasis2.CurveConventions</vt:lpstr>
      <vt:lpstr>NZDCurve!Curve.TenorBasis2.CurveConventions</vt:lpstr>
      <vt:lpstr>SEKCurve!Curve.TenorBasis2.CurveConventions</vt:lpstr>
      <vt:lpstr>USDCurve!Curve.TenorBasis2.CurveConventions</vt:lpstr>
      <vt:lpstr>ZARCurve!Curve.TenorBasis2.CurveConventions</vt:lpstr>
      <vt:lpstr>AUDCurve!Curve.TenorBasis2.CurveIndex</vt:lpstr>
      <vt:lpstr>CADCurve!Curve.TenorBasis2.CurveIndex</vt:lpstr>
      <vt:lpstr>CHFCurve!Curve.TenorBasis2.CurveIndex</vt:lpstr>
      <vt:lpstr>CNHCurve!Curve.TenorBasis2.CurveIndex</vt:lpstr>
      <vt:lpstr>DKKCurve!Curve.TenorBasis2.CurveIndex</vt:lpstr>
      <vt:lpstr>EURCurve!Curve.TenorBasis2.CurveIndex</vt:lpstr>
      <vt:lpstr>GBPCurve!Curve.TenorBasis2.CurveIndex</vt:lpstr>
      <vt:lpstr>HKDCurve!Curve.TenorBasis2.CurveIndex</vt:lpstr>
      <vt:lpstr>JPYCurve!Curve.TenorBasis2.CurveIndex</vt:lpstr>
      <vt:lpstr>NOKCurve!Curve.TenorBasis2.CurveIndex</vt:lpstr>
      <vt:lpstr>NZDCurve!Curve.TenorBasis2.CurveIndex</vt:lpstr>
      <vt:lpstr>SEKCurve!Curve.TenorBasis2.CurveIndex</vt:lpstr>
      <vt:lpstr>USDCurve!Curve.TenorBasis2.CurveIndex</vt:lpstr>
      <vt:lpstr>ZARCurve!Curve.TenorBasis2.CurveIndex</vt:lpstr>
      <vt:lpstr>AUDCurve!Curve.TenorBasis2.Data</vt:lpstr>
      <vt:lpstr>CADCurve!Curve.TenorBasis2.Data</vt:lpstr>
      <vt:lpstr>CHFCurve!Curve.TenorBasis2.Data</vt:lpstr>
      <vt:lpstr>CNHCurve!Curve.TenorBasis2.Data</vt:lpstr>
      <vt:lpstr>DKKCurve!Curve.TenorBasis2.Data</vt:lpstr>
      <vt:lpstr>EURCurve!Curve.TenorBasis2.Data</vt:lpstr>
      <vt:lpstr>GBPCurve!Curve.TenorBasis2.Data</vt:lpstr>
      <vt:lpstr>HKDCurve!Curve.TenorBasis2.Data</vt:lpstr>
      <vt:lpstr>JPYCurve!Curve.TenorBasis2.Data</vt:lpstr>
      <vt:lpstr>NOKCurve!Curve.TenorBasis2.Data</vt:lpstr>
      <vt:lpstr>NZDCurve!Curve.TenorBasis2.Data</vt:lpstr>
      <vt:lpstr>SEKCurve!Curve.TenorBasis2.Data</vt:lpstr>
      <vt:lpstr>USDCurve!Curve.TenorBasis2.Data</vt:lpstr>
      <vt:lpstr>ZARCurve!Curve.TenorBasis2.Data</vt:lpstr>
      <vt:lpstr>AUDCurve!Curve.TenorBasis2.ForwardBasis</vt:lpstr>
      <vt:lpstr>CADCurve!Curve.TenorBasis2.ForwardBasis</vt:lpstr>
      <vt:lpstr>CHFCurve!Curve.TenorBasis2.ForwardBasis</vt:lpstr>
      <vt:lpstr>CNHCurve!Curve.TenorBasis2.ForwardBasis</vt:lpstr>
      <vt:lpstr>DKKCurve!Curve.TenorBasis2.ForwardBasis</vt:lpstr>
      <vt:lpstr>EURCurve!Curve.TenorBasis2.ForwardBasis</vt:lpstr>
      <vt:lpstr>GBPCurve!Curve.TenorBasis2.ForwardBasis</vt:lpstr>
      <vt:lpstr>HKDCurve!Curve.TenorBasis2.ForwardBasis</vt:lpstr>
      <vt:lpstr>JPYCurve!Curve.TenorBasis2.ForwardBasis</vt:lpstr>
      <vt:lpstr>NOKCurve!Curve.TenorBasis2.ForwardBasis</vt:lpstr>
      <vt:lpstr>NZDCurve!Curve.TenorBasis2.ForwardBasis</vt:lpstr>
      <vt:lpstr>SEKCurve!Curve.TenorBasis2.ForwardBasis</vt:lpstr>
      <vt:lpstr>USDCurve!Curve.TenorBasis2.ForwardBasis</vt:lpstr>
      <vt:lpstr>ZARCurve!Curve.TenorBasis2.ForwardBasis</vt:lpstr>
      <vt:lpstr>AUDCurve!Curve.TenorBasis2.ForwardBasisRates</vt:lpstr>
      <vt:lpstr>CADCurve!Curve.TenorBasis2.ForwardBasisRates</vt:lpstr>
      <vt:lpstr>CHFCurve!Curve.TenorBasis2.ForwardBasisRates</vt:lpstr>
      <vt:lpstr>CNHCurve!Curve.TenorBasis2.ForwardBasisRates</vt:lpstr>
      <vt:lpstr>DKKCurve!Curve.TenorBasis2.ForwardBasisRates</vt:lpstr>
      <vt:lpstr>EURCurve!Curve.TenorBasis2.ForwardBasisRates</vt:lpstr>
      <vt:lpstr>GBPCurve!Curve.TenorBasis2.ForwardBasisRates</vt:lpstr>
      <vt:lpstr>HKDCurve!Curve.TenorBasis2.ForwardBasisRates</vt:lpstr>
      <vt:lpstr>JPYCurve!Curve.TenorBasis2.ForwardBasisRates</vt:lpstr>
      <vt:lpstr>NOKCurve!Curve.TenorBasis2.ForwardBasisRates</vt:lpstr>
      <vt:lpstr>NZDCurve!Curve.TenorBasis2.ForwardBasisRates</vt:lpstr>
      <vt:lpstr>SEKCurve!Curve.TenorBasis2.ForwardBasisRates</vt:lpstr>
      <vt:lpstr>USDCurve!Curve.TenorBasis2.ForwardBasisRates</vt:lpstr>
      <vt:lpstr>ZARCurve!Curve.TenorBasis2.ForwardBasisRates</vt:lpstr>
      <vt:lpstr>AUDCurve!Curve.TenorBasis2.StaticDataTable</vt:lpstr>
      <vt:lpstr>CADCurve!Curve.TenorBasis2.StaticDataTable</vt:lpstr>
      <vt:lpstr>CHFCurve!Curve.TenorBasis2.StaticDataTable</vt:lpstr>
      <vt:lpstr>CNHCurve!Curve.TenorBasis2.StaticDataTable</vt:lpstr>
      <vt:lpstr>DKKCurve!Curve.TenorBasis2.StaticDataTable</vt:lpstr>
      <vt:lpstr>EURCurve!Curve.TenorBasis2.StaticDataTable</vt:lpstr>
      <vt:lpstr>GBPCurve!Curve.TenorBasis2.StaticDataTable</vt:lpstr>
      <vt:lpstr>HKDCurve!Curve.TenorBasis2.StaticDataTable</vt:lpstr>
      <vt:lpstr>JPYCurve!Curve.TenorBasis2.StaticDataTable</vt:lpstr>
      <vt:lpstr>NOKCurve!Curve.TenorBasis2.StaticDataTable</vt:lpstr>
      <vt:lpstr>NZDCurve!Curve.TenorBasis2.StaticDataTable</vt:lpstr>
      <vt:lpstr>SEKCurve!Curve.TenorBasis2.StaticDataTable</vt:lpstr>
      <vt:lpstr>USDCurve!Curve.TenorBasis2.StaticDataTable</vt:lpstr>
      <vt:lpstr>ZARCurve!Curve.TenorBasis2.StaticDataTable</vt:lpstr>
      <vt:lpstr>AUDCurve!Curve.TenorBasis2.Title</vt:lpstr>
      <vt:lpstr>CADCurve!Curve.TenorBasis2.Title</vt:lpstr>
      <vt:lpstr>CHFCurve!Curve.TenorBasis2.Title</vt:lpstr>
      <vt:lpstr>CNHCurve!Curve.TenorBasis2.Title</vt:lpstr>
      <vt:lpstr>DKKCurve!Curve.TenorBasis2.Title</vt:lpstr>
      <vt:lpstr>EURCurve!Curve.TenorBasis2.Title</vt:lpstr>
      <vt:lpstr>GBPCurve!Curve.TenorBasis2.Title</vt:lpstr>
      <vt:lpstr>HKDCurve!Curve.TenorBasis2.Title</vt:lpstr>
      <vt:lpstr>JPYCurve!Curve.TenorBasis2.Title</vt:lpstr>
      <vt:lpstr>NOKCurve!Curve.TenorBasis2.Title</vt:lpstr>
      <vt:lpstr>NZDCurve!Curve.TenorBasis2.Title</vt:lpstr>
      <vt:lpstr>SEKCurve!Curve.TenorBasis2.Title</vt:lpstr>
      <vt:lpstr>USDCurve!Curve.TenorBasis2.Title</vt:lpstr>
      <vt:lpstr>ZARCurve!Curve.TenorBasis2.Title</vt:lpstr>
      <vt:lpstr>AUDCurve!Curve.TenorBasis3</vt:lpstr>
      <vt:lpstr>CADCurve!Curve.TenorBasis3</vt:lpstr>
      <vt:lpstr>CHFCurve!Curve.TenorBasis3</vt:lpstr>
      <vt:lpstr>CNHCurve!Curve.TenorBasis3</vt:lpstr>
      <vt:lpstr>DKKCurve!Curve.TenorBasis3</vt:lpstr>
      <vt:lpstr>EURCurve!Curve.TenorBasis3</vt:lpstr>
      <vt:lpstr>GBPCurve!Curve.TenorBasis3</vt:lpstr>
      <vt:lpstr>HKDCurve!Curve.TenorBasis3</vt:lpstr>
      <vt:lpstr>JPYCurve!Curve.TenorBasis3</vt:lpstr>
      <vt:lpstr>NOKCurve!Curve.TenorBasis3</vt:lpstr>
      <vt:lpstr>NZDCurve!Curve.TenorBasis3</vt:lpstr>
      <vt:lpstr>SEKCurve!Curve.TenorBasis3</vt:lpstr>
      <vt:lpstr>USDCurve!Curve.TenorBasis3</vt:lpstr>
      <vt:lpstr>ZARCurve!Curve.TenorBasis3</vt:lpstr>
      <vt:lpstr>AUDCurve!Curve.TenorBasis3.BasisConventions</vt:lpstr>
      <vt:lpstr>CADCurve!Curve.TenorBasis3.BasisConventions</vt:lpstr>
      <vt:lpstr>CHFCurve!Curve.TenorBasis3.BasisConventions</vt:lpstr>
      <vt:lpstr>CNHCurve!Curve.TenorBasis3.BasisConventions</vt:lpstr>
      <vt:lpstr>DKKCurve!Curve.TenorBasis3.BasisConventions</vt:lpstr>
      <vt:lpstr>EURCurve!Curve.TenorBasis3.BasisConventions</vt:lpstr>
      <vt:lpstr>GBPCurve!Curve.TenorBasis3.BasisConventions</vt:lpstr>
      <vt:lpstr>HKDCurve!Curve.TenorBasis3.BasisConventions</vt:lpstr>
      <vt:lpstr>JPYCurve!Curve.TenorBasis3.BasisConventions</vt:lpstr>
      <vt:lpstr>NOKCurve!Curve.TenorBasis3.BasisConventions</vt:lpstr>
      <vt:lpstr>NZDCurve!Curve.TenorBasis3.BasisConventions</vt:lpstr>
      <vt:lpstr>SEKCurve!Curve.TenorBasis3.BasisConventions</vt:lpstr>
      <vt:lpstr>USDCurve!Curve.TenorBasis3.BasisConventions</vt:lpstr>
      <vt:lpstr>ZARCurve!Curve.TenorBasis3.BasisConventions</vt:lpstr>
      <vt:lpstr>AUDCurve!Curve.TenorBasis3.BasisRates</vt:lpstr>
      <vt:lpstr>CADCurve!Curve.TenorBasis3.BasisRates</vt:lpstr>
      <vt:lpstr>CHFCurve!Curve.TenorBasis3.BasisRates</vt:lpstr>
      <vt:lpstr>CNHCurve!Curve.TenorBasis3.BasisRates</vt:lpstr>
      <vt:lpstr>DKKCurve!Curve.TenorBasis3.BasisRates</vt:lpstr>
      <vt:lpstr>EURCurve!Curve.TenorBasis3.BasisRates</vt:lpstr>
      <vt:lpstr>GBPCurve!Curve.TenorBasis3.BasisRates</vt:lpstr>
      <vt:lpstr>HKDCurve!Curve.TenorBasis3.BasisRates</vt:lpstr>
      <vt:lpstr>JPYCurve!Curve.TenorBasis3.BasisRates</vt:lpstr>
      <vt:lpstr>NOKCurve!Curve.TenorBasis3.BasisRates</vt:lpstr>
      <vt:lpstr>NZDCurve!Curve.TenorBasis3.BasisRates</vt:lpstr>
      <vt:lpstr>SEKCurve!Curve.TenorBasis3.BasisRates</vt:lpstr>
      <vt:lpstr>USDCurve!Curve.TenorBasis3.BasisRates</vt:lpstr>
      <vt:lpstr>ZARCurve!Curve.TenorBasis3.BasisRates</vt:lpstr>
      <vt:lpstr>AUDCurve!Curve.TenorBasis3.Comments</vt:lpstr>
      <vt:lpstr>CADCurve!Curve.TenorBasis3.Comments</vt:lpstr>
      <vt:lpstr>CHFCurve!Curve.TenorBasis3.Comments</vt:lpstr>
      <vt:lpstr>CNHCurve!Curve.TenorBasis3.Comments</vt:lpstr>
      <vt:lpstr>DKKCurve!Curve.TenorBasis3.Comments</vt:lpstr>
      <vt:lpstr>EURCurve!Curve.TenorBasis3.Comments</vt:lpstr>
      <vt:lpstr>GBPCurve!Curve.TenorBasis3.Comments</vt:lpstr>
      <vt:lpstr>HKDCurve!Curve.TenorBasis3.Comments</vt:lpstr>
      <vt:lpstr>JPYCurve!Curve.TenorBasis3.Comments</vt:lpstr>
      <vt:lpstr>NOKCurve!Curve.TenorBasis3.Comments</vt:lpstr>
      <vt:lpstr>NZDCurve!Curve.TenorBasis3.Comments</vt:lpstr>
      <vt:lpstr>SEKCurve!Curve.TenorBasis3.Comments</vt:lpstr>
      <vt:lpstr>USDCurve!Curve.TenorBasis3.Comments</vt:lpstr>
      <vt:lpstr>ZARCurve!Curve.TenorBasis3.Comments</vt:lpstr>
      <vt:lpstr>AUDCurve!Curve.TenorBasis3.CurveCollection</vt:lpstr>
      <vt:lpstr>CADCurve!Curve.TenorBasis3.CurveCollection</vt:lpstr>
      <vt:lpstr>CHFCurve!Curve.TenorBasis3.CurveCollection</vt:lpstr>
      <vt:lpstr>CNHCurve!Curve.TenorBasis3.CurveCollection</vt:lpstr>
      <vt:lpstr>DKKCurve!Curve.TenorBasis3.CurveCollection</vt:lpstr>
      <vt:lpstr>EURCurve!Curve.TenorBasis3.CurveCollection</vt:lpstr>
      <vt:lpstr>GBPCurve!Curve.TenorBasis3.CurveCollection</vt:lpstr>
      <vt:lpstr>HKDCurve!Curve.TenorBasis3.CurveCollection</vt:lpstr>
      <vt:lpstr>JPYCurve!Curve.TenorBasis3.CurveCollection</vt:lpstr>
      <vt:lpstr>NOKCurve!Curve.TenorBasis3.CurveCollection</vt:lpstr>
      <vt:lpstr>NZDCurve!Curve.TenorBasis3.CurveCollection</vt:lpstr>
      <vt:lpstr>SEKCurve!Curve.TenorBasis3.CurveCollection</vt:lpstr>
      <vt:lpstr>USDCurve!Curve.TenorBasis3.CurveCollection</vt:lpstr>
      <vt:lpstr>ZARCurve!Curve.TenorBasis3.CurveCollection</vt:lpstr>
      <vt:lpstr>AUDCurve!Curve.TenorBasis3.CurveConventions</vt:lpstr>
      <vt:lpstr>CADCurve!Curve.TenorBasis3.CurveConventions</vt:lpstr>
      <vt:lpstr>CHFCurve!Curve.TenorBasis3.CurveConventions</vt:lpstr>
      <vt:lpstr>CNHCurve!Curve.TenorBasis3.CurveConventions</vt:lpstr>
      <vt:lpstr>DKKCurve!Curve.TenorBasis3.CurveConventions</vt:lpstr>
      <vt:lpstr>EURCurve!Curve.TenorBasis3.CurveConventions</vt:lpstr>
      <vt:lpstr>GBPCurve!Curve.TenorBasis3.CurveConventions</vt:lpstr>
      <vt:lpstr>HKDCurve!Curve.TenorBasis3.CurveConventions</vt:lpstr>
      <vt:lpstr>JPYCurve!Curve.TenorBasis3.CurveConventions</vt:lpstr>
      <vt:lpstr>NOKCurve!Curve.TenorBasis3.CurveConventions</vt:lpstr>
      <vt:lpstr>NZDCurve!Curve.TenorBasis3.CurveConventions</vt:lpstr>
      <vt:lpstr>SEKCurve!Curve.TenorBasis3.CurveConventions</vt:lpstr>
      <vt:lpstr>USDCurve!Curve.TenorBasis3.CurveConventions</vt:lpstr>
      <vt:lpstr>ZARCurve!Curve.TenorBasis3.CurveConventions</vt:lpstr>
      <vt:lpstr>AUDCurve!Curve.TenorBasis3.CurveIndex</vt:lpstr>
      <vt:lpstr>CADCurve!Curve.TenorBasis3.CurveIndex</vt:lpstr>
      <vt:lpstr>CHFCurve!Curve.TenorBasis3.CurveIndex</vt:lpstr>
      <vt:lpstr>CNHCurve!Curve.TenorBasis3.CurveIndex</vt:lpstr>
      <vt:lpstr>DKKCurve!Curve.TenorBasis3.CurveIndex</vt:lpstr>
      <vt:lpstr>EURCurve!Curve.TenorBasis3.CurveIndex</vt:lpstr>
      <vt:lpstr>GBPCurve!Curve.TenorBasis3.CurveIndex</vt:lpstr>
      <vt:lpstr>HKDCurve!Curve.TenorBasis3.CurveIndex</vt:lpstr>
      <vt:lpstr>JPYCurve!Curve.TenorBasis3.CurveIndex</vt:lpstr>
      <vt:lpstr>NOKCurve!Curve.TenorBasis3.CurveIndex</vt:lpstr>
      <vt:lpstr>NZDCurve!Curve.TenorBasis3.CurveIndex</vt:lpstr>
      <vt:lpstr>SEKCurve!Curve.TenorBasis3.CurveIndex</vt:lpstr>
      <vt:lpstr>USDCurve!Curve.TenorBasis3.CurveIndex</vt:lpstr>
      <vt:lpstr>ZARCurve!Curve.TenorBasis3.CurveIndex</vt:lpstr>
      <vt:lpstr>AUDCurve!Curve.TenorBasis3.Data</vt:lpstr>
      <vt:lpstr>CADCurve!Curve.TenorBasis3.Data</vt:lpstr>
      <vt:lpstr>CHFCurve!Curve.TenorBasis3.Data</vt:lpstr>
      <vt:lpstr>CNHCurve!Curve.TenorBasis3.Data</vt:lpstr>
      <vt:lpstr>DKKCurve!Curve.TenorBasis3.Data</vt:lpstr>
      <vt:lpstr>EURCurve!Curve.TenorBasis3.Data</vt:lpstr>
      <vt:lpstr>GBPCurve!Curve.TenorBasis3.Data</vt:lpstr>
      <vt:lpstr>HKDCurve!Curve.TenorBasis3.Data</vt:lpstr>
      <vt:lpstr>JPYCurve!Curve.TenorBasis3.Data</vt:lpstr>
      <vt:lpstr>NOKCurve!Curve.TenorBasis3.Data</vt:lpstr>
      <vt:lpstr>NZDCurve!Curve.TenorBasis3.Data</vt:lpstr>
      <vt:lpstr>SEKCurve!Curve.TenorBasis3.Data</vt:lpstr>
      <vt:lpstr>USDCurve!Curve.TenorBasis3.Data</vt:lpstr>
      <vt:lpstr>ZARCurve!Curve.TenorBasis3.Data</vt:lpstr>
      <vt:lpstr>AUDCurve!Curve.TenorBasis3.ForwardBasis</vt:lpstr>
      <vt:lpstr>CADCurve!Curve.TenorBasis3.ForwardBasis</vt:lpstr>
      <vt:lpstr>CHFCurve!Curve.TenorBasis3.ForwardBasis</vt:lpstr>
      <vt:lpstr>CNHCurve!Curve.TenorBasis3.ForwardBasis</vt:lpstr>
      <vt:lpstr>DKKCurve!Curve.TenorBasis3.ForwardBasis</vt:lpstr>
      <vt:lpstr>EURCurve!Curve.TenorBasis3.ForwardBasis</vt:lpstr>
      <vt:lpstr>GBPCurve!Curve.TenorBasis3.ForwardBasis</vt:lpstr>
      <vt:lpstr>HKDCurve!Curve.TenorBasis3.ForwardBasis</vt:lpstr>
      <vt:lpstr>JPYCurve!Curve.TenorBasis3.ForwardBasis</vt:lpstr>
      <vt:lpstr>NOKCurve!Curve.TenorBasis3.ForwardBasis</vt:lpstr>
      <vt:lpstr>NZDCurve!Curve.TenorBasis3.ForwardBasis</vt:lpstr>
      <vt:lpstr>SEKCurve!Curve.TenorBasis3.ForwardBasis</vt:lpstr>
      <vt:lpstr>USDCurve!Curve.TenorBasis3.ForwardBasis</vt:lpstr>
      <vt:lpstr>ZARCurve!Curve.TenorBasis3.ForwardBasis</vt:lpstr>
      <vt:lpstr>AUDCurve!Curve.TenorBasis3.ForwardBasisRates</vt:lpstr>
      <vt:lpstr>CADCurve!Curve.TenorBasis3.ForwardBasisRates</vt:lpstr>
      <vt:lpstr>CHFCurve!Curve.TenorBasis3.ForwardBasisRates</vt:lpstr>
      <vt:lpstr>CNHCurve!Curve.TenorBasis3.ForwardBasisRates</vt:lpstr>
      <vt:lpstr>DKKCurve!Curve.TenorBasis3.ForwardBasisRates</vt:lpstr>
      <vt:lpstr>EURCurve!Curve.TenorBasis3.ForwardBasisRates</vt:lpstr>
      <vt:lpstr>GBPCurve!Curve.TenorBasis3.ForwardBasisRates</vt:lpstr>
      <vt:lpstr>HKDCurve!Curve.TenorBasis3.ForwardBasisRates</vt:lpstr>
      <vt:lpstr>JPYCurve!Curve.TenorBasis3.ForwardBasisRates</vt:lpstr>
      <vt:lpstr>NOKCurve!Curve.TenorBasis3.ForwardBasisRates</vt:lpstr>
      <vt:lpstr>NZDCurve!Curve.TenorBasis3.ForwardBasisRates</vt:lpstr>
      <vt:lpstr>SEKCurve!Curve.TenorBasis3.ForwardBasisRates</vt:lpstr>
      <vt:lpstr>USDCurve!Curve.TenorBasis3.ForwardBasisRates</vt:lpstr>
      <vt:lpstr>ZARCurve!Curve.TenorBasis3.ForwardBasisRates</vt:lpstr>
      <vt:lpstr>AUDCurve!Curve.TenorBasis3.StaticDataTable</vt:lpstr>
      <vt:lpstr>CADCurve!Curve.TenorBasis3.StaticDataTable</vt:lpstr>
      <vt:lpstr>CHFCurve!Curve.TenorBasis3.StaticDataTable</vt:lpstr>
      <vt:lpstr>CNHCurve!Curve.TenorBasis3.StaticDataTable</vt:lpstr>
      <vt:lpstr>DKKCurve!Curve.TenorBasis3.StaticDataTable</vt:lpstr>
      <vt:lpstr>EURCurve!Curve.TenorBasis3.StaticDataTable</vt:lpstr>
      <vt:lpstr>GBPCurve!Curve.TenorBasis3.StaticDataTable</vt:lpstr>
      <vt:lpstr>HKDCurve!Curve.TenorBasis3.StaticDataTable</vt:lpstr>
      <vt:lpstr>JPYCurve!Curve.TenorBasis3.StaticDataTable</vt:lpstr>
      <vt:lpstr>NOKCurve!Curve.TenorBasis3.StaticDataTable</vt:lpstr>
      <vt:lpstr>NZDCurve!Curve.TenorBasis3.StaticDataTable</vt:lpstr>
      <vt:lpstr>SEKCurve!Curve.TenorBasis3.StaticDataTable</vt:lpstr>
      <vt:lpstr>USDCurve!Curve.TenorBasis3.StaticDataTable</vt:lpstr>
      <vt:lpstr>ZARCurve!Curve.TenorBasis3.StaticDataTable</vt:lpstr>
      <vt:lpstr>AUDCurve!Curve.TenorBasis3.Title</vt:lpstr>
      <vt:lpstr>CADCurve!Curve.TenorBasis3.Title</vt:lpstr>
      <vt:lpstr>CHFCurve!Curve.TenorBasis3.Title</vt:lpstr>
      <vt:lpstr>CNHCurve!Curve.TenorBasis3.Title</vt:lpstr>
      <vt:lpstr>DKKCurve!Curve.TenorBasis3.Title</vt:lpstr>
      <vt:lpstr>EURCurve!Curve.TenorBasis3.Title</vt:lpstr>
      <vt:lpstr>GBPCurve!Curve.TenorBasis3.Title</vt:lpstr>
      <vt:lpstr>HKDCurve!Curve.TenorBasis3.Title</vt:lpstr>
      <vt:lpstr>JPYCurve!Curve.TenorBasis3.Title</vt:lpstr>
      <vt:lpstr>NOKCurve!Curve.TenorBasis3.Title</vt:lpstr>
      <vt:lpstr>NZDCurve!Curve.TenorBasis3.Title</vt:lpstr>
      <vt:lpstr>SEKCurve!Curve.TenorBasis3.Title</vt:lpstr>
      <vt:lpstr>USDCurve!Curve.TenorBasis3.Title</vt:lpstr>
      <vt:lpstr>ZARCurve!Curve.TenorBasis3.Title</vt:lpstr>
      <vt:lpstr>AUDCurve!Curve.Xccy</vt:lpstr>
      <vt:lpstr>CADCurve!Curve.Xccy</vt:lpstr>
      <vt:lpstr>CHFCurve!Curve.Xccy</vt:lpstr>
      <vt:lpstr>CNHCurve!Curve.Xccy</vt:lpstr>
      <vt:lpstr>DKKCurve!Curve.Xccy</vt:lpstr>
      <vt:lpstr>EURCurve!Curve.Xccy</vt:lpstr>
      <vt:lpstr>GBPCurve!Curve.Xccy</vt:lpstr>
      <vt:lpstr>HKDCurve!Curve.Xccy</vt:lpstr>
      <vt:lpstr>JPYCurve!Curve.Xccy</vt:lpstr>
      <vt:lpstr>NOKCurve!Curve.Xccy</vt:lpstr>
      <vt:lpstr>NZDCurve!Curve.Xccy</vt:lpstr>
      <vt:lpstr>SEKCurve!Curve.Xccy</vt:lpstr>
      <vt:lpstr>USDCurve!Curve.Xccy</vt:lpstr>
      <vt:lpstr>ZARCurve!Curve.Xccy</vt:lpstr>
      <vt:lpstr>AUDCurve!Curve.Xccy.BasisConventions</vt:lpstr>
      <vt:lpstr>CADCurve!Curve.Xccy.BasisConventions</vt:lpstr>
      <vt:lpstr>CHFCurve!Curve.Xccy.BasisConventions</vt:lpstr>
      <vt:lpstr>CNHCurve!Curve.Xccy.BasisConventions</vt:lpstr>
      <vt:lpstr>DKKCurve!Curve.Xccy.BasisConventions</vt:lpstr>
      <vt:lpstr>EURCurve!Curve.Xccy.BasisConventions</vt:lpstr>
      <vt:lpstr>GBPCurve!Curve.Xccy.BasisConventions</vt:lpstr>
      <vt:lpstr>HKDCurve!Curve.Xccy.BasisConventions</vt:lpstr>
      <vt:lpstr>JPYCurve!Curve.Xccy.BasisConventions</vt:lpstr>
      <vt:lpstr>NOKCurve!Curve.Xccy.BasisConventions</vt:lpstr>
      <vt:lpstr>NZDCurve!Curve.Xccy.BasisConventions</vt:lpstr>
      <vt:lpstr>SEKCurve!Curve.Xccy.BasisConventions</vt:lpstr>
      <vt:lpstr>USDCurve!Curve.Xccy.BasisConventions</vt:lpstr>
      <vt:lpstr>ZARCurve!Curve.Xccy.BasisConventions</vt:lpstr>
      <vt:lpstr>AUDCurve!Curve.Xccy.BasisRates</vt:lpstr>
      <vt:lpstr>CADCurve!Curve.Xccy.BasisRates</vt:lpstr>
      <vt:lpstr>CHFCurve!Curve.Xccy.BasisRates</vt:lpstr>
      <vt:lpstr>CNHCurve!Curve.Xccy.BasisRates</vt:lpstr>
      <vt:lpstr>DKKCurve!Curve.Xccy.BasisRates</vt:lpstr>
      <vt:lpstr>EURCurve!Curve.Xccy.BasisRates</vt:lpstr>
      <vt:lpstr>GBPCurve!Curve.Xccy.BasisRates</vt:lpstr>
      <vt:lpstr>HKDCurve!Curve.Xccy.BasisRates</vt:lpstr>
      <vt:lpstr>JPYCurve!Curve.Xccy.BasisRates</vt:lpstr>
      <vt:lpstr>NOKCurve!Curve.Xccy.BasisRates</vt:lpstr>
      <vt:lpstr>NZDCurve!Curve.Xccy.BasisRates</vt:lpstr>
      <vt:lpstr>SEKCurve!Curve.Xccy.BasisRates</vt:lpstr>
      <vt:lpstr>USDCurve!Curve.Xccy.BasisRates</vt:lpstr>
      <vt:lpstr>ZARCurve!Curve.Xccy.BasisRates</vt:lpstr>
      <vt:lpstr>AUDCurve!Curve.Xccy.Comments</vt:lpstr>
      <vt:lpstr>CADCurve!Curve.Xccy.Comments</vt:lpstr>
      <vt:lpstr>CHFCurve!Curve.Xccy.Comments</vt:lpstr>
      <vt:lpstr>CNHCurve!Curve.Xccy.Comments</vt:lpstr>
      <vt:lpstr>DKKCurve!Curve.Xccy.Comments</vt:lpstr>
      <vt:lpstr>EURCurve!Curve.Xccy.Comments</vt:lpstr>
      <vt:lpstr>GBPCurve!Curve.Xccy.Comments</vt:lpstr>
      <vt:lpstr>HKDCurve!Curve.Xccy.Comments</vt:lpstr>
      <vt:lpstr>JPYCurve!Curve.Xccy.Comments</vt:lpstr>
      <vt:lpstr>NOKCurve!Curve.Xccy.Comments</vt:lpstr>
      <vt:lpstr>NZDCurve!Curve.Xccy.Comments</vt:lpstr>
      <vt:lpstr>SEKCurve!Curve.Xccy.Comments</vt:lpstr>
      <vt:lpstr>USDCurve!Curve.Xccy.Comments</vt:lpstr>
      <vt:lpstr>ZARCurve!Curve.Xccy.Comments</vt:lpstr>
      <vt:lpstr>AUDCurve!Curve.Xccy.CurveCollection</vt:lpstr>
      <vt:lpstr>CADCurve!Curve.Xccy.CurveCollection</vt:lpstr>
      <vt:lpstr>CHFCurve!Curve.Xccy.CurveCollection</vt:lpstr>
      <vt:lpstr>CNHCurve!Curve.Xccy.CurveCollection</vt:lpstr>
      <vt:lpstr>DKKCurve!Curve.Xccy.CurveCollection</vt:lpstr>
      <vt:lpstr>EURCurve!Curve.Xccy.CurveCollection</vt:lpstr>
      <vt:lpstr>GBPCurve!Curve.Xccy.CurveCollection</vt:lpstr>
      <vt:lpstr>HKDCurve!Curve.Xccy.CurveCollection</vt:lpstr>
      <vt:lpstr>JPYCurve!Curve.Xccy.CurveCollection</vt:lpstr>
      <vt:lpstr>NOKCurve!Curve.Xccy.CurveCollection</vt:lpstr>
      <vt:lpstr>NZDCurve!Curve.Xccy.CurveCollection</vt:lpstr>
      <vt:lpstr>SEKCurve!Curve.Xccy.CurveCollection</vt:lpstr>
      <vt:lpstr>USDCurve!Curve.Xccy.CurveCollection</vt:lpstr>
      <vt:lpstr>ZARCurve!Curve.Xccy.CurveCollection</vt:lpstr>
      <vt:lpstr>AUDCurve!Curve.Xccy.CurveConventions</vt:lpstr>
      <vt:lpstr>CADCurve!Curve.Xccy.CurveConventions</vt:lpstr>
      <vt:lpstr>CHFCurve!Curve.Xccy.CurveConventions</vt:lpstr>
      <vt:lpstr>CNHCurve!Curve.Xccy.CurveConventions</vt:lpstr>
      <vt:lpstr>DKKCurve!Curve.Xccy.CurveConventions</vt:lpstr>
      <vt:lpstr>EURCurve!Curve.Xccy.CurveConventions</vt:lpstr>
      <vt:lpstr>GBPCurve!Curve.Xccy.CurveConventions</vt:lpstr>
      <vt:lpstr>HKDCurve!Curve.Xccy.CurveConventions</vt:lpstr>
      <vt:lpstr>JPYCurve!Curve.Xccy.CurveConventions</vt:lpstr>
      <vt:lpstr>NOKCurve!Curve.Xccy.CurveConventions</vt:lpstr>
      <vt:lpstr>NZDCurve!Curve.Xccy.CurveConventions</vt:lpstr>
      <vt:lpstr>SEKCurve!Curve.Xccy.CurveConventions</vt:lpstr>
      <vt:lpstr>USDCurve!Curve.Xccy.CurveConventions</vt:lpstr>
      <vt:lpstr>ZARCurve!Curve.Xccy.CurveConventions</vt:lpstr>
      <vt:lpstr>AUDCurve!Curve.Xccy.CurveIndex</vt:lpstr>
      <vt:lpstr>CADCurve!Curve.Xccy.CurveIndex</vt:lpstr>
      <vt:lpstr>CHFCurve!Curve.Xccy.CurveIndex</vt:lpstr>
      <vt:lpstr>CNHCurve!Curve.Xccy.CurveIndex</vt:lpstr>
      <vt:lpstr>DKKCurve!Curve.Xccy.CurveIndex</vt:lpstr>
      <vt:lpstr>EURCurve!Curve.Xccy.CurveIndex</vt:lpstr>
      <vt:lpstr>GBPCurve!Curve.Xccy.CurveIndex</vt:lpstr>
      <vt:lpstr>HKDCurve!Curve.Xccy.CurveIndex</vt:lpstr>
      <vt:lpstr>JPYCurve!Curve.Xccy.CurveIndex</vt:lpstr>
      <vt:lpstr>NOKCurve!Curve.Xccy.CurveIndex</vt:lpstr>
      <vt:lpstr>NZDCurve!Curve.Xccy.CurveIndex</vt:lpstr>
      <vt:lpstr>SEKCurve!Curve.Xccy.CurveIndex</vt:lpstr>
      <vt:lpstr>USDCurve!Curve.Xccy.CurveIndex</vt:lpstr>
      <vt:lpstr>ZARCurve!Curve.Xccy.CurveIndex</vt:lpstr>
      <vt:lpstr>AUDCurve!Curve.Xccy.Data</vt:lpstr>
      <vt:lpstr>CADCurve!Curve.Xccy.Data</vt:lpstr>
      <vt:lpstr>CHFCurve!Curve.Xccy.Data</vt:lpstr>
      <vt:lpstr>CNHCurve!Curve.Xccy.Data</vt:lpstr>
      <vt:lpstr>DKKCurve!Curve.Xccy.Data</vt:lpstr>
      <vt:lpstr>EURCurve!Curve.Xccy.Data</vt:lpstr>
      <vt:lpstr>GBPCurve!Curve.Xccy.Data</vt:lpstr>
      <vt:lpstr>HKDCurve!Curve.Xccy.Data</vt:lpstr>
      <vt:lpstr>JPYCurve!Curve.Xccy.Data</vt:lpstr>
      <vt:lpstr>NOKCurve!Curve.Xccy.Data</vt:lpstr>
      <vt:lpstr>NZDCurve!Curve.Xccy.Data</vt:lpstr>
      <vt:lpstr>SEKCurve!Curve.Xccy.Data</vt:lpstr>
      <vt:lpstr>USDCurve!Curve.Xccy.Data</vt:lpstr>
      <vt:lpstr>ZARCurve!Curve.Xccy.Data</vt:lpstr>
      <vt:lpstr>AUDCurve!Curve.Xccy.ForwardBasis</vt:lpstr>
      <vt:lpstr>CADCurve!Curve.Xccy.ForwardBasis</vt:lpstr>
      <vt:lpstr>CHFCurve!Curve.Xccy.ForwardBasis</vt:lpstr>
      <vt:lpstr>CNHCurve!Curve.Xccy.ForwardBasis</vt:lpstr>
      <vt:lpstr>DKKCurve!Curve.Xccy.ForwardBasis</vt:lpstr>
      <vt:lpstr>EURCurve!Curve.Xccy.ForwardBasis</vt:lpstr>
      <vt:lpstr>GBPCurve!Curve.Xccy.ForwardBasis</vt:lpstr>
      <vt:lpstr>HKDCurve!Curve.Xccy.ForwardBasis</vt:lpstr>
      <vt:lpstr>JPYCurve!Curve.Xccy.ForwardBasis</vt:lpstr>
      <vt:lpstr>NOKCurve!Curve.Xccy.ForwardBasis</vt:lpstr>
      <vt:lpstr>NZDCurve!Curve.Xccy.ForwardBasis</vt:lpstr>
      <vt:lpstr>SEKCurve!Curve.Xccy.ForwardBasis</vt:lpstr>
      <vt:lpstr>USDCurve!Curve.Xccy.ForwardBasis</vt:lpstr>
      <vt:lpstr>ZARCurve!Curve.Xccy.ForwardBasis</vt:lpstr>
      <vt:lpstr>AUDCurve!Curve.Xccy.ForwardBasisRates</vt:lpstr>
      <vt:lpstr>CADCurve!Curve.Xccy.ForwardBasisRates</vt:lpstr>
      <vt:lpstr>CHFCurve!Curve.Xccy.ForwardBasisRates</vt:lpstr>
      <vt:lpstr>CNHCurve!Curve.Xccy.ForwardBasisRates</vt:lpstr>
      <vt:lpstr>DKKCurve!Curve.Xccy.ForwardBasisRates</vt:lpstr>
      <vt:lpstr>EURCurve!Curve.Xccy.ForwardBasisRates</vt:lpstr>
      <vt:lpstr>GBPCurve!Curve.Xccy.ForwardBasisRates</vt:lpstr>
      <vt:lpstr>HKDCurve!Curve.Xccy.ForwardBasisRates</vt:lpstr>
      <vt:lpstr>JPYCurve!Curve.Xccy.ForwardBasisRates</vt:lpstr>
      <vt:lpstr>NOKCurve!Curve.Xccy.ForwardBasisRates</vt:lpstr>
      <vt:lpstr>NZDCurve!Curve.Xccy.ForwardBasisRates</vt:lpstr>
      <vt:lpstr>SEKCurve!Curve.Xccy.ForwardBasisRates</vt:lpstr>
      <vt:lpstr>USDCurve!Curve.Xccy.ForwardBasisRates</vt:lpstr>
      <vt:lpstr>ZARCurve!Curve.Xccy.ForwardBasisRates</vt:lpstr>
      <vt:lpstr>AUDCurve!Curve.Xccy.StaticDataTable</vt:lpstr>
      <vt:lpstr>CADCurve!Curve.Xccy.StaticDataTable</vt:lpstr>
      <vt:lpstr>CHFCurve!Curve.Xccy.StaticDataTable</vt:lpstr>
      <vt:lpstr>CNHCurve!Curve.Xccy.StaticDataTable</vt:lpstr>
      <vt:lpstr>DKKCurve!Curve.Xccy.StaticDataTable</vt:lpstr>
      <vt:lpstr>EURCurve!Curve.Xccy.StaticDataTable</vt:lpstr>
      <vt:lpstr>GBPCurve!Curve.Xccy.StaticDataTable</vt:lpstr>
      <vt:lpstr>HKDCurve!Curve.Xccy.StaticDataTable</vt:lpstr>
      <vt:lpstr>JPYCurve!Curve.Xccy.StaticDataTable</vt:lpstr>
      <vt:lpstr>NOKCurve!Curve.Xccy.StaticDataTable</vt:lpstr>
      <vt:lpstr>NZDCurve!Curve.Xccy.StaticDataTable</vt:lpstr>
      <vt:lpstr>SEKCurve!Curve.Xccy.StaticDataTable</vt:lpstr>
      <vt:lpstr>USDCurve!Curve.Xccy.StaticDataTable</vt:lpstr>
      <vt:lpstr>ZARCurve!Curve.Xccy.StaticDataTable</vt:lpstr>
      <vt:lpstr>AUDCurve!Curve.Xccy.Title</vt:lpstr>
      <vt:lpstr>CADCurve!Curve.Xccy.Title</vt:lpstr>
      <vt:lpstr>CHFCurve!Curve.Xccy.Title</vt:lpstr>
      <vt:lpstr>CNHCurve!Curve.Xccy.Title</vt:lpstr>
      <vt:lpstr>DKKCurve!Curve.Xccy.Title</vt:lpstr>
      <vt:lpstr>EURCurve!Curve.Xccy.Title</vt:lpstr>
      <vt:lpstr>GBPCurve!Curve.Xccy.Title</vt:lpstr>
      <vt:lpstr>HKDCurve!Curve.Xccy.Title</vt:lpstr>
      <vt:lpstr>JPYCurve!Curve.Xccy.Title</vt:lpstr>
      <vt:lpstr>NOKCurve!Curve.Xccy.Title</vt:lpstr>
      <vt:lpstr>NZDCurve!Curve.Xccy.Title</vt:lpstr>
      <vt:lpstr>SEKCurve!Curve.Xccy.Title</vt:lpstr>
      <vt:lpstr>USDCurve!Curve.Xccy.Title</vt:lpstr>
      <vt:lpstr>ZARCurve!Curve.Xccy.Title</vt:lpstr>
      <vt:lpstr>AUDInstruments!Instrument.BloombergRequest.OIS</vt:lpstr>
      <vt:lpstr>CADInstruments!Instrument.BloombergRequest.OIS</vt:lpstr>
      <vt:lpstr>CHFInstruments!Instrument.BloombergRequest.OIS</vt:lpstr>
      <vt:lpstr>CNHInstruments!Instrument.BloombergRequest.OIS</vt:lpstr>
      <vt:lpstr>DKKInstruments!Instrument.BloombergRequest.OIS</vt:lpstr>
      <vt:lpstr>EURInstruments!Instrument.BloombergRequest.OIS</vt:lpstr>
      <vt:lpstr>GBPInstruments!Instrument.BloombergRequest.OIS</vt:lpstr>
      <vt:lpstr>HKDInstruments!Instrument.BloombergRequest.OIS</vt:lpstr>
      <vt:lpstr>JPYInstruments!Instrument.BloombergRequest.OIS</vt:lpstr>
      <vt:lpstr>NOKInstruments!Instrument.BloombergRequest.OIS</vt:lpstr>
      <vt:lpstr>NZDInstruments!Instrument.BloombergRequest.OIS</vt:lpstr>
      <vt:lpstr>SEKInstruments!Instrument.BloombergRequest.OIS</vt:lpstr>
      <vt:lpstr>USDInstruments!Instrument.BloombergRequest.OIS</vt:lpstr>
      <vt:lpstr>ZARInstruments!Instrument.BloombergRequest.OIS</vt:lpstr>
      <vt:lpstr>AUDInstruments!Instrument.BloombergRequest.Swap</vt:lpstr>
      <vt:lpstr>CADInstruments!Instrument.BloombergRequest.Swap</vt:lpstr>
      <vt:lpstr>CHFInstruments!Instrument.BloombergRequest.Swap</vt:lpstr>
      <vt:lpstr>CNHInstruments!Instrument.BloombergRequest.Swap</vt:lpstr>
      <vt:lpstr>DKKInstruments!Instrument.BloombergRequest.Swap</vt:lpstr>
      <vt:lpstr>EURInstruments!Instrument.BloombergRequest.Swap</vt:lpstr>
      <vt:lpstr>GBPInstruments!Instrument.BloombergRequest.Swap</vt:lpstr>
      <vt:lpstr>HKDInstruments!Instrument.BloombergRequest.Swap</vt:lpstr>
      <vt:lpstr>JPYInstruments!Instrument.BloombergRequest.Swap</vt:lpstr>
      <vt:lpstr>NOKInstruments!Instrument.BloombergRequest.Swap</vt:lpstr>
      <vt:lpstr>NZDInstruments!Instrument.BloombergRequest.Swap</vt:lpstr>
      <vt:lpstr>SEKInstruments!Instrument.BloombergRequest.Swap</vt:lpstr>
      <vt:lpstr>USDInstruments!Instrument.BloombergRequest.Swap</vt:lpstr>
      <vt:lpstr>ZARInstruments!Instrument.BloombergRequest.Swap</vt:lpstr>
      <vt:lpstr>AUDInstruments!Instrument.BloombergRequest.TenorBasis1</vt:lpstr>
      <vt:lpstr>CADInstruments!Instrument.BloombergRequest.TenorBasis1</vt:lpstr>
      <vt:lpstr>CHFInstruments!Instrument.BloombergRequest.TenorBasis1</vt:lpstr>
      <vt:lpstr>CNHInstruments!Instrument.BloombergRequest.TenorBasis1</vt:lpstr>
      <vt:lpstr>DKKInstruments!Instrument.BloombergRequest.TenorBasis1</vt:lpstr>
      <vt:lpstr>EURInstruments!Instrument.BloombergRequest.TenorBasis1</vt:lpstr>
      <vt:lpstr>GBPInstruments!Instrument.BloombergRequest.TenorBasis1</vt:lpstr>
      <vt:lpstr>HKDInstruments!Instrument.BloombergRequest.TenorBasis1</vt:lpstr>
      <vt:lpstr>JPYInstruments!Instrument.BloombergRequest.TenorBasis1</vt:lpstr>
      <vt:lpstr>NOKInstruments!Instrument.BloombergRequest.TenorBasis1</vt:lpstr>
      <vt:lpstr>NZDInstruments!Instrument.BloombergRequest.TenorBasis1</vt:lpstr>
      <vt:lpstr>SEKInstruments!Instrument.BloombergRequest.TenorBasis1</vt:lpstr>
      <vt:lpstr>USDInstruments!Instrument.BloombergRequest.TenorBasis1</vt:lpstr>
      <vt:lpstr>ZARInstruments!Instrument.BloombergRequest.TenorBasis1</vt:lpstr>
      <vt:lpstr>AUDInstruments!Instrument.BloombergRequest.TenorBasis2</vt:lpstr>
      <vt:lpstr>CADInstruments!Instrument.BloombergRequest.TenorBasis2</vt:lpstr>
      <vt:lpstr>CHFInstruments!Instrument.BloombergRequest.TenorBasis2</vt:lpstr>
      <vt:lpstr>CNHInstruments!Instrument.BloombergRequest.TenorBasis2</vt:lpstr>
      <vt:lpstr>DKKInstruments!Instrument.BloombergRequest.TenorBasis2</vt:lpstr>
      <vt:lpstr>EURInstruments!Instrument.BloombergRequest.TenorBasis2</vt:lpstr>
      <vt:lpstr>GBPInstruments!Instrument.BloombergRequest.TenorBasis2</vt:lpstr>
      <vt:lpstr>HKDInstruments!Instrument.BloombergRequest.TenorBasis2</vt:lpstr>
      <vt:lpstr>JPYInstruments!Instrument.BloombergRequest.TenorBasis2</vt:lpstr>
      <vt:lpstr>NOKInstruments!Instrument.BloombergRequest.TenorBasis2</vt:lpstr>
      <vt:lpstr>NZDInstruments!Instrument.BloombergRequest.TenorBasis2</vt:lpstr>
      <vt:lpstr>SEKInstruments!Instrument.BloombergRequest.TenorBasis2</vt:lpstr>
      <vt:lpstr>USDInstruments!Instrument.BloombergRequest.TenorBasis2</vt:lpstr>
      <vt:lpstr>ZARInstruments!Instrument.BloombergRequest.TenorBasis2</vt:lpstr>
      <vt:lpstr>AUDInstruments!Instrument.BloombergRequest.TenorBasis3</vt:lpstr>
      <vt:lpstr>CADInstruments!Instrument.BloombergRequest.TenorBasis3</vt:lpstr>
      <vt:lpstr>CHFInstruments!Instrument.BloombergRequest.TenorBasis3</vt:lpstr>
      <vt:lpstr>CNHInstruments!Instrument.BloombergRequest.TenorBasis3</vt:lpstr>
      <vt:lpstr>DKKInstruments!Instrument.BloombergRequest.TenorBasis3</vt:lpstr>
      <vt:lpstr>EURInstruments!Instrument.BloombergRequest.TenorBasis3</vt:lpstr>
      <vt:lpstr>GBPInstruments!Instrument.BloombergRequest.TenorBasis3</vt:lpstr>
      <vt:lpstr>HKDInstruments!Instrument.BloombergRequest.TenorBasis3</vt:lpstr>
      <vt:lpstr>JPYInstruments!Instrument.BloombergRequest.TenorBasis3</vt:lpstr>
      <vt:lpstr>NOKInstruments!Instrument.BloombergRequest.TenorBasis3</vt:lpstr>
      <vt:lpstr>NZDInstruments!Instrument.BloombergRequest.TenorBasis3</vt:lpstr>
      <vt:lpstr>SEKInstruments!Instrument.BloombergRequest.TenorBasis3</vt:lpstr>
      <vt:lpstr>USDInstruments!Instrument.BloombergRequest.TenorBasis3</vt:lpstr>
      <vt:lpstr>ZARInstruments!Instrument.BloombergRequest.TenorBasis3</vt:lpstr>
      <vt:lpstr>AUDInstruments!Instrument.BloombergRequest.Xccy</vt:lpstr>
      <vt:lpstr>CADInstruments!Instrument.BloombergRequest.Xccy</vt:lpstr>
      <vt:lpstr>CHFInstruments!Instrument.BloombergRequest.Xccy</vt:lpstr>
      <vt:lpstr>CNHInstruments!Instrument.BloombergRequest.Xccy</vt:lpstr>
      <vt:lpstr>DKKInstruments!Instrument.BloombergRequest.Xccy</vt:lpstr>
      <vt:lpstr>EURInstruments!Instrument.BloombergRequest.Xccy</vt:lpstr>
      <vt:lpstr>GBPInstruments!Instrument.BloombergRequest.Xccy</vt:lpstr>
      <vt:lpstr>HKDInstruments!Instrument.BloombergRequest.Xccy</vt:lpstr>
      <vt:lpstr>JPYInstruments!Instrument.BloombergRequest.Xccy</vt:lpstr>
      <vt:lpstr>NOKInstruments!Instrument.BloombergRequest.Xccy</vt:lpstr>
      <vt:lpstr>NZDInstruments!Instrument.BloombergRequest.Xccy</vt:lpstr>
      <vt:lpstr>SEKInstruments!Instrument.BloombergRequest.Xccy</vt:lpstr>
      <vt:lpstr>USDInstruments!Instrument.BloombergRequest.Xccy</vt:lpstr>
      <vt:lpstr>ZARInstruments!Instrument.BloombergRequest.Xccy</vt:lpstr>
      <vt:lpstr>AUDInstruments!Instrument.Clear.OIS</vt:lpstr>
      <vt:lpstr>CADInstruments!Instrument.Clear.OIS</vt:lpstr>
      <vt:lpstr>CHFInstruments!Instrument.Clear.OIS</vt:lpstr>
      <vt:lpstr>CNHInstruments!Instrument.Clear.OIS</vt:lpstr>
      <vt:lpstr>DKKInstruments!Instrument.Clear.OIS</vt:lpstr>
      <vt:lpstr>EURInstruments!Instrument.Clear.OIS</vt:lpstr>
      <vt:lpstr>GBPInstruments!Instrument.Clear.OIS</vt:lpstr>
      <vt:lpstr>HKDInstruments!Instrument.Clear.OIS</vt:lpstr>
      <vt:lpstr>JPYInstruments!Instrument.Clear.OIS</vt:lpstr>
      <vt:lpstr>NOKInstruments!Instrument.Clear.OIS</vt:lpstr>
      <vt:lpstr>NZDInstruments!Instrument.Clear.OIS</vt:lpstr>
      <vt:lpstr>SEKInstruments!Instrument.Clear.OIS</vt:lpstr>
      <vt:lpstr>USDInstruments!Instrument.Clear.OIS</vt:lpstr>
      <vt:lpstr>ZARInstruments!Instrument.Clear.OIS</vt:lpstr>
      <vt:lpstr>AUDInstruments!Instrument.Clear.Swap</vt:lpstr>
      <vt:lpstr>CADInstruments!Instrument.Clear.Swap</vt:lpstr>
      <vt:lpstr>CHFInstruments!Instrument.Clear.Swap</vt:lpstr>
      <vt:lpstr>CNHInstruments!Instrument.Clear.Swap</vt:lpstr>
      <vt:lpstr>DKKInstruments!Instrument.Clear.Swap</vt:lpstr>
      <vt:lpstr>EURInstruments!Instrument.Clear.Swap</vt:lpstr>
      <vt:lpstr>GBPInstruments!Instrument.Clear.Swap</vt:lpstr>
      <vt:lpstr>HKDInstruments!Instrument.Clear.Swap</vt:lpstr>
      <vt:lpstr>JPYInstruments!Instrument.Clear.Swap</vt:lpstr>
      <vt:lpstr>NOKInstruments!Instrument.Clear.Swap</vt:lpstr>
      <vt:lpstr>NZDInstruments!Instrument.Clear.Swap</vt:lpstr>
      <vt:lpstr>SEKInstruments!Instrument.Clear.Swap</vt:lpstr>
      <vt:lpstr>USDInstruments!Instrument.Clear.Swap</vt:lpstr>
      <vt:lpstr>ZARInstruments!Instrument.Clear.Swap</vt:lpstr>
      <vt:lpstr>AUDInstruments!Instrument.Clear.TenorBasis1</vt:lpstr>
      <vt:lpstr>CADInstruments!Instrument.Clear.TenorBasis1</vt:lpstr>
      <vt:lpstr>CHFInstruments!Instrument.Clear.TenorBasis1</vt:lpstr>
      <vt:lpstr>CNHInstruments!Instrument.Clear.TenorBasis1</vt:lpstr>
      <vt:lpstr>DKKInstruments!Instrument.Clear.TenorBasis1</vt:lpstr>
      <vt:lpstr>EURInstruments!Instrument.Clear.TenorBasis1</vt:lpstr>
      <vt:lpstr>GBPInstruments!Instrument.Clear.TenorBasis1</vt:lpstr>
      <vt:lpstr>HKDInstruments!Instrument.Clear.TenorBasis1</vt:lpstr>
      <vt:lpstr>JPYInstruments!Instrument.Clear.TenorBasis1</vt:lpstr>
      <vt:lpstr>NOKInstruments!Instrument.Clear.TenorBasis1</vt:lpstr>
      <vt:lpstr>NZDInstruments!Instrument.Clear.TenorBasis1</vt:lpstr>
      <vt:lpstr>SEKInstruments!Instrument.Clear.TenorBasis1</vt:lpstr>
      <vt:lpstr>USDInstruments!Instrument.Clear.TenorBasis1</vt:lpstr>
      <vt:lpstr>ZARInstruments!Instrument.Clear.TenorBasis1</vt:lpstr>
      <vt:lpstr>AUDInstruments!Instrument.Clear.TenorBasis2</vt:lpstr>
      <vt:lpstr>CADInstruments!Instrument.Clear.TenorBasis2</vt:lpstr>
      <vt:lpstr>CHFInstruments!Instrument.Clear.TenorBasis2</vt:lpstr>
      <vt:lpstr>CNHInstruments!Instrument.Clear.TenorBasis2</vt:lpstr>
      <vt:lpstr>DKKInstruments!Instrument.Clear.TenorBasis2</vt:lpstr>
      <vt:lpstr>EURInstruments!Instrument.Clear.TenorBasis2</vt:lpstr>
      <vt:lpstr>GBPInstruments!Instrument.Clear.TenorBasis2</vt:lpstr>
      <vt:lpstr>HKDInstruments!Instrument.Clear.TenorBasis2</vt:lpstr>
      <vt:lpstr>JPYInstruments!Instrument.Clear.TenorBasis2</vt:lpstr>
      <vt:lpstr>NOKInstruments!Instrument.Clear.TenorBasis2</vt:lpstr>
      <vt:lpstr>NZDInstruments!Instrument.Clear.TenorBasis2</vt:lpstr>
      <vt:lpstr>SEKInstruments!Instrument.Clear.TenorBasis2</vt:lpstr>
      <vt:lpstr>USDInstruments!Instrument.Clear.TenorBasis2</vt:lpstr>
      <vt:lpstr>ZARInstruments!Instrument.Clear.TenorBasis2</vt:lpstr>
      <vt:lpstr>AUDInstruments!Instrument.Clear.TenorBasis3</vt:lpstr>
      <vt:lpstr>CADInstruments!Instrument.Clear.TenorBasis3</vt:lpstr>
      <vt:lpstr>CHFInstruments!Instrument.Clear.TenorBasis3</vt:lpstr>
      <vt:lpstr>CNHInstruments!Instrument.Clear.TenorBasis3</vt:lpstr>
      <vt:lpstr>DKKInstruments!Instrument.Clear.TenorBasis3</vt:lpstr>
      <vt:lpstr>EURInstruments!Instrument.Clear.TenorBasis3</vt:lpstr>
      <vt:lpstr>GBPInstruments!Instrument.Clear.TenorBasis3</vt:lpstr>
      <vt:lpstr>HKDInstruments!Instrument.Clear.TenorBasis3</vt:lpstr>
      <vt:lpstr>JPYInstruments!Instrument.Clear.TenorBasis3</vt:lpstr>
      <vt:lpstr>NOKInstruments!Instrument.Clear.TenorBasis3</vt:lpstr>
      <vt:lpstr>NZDInstruments!Instrument.Clear.TenorBasis3</vt:lpstr>
      <vt:lpstr>SEKInstruments!Instrument.Clear.TenorBasis3</vt:lpstr>
      <vt:lpstr>USDInstruments!Instrument.Clear.TenorBasis3</vt:lpstr>
      <vt:lpstr>ZARInstruments!Instrument.Clear.TenorBasis3</vt:lpstr>
      <vt:lpstr>AUDInstruments!Instrument.Clear.Xccy</vt:lpstr>
      <vt:lpstr>CADInstruments!Instrument.Clear.Xccy</vt:lpstr>
      <vt:lpstr>CHFInstruments!Instrument.Clear.Xccy</vt:lpstr>
      <vt:lpstr>CNHInstruments!Instrument.Clear.Xccy</vt:lpstr>
      <vt:lpstr>DKKInstruments!Instrument.Clear.Xccy</vt:lpstr>
      <vt:lpstr>EURInstruments!Instrument.Clear.Xccy</vt:lpstr>
      <vt:lpstr>GBPInstruments!Instrument.Clear.Xccy</vt:lpstr>
      <vt:lpstr>HKDInstruments!Instrument.Clear.Xccy</vt:lpstr>
      <vt:lpstr>JPYInstruments!Instrument.Clear.Xccy</vt:lpstr>
      <vt:lpstr>NOKInstruments!Instrument.Clear.Xccy</vt:lpstr>
      <vt:lpstr>NZDInstruments!Instrument.Clear.Xccy</vt:lpstr>
      <vt:lpstr>SEKInstruments!Instrument.Clear.Xccy</vt:lpstr>
      <vt:lpstr>USDInstruments!Instrument.Clear.Xccy</vt:lpstr>
      <vt:lpstr>ZARInstruments!Instrument.Clear.Xccy</vt:lpstr>
      <vt:lpstr>AUDInstruments!Instrument.CorrelationID.OIS</vt:lpstr>
      <vt:lpstr>CADInstruments!Instrument.CorrelationID.OIS</vt:lpstr>
      <vt:lpstr>CHFInstruments!Instrument.CorrelationID.OIS</vt:lpstr>
      <vt:lpstr>CNHInstruments!Instrument.CorrelationID.OIS</vt:lpstr>
      <vt:lpstr>DKKInstruments!Instrument.CorrelationID.OIS</vt:lpstr>
      <vt:lpstr>EURInstruments!Instrument.CorrelationID.OIS</vt:lpstr>
      <vt:lpstr>GBPInstruments!Instrument.CorrelationID.OIS</vt:lpstr>
      <vt:lpstr>HKDInstruments!Instrument.CorrelationID.OIS</vt:lpstr>
      <vt:lpstr>JPYInstruments!Instrument.CorrelationID.OIS</vt:lpstr>
      <vt:lpstr>NOKInstruments!Instrument.CorrelationID.OIS</vt:lpstr>
      <vt:lpstr>NZDInstruments!Instrument.CorrelationID.OIS</vt:lpstr>
      <vt:lpstr>SEKInstruments!Instrument.CorrelationID.OIS</vt:lpstr>
      <vt:lpstr>USDInstruments!Instrument.CorrelationID.OIS</vt:lpstr>
      <vt:lpstr>ZARInstruments!Instrument.CorrelationID.OIS</vt:lpstr>
      <vt:lpstr>AUDInstruments!Instrument.CorrelationID.Swap</vt:lpstr>
      <vt:lpstr>CADInstruments!Instrument.CorrelationID.Swap</vt:lpstr>
      <vt:lpstr>CHFInstruments!Instrument.CorrelationID.Swap</vt:lpstr>
      <vt:lpstr>CNHInstruments!Instrument.CorrelationID.Swap</vt:lpstr>
      <vt:lpstr>DKKInstruments!Instrument.CorrelationID.Swap</vt:lpstr>
      <vt:lpstr>EURInstruments!Instrument.CorrelationID.Swap</vt:lpstr>
      <vt:lpstr>GBPInstruments!Instrument.CorrelationID.Swap</vt:lpstr>
      <vt:lpstr>HKDInstruments!Instrument.CorrelationID.Swap</vt:lpstr>
      <vt:lpstr>JPYInstruments!Instrument.CorrelationID.Swap</vt:lpstr>
      <vt:lpstr>NOKInstruments!Instrument.CorrelationID.Swap</vt:lpstr>
      <vt:lpstr>NZDInstruments!Instrument.CorrelationID.Swap</vt:lpstr>
      <vt:lpstr>SEKInstruments!Instrument.CorrelationID.Swap</vt:lpstr>
      <vt:lpstr>USDInstruments!Instrument.CorrelationID.Swap</vt:lpstr>
      <vt:lpstr>ZARInstruments!Instrument.CorrelationID.Swap</vt:lpstr>
      <vt:lpstr>AUDInstruments!Instrument.CorrelationID.TenorBasis1</vt:lpstr>
      <vt:lpstr>CADInstruments!Instrument.CorrelationID.TenorBasis1</vt:lpstr>
      <vt:lpstr>CHFInstruments!Instrument.CorrelationID.TenorBasis1</vt:lpstr>
      <vt:lpstr>CNHInstruments!Instrument.CorrelationID.TenorBasis1</vt:lpstr>
      <vt:lpstr>DKKInstruments!Instrument.CorrelationID.TenorBasis1</vt:lpstr>
      <vt:lpstr>EURInstruments!Instrument.CorrelationID.TenorBasis1</vt:lpstr>
      <vt:lpstr>GBPInstruments!Instrument.CorrelationID.TenorBasis1</vt:lpstr>
      <vt:lpstr>HKDInstruments!Instrument.CorrelationID.TenorBasis1</vt:lpstr>
      <vt:lpstr>JPYInstruments!Instrument.CorrelationID.TenorBasis1</vt:lpstr>
      <vt:lpstr>NOKInstruments!Instrument.CorrelationID.TenorBasis1</vt:lpstr>
      <vt:lpstr>NZDInstruments!Instrument.CorrelationID.TenorBasis1</vt:lpstr>
      <vt:lpstr>SEKInstruments!Instrument.CorrelationID.TenorBasis1</vt:lpstr>
      <vt:lpstr>USDInstruments!Instrument.CorrelationID.TenorBasis1</vt:lpstr>
      <vt:lpstr>ZARInstruments!Instrument.CorrelationID.TenorBasis1</vt:lpstr>
      <vt:lpstr>AUDInstruments!Instrument.CorrelationID.TenorBasis2</vt:lpstr>
      <vt:lpstr>CADInstruments!Instrument.CorrelationID.TenorBasis2</vt:lpstr>
      <vt:lpstr>CHFInstruments!Instrument.CorrelationID.TenorBasis2</vt:lpstr>
      <vt:lpstr>CNHInstruments!Instrument.CorrelationID.TenorBasis2</vt:lpstr>
      <vt:lpstr>DKKInstruments!Instrument.CorrelationID.TenorBasis2</vt:lpstr>
      <vt:lpstr>EURInstruments!Instrument.CorrelationID.TenorBasis2</vt:lpstr>
      <vt:lpstr>GBPInstruments!Instrument.CorrelationID.TenorBasis2</vt:lpstr>
      <vt:lpstr>HKDInstruments!Instrument.CorrelationID.TenorBasis2</vt:lpstr>
      <vt:lpstr>JPYInstruments!Instrument.CorrelationID.TenorBasis2</vt:lpstr>
      <vt:lpstr>NOKInstruments!Instrument.CorrelationID.TenorBasis2</vt:lpstr>
      <vt:lpstr>NZDInstruments!Instrument.CorrelationID.TenorBasis2</vt:lpstr>
      <vt:lpstr>SEKInstruments!Instrument.CorrelationID.TenorBasis2</vt:lpstr>
      <vt:lpstr>USDInstruments!Instrument.CorrelationID.TenorBasis2</vt:lpstr>
      <vt:lpstr>ZARInstruments!Instrument.CorrelationID.TenorBasis2</vt:lpstr>
      <vt:lpstr>AUDInstruments!Instrument.CorrelationID.TenorBasis3</vt:lpstr>
      <vt:lpstr>CADInstruments!Instrument.CorrelationID.TenorBasis3</vt:lpstr>
      <vt:lpstr>CHFInstruments!Instrument.CorrelationID.TenorBasis3</vt:lpstr>
      <vt:lpstr>CNHInstruments!Instrument.CorrelationID.TenorBasis3</vt:lpstr>
      <vt:lpstr>DKKInstruments!Instrument.CorrelationID.TenorBasis3</vt:lpstr>
      <vt:lpstr>EURInstruments!Instrument.CorrelationID.TenorBasis3</vt:lpstr>
      <vt:lpstr>GBPInstruments!Instrument.CorrelationID.TenorBasis3</vt:lpstr>
      <vt:lpstr>HKDInstruments!Instrument.CorrelationID.TenorBasis3</vt:lpstr>
      <vt:lpstr>JPYInstruments!Instrument.CorrelationID.TenorBasis3</vt:lpstr>
      <vt:lpstr>NOKInstruments!Instrument.CorrelationID.TenorBasis3</vt:lpstr>
      <vt:lpstr>NZDInstruments!Instrument.CorrelationID.TenorBasis3</vt:lpstr>
      <vt:lpstr>SEKInstruments!Instrument.CorrelationID.TenorBasis3</vt:lpstr>
      <vt:lpstr>USDInstruments!Instrument.CorrelationID.TenorBasis3</vt:lpstr>
      <vt:lpstr>ZARInstruments!Instrument.CorrelationID.TenorBasis3</vt:lpstr>
      <vt:lpstr>AUDInstruments!Instrument.CorrelationID.Xccy</vt:lpstr>
      <vt:lpstr>CADInstruments!Instrument.CorrelationID.Xccy</vt:lpstr>
      <vt:lpstr>CHFInstruments!Instrument.CorrelationID.Xccy</vt:lpstr>
      <vt:lpstr>CNHInstruments!Instrument.CorrelationID.Xccy</vt:lpstr>
      <vt:lpstr>DKKInstruments!Instrument.CorrelationID.Xccy</vt:lpstr>
      <vt:lpstr>EURInstruments!Instrument.CorrelationID.Xccy</vt:lpstr>
      <vt:lpstr>GBPInstruments!Instrument.CorrelationID.Xccy</vt:lpstr>
      <vt:lpstr>HKDInstruments!Instrument.CorrelationID.Xccy</vt:lpstr>
      <vt:lpstr>JPYInstruments!Instrument.CorrelationID.Xccy</vt:lpstr>
      <vt:lpstr>NOKInstruments!Instrument.CorrelationID.Xccy</vt:lpstr>
      <vt:lpstr>NZDInstruments!Instrument.CorrelationID.Xccy</vt:lpstr>
      <vt:lpstr>SEKInstruments!Instrument.CorrelationID.Xccy</vt:lpstr>
      <vt:lpstr>USDInstruments!Instrument.CorrelationID.Xccy</vt:lpstr>
      <vt:lpstr>ZARInstruments!Instrument.CorrelationID.Xccy</vt:lpstr>
      <vt:lpstr>AUDInstruments!Instrument.Fields.OIS</vt:lpstr>
      <vt:lpstr>CADInstruments!Instrument.Fields.OIS</vt:lpstr>
      <vt:lpstr>CHFInstruments!Instrument.Fields.OIS</vt:lpstr>
      <vt:lpstr>CNHInstruments!Instrument.Fields.OIS</vt:lpstr>
      <vt:lpstr>DKKInstruments!Instrument.Fields.OIS</vt:lpstr>
      <vt:lpstr>EURInstruments!Instrument.Fields.OIS</vt:lpstr>
      <vt:lpstr>GBPInstruments!Instrument.Fields.OIS</vt:lpstr>
      <vt:lpstr>HKDInstruments!Instrument.Fields.OIS</vt:lpstr>
      <vt:lpstr>JPYInstruments!Instrument.Fields.OIS</vt:lpstr>
      <vt:lpstr>NOKInstruments!Instrument.Fields.OIS</vt:lpstr>
      <vt:lpstr>NZDInstruments!Instrument.Fields.OIS</vt:lpstr>
      <vt:lpstr>SEKInstruments!Instrument.Fields.OIS</vt:lpstr>
      <vt:lpstr>USDInstruments!Instrument.Fields.OIS</vt:lpstr>
      <vt:lpstr>ZARInstruments!Instrument.Fields.OIS</vt:lpstr>
      <vt:lpstr>AUDInstruments!Instrument.Fields.Swap</vt:lpstr>
      <vt:lpstr>CADInstruments!Instrument.Fields.Swap</vt:lpstr>
      <vt:lpstr>CHFInstruments!Instrument.Fields.Swap</vt:lpstr>
      <vt:lpstr>CNHInstruments!Instrument.Fields.Swap</vt:lpstr>
      <vt:lpstr>DKKInstruments!Instrument.Fields.Swap</vt:lpstr>
      <vt:lpstr>EURInstruments!Instrument.Fields.Swap</vt:lpstr>
      <vt:lpstr>GBPInstruments!Instrument.Fields.Swap</vt:lpstr>
      <vt:lpstr>HKDInstruments!Instrument.Fields.Swap</vt:lpstr>
      <vt:lpstr>JPYInstruments!Instrument.Fields.Swap</vt:lpstr>
      <vt:lpstr>NOKInstruments!Instrument.Fields.Swap</vt:lpstr>
      <vt:lpstr>NZDInstruments!Instrument.Fields.Swap</vt:lpstr>
      <vt:lpstr>SEKInstruments!Instrument.Fields.Swap</vt:lpstr>
      <vt:lpstr>USDInstruments!Instrument.Fields.Swap</vt:lpstr>
      <vt:lpstr>ZARInstruments!Instrument.Fields.Swap</vt:lpstr>
      <vt:lpstr>AUDInstruments!Instrument.Fields.TenorBasis1</vt:lpstr>
      <vt:lpstr>CADInstruments!Instrument.Fields.TenorBasis1</vt:lpstr>
      <vt:lpstr>CHFInstruments!Instrument.Fields.TenorBasis1</vt:lpstr>
      <vt:lpstr>CNHInstruments!Instrument.Fields.TenorBasis1</vt:lpstr>
      <vt:lpstr>DKKInstruments!Instrument.Fields.TenorBasis1</vt:lpstr>
      <vt:lpstr>EURInstruments!Instrument.Fields.TenorBasis1</vt:lpstr>
      <vt:lpstr>GBPInstruments!Instrument.Fields.TenorBasis1</vt:lpstr>
      <vt:lpstr>HKDInstruments!Instrument.Fields.TenorBasis1</vt:lpstr>
      <vt:lpstr>JPYInstruments!Instrument.Fields.TenorBasis1</vt:lpstr>
      <vt:lpstr>NOKInstruments!Instrument.Fields.TenorBasis1</vt:lpstr>
      <vt:lpstr>NZDInstruments!Instrument.Fields.TenorBasis1</vt:lpstr>
      <vt:lpstr>SEKInstruments!Instrument.Fields.TenorBasis1</vt:lpstr>
      <vt:lpstr>USDInstruments!Instrument.Fields.TenorBasis1</vt:lpstr>
      <vt:lpstr>ZARInstruments!Instrument.Fields.TenorBasis1</vt:lpstr>
      <vt:lpstr>AUDInstruments!Instrument.Fields.TenorBasis2</vt:lpstr>
      <vt:lpstr>CADInstruments!Instrument.Fields.TenorBasis2</vt:lpstr>
      <vt:lpstr>CHFInstruments!Instrument.Fields.TenorBasis2</vt:lpstr>
      <vt:lpstr>CNHInstruments!Instrument.Fields.TenorBasis2</vt:lpstr>
      <vt:lpstr>DKKInstruments!Instrument.Fields.TenorBasis2</vt:lpstr>
      <vt:lpstr>EURInstruments!Instrument.Fields.TenorBasis2</vt:lpstr>
      <vt:lpstr>GBPInstruments!Instrument.Fields.TenorBasis2</vt:lpstr>
      <vt:lpstr>HKDInstruments!Instrument.Fields.TenorBasis2</vt:lpstr>
      <vt:lpstr>JPYInstruments!Instrument.Fields.TenorBasis2</vt:lpstr>
      <vt:lpstr>NOKInstruments!Instrument.Fields.TenorBasis2</vt:lpstr>
      <vt:lpstr>NZDInstruments!Instrument.Fields.TenorBasis2</vt:lpstr>
      <vt:lpstr>SEKInstruments!Instrument.Fields.TenorBasis2</vt:lpstr>
      <vt:lpstr>USDInstruments!Instrument.Fields.TenorBasis2</vt:lpstr>
      <vt:lpstr>ZARInstruments!Instrument.Fields.TenorBasis2</vt:lpstr>
      <vt:lpstr>AUDInstruments!Instrument.Fields.TenorBasis3</vt:lpstr>
      <vt:lpstr>CADInstruments!Instrument.Fields.TenorBasis3</vt:lpstr>
      <vt:lpstr>CHFInstruments!Instrument.Fields.TenorBasis3</vt:lpstr>
      <vt:lpstr>CNHInstruments!Instrument.Fields.TenorBasis3</vt:lpstr>
      <vt:lpstr>DKKInstruments!Instrument.Fields.TenorBasis3</vt:lpstr>
      <vt:lpstr>EURInstruments!Instrument.Fields.TenorBasis3</vt:lpstr>
      <vt:lpstr>GBPInstruments!Instrument.Fields.TenorBasis3</vt:lpstr>
      <vt:lpstr>HKDInstruments!Instrument.Fields.TenorBasis3</vt:lpstr>
      <vt:lpstr>JPYInstruments!Instrument.Fields.TenorBasis3</vt:lpstr>
      <vt:lpstr>NOKInstruments!Instrument.Fields.TenorBasis3</vt:lpstr>
      <vt:lpstr>NZDInstruments!Instrument.Fields.TenorBasis3</vt:lpstr>
      <vt:lpstr>SEKInstruments!Instrument.Fields.TenorBasis3</vt:lpstr>
      <vt:lpstr>USDInstruments!Instrument.Fields.TenorBasis3</vt:lpstr>
      <vt:lpstr>ZARInstruments!Instrument.Fields.TenorBasis3</vt:lpstr>
      <vt:lpstr>AUDInstruments!Instrument.Fields.Xccy</vt:lpstr>
      <vt:lpstr>CADInstruments!Instrument.Fields.Xccy</vt:lpstr>
      <vt:lpstr>CHFInstruments!Instrument.Fields.Xccy</vt:lpstr>
      <vt:lpstr>CNHInstruments!Instrument.Fields.Xccy</vt:lpstr>
      <vt:lpstr>DKKInstruments!Instrument.Fields.Xccy</vt:lpstr>
      <vt:lpstr>EURInstruments!Instrument.Fields.Xccy</vt:lpstr>
      <vt:lpstr>GBPInstruments!Instrument.Fields.Xccy</vt:lpstr>
      <vt:lpstr>HKDInstruments!Instrument.Fields.Xccy</vt:lpstr>
      <vt:lpstr>JPYInstruments!Instrument.Fields.Xccy</vt:lpstr>
      <vt:lpstr>NOKInstruments!Instrument.Fields.Xccy</vt:lpstr>
      <vt:lpstr>NZDInstruments!Instrument.Fields.Xccy</vt:lpstr>
      <vt:lpstr>SEKInstruments!Instrument.Fields.Xccy</vt:lpstr>
      <vt:lpstr>USDInstruments!Instrument.Fields.Xccy</vt:lpstr>
      <vt:lpstr>ZARInstruments!Instrument.Fields.Xccy</vt:lpstr>
      <vt:lpstr>AUDInstruments!Instrument.OIS</vt:lpstr>
      <vt:lpstr>CADInstruments!Instrument.OIS</vt:lpstr>
      <vt:lpstr>CHFInstruments!Instrument.OIS</vt:lpstr>
      <vt:lpstr>CNHInstruments!Instrument.OIS</vt:lpstr>
      <vt:lpstr>DKKInstruments!Instrument.OIS</vt:lpstr>
      <vt:lpstr>EURInstruments!Instrument.OIS</vt:lpstr>
      <vt:lpstr>GBPInstruments!Instrument.OIS</vt:lpstr>
      <vt:lpstr>HKDInstruments!Instrument.OIS</vt:lpstr>
      <vt:lpstr>JPYInstruments!Instrument.OIS</vt:lpstr>
      <vt:lpstr>NOKInstruments!Instrument.OIS</vt:lpstr>
      <vt:lpstr>NZDInstruments!Instrument.OIS</vt:lpstr>
      <vt:lpstr>SEKInstruments!Instrument.OIS</vt:lpstr>
      <vt:lpstr>USDInstruments!Instrument.OIS</vt:lpstr>
      <vt:lpstr>ZARInstruments!Instrument.OIS</vt:lpstr>
      <vt:lpstr>AUDInstruments!Instrument.Output.Topleft.OIS</vt:lpstr>
      <vt:lpstr>CADInstruments!Instrument.Output.Topleft.OIS</vt:lpstr>
      <vt:lpstr>CHFInstruments!Instrument.Output.Topleft.OIS</vt:lpstr>
      <vt:lpstr>CNHInstruments!Instrument.Output.Topleft.OIS</vt:lpstr>
      <vt:lpstr>DKKInstruments!Instrument.Output.Topleft.OIS</vt:lpstr>
      <vt:lpstr>EURInstruments!Instrument.Output.Topleft.OIS</vt:lpstr>
      <vt:lpstr>GBPInstruments!Instrument.Output.Topleft.OIS</vt:lpstr>
      <vt:lpstr>HKDInstruments!Instrument.Output.Topleft.OIS</vt:lpstr>
      <vt:lpstr>JPYInstruments!Instrument.Output.Topleft.OIS</vt:lpstr>
      <vt:lpstr>NOKInstruments!Instrument.Output.Topleft.OIS</vt:lpstr>
      <vt:lpstr>NZDInstruments!Instrument.Output.Topleft.OIS</vt:lpstr>
      <vt:lpstr>SEKInstruments!Instrument.Output.Topleft.OIS</vt:lpstr>
      <vt:lpstr>USDInstruments!Instrument.Output.Topleft.OIS</vt:lpstr>
      <vt:lpstr>ZARInstruments!Instrument.Output.Topleft.OIS</vt:lpstr>
      <vt:lpstr>AUDInstruments!Instrument.Output.Topleft.Swap</vt:lpstr>
      <vt:lpstr>CADInstruments!Instrument.Output.Topleft.Swap</vt:lpstr>
      <vt:lpstr>CHFInstruments!Instrument.Output.Topleft.Swap</vt:lpstr>
      <vt:lpstr>CNHInstruments!Instrument.Output.Topleft.Swap</vt:lpstr>
      <vt:lpstr>DKKInstruments!Instrument.Output.Topleft.Swap</vt:lpstr>
      <vt:lpstr>EURInstruments!Instrument.Output.Topleft.Swap</vt:lpstr>
      <vt:lpstr>GBPInstruments!Instrument.Output.Topleft.Swap</vt:lpstr>
      <vt:lpstr>HKDInstruments!Instrument.Output.Topleft.Swap</vt:lpstr>
      <vt:lpstr>JPYInstruments!Instrument.Output.Topleft.Swap</vt:lpstr>
      <vt:lpstr>NOKInstruments!Instrument.Output.Topleft.Swap</vt:lpstr>
      <vt:lpstr>NZDInstruments!Instrument.Output.Topleft.Swap</vt:lpstr>
      <vt:lpstr>SEKInstruments!Instrument.Output.Topleft.Swap</vt:lpstr>
      <vt:lpstr>USDInstruments!Instrument.Output.Topleft.Swap</vt:lpstr>
      <vt:lpstr>ZARInstruments!Instrument.Output.Topleft.Swap</vt:lpstr>
      <vt:lpstr>AUDInstruments!Instrument.Output.Topleft.TenorBasis1</vt:lpstr>
      <vt:lpstr>CADInstruments!Instrument.Output.Topleft.TenorBasis1</vt:lpstr>
      <vt:lpstr>CHFInstruments!Instrument.Output.Topleft.TenorBasis1</vt:lpstr>
      <vt:lpstr>CNHInstruments!Instrument.Output.Topleft.TenorBasis1</vt:lpstr>
      <vt:lpstr>DKKInstruments!Instrument.Output.Topleft.TenorBasis1</vt:lpstr>
      <vt:lpstr>EURInstruments!Instrument.Output.Topleft.TenorBasis1</vt:lpstr>
      <vt:lpstr>GBPInstruments!Instrument.Output.Topleft.TenorBasis1</vt:lpstr>
      <vt:lpstr>HKDInstruments!Instrument.Output.Topleft.TenorBasis1</vt:lpstr>
      <vt:lpstr>JPYInstruments!Instrument.Output.Topleft.TenorBasis1</vt:lpstr>
      <vt:lpstr>NOKInstruments!Instrument.Output.Topleft.TenorBasis1</vt:lpstr>
      <vt:lpstr>NZDInstruments!Instrument.Output.Topleft.TenorBasis1</vt:lpstr>
      <vt:lpstr>SEKInstruments!Instrument.Output.Topleft.TenorBasis1</vt:lpstr>
      <vt:lpstr>USDInstruments!Instrument.Output.Topleft.TenorBasis1</vt:lpstr>
      <vt:lpstr>ZARInstruments!Instrument.Output.Topleft.TenorBasis1</vt:lpstr>
      <vt:lpstr>AUDInstruments!Instrument.Output.Topleft.TenorBasis2</vt:lpstr>
      <vt:lpstr>CADInstruments!Instrument.Output.Topleft.TenorBasis2</vt:lpstr>
      <vt:lpstr>CHFInstruments!Instrument.Output.Topleft.TenorBasis2</vt:lpstr>
      <vt:lpstr>CNHInstruments!Instrument.Output.Topleft.TenorBasis2</vt:lpstr>
      <vt:lpstr>DKKInstruments!Instrument.Output.Topleft.TenorBasis2</vt:lpstr>
      <vt:lpstr>EURInstruments!Instrument.Output.Topleft.TenorBasis2</vt:lpstr>
      <vt:lpstr>GBPInstruments!Instrument.Output.Topleft.TenorBasis2</vt:lpstr>
      <vt:lpstr>HKDInstruments!Instrument.Output.Topleft.TenorBasis2</vt:lpstr>
      <vt:lpstr>JPYInstruments!Instrument.Output.Topleft.TenorBasis2</vt:lpstr>
      <vt:lpstr>NOKInstruments!Instrument.Output.Topleft.TenorBasis2</vt:lpstr>
      <vt:lpstr>NZDInstruments!Instrument.Output.Topleft.TenorBasis2</vt:lpstr>
      <vt:lpstr>SEKInstruments!Instrument.Output.Topleft.TenorBasis2</vt:lpstr>
      <vt:lpstr>USDInstruments!Instrument.Output.Topleft.TenorBasis2</vt:lpstr>
      <vt:lpstr>ZARInstruments!Instrument.Output.Topleft.TenorBasis2</vt:lpstr>
      <vt:lpstr>AUDInstruments!Instrument.Output.Topleft.TenorBasis3</vt:lpstr>
      <vt:lpstr>CADInstruments!Instrument.Output.Topleft.TenorBasis3</vt:lpstr>
      <vt:lpstr>CHFInstruments!Instrument.Output.Topleft.TenorBasis3</vt:lpstr>
      <vt:lpstr>CNHInstruments!Instrument.Output.Topleft.TenorBasis3</vt:lpstr>
      <vt:lpstr>DKKInstruments!Instrument.Output.Topleft.TenorBasis3</vt:lpstr>
      <vt:lpstr>EURInstruments!Instrument.Output.Topleft.TenorBasis3</vt:lpstr>
      <vt:lpstr>GBPInstruments!Instrument.Output.Topleft.TenorBasis3</vt:lpstr>
      <vt:lpstr>HKDInstruments!Instrument.Output.Topleft.TenorBasis3</vt:lpstr>
      <vt:lpstr>JPYInstruments!Instrument.Output.Topleft.TenorBasis3</vt:lpstr>
      <vt:lpstr>NOKInstruments!Instrument.Output.Topleft.TenorBasis3</vt:lpstr>
      <vt:lpstr>NZDInstruments!Instrument.Output.Topleft.TenorBasis3</vt:lpstr>
      <vt:lpstr>SEKInstruments!Instrument.Output.Topleft.TenorBasis3</vt:lpstr>
      <vt:lpstr>USDInstruments!Instrument.Output.Topleft.TenorBasis3</vt:lpstr>
      <vt:lpstr>ZARInstruments!Instrument.Output.Topleft.TenorBasis3</vt:lpstr>
      <vt:lpstr>AUDInstruments!Instrument.Output.Topleft.Xccy</vt:lpstr>
      <vt:lpstr>CADInstruments!Instrument.Output.Topleft.Xccy</vt:lpstr>
      <vt:lpstr>CHFInstruments!Instrument.Output.Topleft.Xccy</vt:lpstr>
      <vt:lpstr>CNHInstruments!Instrument.Output.Topleft.Xccy</vt:lpstr>
      <vt:lpstr>DKKInstruments!Instrument.Output.Topleft.Xccy</vt:lpstr>
      <vt:lpstr>EURInstruments!Instrument.Output.Topleft.Xccy</vt:lpstr>
      <vt:lpstr>GBPInstruments!Instrument.Output.Topleft.Xccy</vt:lpstr>
      <vt:lpstr>HKDInstruments!Instrument.Output.Topleft.Xccy</vt:lpstr>
      <vt:lpstr>JPYInstruments!Instrument.Output.Topleft.Xccy</vt:lpstr>
      <vt:lpstr>NOKInstruments!Instrument.Output.Topleft.Xccy</vt:lpstr>
      <vt:lpstr>NZDInstruments!Instrument.Output.Topleft.Xccy</vt:lpstr>
      <vt:lpstr>SEKInstruments!Instrument.Output.Topleft.Xccy</vt:lpstr>
      <vt:lpstr>USDInstruments!Instrument.Output.Topleft.Xccy</vt:lpstr>
      <vt:lpstr>ZARInstruments!Instrument.Output.Topleft.Xccy</vt:lpstr>
      <vt:lpstr>AUDInstruments!Instrument.Swap</vt:lpstr>
      <vt:lpstr>CADInstruments!Instrument.Swap</vt:lpstr>
      <vt:lpstr>CHFInstruments!Instrument.Swap</vt:lpstr>
      <vt:lpstr>CNHInstruments!Instrument.Swap</vt:lpstr>
      <vt:lpstr>DKKInstruments!Instrument.Swap</vt:lpstr>
      <vt:lpstr>EURInstruments!Instrument.Swap</vt:lpstr>
      <vt:lpstr>GBPInstruments!Instrument.Swap</vt:lpstr>
      <vt:lpstr>HKDInstruments!Instrument.Swap</vt:lpstr>
      <vt:lpstr>JPYInstruments!Instrument.Swap</vt:lpstr>
      <vt:lpstr>NOKInstruments!Instrument.Swap</vt:lpstr>
      <vt:lpstr>NZDInstruments!Instrument.Swap</vt:lpstr>
      <vt:lpstr>SEKInstruments!Instrument.Swap</vt:lpstr>
      <vt:lpstr>USDInstruments!Instrument.Swap</vt:lpstr>
      <vt:lpstr>ZARInstruments!Instrument.Swap</vt:lpstr>
      <vt:lpstr>AUDInstruments!Instrument.TenorBasis1</vt:lpstr>
      <vt:lpstr>CADInstruments!Instrument.TenorBasis1</vt:lpstr>
      <vt:lpstr>CHFInstruments!Instrument.TenorBasis1</vt:lpstr>
      <vt:lpstr>CNHInstruments!Instrument.TenorBasis1</vt:lpstr>
      <vt:lpstr>DKKInstruments!Instrument.TenorBasis1</vt:lpstr>
      <vt:lpstr>EURInstruments!Instrument.TenorBasis1</vt:lpstr>
      <vt:lpstr>GBPInstruments!Instrument.TenorBasis1</vt:lpstr>
      <vt:lpstr>HKDInstruments!Instrument.TenorBasis1</vt:lpstr>
      <vt:lpstr>JPYInstruments!Instrument.TenorBasis1</vt:lpstr>
      <vt:lpstr>NOKInstruments!Instrument.TenorBasis1</vt:lpstr>
      <vt:lpstr>NZDInstruments!Instrument.TenorBasis1</vt:lpstr>
      <vt:lpstr>SEKInstruments!Instrument.TenorBasis1</vt:lpstr>
      <vt:lpstr>USDInstruments!Instrument.TenorBasis1</vt:lpstr>
      <vt:lpstr>ZARInstruments!Instrument.TenorBasis1</vt:lpstr>
      <vt:lpstr>AUDInstruments!Instrument.TenorBasis2</vt:lpstr>
      <vt:lpstr>CADInstruments!Instrument.TenorBasis2</vt:lpstr>
      <vt:lpstr>CHFInstruments!Instrument.TenorBasis2</vt:lpstr>
      <vt:lpstr>CNHInstruments!Instrument.TenorBasis2</vt:lpstr>
      <vt:lpstr>DKKInstruments!Instrument.TenorBasis2</vt:lpstr>
      <vt:lpstr>EURInstruments!Instrument.TenorBasis2</vt:lpstr>
      <vt:lpstr>GBPInstruments!Instrument.TenorBasis2</vt:lpstr>
      <vt:lpstr>HKDInstruments!Instrument.TenorBasis2</vt:lpstr>
      <vt:lpstr>JPYInstruments!Instrument.TenorBasis2</vt:lpstr>
      <vt:lpstr>NOKInstruments!Instrument.TenorBasis2</vt:lpstr>
      <vt:lpstr>NZDInstruments!Instrument.TenorBasis2</vt:lpstr>
      <vt:lpstr>SEKInstruments!Instrument.TenorBasis2</vt:lpstr>
      <vt:lpstr>USDInstruments!Instrument.TenorBasis2</vt:lpstr>
      <vt:lpstr>ZARInstruments!Instrument.TenorBasis2</vt:lpstr>
      <vt:lpstr>AUDInstruments!Instrument.TenorBasis3</vt:lpstr>
      <vt:lpstr>CADInstruments!Instrument.TenorBasis3</vt:lpstr>
      <vt:lpstr>CHFInstruments!Instrument.TenorBasis3</vt:lpstr>
      <vt:lpstr>CNHInstruments!Instrument.TenorBasis3</vt:lpstr>
      <vt:lpstr>DKKInstruments!Instrument.TenorBasis3</vt:lpstr>
      <vt:lpstr>EURInstruments!Instrument.TenorBasis3</vt:lpstr>
      <vt:lpstr>GBPInstruments!Instrument.TenorBasis3</vt:lpstr>
      <vt:lpstr>HKDInstruments!Instrument.TenorBasis3</vt:lpstr>
      <vt:lpstr>JPYInstruments!Instrument.TenorBasis3</vt:lpstr>
      <vt:lpstr>NOKInstruments!Instrument.TenorBasis3</vt:lpstr>
      <vt:lpstr>NZDInstruments!Instrument.TenorBasis3</vt:lpstr>
      <vt:lpstr>SEKInstruments!Instrument.TenorBasis3</vt:lpstr>
      <vt:lpstr>USDInstruments!Instrument.TenorBasis3</vt:lpstr>
      <vt:lpstr>ZARInstruments!Instrument.TenorBasis3</vt:lpstr>
      <vt:lpstr>AUDInstruments!Instrument.TenorLookup.OIS</vt:lpstr>
      <vt:lpstr>CADInstruments!Instrument.TenorLookup.OIS</vt:lpstr>
      <vt:lpstr>CHFInstruments!Instrument.TenorLookup.OIS</vt:lpstr>
      <vt:lpstr>CNHInstruments!Instrument.TenorLookup.OIS</vt:lpstr>
      <vt:lpstr>DKKInstruments!Instrument.TenorLookup.OIS</vt:lpstr>
      <vt:lpstr>EURInstruments!Instrument.TenorLookup.OIS</vt:lpstr>
      <vt:lpstr>GBPInstruments!Instrument.TenorLookup.OIS</vt:lpstr>
      <vt:lpstr>HKDInstruments!Instrument.TenorLookup.OIS</vt:lpstr>
      <vt:lpstr>JPYInstruments!Instrument.TenorLookup.OIS</vt:lpstr>
      <vt:lpstr>NOKInstruments!Instrument.TenorLookup.OIS</vt:lpstr>
      <vt:lpstr>NZDInstruments!Instrument.TenorLookup.OIS</vt:lpstr>
      <vt:lpstr>SEKInstruments!Instrument.TenorLookup.OIS</vt:lpstr>
      <vt:lpstr>USDInstruments!Instrument.TenorLookup.OIS</vt:lpstr>
      <vt:lpstr>ZARInstruments!Instrument.TenorLookup.OIS</vt:lpstr>
      <vt:lpstr>AUDInstruments!Instrument.TenorLookup.Swap</vt:lpstr>
      <vt:lpstr>CADInstruments!Instrument.TenorLookup.Swap</vt:lpstr>
      <vt:lpstr>CHFInstruments!Instrument.TenorLookup.Swap</vt:lpstr>
      <vt:lpstr>CNHInstruments!Instrument.TenorLookup.Swap</vt:lpstr>
      <vt:lpstr>DKKInstruments!Instrument.TenorLookup.Swap</vt:lpstr>
      <vt:lpstr>EURInstruments!Instrument.TenorLookup.Swap</vt:lpstr>
      <vt:lpstr>GBPInstruments!Instrument.TenorLookup.Swap</vt:lpstr>
      <vt:lpstr>HKDInstruments!Instrument.TenorLookup.Swap</vt:lpstr>
      <vt:lpstr>JPYInstruments!Instrument.TenorLookup.Swap</vt:lpstr>
      <vt:lpstr>NOKInstruments!Instrument.TenorLookup.Swap</vt:lpstr>
      <vt:lpstr>NZDInstruments!Instrument.TenorLookup.Swap</vt:lpstr>
      <vt:lpstr>SEKInstruments!Instrument.TenorLookup.Swap</vt:lpstr>
      <vt:lpstr>USDInstruments!Instrument.TenorLookup.Swap</vt:lpstr>
      <vt:lpstr>ZARInstruments!Instrument.TenorLookup.Swap</vt:lpstr>
      <vt:lpstr>AUDInstruments!Instrument.TenorLookup.TenorBasis1</vt:lpstr>
      <vt:lpstr>CADInstruments!Instrument.TenorLookup.TenorBasis1</vt:lpstr>
      <vt:lpstr>CHFInstruments!Instrument.TenorLookup.TenorBasis1</vt:lpstr>
      <vt:lpstr>CNHInstruments!Instrument.TenorLookup.TenorBasis1</vt:lpstr>
      <vt:lpstr>DKKInstruments!Instrument.TenorLookup.TenorBasis1</vt:lpstr>
      <vt:lpstr>EURInstruments!Instrument.TenorLookup.TenorBasis1</vt:lpstr>
      <vt:lpstr>GBPInstruments!Instrument.TenorLookup.TenorBasis1</vt:lpstr>
      <vt:lpstr>HKDInstruments!Instrument.TenorLookup.TenorBasis1</vt:lpstr>
      <vt:lpstr>JPYInstruments!Instrument.TenorLookup.TenorBasis1</vt:lpstr>
      <vt:lpstr>NOKInstruments!Instrument.TenorLookup.TenorBasis1</vt:lpstr>
      <vt:lpstr>NZDInstruments!Instrument.TenorLookup.TenorBasis1</vt:lpstr>
      <vt:lpstr>SEKInstruments!Instrument.TenorLookup.TenorBasis1</vt:lpstr>
      <vt:lpstr>USDInstruments!Instrument.TenorLookup.TenorBasis1</vt:lpstr>
      <vt:lpstr>ZARInstruments!Instrument.TenorLookup.TenorBasis1</vt:lpstr>
      <vt:lpstr>AUDInstruments!Instrument.TenorLookup.TenorBasis2</vt:lpstr>
      <vt:lpstr>CADInstruments!Instrument.TenorLookup.TenorBasis2</vt:lpstr>
      <vt:lpstr>CHFInstruments!Instrument.TenorLookup.TenorBasis2</vt:lpstr>
      <vt:lpstr>CNHInstruments!Instrument.TenorLookup.TenorBasis2</vt:lpstr>
      <vt:lpstr>DKKInstruments!Instrument.TenorLookup.TenorBasis2</vt:lpstr>
      <vt:lpstr>EURInstruments!Instrument.TenorLookup.TenorBasis2</vt:lpstr>
      <vt:lpstr>GBPInstruments!Instrument.TenorLookup.TenorBasis2</vt:lpstr>
      <vt:lpstr>HKDInstruments!Instrument.TenorLookup.TenorBasis2</vt:lpstr>
      <vt:lpstr>JPYInstruments!Instrument.TenorLookup.TenorBasis2</vt:lpstr>
      <vt:lpstr>NOKInstruments!Instrument.TenorLookup.TenorBasis2</vt:lpstr>
      <vt:lpstr>NZDInstruments!Instrument.TenorLookup.TenorBasis2</vt:lpstr>
      <vt:lpstr>SEKInstruments!Instrument.TenorLookup.TenorBasis2</vt:lpstr>
      <vt:lpstr>USDInstruments!Instrument.TenorLookup.TenorBasis2</vt:lpstr>
      <vt:lpstr>ZARInstruments!Instrument.TenorLookup.TenorBasis2</vt:lpstr>
      <vt:lpstr>AUDInstruments!Instrument.TenorLookup.TenorBasis3</vt:lpstr>
      <vt:lpstr>CADInstruments!Instrument.TenorLookup.TenorBasis3</vt:lpstr>
      <vt:lpstr>CHFInstruments!Instrument.TenorLookup.TenorBasis3</vt:lpstr>
      <vt:lpstr>CNHInstruments!Instrument.TenorLookup.TenorBasis3</vt:lpstr>
      <vt:lpstr>DKKInstruments!Instrument.TenorLookup.TenorBasis3</vt:lpstr>
      <vt:lpstr>EURInstruments!Instrument.TenorLookup.TenorBasis3</vt:lpstr>
      <vt:lpstr>GBPInstruments!Instrument.TenorLookup.TenorBasis3</vt:lpstr>
      <vt:lpstr>HKDInstruments!Instrument.TenorLookup.TenorBasis3</vt:lpstr>
      <vt:lpstr>JPYInstruments!Instrument.TenorLookup.TenorBasis3</vt:lpstr>
      <vt:lpstr>NOKInstruments!Instrument.TenorLookup.TenorBasis3</vt:lpstr>
      <vt:lpstr>NZDInstruments!Instrument.TenorLookup.TenorBasis3</vt:lpstr>
      <vt:lpstr>SEKInstruments!Instrument.TenorLookup.TenorBasis3</vt:lpstr>
      <vt:lpstr>USDInstruments!Instrument.TenorLookup.TenorBasis3</vt:lpstr>
      <vt:lpstr>ZARInstruments!Instrument.TenorLookup.TenorBasis3</vt:lpstr>
      <vt:lpstr>AUDInstruments!Instrument.TenorLookup.Xccy</vt:lpstr>
      <vt:lpstr>CADInstruments!Instrument.TenorLookup.Xccy</vt:lpstr>
      <vt:lpstr>CHFInstruments!Instrument.TenorLookup.Xccy</vt:lpstr>
      <vt:lpstr>CNHInstruments!Instrument.TenorLookup.Xccy</vt:lpstr>
      <vt:lpstr>DKKInstruments!Instrument.TenorLookup.Xccy</vt:lpstr>
      <vt:lpstr>EURInstruments!Instrument.TenorLookup.Xccy</vt:lpstr>
      <vt:lpstr>GBPInstruments!Instrument.TenorLookup.Xccy</vt:lpstr>
      <vt:lpstr>HKDInstruments!Instrument.TenorLookup.Xccy</vt:lpstr>
      <vt:lpstr>JPYInstruments!Instrument.TenorLookup.Xccy</vt:lpstr>
      <vt:lpstr>NOKInstruments!Instrument.TenorLookup.Xccy</vt:lpstr>
      <vt:lpstr>NZDInstruments!Instrument.TenorLookup.Xccy</vt:lpstr>
      <vt:lpstr>SEKInstruments!Instrument.TenorLookup.Xccy</vt:lpstr>
      <vt:lpstr>USDInstruments!Instrument.TenorLookup.Xccy</vt:lpstr>
      <vt:lpstr>ZARInstruments!Instrument.TenorLookup.Xccy</vt:lpstr>
      <vt:lpstr>AUDInstruments!Instrument.Tickers.OIS</vt:lpstr>
      <vt:lpstr>CADInstruments!Instrument.Tickers.OIS</vt:lpstr>
      <vt:lpstr>CHFInstruments!Instrument.Tickers.OIS</vt:lpstr>
      <vt:lpstr>CNHInstruments!Instrument.Tickers.OIS</vt:lpstr>
      <vt:lpstr>DKKInstruments!Instrument.Tickers.OIS</vt:lpstr>
      <vt:lpstr>EURInstruments!Instrument.Tickers.OIS</vt:lpstr>
      <vt:lpstr>GBPInstruments!Instrument.Tickers.OIS</vt:lpstr>
      <vt:lpstr>HKDInstruments!Instrument.Tickers.OIS</vt:lpstr>
      <vt:lpstr>JPYInstruments!Instrument.Tickers.OIS</vt:lpstr>
      <vt:lpstr>NOKInstruments!Instrument.Tickers.OIS</vt:lpstr>
      <vt:lpstr>NZDInstruments!Instrument.Tickers.OIS</vt:lpstr>
      <vt:lpstr>SEKInstruments!Instrument.Tickers.OIS</vt:lpstr>
      <vt:lpstr>USDInstruments!Instrument.Tickers.OIS</vt:lpstr>
      <vt:lpstr>ZARInstruments!Instrument.Tickers.OIS</vt:lpstr>
      <vt:lpstr>AUDInstruments!Instrument.Tickers.Swap</vt:lpstr>
      <vt:lpstr>CADInstruments!Instrument.Tickers.Swap</vt:lpstr>
      <vt:lpstr>CHFInstruments!Instrument.Tickers.Swap</vt:lpstr>
      <vt:lpstr>CNHInstruments!Instrument.Tickers.Swap</vt:lpstr>
      <vt:lpstr>DKKInstruments!Instrument.Tickers.Swap</vt:lpstr>
      <vt:lpstr>EURInstruments!Instrument.Tickers.Swap</vt:lpstr>
      <vt:lpstr>GBPInstruments!Instrument.Tickers.Swap</vt:lpstr>
      <vt:lpstr>HKDInstruments!Instrument.Tickers.Swap</vt:lpstr>
      <vt:lpstr>JPYInstruments!Instrument.Tickers.Swap</vt:lpstr>
      <vt:lpstr>NOKInstruments!Instrument.Tickers.Swap</vt:lpstr>
      <vt:lpstr>NZDInstruments!Instrument.Tickers.Swap</vt:lpstr>
      <vt:lpstr>SEKInstruments!Instrument.Tickers.Swap</vt:lpstr>
      <vt:lpstr>USDInstruments!Instrument.Tickers.Swap</vt:lpstr>
      <vt:lpstr>ZARInstruments!Instrument.Tickers.Swap</vt:lpstr>
      <vt:lpstr>AUDInstruments!Instrument.Tickers.TenorBasis1</vt:lpstr>
      <vt:lpstr>CADInstruments!Instrument.Tickers.TenorBasis1</vt:lpstr>
      <vt:lpstr>CHFInstruments!Instrument.Tickers.TenorBasis1</vt:lpstr>
      <vt:lpstr>CNHInstruments!Instrument.Tickers.TenorBasis1</vt:lpstr>
      <vt:lpstr>DKKInstruments!Instrument.Tickers.TenorBasis1</vt:lpstr>
      <vt:lpstr>EURInstruments!Instrument.Tickers.TenorBasis1</vt:lpstr>
      <vt:lpstr>GBPInstruments!Instrument.Tickers.TenorBasis1</vt:lpstr>
      <vt:lpstr>HKDInstruments!Instrument.Tickers.TenorBasis1</vt:lpstr>
      <vt:lpstr>JPYInstruments!Instrument.Tickers.TenorBasis1</vt:lpstr>
      <vt:lpstr>NOKInstruments!Instrument.Tickers.TenorBasis1</vt:lpstr>
      <vt:lpstr>NZDInstruments!Instrument.Tickers.TenorBasis1</vt:lpstr>
      <vt:lpstr>SEKInstruments!Instrument.Tickers.TenorBasis1</vt:lpstr>
      <vt:lpstr>USDInstruments!Instrument.Tickers.TenorBasis1</vt:lpstr>
      <vt:lpstr>ZARInstruments!Instrument.Tickers.TenorBasis1</vt:lpstr>
      <vt:lpstr>AUDInstruments!Instrument.Tickers.TenorBasis2</vt:lpstr>
      <vt:lpstr>CADInstruments!Instrument.Tickers.TenorBasis2</vt:lpstr>
      <vt:lpstr>CHFInstruments!Instrument.Tickers.TenorBasis2</vt:lpstr>
      <vt:lpstr>CNHInstruments!Instrument.Tickers.TenorBasis2</vt:lpstr>
      <vt:lpstr>DKKInstruments!Instrument.Tickers.TenorBasis2</vt:lpstr>
      <vt:lpstr>EURInstruments!Instrument.Tickers.TenorBasis2</vt:lpstr>
      <vt:lpstr>GBPInstruments!Instrument.Tickers.TenorBasis2</vt:lpstr>
      <vt:lpstr>HKDInstruments!Instrument.Tickers.TenorBasis2</vt:lpstr>
      <vt:lpstr>JPYInstruments!Instrument.Tickers.TenorBasis2</vt:lpstr>
      <vt:lpstr>NOKInstruments!Instrument.Tickers.TenorBasis2</vt:lpstr>
      <vt:lpstr>NZDInstruments!Instrument.Tickers.TenorBasis2</vt:lpstr>
      <vt:lpstr>SEKInstruments!Instrument.Tickers.TenorBasis2</vt:lpstr>
      <vt:lpstr>USDInstruments!Instrument.Tickers.TenorBasis2</vt:lpstr>
      <vt:lpstr>ZARInstruments!Instrument.Tickers.TenorBasis2</vt:lpstr>
      <vt:lpstr>AUDInstruments!Instrument.Tickers.TenorBasis3</vt:lpstr>
      <vt:lpstr>CADInstruments!Instrument.Tickers.TenorBasis3</vt:lpstr>
      <vt:lpstr>CHFInstruments!Instrument.Tickers.TenorBasis3</vt:lpstr>
      <vt:lpstr>CNHInstruments!Instrument.Tickers.TenorBasis3</vt:lpstr>
      <vt:lpstr>DKKInstruments!Instrument.Tickers.TenorBasis3</vt:lpstr>
      <vt:lpstr>EURInstruments!Instrument.Tickers.TenorBasis3</vt:lpstr>
      <vt:lpstr>GBPInstruments!Instrument.Tickers.TenorBasis3</vt:lpstr>
      <vt:lpstr>HKDInstruments!Instrument.Tickers.TenorBasis3</vt:lpstr>
      <vt:lpstr>JPYInstruments!Instrument.Tickers.TenorBasis3</vt:lpstr>
      <vt:lpstr>NOKInstruments!Instrument.Tickers.TenorBasis3</vt:lpstr>
      <vt:lpstr>NZDInstruments!Instrument.Tickers.TenorBasis3</vt:lpstr>
      <vt:lpstr>SEKInstruments!Instrument.Tickers.TenorBasis3</vt:lpstr>
      <vt:lpstr>USDInstruments!Instrument.Tickers.TenorBasis3</vt:lpstr>
      <vt:lpstr>ZARInstruments!Instrument.Tickers.TenorBasis3</vt:lpstr>
      <vt:lpstr>AUDInstruments!Instrument.Tickers.Xccy</vt:lpstr>
      <vt:lpstr>CADInstruments!Instrument.Tickers.Xccy</vt:lpstr>
      <vt:lpstr>CHFInstruments!Instrument.Tickers.Xccy</vt:lpstr>
      <vt:lpstr>CNHInstruments!Instrument.Tickers.Xccy</vt:lpstr>
      <vt:lpstr>DKKInstruments!Instrument.Tickers.Xccy</vt:lpstr>
      <vt:lpstr>EURInstruments!Instrument.Tickers.Xccy</vt:lpstr>
      <vt:lpstr>GBPInstruments!Instrument.Tickers.Xccy</vt:lpstr>
      <vt:lpstr>HKDInstruments!Instrument.Tickers.Xccy</vt:lpstr>
      <vt:lpstr>JPYInstruments!Instrument.Tickers.Xccy</vt:lpstr>
      <vt:lpstr>NOKInstruments!Instrument.Tickers.Xccy</vt:lpstr>
      <vt:lpstr>NZDInstruments!Instrument.Tickers.Xccy</vt:lpstr>
      <vt:lpstr>SEKInstruments!Instrument.Tickers.Xccy</vt:lpstr>
      <vt:lpstr>USDInstruments!Instrument.Tickers.Xccy</vt:lpstr>
      <vt:lpstr>ZARInstruments!Instrument.Tickers.Xccy</vt:lpstr>
      <vt:lpstr>AUDInstruments!Instrument.Xccy</vt:lpstr>
      <vt:lpstr>CADInstruments!Instrument.Xccy</vt:lpstr>
      <vt:lpstr>CHFInstruments!Instrument.Xccy</vt:lpstr>
      <vt:lpstr>CNHInstruments!Instrument.Xccy</vt:lpstr>
      <vt:lpstr>DKKInstruments!Instrument.Xccy</vt:lpstr>
      <vt:lpstr>EURInstruments!Instrument.Xccy</vt:lpstr>
      <vt:lpstr>GBPInstruments!Instrument.Xccy</vt:lpstr>
      <vt:lpstr>HKDInstruments!Instrument.Xccy</vt:lpstr>
      <vt:lpstr>JPYInstruments!Instrument.Xccy</vt:lpstr>
      <vt:lpstr>NOKInstruments!Instrument.Xccy</vt:lpstr>
      <vt:lpstr>NZDInstruments!Instrument.Xccy</vt:lpstr>
      <vt:lpstr>SEKInstruments!Instrument.Xccy</vt:lpstr>
      <vt:lpstr>USDInstruments!Instrument.Xccy</vt:lpstr>
      <vt:lpstr>ZARInstruments!Instrument.Xccy</vt:lpstr>
      <vt:lpstr>CNHCurve!leg1forecast</vt:lpstr>
      <vt:lpstr>AUDMarketData!MarketData.Bump.OIS</vt:lpstr>
      <vt:lpstr>CADMarketData!MarketData.Bump.OIS</vt:lpstr>
      <vt:lpstr>CHFMarketData!MarketData.Bump.OIS</vt:lpstr>
      <vt:lpstr>CNHMarketData!MarketData.Bump.OIS</vt:lpstr>
      <vt:lpstr>DKKMarketData!MarketData.Bump.OIS</vt:lpstr>
      <vt:lpstr>EURMarketData!MarketData.Bump.OIS</vt:lpstr>
      <vt:lpstr>GBPMarketData!MarketData.Bump.OIS</vt:lpstr>
      <vt:lpstr>HKDMarketData!MarketData.Bump.OIS</vt:lpstr>
      <vt:lpstr>JPYMarketData!MarketData.Bump.OIS</vt:lpstr>
      <vt:lpstr>NOKMarketData!MarketData.Bump.OIS</vt:lpstr>
      <vt:lpstr>NZDMarketData!MarketData.Bump.OIS</vt:lpstr>
      <vt:lpstr>SEKMarketData!MarketData.Bump.OIS</vt:lpstr>
      <vt:lpstr>USDMarketData!MarketData.Bump.OIS</vt:lpstr>
      <vt:lpstr>ZARMarketData!MarketData.Bump.OIS</vt:lpstr>
      <vt:lpstr>AUDMarketData!MarketData.Bump.Swap</vt:lpstr>
      <vt:lpstr>CADMarketData!MarketData.Bump.Swap</vt:lpstr>
      <vt:lpstr>CHFMarketData!MarketData.Bump.Swap</vt:lpstr>
      <vt:lpstr>CNHMarketData!MarketData.Bump.Swap</vt:lpstr>
      <vt:lpstr>DKKMarketData!MarketData.Bump.Swap</vt:lpstr>
      <vt:lpstr>EURMarketData!MarketData.Bump.Swap</vt:lpstr>
      <vt:lpstr>GBPMarketData!MarketData.Bump.Swap</vt:lpstr>
      <vt:lpstr>HKDMarketData!MarketData.Bump.Swap</vt:lpstr>
      <vt:lpstr>JPYMarketData!MarketData.Bump.Swap</vt:lpstr>
      <vt:lpstr>NOKMarketData!MarketData.Bump.Swap</vt:lpstr>
      <vt:lpstr>NZDMarketData!MarketData.Bump.Swap</vt:lpstr>
      <vt:lpstr>SEKMarketData!MarketData.Bump.Swap</vt:lpstr>
      <vt:lpstr>USDMarketData!MarketData.Bump.Swap</vt:lpstr>
      <vt:lpstr>ZARMarketData!MarketData.Bump.Swap</vt:lpstr>
      <vt:lpstr>AUDMarketData!MarketData.Bump.TenorBasis1</vt:lpstr>
      <vt:lpstr>CADMarketData!MarketData.Bump.TenorBasis1</vt:lpstr>
      <vt:lpstr>CHFMarketData!MarketData.Bump.TenorBasis1</vt:lpstr>
      <vt:lpstr>CNHMarketData!MarketData.Bump.TenorBasis1</vt:lpstr>
      <vt:lpstr>DKKMarketData!MarketData.Bump.TenorBasis1</vt:lpstr>
      <vt:lpstr>EURMarketData!MarketData.Bump.TenorBasis1</vt:lpstr>
      <vt:lpstr>GBPMarketData!MarketData.Bump.TenorBasis1</vt:lpstr>
      <vt:lpstr>HKDMarketData!MarketData.Bump.TenorBasis1</vt:lpstr>
      <vt:lpstr>JPYMarketData!MarketData.Bump.TenorBasis1</vt:lpstr>
      <vt:lpstr>NOKMarketData!MarketData.Bump.TenorBasis1</vt:lpstr>
      <vt:lpstr>NZDMarketData!MarketData.Bump.TenorBasis1</vt:lpstr>
      <vt:lpstr>SEKMarketData!MarketData.Bump.TenorBasis1</vt:lpstr>
      <vt:lpstr>USDMarketData!MarketData.Bump.TenorBasis1</vt:lpstr>
      <vt:lpstr>ZARMarketData!MarketData.Bump.TenorBasis1</vt:lpstr>
      <vt:lpstr>AUDMarketData!MarketData.Bump.TenorBasis2</vt:lpstr>
      <vt:lpstr>CADMarketData!MarketData.Bump.TenorBasis2</vt:lpstr>
      <vt:lpstr>CHFMarketData!MarketData.Bump.TenorBasis2</vt:lpstr>
      <vt:lpstr>CNHMarketData!MarketData.Bump.TenorBasis2</vt:lpstr>
      <vt:lpstr>DKKMarketData!MarketData.Bump.TenorBasis2</vt:lpstr>
      <vt:lpstr>EURMarketData!MarketData.Bump.TenorBasis2</vt:lpstr>
      <vt:lpstr>GBPMarketData!MarketData.Bump.TenorBasis2</vt:lpstr>
      <vt:lpstr>HKDMarketData!MarketData.Bump.TenorBasis2</vt:lpstr>
      <vt:lpstr>JPYMarketData!MarketData.Bump.TenorBasis2</vt:lpstr>
      <vt:lpstr>NOKMarketData!MarketData.Bump.TenorBasis2</vt:lpstr>
      <vt:lpstr>NZDMarketData!MarketData.Bump.TenorBasis2</vt:lpstr>
      <vt:lpstr>SEKMarketData!MarketData.Bump.TenorBasis2</vt:lpstr>
      <vt:lpstr>USDMarketData!MarketData.Bump.TenorBasis2</vt:lpstr>
      <vt:lpstr>ZARMarketData!MarketData.Bump.TenorBasis2</vt:lpstr>
      <vt:lpstr>AUDMarketData!MarketData.Bump.TenorBasis3</vt:lpstr>
      <vt:lpstr>CADMarketData!MarketData.Bump.TenorBasis3</vt:lpstr>
      <vt:lpstr>CHFMarketData!MarketData.Bump.TenorBasis3</vt:lpstr>
      <vt:lpstr>CNHMarketData!MarketData.Bump.TenorBasis3</vt:lpstr>
      <vt:lpstr>DKKMarketData!MarketData.Bump.TenorBasis3</vt:lpstr>
      <vt:lpstr>EURMarketData!MarketData.Bump.TenorBasis3</vt:lpstr>
      <vt:lpstr>GBPMarketData!MarketData.Bump.TenorBasis3</vt:lpstr>
      <vt:lpstr>HKDMarketData!MarketData.Bump.TenorBasis3</vt:lpstr>
      <vt:lpstr>JPYMarketData!MarketData.Bump.TenorBasis3</vt:lpstr>
      <vt:lpstr>NOKMarketData!MarketData.Bump.TenorBasis3</vt:lpstr>
      <vt:lpstr>NZDMarketData!MarketData.Bump.TenorBasis3</vt:lpstr>
      <vt:lpstr>SEKMarketData!MarketData.Bump.TenorBasis3</vt:lpstr>
      <vt:lpstr>USDMarketData!MarketData.Bump.TenorBasis3</vt:lpstr>
      <vt:lpstr>ZARMarketData!MarketData.Bump.TenorBasis3</vt:lpstr>
      <vt:lpstr>AUDMarketData!MarketData.Bump.Xccy</vt:lpstr>
      <vt:lpstr>CADMarketData!MarketData.Bump.Xccy</vt:lpstr>
      <vt:lpstr>CHFMarketData!MarketData.Bump.Xccy</vt:lpstr>
      <vt:lpstr>CNHMarketData!MarketData.Bump.Xccy</vt:lpstr>
      <vt:lpstr>DKKMarketData!MarketData.Bump.Xccy</vt:lpstr>
      <vt:lpstr>EURMarketData!MarketData.Bump.Xccy</vt:lpstr>
      <vt:lpstr>GBPMarketData!MarketData.Bump.Xccy</vt:lpstr>
      <vt:lpstr>HKDMarketData!MarketData.Bump.Xccy</vt:lpstr>
      <vt:lpstr>JPYMarketData!MarketData.Bump.Xccy</vt:lpstr>
      <vt:lpstr>NOKMarketData!MarketData.Bump.Xccy</vt:lpstr>
      <vt:lpstr>NZDMarketData!MarketData.Bump.Xccy</vt:lpstr>
      <vt:lpstr>SEKMarketData!MarketData.Bump.Xccy</vt:lpstr>
      <vt:lpstr>USDMarketData!MarketData.Bump.Xccy</vt:lpstr>
      <vt:lpstr>ZARMarketData!MarketData.Bump.Xccy</vt:lpstr>
      <vt:lpstr>AUDMarketData!MarketData.OIS</vt:lpstr>
      <vt:lpstr>CADMarketData!MarketData.OIS</vt:lpstr>
      <vt:lpstr>CHFMarketData!MarketData.OIS</vt:lpstr>
      <vt:lpstr>CNHMarketData!MarketData.OIS</vt:lpstr>
      <vt:lpstr>DKKMarketData!MarketData.OIS</vt:lpstr>
      <vt:lpstr>EURMarketData!MarketData.OIS</vt:lpstr>
      <vt:lpstr>GBPMarketData!MarketData.OIS</vt:lpstr>
      <vt:lpstr>HKDMarketData!MarketData.OIS</vt:lpstr>
      <vt:lpstr>JPYMarketData!MarketData.OIS</vt:lpstr>
      <vt:lpstr>NOKMarketData!MarketData.OIS</vt:lpstr>
      <vt:lpstr>NZDMarketData!MarketData.OIS</vt:lpstr>
      <vt:lpstr>SEKMarketData!MarketData.OIS</vt:lpstr>
      <vt:lpstr>USDMarketData!MarketData.OIS</vt:lpstr>
      <vt:lpstr>ZARMarketData!MarketData.OIS</vt:lpstr>
      <vt:lpstr>AUDMarketData!MarketData.Quote.OIS.Basis</vt:lpstr>
      <vt:lpstr>CADMarketData!MarketData.Quote.OIS.Basis</vt:lpstr>
      <vt:lpstr>CHFMarketData!MarketData.Quote.OIS.Basis</vt:lpstr>
      <vt:lpstr>CNHMarketData!MarketData.Quote.OIS.Basis</vt:lpstr>
      <vt:lpstr>DKKMarketData!MarketData.Quote.OIS.Basis</vt:lpstr>
      <vt:lpstr>EURMarketData!MarketData.Quote.OIS.Basis</vt:lpstr>
      <vt:lpstr>GBPMarketData!MarketData.Quote.OIS.Basis</vt:lpstr>
      <vt:lpstr>HKDMarketData!MarketData.Quote.OIS.Basis</vt:lpstr>
      <vt:lpstr>JPYMarketData!MarketData.Quote.OIS.Basis</vt:lpstr>
      <vt:lpstr>NOKMarketData!MarketData.Quote.OIS.Basis</vt:lpstr>
      <vt:lpstr>NZDMarketData!MarketData.Quote.OIS.Basis</vt:lpstr>
      <vt:lpstr>SEKMarketData!MarketData.Quote.OIS.Basis</vt:lpstr>
      <vt:lpstr>USDMarketData!MarketData.Quote.OIS.Basis</vt:lpstr>
      <vt:lpstr>ZARMarketData!MarketData.Quote.OIS.Basis</vt:lpstr>
      <vt:lpstr>AUDMarketData!MarketData.Quote.OIS.Outrights</vt:lpstr>
      <vt:lpstr>CADMarketData!MarketData.Quote.OIS.Outrights</vt:lpstr>
      <vt:lpstr>CHFMarketData!MarketData.Quote.OIS.Outrights</vt:lpstr>
      <vt:lpstr>CNHMarketData!MarketData.Quote.OIS.Outrights</vt:lpstr>
      <vt:lpstr>DKKMarketData!MarketData.Quote.OIS.Outrights</vt:lpstr>
      <vt:lpstr>EURMarketData!MarketData.Quote.OIS.Outrights</vt:lpstr>
      <vt:lpstr>GBPMarketData!MarketData.Quote.OIS.Outrights</vt:lpstr>
      <vt:lpstr>HKDMarketData!MarketData.Quote.OIS.Outrights</vt:lpstr>
      <vt:lpstr>JPYMarketData!MarketData.Quote.OIS.Outrights</vt:lpstr>
      <vt:lpstr>NOKMarketData!MarketData.Quote.OIS.Outrights</vt:lpstr>
      <vt:lpstr>NZDMarketData!MarketData.Quote.OIS.Outrights</vt:lpstr>
      <vt:lpstr>SEKMarketData!MarketData.Quote.OIS.Outrights</vt:lpstr>
      <vt:lpstr>USDMarketData!MarketData.Quote.OIS.Outrights</vt:lpstr>
      <vt:lpstr>ZARMarketData!MarketData.Quote.OIS.Outrights</vt:lpstr>
      <vt:lpstr>AUDMarketData!MarketData.Quote.OIS.Swaps</vt:lpstr>
      <vt:lpstr>CADMarketData!MarketData.Quote.OIS.Swaps</vt:lpstr>
      <vt:lpstr>CHFMarketData!MarketData.Quote.OIS.Swaps</vt:lpstr>
      <vt:lpstr>CNHMarketData!MarketData.Quote.OIS.Swaps</vt:lpstr>
      <vt:lpstr>DKKMarketData!MarketData.Quote.OIS.Swaps</vt:lpstr>
      <vt:lpstr>EURMarketData!MarketData.Quote.OIS.Swaps</vt:lpstr>
      <vt:lpstr>GBPMarketData!MarketData.Quote.OIS.Swaps</vt:lpstr>
      <vt:lpstr>HKDMarketData!MarketData.Quote.OIS.Swaps</vt:lpstr>
      <vt:lpstr>JPYMarketData!MarketData.Quote.OIS.Swaps</vt:lpstr>
      <vt:lpstr>NOKMarketData!MarketData.Quote.OIS.Swaps</vt:lpstr>
      <vt:lpstr>NZDMarketData!MarketData.Quote.OIS.Swaps</vt:lpstr>
      <vt:lpstr>SEKMarketData!MarketData.Quote.OIS.Swaps</vt:lpstr>
      <vt:lpstr>USDMarketData!MarketData.Quote.OIS.Swaps</vt:lpstr>
      <vt:lpstr>ZARMarketData!MarketData.Quote.OIS.Swaps</vt:lpstr>
      <vt:lpstr>AUDMarketData!MarketData.Quote.Swap.Cash</vt:lpstr>
      <vt:lpstr>CADMarketData!MarketData.Quote.Swap.Cash</vt:lpstr>
      <vt:lpstr>CHFMarketData!MarketData.Quote.Swap.Cash</vt:lpstr>
      <vt:lpstr>CNHMarketData!MarketData.Quote.Swap.Cash</vt:lpstr>
      <vt:lpstr>DKKMarketData!MarketData.Quote.Swap.Cash</vt:lpstr>
      <vt:lpstr>EURMarketData!MarketData.Quote.Swap.Cash</vt:lpstr>
      <vt:lpstr>GBPMarketData!MarketData.Quote.Swap.Cash</vt:lpstr>
      <vt:lpstr>HKDMarketData!MarketData.Quote.Swap.Cash</vt:lpstr>
      <vt:lpstr>JPYMarketData!MarketData.Quote.Swap.Cash</vt:lpstr>
      <vt:lpstr>NOKMarketData!MarketData.Quote.Swap.Cash</vt:lpstr>
      <vt:lpstr>NZDMarketData!MarketData.Quote.Swap.Cash</vt:lpstr>
      <vt:lpstr>SEKMarketData!MarketData.Quote.Swap.Cash</vt:lpstr>
      <vt:lpstr>USDMarketData!MarketData.Quote.Swap.Cash</vt:lpstr>
      <vt:lpstr>ZARMarketData!MarketData.Quote.Swap.Cash</vt:lpstr>
      <vt:lpstr>AUDMarketData!MarketData.Quote.Swap.FRAX3</vt:lpstr>
      <vt:lpstr>CADMarketData!MarketData.Quote.Swap.FRAX3</vt:lpstr>
      <vt:lpstr>CHFMarketData!MarketData.Quote.Swap.FRAX3</vt:lpstr>
      <vt:lpstr>CNHMarketData!MarketData.Quote.Swap.FRAX3</vt:lpstr>
      <vt:lpstr>DKKMarketData!MarketData.Quote.Swap.FRAX3</vt:lpstr>
      <vt:lpstr>EURMarketData!MarketData.Quote.Swap.FRAX3</vt:lpstr>
      <vt:lpstr>GBPMarketData!MarketData.Quote.Swap.FRAX3</vt:lpstr>
      <vt:lpstr>HKDMarketData!MarketData.Quote.Swap.FRAX3</vt:lpstr>
      <vt:lpstr>JPYMarketData!MarketData.Quote.Swap.FRAX3</vt:lpstr>
      <vt:lpstr>NOKMarketData!MarketData.Quote.Swap.FRAX3</vt:lpstr>
      <vt:lpstr>NZDMarketData!MarketData.Quote.Swap.FRAX3</vt:lpstr>
      <vt:lpstr>SEKMarketData!MarketData.Quote.Swap.FRAX3</vt:lpstr>
      <vt:lpstr>USDMarketData!MarketData.Quote.Swap.FRAX3</vt:lpstr>
      <vt:lpstr>ZARMarketData!MarketData.Quote.Swap.FRAX3</vt:lpstr>
      <vt:lpstr>AUDMarketData!MarketData.Quote.Swap.FRAX6</vt:lpstr>
      <vt:lpstr>CADMarketData!MarketData.Quote.Swap.FRAX6</vt:lpstr>
      <vt:lpstr>CHFMarketData!MarketData.Quote.Swap.FRAX6</vt:lpstr>
      <vt:lpstr>CNHMarketData!MarketData.Quote.Swap.FRAX6</vt:lpstr>
      <vt:lpstr>DKKMarketData!MarketData.Quote.Swap.FRAX6</vt:lpstr>
      <vt:lpstr>EURMarketData!MarketData.Quote.Swap.FRAX6</vt:lpstr>
      <vt:lpstr>GBPMarketData!MarketData.Quote.Swap.FRAX6</vt:lpstr>
      <vt:lpstr>HKDMarketData!MarketData.Quote.Swap.FRAX6</vt:lpstr>
      <vt:lpstr>JPYMarketData!MarketData.Quote.Swap.FRAX6</vt:lpstr>
      <vt:lpstr>NOKMarketData!MarketData.Quote.Swap.FRAX6</vt:lpstr>
      <vt:lpstr>NZDMarketData!MarketData.Quote.Swap.FRAX6</vt:lpstr>
      <vt:lpstr>SEKMarketData!MarketData.Quote.Swap.FRAX6</vt:lpstr>
      <vt:lpstr>USDMarketData!MarketData.Quote.Swap.FRAX6</vt:lpstr>
      <vt:lpstr>ZARMarketData!MarketData.Quote.Swap.FRAX6</vt:lpstr>
      <vt:lpstr>AUDMarketData!MarketData.Quote.Swap.Futures</vt:lpstr>
      <vt:lpstr>CADMarketData!MarketData.Quote.Swap.Futures</vt:lpstr>
      <vt:lpstr>CHFMarketData!MarketData.Quote.Swap.Futures</vt:lpstr>
      <vt:lpstr>CNHMarketData!MarketData.Quote.Swap.Futures</vt:lpstr>
      <vt:lpstr>DKKMarketData!MarketData.Quote.Swap.Futures</vt:lpstr>
      <vt:lpstr>EURMarketData!MarketData.Quote.Swap.Futures</vt:lpstr>
      <vt:lpstr>GBPMarketData!MarketData.Quote.Swap.Futures</vt:lpstr>
      <vt:lpstr>HKDMarketData!MarketData.Quote.Swap.Futures</vt:lpstr>
      <vt:lpstr>JPYMarketData!MarketData.Quote.Swap.Futures</vt:lpstr>
      <vt:lpstr>NOKMarketData!MarketData.Quote.Swap.Futures</vt:lpstr>
      <vt:lpstr>NZDMarketData!MarketData.Quote.Swap.Futures</vt:lpstr>
      <vt:lpstr>SEKMarketData!MarketData.Quote.Swap.Futures</vt:lpstr>
      <vt:lpstr>USDMarketData!MarketData.Quote.Swap.Futures</vt:lpstr>
      <vt:lpstr>ZARMarketData!MarketData.Quote.Swap.Futures</vt:lpstr>
      <vt:lpstr>AUDMarketData!MarketData.Quote.Swap.Swaps</vt:lpstr>
      <vt:lpstr>CADMarketData!MarketData.Quote.Swap.Swaps</vt:lpstr>
      <vt:lpstr>CHFMarketData!MarketData.Quote.Swap.Swaps</vt:lpstr>
      <vt:lpstr>CNHMarketData!MarketData.Quote.Swap.Swaps</vt:lpstr>
      <vt:lpstr>DKKMarketData!MarketData.Quote.Swap.Swaps</vt:lpstr>
      <vt:lpstr>EURMarketData!MarketData.Quote.Swap.Swaps</vt:lpstr>
      <vt:lpstr>GBPMarketData!MarketData.Quote.Swap.Swaps</vt:lpstr>
      <vt:lpstr>HKDMarketData!MarketData.Quote.Swap.Swaps</vt:lpstr>
      <vt:lpstr>JPYMarketData!MarketData.Quote.Swap.Swaps</vt:lpstr>
      <vt:lpstr>NOKMarketData!MarketData.Quote.Swap.Swaps</vt:lpstr>
      <vt:lpstr>NZDMarketData!MarketData.Quote.Swap.Swaps</vt:lpstr>
      <vt:lpstr>SEKMarketData!MarketData.Quote.Swap.Swaps</vt:lpstr>
      <vt:lpstr>USDMarketData!MarketData.Quote.Swap.Swaps</vt:lpstr>
      <vt:lpstr>ZARMarketData!MarketData.Quote.Swap.Swaps</vt:lpstr>
      <vt:lpstr>AUDMarketData!MarketData.Quote.TenorBasis1</vt:lpstr>
      <vt:lpstr>CADMarketData!MarketData.Quote.TenorBasis1</vt:lpstr>
      <vt:lpstr>CHFMarketData!MarketData.Quote.TenorBasis1</vt:lpstr>
      <vt:lpstr>CNHMarketData!MarketData.Quote.TenorBasis1</vt:lpstr>
      <vt:lpstr>DKKMarketData!MarketData.Quote.TenorBasis1</vt:lpstr>
      <vt:lpstr>EURMarketData!MarketData.Quote.TenorBasis1</vt:lpstr>
      <vt:lpstr>GBPMarketData!MarketData.Quote.TenorBasis1</vt:lpstr>
      <vt:lpstr>HKDMarketData!MarketData.Quote.TenorBasis1</vt:lpstr>
      <vt:lpstr>JPYMarketData!MarketData.Quote.TenorBasis1</vt:lpstr>
      <vt:lpstr>NOKMarketData!MarketData.Quote.TenorBasis1</vt:lpstr>
      <vt:lpstr>NZDMarketData!MarketData.Quote.TenorBasis1</vt:lpstr>
      <vt:lpstr>SEKMarketData!MarketData.Quote.TenorBasis1</vt:lpstr>
      <vt:lpstr>USDMarketData!MarketData.Quote.TenorBasis1</vt:lpstr>
      <vt:lpstr>ZARMarketData!MarketData.Quote.TenorBasis1</vt:lpstr>
      <vt:lpstr>AUDMarketData!MarketData.Quote.TenorBasis2</vt:lpstr>
      <vt:lpstr>CADMarketData!MarketData.Quote.TenorBasis2</vt:lpstr>
      <vt:lpstr>CHFMarketData!MarketData.Quote.TenorBasis2</vt:lpstr>
      <vt:lpstr>CNHMarketData!MarketData.Quote.TenorBasis2</vt:lpstr>
      <vt:lpstr>DKKMarketData!MarketData.Quote.TenorBasis2</vt:lpstr>
      <vt:lpstr>EURMarketData!MarketData.Quote.TenorBasis2</vt:lpstr>
      <vt:lpstr>GBPMarketData!MarketData.Quote.TenorBasis2</vt:lpstr>
      <vt:lpstr>HKDMarketData!MarketData.Quote.TenorBasis2</vt:lpstr>
      <vt:lpstr>JPYMarketData!MarketData.Quote.TenorBasis2</vt:lpstr>
      <vt:lpstr>NOKMarketData!MarketData.Quote.TenorBasis2</vt:lpstr>
      <vt:lpstr>NZDMarketData!MarketData.Quote.TenorBasis2</vt:lpstr>
      <vt:lpstr>SEKMarketData!MarketData.Quote.TenorBasis2</vt:lpstr>
      <vt:lpstr>USDMarketData!MarketData.Quote.TenorBasis2</vt:lpstr>
      <vt:lpstr>ZARMarketData!MarketData.Quote.TenorBasis2</vt:lpstr>
      <vt:lpstr>AUDMarketData!MarketData.Quote.TenorBasis3</vt:lpstr>
      <vt:lpstr>CADMarketData!MarketData.Quote.TenorBasis3</vt:lpstr>
      <vt:lpstr>CHFMarketData!MarketData.Quote.TenorBasis3</vt:lpstr>
      <vt:lpstr>CNHMarketData!MarketData.Quote.TenorBasis3</vt:lpstr>
      <vt:lpstr>DKKMarketData!MarketData.Quote.TenorBasis3</vt:lpstr>
      <vt:lpstr>EURMarketData!MarketData.Quote.TenorBasis3</vt:lpstr>
      <vt:lpstr>GBPMarketData!MarketData.Quote.TenorBasis3</vt:lpstr>
      <vt:lpstr>HKDMarketData!MarketData.Quote.TenorBasis3</vt:lpstr>
      <vt:lpstr>JPYMarketData!MarketData.Quote.TenorBasis3</vt:lpstr>
      <vt:lpstr>NOKMarketData!MarketData.Quote.TenorBasis3</vt:lpstr>
      <vt:lpstr>NZDMarketData!MarketData.Quote.TenorBasis3</vt:lpstr>
      <vt:lpstr>SEKMarketData!MarketData.Quote.TenorBasis3</vt:lpstr>
      <vt:lpstr>USDMarketData!MarketData.Quote.TenorBasis3</vt:lpstr>
      <vt:lpstr>ZARMarketData!MarketData.Quote.TenorBasis3</vt:lpstr>
      <vt:lpstr>AUDMarketData!MarketData.Quote.Xccy</vt:lpstr>
      <vt:lpstr>CADMarketData!MarketData.Quote.Xccy</vt:lpstr>
      <vt:lpstr>CHFMarketData!MarketData.Quote.Xccy</vt:lpstr>
      <vt:lpstr>CNHMarketData!MarketData.Quote.Xccy</vt:lpstr>
      <vt:lpstr>DKKMarketData!MarketData.Quote.Xccy</vt:lpstr>
      <vt:lpstr>EURMarketData!MarketData.Quote.Xccy</vt:lpstr>
      <vt:lpstr>GBPMarketData!MarketData.Quote.Xccy</vt:lpstr>
      <vt:lpstr>HKDMarketData!MarketData.Quote.Xccy</vt:lpstr>
      <vt:lpstr>JPYMarketData!MarketData.Quote.Xccy</vt:lpstr>
      <vt:lpstr>NOKMarketData!MarketData.Quote.Xccy</vt:lpstr>
      <vt:lpstr>NZDMarketData!MarketData.Quote.Xccy</vt:lpstr>
      <vt:lpstr>SEKMarketData!MarketData.Quote.Xccy</vt:lpstr>
      <vt:lpstr>USDMarketData!MarketData.Quote.Xccy</vt:lpstr>
      <vt:lpstr>ZARMarketData!MarketData.Quote.Xccy</vt:lpstr>
      <vt:lpstr>AUDMarketData!MarketData.Swap</vt:lpstr>
      <vt:lpstr>CADMarketData!MarketData.Swap</vt:lpstr>
      <vt:lpstr>CHFMarketData!MarketData.Swap</vt:lpstr>
      <vt:lpstr>CNHMarketData!MarketData.Swap</vt:lpstr>
      <vt:lpstr>DKKMarketData!MarketData.Swap</vt:lpstr>
      <vt:lpstr>EURMarketData!MarketData.Swap</vt:lpstr>
      <vt:lpstr>GBPMarketData!MarketData.Swap</vt:lpstr>
      <vt:lpstr>HKDMarketData!MarketData.Swap</vt:lpstr>
      <vt:lpstr>JPYMarketData!MarketData.Swap</vt:lpstr>
      <vt:lpstr>NOKMarketData!MarketData.Swap</vt:lpstr>
      <vt:lpstr>NZDMarketData!MarketData.Swap</vt:lpstr>
      <vt:lpstr>SEKMarketData!MarketData.Swap</vt:lpstr>
      <vt:lpstr>USDMarketData!MarketData.Swap</vt:lpstr>
      <vt:lpstr>ZARMarketData!MarketData.Swap</vt:lpstr>
      <vt:lpstr>AUDMarketData!MarketData.Tenor.OIS.Basis</vt:lpstr>
      <vt:lpstr>CADMarketData!MarketData.Tenor.OIS.Basis</vt:lpstr>
      <vt:lpstr>CHFMarketData!MarketData.Tenor.OIS.Basis</vt:lpstr>
      <vt:lpstr>CNHMarketData!MarketData.Tenor.OIS.Basis</vt:lpstr>
      <vt:lpstr>DKKMarketData!MarketData.Tenor.OIS.Basis</vt:lpstr>
      <vt:lpstr>EURMarketData!MarketData.Tenor.OIS.Basis</vt:lpstr>
      <vt:lpstr>GBPMarketData!MarketData.Tenor.OIS.Basis</vt:lpstr>
      <vt:lpstr>HKDMarketData!MarketData.Tenor.OIS.Basis</vt:lpstr>
      <vt:lpstr>JPYMarketData!MarketData.Tenor.OIS.Basis</vt:lpstr>
      <vt:lpstr>NOKMarketData!MarketData.Tenor.OIS.Basis</vt:lpstr>
      <vt:lpstr>NZDMarketData!MarketData.Tenor.OIS.Basis</vt:lpstr>
      <vt:lpstr>SEKMarketData!MarketData.Tenor.OIS.Basis</vt:lpstr>
      <vt:lpstr>USDMarketData!MarketData.Tenor.OIS.Basis</vt:lpstr>
      <vt:lpstr>ZARMarketData!MarketData.Tenor.OIS.Basis</vt:lpstr>
      <vt:lpstr>AUDMarketData!MarketData.Tenor.OIS.Outrights</vt:lpstr>
      <vt:lpstr>CADMarketData!MarketData.Tenor.OIS.Outrights</vt:lpstr>
      <vt:lpstr>CHFMarketData!MarketData.Tenor.OIS.Outrights</vt:lpstr>
      <vt:lpstr>CNHMarketData!MarketData.Tenor.OIS.Outrights</vt:lpstr>
      <vt:lpstr>DKKMarketData!MarketData.Tenor.OIS.Outrights</vt:lpstr>
      <vt:lpstr>EURMarketData!MarketData.Tenor.OIS.Outrights</vt:lpstr>
      <vt:lpstr>GBPMarketData!MarketData.Tenor.OIS.Outrights</vt:lpstr>
      <vt:lpstr>HKDMarketData!MarketData.Tenor.OIS.Outrights</vt:lpstr>
      <vt:lpstr>JPYMarketData!MarketData.Tenor.OIS.Outrights</vt:lpstr>
      <vt:lpstr>NOKMarketData!MarketData.Tenor.OIS.Outrights</vt:lpstr>
      <vt:lpstr>NZDMarketData!MarketData.Tenor.OIS.Outrights</vt:lpstr>
      <vt:lpstr>SEKMarketData!MarketData.Tenor.OIS.Outrights</vt:lpstr>
      <vt:lpstr>USDMarketData!MarketData.Tenor.OIS.Outrights</vt:lpstr>
      <vt:lpstr>ZARMarketData!MarketData.Tenor.OIS.Outrights</vt:lpstr>
      <vt:lpstr>AUDMarketData!MarketData.Tenor.OIS.Swaps</vt:lpstr>
      <vt:lpstr>CADMarketData!MarketData.Tenor.OIS.Swaps</vt:lpstr>
      <vt:lpstr>CHFMarketData!MarketData.Tenor.OIS.Swaps</vt:lpstr>
      <vt:lpstr>CNHMarketData!MarketData.Tenor.OIS.Swaps</vt:lpstr>
      <vt:lpstr>DKKMarketData!MarketData.Tenor.OIS.Swaps</vt:lpstr>
      <vt:lpstr>EURMarketData!MarketData.Tenor.OIS.Swaps</vt:lpstr>
      <vt:lpstr>GBPMarketData!MarketData.Tenor.OIS.Swaps</vt:lpstr>
      <vt:lpstr>HKDMarketData!MarketData.Tenor.OIS.Swaps</vt:lpstr>
      <vt:lpstr>JPYMarketData!MarketData.Tenor.OIS.Swaps</vt:lpstr>
      <vt:lpstr>NOKMarketData!MarketData.Tenor.OIS.Swaps</vt:lpstr>
      <vt:lpstr>NZDMarketData!MarketData.Tenor.OIS.Swaps</vt:lpstr>
      <vt:lpstr>SEKMarketData!MarketData.Tenor.OIS.Swaps</vt:lpstr>
      <vt:lpstr>USDMarketData!MarketData.Tenor.OIS.Swaps</vt:lpstr>
      <vt:lpstr>ZARMarketData!MarketData.Tenor.OIS.Swaps</vt:lpstr>
      <vt:lpstr>AUDMarketData!MarketData.Tenor.Swap.Cash</vt:lpstr>
      <vt:lpstr>CADMarketData!MarketData.Tenor.Swap.Cash</vt:lpstr>
      <vt:lpstr>CHFMarketData!MarketData.Tenor.Swap.Cash</vt:lpstr>
      <vt:lpstr>CNHMarketData!MarketData.Tenor.Swap.Cash</vt:lpstr>
      <vt:lpstr>DKKMarketData!MarketData.Tenor.Swap.Cash</vt:lpstr>
      <vt:lpstr>EURMarketData!MarketData.Tenor.Swap.Cash</vt:lpstr>
      <vt:lpstr>GBPMarketData!MarketData.Tenor.Swap.Cash</vt:lpstr>
      <vt:lpstr>HKDMarketData!MarketData.Tenor.Swap.Cash</vt:lpstr>
      <vt:lpstr>JPYMarketData!MarketData.Tenor.Swap.Cash</vt:lpstr>
      <vt:lpstr>NOKMarketData!MarketData.Tenor.Swap.Cash</vt:lpstr>
      <vt:lpstr>NZDMarketData!MarketData.Tenor.Swap.Cash</vt:lpstr>
      <vt:lpstr>SEKMarketData!MarketData.Tenor.Swap.Cash</vt:lpstr>
      <vt:lpstr>USDMarketData!MarketData.Tenor.Swap.Cash</vt:lpstr>
      <vt:lpstr>ZARMarketData!MarketData.Tenor.Swap.Cash</vt:lpstr>
      <vt:lpstr>AUDMarketData!MarketData.Tenor.Swap.FRAX3</vt:lpstr>
      <vt:lpstr>CADMarketData!MarketData.Tenor.Swap.FRAX3</vt:lpstr>
      <vt:lpstr>CHFMarketData!MarketData.Tenor.Swap.FRAX3</vt:lpstr>
      <vt:lpstr>CNHMarketData!MarketData.Tenor.Swap.FRAX3</vt:lpstr>
      <vt:lpstr>DKKMarketData!MarketData.Tenor.Swap.FRAX3</vt:lpstr>
      <vt:lpstr>EURMarketData!MarketData.Tenor.Swap.FRAX3</vt:lpstr>
      <vt:lpstr>GBPMarketData!MarketData.Tenor.Swap.FRAX3</vt:lpstr>
      <vt:lpstr>HKDMarketData!MarketData.Tenor.Swap.FRAX3</vt:lpstr>
      <vt:lpstr>JPYMarketData!MarketData.Tenor.Swap.FRAX3</vt:lpstr>
      <vt:lpstr>NOKMarketData!MarketData.Tenor.Swap.FRAX3</vt:lpstr>
      <vt:lpstr>NZDMarketData!MarketData.Tenor.Swap.FRAX3</vt:lpstr>
      <vt:lpstr>SEKMarketData!MarketData.Tenor.Swap.FRAX3</vt:lpstr>
      <vt:lpstr>USDMarketData!MarketData.Tenor.Swap.FRAX3</vt:lpstr>
      <vt:lpstr>ZARMarketData!MarketData.Tenor.Swap.FRAX3</vt:lpstr>
      <vt:lpstr>AUDMarketData!MarketData.Tenor.Swap.FRAX6</vt:lpstr>
      <vt:lpstr>CADMarketData!MarketData.Tenor.Swap.FRAX6</vt:lpstr>
      <vt:lpstr>CHFMarketData!MarketData.Tenor.Swap.FRAX6</vt:lpstr>
      <vt:lpstr>CNHMarketData!MarketData.Tenor.Swap.FRAX6</vt:lpstr>
      <vt:lpstr>DKKMarketData!MarketData.Tenor.Swap.FRAX6</vt:lpstr>
      <vt:lpstr>EURMarketData!MarketData.Tenor.Swap.FRAX6</vt:lpstr>
      <vt:lpstr>GBPMarketData!MarketData.Tenor.Swap.FRAX6</vt:lpstr>
      <vt:lpstr>HKDMarketData!MarketData.Tenor.Swap.FRAX6</vt:lpstr>
      <vt:lpstr>JPYMarketData!MarketData.Tenor.Swap.FRAX6</vt:lpstr>
      <vt:lpstr>NOKMarketData!MarketData.Tenor.Swap.FRAX6</vt:lpstr>
      <vt:lpstr>NZDMarketData!MarketData.Tenor.Swap.FRAX6</vt:lpstr>
      <vt:lpstr>SEKMarketData!MarketData.Tenor.Swap.FRAX6</vt:lpstr>
      <vt:lpstr>USDMarketData!MarketData.Tenor.Swap.FRAX6</vt:lpstr>
      <vt:lpstr>ZARMarketData!MarketData.Tenor.Swap.FRAX6</vt:lpstr>
      <vt:lpstr>AUDMarketData!MarketData.Tenor.Swap.Futures</vt:lpstr>
      <vt:lpstr>CADMarketData!MarketData.Tenor.Swap.Futures</vt:lpstr>
      <vt:lpstr>CHFMarketData!MarketData.Tenor.Swap.Futures</vt:lpstr>
      <vt:lpstr>CNHMarketData!MarketData.Tenor.Swap.Futures</vt:lpstr>
      <vt:lpstr>DKKMarketData!MarketData.Tenor.Swap.Futures</vt:lpstr>
      <vt:lpstr>EURMarketData!MarketData.Tenor.Swap.Futures</vt:lpstr>
      <vt:lpstr>GBPMarketData!MarketData.Tenor.Swap.Futures</vt:lpstr>
      <vt:lpstr>HKDMarketData!MarketData.Tenor.Swap.Futures</vt:lpstr>
      <vt:lpstr>JPYMarketData!MarketData.Tenor.Swap.Futures</vt:lpstr>
      <vt:lpstr>NOKMarketData!MarketData.Tenor.Swap.Futures</vt:lpstr>
      <vt:lpstr>NZDMarketData!MarketData.Tenor.Swap.Futures</vt:lpstr>
      <vt:lpstr>SEKMarketData!MarketData.Tenor.Swap.Futures</vt:lpstr>
      <vt:lpstr>USDMarketData!MarketData.Tenor.Swap.Futures</vt:lpstr>
      <vt:lpstr>ZARMarketData!MarketData.Tenor.Swap.Futures</vt:lpstr>
      <vt:lpstr>AUDMarketData!MarketData.Tenor.Swap.Swaps</vt:lpstr>
      <vt:lpstr>CADMarketData!MarketData.Tenor.Swap.Swaps</vt:lpstr>
      <vt:lpstr>CHFMarketData!MarketData.Tenor.Swap.Swaps</vt:lpstr>
      <vt:lpstr>CNHMarketData!MarketData.Tenor.Swap.Swaps</vt:lpstr>
      <vt:lpstr>DKKMarketData!MarketData.Tenor.Swap.Swaps</vt:lpstr>
      <vt:lpstr>EURMarketData!MarketData.Tenor.Swap.Swaps</vt:lpstr>
      <vt:lpstr>GBPMarketData!MarketData.Tenor.Swap.Swaps</vt:lpstr>
      <vt:lpstr>HKDMarketData!MarketData.Tenor.Swap.Swaps</vt:lpstr>
      <vt:lpstr>JPYMarketData!MarketData.Tenor.Swap.Swaps</vt:lpstr>
      <vt:lpstr>NOKMarketData!MarketData.Tenor.Swap.Swaps</vt:lpstr>
      <vt:lpstr>NZDMarketData!MarketData.Tenor.Swap.Swaps</vt:lpstr>
      <vt:lpstr>SEKMarketData!MarketData.Tenor.Swap.Swaps</vt:lpstr>
      <vt:lpstr>USDMarketData!MarketData.Tenor.Swap.Swaps</vt:lpstr>
      <vt:lpstr>ZARMarketData!MarketData.Tenor.Swap.Swaps</vt:lpstr>
      <vt:lpstr>AUDMarketData!MarketData.Tenor.TenorBasis1</vt:lpstr>
      <vt:lpstr>CADMarketData!MarketData.Tenor.TenorBasis1</vt:lpstr>
      <vt:lpstr>CHFMarketData!MarketData.Tenor.TenorBasis1</vt:lpstr>
      <vt:lpstr>CNHMarketData!MarketData.Tenor.TenorBasis1</vt:lpstr>
      <vt:lpstr>DKKMarketData!MarketData.Tenor.TenorBasis1</vt:lpstr>
      <vt:lpstr>EURMarketData!MarketData.Tenor.TenorBasis1</vt:lpstr>
      <vt:lpstr>GBPMarketData!MarketData.Tenor.TenorBasis1</vt:lpstr>
      <vt:lpstr>HKDMarketData!MarketData.Tenor.TenorBasis1</vt:lpstr>
      <vt:lpstr>JPYMarketData!MarketData.Tenor.TenorBasis1</vt:lpstr>
      <vt:lpstr>NOKMarketData!MarketData.Tenor.TenorBasis1</vt:lpstr>
      <vt:lpstr>NZDMarketData!MarketData.Tenor.TenorBasis1</vt:lpstr>
      <vt:lpstr>SEKMarketData!MarketData.Tenor.TenorBasis1</vt:lpstr>
      <vt:lpstr>USDMarketData!MarketData.Tenor.TenorBasis1</vt:lpstr>
      <vt:lpstr>ZARMarketData!MarketData.Tenor.TenorBasis1</vt:lpstr>
      <vt:lpstr>AUDMarketData!MarketData.Tenor.TenorBasis2</vt:lpstr>
      <vt:lpstr>CADMarketData!MarketData.Tenor.TenorBasis2</vt:lpstr>
      <vt:lpstr>CHFMarketData!MarketData.Tenor.TenorBasis2</vt:lpstr>
      <vt:lpstr>CNHMarketData!MarketData.Tenor.TenorBasis2</vt:lpstr>
      <vt:lpstr>DKKMarketData!MarketData.Tenor.TenorBasis2</vt:lpstr>
      <vt:lpstr>EURMarketData!MarketData.Tenor.TenorBasis2</vt:lpstr>
      <vt:lpstr>GBPMarketData!MarketData.Tenor.TenorBasis2</vt:lpstr>
      <vt:lpstr>HKDMarketData!MarketData.Tenor.TenorBasis2</vt:lpstr>
      <vt:lpstr>JPYMarketData!MarketData.Tenor.TenorBasis2</vt:lpstr>
      <vt:lpstr>NOKMarketData!MarketData.Tenor.TenorBasis2</vt:lpstr>
      <vt:lpstr>NZDMarketData!MarketData.Tenor.TenorBasis2</vt:lpstr>
      <vt:lpstr>SEKMarketData!MarketData.Tenor.TenorBasis2</vt:lpstr>
      <vt:lpstr>USDMarketData!MarketData.Tenor.TenorBasis2</vt:lpstr>
      <vt:lpstr>ZARMarketData!MarketData.Tenor.TenorBasis2</vt:lpstr>
      <vt:lpstr>AUDMarketData!MarketData.Tenor.TenorBasis3</vt:lpstr>
      <vt:lpstr>CADMarketData!MarketData.Tenor.TenorBasis3</vt:lpstr>
      <vt:lpstr>CHFMarketData!MarketData.Tenor.TenorBasis3</vt:lpstr>
      <vt:lpstr>CNHMarketData!MarketData.Tenor.TenorBasis3</vt:lpstr>
      <vt:lpstr>DKKMarketData!MarketData.Tenor.TenorBasis3</vt:lpstr>
      <vt:lpstr>EURMarketData!MarketData.Tenor.TenorBasis3</vt:lpstr>
      <vt:lpstr>GBPMarketData!MarketData.Tenor.TenorBasis3</vt:lpstr>
      <vt:lpstr>HKDMarketData!MarketData.Tenor.TenorBasis3</vt:lpstr>
      <vt:lpstr>JPYMarketData!MarketData.Tenor.TenorBasis3</vt:lpstr>
      <vt:lpstr>NOKMarketData!MarketData.Tenor.TenorBasis3</vt:lpstr>
      <vt:lpstr>NZDMarketData!MarketData.Tenor.TenorBasis3</vt:lpstr>
      <vt:lpstr>SEKMarketData!MarketData.Tenor.TenorBasis3</vt:lpstr>
      <vt:lpstr>USDMarketData!MarketData.Tenor.TenorBasis3</vt:lpstr>
      <vt:lpstr>ZARMarketData!MarketData.Tenor.TenorBasis3</vt:lpstr>
      <vt:lpstr>AUDMarketData!MarketData.Tenor.Xccy</vt:lpstr>
      <vt:lpstr>CADMarketData!MarketData.Tenor.Xccy</vt:lpstr>
      <vt:lpstr>CHFMarketData!MarketData.Tenor.Xccy</vt:lpstr>
      <vt:lpstr>CNHMarketData!MarketData.Tenor.Xccy</vt:lpstr>
      <vt:lpstr>DKKMarketData!MarketData.Tenor.Xccy</vt:lpstr>
      <vt:lpstr>EURMarketData!MarketData.Tenor.Xccy</vt:lpstr>
      <vt:lpstr>GBPMarketData!MarketData.Tenor.Xccy</vt:lpstr>
      <vt:lpstr>HKDMarketData!MarketData.Tenor.Xccy</vt:lpstr>
      <vt:lpstr>JPYMarketData!MarketData.Tenor.Xccy</vt:lpstr>
      <vt:lpstr>NOKMarketData!MarketData.Tenor.Xccy</vt:lpstr>
      <vt:lpstr>NZDMarketData!MarketData.Tenor.Xccy</vt:lpstr>
      <vt:lpstr>SEKMarketData!MarketData.Tenor.Xccy</vt:lpstr>
      <vt:lpstr>USDMarketData!MarketData.Tenor.Xccy</vt:lpstr>
      <vt:lpstr>ZARMarketData!MarketData.Tenor.Xccy</vt:lpstr>
      <vt:lpstr>AUDMarketData!MarketData.TenorBasis1</vt:lpstr>
      <vt:lpstr>CADMarketData!MarketData.TenorBasis1</vt:lpstr>
      <vt:lpstr>CHFMarketData!MarketData.TenorBasis1</vt:lpstr>
      <vt:lpstr>CNHMarketData!MarketData.TenorBasis1</vt:lpstr>
      <vt:lpstr>DKKMarketData!MarketData.TenorBasis1</vt:lpstr>
      <vt:lpstr>EURMarketData!MarketData.TenorBasis1</vt:lpstr>
      <vt:lpstr>GBPMarketData!MarketData.TenorBasis1</vt:lpstr>
      <vt:lpstr>HKDMarketData!MarketData.TenorBasis1</vt:lpstr>
      <vt:lpstr>JPYMarketData!MarketData.TenorBasis1</vt:lpstr>
      <vt:lpstr>NOKMarketData!MarketData.TenorBasis1</vt:lpstr>
      <vt:lpstr>NZDMarketData!MarketData.TenorBasis1</vt:lpstr>
      <vt:lpstr>SEKMarketData!MarketData.TenorBasis1</vt:lpstr>
      <vt:lpstr>USDMarketData!MarketData.TenorBasis1</vt:lpstr>
      <vt:lpstr>ZARMarketData!MarketData.TenorBasis1</vt:lpstr>
      <vt:lpstr>AUDMarketData!MarketData.TenorBasis2</vt:lpstr>
      <vt:lpstr>CADMarketData!MarketData.TenorBasis2</vt:lpstr>
      <vt:lpstr>CHFMarketData!MarketData.TenorBasis2</vt:lpstr>
      <vt:lpstr>CNHMarketData!MarketData.TenorBasis2</vt:lpstr>
      <vt:lpstr>DKKMarketData!MarketData.TenorBasis2</vt:lpstr>
      <vt:lpstr>EURMarketData!MarketData.TenorBasis2</vt:lpstr>
      <vt:lpstr>GBPMarketData!MarketData.TenorBasis2</vt:lpstr>
      <vt:lpstr>HKDMarketData!MarketData.TenorBasis2</vt:lpstr>
      <vt:lpstr>JPYMarketData!MarketData.TenorBasis2</vt:lpstr>
      <vt:lpstr>NOKMarketData!MarketData.TenorBasis2</vt:lpstr>
      <vt:lpstr>NZDMarketData!MarketData.TenorBasis2</vt:lpstr>
      <vt:lpstr>SEKMarketData!MarketData.TenorBasis2</vt:lpstr>
      <vt:lpstr>USDMarketData!MarketData.TenorBasis2</vt:lpstr>
      <vt:lpstr>ZARMarketData!MarketData.TenorBasis2</vt:lpstr>
      <vt:lpstr>AUDMarketData!MarketData.TenorBasis3</vt:lpstr>
      <vt:lpstr>CADMarketData!MarketData.TenorBasis3</vt:lpstr>
      <vt:lpstr>CHFMarketData!MarketData.TenorBasis3</vt:lpstr>
      <vt:lpstr>CNHMarketData!MarketData.TenorBasis3</vt:lpstr>
      <vt:lpstr>DKKMarketData!MarketData.TenorBasis3</vt:lpstr>
      <vt:lpstr>EURMarketData!MarketData.TenorBasis3</vt:lpstr>
      <vt:lpstr>GBPMarketData!MarketData.TenorBasis3</vt:lpstr>
      <vt:lpstr>HKDMarketData!MarketData.TenorBasis3</vt:lpstr>
      <vt:lpstr>JPYMarketData!MarketData.TenorBasis3</vt:lpstr>
      <vt:lpstr>NOKMarketData!MarketData.TenorBasis3</vt:lpstr>
      <vt:lpstr>NZDMarketData!MarketData.TenorBasis3</vt:lpstr>
      <vt:lpstr>SEKMarketData!MarketData.TenorBasis3</vt:lpstr>
      <vt:lpstr>USDMarketData!MarketData.TenorBasis3</vt:lpstr>
      <vt:lpstr>ZARMarketData!MarketData.TenorBasis3</vt:lpstr>
      <vt:lpstr>AUDMarketData!MarketData.Title.OIS</vt:lpstr>
      <vt:lpstr>CADMarketData!MarketData.Title.OIS</vt:lpstr>
      <vt:lpstr>CHFMarketData!MarketData.Title.OIS</vt:lpstr>
      <vt:lpstr>CNHMarketData!MarketData.Title.OIS</vt:lpstr>
      <vt:lpstr>DKKMarketData!MarketData.Title.OIS</vt:lpstr>
      <vt:lpstr>EURMarketData!MarketData.Title.OIS</vt:lpstr>
      <vt:lpstr>GBPMarketData!MarketData.Title.OIS</vt:lpstr>
      <vt:lpstr>HKDMarketData!MarketData.Title.OIS</vt:lpstr>
      <vt:lpstr>JPYMarketData!MarketData.Title.OIS</vt:lpstr>
      <vt:lpstr>NOKMarketData!MarketData.Title.OIS</vt:lpstr>
      <vt:lpstr>NZDMarketData!MarketData.Title.OIS</vt:lpstr>
      <vt:lpstr>SEKMarketData!MarketData.Title.OIS</vt:lpstr>
      <vt:lpstr>USDMarketData!MarketData.Title.OIS</vt:lpstr>
      <vt:lpstr>ZARMarketData!MarketData.Title.OIS</vt:lpstr>
      <vt:lpstr>AUDMarketData!MarketData.Title.Swap</vt:lpstr>
      <vt:lpstr>CADMarketData!MarketData.Title.Swap</vt:lpstr>
      <vt:lpstr>CHFMarketData!MarketData.Title.Swap</vt:lpstr>
      <vt:lpstr>CNHMarketData!MarketData.Title.Swap</vt:lpstr>
      <vt:lpstr>DKKMarketData!MarketData.Title.Swap</vt:lpstr>
      <vt:lpstr>EURMarketData!MarketData.Title.Swap</vt:lpstr>
      <vt:lpstr>GBPMarketData!MarketData.Title.Swap</vt:lpstr>
      <vt:lpstr>HKDMarketData!MarketData.Title.Swap</vt:lpstr>
      <vt:lpstr>JPYMarketData!MarketData.Title.Swap</vt:lpstr>
      <vt:lpstr>NOKMarketData!MarketData.Title.Swap</vt:lpstr>
      <vt:lpstr>NZDMarketData!MarketData.Title.Swap</vt:lpstr>
      <vt:lpstr>SEKMarketData!MarketData.Title.Swap</vt:lpstr>
      <vt:lpstr>USDMarketData!MarketData.Title.Swap</vt:lpstr>
      <vt:lpstr>ZARMarketData!MarketData.Title.Swap</vt:lpstr>
      <vt:lpstr>AUDMarketData!MarketData.Title.TenorBasis1</vt:lpstr>
      <vt:lpstr>CADMarketData!MarketData.Title.TenorBasis1</vt:lpstr>
      <vt:lpstr>CHFMarketData!MarketData.Title.TenorBasis1</vt:lpstr>
      <vt:lpstr>CNHMarketData!MarketData.Title.TenorBasis1</vt:lpstr>
      <vt:lpstr>DKKMarketData!MarketData.Title.TenorBasis1</vt:lpstr>
      <vt:lpstr>EURMarketData!MarketData.Title.TenorBasis1</vt:lpstr>
      <vt:lpstr>GBPMarketData!MarketData.Title.TenorBasis1</vt:lpstr>
      <vt:lpstr>HKDMarketData!MarketData.Title.TenorBasis1</vt:lpstr>
      <vt:lpstr>JPYMarketData!MarketData.Title.TenorBasis1</vt:lpstr>
      <vt:lpstr>NOKMarketData!MarketData.Title.TenorBasis1</vt:lpstr>
      <vt:lpstr>NZDMarketData!MarketData.Title.TenorBasis1</vt:lpstr>
      <vt:lpstr>SEKMarketData!MarketData.Title.TenorBasis1</vt:lpstr>
      <vt:lpstr>USDMarketData!MarketData.Title.TenorBasis1</vt:lpstr>
      <vt:lpstr>ZARMarketData!MarketData.Title.TenorBasis1</vt:lpstr>
      <vt:lpstr>AUDMarketData!MarketData.Title.TenorBasis2</vt:lpstr>
      <vt:lpstr>CADMarketData!MarketData.Title.TenorBasis2</vt:lpstr>
      <vt:lpstr>CHFMarketData!MarketData.Title.TenorBasis2</vt:lpstr>
      <vt:lpstr>CNHMarketData!MarketData.Title.TenorBasis2</vt:lpstr>
      <vt:lpstr>DKKMarketData!MarketData.Title.TenorBasis2</vt:lpstr>
      <vt:lpstr>EURMarketData!MarketData.Title.TenorBasis2</vt:lpstr>
      <vt:lpstr>GBPMarketData!MarketData.Title.TenorBasis2</vt:lpstr>
      <vt:lpstr>HKDMarketData!MarketData.Title.TenorBasis2</vt:lpstr>
      <vt:lpstr>JPYMarketData!MarketData.Title.TenorBasis2</vt:lpstr>
      <vt:lpstr>NOKMarketData!MarketData.Title.TenorBasis2</vt:lpstr>
      <vt:lpstr>NZDMarketData!MarketData.Title.TenorBasis2</vt:lpstr>
      <vt:lpstr>SEKMarketData!MarketData.Title.TenorBasis2</vt:lpstr>
      <vt:lpstr>USDMarketData!MarketData.Title.TenorBasis2</vt:lpstr>
      <vt:lpstr>ZARMarketData!MarketData.Title.TenorBasis2</vt:lpstr>
      <vt:lpstr>AUDMarketData!MarketData.Title.TenorBasis3</vt:lpstr>
      <vt:lpstr>CADMarketData!MarketData.Title.TenorBasis3</vt:lpstr>
      <vt:lpstr>CHFMarketData!MarketData.Title.TenorBasis3</vt:lpstr>
      <vt:lpstr>CNHMarketData!MarketData.Title.TenorBasis3</vt:lpstr>
      <vt:lpstr>DKKMarketData!MarketData.Title.TenorBasis3</vt:lpstr>
      <vt:lpstr>EURMarketData!MarketData.Title.TenorBasis3</vt:lpstr>
      <vt:lpstr>GBPMarketData!MarketData.Title.TenorBasis3</vt:lpstr>
      <vt:lpstr>HKDMarketData!MarketData.Title.TenorBasis3</vt:lpstr>
      <vt:lpstr>JPYMarketData!MarketData.Title.TenorBasis3</vt:lpstr>
      <vt:lpstr>NOKMarketData!MarketData.Title.TenorBasis3</vt:lpstr>
      <vt:lpstr>NZDMarketData!MarketData.Title.TenorBasis3</vt:lpstr>
      <vt:lpstr>SEKMarketData!MarketData.Title.TenorBasis3</vt:lpstr>
      <vt:lpstr>USDMarketData!MarketData.Title.TenorBasis3</vt:lpstr>
      <vt:lpstr>ZARMarketData!MarketData.Title.TenorBasis3</vt:lpstr>
      <vt:lpstr>AUDMarketData!MarketData.Title.Xccy</vt:lpstr>
      <vt:lpstr>CADMarketData!MarketData.Title.Xccy</vt:lpstr>
      <vt:lpstr>CHFMarketData!MarketData.Title.Xccy</vt:lpstr>
      <vt:lpstr>CNHMarketData!MarketData.Title.Xccy</vt:lpstr>
      <vt:lpstr>DKKMarketData!MarketData.Title.Xccy</vt:lpstr>
      <vt:lpstr>EURMarketData!MarketData.Title.Xccy</vt:lpstr>
      <vt:lpstr>GBPMarketData!MarketData.Title.Xccy</vt:lpstr>
      <vt:lpstr>HKDMarketData!MarketData.Title.Xccy</vt:lpstr>
      <vt:lpstr>JPYMarketData!MarketData.Title.Xccy</vt:lpstr>
      <vt:lpstr>NOKMarketData!MarketData.Title.Xccy</vt:lpstr>
      <vt:lpstr>NZDMarketData!MarketData.Title.Xccy</vt:lpstr>
      <vt:lpstr>SEKMarketData!MarketData.Title.Xccy</vt:lpstr>
      <vt:lpstr>USDMarketData!MarketData.Title.Xccy</vt:lpstr>
      <vt:lpstr>ZARMarketData!MarketData.Title.Xccy</vt:lpstr>
      <vt:lpstr>AUDMarketData!MarketData.Xccy</vt:lpstr>
      <vt:lpstr>CADMarketData!MarketData.Xccy</vt:lpstr>
      <vt:lpstr>CHFMarketData!MarketData.Xccy</vt:lpstr>
      <vt:lpstr>CNHMarketData!MarketData.Xccy</vt:lpstr>
      <vt:lpstr>DKKMarketData!MarketData.Xccy</vt:lpstr>
      <vt:lpstr>EURMarketData!MarketData.Xccy</vt:lpstr>
      <vt:lpstr>GBPMarketData!MarketData.Xccy</vt:lpstr>
      <vt:lpstr>HKDMarketData!MarketData.Xccy</vt:lpstr>
      <vt:lpstr>JPYMarketData!MarketData.Xccy</vt:lpstr>
      <vt:lpstr>NOKMarketData!MarketData.Xccy</vt:lpstr>
      <vt:lpstr>NZDMarketData!MarketData.Xccy</vt:lpstr>
      <vt:lpstr>SEKMarketData!MarketData.Xccy</vt:lpstr>
      <vt:lpstr>USDMarketData!MarketData.Xccy</vt:lpstr>
      <vt:lpstr>ZARMarketData!MarketData.Xccy</vt:lpstr>
      <vt:lpstr>CurveDisplay!Periodicity</vt:lpstr>
      <vt:lpstr>Settings.AutoCalc</vt:lpstr>
      <vt:lpstr>Settings.BuildCurvesUsingForwards</vt:lpstr>
      <vt:lpstr>Settings.BuildCurvesUsingForwards.Result</vt:lpstr>
      <vt:lpstr>Settings.COB</vt:lpstr>
      <vt:lpstr>Settings.EnableBloomberg</vt:lpstr>
      <vt:lpstr>Settings.OIS.Interpolation.AUD</vt:lpstr>
      <vt:lpstr>Settings.OIS.Interpolation.CAD</vt:lpstr>
      <vt:lpstr>Settings.OIS.Interpolation.CHF</vt:lpstr>
      <vt:lpstr>Settings.OIS.Interpolation.CNH</vt:lpstr>
      <vt:lpstr>Settings.OIS.Interpolation.DKK</vt:lpstr>
      <vt:lpstr>Settings.OIS.Interpolation.EUR</vt:lpstr>
      <vt:lpstr>Settings.OIS.Interpolation.GBP</vt:lpstr>
      <vt:lpstr>Settings.OIS.Interpolation.HKD</vt:lpstr>
      <vt:lpstr>Settings.OIS.Interpolation.JPY</vt:lpstr>
      <vt:lpstr>Settings.OIS.Interpolation.NOK</vt:lpstr>
      <vt:lpstr>Settings.OIS.Interpolation.NZD</vt:lpstr>
      <vt:lpstr>Settings.OIS.Interpolation.SEK</vt:lpstr>
      <vt:lpstr>Settings.OIS.Interpolation.USD</vt:lpstr>
      <vt:lpstr>Settings.OIS.Interpolation.ZAR</vt:lpstr>
      <vt:lpstr>Settings.OIS.StartingPointBasis.AUD</vt:lpstr>
      <vt:lpstr>Settings.OIS.StartingPointBasis.CAD</vt:lpstr>
      <vt:lpstr>Settings.OIS.StartingPointBasis.CHF</vt:lpstr>
      <vt:lpstr>Settings.OIS.StartingPointBasis.CNH</vt:lpstr>
      <vt:lpstr>Settings.OIS.StartingPointBasis.DKK</vt:lpstr>
      <vt:lpstr>Settings.OIS.StartingPointBasis.EUR</vt:lpstr>
      <vt:lpstr>Settings.OIS.StartingPointBasis.GBP</vt:lpstr>
      <vt:lpstr>Settings.OIS.StartingPointBasis.HKD</vt:lpstr>
      <vt:lpstr>Settings.OIS.StartingPointBasis.JPY</vt:lpstr>
      <vt:lpstr>Settings.OIS.StartingPointBasis.NOK</vt:lpstr>
      <vt:lpstr>Settings.OIS.StartingPointBasis.NZD</vt:lpstr>
      <vt:lpstr>Settings.OIS.StartingPointBasis.SEK</vt:lpstr>
      <vt:lpstr>Settings.OIS.StartingPointBasis.USD</vt:lpstr>
      <vt:lpstr>Settings.OIS.StartingPointBasis.ZAR</vt:lpstr>
      <vt:lpstr>Settings.OIS.UseLiborOISBasis.AUD</vt:lpstr>
      <vt:lpstr>Settings.OIS.UseLiborOISBasis.CAD</vt:lpstr>
      <vt:lpstr>Settings.OIS.UseLiborOISBasis.CHF</vt:lpstr>
      <vt:lpstr>Settings.OIS.UseLiborOISBasis.CNH</vt:lpstr>
      <vt:lpstr>Settings.OIS.UseLiborOISBasis.DKK</vt:lpstr>
      <vt:lpstr>Settings.OIS.UseLiborOISBasis.EUR</vt:lpstr>
      <vt:lpstr>Settings.OIS.UseLiborOISBasis.GBP</vt:lpstr>
      <vt:lpstr>Settings.OIS.UseLiborOISBasis.HKD</vt:lpstr>
      <vt:lpstr>Settings.OIS.UseLiborOISBasis.JPY</vt:lpstr>
      <vt:lpstr>Settings.OIS.UseLiborOISBasis.NOK</vt:lpstr>
      <vt:lpstr>Settings.OIS.UseLiborOISBasis.NZD</vt:lpstr>
      <vt:lpstr>Settings.OIS.UseLiborOISBasis.SEK</vt:lpstr>
      <vt:lpstr>Settings.OIS.UseLiborOISBasis.USD</vt:lpstr>
      <vt:lpstr>Settings.OIS.UseLiborOISBasis.ZAR</vt:lpstr>
      <vt:lpstr>Settings.RequestAUD</vt:lpstr>
      <vt:lpstr>Settings.RequestCAD</vt:lpstr>
      <vt:lpstr>Settings.RequestCHF</vt:lpstr>
      <vt:lpstr>Settings.RequestCNH</vt:lpstr>
      <vt:lpstr>Settings.RequestDKK</vt:lpstr>
      <vt:lpstr>Settings.RequestEUR</vt:lpstr>
      <vt:lpstr>Settings.RequestGBP</vt:lpstr>
      <vt:lpstr>Settings.RequestHKD</vt:lpstr>
      <vt:lpstr>Settings.RequestJPY</vt:lpstr>
      <vt:lpstr>Settings.RequestNOK</vt:lpstr>
      <vt:lpstr>Settings.RequestNZD</vt:lpstr>
      <vt:lpstr>Settings.RequestSEK</vt:lpstr>
      <vt:lpstr>Settings.RequestUSD</vt:lpstr>
      <vt:lpstr>Settings.RequestZAR</vt:lpstr>
      <vt:lpstr>Settings.ShowCurveConfig</vt:lpstr>
      <vt:lpstr>Settings.ShowInstruments</vt:lpstr>
      <vt:lpstr>Settings.ShowMarketData</vt:lpstr>
      <vt:lpstr>Settings.Swap.ApplyTension.AUD</vt:lpstr>
      <vt:lpstr>Settings.Swap.ApplyTension.CAD</vt:lpstr>
      <vt:lpstr>Settings.Swap.ApplyTension.CHF</vt:lpstr>
      <vt:lpstr>Settings.Swap.ApplyTension.CNH</vt:lpstr>
      <vt:lpstr>Settings.Swap.ApplyTension.DKK</vt:lpstr>
      <vt:lpstr>Settings.Swap.ApplyTension.EUR</vt:lpstr>
      <vt:lpstr>Settings.Swap.ApplyTension.GBP</vt:lpstr>
      <vt:lpstr>Settings.Swap.ApplyTension.HKD</vt:lpstr>
      <vt:lpstr>Settings.Swap.ApplyTension.JPY</vt:lpstr>
      <vt:lpstr>Settings.Swap.ApplyTension.NOK</vt:lpstr>
      <vt:lpstr>Settings.Swap.ApplyTension.NZD</vt:lpstr>
      <vt:lpstr>Settings.Swap.ApplyTension.SEK</vt:lpstr>
      <vt:lpstr>Settings.Swap.ApplyTension.USD</vt:lpstr>
      <vt:lpstr>Settings.Swap.ApplyTension.ZAR</vt:lpstr>
      <vt:lpstr>Settings.Swap.FrequencyFRA.AUD</vt:lpstr>
      <vt:lpstr>Settings.Swap.FrequencyFRA.CAD</vt:lpstr>
      <vt:lpstr>Settings.Swap.FrequencyFRA.CHF</vt:lpstr>
      <vt:lpstr>Settings.Swap.FrequencyFRA.CNH</vt:lpstr>
      <vt:lpstr>Settings.Swap.FrequencyFRA.DKK</vt:lpstr>
      <vt:lpstr>Settings.Swap.FrequencyFRA.EUR</vt:lpstr>
      <vt:lpstr>Settings.Swap.FrequencyFRA.GBP</vt:lpstr>
      <vt:lpstr>Settings.Swap.FrequencyFRA.HKD</vt:lpstr>
      <vt:lpstr>Settings.Swap.FrequencyFRA.JPY</vt:lpstr>
      <vt:lpstr>Settings.Swap.FrequencyFRA.NOK</vt:lpstr>
      <vt:lpstr>Settings.Swap.FrequencyFRA.NZD</vt:lpstr>
      <vt:lpstr>Settings.Swap.FrequencyFRA.SEK</vt:lpstr>
      <vt:lpstr>Settings.Swap.FrequencyFRA.USD</vt:lpstr>
      <vt:lpstr>Settings.Swap.FrequencyFRA.ZAR</vt:lpstr>
      <vt:lpstr>Settings.Swap.Futures.MeanReversion.AUD</vt:lpstr>
      <vt:lpstr>Settings.Swap.Futures.MeanReversion.CAD</vt:lpstr>
      <vt:lpstr>Settings.Swap.Futures.MeanReversion.CHF</vt:lpstr>
      <vt:lpstr>Settings.Swap.Futures.MeanReversion.CNH</vt:lpstr>
      <vt:lpstr>Settings.Swap.Futures.MeanReversion.DKK</vt:lpstr>
      <vt:lpstr>Settings.Swap.Futures.MeanReversion.EUR</vt:lpstr>
      <vt:lpstr>Settings.Swap.Futures.MeanReversion.GBP</vt:lpstr>
      <vt:lpstr>Settings.Swap.Futures.MeanReversion.HKD</vt:lpstr>
      <vt:lpstr>Settings.Swap.Futures.MeanReversion.JPY</vt:lpstr>
      <vt:lpstr>Settings.Swap.Futures.MeanReversion.NOK</vt:lpstr>
      <vt:lpstr>Settings.Swap.Futures.MeanReversion.NZD</vt:lpstr>
      <vt:lpstr>Settings.Swap.Futures.MeanReversion.SEK</vt:lpstr>
      <vt:lpstr>Settings.Swap.Futures.MeanReversion.USD</vt:lpstr>
      <vt:lpstr>Settings.Swap.Futures.MeanReversion.ZAR</vt:lpstr>
      <vt:lpstr>Settings.Swap.Futures.Volatility.AUD</vt:lpstr>
      <vt:lpstr>Settings.Swap.Futures.Volatility.CAD</vt:lpstr>
      <vt:lpstr>Settings.Swap.Futures.Volatility.CHF</vt:lpstr>
      <vt:lpstr>Settings.Swap.Futures.Volatility.CNH</vt:lpstr>
      <vt:lpstr>Settings.Swap.Futures.Volatility.DKK</vt:lpstr>
      <vt:lpstr>Settings.Swap.Futures.Volatility.EUR</vt:lpstr>
      <vt:lpstr>Settings.Swap.Futures.Volatility.GBP</vt:lpstr>
      <vt:lpstr>Settings.Swap.Futures.Volatility.HKD</vt:lpstr>
      <vt:lpstr>Settings.Swap.Futures.Volatility.JPY</vt:lpstr>
      <vt:lpstr>Settings.Swap.Futures.Volatility.NOK</vt:lpstr>
      <vt:lpstr>Settings.Swap.Futures.Volatility.NZD</vt:lpstr>
      <vt:lpstr>Settings.Swap.Futures.Volatility.SEK</vt:lpstr>
      <vt:lpstr>Settings.Swap.Futures.Volatility.USD</vt:lpstr>
      <vt:lpstr>Settings.Swap.Futures.Volatility.ZAR</vt:lpstr>
      <vt:lpstr>Settings.Swap.Interpolation.FuturesFRAs.AUD</vt:lpstr>
      <vt:lpstr>Settings.Swap.Interpolation.FuturesFRAs.CAD</vt:lpstr>
      <vt:lpstr>Settings.Swap.Interpolation.FuturesFRAs.CHF</vt:lpstr>
      <vt:lpstr>Settings.Swap.Interpolation.FuturesFRAs.CNH</vt:lpstr>
      <vt:lpstr>Settings.Swap.Interpolation.FuturesFRAs.DKK</vt:lpstr>
      <vt:lpstr>Settings.Swap.Interpolation.FuturesFRAs.EUR</vt:lpstr>
      <vt:lpstr>Settings.Swap.Interpolation.FuturesFRAs.GBP</vt:lpstr>
      <vt:lpstr>Settings.Swap.Interpolation.FuturesFRAs.HKD</vt:lpstr>
      <vt:lpstr>Settings.Swap.Interpolation.FuturesFRAs.JPY</vt:lpstr>
      <vt:lpstr>Settings.Swap.Interpolation.FuturesFRAs.NOK</vt:lpstr>
      <vt:lpstr>Settings.Swap.Interpolation.FuturesFRAs.NZD</vt:lpstr>
      <vt:lpstr>Settings.Swap.Interpolation.FuturesFRAs.SEK</vt:lpstr>
      <vt:lpstr>Settings.Swap.Interpolation.FuturesFRAs.USD</vt:lpstr>
      <vt:lpstr>Settings.Swap.Interpolation.FuturesFRAs.ZAR</vt:lpstr>
      <vt:lpstr>Settings.Swap.Interpolation.Swaps.AUD</vt:lpstr>
      <vt:lpstr>Settings.Swap.Interpolation.Swaps.CAD</vt:lpstr>
      <vt:lpstr>Settings.Swap.Interpolation.Swaps.CHF</vt:lpstr>
      <vt:lpstr>Settings.Swap.Interpolation.Swaps.CNH</vt:lpstr>
      <vt:lpstr>Settings.Swap.Interpolation.Swaps.DKK</vt:lpstr>
      <vt:lpstr>Settings.Swap.Interpolation.Swaps.EUR</vt:lpstr>
      <vt:lpstr>Settings.Swap.Interpolation.Swaps.GBP</vt:lpstr>
      <vt:lpstr>Settings.Swap.Interpolation.Swaps.HKD</vt:lpstr>
      <vt:lpstr>Settings.Swap.Interpolation.Swaps.JPY</vt:lpstr>
      <vt:lpstr>Settings.Swap.Interpolation.Swaps.NOK</vt:lpstr>
      <vt:lpstr>Settings.Swap.Interpolation.Swaps.NZD</vt:lpstr>
      <vt:lpstr>Settings.Swap.Interpolation.Swaps.SEK</vt:lpstr>
      <vt:lpstr>Settings.Swap.Interpolation.Swaps.USD</vt:lpstr>
      <vt:lpstr>Settings.Swap.Interpolation.Swaps.ZAR</vt:lpstr>
      <vt:lpstr>Settings.Swap.TensionGap.AUD</vt:lpstr>
      <vt:lpstr>Settings.Swap.TensionGap.CAD</vt:lpstr>
      <vt:lpstr>Settings.Swap.TensionGap.CHF</vt:lpstr>
      <vt:lpstr>Settings.Swap.TensionGap.CNH</vt:lpstr>
      <vt:lpstr>Settings.Swap.TensionGap.DKK</vt:lpstr>
      <vt:lpstr>Settings.Swap.TensionGap.EUR</vt:lpstr>
      <vt:lpstr>Settings.Swap.TensionGap.GBP</vt:lpstr>
      <vt:lpstr>Settings.Swap.TensionGap.HKD</vt:lpstr>
      <vt:lpstr>Settings.Swap.TensionGap.JPY</vt:lpstr>
      <vt:lpstr>Settings.Swap.TensionGap.NOK</vt:lpstr>
      <vt:lpstr>Settings.Swap.TensionGap.NZD</vt:lpstr>
      <vt:lpstr>Settings.Swap.TensionGap.SEK</vt:lpstr>
      <vt:lpstr>Settings.Swap.TensionGap.USD</vt:lpstr>
      <vt:lpstr>Settings.Swap.TensionGap.ZAR</vt:lpstr>
      <vt:lpstr>Settings.TenorBasis.Interpolation.AUD</vt:lpstr>
      <vt:lpstr>Settings.TenorBasis.Interpolation.CAD</vt:lpstr>
      <vt:lpstr>Settings.TenorBasis.Interpolation.CHF</vt:lpstr>
      <vt:lpstr>Settings.TenorBasis.Interpolation.CNH</vt:lpstr>
      <vt:lpstr>Settings.TenorBasis.Interpolation.DKK</vt:lpstr>
      <vt:lpstr>Settings.TenorBasis.Interpolation.EUR</vt:lpstr>
      <vt:lpstr>Settings.TenorBasis.Interpolation.GBP</vt:lpstr>
      <vt:lpstr>Settings.TenorBasis.Interpolation.HKD</vt:lpstr>
      <vt:lpstr>Settings.TenorBasis.Interpolation.JPY</vt:lpstr>
      <vt:lpstr>Settings.TenorBasis.Interpolation.NOK</vt:lpstr>
      <vt:lpstr>Settings.TenorBasis.Interpolation.NZD</vt:lpstr>
      <vt:lpstr>Settings.TenorBasis.Interpolation.SEK</vt:lpstr>
      <vt:lpstr>Settings.TenorBasis.Interpolation.USD</vt:lpstr>
      <vt:lpstr>Settings.TenorBasis.Interpolation.ZAR</vt:lpstr>
      <vt:lpstr>Settings.Xccy.Interpolation.AUD</vt:lpstr>
      <vt:lpstr>Settings.Xccy.Interpolation.CAD</vt:lpstr>
      <vt:lpstr>Settings.Xccy.Interpolation.CHF</vt:lpstr>
      <vt:lpstr>Settings.Xccy.Interpolation.CNH</vt:lpstr>
      <vt:lpstr>Settings.Xccy.Interpolation.DKK</vt:lpstr>
      <vt:lpstr>Settings.Xccy.Interpolation.EUR</vt:lpstr>
      <vt:lpstr>Settings.Xccy.Interpolation.GBP</vt:lpstr>
      <vt:lpstr>Settings.Xccy.Interpolation.HKD</vt:lpstr>
      <vt:lpstr>Settings.Xccy.Interpolation.JPY</vt:lpstr>
      <vt:lpstr>Settings.Xccy.Interpolation.NOK</vt:lpstr>
      <vt:lpstr>Settings.Xccy.Interpolation.NZD</vt:lpstr>
      <vt:lpstr>Settings.Xccy.Interpolation.SEK</vt:lpstr>
      <vt:lpstr>Settings.Xccy.Interpolation.USD</vt:lpstr>
      <vt:lpstr>Settings.Xccy.Interpolation.ZAR</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2016-12-14T11:52:18Z</cp:lastPrinted>
  <dcterms:created xsi:type="dcterms:W3CDTF">2016-12-14T11:51:43Z</dcterms:created>
  <dcterms:modified xsi:type="dcterms:W3CDTF">2017-01-19T17:07:18Z</dcterms:modified>
</cp:coreProperties>
</file>