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480" yWindow="135" windowWidth="19980" windowHeight="7020" tabRatio="716"/>
  </bookViews>
  <sheets>
    <sheet name="Settings" sheetId="1" r:id="rId1"/>
    <sheet name="Getting Started" sheetId="12" r:id="rId2"/>
    <sheet name="Developer Tools" sheetId="15" r:id="rId3"/>
    <sheet name="MLIB Ribbon" sheetId="14" r:id="rId4"/>
    <sheet name="Functions" sheetId="16" r:id="rId5"/>
    <sheet name="Conventions" sheetId="11" r:id="rId6"/>
    <sheet name="Dates" sheetId="7" r:id="rId7"/>
    <sheet name="SwapSchedule" sheetId="9" r:id="rId8"/>
    <sheet name="BondSchedule" sheetId="13" r:id="rId9"/>
    <sheet name="Utilities" sheetId="3" r:id="rId10"/>
    <sheet name="EURYC-OIS" sheetId="34" r:id="rId11"/>
    <sheet name="EURYC-6ML" sheetId="35" r:id="rId12"/>
    <sheet name="EURYC-3ML" sheetId="39" r:id="rId13"/>
    <sheet name="ForwardRates" sheetId="36" r:id="rId14"/>
    <sheet name="DiscountFactors" sheetId="38" r:id="rId15"/>
    <sheet name="SwapPV&amp;Risk" sheetId="40" r:id="rId16"/>
    <sheet name="Swap Pricer Tool" sheetId="25" r:id="rId17"/>
    <sheet name="IRS" sheetId="27" r:id="rId18"/>
    <sheet name="ASW" sheetId="28" r:id="rId19"/>
    <sheet name="VNS" sheetId="29" r:id="rId20"/>
    <sheet name="StandardSwaps" sheetId="32" r:id="rId21"/>
    <sheet name="CustomSwaps" sheetId="30" r:id="rId22"/>
    <sheet name="XCCY" sheetId="33" r:id="rId23"/>
  </sheets>
  <definedNames>
    <definedName name="Settings.COB">Settings!$C$4</definedName>
  </definedNames>
  <calcPr calcId="145621" calcMode="manual" calcCompleted="0" calcOnSave="0"/>
  <fileRecoveryPr repairLoad="1"/>
</workbook>
</file>

<file path=xl/calcChain.xml><?xml version="1.0" encoding="utf-8"?>
<calcChain xmlns="http://schemas.openxmlformats.org/spreadsheetml/2006/main">
  <c r="J5" i="40" l="1" a="1"/>
  <c r="J5" i="40"/>
  <c r="K5" i="40"/>
  <c r="L5" i="40"/>
  <c r="M5" i="40"/>
  <c r="N5" i="40"/>
  <c r="O5" i="40"/>
  <c r="P5" i="40"/>
  <c r="Q5" i="40"/>
  <c r="R5" i="40"/>
  <c r="S5" i="40"/>
  <c r="T5" i="40"/>
  <c r="U5" i="40"/>
  <c r="V5" i="40"/>
  <c r="W5" i="40"/>
  <c r="J6" i="40"/>
  <c r="K6" i="40"/>
  <c r="L6" i="40"/>
  <c r="M6" i="40"/>
  <c r="N6" i="40"/>
  <c r="O6" i="40"/>
  <c r="P6" i="40"/>
  <c r="Q6" i="40"/>
  <c r="R6" i="40"/>
  <c r="S6" i="40"/>
  <c r="T6" i="40"/>
  <c r="U6" i="40"/>
  <c r="V6" i="40"/>
  <c r="W6" i="40"/>
  <c r="J7" i="40"/>
  <c r="K7" i="40"/>
  <c r="L7" i="40"/>
  <c r="M7" i="40"/>
  <c r="N7" i="40"/>
  <c r="O7" i="40"/>
  <c r="P7" i="40"/>
  <c r="Q7" i="40"/>
  <c r="R7" i="40"/>
  <c r="S7" i="40"/>
  <c r="T7" i="40"/>
  <c r="U7" i="40"/>
  <c r="V7" i="40"/>
  <c r="W7" i="40"/>
  <c r="J8" i="40"/>
  <c r="K8" i="40"/>
  <c r="L8" i="40"/>
  <c r="M8" i="40"/>
  <c r="N8" i="40"/>
  <c r="O8" i="40"/>
  <c r="P8" i="40"/>
  <c r="Q8" i="40"/>
  <c r="R8" i="40"/>
  <c r="S8" i="40"/>
  <c r="T8" i="40"/>
  <c r="U8" i="40"/>
  <c r="V8" i="40"/>
  <c r="W8" i="40"/>
  <c r="J9" i="40"/>
  <c r="K9" i="40"/>
  <c r="L9" i="40"/>
  <c r="M9" i="40"/>
  <c r="N9" i="40"/>
  <c r="O9" i="40"/>
  <c r="P9" i="40"/>
  <c r="Q9" i="40"/>
  <c r="R9" i="40"/>
  <c r="S9" i="40"/>
  <c r="T9" i="40"/>
  <c r="U9" i="40"/>
  <c r="V9" i="40"/>
  <c r="W9" i="40"/>
  <c r="J10" i="40"/>
  <c r="K10" i="40"/>
  <c r="L10" i="40"/>
  <c r="M10" i="40"/>
  <c r="N10" i="40"/>
  <c r="O10" i="40"/>
  <c r="P10" i="40"/>
  <c r="Q10" i="40"/>
  <c r="R10" i="40"/>
  <c r="S10" i="40"/>
  <c r="T10" i="40"/>
  <c r="U10" i="40"/>
  <c r="V10" i="40"/>
  <c r="W10" i="40"/>
  <c r="J11" i="40"/>
  <c r="K11" i="40"/>
  <c r="L11" i="40"/>
  <c r="M11" i="40"/>
  <c r="N11" i="40"/>
  <c r="O11" i="40"/>
  <c r="P11" i="40"/>
  <c r="Q11" i="40"/>
  <c r="R11" i="40"/>
  <c r="S11" i="40"/>
  <c r="T11" i="40"/>
  <c r="U11" i="40"/>
  <c r="V11" i="40"/>
  <c r="W11" i="40"/>
  <c r="J12" i="40"/>
  <c r="K12" i="40"/>
  <c r="L12" i="40"/>
  <c r="M12" i="40"/>
  <c r="N12" i="40"/>
  <c r="O12" i="40"/>
  <c r="P12" i="40"/>
  <c r="Q12" i="40"/>
  <c r="R12" i="40"/>
  <c r="S12" i="40"/>
  <c r="T12" i="40"/>
  <c r="U12" i="40"/>
  <c r="V12" i="40"/>
  <c r="W12" i="40"/>
  <c r="J13" i="40"/>
  <c r="K13" i="40"/>
  <c r="L13" i="40"/>
  <c r="M13" i="40"/>
  <c r="N13" i="40"/>
  <c r="O13" i="40"/>
  <c r="P13" i="40"/>
  <c r="Q13" i="40"/>
  <c r="R13" i="40"/>
  <c r="S13" i="40"/>
  <c r="T13" i="40"/>
  <c r="U13" i="40"/>
  <c r="V13" i="40"/>
  <c r="W13" i="40"/>
  <c r="J14" i="40"/>
  <c r="K14" i="40"/>
  <c r="L14" i="40"/>
  <c r="M14" i="40"/>
  <c r="N14" i="40"/>
  <c r="O14" i="40"/>
  <c r="P14" i="40"/>
  <c r="Q14" i="40"/>
  <c r="R14" i="40"/>
  <c r="S14" i="40"/>
  <c r="T14" i="40"/>
  <c r="U14" i="40"/>
  <c r="V14" i="40"/>
  <c r="W14" i="40"/>
  <c r="J15" i="40"/>
  <c r="K15" i="40"/>
  <c r="L15" i="40"/>
  <c r="M15" i="40"/>
  <c r="N15" i="40"/>
  <c r="O15" i="40"/>
  <c r="P15" i="40"/>
  <c r="Q15" i="40"/>
  <c r="R15" i="40"/>
  <c r="S15" i="40"/>
  <c r="T15" i="40"/>
  <c r="U15" i="40"/>
  <c r="V15" i="40"/>
  <c r="W15" i="40"/>
  <c r="J16" i="40"/>
  <c r="K16" i="40"/>
  <c r="L16" i="40"/>
  <c r="M16" i="40"/>
  <c r="N16" i="40"/>
  <c r="O16" i="40"/>
  <c r="P16" i="40"/>
  <c r="Q16" i="40"/>
  <c r="R16" i="40"/>
  <c r="S16" i="40"/>
  <c r="T16" i="40"/>
  <c r="U16" i="40"/>
  <c r="V16" i="40"/>
  <c r="W16" i="40"/>
  <c r="J17" i="40"/>
  <c r="K17" i="40"/>
  <c r="L17" i="40"/>
  <c r="M17" i="40"/>
  <c r="N17" i="40"/>
  <c r="O17" i="40"/>
  <c r="P17" i="40"/>
  <c r="Q17" i="40"/>
  <c r="R17" i="40"/>
  <c r="S17" i="40"/>
  <c r="T17" i="40"/>
  <c r="U17" i="40"/>
  <c r="V17" i="40"/>
  <c r="W17" i="40"/>
  <c r="J18" i="40"/>
  <c r="K18" i="40"/>
  <c r="L18" i="40"/>
  <c r="M18" i="40"/>
  <c r="N18" i="40"/>
  <c r="O18" i="40"/>
  <c r="P18" i="40"/>
  <c r="Q18" i="40"/>
  <c r="R18" i="40"/>
  <c r="S18" i="40"/>
  <c r="T18" i="40"/>
  <c r="U18" i="40"/>
  <c r="V18" i="40"/>
  <c r="W18" i="40"/>
  <c r="J19" i="40"/>
  <c r="K19" i="40"/>
  <c r="L19" i="40"/>
  <c r="M19" i="40"/>
  <c r="N19" i="40"/>
  <c r="O19" i="40"/>
  <c r="P19" i="40"/>
  <c r="Q19" i="40"/>
  <c r="R19" i="40"/>
  <c r="S19" i="40"/>
  <c r="T19" i="40"/>
  <c r="U19" i="40"/>
  <c r="V19" i="40"/>
  <c r="W19" i="40"/>
  <c r="J20" i="40"/>
  <c r="K20" i="40"/>
  <c r="L20" i="40"/>
  <c r="M20" i="40"/>
  <c r="N20" i="40"/>
  <c r="O20" i="40"/>
  <c r="P20" i="40"/>
  <c r="Q20" i="40"/>
  <c r="R20" i="40"/>
  <c r="S20" i="40"/>
  <c r="T20" i="40"/>
  <c r="U20" i="40"/>
  <c r="V20" i="40"/>
  <c r="W20" i="40"/>
  <c r="J21" i="40"/>
  <c r="K21" i="40"/>
  <c r="L21" i="40"/>
  <c r="M21" i="40"/>
  <c r="N21" i="40"/>
  <c r="O21" i="40"/>
  <c r="P21" i="40"/>
  <c r="Q21" i="40"/>
  <c r="R21" i="40"/>
  <c r="S21" i="40"/>
  <c r="T21" i="40"/>
  <c r="U21" i="40"/>
  <c r="V21" i="40"/>
  <c r="W21" i="40"/>
  <c r="J22" i="40"/>
  <c r="K22" i="40"/>
  <c r="L22" i="40"/>
  <c r="M22" i="40"/>
  <c r="N22" i="40"/>
  <c r="O22" i="40"/>
  <c r="P22" i="40"/>
  <c r="Q22" i="40"/>
  <c r="R22" i="40"/>
  <c r="S22" i="40"/>
  <c r="T22" i="40"/>
  <c r="U22" i="40"/>
  <c r="V22" i="40"/>
  <c r="W22" i="40"/>
  <c r="J23" i="40"/>
  <c r="K23" i="40"/>
  <c r="L23" i="40"/>
  <c r="M23" i="40"/>
  <c r="N23" i="40"/>
  <c r="O23" i="40"/>
  <c r="P23" i="40"/>
  <c r="Q23" i="40"/>
  <c r="R23" i="40"/>
  <c r="S23" i="40"/>
  <c r="T23" i="40"/>
  <c r="U23" i="40"/>
  <c r="V23" i="40"/>
  <c r="W23" i="40"/>
  <c r="J24" i="40"/>
  <c r="K24" i="40"/>
  <c r="L24" i="40"/>
  <c r="M24" i="40"/>
  <c r="N24" i="40"/>
  <c r="O24" i="40"/>
  <c r="P24" i="40"/>
  <c r="Q24" i="40"/>
  <c r="R24" i="40"/>
  <c r="S24" i="40"/>
  <c r="T24" i="40"/>
  <c r="U24" i="40"/>
  <c r="V24" i="40"/>
  <c r="W24" i="40"/>
  <c r="J25" i="40"/>
  <c r="K25" i="40"/>
  <c r="L25" i="40"/>
  <c r="M25" i="40"/>
  <c r="N25" i="40"/>
  <c r="O25" i="40"/>
  <c r="P25" i="40"/>
  <c r="Q25" i="40"/>
  <c r="R25" i="40"/>
  <c r="S25" i="40"/>
  <c r="T25" i="40"/>
  <c r="U25" i="40"/>
  <c r="V25" i="40"/>
  <c r="W25" i="40"/>
  <c r="J26" i="40"/>
  <c r="K26" i="40"/>
  <c r="L26" i="40"/>
  <c r="M26" i="40"/>
  <c r="N26" i="40"/>
  <c r="O26" i="40"/>
  <c r="P26" i="40"/>
  <c r="Q26" i="40"/>
  <c r="R26" i="40"/>
  <c r="S26" i="40"/>
  <c r="T26" i="40"/>
  <c r="U26" i="40"/>
  <c r="V26" i="40"/>
  <c r="W26" i="40"/>
  <c r="J27" i="40"/>
  <c r="K27" i="40"/>
  <c r="L27" i="40"/>
  <c r="M27" i="40"/>
  <c r="N27" i="40"/>
  <c r="O27" i="40"/>
  <c r="P27" i="40"/>
  <c r="Q27" i="40"/>
  <c r="R27" i="40"/>
  <c r="S27" i="40"/>
  <c r="T27" i="40"/>
  <c r="U27" i="40"/>
  <c r="V27" i="40"/>
  <c r="W27" i="40"/>
  <c r="J28" i="40"/>
  <c r="K28" i="40"/>
  <c r="L28" i="40"/>
  <c r="M28" i="40"/>
  <c r="N28" i="40"/>
  <c r="O28" i="40"/>
  <c r="P28" i="40"/>
  <c r="Q28" i="40"/>
  <c r="R28" i="40"/>
  <c r="S28" i="40"/>
  <c r="T28" i="40"/>
  <c r="U28" i="40"/>
  <c r="V28" i="40"/>
  <c r="W28" i="40"/>
  <c r="J29" i="40"/>
  <c r="K29" i="40"/>
  <c r="L29" i="40"/>
  <c r="M29" i="40"/>
  <c r="N29" i="40"/>
  <c r="O29" i="40"/>
  <c r="P29" i="40"/>
  <c r="Q29" i="40"/>
  <c r="R29" i="40"/>
  <c r="S29" i="40"/>
  <c r="T29" i="40"/>
  <c r="U29" i="40"/>
  <c r="V29" i="40"/>
  <c r="W29" i="40"/>
  <c r="J30" i="40"/>
  <c r="K30" i="40"/>
  <c r="L30" i="40"/>
  <c r="M30" i="40"/>
  <c r="N30" i="40"/>
  <c r="O30" i="40"/>
  <c r="P30" i="40"/>
  <c r="Q30" i="40"/>
  <c r="R30" i="40"/>
  <c r="S30" i="40"/>
  <c r="T30" i="40"/>
  <c r="U30" i="40"/>
  <c r="V30" i="40"/>
  <c r="W30" i="40"/>
  <c r="J31" i="40"/>
  <c r="K31" i="40"/>
  <c r="L31" i="40"/>
  <c r="M31" i="40"/>
  <c r="N31" i="40"/>
  <c r="O31" i="40"/>
  <c r="P31" i="40"/>
  <c r="Q31" i="40"/>
  <c r="R31" i="40"/>
  <c r="S31" i="40"/>
  <c r="T31" i="40"/>
  <c r="U31" i="40"/>
  <c r="V31" i="40"/>
  <c r="W31" i="40"/>
  <c r="J32" i="40"/>
  <c r="K32" i="40"/>
  <c r="L32" i="40"/>
  <c r="M32" i="40"/>
  <c r="N32" i="40"/>
  <c r="O32" i="40"/>
  <c r="P32" i="40"/>
  <c r="Q32" i="40"/>
  <c r="R32" i="40"/>
  <c r="S32" i="40"/>
  <c r="T32" i="40"/>
  <c r="U32" i="40"/>
  <c r="V32" i="40"/>
  <c r="W32" i="40"/>
  <c r="J33" i="40"/>
  <c r="K33" i="40"/>
  <c r="L33" i="40"/>
  <c r="M33" i="40"/>
  <c r="N33" i="40"/>
  <c r="O33" i="40"/>
  <c r="P33" i="40"/>
  <c r="Q33" i="40"/>
  <c r="R33" i="40"/>
  <c r="S33" i="40"/>
  <c r="T33" i="40"/>
  <c r="U33" i="40"/>
  <c r="V33" i="40"/>
  <c r="W33" i="40"/>
  <c r="J34" i="40"/>
  <c r="K34" i="40"/>
  <c r="L34" i="40"/>
  <c r="M34" i="40"/>
  <c r="N34" i="40"/>
  <c r="O34" i="40"/>
  <c r="P34" i="40"/>
  <c r="Q34" i="40"/>
  <c r="R34" i="40"/>
  <c r="S34" i="40"/>
  <c r="T34" i="40"/>
  <c r="U34" i="40"/>
  <c r="V34" i="40"/>
  <c r="W34" i="40"/>
  <c r="J35" i="40"/>
  <c r="K35" i="40"/>
  <c r="L35" i="40"/>
  <c r="M35" i="40"/>
  <c r="N35" i="40"/>
  <c r="O35" i="40"/>
  <c r="P35" i="40"/>
  <c r="Q35" i="40"/>
  <c r="R35" i="40"/>
  <c r="S35" i="40"/>
  <c r="T35" i="40"/>
  <c r="U35" i="40"/>
  <c r="V35" i="40"/>
  <c r="W35" i="40"/>
  <c r="J36" i="40"/>
  <c r="K36" i="40"/>
  <c r="L36" i="40"/>
  <c r="M36" i="40"/>
  <c r="N36" i="40"/>
  <c r="O36" i="40"/>
  <c r="P36" i="40"/>
  <c r="Q36" i="40"/>
  <c r="R36" i="40"/>
  <c r="S36" i="40"/>
  <c r="T36" i="40"/>
  <c r="U36" i="40"/>
  <c r="V36" i="40"/>
  <c r="W36" i="40"/>
  <c r="J37" i="40"/>
  <c r="K37" i="40"/>
  <c r="L37" i="40"/>
  <c r="M37" i="40"/>
  <c r="N37" i="40"/>
  <c r="O37" i="40"/>
  <c r="P37" i="40"/>
  <c r="Q37" i="40"/>
  <c r="R37" i="40"/>
  <c r="S37" i="40"/>
  <c r="T37" i="40"/>
  <c r="U37" i="40"/>
  <c r="V37" i="40"/>
  <c r="W37" i="40"/>
  <c r="J38" i="40"/>
  <c r="K38" i="40"/>
  <c r="L38" i="40"/>
  <c r="M38" i="40"/>
  <c r="N38" i="40"/>
  <c r="O38" i="40"/>
  <c r="P38" i="40"/>
  <c r="Q38" i="40"/>
  <c r="R38" i="40"/>
  <c r="S38" i="40"/>
  <c r="T38" i="40"/>
  <c r="U38" i="40"/>
  <c r="V38" i="40"/>
  <c r="W38" i="40"/>
  <c r="J39" i="40"/>
  <c r="K39" i="40"/>
  <c r="L39" i="40"/>
  <c r="M39" i="40"/>
  <c r="N39" i="40"/>
  <c r="O39" i="40"/>
  <c r="P39" i="40"/>
  <c r="Q39" i="40"/>
  <c r="R39" i="40"/>
  <c r="S39" i="40"/>
  <c r="T39" i="40"/>
  <c r="U39" i="40"/>
  <c r="V39" i="40"/>
  <c r="W39" i="40"/>
  <c r="J40" i="40"/>
  <c r="K40" i="40"/>
  <c r="L40" i="40"/>
  <c r="M40" i="40"/>
  <c r="N40" i="40"/>
  <c r="O40" i="40"/>
  <c r="P40" i="40"/>
  <c r="Q40" i="40"/>
  <c r="R40" i="40"/>
  <c r="S40" i="40"/>
  <c r="T40" i="40"/>
  <c r="U40" i="40"/>
  <c r="V40" i="40"/>
  <c r="W40" i="40"/>
  <c r="D17" i="40"/>
  <c r="C17" i="40"/>
  <c r="H6" i="40"/>
  <c r="H15" i="40"/>
  <c r="H14" i="40"/>
  <c r="H13" i="40"/>
  <c r="H11" i="40"/>
  <c r="H10" i="40"/>
  <c r="H12" i="40"/>
  <c r="Y5" i="40" a="1"/>
  <c r="AA6" i="40" l="1"/>
  <c r="Y8" i="40"/>
  <c r="AB9" i="40"/>
  <c r="Z11" i="40"/>
  <c r="AC12" i="40"/>
  <c r="AA14" i="40"/>
  <c r="Y16" i="40"/>
  <c r="AB17" i="40"/>
  <c r="Z19" i="40"/>
  <c r="AC20" i="40"/>
  <c r="AA22" i="40"/>
  <c r="Y24" i="40"/>
  <c r="AB25" i="40"/>
  <c r="Z27" i="40"/>
  <c r="AC28" i="40"/>
  <c r="AA30" i="40"/>
  <c r="Y32" i="40"/>
  <c r="AB33" i="40"/>
  <c r="Z35" i="40"/>
  <c r="AC36" i="40"/>
  <c r="AA38" i="40"/>
  <c r="Y40" i="40"/>
  <c r="Y5" i="40"/>
  <c r="AB6" i="40"/>
  <c r="Z8" i="40"/>
  <c r="AC9" i="40"/>
  <c r="AA11" i="40"/>
  <c r="Y13" i="40"/>
  <c r="AB14" i="40"/>
  <c r="Z16" i="40"/>
  <c r="AC17" i="40"/>
  <c r="AA19" i="40"/>
  <c r="Y21" i="40"/>
  <c r="AB22" i="40"/>
  <c r="Z24" i="40"/>
  <c r="AC25" i="40"/>
  <c r="AA27" i="40"/>
  <c r="Y29" i="40"/>
  <c r="AB30" i="40"/>
  <c r="Z32" i="40"/>
  <c r="AC33" i="40"/>
  <c r="AA35" i="40"/>
  <c r="Y37" i="40"/>
  <c r="AB38" i="40"/>
  <c r="Z40" i="40"/>
  <c r="Z5" i="40"/>
  <c r="AC6" i="40"/>
  <c r="AA8" i="40"/>
  <c r="Y10" i="40"/>
  <c r="AB11" i="40"/>
  <c r="Z13" i="40"/>
  <c r="AC14" i="40"/>
  <c r="AA16" i="40"/>
  <c r="Y18" i="40"/>
  <c r="AB19" i="40"/>
  <c r="Z21" i="40"/>
  <c r="AC22" i="40"/>
  <c r="AA24" i="40"/>
  <c r="Y26" i="40"/>
  <c r="AB27" i="40"/>
  <c r="Z29" i="40"/>
  <c r="AC30" i="40"/>
  <c r="AA32" i="40"/>
  <c r="Y34" i="40"/>
  <c r="AB35" i="40"/>
  <c r="Z37" i="40"/>
  <c r="AC38" i="40"/>
  <c r="AA40" i="40"/>
  <c r="AC5" i="40"/>
  <c r="AA7" i="40"/>
  <c r="Y9" i="40"/>
  <c r="AB10" i="40"/>
  <c r="Z12" i="40"/>
  <c r="AC13" i="40"/>
  <c r="AA15" i="40"/>
  <c r="Y17" i="40"/>
  <c r="AB18" i="40"/>
  <c r="Z20" i="40"/>
  <c r="AC21" i="40"/>
  <c r="AA23" i="40"/>
  <c r="Y25" i="40"/>
  <c r="AB26" i="40"/>
  <c r="AA5" i="40"/>
  <c r="Y7" i="40"/>
  <c r="AB8" i="40"/>
  <c r="Z10" i="40"/>
  <c r="AC11" i="40"/>
  <c r="AA13" i="40"/>
  <c r="Y15" i="40"/>
  <c r="AB16" i="40"/>
  <c r="Z18" i="40"/>
  <c r="AC19" i="40"/>
  <c r="AA21" i="40"/>
  <c r="Y23" i="40"/>
  <c r="AB24" i="40"/>
  <c r="Z26" i="40"/>
  <c r="AC27" i="40"/>
  <c r="AA29" i="40"/>
  <c r="Y31" i="40"/>
  <c r="AB32" i="40"/>
  <c r="Z34" i="40"/>
  <c r="AC35" i="40"/>
  <c r="AA37" i="40"/>
  <c r="Y39" i="40"/>
  <c r="AB40" i="40"/>
  <c r="AB5" i="40"/>
  <c r="Z7" i="40"/>
  <c r="AC8" i="40"/>
  <c r="AA10" i="40"/>
  <c r="Y12" i="40"/>
  <c r="AB13" i="40"/>
  <c r="Z15" i="40"/>
  <c r="AC16" i="40"/>
  <c r="AA18" i="40"/>
  <c r="Y20" i="40"/>
  <c r="AB21" i="40"/>
  <c r="Z23" i="40"/>
  <c r="AC24" i="40"/>
  <c r="AA26" i="40"/>
  <c r="Y28" i="40"/>
  <c r="AB29" i="40"/>
  <c r="Z31" i="40"/>
  <c r="AC32" i="40"/>
  <c r="AA34" i="40"/>
  <c r="Y36" i="40"/>
  <c r="AB37" i="40"/>
  <c r="Z39" i="40"/>
  <c r="AC40" i="40"/>
  <c r="Z6" i="40"/>
  <c r="AB12" i="40"/>
  <c r="Y19" i="40"/>
  <c r="AA25" i="40"/>
  <c r="Z30" i="40"/>
  <c r="AC34" i="40"/>
  <c r="AC7" i="40"/>
  <c r="Z14" i="40"/>
  <c r="AB20" i="40"/>
  <c r="Y27" i="40"/>
  <c r="AB31" i="40"/>
  <c r="Z36" i="40"/>
  <c r="AC39" i="40"/>
  <c r="Z9" i="40"/>
  <c r="AB15" i="40"/>
  <c r="Y22" i="40"/>
  <c r="Z28" i="40"/>
  <c r="AC31" i="40"/>
  <c r="AA36" i="40"/>
  <c r="AA9" i="40"/>
  <c r="AC15" i="40"/>
  <c r="Z22" i="40"/>
  <c r="AA28" i="40"/>
  <c r="Y33" i="40"/>
  <c r="AB36" i="40"/>
  <c r="AC10" i="40"/>
  <c r="Z17" i="40"/>
  <c r="AB23" i="40"/>
  <c r="AB28" i="40"/>
  <c r="Z33" i="40"/>
  <c r="AC37" i="40"/>
  <c r="Y11" i="40"/>
  <c r="AA17" i="40"/>
  <c r="AC23" i="40"/>
  <c r="AC29" i="40"/>
  <c r="AA33" i="40"/>
  <c r="Y38" i="40"/>
  <c r="Y6" i="40"/>
  <c r="AA12" i="40"/>
  <c r="AC18" i="40"/>
  <c r="Z25" i="40"/>
  <c r="Y30" i="40"/>
  <c r="AB34" i="40"/>
  <c r="Z38" i="40"/>
  <c r="AA39" i="40"/>
  <c r="AB7" i="40"/>
  <c r="Y14" i="40"/>
  <c r="AA20" i="40"/>
  <c r="AC26" i="40"/>
  <c r="AA31" i="40"/>
  <c r="Y35" i="40"/>
  <c r="AB39" i="40"/>
  <c r="B9" i="38"/>
  <c r="B10" i="36"/>
  <c r="C30" i="13"/>
  <c r="C5" i="13"/>
  <c r="B11" i="36"/>
  <c r="E24" i="39" l="1"/>
  <c r="E25" i="35"/>
  <c r="E25" i="34"/>
  <c r="B12" i="36"/>
  <c r="C55" i="38"/>
  <c r="C102" i="38"/>
  <c r="C86" i="38"/>
  <c r="C45" i="38"/>
  <c r="C57" i="38"/>
  <c r="C79" i="38"/>
  <c r="C67" i="38"/>
  <c r="C33" i="38"/>
  <c r="C103" i="38"/>
  <c r="C24" i="38"/>
  <c r="E9" i="39"/>
  <c r="C98" i="38"/>
  <c r="C46" i="38"/>
  <c r="C54" i="38"/>
  <c r="C38" i="38"/>
  <c r="C28" i="38"/>
  <c r="C51" i="38"/>
  <c r="C62" i="38"/>
  <c r="C64" i="38"/>
  <c r="C27" i="38"/>
  <c r="C32" i="38"/>
  <c r="C63" i="38"/>
  <c r="C42" i="38"/>
  <c r="C35" i="38"/>
  <c r="C69" i="38"/>
  <c r="C13" i="38"/>
  <c r="C58" i="38"/>
  <c r="C70" i="38"/>
  <c r="C84" i="38"/>
  <c r="C48" i="38"/>
  <c r="C89" i="38"/>
  <c r="C14" i="38"/>
  <c r="C71" i="38"/>
  <c r="C21" i="38"/>
  <c r="E11" i="36"/>
  <c r="C23" i="38"/>
  <c r="C29" i="38"/>
  <c r="E12" i="36"/>
  <c r="C88" i="38"/>
  <c r="C92" i="38"/>
  <c r="C100" i="38"/>
  <c r="C90" i="38"/>
  <c r="C56" i="38"/>
  <c r="C36" i="38"/>
  <c r="C26" i="38"/>
  <c r="C34" i="38"/>
  <c r="C104" i="38"/>
  <c r="C94" i="38"/>
  <c r="C65" i="38"/>
  <c r="C73" i="38"/>
  <c r="E9" i="35"/>
  <c r="C39" i="38"/>
  <c r="C50" i="38"/>
  <c r="C31" i="38"/>
  <c r="C96" i="38"/>
  <c r="C91" i="38"/>
  <c r="C72" i="38"/>
  <c r="C77" i="38"/>
  <c r="C40" i="38"/>
  <c r="C52" i="38"/>
  <c r="D11" i="36"/>
  <c r="C12" i="36"/>
  <c r="C10" i="36"/>
  <c r="C83" i="38"/>
  <c r="C19" i="38"/>
  <c r="C30" i="38"/>
  <c r="C61" i="38"/>
  <c r="C87" i="38"/>
  <c r="C15" i="38"/>
  <c r="C44" i="38"/>
  <c r="D10" i="36"/>
  <c r="C75" i="38"/>
  <c r="C53" i="38"/>
  <c r="E9" i="34"/>
  <c r="C17" i="38"/>
  <c r="C85" i="38"/>
  <c r="C80" i="38"/>
  <c r="C66" i="38"/>
  <c r="C9" i="38"/>
  <c r="E10" i="36"/>
  <c r="C41" i="38"/>
  <c r="C76" i="38"/>
  <c r="C12" i="38"/>
  <c r="C101" i="38"/>
  <c r="C11" i="38"/>
  <c r="C97" i="38"/>
  <c r="C43" i="38"/>
  <c r="C59" i="38"/>
  <c r="C16" i="38"/>
  <c r="C82" i="38"/>
  <c r="C47" i="38"/>
  <c r="C95" i="38"/>
  <c r="C25" i="38"/>
  <c r="C78" i="38"/>
  <c r="C93" i="38"/>
  <c r="C18" i="38"/>
  <c r="C68" i="38"/>
  <c r="C99" i="38"/>
  <c r="D12" i="36"/>
  <c r="C11" i="36"/>
  <c r="C37" i="38"/>
  <c r="C81" i="38"/>
  <c r="C20" i="38"/>
  <c r="C60" i="38"/>
  <c r="C74" i="38"/>
  <c r="C10" i="38"/>
  <c r="C49" i="38"/>
  <c r="C22" i="38"/>
  <c r="C6" i="9" l="1"/>
  <c r="M21" i="7"/>
  <c r="M16" i="7"/>
  <c r="M11" i="7"/>
  <c r="M5" i="7"/>
  <c r="I19" i="7"/>
  <c r="I24" i="7"/>
  <c r="E27" i="7"/>
  <c r="E20" i="7"/>
  <c r="E12" i="7"/>
  <c r="B13" i="36"/>
  <c r="E30" i="13" a="1"/>
  <c r="E6" i="9" a="1"/>
  <c r="I14" i="7"/>
  <c r="E5" i="13" a="1"/>
  <c r="E13" i="36"/>
  <c r="D13" i="36"/>
  <c r="C13" i="36"/>
  <c r="F30" i="13" l="1"/>
  <c r="G31" i="13"/>
  <c r="H32" i="13"/>
  <c r="I33" i="13"/>
  <c r="J34" i="13"/>
  <c r="K35" i="13"/>
  <c r="E37" i="13"/>
  <c r="F38" i="13"/>
  <c r="G39" i="13"/>
  <c r="H40" i="13"/>
  <c r="I41" i="13"/>
  <c r="J42" i="13"/>
  <c r="K43" i="13"/>
  <c r="E45" i="13"/>
  <c r="F46" i="13"/>
  <c r="G47" i="13"/>
  <c r="H48" i="13"/>
  <c r="I49" i="13"/>
  <c r="J50" i="13"/>
  <c r="K51" i="13"/>
  <c r="G30" i="13"/>
  <c r="H31" i="13"/>
  <c r="I32" i="13"/>
  <c r="K34" i="13"/>
  <c r="E36" i="13"/>
  <c r="F37" i="13"/>
  <c r="H39" i="13"/>
  <c r="I40" i="13"/>
  <c r="J41" i="13"/>
  <c r="E44" i="13"/>
  <c r="F45" i="13"/>
  <c r="G46" i="13"/>
  <c r="I48" i="13"/>
  <c r="J49" i="13"/>
  <c r="K50" i="13"/>
  <c r="J33" i="13"/>
  <c r="G38" i="13"/>
  <c r="K42" i="13"/>
  <c r="H47" i="13"/>
  <c r="H30" i="13"/>
  <c r="I31" i="13"/>
  <c r="J32" i="13"/>
  <c r="K33" i="13"/>
  <c r="E35" i="13"/>
  <c r="F36" i="13"/>
  <c r="G37" i="13"/>
  <c r="H38" i="13"/>
  <c r="I39" i="13"/>
  <c r="J40" i="13"/>
  <c r="K41" i="13"/>
  <c r="E43" i="13"/>
  <c r="F44" i="13"/>
  <c r="G45" i="13"/>
  <c r="H46" i="13"/>
  <c r="I47" i="13"/>
  <c r="J48" i="13"/>
  <c r="K49" i="13"/>
  <c r="E51" i="13"/>
  <c r="J30" i="13"/>
  <c r="K31" i="13"/>
  <c r="E33" i="13"/>
  <c r="F34" i="13"/>
  <c r="G35" i="13"/>
  <c r="H36" i="13"/>
  <c r="I37" i="13"/>
  <c r="J38" i="13"/>
  <c r="K39" i="13"/>
  <c r="E41" i="13"/>
  <c r="F42" i="13"/>
  <c r="G43" i="13"/>
  <c r="H44" i="13"/>
  <c r="I45" i="13"/>
  <c r="J46" i="13"/>
  <c r="K47" i="13"/>
  <c r="E49" i="13"/>
  <c r="F50" i="13"/>
  <c r="G51" i="13"/>
  <c r="E32" i="13"/>
  <c r="G34" i="13"/>
  <c r="I36" i="13"/>
  <c r="K38" i="13"/>
  <c r="F41" i="13"/>
  <c r="H43" i="13"/>
  <c r="J45" i="13"/>
  <c r="E48" i="13"/>
  <c r="G50" i="13"/>
  <c r="F32" i="13"/>
  <c r="H34" i="13"/>
  <c r="E39" i="13"/>
  <c r="G41" i="13"/>
  <c r="I43" i="13"/>
  <c r="F48" i="13"/>
  <c r="H50" i="13"/>
  <c r="H37" i="13"/>
  <c r="G44" i="13"/>
  <c r="F51" i="13"/>
  <c r="K30" i="13"/>
  <c r="E40" i="13"/>
  <c r="G42" i="13"/>
  <c r="F49" i="13"/>
  <c r="E31" i="13"/>
  <c r="K37" i="13"/>
  <c r="J44" i="13"/>
  <c r="E47" i="13"/>
  <c r="H33" i="13"/>
  <c r="G40" i="13"/>
  <c r="I42" i="13"/>
  <c r="H49" i="13"/>
  <c r="J36" i="13"/>
  <c r="K45" i="13"/>
  <c r="I30" i="13"/>
  <c r="E42" i="13"/>
  <c r="K48" i="13"/>
  <c r="J37" i="13"/>
  <c r="K46" i="13"/>
  <c r="I35" i="13"/>
  <c r="I51" i="13"/>
  <c r="F31" i="13"/>
  <c r="K44" i="13"/>
  <c r="E30" i="13"/>
  <c r="G32" i="13"/>
  <c r="I34" i="13"/>
  <c r="K36" i="13"/>
  <c r="F39" i="13"/>
  <c r="H41" i="13"/>
  <c r="J43" i="13"/>
  <c r="E46" i="13"/>
  <c r="G48" i="13"/>
  <c r="I50" i="13"/>
  <c r="K32" i="13"/>
  <c r="F35" i="13"/>
  <c r="J39" i="13"/>
  <c r="I46" i="13"/>
  <c r="F33" i="13"/>
  <c r="H51" i="13"/>
  <c r="F40" i="13"/>
  <c r="E38" i="13"/>
  <c r="J51" i="13"/>
  <c r="J31" i="13"/>
  <c r="E34" i="13"/>
  <c r="G36" i="13"/>
  <c r="I38" i="13"/>
  <c r="K40" i="13"/>
  <c r="F43" i="13"/>
  <c r="H45" i="13"/>
  <c r="J47" i="13"/>
  <c r="E50" i="13"/>
  <c r="H35" i="13"/>
  <c r="I44" i="13"/>
  <c r="G33" i="13"/>
  <c r="H42" i="13"/>
  <c r="G49" i="13"/>
  <c r="J35" i="13"/>
  <c r="F47" i="13"/>
  <c r="K5" i="13"/>
  <c r="E7" i="13"/>
  <c r="F8" i="13"/>
  <c r="G9" i="13"/>
  <c r="H10" i="13"/>
  <c r="I11" i="13"/>
  <c r="J12" i="13"/>
  <c r="K13" i="13"/>
  <c r="E15" i="13"/>
  <c r="F16" i="13"/>
  <c r="G17" i="13"/>
  <c r="H18" i="13"/>
  <c r="I19" i="13"/>
  <c r="J20" i="13"/>
  <c r="K21" i="13"/>
  <c r="E23" i="13"/>
  <c r="F24" i="13"/>
  <c r="G25" i="13"/>
  <c r="H26" i="13"/>
  <c r="E6" i="13"/>
  <c r="F7" i="13"/>
  <c r="G8" i="13"/>
  <c r="H9" i="13"/>
  <c r="I10" i="13"/>
  <c r="J11" i="13"/>
  <c r="K12" i="13"/>
  <c r="E14" i="13"/>
  <c r="F15" i="13"/>
  <c r="G16" i="13"/>
  <c r="H17" i="13"/>
  <c r="E5" i="13"/>
  <c r="F6" i="13"/>
  <c r="G7" i="13"/>
  <c r="H8" i="13"/>
  <c r="I9" i="13"/>
  <c r="J10" i="13"/>
  <c r="K11" i="13"/>
  <c r="E13" i="13"/>
  <c r="G5" i="13"/>
  <c r="H6" i="13"/>
  <c r="I7" i="13"/>
  <c r="J8" i="13"/>
  <c r="K9" i="13"/>
  <c r="E11" i="13"/>
  <c r="F12" i="13"/>
  <c r="G13" i="13"/>
  <c r="H14" i="13"/>
  <c r="I15" i="13"/>
  <c r="J16" i="13"/>
  <c r="K17" i="13"/>
  <c r="E19" i="13"/>
  <c r="F20" i="13"/>
  <c r="G21" i="13"/>
  <c r="H22" i="13"/>
  <c r="I23" i="13"/>
  <c r="J24" i="13"/>
  <c r="K25" i="13"/>
  <c r="H5" i="13"/>
  <c r="J7" i="13"/>
  <c r="E10" i="13"/>
  <c r="G12" i="13"/>
  <c r="G14" i="13"/>
  <c r="E16" i="13"/>
  <c r="E18" i="13"/>
  <c r="H19" i="13"/>
  <c r="E21" i="13"/>
  <c r="I22" i="13"/>
  <c r="E24" i="13"/>
  <c r="I25" i="13"/>
  <c r="I5" i="13"/>
  <c r="K7" i="13"/>
  <c r="H12" i="13"/>
  <c r="I14" i="13"/>
  <c r="H16" i="13"/>
  <c r="J19" i="13"/>
  <c r="F21" i="13"/>
  <c r="J22" i="13"/>
  <c r="G24" i="13"/>
  <c r="I8" i="13"/>
  <c r="K14" i="13"/>
  <c r="I18" i="13"/>
  <c r="I21" i="13"/>
  <c r="F26" i="13"/>
  <c r="K8" i="13"/>
  <c r="G15" i="13"/>
  <c r="J18" i="13"/>
  <c r="G23" i="13"/>
  <c r="J6" i="13"/>
  <c r="I13" i="13"/>
  <c r="K18" i="13"/>
  <c r="H23" i="13"/>
  <c r="I26" i="13"/>
  <c r="F9" i="13"/>
  <c r="J15" i="13"/>
  <c r="F19" i="13"/>
  <c r="J23" i="13"/>
  <c r="F10" i="13"/>
  <c r="F18" i="13"/>
  <c r="J25" i="13"/>
  <c r="F13" i="13"/>
  <c r="I24" i="13"/>
  <c r="F11" i="13"/>
  <c r="J21" i="13"/>
  <c r="F17" i="13"/>
  <c r="E25" i="13"/>
  <c r="H11" i="13"/>
  <c r="F22" i="13"/>
  <c r="J5" i="13"/>
  <c r="E8" i="13"/>
  <c r="G10" i="13"/>
  <c r="I12" i="13"/>
  <c r="J14" i="13"/>
  <c r="I16" i="13"/>
  <c r="G18" i="13"/>
  <c r="K19" i="13"/>
  <c r="H21" i="13"/>
  <c r="K22" i="13"/>
  <c r="H24" i="13"/>
  <c r="E26" i="13"/>
  <c r="G6" i="13"/>
  <c r="K16" i="13"/>
  <c r="F23" i="13"/>
  <c r="G26" i="13"/>
  <c r="E9" i="13"/>
  <c r="H20" i="13"/>
  <c r="I17" i="13"/>
  <c r="F25" i="13"/>
  <c r="F5" i="13"/>
  <c r="H7" i="13"/>
  <c r="J9" i="13"/>
  <c r="E12" i="13"/>
  <c r="F14" i="13"/>
  <c r="K15" i="13"/>
  <c r="J17" i="13"/>
  <c r="G19" i="13"/>
  <c r="K20" i="13"/>
  <c r="G22" i="13"/>
  <c r="K23" i="13"/>
  <c r="H25" i="13"/>
  <c r="K26" i="13"/>
  <c r="K10" i="13"/>
  <c r="E20" i="13"/>
  <c r="I6" i="13"/>
  <c r="H13" i="13"/>
  <c r="E17" i="13"/>
  <c r="G20" i="13"/>
  <c r="K24" i="13"/>
  <c r="G11" i="13"/>
  <c r="H15" i="13"/>
  <c r="E22" i="13"/>
  <c r="K6" i="13"/>
  <c r="J13" i="13"/>
  <c r="I20" i="13"/>
  <c r="J26" i="13"/>
  <c r="F7" i="9"/>
  <c r="E6" i="9"/>
  <c r="G7" i="9"/>
  <c r="I8" i="9"/>
  <c r="E10" i="9"/>
  <c r="G11" i="9"/>
  <c r="I12" i="9"/>
  <c r="E14" i="9"/>
  <c r="G15" i="9"/>
  <c r="I16" i="9"/>
  <c r="E18" i="9"/>
  <c r="G19" i="9"/>
  <c r="I20" i="9"/>
  <c r="E22" i="9"/>
  <c r="H7" i="9"/>
  <c r="H11" i="9"/>
  <c r="F14" i="9"/>
  <c r="H15" i="9"/>
  <c r="J16" i="9"/>
  <c r="H19" i="9"/>
  <c r="J20" i="9"/>
  <c r="F6" i="9"/>
  <c r="J8" i="9"/>
  <c r="F10" i="9"/>
  <c r="J12" i="9"/>
  <c r="F18" i="9"/>
  <c r="F22" i="9"/>
  <c r="G6" i="9"/>
  <c r="I7" i="9"/>
  <c r="E9" i="9"/>
  <c r="G10" i="9"/>
  <c r="I11" i="9"/>
  <c r="E13" i="9"/>
  <c r="G14" i="9"/>
  <c r="I15" i="9"/>
  <c r="E17" i="9"/>
  <c r="G18" i="9"/>
  <c r="I19" i="9"/>
  <c r="E21" i="9"/>
  <c r="G22" i="9"/>
  <c r="I6" i="9"/>
  <c r="E8" i="9"/>
  <c r="G9" i="9"/>
  <c r="I10" i="9"/>
  <c r="E12" i="9"/>
  <c r="G13" i="9"/>
  <c r="I14" i="9"/>
  <c r="E16" i="9"/>
  <c r="G17" i="9"/>
  <c r="I18" i="9"/>
  <c r="E20" i="9"/>
  <c r="G21" i="9"/>
  <c r="I22" i="9"/>
  <c r="H6" i="9"/>
  <c r="H9" i="9"/>
  <c r="F12" i="9"/>
  <c r="J14" i="9"/>
  <c r="H17" i="9"/>
  <c r="F20" i="9"/>
  <c r="J22" i="9"/>
  <c r="H18" i="9"/>
  <c r="F8" i="9"/>
  <c r="J18" i="9"/>
  <c r="E11" i="9"/>
  <c r="E19" i="9"/>
  <c r="F11" i="9"/>
  <c r="J21" i="9"/>
  <c r="J6" i="9"/>
  <c r="I9" i="9"/>
  <c r="G12" i="9"/>
  <c r="E15" i="9"/>
  <c r="I17" i="9"/>
  <c r="G20" i="9"/>
  <c r="F16" i="9"/>
  <c r="I13" i="9"/>
  <c r="H16" i="9"/>
  <c r="E7" i="9"/>
  <c r="J9" i="9"/>
  <c r="H12" i="9"/>
  <c r="F15" i="9"/>
  <c r="J17" i="9"/>
  <c r="H20" i="9"/>
  <c r="J7" i="9"/>
  <c r="H10" i="9"/>
  <c r="F13" i="9"/>
  <c r="J15" i="9"/>
  <c r="F21" i="9"/>
  <c r="H13" i="9"/>
  <c r="G16" i="9"/>
  <c r="J13" i="9"/>
  <c r="F9" i="9"/>
  <c r="J11" i="9"/>
  <c r="H14" i="9"/>
  <c r="F17" i="9"/>
  <c r="J19" i="9"/>
  <c r="H22" i="9"/>
  <c r="J10" i="9"/>
  <c r="H21" i="9"/>
  <c r="G8" i="9"/>
  <c r="I21" i="9"/>
  <c r="H8" i="9"/>
  <c r="F19" i="9"/>
  <c r="I30" i="3"/>
  <c r="I29" i="3"/>
  <c r="I28" i="3"/>
  <c r="I27" i="3"/>
  <c r="I26" i="3"/>
  <c r="I25" i="3"/>
  <c r="I24" i="3"/>
  <c r="I23" i="3"/>
  <c r="I22" i="3"/>
  <c r="I21" i="3"/>
  <c r="I20" i="3"/>
  <c r="I19" i="3"/>
  <c r="I18" i="3"/>
  <c r="I17" i="3"/>
  <c r="G27" i="3"/>
  <c r="H27" i="3" s="1"/>
  <c r="G26" i="3"/>
  <c r="H26" i="3" s="1"/>
  <c r="G25" i="3"/>
  <c r="H25" i="3" s="1"/>
  <c r="G24" i="3"/>
  <c r="H24" i="3" s="1"/>
  <c r="G23" i="3"/>
  <c r="H23" i="3" s="1"/>
  <c r="G22" i="3"/>
  <c r="H22" i="3" s="1"/>
  <c r="G21" i="3"/>
  <c r="H21" i="3" s="1"/>
  <c r="G20" i="3"/>
  <c r="H20" i="3" s="1"/>
  <c r="G19" i="3"/>
  <c r="H19" i="3" s="1"/>
  <c r="G18" i="3"/>
  <c r="H18" i="3" s="1"/>
  <c r="H30" i="3"/>
  <c r="G30" i="3"/>
  <c r="F30" i="3"/>
  <c r="H29" i="3"/>
  <c r="G29" i="3"/>
  <c r="F29" i="3"/>
  <c r="H28" i="3"/>
  <c r="G28" i="3"/>
  <c r="F28" i="3"/>
  <c r="B14" i="36"/>
  <c r="M17" i="3" a="1"/>
  <c r="M7" i="7"/>
  <c r="M23" i="7"/>
  <c r="M42" i="3" a="1"/>
  <c r="M17" i="7"/>
  <c r="M12" i="7"/>
  <c r="E30" i="7"/>
  <c r="M34" i="3" a="1"/>
  <c r="F9" i="3"/>
  <c r="C14" i="36"/>
  <c r="D14" i="36"/>
  <c r="E14" i="36"/>
  <c r="N43" i="3" l="1"/>
  <c r="N44" i="3"/>
  <c r="M44" i="3"/>
  <c r="M45" i="3"/>
  <c r="N45" i="3"/>
  <c r="M42" i="3"/>
  <c r="N42" i="3"/>
  <c r="N46" i="3"/>
  <c r="M43" i="3"/>
  <c r="M46" i="3"/>
  <c r="M35" i="3"/>
  <c r="M36" i="3"/>
  <c r="M34" i="3"/>
  <c r="M38" i="3"/>
  <c r="N38" i="3"/>
  <c r="N35" i="3"/>
  <c r="N36" i="3"/>
  <c r="M37" i="3"/>
  <c r="N37" i="3"/>
  <c r="N34" i="3"/>
  <c r="N18" i="3"/>
  <c r="Q19" i="3"/>
  <c r="O21" i="3"/>
  <c r="M23" i="3"/>
  <c r="P24" i="3"/>
  <c r="N26" i="3"/>
  <c r="Q27" i="3"/>
  <c r="O29" i="3"/>
  <c r="M17" i="3"/>
  <c r="P18" i="3"/>
  <c r="N20" i="3"/>
  <c r="Q21" i="3"/>
  <c r="O23" i="3"/>
  <c r="M25" i="3"/>
  <c r="P26" i="3"/>
  <c r="N28" i="3"/>
  <c r="Q29" i="3"/>
  <c r="P17" i="3"/>
  <c r="N19" i="3"/>
  <c r="Q20" i="3"/>
  <c r="O22" i="3"/>
  <c r="M24" i="3"/>
  <c r="N27" i="3"/>
  <c r="Q28" i="3"/>
  <c r="O30" i="3"/>
  <c r="O19" i="3"/>
  <c r="N24" i="3"/>
  <c r="O27" i="3"/>
  <c r="M29" i="3"/>
  <c r="M18" i="3"/>
  <c r="P27" i="3"/>
  <c r="O18" i="3"/>
  <c r="M20" i="3"/>
  <c r="P21" i="3"/>
  <c r="N23" i="3"/>
  <c r="Q24" i="3"/>
  <c r="O26" i="3"/>
  <c r="M28" i="3"/>
  <c r="P29" i="3"/>
  <c r="N17" i="3"/>
  <c r="Q18" i="3"/>
  <c r="O20" i="3"/>
  <c r="M22" i="3"/>
  <c r="P23" i="3"/>
  <c r="N25" i="3"/>
  <c r="Q26" i="3"/>
  <c r="O28" i="3"/>
  <c r="M30" i="3"/>
  <c r="O17" i="3"/>
  <c r="M19" i="3"/>
  <c r="P20" i="3"/>
  <c r="N22" i="3"/>
  <c r="Q23" i="3"/>
  <c r="O25" i="3"/>
  <c r="M27" i="3"/>
  <c r="P28" i="3"/>
  <c r="N30" i="3"/>
  <c r="P25" i="3"/>
  <c r="M21" i="3"/>
  <c r="P22" i="3"/>
  <c r="Q25" i="3"/>
  <c r="P30" i="3"/>
  <c r="P19" i="3"/>
  <c r="Q22" i="3"/>
  <c r="O24" i="3"/>
  <c r="M26" i="3"/>
  <c r="N29" i="3"/>
  <c r="Q17" i="3"/>
  <c r="N21" i="3"/>
  <c r="Q30" i="3"/>
  <c r="E5" i="7"/>
  <c r="E6" i="7" s="1"/>
  <c r="E23" i="7"/>
  <c r="I20" i="7"/>
  <c r="I25" i="7"/>
  <c r="I6" i="7"/>
  <c r="E16" i="7"/>
  <c r="E8" i="7"/>
  <c r="B15" i="36"/>
  <c r="D15" i="36"/>
  <c r="E15" i="36"/>
  <c r="C15" i="36"/>
  <c r="B16" i="36" l="1"/>
  <c r="D16" i="36"/>
  <c r="E16" i="36"/>
  <c r="C16" i="36"/>
  <c r="B17" i="36"/>
  <c r="D17" i="36"/>
  <c r="C17" i="36"/>
  <c r="E17" i="36"/>
  <c r="B18" i="36"/>
  <c r="E18" i="36"/>
  <c r="D18" i="36"/>
  <c r="C18" i="36"/>
  <c r="B19" i="36"/>
  <c r="E19" i="36"/>
  <c r="D19" i="36"/>
  <c r="C19" i="36"/>
  <c r="B20" i="36"/>
  <c r="D20" i="36"/>
  <c r="E20" i="36"/>
  <c r="C20" i="36"/>
  <c r="B21" i="36"/>
  <c r="E21" i="36"/>
  <c r="D21" i="36"/>
  <c r="C21" i="36"/>
  <c r="B22" i="36"/>
  <c r="E22" i="36"/>
  <c r="D22" i="36"/>
  <c r="C22" i="36"/>
  <c r="B23" i="36"/>
  <c r="C23" i="36"/>
  <c r="E23" i="36"/>
  <c r="D23" i="36"/>
  <c r="B24" i="36"/>
  <c r="E24" i="36"/>
  <c r="D24" i="36"/>
  <c r="C24" i="36"/>
  <c r="B25" i="36"/>
  <c r="C25" i="36"/>
  <c r="E25" i="36"/>
  <c r="D25" i="36"/>
  <c r="B26" i="36"/>
  <c r="C26" i="36"/>
  <c r="E26" i="36"/>
  <c r="D26" i="36"/>
  <c r="B27" i="36"/>
  <c r="E27" i="36"/>
  <c r="C27" i="36"/>
  <c r="D27" i="36"/>
  <c r="B28" i="36"/>
  <c r="E28" i="36"/>
  <c r="D28" i="36"/>
  <c r="C28" i="36"/>
  <c r="B29" i="36"/>
  <c r="C29" i="36"/>
  <c r="D29" i="36"/>
  <c r="E29" i="36"/>
  <c r="B30" i="36"/>
  <c r="E30" i="36"/>
  <c r="C30" i="36"/>
  <c r="D30" i="36"/>
  <c r="B31" i="36"/>
  <c r="C31" i="36"/>
  <c r="E31" i="36"/>
  <c r="D31" i="36"/>
  <c r="B32" i="36"/>
  <c r="D32" i="36"/>
  <c r="E32" i="36"/>
  <c r="C32" i="36"/>
  <c r="B33" i="36"/>
  <c r="C33" i="36"/>
  <c r="E33" i="36"/>
  <c r="D33" i="36"/>
  <c r="B34" i="36"/>
  <c r="E34" i="36"/>
  <c r="C34" i="36"/>
  <c r="D34" i="36"/>
  <c r="B35" i="36"/>
  <c r="D35" i="36"/>
  <c r="C35" i="36"/>
  <c r="E35" i="36"/>
  <c r="B36" i="36"/>
  <c r="E36" i="36"/>
  <c r="D36" i="36"/>
  <c r="C36" i="36"/>
  <c r="B37" i="36"/>
  <c r="D37" i="36"/>
  <c r="E37" i="36"/>
  <c r="C37" i="36"/>
  <c r="B38" i="36"/>
  <c r="D38" i="36"/>
  <c r="E38" i="36"/>
  <c r="C38" i="36"/>
  <c r="B39" i="36"/>
  <c r="E39" i="36"/>
  <c r="D39" i="36"/>
  <c r="C39" i="36"/>
  <c r="B40" i="36"/>
  <c r="C40" i="36"/>
  <c r="D40" i="36"/>
  <c r="E40" i="36"/>
  <c r="B41" i="36"/>
  <c r="C41" i="36"/>
  <c r="E41" i="36"/>
  <c r="D41" i="36"/>
  <c r="B42" i="36"/>
  <c r="D42" i="36"/>
  <c r="C42" i="36"/>
  <c r="E42" i="36"/>
  <c r="B43" i="36"/>
  <c r="D43" i="36"/>
  <c r="E43" i="36"/>
  <c r="C43" i="36"/>
  <c r="B44" i="36"/>
  <c r="E44" i="36"/>
  <c r="C44" i="36"/>
  <c r="D44" i="36"/>
  <c r="B45" i="36"/>
  <c r="D45" i="36"/>
  <c r="C45" i="36"/>
  <c r="E45" i="36"/>
  <c r="B46" i="36"/>
  <c r="D46" i="36"/>
  <c r="E46" i="36"/>
  <c r="C46" i="36"/>
  <c r="B47" i="36"/>
  <c r="D47" i="36"/>
  <c r="E47" i="36"/>
  <c r="C47" i="36"/>
  <c r="B48" i="36"/>
  <c r="D48" i="36"/>
  <c r="E48" i="36"/>
  <c r="C48" i="36"/>
  <c r="B49" i="36"/>
  <c r="C49" i="36"/>
  <c r="E49" i="36"/>
  <c r="D49" i="36"/>
  <c r="B50" i="36"/>
  <c r="C50" i="36"/>
  <c r="E50" i="36"/>
  <c r="D50" i="36"/>
  <c r="B51" i="36"/>
  <c r="C51" i="36"/>
  <c r="D51" i="36"/>
  <c r="E51" i="36"/>
  <c r="B52" i="36"/>
  <c r="D52" i="36"/>
  <c r="E52" i="36"/>
  <c r="C52" i="36"/>
  <c r="B53" i="36"/>
  <c r="E53" i="36"/>
  <c r="C53" i="36"/>
  <c r="D53" i="36"/>
  <c r="B54" i="36"/>
  <c r="C54" i="36"/>
  <c r="E54" i="36"/>
  <c r="D54" i="36"/>
  <c r="B55" i="36"/>
  <c r="D55" i="36"/>
  <c r="C55" i="36"/>
  <c r="E55" i="36"/>
  <c r="B56" i="36"/>
  <c r="C56" i="36"/>
  <c r="D56" i="36"/>
  <c r="E56" i="36"/>
  <c r="B57" i="36"/>
  <c r="E57" i="36"/>
  <c r="C57" i="36"/>
  <c r="D57" i="36"/>
  <c r="B58" i="36"/>
  <c r="C58" i="36"/>
  <c r="E58" i="36"/>
  <c r="D58" i="36"/>
  <c r="B59" i="36"/>
  <c r="C59" i="36"/>
  <c r="E59" i="36"/>
  <c r="D59" i="36"/>
  <c r="B60" i="36"/>
  <c r="C60" i="36"/>
  <c r="E60" i="36"/>
  <c r="D60" i="36"/>
  <c r="B61" i="36"/>
  <c r="C61" i="36"/>
  <c r="D61" i="36"/>
  <c r="E61" i="36"/>
  <c r="B62" i="36"/>
  <c r="C62" i="36"/>
  <c r="E62" i="36"/>
  <c r="D62" i="36"/>
  <c r="B63" i="36"/>
  <c r="E63" i="36"/>
  <c r="D63" i="36"/>
  <c r="C63" i="36"/>
  <c r="B64" i="36"/>
  <c r="C64" i="36"/>
  <c r="E64" i="36"/>
  <c r="D64" i="36"/>
  <c r="B65" i="36"/>
  <c r="C65" i="36"/>
  <c r="D65" i="36"/>
  <c r="E65" i="36"/>
  <c r="B66" i="36"/>
  <c r="C66" i="36"/>
  <c r="E66" i="36"/>
  <c r="D66" i="36"/>
  <c r="B67" i="36"/>
  <c r="E67" i="36"/>
  <c r="D67" i="36"/>
  <c r="C67" i="36"/>
  <c r="B68" i="36"/>
  <c r="D68" i="36"/>
  <c r="E68" i="36"/>
  <c r="C68" i="36"/>
  <c r="B69" i="36"/>
  <c r="C69" i="36"/>
  <c r="E69" i="36"/>
  <c r="D69" i="36"/>
  <c r="B70" i="36"/>
  <c r="E70" i="36"/>
  <c r="C70" i="36"/>
  <c r="D70" i="36"/>
  <c r="B71" i="36"/>
  <c r="E71" i="36"/>
  <c r="C71" i="36"/>
  <c r="D71" i="36"/>
  <c r="B72" i="36"/>
  <c r="C72" i="36"/>
  <c r="D72" i="36"/>
  <c r="E72" i="36"/>
  <c r="B73" i="36"/>
  <c r="E73" i="36"/>
  <c r="D73" i="36"/>
  <c r="C73" i="36"/>
  <c r="B74" i="36"/>
  <c r="E74" i="36"/>
  <c r="D74" i="36"/>
  <c r="C74" i="36"/>
  <c r="B75" i="36"/>
  <c r="E75" i="36"/>
  <c r="D75" i="36"/>
  <c r="C75" i="36"/>
  <c r="B76" i="36"/>
  <c r="E76" i="36"/>
  <c r="D76" i="36"/>
  <c r="C76" i="36"/>
  <c r="B77" i="36"/>
  <c r="C77" i="36"/>
  <c r="E77" i="36"/>
  <c r="D77" i="36"/>
  <c r="B78" i="36"/>
  <c r="C78" i="36"/>
  <c r="E78" i="36"/>
  <c r="D78" i="36"/>
  <c r="B79" i="36"/>
  <c r="C79" i="36"/>
  <c r="E79" i="36"/>
  <c r="D79" i="36"/>
  <c r="B80" i="36"/>
  <c r="E80" i="36"/>
  <c r="C80" i="36"/>
  <c r="D80" i="36"/>
  <c r="B81" i="36"/>
  <c r="D81" i="36"/>
  <c r="C81" i="36"/>
  <c r="E81" i="36"/>
  <c r="B82" i="36"/>
  <c r="D82" i="36"/>
  <c r="C82" i="36"/>
  <c r="E82" i="36"/>
  <c r="B83" i="36"/>
  <c r="D83" i="36"/>
  <c r="C83" i="36"/>
  <c r="E83" i="36"/>
  <c r="B84" i="36"/>
  <c r="C84" i="36"/>
  <c r="D84" i="36"/>
  <c r="E84" i="36"/>
  <c r="B85" i="36"/>
  <c r="E85" i="36"/>
  <c r="C85" i="36"/>
  <c r="D85" i="36"/>
  <c r="B86" i="36"/>
  <c r="C86" i="36"/>
  <c r="E86" i="36"/>
  <c r="D86" i="36"/>
  <c r="B87" i="36"/>
  <c r="D87" i="36"/>
  <c r="E87" i="36"/>
  <c r="C87" i="36"/>
  <c r="B88" i="36"/>
  <c r="E88" i="36"/>
  <c r="D88" i="36"/>
  <c r="C88" i="36"/>
  <c r="B89" i="36"/>
  <c r="C89" i="36"/>
  <c r="D89" i="36"/>
  <c r="E89" i="36"/>
  <c r="B90" i="36"/>
  <c r="E90" i="36"/>
  <c r="D90" i="36"/>
  <c r="C90" i="36"/>
  <c r="B91" i="36"/>
  <c r="D91" i="36"/>
  <c r="E91" i="36"/>
  <c r="C91" i="36"/>
  <c r="B92" i="36"/>
  <c r="D92" i="36"/>
  <c r="E92" i="36"/>
  <c r="C92" i="36"/>
  <c r="B93" i="36"/>
  <c r="E93" i="36"/>
  <c r="C93" i="36"/>
  <c r="D93" i="36"/>
  <c r="B94" i="36"/>
  <c r="D94" i="36"/>
  <c r="C94" i="36"/>
  <c r="E94" i="36"/>
  <c r="B95" i="36"/>
  <c r="E95" i="36"/>
  <c r="D95" i="36"/>
  <c r="C95" i="36"/>
  <c r="B96" i="36"/>
  <c r="D96" i="36"/>
  <c r="E96" i="36"/>
  <c r="C96" i="36"/>
  <c r="B97" i="36"/>
  <c r="E97" i="36"/>
  <c r="C97" i="36"/>
  <c r="D97" i="36"/>
  <c r="B98" i="36"/>
  <c r="C98" i="36"/>
  <c r="D98" i="36"/>
  <c r="E98" i="36"/>
  <c r="B99" i="36"/>
  <c r="C99" i="36"/>
  <c r="D99" i="36"/>
  <c r="E99" i="36"/>
  <c r="B100" i="36"/>
  <c r="E100" i="36"/>
  <c r="C100" i="36"/>
  <c r="D100" i="36"/>
  <c r="B101" i="36"/>
  <c r="E101" i="36"/>
  <c r="C101" i="36"/>
  <c r="D101" i="36"/>
  <c r="B102" i="36"/>
  <c r="E102" i="36"/>
  <c r="C102" i="36"/>
  <c r="D102" i="36"/>
  <c r="B103" i="36"/>
  <c r="E103" i="36"/>
  <c r="C103" i="36"/>
  <c r="D103" i="36"/>
  <c r="B104" i="36"/>
  <c r="C104" i="36"/>
  <c r="E104" i="36"/>
  <c r="D104" i="36"/>
  <c r="B105" i="36"/>
  <c r="C105" i="36"/>
  <c r="E105" i="36"/>
  <c r="D105" i="36"/>
</calcChain>
</file>

<file path=xl/sharedStrings.xml><?xml version="1.0" encoding="utf-8"?>
<sst xmlns="http://schemas.openxmlformats.org/spreadsheetml/2006/main" count="1256" uniqueCount="578">
  <si>
    <t>EUR</t>
  </si>
  <si>
    <t>CurveCollection</t>
  </si>
  <si>
    <t>EURYC</t>
  </si>
  <si>
    <t>OIS</t>
  </si>
  <si>
    <t>AsOfDate</t>
  </si>
  <si>
    <t>Currency</t>
  </si>
  <si>
    <t xml:space="preserve"> </t>
  </si>
  <si>
    <t>TGT</t>
  </si>
  <si>
    <t>Term</t>
  </si>
  <si>
    <t>Rate</t>
  </si>
  <si>
    <t>StartDate</t>
  </si>
  <si>
    <t>EndDate</t>
  </si>
  <si>
    <t>Use</t>
  </si>
  <si>
    <t>Date</t>
  </si>
  <si>
    <t>Calendar</t>
  </si>
  <si>
    <t>ACT/360</t>
  </si>
  <si>
    <t>DayCount</t>
  </si>
  <si>
    <t>ANNUAL</t>
  </si>
  <si>
    <t>FOLLOWING</t>
  </si>
  <si>
    <t>0D</t>
  </si>
  <si>
    <t>MOD_FOLLOWING</t>
  </si>
  <si>
    <t>SEMI-ANNUAL</t>
  </si>
  <si>
    <t>QUARTERLY</t>
  </si>
  <si>
    <t>EUR3ML</t>
  </si>
  <si>
    <t>EUR6ML</t>
  </si>
  <si>
    <t>6M</t>
  </si>
  <si>
    <t>1M</t>
  </si>
  <si>
    <t>12M</t>
  </si>
  <si>
    <t>Volatility</t>
  </si>
  <si>
    <t>30/360</t>
  </si>
  <si>
    <t>Semi-Annual</t>
  </si>
  <si>
    <t>NYB</t>
  </si>
  <si>
    <t>1Y</t>
  </si>
  <si>
    <t>ON</t>
  </si>
  <si>
    <t/>
  </si>
  <si>
    <t>2Y</t>
  </si>
  <si>
    <t>3Y</t>
  </si>
  <si>
    <t>4Y</t>
  </si>
  <si>
    <t>5Y</t>
  </si>
  <si>
    <t>6Y</t>
  </si>
  <si>
    <t>7Y</t>
  </si>
  <si>
    <t>8Y</t>
  </si>
  <si>
    <t>9Y</t>
  </si>
  <si>
    <t>10Y</t>
  </si>
  <si>
    <t>11Y</t>
  </si>
  <si>
    <t>12Y</t>
  </si>
  <si>
    <t>15Y</t>
  </si>
  <si>
    <t>2X8</t>
  </si>
  <si>
    <t>20Y</t>
  </si>
  <si>
    <t>3X9</t>
  </si>
  <si>
    <t>25Y</t>
  </si>
  <si>
    <t>4X10</t>
  </si>
  <si>
    <t>30Y</t>
  </si>
  <si>
    <t>18M</t>
  </si>
  <si>
    <t>5X11</t>
  </si>
  <si>
    <t>6X12</t>
  </si>
  <si>
    <t>7X13</t>
  </si>
  <si>
    <t>8X14</t>
  </si>
  <si>
    <t>9X15</t>
  </si>
  <si>
    <t>10X16</t>
  </si>
  <si>
    <t>11X17</t>
  </si>
  <si>
    <t>40Y</t>
  </si>
  <si>
    <t>50Y</t>
  </si>
  <si>
    <t>COB</t>
  </si>
  <si>
    <t>EUROIS</t>
  </si>
  <si>
    <t>meDateBusinessDays</t>
  </si>
  <si>
    <t>meDateCentralBank</t>
  </si>
  <si>
    <t>meDateECB</t>
  </si>
  <si>
    <t>meDateFromTenor</t>
  </si>
  <si>
    <t>meDateFromYearFraction</t>
  </si>
  <si>
    <t>meDateFuturesContract</t>
  </si>
  <si>
    <t>meDateIMMFromMonth</t>
  </si>
  <si>
    <t>meDateIsHoliday</t>
  </si>
  <si>
    <t>meDateIsWeekday</t>
  </si>
  <si>
    <t>meDateIsWeekend</t>
  </si>
  <si>
    <t>meDateIsWorkingDay</t>
  </si>
  <si>
    <t>meDateNthIMM</t>
  </si>
  <si>
    <t>meDateNthIMMFromStartDate</t>
  </si>
  <si>
    <t>meDateYearFraction</t>
  </si>
  <si>
    <t>From</t>
  </si>
  <si>
    <t>To</t>
  </si>
  <si>
    <t>meDate…</t>
  </si>
  <si>
    <t>CentralBankID</t>
  </si>
  <si>
    <t>ECB</t>
  </si>
  <si>
    <t>NextCentralBankDate</t>
  </si>
  <si>
    <t>ReferenceDate</t>
  </si>
  <si>
    <t>NextECBDate</t>
  </si>
  <si>
    <t>Tenor</t>
  </si>
  <si>
    <t>BusinessDayAdjustment</t>
  </si>
  <si>
    <t>ResultDate</t>
  </si>
  <si>
    <t>NumberOfBusinessDays</t>
  </si>
  <si>
    <t>YearFraction</t>
  </si>
  <si>
    <t>ACT/365</t>
  </si>
  <si>
    <t>Ticker</t>
  </si>
  <si>
    <t>Z9</t>
  </si>
  <si>
    <t>Year</t>
  </si>
  <si>
    <t>Month</t>
  </si>
  <si>
    <t>Calendars</t>
  </si>
  <si>
    <t>Daycounts</t>
  </si>
  <si>
    <t>AmB</t>
  </si>
  <si>
    <t>AuB</t>
  </si>
  <si>
    <t>BeB</t>
  </si>
  <si>
    <t>BkB</t>
  </si>
  <si>
    <t>BMA</t>
  </si>
  <si>
    <t>BmB</t>
  </si>
  <si>
    <t>BxB</t>
  </si>
  <si>
    <t>CoB</t>
  </si>
  <si>
    <t>FrB</t>
  </si>
  <si>
    <t>HeB</t>
  </si>
  <si>
    <t>HKB</t>
  </si>
  <si>
    <t>IsB</t>
  </si>
  <si>
    <t>JaB</t>
  </si>
  <si>
    <t>JoB</t>
  </si>
  <si>
    <t>KLB</t>
  </si>
  <si>
    <t>LnB</t>
  </si>
  <si>
    <t>LxB</t>
  </si>
  <si>
    <t>MeB</t>
  </si>
  <si>
    <t>MoB</t>
  </si>
  <si>
    <t>MwB</t>
  </si>
  <si>
    <t>MxB</t>
  </si>
  <si>
    <t>NBR</t>
  </si>
  <si>
    <t>OsB</t>
  </si>
  <si>
    <t>RiB</t>
  </si>
  <si>
    <t>RJB</t>
  </si>
  <si>
    <t>SeB</t>
  </si>
  <si>
    <t>SiB</t>
  </si>
  <si>
    <t>SPB</t>
  </si>
  <si>
    <t>SyB</t>
  </si>
  <si>
    <t>Tgt</t>
  </si>
  <si>
    <t>TkB</t>
  </si>
  <si>
    <t>TpB</t>
  </si>
  <si>
    <t>TrB</t>
  </si>
  <si>
    <t>StB</t>
  </si>
  <si>
    <t>ViB</t>
  </si>
  <si>
    <t>WeB</t>
  </si>
  <si>
    <t>ZuB</t>
  </si>
  <si>
    <t>MOD_PRECEDING</t>
  </si>
  <si>
    <t>PRECEDING</t>
  </si>
  <si>
    <t>NO_CHANGE</t>
  </si>
  <si>
    <t>ACT/ACT</t>
  </si>
  <si>
    <t>ACT/365_ISDA</t>
  </si>
  <si>
    <t>ACT/365FJ</t>
  </si>
  <si>
    <t>ACT/ACT_ISMA</t>
  </si>
  <si>
    <r>
      <t>Calendar Codes</t>
    </r>
    <r>
      <rPr>
        <b/>
        <sz val="11"/>
        <color theme="1" tint="0.499984740745262"/>
        <rFont val="Calibri"/>
        <family val="2"/>
        <scheme val="minor"/>
      </rPr>
      <t xml:space="preserve"> </t>
    </r>
    <r>
      <rPr>
        <b/>
        <i/>
        <sz val="11"/>
        <color theme="1" tint="0.499984740745262"/>
        <rFont val="Calibri"/>
        <family val="2"/>
        <scheme val="minor"/>
      </rPr>
      <t>(Sourced from SwapsWire)</t>
    </r>
  </si>
  <si>
    <t>Result</t>
  </si>
  <si>
    <t>LNB:NYB:TKB</t>
  </si>
  <si>
    <t>meUtilities…</t>
  </si>
  <si>
    <t>meUtilityClearLWOCache</t>
  </si>
  <si>
    <t>meUtilityVersion</t>
  </si>
  <si>
    <t>meUtilityResize</t>
  </si>
  <si>
    <t>meUtilityRecord</t>
  </si>
  <si>
    <t>meUtilityReplay</t>
  </si>
  <si>
    <t>1=meUtilityClearLWOCache()</t>
  </si>
  <si>
    <t>Data</t>
  </si>
  <si>
    <t>Value1</t>
  </si>
  <si>
    <t>Value2</t>
  </si>
  <si>
    <t>Input</t>
  </si>
  <si>
    <t>meProductSwapSchedule</t>
  </si>
  <si>
    <t>Mlibrary - Getting Started</t>
  </si>
  <si>
    <t xml:space="preserve">   Excel Launcher</t>
  </si>
  <si>
    <t xml:space="preserve">  X:\Secure\DIR_MLib_Analytics\MLIB_Excel_Addin</t>
  </si>
  <si>
    <t>meUtilityLVB</t>
  </si>
  <si>
    <t>Label1</t>
  </si>
  <si>
    <t>Label2</t>
  </si>
  <si>
    <t>Label3</t>
  </si>
  <si>
    <t>Label4</t>
  </si>
  <si>
    <t>Value3</t>
  </si>
  <si>
    <t>Value4</t>
  </si>
  <si>
    <t>Value5</t>
  </si>
  <si>
    <t>Label5</t>
  </si>
  <si>
    <t>meUtilityLVBFromMultipleKeysValues</t>
  </si>
  <si>
    <t>Input1</t>
  </si>
  <si>
    <t>Input2</t>
  </si>
  <si>
    <t>EffectiveDate</t>
  </si>
  <si>
    <t>MaturityDate</t>
  </si>
  <si>
    <t>AccrualDaycount</t>
  </si>
  <si>
    <t>AccrualFrequency</t>
  </si>
  <si>
    <t>Quarterly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</si>
  <si>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</si>
  <si>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</si>
  <si>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</si>
  <si>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</si>
  <si>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</si>
  <si>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</si>
  <si>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</si>
  <si>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</si>
  <si>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</si>
  <si>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</si>
  <si>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</si>
  <si>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</si>
  <si>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</si>
  <si>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</si>
  <si>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BondLVB</t>
  </si>
  <si>
    <t>Fixed Bond Schedule</t>
  </si>
  <si>
    <t>FixedRate</t>
  </si>
  <si>
    <t>AccrualDayCount</t>
  </si>
  <si>
    <t>Act/Act</t>
  </si>
  <si>
    <t>Float Bond Schedule</t>
  </si>
  <si>
    <t>meProductBondSchedule</t>
  </si>
  <si>
    <t>MLIB Browser</t>
  </si>
  <si>
    <t>Swap Pricing</t>
  </si>
  <si>
    <t>MLIB Analytics Ribbon</t>
  </si>
  <si>
    <t>Highlights</t>
  </si>
  <si>
    <t>Clear MLIB Cache</t>
  </si>
  <si>
    <t>MLIB Version</t>
  </si>
  <si>
    <t>Record MLIB Functions</t>
  </si>
  <si>
    <t>Open the Swap Pricer</t>
  </si>
  <si>
    <t>Navigate to the MLIB Examples Folder</t>
  </si>
  <si>
    <t>Clear the MLIB Object Memory</t>
  </si>
  <si>
    <t>Show the MLIB Version and License Expiry Date!!!</t>
  </si>
  <si>
    <t>Record / Log MLIB Functions</t>
  </si>
  <si>
    <t>Sticky Handles</t>
  </si>
  <si>
    <t>Toggle the Object Safety Feature On / Off ( discussed later )</t>
  </si>
  <si>
    <t>Developer Tools</t>
  </si>
  <si>
    <t>MLIB Dojo - Automation Dashboard</t>
  </si>
  <si>
    <t>Test Ninja - Test Harness</t>
  </si>
  <si>
    <r>
      <rPr>
        <u/>
        <sz val="11"/>
        <rFont val="Arial"/>
        <family val="2"/>
      </rPr>
      <t>Features</t>
    </r>
    <r>
      <rPr>
        <sz val="11"/>
        <rFont val="Arial"/>
        <family val="2"/>
      </rPr>
      <t>: Parallized Tests, Debug Support, Test Rebasing / Reset Features, Test Failure Logging and Explain</t>
    </r>
  </si>
  <si>
    <r>
      <rPr>
        <u/>
        <sz val="11"/>
        <rFont val="Arial"/>
        <family val="2"/>
      </rPr>
      <t>Features</t>
    </r>
    <r>
      <rPr>
        <sz val="11"/>
        <rFont val="Arial"/>
        <family val="2"/>
      </rPr>
      <t>: Regional and Customized Automation Dashboard for Speedy Automation of Quant Tasks</t>
    </r>
  </si>
  <si>
    <t>meCurve…</t>
  </si>
  <si>
    <t>meLWO…</t>
  </si>
  <si>
    <t>meCurveCalibrateOIS</t>
  </si>
  <si>
    <t>meCurveCalibrateSwap</t>
  </si>
  <si>
    <t>meCurveCalibrateBasis</t>
  </si>
  <si>
    <t>meLWOCurveCreateOIS</t>
  </si>
  <si>
    <t>meLWOCurveCreateSwap</t>
  </si>
  <si>
    <t>meLWOCurveCreateBasis</t>
  </si>
  <si>
    <t>meLWOCurveCreateFXForwards</t>
  </si>
  <si>
    <t>meLWOCurveCalibrate</t>
  </si>
  <si>
    <t>meLWOCurveGeneratorDisplay</t>
  </si>
  <si>
    <t>meLWOCurveGeneratorCreate</t>
  </si>
  <si>
    <t>meLWOCurveDisplay</t>
  </si>
  <si>
    <t>meLWOCurveMarketDataCreate</t>
  </si>
  <si>
    <t>meLWOCurveMarketDataDisplay</t>
  </si>
  <si>
    <t>meLWOCurveDiscountFactors</t>
  </si>
  <si>
    <t>meLWOCurveForwardRates</t>
  </si>
  <si>
    <t>meLWOCurve…</t>
  </si>
  <si>
    <t>meCurveCalibrateFXForwards</t>
  </si>
  <si>
    <t>meCurveDiscountFactors</t>
  </si>
  <si>
    <t>meCurveForwardRates</t>
  </si>
  <si>
    <t>meLWOSwap…</t>
  </si>
  <si>
    <t>meLWOSwapCreateFromGenerator</t>
  </si>
  <si>
    <t>meLWOSwapDisplayCashflows</t>
  </si>
  <si>
    <t>meLWOSwapCreate</t>
  </si>
  <si>
    <t>meLWOSwapAddFee</t>
  </si>
  <si>
    <t>meLWOSwapDeltaLadder</t>
  </si>
  <si>
    <t>meLWOSwapAnnuity</t>
  </si>
  <si>
    <t>meLWOSwapParRate</t>
  </si>
  <si>
    <t>meLWOSwapParSpread</t>
  </si>
  <si>
    <t>meLWOSwapPV01</t>
  </si>
  <si>
    <t>meLWOSwapDV01</t>
  </si>
  <si>
    <t>meLWOSwapDisplay</t>
  </si>
  <si>
    <t>meLWOBondCreate</t>
  </si>
  <si>
    <t>meLWOBondDirtyPrice</t>
  </si>
  <si>
    <t>meLWOBondCleanPrice</t>
  </si>
  <si>
    <t>meLWOBondAccruedInterest</t>
  </si>
  <si>
    <t>meLWOBondAccruedInterestDays</t>
  </si>
  <si>
    <t>meLWOBondCompoundYield</t>
  </si>
  <si>
    <t>meLWOBondYield</t>
  </si>
  <si>
    <t>meLWOBondDV01</t>
  </si>
  <si>
    <t>meLWOBondModifiedDuration</t>
  </si>
  <si>
    <t>meLWOBondDisplayCashflows</t>
  </si>
  <si>
    <t>meLWOBondDisplaySchedule</t>
  </si>
  <si>
    <t>meLWOBondDV01Numerical</t>
  </si>
  <si>
    <t>meLWOBond…</t>
  </si>
  <si>
    <t>meLWOFeeScheduleCreate</t>
  </si>
  <si>
    <t>meLWOFeeLegCreate</t>
  </si>
  <si>
    <t>meLWOFixingTableCreate</t>
  </si>
  <si>
    <t>meLWOFixingTableDisplay</t>
  </si>
  <si>
    <t>meLWOFixingTableValues</t>
  </si>
  <si>
    <t>meLWOExists</t>
  </si>
  <si>
    <t>meLWOList</t>
  </si>
  <si>
    <t>meLWODelete</t>
  </si>
  <si>
    <t>meLWODeleteAll</t>
  </si>
  <si>
    <t>meLWOSave</t>
  </si>
  <si>
    <t>meLWOScheduleCreate</t>
  </si>
  <si>
    <t>meLWOScheduleCreateBespoke</t>
  </si>
  <si>
    <t>meLWOScheduleDisplay</t>
  </si>
  <si>
    <t>meLWOLoad</t>
  </si>
  <si>
    <t>meLWOType</t>
  </si>
  <si>
    <t>meLWOXccySwapCreate</t>
  </si>
  <si>
    <t>meLWOXccySwapParSpread</t>
  </si>
  <si>
    <t>meLWOXccySwapSpread</t>
  </si>
  <si>
    <t>meLWOSchedule</t>
  </si>
  <si>
    <t>meLWOFee</t>
  </si>
  <si>
    <t>meLWOFixingTable</t>
  </si>
  <si>
    <t>meLWOXccy</t>
  </si>
  <si>
    <t>IMM</t>
  </si>
  <si>
    <t>1W</t>
  </si>
  <si>
    <t>2W</t>
  </si>
  <si>
    <t>3W</t>
  </si>
  <si>
    <t>2M</t>
  </si>
  <si>
    <t>3M</t>
  </si>
  <si>
    <t>4M</t>
  </si>
  <si>
    <t>5M</t>
  </si>
  <si>
    <t>9M</t>
  </si>
  <si>
    <t>Variable Notional Swaps ( VNS )</t>
  </si>
  <si>
    <t>Asset Swap Pricing ( ASW )</t>
  </si>
  <si>
    <t>Interest Rate Swaps ( IRS )</t>
  </si>
  <si>
    <t>Standard Swaps</t>
  </si>
  <si>
    <t>Custom Swaps</t>
  </si>
  <si>
    <t>Xccy Swaps</t>
  </si>
  <si>
    <t>MLIB Quant Analytics</t>
  </si>
  <si>
    <t>Workshop 1: Getting Started with M-Library</t>
  </si>
  <si>
    <t>MLIB Ribbon</t>
  </si>
  <si>
    <t>Orientation</t>
  </si>
  <si>
    <t>Functions</t>
  </si>
  <si>
    <t>Conventions</t>
  </si>
  <si>
    <t>Dates &amp; Schedule Generation</t>
  </si>
  <si>
    <t>Utilities</t>
  </si>
  <si>
    <t>Purpose:</t>
  </si>
  <si>
    <r>
      <t xml:space="preserve">meUtilityRecord( </t>
    </r>
    <r>
      <rPr>
        <sz val="11"/>
        <rFont val="Calibri"/>
        <family val="2"/>
        <scheme val="minor"/>
      </rPr>
      <t>Enable</t>
    </r>
    <r>
      <rPr>
        <sz val="11"/>
        <color rgb="FF006600"/>
        <rFont val="Calibri"/>
        <family val="2"/>
        <scheme val="minor"/>
      </rPr>
      <t xml:space="preserve">=True\False, </t>
    </r>
    <r>
      <rPr>
        <sz val="11"/>
        <rFont val="Calibri"/>
        <family val="2"/>
        <scheme val="minor"/>
      </rPr>
      <t>Folder</t>
    </r>
    <r>
      <rPr>
        <sz val="11"/>
        <color rgb="FF006600"/>
        <rFont val="Calibri"/>
        <family val="2"/>
        <scheme val="minor"/>
      </rPr>
      <t>="C:\Temp\" )</t>
    </r>
  </si>
  <si>
    <r>
      <t xml:space="preserve">Functions … </t>
    </r>
    <r>
      <rPr>
        <sz val="12"/>
        <color theme="1"/>
        <rFont val="Arial"/>
        <family val="2"/>
      </rPr>
      <t>not an exhaustive list</t>
    </r>
  </si>
  <si>
    <t>Calendar &amp; Daycount Conventions</t>
  </si>
  <si>
    <t>Swap Schedule Generation</t>
  </si>
  <si>
    <t>Bond Schedule Generation</t>
  </si>
  <si>
    <t>Utility Functions</t>
  </si>
  <si>
    <t>Date Functions</t>
  </si>
  <si>
    <t>Curve Names</t>
  </si>
  <si>
    <t>Name of the Curve Group, usually grouped by Currency</t>
  </si>
  <si>
    <t>A hard-coded reference to a property file table used to lookup default curve parameters if not specified</t>
  </si>
  <si>
    <t>StaticDataTable</t>
  </si>
  <si>
    <t>A user defined name(s) for the output curve index, mutliple aliases allowed. e.g. EUROIS, EUR3ML, EUR6ML</t>
  </si>
  <si>
    <t>IndexName(s)</t>
  </si>
  <si>
    <t>OIS:EUROIS:EURDF:EURDF_NOCSA</t>
  </si>
  <si>
    <t>Curve Build Properties</t>
  </si>
  <si>
    <t>The curve build Date</t>
  </si>
  <si>
    <t>The curve currency</t>
  </si>
  <si>
    <t>The interpolation method used for getting the OIS discount factors</t>
  </si>
  <si>
    <t>interpolation</t>
  </si>
  <si>
    <t>FN_SPLINEINTERPOLATION</t>
  </si>
  <si>
    <t>The interpolation method used for generating the target curve forecast rates</t>
  </si>
  <si>
    <t>yieldgen.interpolation</t>
  </si>
  <si>
    <t>Overnight Indexed Swaps</t>
  </si>
  <si>
    <t>OIS Conventions</t>
  </si>
  <si>
    <t>OIS Par Rates</t>
  </si>
  <si>
    <t>OIS Fixing Table</t>
  </si>
  <si>
    <t>The fixed leg calendar</t>
  </si>
  <si>
    <t>calendar</t>
  </si>
  <si>
    <t>The fixed leg daycount</t>
  </si>
  <si>
    <t>daycount</t>
  </si>
  <si>
    <t>TRUE</t>
  </si>
  <si>
    <t>The fixed leg frequency</t>
  </si>
  <si>
    <t>frequency</t>
  </si>
  <si>
    <t>The float fixing lag</t>
  </si>
  <si>
    <t>resetlag</t>
  </si>
  <si>
    <t>The fixed leg BusinessDayAdjustment</t>
  </si>
  <si>
    <t>slidingrule</t>
  </si>
  <si>
    <t>Compounding method, can be "DailyCompounding" or remove this key and value for no compounding</t>
  </si>
  <si>
    <t>generatemethod</t>
  </si>
  <si>
    <t>DAILYCOMPOUNDING</t>
  </si>
  <si>
    <t>The first instrument(s) to be used for curve construction; "ShortMarket" implies include short end cash instruments</t>
  </si>
  <si>
    <t>firstrate</t>
  </si>
  <si>
    <t>SHORTMARKET</t>
  </si>
  <si>
    <t>The OIS compound method to be used</t>
  </si>
  <si>
    <t>shorttermconvention</t>
  </si>
  <si>
    <t>ARITHMETICAVERAGE</t>
  </si>
  <si>
    <t>The solver precision to be used when calibrating the curve</t>
  </si>
  <si>
    <t>Epsilon</t>
  </si>
  <si>
    <t>The maximum number of iterations to allow when calibrating the curve</t>
  </si>
  <si>
    <t>MaxLoop</t>
  </si>
  <si>
    <t>This flag controls if instruments before the Central Bank Swaps such as O/N and T/N rates should be included in the calibration routine; True = Include instruments such as O/N and T/N before Central Bank Swaps and false will exclude such instruments.</t>
  </si>
  <si>
    <t>CompoundMethod</t>
  </si>
  <si>
    <t>GEOMETRIC</t>
  </si>
  <si>
    <t>7M</t>
  </si>
  <si>
    <t>A flag to indicate if Libor OIS Spread instruments should be used on the Long End of the OIS Curve</t>
  </si>
  <si>
    <t>8M</t>
  </si>
  <si>
    <t>The starting tenor (inclusive) for Libor-OIS Spread Instruments</t>
  </si>
  <si>
    <t>The compounding method for Libor OIS Spread instruments</t>
  </si>
  <si>
    <t>10M</t>
  </si>
  <si>
    <t>11M</t>
  </si>
  <si>
    <t>Libor-OIS Basis Swaps</t>
  </si>
  <si>
    <t>Libor-OIS Tenor Basis Conventions</t>
  </si>
  <si>
    <t>Libor-OIS  Spreads</t>
  </si>
  <si>
    <t>Libor Swaps</t>
  </si>
  <si>
    <t>Libor Swap Conventions</t>
  </si>
  <si>
    <t>Libor Swap  Rates</t>
  </si>
  <si>
    <t>&lt;&lt; Parameter Explain</t>
  </si>
  <si>
    <t>Build Curve</t>
  </si>
  <si>
    <t>STD</t>
  </si>
  <si>
    <t>STD:EUR6ML</t>
  </si>
  <si>
    <t>Include FRAs when calibrating the curve</t>
  </si>
  <si>
    <t>isfrause</t>
  </si>
  <si>
    <t>Include Futures when calibrating the curve</t>
  </si>
  <si>
    <t>isfuturesuse</t>
  </si>
  <si>
    <t>The interpolation method used when calibrating FRA instruments</t>
  </si>
  <si>
    <t>future.interpolation</t>
  </si>
  <si>
    <t>FN_LINEARINTERPOLATION</t>
  </si>
  <si>
    <t>The interpolation method used when calibrating Futures instruments</t>
  </si>
  <si>
    <t>Frequency</t>
  </si>
  <si>
    <t>SIMPLE</t>
  </si>
  <si>
    <t>The curve frequency, this frequency also determines which fixing rate to use from the Libor Fixing table</t>
  </si>
  <si>
    <t>dfcurvename</t>
  </si>
  <si>
    <t>The discount curve to use when pricing and calibrating curve instruments</t>
  </si>
  <si>
    <t>Cash Instruments</t>
  </si>
  <si>
    <t>Money Market O/N and T/N Conventions</t>
  </si>
  <si>
    <t>Libor Fixing Conventions</t>
  </si>
  <si>
    <t>Libor Fixing Data</t>
  </si>
  <si>
    <t>Daycount</t>
  </si>
  <si>
    <t>Slidingrule</t>
  </si>
  <si>
    <t>Simple</t>
  </si>
  <si>
    <t>Resetlag</t>
  </si>
  <si>
    <t>SlidingRule</t>
  </si>
  <si>
    <t>FRA Instruments</t>
  </si>
  <si>
    <t>FRA Conventions</t>
  </si>
  <si>
    <t>FRA Market Data X3</t>
  </si>
  <si>
    <t>FRA Market Data x6</t>
  </si>
  <si>
    <t>1X7</t>
  </si>
  <si>
    <t>ResetLag</t>
  </si>
  <si>
    <t>Insert sythetic points between sucessessive futures to simulate tension</t>
  </si>
  <si>
    <t>ApplyTension</t>
  </si>
  <si>
    <t>The frequency in days for synthetic tension points</t>
  </si>
  <si>
    <t>TensionGap</t>
  </si>
  <si>
    <t>Futures Instruments</t>
  </si>
  <si>
    <t>Futures Conventions</t>
  </si>
  <si>
    <t>Futures Data</t>
  </si>
  <si>
    <r>
      <t>Calendar:</t>
    </r>
    <r>
      <rPr>
        <sz val="11"/>
        <color rgb="FF0000FF"/>
        <rFont val="Calibri"/>
        <family val="2"/>
        <scheme val="minor"/>
      </rPr>
      <t xml:space="preserve">
The fixed leg calendar</t>
    </r>
  </si>
  <si>
    <t>Term / Ticker</t>
  </si>
  <si>
    <r>
      <t>Daycount:</t>
    </r>
    <r>
      <rPr>
        <sz val="11"/>
        <color rgb="FF0000FF"/>
        <rFont val="Calibri"/>
        <family val="2"/>
        <scheme val="minor"/>
      </rPr>
      <t xml:space="preserve">
The fixed leg daycount</t>
    </r>
  </si>
  <si>
    <r>
      <t>ResetLag:</t>
    </r>
    <r>
      <rPr>
        <sz val="11"/>
        <color rgb="FF0000FF"/>
        <rFont val="Calibri"/>
        <family val="2"/>
        <scheme val="minor"/>
      </rPr>
      <t xml:space="preserve">
The float fixing lag</t>
    </r>
  </si>
  <si>
    <t>2</t>
  </si>
  <si>
    <r>
      <t xml:space="preserve">SlidingRule:
</t>
    </r>
    <r>
      <rPr>
        <sz val="11"/>
        <color rgb="FF0000FF"/>
        <rFont val="Calibri"/>
        <family val="2"/>
        <scheme val="minor"/>
      </rPr>
      <t>The fixed leg BusinessDayAdjustment</t>
    </r>
  </si>
  <si>
    <r>
      <t xml:space="preserve">MeanReversion:
</t>
    </r>
    <r>
      <rPr>
        <sz val="11"/>
        <color rgb="FF0000FF"/>
        <rFont val="Calibri"/>
        <family val="2"/>
        <scheme val="minor"/>
      </rPr>
      <t>The mean reversion parameter for the convexity adjustment model. Use 0% for Ho-Lee and any other value for Hull-White 1F convexity adjustments</t>
    </r>
  </si>
  <si>
    <t>MeanReversion</t>
  </si>
  <si>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</si>
  <si>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</si>
  <si>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t>Swap Instruments</t>
  </si>
  <si>
    <t>Swap Conventions</t>
  </si>
  <si>
    <t>Swap Data</t>
  </si>
  <si>
    <t>The float leg daycount</t>
  </si>
  <si>
    <t>DayCountFix</t>
  </si>
  <si>
    <t>DayCountFloat</t>
  </si>
  <si>
    <t>The float leg frequency</t>
  </si>
  <si>
    <t>FrequencyFloat</t>
  </si>
  <si>
    <t>Use Newton Raphson solver for calibration. Currently the only valid option is "TRUE".</t>
  </si>
  <si>
    <t>Solve the Newton Raphson problem as a Simulataneous Equation. Currently the only valid option is "TRUE".</t>
  </si>
  <si>
    <t>IsNewtonraphson</t>
  </si>
  <si>
    <t>isSimultaneousEq</t>
  </si>
  <si>
    <t>isEomRol</t>
  </si>
  <si>
    <t>FixingDate</t>
  </si>
  <si>
    <t>Forward Rates</t>
  </si>
  <si>
    <t>Curve Collection</t>
  </si>
  <si>
    <t>Discount Factors</t>
  </si>
  <si>
    <t>Payment Date</t>
  </si>
  <si>
    <t>meCurveForwardRates…</t>
  </si>
  <si>
    <t>meCurveDiscountFactors...</t>
  </si>
  <si>
    <t>3M6MBasis</t>
  </si>
  <si>
    <t>3M6MBasis:EUR3ML</t>
  </si>
  <si>
    <t>The interpolation method used for generating the target curve i.e. interpolation method to use when calibrating this curve</t>
  </si>
  <si>
    <t>basis.interpolation</t>
  </si>
  <si>
    <t>Allow forward starting tenor basis; No = Don't allow forward starting Tenor Basis Spreads, True will allow the extra columns for forward starting instruments (highlighted in yellow) in the Tenor Basis Spreads table to be recognized</t>
  </si>
  <si>
    <t>isFwdBasis</t>
  </si>
  <si>
    <t>dfCurveName</t>
  </si>
  <si>
    <t>Tenor Basis Swaps</t>
  </si>
  <si>
    <t>Tenor Basis Conventions</t>
  </si>
  <si>
    <t>Tenor Basis Spreads</t>
  </si>
  <si>
    <t>StaticDataTable name, a hard-coded CASE SENSITIVE reference to a property file table used to lookup default curve paremeters if not specified</t>
  </si>
  <si>
    <t>MarketName</t>
  </si>
  <si>
    <t>isDate</t>
  </si>
  <si>
    <t>StartDate or Tenor</t>
  </si>
  <si>
    <t>EndDate or Tenor</t>
  </si>
  <si>
    <t>Should the Tenor Basis spread be added to Leg 1 of the Tenor Basis Swap? True = Add spread to Leg1, False = Add spread to Leg2</t>
  </si>
  <si>
    <t>IsLeg1Spread</t>
  </si>
  <si>
    <t>Leg1 Accrual Calendar</t>
  </si>
  <si>
    <t>Leg1cashlet.calendar</t>
  </si>
  <si>
    <t>Leg1 Accrual Daycount</t>
  </si>
  <si>
    <t>Leg1cashlet.daycount</t>
  </si>
  <si>
    <t>Leg1 Accrual Frequency</t>
  </si>
  <si>
    <t>Leg1cashlet.frequency</t>
  </si>
  <si>
    <t>Leg1 Accrual BusinessDayAdjustment or SlidingRule</t>
  </si>
  <si>
    <t>Leg1cashlet.slidingrule</t>
  </si>
  <si>
    <t>Leg1 Accrual Spot Lag (days)</t>
  </si>
  <si>
    <t>Leg1cashlet.spotlag</t>
  </si>
  <si>
    <t>Leg1 Discount Curve e.g EUROIS</t>
  </si>
  <si>
    <t>Leg1discount</t>
  </si>
  <si>
    <t>Leg1 Forecast Curve e.g. EUR1ML, EUR3ML, EUR6ML, EUR12ML</t>
  </si>
  <si>
    <t>Leg1forecast</t>
  </si>
  <si>
    <t>Leg1 Forecast Curve or Index Frequency</t>
  </si>
  <si>
    <t>Leg1index.accessary</t>
  </si>
  <si>
    <t>Leg1 Payment Daycount</t>
  </si>
  <si>
    <t>Leg1index.daycount</t>
  </si>
  <si>
    <t>Leg1 Fixing Calendar</t>
  </si>
  <si>
    <t>Leg1index.fixing.calendar</t>
  </si>
  <si>
    <t>Leg1 Yield Compound Frequency; Simple, Continuous, Annual, Semi-Annual, Quarterly etc</t>
  </si>
  <si>
    <t>Leg1index.frequency</t>
  </si>
  <si>
    <t>Leg1 Payment Calendar</t>
  </si>
  <si>
    <t>Leg1index.payment.calendar</t>
  </si>
  <si>
    <t>Leg1 Fixing Lag (days)</t>
  </si>
  <si>
    <t>Leg1index.resetlag</t>
  </si>
  <si>
    <t>Leg1 Payment BusinessDayAdjustment or SlidingRule</t>
  </si>
  <si>
    <t>Leg1index.slidingrule</t>
  </si>
  <si>
    <t>Leg2 Accrual Calendar</t>
  </si>
  <si>
    <t>Leg2cashlet.calendar</t>
  </si>
  <si>
    <t>Leg2 Accrual Daycount</t>
  </si>
  <si>
    <t>Leg2cashlet.daycount</t>
  </si>
  <si>
    <t>Leg2 Accrual Frequency</t>
  </si>
  <si>
    <t>Leg2cashlet.frequency</t>
  </si>
  <si>
    <t>Leg2 Accrual Compound Frequency</t>
  </si>
  <si>
    <t>Leg2cashlet.frequencycompound</t>
  </si>
  <si>
    <t>Leg2 Accrual BusinessDayAdjustment or SlidingRule</t>
  </si>
  <si>
    <t>Leg2cashlet.slidingrule</t>
  </si>
  <si>
    <t>Leg2 Accrual Spot Lag (days)</t>
  </si>
  <si>
    <t>Leg2cashlet.spotlag</t>
  </si>
  <si>
    <t>Leg2 Discount Curve e.g EUROIS</t>
  </si>
  <si>
    <t>Leg2discount</t>
  </si>
  <si>
    <t>Leg2 Forecast Curve or Index Frequency</t>
  </si>
  <si>
    <t>Leg2forecast</t>
  </si>
  <si>
    <t>Leg2 Payment Daycount</t>
  </si>
  <si>
    <t>Leg2index.accessary</t>
  </si>
  <si>
    <t>Leg2 Fixing Calendar</t>
  </si>
  <si>
    <t>Leg2index.daycount</t>
  </si>
  <si>
    <t>Leg2 Yield Compound Frequency; Simple, Continuous, Annual, Semi-Annual, Quarterly etc</t>
  </si>
  <si>
    <t>Leg2index.fixing.calendar</t>
  </si>
  <si>
    <t>Leg2 Payment Calendar</t>
  </si>
  <si>
    <t>Leg2index.frequency</t>
  </si>
  <si>
    <t>Leg2 Fixing Lag (days)</t>
  </si>
  <si>
    <t>Leg2index.payment.calendar</t>
  </si>
  <si>
    <t>Leg2 Payment BusinessDayAdjustment or SlidingRule</t>
  </si>
  <si>
    <t>Leg2index.resetlag</t>
  </si>
  <si>
    <t>What do we want to solve for</t>
  </si>
  <si>
    <t>Leg2index.slidingrule</t>
  </si>
  <si>
    <t>Calibrate and optimize using a  Simulataneous Equation method. Currently the only valid option is "TRUE".</t>
  </si>
  <si>
    <t>Target</t>
  </si>
  <si>
    <t>Leg2Forecast</t>
  </si>
  <si>
    <t>Interpolation method for interpolating Libor forecast rates</t>
  </si>
  <si>
    <t>Imply Libor Forecast rates by interpolating forwards; True = Imply forecast rates from Forwards, False = Imply forecast rates from Pseudo-Discount Factors</t>
  </si>
  <si>
    <t>fwdinterpolation</t>
  </si>
  <si>
    <t>Are the index fixing dates the same as the cashflow accrual dates i.e are the date grids the same? Recommended setting is "TRUE", sometimes when set to false curves will fail to solve and converge.</t>
  </si>
  <si>
    <t>isSameGridIndex</t>
  </si>
  <si>
    <t>Tenor Basis curve fixings must be input in the Swap or STD curve Libor Fixing table. This field specifies which Libor fixing should be used when building the Tenor Basis Curve. Select 3M if building a 3M curve and 6M if building a 6M curve etc.</t>
  </si>
  <si>
    <t>SpotRateTerm</t>
  </si>
  <si>
    <t>Is the calibration target a spread on a base curve. This field should typically be set to "FALSE"</t>
  </si>
  <si>
    <t>isYieldSpreadCalc</t>
  </si>
  <si>
    <t>isFwdInter</t>
  </si>
  <si>
    <t>IsEOMRoll</t>
  </si>
  <si>
    <t>eomday</t>
  </si>
  <si>
    <t>An introduction to Mizuho Quant Analytics and Tooling</t>
  </si>
  <si>
    <t>Yield Curve: STD Swap Curve, EUR6ML</t>
  </si>
  <si>
    <t>Yield Curve: OIS Curve, EUROIS</t>
  </si>
  <si>
    <t>Yield Curve: Basis Curve, EUR3ML</t>
  </si>
  <si>
    <t>LegType</t>
  </si>
  <si>
    <t>Leg1:Fixed</t>
  </si>
  <si>
    <t>Leg2:Float</t>
  </si>
  <si>
    <t>Notional</t>
  </si>
  <si>
    <t>NotionalExchange</t>
  </si>
  <si>
    <t>NONE</t>
  </si>
  <si>
    <t>PayReceive</t>
  </si>
  <si>
    <t>PAYER</t>
  </si>
  <si>
    <t>RECEIVER</t>
  </si>
  <si>
    <t>ForecastCurve</t>
  </si>
  <si>
    <t>DiscountCurve</t>
  </si>
  <si>
    <t>Leverage</t>
  </si>
  <si>
    <t>FirstFixing</t>
  </si>
  <si>
    <t>LastFixing</t>
  </si>
  <si>
    <t>FloatSpread</t>
  </si>
  <si>
    <t>Annual</t>
  </si>
  <si>
    <t>NORMAL</t>
  </si>
  <si>
    <t>StubType</t>
  </si>
  <si>
    <t>ShortStart</t>
  </si>
  <si>
    <t>Swap Definition</t>
  </si>
  <si>
    <t>Create Swap</t>
  </si>
  <si>
    <t>Swap Name</t>
  </si>
  <si>
    <t>IRS_EUR6ML_5Y</t>
  </si>
  <si>
    <t>PV</t>
  </si>
  <si>
    <t>ParRate</t>
  </si>
  <si>
    <t>PV01</t>
  </si>
  <si>
    <t>DV01</t>
  </si>
  <si>
    <t>Annuity</t>
  </si>
  <si>
    <t>ParSpread</t>
  </si>
  <si>
    <t>meLWOSwapPV</t>
  </si>
  <si>
    <t>Swap Pricing &amp; Risk</t>
  </si>
  <si>
    <t>IR Delta Risk</t>
  </si>
  <si>
    <t>Yield Curves</t>
  </si>
  <si>
    <t>Forward Rates &amp; Discount Factors</t>
  </si>
  <si>
    <t>Swap PV and Risk</t>
  </si>
  <si>
    <t>Tool: Swap Pricer</t>
  </si>
  <si>
    <t>Tool: Pricing Examples</t>
  </si>
  <si>
    <t>Swap PV &amp; Risk</t>
  </si>
  <si>
    <t>Swap Cashflows</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</si>
</sst>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43" formatCode="_-* #,##0.00_-;\-* #,##0.00_-;_-* &quot;-&quot;??_-;_-@_-"/>
    <numFmt numFmtId="164" formatCode="0.0000%"/>
    <numFmt numFmtId="165" formatCode="0.000%"/>
    <numFmt numFmtId="166" formatCode="0.00000%"/>
    <numFmt numFmtId="167" formatCode="_(* #,##0.00_);_(* \(#,##0.00\);_(* &quot;-&quot;??_);_(@_)"/>
    <numFmt numFmtId="168" formatCode="_(* #,##0_);_(* \(#,##0\);_(* &quot;-&quot;_);_(@_)"/>
    <numFmt numFmtId="169" formatCode="#,##0.0000"/>
    <numFmt numFmtId="170" formatCode="_(&quot;£&quot;* #,##0.00_);_(&quot;£&quot;* \(#,##0.00\);_(&quot;£&quot;* &quot;-&quot;??_);_(@_)"/>
    <numFmt numFmtId="171" formatCode="_(&quot;$&quot;* #,##0.00_);_(&quot;$&quot;* \(#,##0.00\);_(&quot;$&quot;* &quot;-&quot;??_);_(@_)"/>
    <numFmt numFmtId="172" formatCode="0\ &quot; days&quot;"/>
    <numFmt numFmtId="173" formatCode="mmm\-yyyy"/>
    <numFmt numFmtId="174" formatCode="0.000"/>
    <numFmt numFmtId="175" formatCode="dd/m/yy"/>
    <numFmt numFmtId="176" formatCode="_(&quot;$&quot;* #,##0_);_(&quot;$&quot;* \(#,##0\);_(&quot;$&quot;* &quot;-&quot;_);_(@_)"/>
    <numFmt numFmtId="177" formatCode="0.00_)"/>
    <numFmt numFmtId="178" formatCode="dd\-mmm\-yy;dd\-mmm\-yy;"/>
    <numFmt numFmtId="179" formatCode="_ * #,##0_ ;_ * \-#,##0_ ;_ * &quot;-&quot;_ ;_ @_ "/>
    <numFmt numFmtId="180" formatCode="ddd\,\ d\-mmm\-yy"/>
    <numFmt numFmtId="181" formatCode="d\,\ ddd\-mmm\-yy"/>
    <numFmt numFmtId="182" formatCode="0.000%;[Red]\-0.000%"/>
    <numFmt numFmtId="183" formatCode="#,##0.000000"/>
    <numFmt numFmtId="184" formatCode="ddd\ d\-mmm\-yy"/>
    <numFmt numFmtId="196" formatCode="0.0%"/>
  </numFmts>
  <fonts count="110">
    <font>
      <sz val="11"/>
      <color theme="1"/>
      <name val="Calibri"/>
      <family val="2"/>
      <scheme val="minor"/>
    </font>
    <font>
      <sz val="11"/>
      <color theme="1"/>
      <name val="Calibri"/>
      <family val="2"/>
      <scheme val="minor"/>
    </font>
    <font>
      <b/>
      <sz val="11"/>
      <color theme="1"/>
      <name val="Calibri"/>
      <family val="2"/>
      <scheme val="minor"/>
    </font>
    <font>
      <sz val="11"/>
      <color rgb="FF006600"/>
      <name val="Calibri"/>
      <family val="2"/>
      <scheme val="minor"/>
    </font>
    <font>
      <sz val="11"/>
      <color rgb="FF0000FF"/>
      <name val="Calibri"/>
      <family val="2"/>
      <scheme val="minor"/>
    </font>
    <font>
      <sz val="11"/>
      <name val="Calibri"/>
      <family val="2"/>
      <scheme val="minor"/>
    </font>
    <font>
      <b/>
      <sz val="11"/>
      <color rgb="FF0000FF"/>
      <name val="Calibri"/>
      <family val="2"/>
      <scheme val="minor"/>
    </font>
    <font>
      <b/>
      <sz val="11"/>
      <name val="Calibri"/>
      <family val="2"/>
      <scheme val="minor"/>
    </font>
    <font>
      <sz val="11"/>
      <color theme="0" tint="-0.249977111117893"/>
      <name val="Calibri"/>
      <family val="2"/>
      <scheme val="minor"/>
    </font>
    <font>
      <sz val="11"/>
      <name val="Times New Roman"/>
      <family val="1"/>
    </font>
    <font>
      <sz val="10"/>
      <name val="Arial"/>
      <family val="2"/>
    </font>
    <font>
      <sz val="10"/>
      <name val="Courier"/>
      <family val="3"/>
    </font>
    <font>
      <sz val="10"/>
      <name val="MS Sans Serif"/>
      <family val="2"/>
    </font>
    <font>
      <sz val="11"/>
      <color indexed="8"/>
      <name val="Calibri"/>
      <family val="2"/>
    </font>
    <font>
      <sz val="11"/>
      <color indexed="9"/>
      <name val="Calibri"/>
      <family val="2"/>
    </font>
    <font>
      <sz val="8"/>
      <color indexed="16"/>
      <name val="Helv"/>
    </font>
    <font>
      <sz val="8"/>
      <color indexed="12"/>
      <name val="Helv"/>
    </font>
    <font>
      <sz val="8"/>
      <name val="Arial"/>
      <family val="2"/>
    </font>
    <font>
      <sz val="11"/>
      <color indexed="16"/>
      <name val="Calibri"/>
      <family val="2"/>
    </font>
    <font>
      <sz val="11"/>
      <color indexed="20"/>
      <name val="Calibri"/>
      <family val="2"/>
    </font>
    <font>
      <sz val="11"/>
      <color indexed="36"/>
      <name val="Calibri"/>
      <family val="2"/>
    </font>
    <font>
      <b/>
      <sz val="11"/>
      <color indexed="9"/>
      <name val="Calibri"/>
      <family val="2"/>
    </font>
    <font>
      <sz val="10"/>
      <name val="Palatino"/>
    </font>
    <font>
      <b/>
      <sz val="8"/>
      <color indexed="15"/>
      <name val="ZapfDingbats"/>
    </font>
    <font>
      <b/>
      <sz val="9"/>
      <color indexed="12"/>
      <name val="Tahoma"/>
      <family val="2"/>
    </font>
    <font>
      <b/>
      <sz val="11"/>
      <color indexed="53"/>
      <name val="Calibri"/>
      <family val="2"/>
    </font>
    <font>
      <b/>
      <sz val="11"/>
      <color indexed="52"/>
      <name val="Calibri"/>
      <family val="2"/>
    </font>
    <font>
      <sz val="10"/>
      <name val="Helv"/>
    </font>
    <font>
      <sz val="11"/>
      <color theme="1"/>
      <name val="Calibri"/>
      <family val="2"/>
      <charset val="128"/>
      <scheme val="minor"/>
    </font>
    <font>
      <i/>
      <sz val="6"/>
      <name val="Helv"/>
    </font>
    <font>
      <b/>
      <sz val="16"/>
      <color indexed="16"/>
      <name val="Helv"/>
    </font>
    <font>
      <b/>
      <sz val="10"/>
      <color indexed="12"/>
      <name val="Arial"/>
      <family val="2"/>
    </font>
    <font>
      <b/>
      <sz val="10"/>
      <color indexed="10"/>
      <name val="Arial"/>
      <family val="2"/>
    </font>
    <font>
      <sz val="8"/>
      <name val="MS Sans Serif"/>
      <family val="2"/>
    </font>
    <font>
      <i/>
      <sz val="11"/>
      <color indexed="23"/>
      <name val="Calibri"/>
      <family val="2"/>
    </font>
    <font>
      <sz val="8"/>
      <color indexed="9"/>
      <name val="Arial"/>
      <family val="2"/>
    </font>
    <font>
      <sz val="10"/>
      <color indexed="8"/>
      <name val="Arial"/>
      <family val="2"/>
    </font>
    <font>
      <b/>
      <sz val="10"/>
      <name val="Arial"/>
      <family val="2"/>
    </font>
    <font>
      <b/>
      <sz val="10"/>
      <color indexed="8"/>
      <name val="Arial"/>
      <family val="2"/>
    </font>
    <font>
      <sz val="10"/>
      <color indexed="12"/>
      <name val="Arial"/>
      <family val="2"/>
    </font>
    <font>
      <b/>
      <sz val="8"/>
      <name val="Arial"/>
      <family val="2"/>
    </font>
    <font>
      <sz val="10"/>
      <color indexed="9"/>
      <name val="Arial"/>
      <family val="2"/>
    </font>
    <font>
      <b/>
      <sz val="12"/>
      <color indexed="9"/>
      <name val="Arial"/>
      <family val="2"/>
    </font>
    <font>
      <sz val="8"/>
      <name val="Palatino"/>
    </font>
    <font>
      <b/>
      <sz val="10"/>
      <name val="Palatino"/>
    </font>
    <font>
      <sz val="11"/>
      <color indexed="9"/>
      <name val="Arial"/>
      <family val="2"/>
    </font>
    <font>
      <sz val="11"/>
      <color indexed="17"/>
      <name val="Calibri"/>
      <family val="2"/>
    </font>
    <font>
      <b/>
      <sz val="10"/>
      <name val="MS Sans Serif"/>
      <family val="2"/>
    </font>
    <font>
      <b/>
      <sz val="10"/>
      <color indexed="12"/>
      <name val="Courier"/>
      <family val="3"/>
    </font>
    <font>
      <b/>
      <sz val="15"/>
      <color indexed="62"/>
      <name val="Calibri"/>
      <family val="2"/>
    </font>
    <font>
      <b/>
      <sz val="15"/>
      <color indexed="56"/>
      <name val="Calibri"/>
      <family val="2"/>
    </font>
    <font>
      <b/>
      <sz val="13"/>
      <color indexed="62"/>
      <name val="Calibri"/>
      <family val="2"/>
    </font>
    <font>
      <b/>
      <sz val="13"/>
      <color indexed="56"/>
      <name val="Calibri"/>
      <family val="2"/>
    </font>
    <font>
      <b/>
      <sz val="11"/>
      <color indexed="62"/>
      <name val="Calibri"/>
      <family val="2"/>
    </font>
    <font>
      <b/>
      <sz val="11"/>
      <color indexed="56"/>
      <name val="Calibri"/>
      <family val="2"/>
    </font>
    <font>
      <b/>
      <sz val="10"/>
      <name val="Helv"/>
      <family val="2"/>
    </font>
    <font>
      <u/>
      <sz val="10"/>
      <color indexed="12"/>
      <name val="Arial"/>
      <family val="2"/>
    </font>
    <font>
      <sz val="8"/>
      <color indexed="17"/>
      <name val="Arial"/>
      <family val="2"/>
    </font>
    <font>
      <sz val="11"/>
      <color indexed="62"/>
      <name val="Calibri"/>
      <family val="2"/>
    </font>
    <font>
      <b/>
      <sz val="9"/>
      <color indexed="9"/>
      <name val="Verdana"/>
      <family val="2"/>
    </font>
    <font>
      <b/>
      <sz val="10"/>
      <color indexed="53"/>
      <name val="Tahoma"/>
      <family val="2"/>
    </font>
    <font>
      <sz val="8"/>
      <color indexed="8"/>
      <name val="MS Sans Serif"/>
      <family val="2"/>
    </font>
    <font>
      <b/>
      <i/>
      <sz val="9"/>
      <color indexed="16"/>
      <name val="Verdana"/>
      <family val="2"/>
    </font>
    <font>
      <b/>
      <sz val="8"/>
      <color indexed="14"/>
      <name val="Arial"/>
      <family val="2"/>
    </font>
    <font>
      <b/>
      <sz val="8"/>
      <name val="Tahoma"/>
      <family val="2"/>
    </font>
    <font>
      <sz val="11"/>
      <color indexed="53"/>
      <name val="Calibri"/>
      <family val="2"/>
    </font>
    <font>
      <sz val="11"/>
      <color indexed="52"/>
      <name val="Calibri"/>
      <family val="2"/>
    </font>
    <font>
      <b/>
      <sz val="36"/>
      <name val="Arial"/>
      <family val="2"/>
    </font>
    <font>
      <sz val="8"/>
      <color indexed="8"/>
      <name val="Helv"/>
    </font>
    <font>
      <sz val="11"/>
      <color indexed="19"/>
      <name val="Calibri"/>
      <family val="2"/>
    </font>
    <font>
      <sz val="11"/>
      <color indexed="60"/>
      <name val="Calibri"/>
      <family val="2"/>
    </font>
    <font>
      <b/>
      <i/>
      <sz val="16"/>
      <name val="Helv"/>
    </font>
    <font>
      <sz val="11"/>
      <name val="ＭＳ Ｐゴシック"/>
      <family val="3"/>
      <charset val="128"/>
    </font>
    <font>
      <i/>
      <sz val="10"/>
      <name val="Helv"/>
    </font>
    <font>
      <b/>
      <sz val="11"/>
      <color indexed="63"/>
      <name val="Calibri"/>
      <family val="2"/>
    </font>
    <font>
      <sz val="10"/>
      <name val="Helv"/>
      <family val="2"/>
    </font>
    <font>
      <b/>
      <i/>
      <sz val="8"/>
      <name val="Helv"/>
    </font>
    <font>
      <sz val="8"/>
      <color indexed="10"/>
      <name val="Helv"/>
    </font>
    <font>
      <b/>
      <sz val="10"/>
      <color indexed="12"/>
      <name val="Tahoma"/>
      <family val="2"/>
    </font>
    <font>
      <b/>
      <sz val="36"/>
      <color indexed="53"/>
      <name val="Arial"/>
      <family val="2"/>
    </font>
    <font>
      <b/>
      <sz val="14"/>
      <name val="Palatino"/>
    </font>
    <font>
      <b/>
      <sz val="12"/>
      <name val="Palatino"/>
    </font>
    <font>
      <b/>
      <sz val="18"/>
      <color indexed="62"/>
      <name val="Cambria"/>
      <family val="2"/>
    </font>
    <font>
      <b/>
      <sz val="18"/>
      <color indexed="56"/>
      <name val="Cambria"/>
      <family val="1"/>
    </font>
    <font>
      <b/>
      <sz val="18"/>
      <color indexed="56"/>
      <name val="Cambria"/>
      <family val="2"/>
    </font>
    <font>
      <b/>
      <sz val="20"/>
      <name val="Palatino"/>
    </font>
    <font>
      <sz val="8"/>
      <name val="Helv"/>
    </font>
    <font>
      <b/>
      <sz val="11"/>
      <color indexed="8"/>
      <name val="Calibri"/>
      <family val="2"/>
    </font>
    <font>
      <b/>
      <sz val="24"/>
      <color indexed="8"/>
      <name val="Arial"/>
      <family val="2"/>
    </font>
    <font>
      <sz val="11"/>
      <color indexed="10"/>
      <name val="Calibri"/>
      <family val="2"/>
    </font>
    <font>
      <sz val="11"/>
      <color theme="1"/>
      <name val="Calibri"/>
      <family val="3"/>
      <charset val="128"/>
      <scheme val="minor"/>
    </font>
    <font>
      <b/>
      <sz val="11"/>
      <color theme="1" tint="0.499984740745262"/>
      <name val="Calibri"/>
      <family val="2"/>
      <scheme val="minor"/>
    </font>
    <font>
      <b/>
      <i/>
      <sz val="11"/>
      <color theme="1" tint="0.499984740745262"/>
      <name val="Calibri"/>
      <family val="2"/>
      <scheme val="minor"/>
    </font>
    <font>
      <sz val="28"/>
      <color theme="1"/>
      <name val="Calibri"/>
      <family val="2"/>
      <scheme val="minor"/>
    </font>
    <font>
      <sz val="20"/>
      <color theme="1"/>
      <name val="Arial Narrow"/>
      <family val="2"/>
    </font>
    <font>
      <sz val="18"/>
      <color rgb="FF0000FF"/>
      <name val="Arial"/>
      <family val="2"/>
    </font>
    <font>
      <b/>
      <sz val="12"/>
      <color theme="1"/>
      <name val="Arial"/>
      <family val="2"/>
    </font>
    <font>
      <sz val="16"/>
      <color theme="1"/>
      <name val="Arial"/>
      <family val="2"/>
    </font>
    <font>
      <sz val="11"/>
      <name val="Arial"/>
      <family val="2"/>
    </font>
    <font>
      <u/>
      <sz val="11"/>
      <name val="Arial"/>
      <family val="2"/>
    </font>
    <font>
      <b/>
      <sz val="11"/>
      <color rgb="FF006600"/>
      <name val="Calibri"/>
      <family val="2"/>
      <scheme val="minor"/>
    </font>
    <font>
      <sz val="12"/>
      <color rgb="FF0000FF"/>
      <name val="Arial"/>
      <family val="2"/>
    </font>
    <font>
      <sz val="11"/>
      <color theme="0"/>
      <name val="Calibri"/>
      <family val="2"/>
      <scheme val="minor"/>
    </font>
    <font>
      <sz val="12"/>
      <color theme="1"/>
      <name val="Arial"/>
      <family val="2"/>
    </font>
    <font>
      <sz val="24"/>
      <color theme="1"/>
      <name val="Calibri"/>
      <family val="2"/>
      <scheme val="minor"/>
    </font>
    <font>
      <sz val="24"/>
      <color theme="0" tint="-4.9989318521683403E-2"/>
      <name val="Calibri"/>
      <family val="2"/>
      <scheme val="minor"/>
    </font>
    <font>
      <sz val="11"/>
      <color rgb="FFC00000"/>
      <name val="Calibri"/>
      <family val="2"/>
      <scheme val="minor"/>
    </font>
    <font>
      <u/>
      <sz val="11"/>
      <color theme="10"/>
      <name val="Calibri"/>
      <family val="2"/>
      <scheme val="minor"/>
    </font>
    <font>
      <sz val="14"/>
      <color rgb="FF0000FF"/>
      <name val="Calibri"/>
      <family val="2"/>
      <scheme val="minor"/>
    </font>
    <font>
      <sz val="11"/>
      <color rgb="FF339933"/>
      <name val="Calibri"/>
      <family val="2"/>
      <scheme val="minor"/>
    </font>
  </fonts>
  <fills count="8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indexed="31"/>
        <bgColor indexed="64"/>
      </patternFill>
    </fill>
    <fill>
      <patternFill patternType="solid">
        <fgColor indexed="31"/>
      </patternFill>
    </fill>
    <fill>
      <patternFill patternType="solid">
        <fgColor indexed="61"/>
      </patternFill>
    </fill>
    <fill>
      <patternFill patternType="solid">
        <fgColor indexed="26"/>
        <bgColor indexed="64"/>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bgColor indexed="64"/>
      </patternFill>
    </fill>
    <fill>
      <patternFill patternType="solid">
        <fgColor indexed="27"/>
      </patternFill>
    </fill>
    <fill>
      <patternFill patternType="solid">
        <fgColor indexed="44"/>
      </patternFill>
    </fill>
    <fill>
      <patternFill patternType="solid">
        <fgColor indexed="22"/>
      </patternFill>
    </fill>
    <fill>
      <patternFill patternType="solid">
        <fgColor indexed="22"/>
        <bgColor indexed="64"/>
      </patternFill>
    </fill>
    <fill>
      <patternFill patternType="solid">
        <fgColor indexed="29"/>
      </patternFill>
    </fill>
    <fill>
      <patternFill patternType="solid">
        <fgColor indexed="42"/>
        <bgColor indexed="64"/>
      </patternFill>
    </fill>
    <fill>
      <patternFill patternType="solid">
        <fgColor indexed="11"/>
      </patternFill>
    </fill>
    <fill>
      <patternFill patternType="solid">
        <fgColor indexed="43"/>
      </patternFill>
    </fill>
    <fill>
      <patternFill patternType="solid">
        <fgColor indexed="47"/>
        <bgColor indexed="64"/>
      </patternFill>
    </fill>
    <fill>
      <patternFill patternType="solid">
        <fgColor indexed="51"/>
      </patternFill>
    </fill>
    <fill>
      <patternFill patternType="solid">
        <fgColor indexed="44"/>
        <bgColor indexed="64"/>
      </patternFill>
    </fill>
    <fill>
      <patternFill patternType="solid">
        <fgColor indexed="30"/>
      </patternFill>
    </fill>
    <fill>
      <patternFill patternType="solid">
        <fgColor indexed="49"/>
      </patternFill>
    </fill>
    <fill>
      <patternFill patternType="solid">
        <fgColor indexed="29"/>
        <bgColor indexed="64"/>
      </patternFill>
    </fill>
    <fill>
      <patternFill patternType="solid">
        <fgColor indexed="36"/>
      </patternFill>
    </fill>
    <fill>
      <patternFill patternType="solid">
        <fgColor indexed="52"/>
      </patternFill>
    </fill>
    <fill>
      <patternFill patternType="solid">
        <fgColor indexed="54"/>
        <bgColor indexed="64"/>
      </patternFill>
    </fill>
    <fill>
      <patternFill patternType="solid">
        <fgColor indexed="62"/>
      </patternFill>
    </fill>
    <fill>
      <patternFill patternType="solid">
        <fgColor indexed="25"/>
        <bgColor indexed="64"/>
      </patternFill>
    </fill>
    <fill>
      <patternFill patternType="solid">
        <fgColor indexed="10"/>
      </patternFill>
    </fill>
    <fill>
      <patternFill patternType="solid">
        <fgColor indexed="55"/>
        <bgColor indexed="64"/>
      </patternFill>
    </fill>
    <fill>
      <patternFill patternType="solid">
        <fgColor indexed="57"/>
      </patternFill>
    </fill>
    <fill>
      <patternFill patternType="solid">
        <fgColor indexed="54"/>
      </patternFill>
    </fill>
    <fill>
      <patternFill patternType="solid">
        <fgColor indexed="49"/>
        <bgColor indexed="64"/>
      </patternFill>
    </fill>
    <fill>
      <patternFill patternType="solid">
        <fgColor indexed="53"/>
      </patternFill>
    </fill>
    <fill>
      <patternFill patternType="mediumGray">
        <fgColor indexed="17"/>
      </patternFill>
    </fill>
    <fill>
      <patternFill patternType="solid">
        <fgColor indexed="45"/>
        <bgColor indexed="64"/>
      </patternFill>
    </fill>
    <fill>
      <patternFill patternType="solid">
        <fgColor rgb="FF4F81BD"/>
        <bgColor indexed="64"/>
      </patternFill>
    </fill>
    <fill>
      <patternFill patternType="solid">
        <fgColor indexed="18"/>
        <bgColor indexed="16"/>
      </patternFill>
    </fill>
    <fill>
      <patternFill patternType="solid">
        <fgColor indexed="46"/>
        <bgColor indexed="64"/>
      </patternFill>
    </fill>
    <fill>
      <patternFill patternType="solid">
        <fgColor indexed="9"/>
        <bgColor indexed="64"/>
      </patternFill>
    </fill>
    <fill>
      <patternFill patternType="solid">
        <fgColor indexed="55"/>
      </patternFill>
    </fill>
    <fill>
      <patternFill patternType="solid">
        <fgColor indexed="9"/>
        <bgColor indexed="9"/>
      </patternFill>
    </fill>
    <fill>
      <patternFill patternType="darkGray">
        <fgColor indexed="22"/>
      </patternFill>
    </fill>
    <fill>
      <patternFill patternType="solid">
        <fgColor indexed="34"/>
        <bgColor indexed="64"/>
      </patternFill>
    </fill>
    <fill>
      <patternFill patternType="solid">
        <fgColor indexed="9"/>
      </patternFill>
    </fill>
    <fill>
      <patternFill patternType="solid">
        <fgColor indexed="48"/>
        <bgColor indexed="64"/>
      </patternFill>
    </fill>
    <fill>
      <patternFill patternType="solid">
        <fgColor indexed="41"/>
        <bgColor indexed="64"/>
      </patternFill>
    </fill>
    <fill>
      <patternFill patternType="solid">
        <fgColor indexed="10"/>
        <bgColor indexed="64"/>
      </patternFill>
    </fill>
    <fill>
      <patternFill patternType="solid">
        <fgColor indexed="51"/>
        <bgColor indexed="64"/>
      </patternFill>
    </fill>
    <fill>
      <patternFill patternType="solid">
        <fgColor indexed="11"/>
        <bgColor indexed="64"/>
      </patternFill>
    </fill>
    <fill>
      <patternFill patternType="solid">
        <fgColor indexed="30"/>
        <bgColor indexed="64"/>
      </patternFill>
    </fill>
    <fill>
      <patternFill patternType="solid">
        <fgColor indexed="13"/>
        <bgColor indexed="64"/>
      </patternFill>
    </fill>
    <fill>
      <patternFill patternType="solid">
        <fgColor indexed="12"/>
        <bgColor indexed="64"/>
      </patternFill>
    </fill>
    <fill>
      <patternFill patternType="mediumGray">
        <fgColor indexed="9"/>
        <bgColor indexed="22"/>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15"/>
      </patternFill>
    </fill>
    <fill>
      <patternFill patternType="solid">
        <fgColor indexed="56"/>
        <bgColor indexed="64"/>
      </patternFill>
    </fill>
    <fill>
      <patternFill patternType="solid">
        <fgColor indexed="43"/>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indexed="19"/>
      </patternFill>
    </fill>
    <fill>
      <patternFill patternType="solid">
        <fgColor rgb="FFFFFFCC"/>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6" tint="-0.249977111117893"/>
        <bgColor indexed="64"/>
      </patternFill>
    </fill>
    <fill>
      <patternFill patternType="solid">
        <fgColor theme="3" tint="0.79998168889431442"/>
        <bgColor indexed="64"/>
      </patternFill>
    </fill>
  </fills>
  <borders count="70">
    <border>
      <left/>
      <right/>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top/>
      <bottom style="thin">
        <color indexed="64"/>
      </bottom>
      <diagonal/>
    </border>
    <border>
      <left style="thin">
        <color indexed="10"/>
      </left>
      <right style="thin">
        <color indexed="10"/>
      </right>
      <top style="thin">
        <color indexed="10"/>
      </top>
      <bottom style="thin">
        <color indexed="10"/>
      </bottom>
      <diagonal/>
    </border>
    <border>
      <left/>
      <right style="hair">
        <color indexed="8"/>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ck">
        <color indexed="54"/>
      </bottom>
      <diagonal/>
    </border>
    <border>
      <left/>
      <right/>
      <top/>
      <bottom style="thick">
        <color indexed="62"/>
      </bottom>
      <diagonal/>
    </border>
    <border>
      <left/>
      <right/>
      <top/>
      <bottom style="thick">
        <color indexed="49"/>
      </bottom>
      <diagonal/>
    </border>
    <border>
      <left/>
      <right/>
      <top/>
      <bottom style="thick">
        <color indexed="44"/>
      </bottom>
      <diagonal/>
    </border>
    <border>
      <left/>
      <right/>
      <top/>
      <bottom style="thick">
        <color indexed="22"/>
      </bottom>
      <diagonal/>
    </border>
    <border>
      <left/>
      <right/>
      <top/>
      <bottom style="medium">
        <color indexed="44"/>
      </bottom>
      <diagonal/>
    </border>
    <border>
      <left/>
      <right/>
      <top/>
      <bottom style="medium">
        <color indexed="30"/>
      </bottom>
      <diagonal/>
    </border>
    <border>
      <left/>
      <right/>
      <top/>
      <bottom style="medium">
        <color indexed="49"/>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double">
        <color indexed="64"/>
      </left>
      <right/>
      <top/>
      <bottom/>
      <diagonal/>
    </border>
    <border>
      <left style="thin">
        <color indexed="64"/>
      </left>
      <right/>
      <top/>
      <bottom/>
      <diagonal/>
    </border>
    <border>
      <left/>
      <right/>
      <top style="thin">
        <color indexed="54"/>
      </top>
      <bottom style="double">
        <color indexed="54"/>
      </bottom>
      <diagonal/>
    </border>
    <border>
      <left/>
      <right/>
      <top style="thin">
        <color indexed="62"/>
      </top>
      <bottom style="double">
        <color indexed="62"/>
      </bottom>
      <diagonal/>
    </border>
    <border>
      <left/>
      <right/>
      <top style="thin">
        <color indexed="49"/>
      </top>
      <bottom style="double">
        <color indexed="4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
      <left/>
      <right style="thin">
        <color theme="0" tint="-0.14993743705557422"/>
      </right>
      <top style="thin">
        <color theme="0" tint="-0.14993743705557422"/>
      </top>
      <bottom/>
      <diagonal/>
    </border>
    <border>
      <left/>
      <right style="thin">
        <color theme="0" tint="-0.14993743705557422"/>
      </right>
      <top/>
      <bottom/>
      <diagonal/>
    </border>
    <border>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diagonal/>
    </border>
    <border>
      <left style="thin">
        <color theme="0" tint="-0.14990691854609822"/>
      </left>
      <right style="thin">
        <color theme="0" tint="-0.14990691854609822"/>
      </right>
      <top/>
      <bottom/>
      <diagonal/>
    </border>
    <border>
      <left style="thin">
        <color theme="0" tint="-0.14990691854609822"/>
      </left>
      <right style="thin">
        <color theme="0" tint="-0.14990691854609822"/>
      </right>
      <top/>
      <bottom style="thin">
        <color theme="0" tint="-0.14990691854609822"/>
      </bottom>
      <diagonal/>
    </border>
    <border>
      <left style="thin">
        <color theme="0" tint="-0.1498764000366222"/>
      </left>
      <right style="thin">
        <color theme="0" tint="-0.1498764000366222"/>
      </right>
      <top style="thin">
        <color theme="0" tint="-0.1498764000366222"/>
      </top>
      <bottom/>
      <diagonal/>
    </border>
    <border>
      <left style="thin">
        <color theme="0" tint="-0.1498764000366222"/>
      </left>
      <right style="thin">
        <color theme="0" tint="-0.1498764000366222"/>
      </right>
      <top/>
      <bottom style="thin">
        <color theme="0" tint="-0.1498764000366222"/>
      </bottom>
      <diagonal/>
    </border>
    <border>
      <left style="thin">
        <color theme="0" tint="-0.1498764000366222"/>
      </left>
      <right style="thin">
        <color theme="0" tint="-0.1498764000366222"/>
      </right>
      <top/>
      <bottom/>
      <diagonal/>
    </border>
    <border>
      <left/>
      <right style="thin">
        <color theme="0" tint="-0.24994659260841701"/>
      </right>
      <top style="dotted">
        <color theme="0" tint="-0.24994659260841701"/>
      </top>
      <bottom/>
      <diagonal/>
    </border>
    <border>
      <left/>
      <right style="dotted">
        <color theme="0" tint="-0.24994659260841701"/>
      </right>
      <top style="thin">
        <color theme="0" tint="-0.24994659260841701"/>
      </top>
      <bottom/>
      <diagonal/>
    </border>
    <border>
      <left/>
      <right style="dotted">
        <color theme="0" tint="-0.24994659260841701"/>
      </right>
      <top/>
      <bottom/>
      <diagonal/>
    </border>
    <border>
      <left/>
      <right style="dotted">
        <color theme="0" tint="-0.24994659260841701"/>
      </right>
      <top/>
      <bottom style="thin">
        <color theme="0" tint="-0.24994659260841701"/>
      </bottom>
      <diagonal/>
    </border>
  </borders>
  <cellStyleXfs count="7171">
    <xf numFmtId="0" fontId="0" fillId="0" borderId="0"/>
    <xf numFmtId="167" fontId="1" fillId="0" borderId="0" applyFont="0" applyFill="0" applyBorder="0" applyAlignment="0" applyProtection="0"/>
    <xf numFmtId="0" fontId="9" fillId="0" borderId="0">
      <alignment vertical="center"/>
    </xf>
    <xf numFmtId="168" fontId="1" fillId="0" borderId="0" applyFont="0" applyFill="0" applyBorder="0" applyAlignment="0" applyProtection="0"/>
    <xf numFmtId="0" fontId="10" fillId="0" borderId="0"/>
    <xf numFmtId="0" fontId="10" fillId="0" borderId="0"/>
    <xf numFmtId="0" fontId="10" fillId="0" borderId="0">
      <alignment horizontal="left" wrapText="1"/>
    </xf>
    <xf numFmtId="0" fontId="10" fillId="0" borderId="0">
      <alignment horizontal="left" wrapText="1"/>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alignment horizontal="left" wrapText="1"/>
    </xf>
    <xf numFmtId="0" fontId="10" fillId="0" borderId="0">
      <alignment horizontal="left" wrapText="1"/>
    </xf>
    <xf numFmtId="0" fontId="10" fillId="0" borderId="0">
      <alignment horizontal="left" wrapText="1"/>
    </xf>
    <xf numFmtId="0" fontId="10" fillId="0" borderId="0">
      <alignment horizontal="left" wrapText="1"/>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alignment horizontal="left" wrapText="1"/>
    </xf>
    <xf numFmtId="0" fontId="10" fillId="0" borderId="0">
      <alignment horizontal="left" wrapText="1"/>
    </xf>
    <xf numFmtId="0" fontId="10" fillId="0" borderId="0"/>
    <xf numFmtId="0" fontId="11" fillId="0" borderId="0">
      <alignment vertical="center"/>
    </xf>
    <xf numFmtId="9" fontId="12" fillId="0" borderId="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7"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4" borderId="0" applyNumberFormat="0" applyBorder="0" applyAlignment="0" applyProtection="0"/>
    <xf numFmtId="0" fontId="13" fillId="12" borderId="0" applyNumberFormat="0" applyBorder="0" applyAlignment="0" applyProtection="0"/>
    <xf numFmtId="0" fontId="13" fillId="6"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7"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17"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4"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22" borderId="0" applyNumberFormat="0" applyBorder="0" applyAlignment="0" applyProtection="0"/>
    <xf numFmtId="0" fontId="13" fillId="23" borderId="0" applyNumberFormat="0" applyBorder="0" applyAlignment="0" applyProtection="0"/>
    <xf numFmtId="0" fontId="13" fillId="9"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7"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0" borderId="0" applyNumberFormat="0" applyBorder="0" applyAlignment="0" applyProtection="0"/>
    <xf numFmtId="0" fontId="14" fillId="20" borderId="0" applyNumberFormat="0" applyBorder="0" applyAlignment="0" applyProtection="0"/>
    <xf numFmtId="0" fontId="14" fillId="20" borderId="0" applyNumberFormat="0" applyBorder="0" applyAlignment="0" applyProtection="0"/>
    <xf numFmtId="0" fontId="14" fillId="17" borderId="0" applyNumberFormat="0" applyBorder="0" applyAlignment="0" applyProtection="0"/>
    <xf numFmtId="0" fontId="14" fillId="28" borderId="0" applyNumberFormat="0" applyBorder="0" applyAlignment="0" applyProtection="0"/>
    <xf numFmtId="0" fontId="14" fillId="16" borderId="0" applyNumberFormat="0" applyBorder="0" applyAlignment="0" applyProtection="0"/>
    <xf numFmtId="0" fontId="14" fillId="28" borderId="0" applyNumberFormat="0" applyBorder="0" applyAlignment="0" applyProtection="0"/>
    <xf numFmtId="0" fontId="14" fillId="28" borderId="0" applyNumberFormat="0" applyBorder="0" applyAlignment="0" applyProtection="0"/>
    <xf numFmtId="0" fontId="14" fillId="28" borderId="0" applyNumberFormat="0" applyBorder="0" applyAlignment="0" applyProtection="0"/>
    <xf numFmtId="0" fontId="14" fillId="24"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2" borderId="0" applyNumberFormat="0" applyBorder="0" applyAlignment="0" applyProtection="0"/>
    <xf numFmtId="0" fontId="14" fillId="29" borderId="0" applyNumberFormat="0" applyBorder="0" applyAlignment="0" applyProtection="0"/>
    <xf numFmtId="0" fontId="14" fillId="18"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14" fillId="31" borderId="0" applyNumberFormat="0" applyBorder="0" applyAlignment="0" applyProtection="0"/>
    <xf numFmtId="0" fontId="14" fillId="26"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1" borderId="0" applyNumberFormat="0" applyBorder="0" applyAlignment="0" applyProtection="0"/>
    <xf numFmtId="0" fontId="14" fillId="32"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14" fillId="35" borderId="0" applyNumberFormat="0" applyBorder="0" applyAlignment="0" applyProtection="0"/>
    <xf numFmtId="0" fontId="14" fillId="35" borderId="0" applyNumberFormat="0" applyBorder="0" applyAlignment="0" applyProtection="0"/>
    <xf numFmtId="0" fontId="14" fillId="35" borderId="0" applyNumberFormat="0" applyBorder="0" applyAlignment="0" applyProtection="0"/>
    <xf numFmtId="0" fontId="14" fillId="30" borderId="0" applyNumberFormat="0" applyBorder="0" applyAlignment="0" applyProtection="0"/>
    <xf numFmtId="0" fontId="14" fillId="28" borderId="0" applyNumberFormat="0" applyBorder="0" applyAlignment="0" applyProtection="0"/>
    <xf numFmtId="0" fontId="14" fillId="36" borderId="0" applyNumberFormat="0" applyBorder="0" applyAlignment="0" applyProtection="0"/>
    <xf numFmtId="0" fontId="14" fillId="28" borderId="0" applyNumberFormat="0" applyBorder="0" applyAlignment="0" applyProtection="0"/>
    <xf numFmtId="0" fontId="14" fillId="28" borderId="0" applyNumberFormat="0" applyBorder="0" applyAlignment="0" applyProtection="0"/>
    <xf numFmtId="0" fontId="14" fillId="28" borderId="0" applyNumberFormat="0" applyBorder="0" applyAlignment="0" applyProtection="0"/>
    <xf numFmtId="0" fontId="14" fillId="37"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5" fillId="0" borderId="14" applyNumberFormat="0" applyFill="0" applyAlignment="0" applyProtection="0">
      <alignment horizontal="left"/>
    </xf>
    <xf numFmtId="0" fontId="16" fillId="0" borderId="14">
      <protection hidden="1"/>
    </xf>
    <xf numFmtId="0" fontId="17" fillId="39" borderId="0" applyNumberFormat="0" applyFont="0" applyBorder="0" applyAlignment="0" applyProtection="0"/>
    <xf numFmtId="0" fontId="10" fillId="17" borderId="0"/>
    <xf numFmtId="0" fontId="10" fillId="17" borderId="0"/>
    <xf numFmtId="0" fontId="10" fillId="17" borderId="0"/>
    <xf numFmtId="0" fontId="10" fillId="17" borderId="0"/>
    <xf numFmtId="0" fontId="10" fillId="17" borderId="0"/>
    <xf numFmtId="0" fontId="10" fillId="17" borderId="0"/>
    <xf numFmtId="0" fontId="10" fillId="17" borderId="0"/>
    <xf numFmtId="0" fontId="18" fillId="40" borderId="0" applyNumberFormat="0" applyBorder="0" applyAlignment="0" applyProtection="0"/>
    <xf numFmtId="0" fontId="19" fillId="8" borderId="0" applyNumberFormat="0" applyBorder="0" applyAlignment="0" applyProtection="0"/>
    <xf numFmtId="0" fontId="20" fillId="8" borderId="0" applyNumberFormat="0" applyBorder="0" applyAlignment="0" applyProtection="0"/>
    <xf numFmtId="0" fontId="19" fillId="8" borderId="0" applyNumberFormat="0" applyBorder="0" applyAlignment="0" applyProtection="0"/>
    <xf numFmtId="0" fontId="19" fillId="8" borderId="0" applyNumberFormat="0" applyBorder="0" applyAlignment="0" applyProtection="0"/>
    <xf numFmtId="0" fontId="19" fillId="8" borderId="0" applyNumberFormat="0" applyBorder="0" applyAlignment="0" applyProtection="0"/>
    <xf numFmtId="0" fontId="21" fillId="41" borderId="0"/>
    <xf numFmtId="0" fontId="22" fillId="42" borderId="0" applyNumberFormat="0" applyFont="0" applyBorder="0" applyAlignment="0" applyProtection="0">
      <alignment horizontal="center"/>
    </xf>
    <xf numFmtId="0" fontId="23" fillId="0" borderId="0">
      <alignment horizontal="right"/>
    </xf>
    <xf numFmtId="165" fontId="24" fillId="43" borderId="0"/>
    <xf numFmtId="0" fontId="25" fillId="44"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5" fillId="44"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6" fillId="16" borderId="15" applyNumberFormat="0" applyAlignment="0" applyProtection="0"/>
    <xf numFmtId="0" fontId="21" fillId="34" borderId="16" applyNumberFormat="0" applyAlignment="0" applyProtection="0"/>
    <xf numFmtId="0" fontId="21" fillId="45" borderId="16" applyNumberFormat="0" applyAlignment="0" applyProtection="0"/>
    <xf numFmtId="0" fontId="21" fillId="45" borderId="16" applyNumberFormat="0" applyAlignment="0" applyProtection="0"/>
    <xf numFmtId="0" fontId="21" fillId="45" borderId="16" applyNumberFormat="0" applyAlignment="0" applyProtection="0"/>
    <xf numFmtId="0" fontId="27" fillId="0" borderId="14" applyNumberFormat="0" applyBorder="0" applyAlignment="0" applyProtection="0">
      <alignment horizontal="left"/>
    </xf>
    <xf numFmtId="168" fontId="10" fillId="0" borderId="0" applyFont="0" applyFill="0" applyBorder="0" applyAlignment="0" applyProtection="0"/>
    <xf numFmtId="38" fontId="9" fillId="0" borderId="0" applyFont="0" applyFill="0" applyBorder="0" applyAlignment="0" applyProtection="0">
      <alignment vertical="center"/>
    </xf>
    <xf numFmtId="168" fontId="10"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40" fontId="28" fillId="0" borderId="0" applyFont="0" applyFill="0" applyBorder="0" applyAlignment="0" applyProtection="0">
      <alignment vertical="center"/>
    </xf>
    <xf numFmtId="40" fontId="28" fillId="0" borderId="0" applyFont="0" applyFill="0" applyBorder="0" applyAlignment="0" applyProtection="0">
      <alignment vertical="center"/>
    </xf>
    <xf numFmtId="40" fontId="28" fillId="0" borderId="0" applyFont="0" applyFill="0" applyBorder="0" applyAlignment="0" applyProtection="0">
      <alignment vertical="center"/>
    </xf>
    <xf numFmtId="40" fontId="28" fillId="0" borderId="0" applyFont="0" applyFill="0" applyBorder="0" applyAlignment="0" applyProtection="0">
      <alignment vertical="center"/>
    </xf>
    <xf numFmtId="167"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29" fillId="0" borderId="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1" fontId="1" fillId="0" borderId="0" applyFont="0" applyFill="0" applyBorder="0" applyAlignment="0" applyProtection="0"/>
    <xf numFmtId="0" fontId="30" fillId="0" borderId="0">
      <alignment horizontal="right"/>
    </xf>
    <xf numFmtId="0" fontId="12" fillId="46" borderId="17" applyNumberFormat="0" applyFont="0" applyBorder="0" applyAlignment="0" applyProtection="0">
      <alignment horizontal="centerContinuous"/>
    </xf>
    <xf numFmtId="0" fontId="31" fillId="47" borderId="0" applyNumberFormat="0" applyBorder="0" applyAlignment="0">
      <alignment horizontal="center"/>
    </xf>
    <xf numFmtId="0" fontId="32" fillId="48" borderId="18">
      <alignment horizontal="center"/>
      <protection locked="0"/>
    </xf>
    <xf numFmtId="15" fontId="33" fillId="49" borderId="19" applyFont="0" applyFill="0" applyBorder="0" applyAlignment="0" applyProtection="0">
      <alignment horizontal="left"/>
    </xf>
    <xf numFmtId="17" fontId="33" fillId="49" borderId="19" applyFont="0" applyFill="0" applyBorder="0" applyAlignment="0" applyProtection="0">
      <alignment horizontal="left"/>
    </xf>
    <xf numFmtId="0" fontId="33" fillId="49" borderId="0">
      <alignment vertical="center"/>
    </xf>
    <xf numFmtId="172" fontId="33" fillId="0" borderId="0" applyFont="0" applyFill="0" applyBorder="0" applyAlignment="0" applyProtection="0"/>
    <xf numFmtId="0" fontId="17" fillId="1" borderId="20"/>
    <xf numFmtId="0" fontId="34" fillId="0" borderId="0" applyNumberFormat="0" applyFill="0" applyBorder="0" applyAlignment="0" applyProtection="0"/>
    <xf numFmtId="0" fontId="34" fillId="0" borderId="0" applyNumberFormat="0" applyFill="0" applyBorder="0" applyAlignment="0" applyProtection="0"/>
    <xf numFmtId="0" fontId="35" fillId="34" borderId="0"/>
    <xf numFmtId="173" fontId="36" fillId="50" borderId="21" applyBorder="0"/>
    <xf numFmtId="0" fontId="10" fillId="19" borderId="20"/>
    <xf numFmtId="0" fontId="10" fillId="19" borderId="20"/>
    <xf numFmtId="0" fontId="10" fillId="19" borderId="20"/>
    <xf numFmtId="0" fontId="10" fillId="19" borderId="20"/>
    <xf numFmtId="174" fontId="37" fillId="44" borderId="0"/>
    <xf numFmtId="0" fontId="38" fillId="51" borderId="20"/>
    <xf numFmtId="173" fontId="36" fillId="0" borderId="20"/>
    <xf numFmtId="173" fontId="36" fillId="52" borderId="20"/>
    <xf numFmtId="173" fontId="36" fillId="53" borderId="22" applyBorder="0"/>
    <xf numFmtId="173" fontId="36" fillId="54" borderId="20"/>
    <xf numFmtId="0" fontId="39" fillId="44" borderId="20"/>
    <xf numFmtId="0" fontId="35" fillId="55" borderId="20"/>
    <xf numFmtId="0" fontId="40" fillId="56" borderId="23" applyBorder="0">
      <alignment horizontal="right"/>
    </xf>
    <xf numFmtId="38" fontId="10" fillId="0" borderId="20"/>
    <xf numFmtId="0" fontId="10" fillId="0" borderId="20"/>
    <xf numFmtId="0" fontId="10" fillId="7" borderId="20"/>
    <xf numFmtId="0" fontId="10" fillId="7" borderId="20"/>
    <xf numFmtId="0" fontId="10" fillId="7" borderId="20"/>
    <xf numFmtId="0" fontId="10" fillId="7" borderId="20"/>
    <xf numFmtId="173" fontId="36" fillId="52" borderId="20"/>
    <xf numFmtId="0" fontId="41" fillId="50" borderId="24">
      <alignment horizontal="center"/>
    </xf>
    <xf numFmtId="173" fontId="36" fillId="44" borderId="20"/>
    <xf numFmtId="0" fontId="42" fillId="57" borderId="0"/>
    <xf numFmtId="0" fontId="43" fillId="0" borderId="0"/>
    <xf numFmtId="0" fontId="44" fillId="0" borderId="0" applyNumberFormat="0" applyFill="0" applyBorder="0" applyAlignment="0" applyProtection="0"/>
    <xf numFmtId="0" fontId="45" fillId="34" borderId="0">
      <alignment horizontal="center"/>
    </xf>
    <xf numFmtId="0" fontId="46" fillId="19" borderId="0" applyNumberFormat="0" applyBorder="0" applyAlignment="0" applyProtection="0"/>
    <xf numFmtId="0" fontId="46" fillId="10" borderId="0" applyNumberFormat="0" applyBorder="0" applyAlignment="0" applyProtection="0"/>
    <xf numFmtId="0" fontId="46" fillId="10" borderId="0" applyNumberFormat="0" applyBorder="0" applyAlignment="0" applyProtection="0"/>
    <xf numFmtId="0" fontId="46" fillId="10" borderId="0" applyNumberFormat="0" applyBorder="0" applyAlignment="0" applyProtection="0"/>
    <xf numFmtId="0" fontId="47" fillId="58" borderId="25" applyNumberFormat="0" applyFont="0" applyBorder="0" applyAlignment="0">
      <alignment horizontal="centerContinuous"/>
    </xf>
    <xf numFmtId="0" fontId="48" fillId="17" borderId="20" applyProtection="0">
      <alignment horizontal="center"/>
      <protection locked="0"/>
    </xf>
    <xf numFmtId="0" fontId="49" fillId="0" borderId="26" applyNumberFormat="0" applyFill="0" applyAlignment="0" applyProtection="0"/>
    <xf numFmtId="0" fontId="50" fillId="0" borderId="27" applyNumberFormat="0" applyFill="0" applyAlignment="0" applyProtection="0"/>
    <xf numFmtId="0" fontId="49" fillId="0" borderId="28" applyNumberFormat="0" applyFill="0" applyAlignment="0" applyProtection="0"/>
    <xf numFmtId="0" fontId="50" fillId="0" borderId="27" applyNumberFormat="0" applyFill="0" applyAlignment="0" applyProtection="0"/>
    <xf numFmtId="0" fontId="50" fillId="0" borderId="27" applyNumberFormat="0" applyFill="0" applyAlignment="0" applyProtection="0"/>
    <xf numFmtId="0" fontId="50" fillId="0" borderId="27" applyNumberFormat="0" applyFill="0" applyAlignment="0" applyProtection="0"/>
    <xf numFmtId="0" fontId="50" fillId="0" borderId="27" applyNumberFormat="0" applyFill="0" applyAlignment="0" applyProtection="0"/>
    <xf numFmtId="0" fontId="51" fillId="0" borderId="29" applyNumberFormat="0" applyFill="0" applyAlignment="0" applyProtection="0"/>
    <xf numFmtId="0" fontId="52" fillId="0" borderId="30" applyNumberFormat="0" applyFill="0" applyAlignment="0" applyProtection="0"/>
    <xf numFmtId="0" fontId="51" fillId="0" borderId="30" applyNumberFormat="0" applyFill="0" applyAlignment="0" applyProtection="0"/>
    <xf numFmtId="0" fontId="52" fillId="0" borderId="30" applyNumberFormat="0" applyFill="0" applyAlignment="0" applyProtection="0"/>
    <xf numFmtId="0" fontId="52" fillId="0" borderId="30" applyNumberFormat="0" applyFill="0" applyAlignment="0" applyProtection="0"/>
    <xf numFmtId="0" fontId="52" fillId="0" borderId="30" applyNumberFormat="0" applyFill="0" applyAlignment="0" applyProtection="0"/>
    <xf numFmtId="0" fontId="53" fillId="0" borderId="31" applyNumberFormat="0" applyFill="0" applyAlignment="0" applyProtection="0"/>
    <xf numFmtId="0" fontId="54" fillId="0" borderId="32" applyNumberFormat="0" applyFill="0" applyAlignment="0" applyProtection="0"/>
    <xf numFmtId="0" fontId="53" fillId="0" borderId="33" applyNumberFormat="0" applyFill="0" applyAlignment="0" applyProtection="0"/>
    <xf numFmtId="0" fontId="54" fillId="0" borderId="32" applyNumberFormat="0" applyFill="0" applyAlignment="0" applyProtection="0"/>
    <xf numFmtId="0" fontId="54" fillId="0" borderId="32" applyNumberFormat="0" applyFill="0" applyAlignment="0" applyProtection="0"/>
    <xf numFmtId="0" fontId="54" fillId="0" borderId="32" applyNumberFormat="0" applyFill="0" applyAlignment="0" applyProtection="0"/>
    <xf numFmtId="0" fontId="54" fillId="0" borderId="32" applyNumberFormat="0" applyFill="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5" fillId="59" borderId="0" applyNumberFormat="0" applyFont="0" applyBorder="0" applyAlignment="0" applyProtection="0"/>
    <xf numFmtId="0" fontId="56"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57" fillId="0" borderId="0"/>
    <xf numFmtId="0" fontId="58" fillId="22"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22"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0" fontId="58" fillId="9" borderId="15" applyNumberFormat="0" applyAlignment="0" applyProtection="0"/>
    <xf numFmtId="2" fontId="10" fillId="60" borderId="34" applyNumberFormat="0" applyBorder="0">
      <alignment horizontal="right" vertical="center"/>
    </xf>
    <xf numFmtId="2" fontId="59" fillId="61" borderId="35" applyBorder="0">
      <alignment horizontal="left" vertical="center"/>
    </xf>
    <xf numFmtId="10" fontId="60" fillId="44" borderId="0" applyBorder="0">
      <alignment horizontal="right"/>
      <protection locked="0"/>
    </xf>
    <xf numFmtId="15" fontId="60" fillId="44" borderId="20" applyBorder="0">
      <alignment horizontal="center"/>
      <protection locked="0"/>
    </xf>
    <xf numFmtId="15" fontId="60" fillId="44" borderId="0" applyBorder="0">
      <alignment horizontal="left"/>
      <protection locked="0"/>
    </xf>
    <xf numFmtId="0" fontId="61" fillId="62" borderId="0" applyFont="0" applyFill="0" applyBorder="0" applyAlignment="0" applyProtection="0">
      <alignment horizontal="right" vertical="center"/>
    </xf>
    <xf numFmtId="2" fontId="62" fillId="63" borderId="35" applyNumberFormat="0">
      <alignment horizontal="center" vertical="center"/>
    </xf>
    <xf numFmtId="0" fontId="63" fillId="0" borderId="14" applyNumberFormat="0" applyFill="0" applyBorder="0" applyAlignment="0" applyProtection="0"/>
    <xf numFmtId="175" fontId="64" fillId="17" borderId="25" applyBorder="0">
      <alignment horizontal="left"/>
      <protection locked="0"/>
    </xf>
    <xf numFmtId="175" fontId="64" fillId="17" borderId="36" applyBorder="0">
      <alignment horizontal="right"/>
      <protection locked="0"/>
    </xf>
    <xf numFmtId="0" fontId="65" fillId="0" borderId="37" applyNumberFormat="0" applyFill="0" applyAlignment="0" applyProtection="0"/>
    <xf numFmtId="0" fontId="66" fillId="0" borderId="37" applyNumberFormat="0" applyFill="0" applyAlignment="0" applyProtection="0"/>
    <xf numFmtId="0" fontId="66" fillId="0" borderId="37" applyNumberFormat="0" applyFill="0" applyAlignment="0" applyProtection="0"/>
    <xf numFmtId="0" fontId="66" fillId="0" borderId="37" applyNumberFormat="0" applyFill="0" applyAlignment="0" applyProtection="0"/>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67" fillId="44" borderId="38" applyFont="0">
      <alignment horizontal="center" vertical="center"/>
    </xf>
    <xf numFmtId="0" fontId="40" fillId="0" borderId="24"/>
    <xf numFmtId="0" fontId="17" fillId="0" borderId="0"/>
    <xf numFmtId="0" fontId="68" fillId="0" borderId="14">
      <alignment horizontal="left"/>
      <protection locked="0"/>
    </xf>
    <xf numFmtId="0" fontId="10" fillId="0" borderId="0" applyFont="0" applyFill="0" applyBorder="0" applyAlignment="0" applyProtection="0"/>
    <xf numFmtId="0" fontId="10" fillId="0" borderId="0" applyFont="0" applyFill="0" applyBorder="0" applyAlignment="0" applyProtection="0"/>
    <xf numFmtId="168" fontId="10" fillId="0" borderId="0" applyFont="0" applyFill="0" applyBorder="0" applyAlignment="0" applyProtection="0"/>
    <xf numFmtId="167" fontId="10" fillId="0" borderId="0" applyFont="0" applyFill="0" applyBorder="0" applyAlignment="0" applyProtection="0"/>
    <xf numFmtId="176" fontId="10" fillId="0" borderId="0" applyFont="0" applyFill="0" applyBorder="0" applyAlignment="0" applyProtection="0"/>
    <xf numFmtId="171"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76" fontId="10" fillId="0" borderId="0" applyFont="0" applyFill="0" applyBorder="0" applyAlignment="0" applyProtection="0"/>
    <xf numFmtId="171" fontId="10" fillId="0" borderId="0" applyFont="0" applyFill="0" applyBorder="0" applyAlignment="0" applyProtection="0"/>
    <xf numFmtId="0" fontId="69" fillId="64" borderId="0" applyNumberFormat="0" applyBorder="0" applyAlignment="0" applyProtection="0"/>
    <xf numFmtId="0" fontId="70" fillId="21" borderId="0" applyNumberFormat="0" applyBorder="0" applyAlignment="0" applyProtection="0"/>
    <xf numFmtId="0" fontId="70" fillId="21" borderId="0" applyNumberFormat="0" applyBorder="0" applyAlignment="0" applyProtection="0"/>
    <xf numFmtId="0" fontId="70" fillId="21" borderId="0" applyNumberFormat="0" applyBorder="0" applyAlignment="0" applyProtection="0"/>
    <xf numFmtId="177" fontId="7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0" fillId="0" borderId="0"/>
    <xf numFmtId="0" fontId="10"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0"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72" fillId="0" borderId="0">
      <alignment vertical="center"/>
    </xf>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alignment vertical="center"/>
    </xf>
    <xf numFmtId="0" fontId="10" fillId="0" borderId="0"/>
    <xf numFmtId="0" fontId="10"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7"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7"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10" fillId="11" borderId="38" applyNumberFormat="0" applyFont="0" applyAlignment="0" applyProtection="0"/>
    <xf numFmtId="0" fontId="73" fillId="0" borderId="14" applyNumberFormat="0" applyFill="0" applyBorder="0" applyAlignment="0" applyProtection="0">
      <alignment horizontal="left"/>
      <protection locked="0"/>
    </xf>
    <xf numFmtId="0" fontId="74" fillId="44"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44"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4" fillId="16" borderId="39" applyNumberFormat="0" applyAlignment="0" applyProtection="0"/>
    <xf numFmtId="0" fontId="75" fillId="65" borderId="0" applyNumberFormat="0" applyFont="0" applyBorder="0" applyAlignment="0" applyProtection="0"/>
    <xf numFmtId="0" fontId="75" fillId="66" borderId="0" applyNumberFormat="0" applyFont="0" applyBorder="0" applyAlignment="0" applyProtection="0"/>
    <xf numFmtId="0" fontId="75" fillId="67" borderId="0" applyNumberFormat="0" applyFont="0" applyBorder="0" applyAlignment="0" applyProtection="0">
      <alignment horizontal="center"/>
    </xf>
    <xf numFmtId="0" fontId="75" fillId="68" borderId="40" applyNumberFormat="0" applyFont="0" applyBorder="0" applyAlignment="0" applyProtection="0"/>
    <xf numFmtId="0" fontId="75" fillId="69" borderId="40" applyNumberFormat="0" applyFont="0" applyBorder="0" applyAlignment="0"/>
    <xf numFmtId="0" fontId="75" fillId="70" borderId="40" applyNumberFormat="0" applyFont="0" applyBorder="0" applyAlignment="0"/>
    <xf numFmtId="0" fontId="17" fillId="71" borderId="0" applyNumberFormat="0" applyFont="0" applyBorder="0" applyAlignment="0" applyProtection="0">
      <alignment horizontal="center"/>
      <protection hidden="1"/>
    </xf>
    <xf numFmtId="0" fontId="10" fillId="39" borderId="0" applyNumberFormat="0" applyFont="0" applyBorder="0" applyAlignment="0" applyProtection="0">
      <protection hidden="1"/>
    </xf>
    <xf numFmtId="0" fontId="10" fillId="72" borderId="0" applyNumberFormat="0" applyFont="0" applyBorder="0" applyAlignment="0" applyProtection="0">
      <protection hidden="1"/>
    </xf>
    <xf numFmtId="0" fontId="10" fillId="73" borderId="0" applyNumberFormat="0" applyFont="0" applyBorder="0" applyAlignment="0" applyProtection="0">
      <protection hidden="1"/>
    </xf>
    <xf numFmtId="0" fontId="10" fillId="74" borderId="0" applyNumberFormat="0" applyFont="0" applyBorder="0" applyAlignment="0" applyProtection="0">
      <protection hidden="1"/>
    </xf>
    <xf numFmtId="0" fontId="10" fillId="75" borderId="0" applyNumberFormat="0" applyFont="0" applyBorder="0" applyAlignment="0" applyProtection="0">
      <protection hidden="1"/>
    </xf>
    <xf numFmtId="0" fontId="10" fillId="76" borderId="0" applyNumberFormat="0" applyFont="0" applyBorder="0" applyAlignment="0" applyProtection="0">
      <protection hidden="1"/>
    </xf>
    <xf numFmtId="9" fontId="10" fillId="0" borderId="0" applyFont="0" applyFill="0" applyBorder="0" applyAlignment="0" applyProtection="0"/>
    <xf numFmtId="9" fontId="72" fillId="0" borderId="0" applyFont="0" applyFill="0" applyBorder="0" applyAlignment="0" applyProtection="0">
      <alignment vertical="center"/>
    </xf>
    <xf numFmtId="9" fontId="10" fillId="0" borderId="0" applyFont="0" applyFill="0" applyBorder="0" applyAlignment="0" applyProtection="0"/>
    <xf numFmtId="9" fontId="9"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33" fillId="49" borderId="19" applyFont="0" applyFill="0" applyBorder="0" applyAlignment="0" applyProtection="0">
      <alignment horizontal="left"/>
    </xf>
    <xf numFmtId="0" fontId="76" fillId="0" borderId="41" applyBorder="0"/>
    <xf numFmtId="0" fontId="33" fillId="77" borderId="0" applyFont="0" applyFill="0" applyBorder="0">
      <alignment horizontal="left"/>
    </xf>
    <xf numFmtId="0" fontId="77" fillId="0" borderId="0"/>
    <xf numFmtId="178" fontId="78" fillId="0" borderId="41" applyBorder="0">
      <alignment horizontal="center"/>
      <protection locked="0"/>
    </xf>
    <xf numFmtId="0" fontId="10" fillId="0" borderId="0">
      <alignment horizontal="left" wrapText="1"/>
    </xf>
    <xf numFmtId="0" fontId="10" fillId="0" borderId="0"/>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79" fillId="44" borderId="38">
      <alignment horizontal="center" vertical="center"/>
    </xf>
    <xf numFmtId="0" fontId="10" fillId="0" borderId="0"/>
    <xf numFmtId="0" fontId="10" fillId="0" borderId="0"/>
    <xf numFmtId="0" fontId="10" fillId="0" borderId="0"/>
    <xf numFmtId="0" fontId="10" fillId="0" borderId="0">
      <alignment horizontal="left" wrapText="1"/>
    </xf>
    <xf numFmtId="0" fontId="10" fillId="0" borderId="0" applyNumberFormat="0" applyFill="0" applyBorder="0" applyAlignment="0" applyProtection="0"/>
    <xf numFmtId="0" fontId="10" fillId="44" borderId="20" applyAlignment="0">
      <alignment horizontal="right"/>
    </xf>
    <xf numFmtId="0" fontId="10" fillId="44" borderId="20" applyAlignment="0">
      <alignment horizontal="right"/>
    </xf>
    <xf numFmtId="0" fontId="80" fillId="0" borderId="0"/>
    <xf numFmtId="0" fontId="81" fillId="0" borderId="0"/>
    <xf numFmtId="0" fontId="82"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5" fillId="0" borderId="0">
      <alignment horizontal="center"/>
    </xf>
    <xf numFmtId="0" fontId="86" fillId="16" borderId="14"/>
    <xf numFmtId="0" fontId="87" fillId="0" borderId="42"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2"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4"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7" fillId="0" borderId="43" applyNumberFormat="0" applyFill="0" applyAlignment="0" applyProtection="0"/>
    <xf numFmtId="0" fontId="88" fillId="17" borderId="0" applyNumberFormat="0" applyFont="0" applyBorder="0" applyAlignment="0" applyProtection="0">
      <alignment horizontal="left"/>
    </xf>
    <xf numFmtId="0" fontId="89" fillId="0" borderId="0" applyNumberFormat="0" applyFill="0" applyBorder="0" applyAlignment="0" applyProtection="0"/>
    <xf numFmtId="0" fontId="89" fillId="0" borderId="0" applyNumberFormat="0" applyFill="0" applyBorder="0" applyAlignment="0" applyProtection="0"/>
    <xf numFmtId="9" fontId="72" fillId="0" borderId="0" applyFont="0" applyFill="0" applyBorder="0" applyAlignment="0" applyProtection="0">
      <alignment vertical="center"/>
    </xf>
    <xf numFmtId="38" fontId="72" fillId="0" borderId="0" applyFont="0" applyFill="0" applyBorder="0" applyAlignment="0" applyProtection="0">
      <alignment vertical="center"/>
    </xf>
    <xf numFmtId="179" fontId="10" fillId="0" borderId="0" applyFont="0" applyFill="0" applyBorder="0" applyAlignment="0" applyProtection="0"/>
    <xf numFmtId="0" fontId="72" fillId="0" borderId="0">
      <alignment vertical="center"/>
    </xf>
    <xf numFmtId="0" fontId="90" fillId="0" borderId="0">
      <alignment vertical="center"/>
    </xf>
    <xf numFmtId="0" fontId="9" fillId="0" borderId="0">
      <alignment vertical="center"/>
    </xf>
    <xf numFmtId="0" fontId="72" fillId="0" borderId="0">
      <alignment vertical="center"/>
    </xf>
    <xf numFmtId="38" fontId="72" fillId="0" borderId="0" applyFont="0" applyFill="0" applyBorder="0" applyAlignment="0" applyProtection="0">
      <alignment vertical="center"/>
    </xf>
    <xf numFmtId="167"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43" fontId="1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107" fillId="0" borderId="0" applyNumberFormat="0" applyFill="0" applyBorder="0" applyAlignment="0" applyProtection="0"/>
    <xf numFmtId="167" fontId="1" fillId="0" borderId="0" applyFont="0" applyFill="0" applyBorder="0" applyAlignment="0" applyProtection="0"/>
    <xf numFmtId="167" fontId="1" fillId="0" borderId="0" applyFont="0" applyFill="0" applyBorder="0" applyAlignment="0" applyProtection="0"/>
  </cellStyleXfs>
  <cellXfs count="504">
    <xf numFmtId="0" fontId="0" fillId="0" borderId="0" xfId="0"/>
    <xf numFmtId="0" fontId="2" fillId="0" borderId="0" xfId="0" applyFont="1"/>
    <xf numFmtId="0" fontId="2" fillId="0" borderId="0" xfId="0" applyFont="1" applyAlignment="1">
      <alignment horizontal="center" vertical="center"/>
    </xf>
    <xf numFmtId="0" fontId="4" fillId="0" borderId="0" xfId="0" applyFont="1"/>
    <xf numFmtId="0" fontId="0" fillId="0" borderId="0" xfId="0" applyAlignment="1">
      <alignment horizontal="left" vertical="center"/>
    </xf>
    <xf numFmtId="0" fontId="0" fillId="0" borderId="11" xfId="0" applyBorder="1"/>
    <xf numFmtId="15" fontId="0" fillId="0" borderId="0" xfId="0" applyNumberFormat="1"/>
    <xf numFmtId="180" fontId="5" fillId="78" borderId="45" xfId="0" applyNumberFormat="1" applyFont="1" applyFill="1" applyBorder="1" applyAlignment="1">
      <alignment horizontal="center" vertical="center"/>
    </xf>
    <xf numFmtId="180" fontId="0" fillId="78" borderId="54" xfId="0" applyNumberFormat="1" applyFill="1" applyBorder="1" applyAlignment="1">
      <alignment horizontal="center" vertical="center"/>
    </xf>
    <xf numFmtId="180" fontId="0" fillId="78" borderId="55" xfId="0" applyNumberFormat="1" applyFill="1" applyBorder="1" applyAlignment="1">
      <alignment horizontal="center" vertical="center"/>
    </xf>
    <xf numFmtId="0" fontId="0" fillId="78" borderId="55" xfId="0" applyFill="1" applyBorder="1" applyAlignment="1">
      <alignment horizontal="center" vertical="center"/>
    </xf>
    <xf numFmtId="0" fontId="3" fillId="2" borderId="56" xfId="0" applyFont="1" applyFill="1" applyBorder="1" applyAlignment="1">
      <alignment horizontal="center" vertical="center"/>
    </xf>
    <xf numFmtId="0" fontId="0" fillId="3" borderId="54" xfId="0" applyFill="1" applyBorder="1"/>
    <xf numFmtId="0" fontId="0" fillId="3" borderId="55" xfId="0" applyFill="1" applyBorder="1"/>
    <xf numFmtId="0" fontId="0" fillId="3" borderId="56" xfId="0" applyFill="1" applyBorder="1"/>
    <xf numFmtId="0" fontId="2" fillId="3" borderId="0" xfId="0" applyFont="1" applyFill="1" applyBorder="1"/>
    <xf numFmtId="0" fontId="0" fillId="78" borderId="57" xfId="0" applyFill="1" applyBorder="1" applyAlignment="1">
      <alignment horizontal="center" vertical="center"/>
    </xf>
    <xf numFmtId="180" fontId="0" fillId="78" borderId="58" xfId="0" applyNumberFormat="1" applyFill="1" applyBorder="1" applyAlignment="1">
      <alignment horizontal="center" vertical="center"/>
    </xf>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0" fillId="0" borderId="1" xfId="0" applyBorder="1"/>
    <xf numFmtId="180" fontId="0" fillId="78" borderId="1" xfId="0" applyNumberFormat="1" applyFill="1" applyBorder="1" applyAlignment="1">
      <alignment horizontal="center" vertical="center"/>
    </xf>
    <xf numFmtId="0" fontId="0" fillId="78" borderId="11" xfId="0" applyFill="1" applyBorder="1" applyAlignment="1">
      <alignment horizontal="center" vertical="center"/>
    </xf>
    <xf numFmtId="0" fontId="0" fillId="0" borderId="2" xfId="0" applyBorder="1"/>
    <xf numFmtId="180" fontId="3" fillId="2" borderId="59" xfId="0" applyNumberFormat="1" applyFont="1" applyFill="1" applyBorder="1" applyAlignment="1">
      <alignment horizontal="center" vertical="center"/>
    </xf>
    <xf numFmtId="180" fontId="3" fillId="2" borderId="64" xfId="0" applyNumberFormat="1" applyFont="1" applyFill="1" applyBorder="1" applyAlignment="1">
      <alignment horizontal="center" vertical="center"/>
    </xf>
    <xf numFmtId="180" fontId="3" fillId="2" borderId="2" xfId="0" applyNumberFormat="1" applyFont="1" applyFill="1" applyBorder="1" applyAlignment="1">
      <alignment horizontal="center" vertical="center"/>
    </xf>
    <xf numFmtId="0" fontId="0" fillId="78" borderId="60" xfId="0" applyFill="1" applyBorder="1" applyAlignment="1">
      <alignment horizontal="center" vertical="center"/>
    </xf>
    <xf numFmtId="180" fontId="3" fillId="2" borderId="62" xfId="0" applyNumberFormat="1" applyFont="1" applyFill="1" applyBorder="1" applyAlignment="1">
      <alignment horizontal="center" vertical="center"/>
    </xf>
    <xf numFmtId="0" fontId="0" fillId="0" borderId="0" xfId="0" applyAlignment="1">
      <alignment horizontal="center" vertical="center"/>
    </xf>
    <xf numFmtId="0" fontId="2" fillId="0" borderId="0" xfId="0" applyFont="1" applyAlignment="1">
      <alignment horizontal="left" vertical="center"/>
    </xf>
    <xf numFmtId="0" fontId="0" fillId="78" borderId="63" xfId="0" applyFill="1" applyBorder="1" applyAlignment="1">
      <alignment horizontal="center" vertical="center"/>
    </xf>
    <xf numFmtId="0" fontId="0" fillId="0" borderId="65" xfId="0" applyBorder="1"/>
    <xf numFmtId="0" fontId="0" fillId="78" borderId="65" xfId="0" applyFill="1" applyBorder="1" applyAlignment="1">
      <alignment horizontal="center" vertical="center"/>
    </xf>
    <xf numFmtId="0" fontId="3" fillId="2" borderId="2" xfId="0" applyFont="1" applyFill="1" applyBorder="1"/>
    <xf numFmtId="180" fontId="0" fillId="78" borderId="11" xfId="0" applyNumberFormat="1" applyFill="1" applyBorder="1" applyAlignment="1">
      <alignment horizontal="center" vertical="center"/>
    </xf>
    <xf numFmtId="0" fontId="3" fillId="2" borderId="2" xfId="0" applyFont="1" applyFill="1" applyBorder="1" applyAlignment="1">
      <alignment horizontal="center" vertical="center"/>
    </xf>
    <xf numFmtId="0" fontId="3" fillId="3" borderId="0" xfId="0" applyFont="1" applyFill="1" applyBorder="1"/>
    <xf numFmtId="0" fontId="0" fillId="3" borderId="0" xfId="0" applyFill="1" applyBorder="1"/>
    <xf numFmtId="0" fontId="3" fillId="2" borderId="46" xfId="0" applyFont="1" applyFill="1" applyBorder="1"/>
    <xf numFmtId="0" fontId="3" fillId="2" borderId="48" xfId="0" applyFont="1" applyFill="1" applyBorder="1"/>
    <xf numFmtId="0" fontId="3" fillId="2" borderId="49" xfId="0" applyFont="1" applyFill="1" applyBorder="1"/>
    <xf numFmtId="0" fontId="3" fillId="2" borderId="50" xfId="0" applyFont="1" applyFill="1" applyBorder="1"/>
    <xf numFmtId="0" fontId="3" fillId="2" borderId="51" xfId="0" applyFont="1" applyFill="1" applyBorder="1"/>
    <xf numFmtId="0" fontId="3" fillId="2" borderId="53" xfId="0" applyFont="1" applyFill="1" applyBorder="1"/>
    <xf numFmtId="0" fontId="93" fillId="0" borderId="0" xfId="0" applyFont="1"/>
    <xf numFmtId="0" fontId="94" fillId="0" borderId="0" xfId="0" applyFont="1"/>
    <xf numFmtId="0" fontId="95" fillId="0" borderId="0" xfId="0" applyFont="1"/>
    <xf numFmtId="0" fontId="0" fillId="78" borderId="46" xfId="0" applyFill="1" applyBorder="1"/>
    <xf numFmtId="0" fontId="0" fillId="78" borderId="47" xfId="0" applyFill="1" applyBorder="1"/>
    <xf numFmtId="0" fontId="0" fillId="78" borderId="48" xfId="0" applyFill="1" applyBorder="1"/>
    <xf numFmtId="0" fontId="0" fillId="78" borderId="51" xfId="0" applyFill="1" applyBorder="1"/>
    <xf numFmtId="0" fontId="0" fillId="78" borderId="52" xfId="0" applyFill="1" applyBorder="1"/>
    <xf numFmtId="0" fontId="0" fillId="78" borderId="53" xfId="0" applyFill="1" applyBorder="1"/>
    <xf numFmtId="0" fontId="0" fillId="78" borderId="49" xfId="0" applyFill="1" applyBorder="1"/>
    <xf numFmtId="0" fontId="0" fillId="78" borderId="50" xfId="0" applyFill="1" applyBorder="1"/>
    <xf numFmtId="0" fontId="8" fillId="0" borderId="0" xfId="0" applyFont="1" applyAlignment="1">
      <alignment vertical="center"/>
    </xf>
    <xf numFmtId="14" fontId="3" fillId="2" borderId="3" xfId="0" applyNumberFormat="1" applyFont="1" applyFill="1" applyBorder="1" applyAlignment="1">
      <alignment horizontal="center" vertical="center"/>
    </xf>
    <xf numFmtId="14" fontId="3" fillId="2" borderId="4" xfId="0" applyNumberFormat="1" applyFont="1" applyFill="1" applyBorder="1" applyAlignment="1">
      <alignment horizontal="center" vertical="center"/>
    </xf>
    <xf numFmtId="3" fontId="3" fillId="2" borderId="4" xfId="0" applyNumberFormat="1" applyFont="1" applyFill="1" applyBorder="1" applyAlignment="1">
      <alignment horizontal="center" vertical="center"/>
    </xf>
    <xf numFmtId="169" fontId="3" fillId="2" borderId="4" xfId="0" applyNumberFormat="1" applyFont="1" applyFill="1" applyBorder="1" applyAlignment="1">
      <alignment horizontal="center" vertical="center"/>
    </xf>
    <xf numFmtId="14" fontId="3" fillId="2" borderId="5" xfId="0" applyNumberFormat="1" applyFont="1" applyFill="1" applyBorder="1" applyAlignment="1">
      <alignment horizontal="center" vertical="center"/>
    </xf>
    <xf numFmtId="3" fontId="3" fillId="2" borderId="0" xfId="0" applyNumberFormat="1" applyFont="1" applyFill="1" applyBorder="1" applyAlignment="1">
      <alignment horizontal="center" vertical="center"/>
    </xf>
    <xf numFmtId="169" fontId="3" fillId="2" borderId="0" xfId="0" applyNumberFormat="1" applyFont="1" applyFill="1" applyBorder="1" applyAlignment="1">
      <alignment horizontal="center" vertical="center"/>
    </xf>
    <xf numFmtId="3" fontId="3" fillId="2" borderId="7" xfId="0" applyNumberFormat="1" applyFont="1" applyFill="1" applyBorder="1" applyAlignment="1">
      <alignment horizontal="center" vertical="center"/>
    </xf>
    <xf numFmtId="169" fontId="3" fillId="2" borderId="7" xfId="0" applyNumberFormat="1" applyFont="1" applyFill="1" applyBorder="1" applyAlignment="1">
      <alignment horizontal="center" vertical="center"/>
    </xf>
    <xf numFmtId="0" fontId="0" fillId="2" borderId="11" xfId="0" applyFill="1" applyBorder="1"/>
    <xf numFmtId="180" fontId="3" fillId="2" borderId="9" xfId="0" applyNumberFormat="1" applyFont="1" applyFill="1" applyBorder="1" applyAlignment="1">
      <alignment horizontal="center" vertical="center"/>
    </xf>
    <xf numFmtId="180" fontId="3" fillId="2" borderId="0" xfId="0" applyNumberFormat="1" applyFont="1" applyFill="1" applyBorder="1" applyAlignment="1">
      <alignment horizontal="center" vertical="center"/>
    </xf>
    <xf numFmtId="180" fontId="3" fillId="2" borderId="6" xfId="0" applyNumberFormat="1" applyFont="1" applyFill="1" applyBorder="1" applyAlignment="1">
      <alignment horizontal="center" vertical="center"/>
    </xf>
    <xf numFmtId="180" fontId="3" fillId="2" borderId="7" xfId="0" applyNumberFormat="1" applyFont="1" applyFill="1" applyBorder="1" applyAlignment="1">
      <alignment horizontal="center" vertical="center"/>
    </xf>
    <xf numFmtId="180" fontId="3" fillId="2" borderId="10" xfId="0" applyNumberFormat="1" applyFont="1" applyFill="1" applyBorder="1" applyAlignment="1">
      <alignment horizontal="center" vertical="center"/>
    </xf>
    <xf numFmtId="180" fontId="3" fillId="2" borderId="8" xfId="0" applyNumberFormat="1" applyFont="1" applyFill="1" applyBorder="1" applyAlignment="1">
      <alignment horizontal="center" vertical="center"/>
    </xf>
    <xf numFmtId="0" fontId="0" fillId="2" borderId="1" xfId="0" applyFont="1" applyFill="1" applyBorder="1"/>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181" fontId="3" fillId="2" borderId="4" xfId="0" applyNumberFormat="1" applyFont="1" applyFill="1" applyBorder="1" applyAlignment="1">
      <alignment horizontal="center" vertical="center"/>
    </xf>
    <xf numFmtId="0" fontId="3" fillId="2" borderId="5" xfId="0" applyFont="1" applyFill="1" applyBorder="1" applyAlignment="1">
      <alignment horizontal="center" vertical="center"/>
    </xf>
    <xf numFmtId="181" fontId="3" fillId="2" borderId="0" xfId="0" applyNumberFormat="1" applyFont="1" applyFill="1" applyBorder="1" applyAlignment="1">
      <alignment horizontal="center" vertical="center"/>
    </xf>
    <xf numFmtId="0" fontId="3" fillId="2" borderId="10" xfId="0" applyFont="1" applyFill="1" applyBorder="1" applyAlignment="1">
      <alignment horizontal="center" vertical="center"/>
    </xf>
    <xf numFmtId="181" fontId="3" fillId="2" borderId="7" xfId="0" applyNumberFormat="1" applyFont="1" applyFill="1" applyBorder="1" applyAlignment="1">
      <alignment horizontal="center" vertical="center"/>
    </xf>
    <xf numFmtId="0" fontId="3" fillId="2" borderId="8" xfId="0" applyFont="1" applyFill="1" applyBorder="1" applyAlignment="1">
      <alignment horizontal="center" vertical="center"/>
    </xf>
    <xf numFmtId="0" fontId="0" fillId="2" borderId="11" xfId="0" applyFont="1" applyFill="1" applyBorder="1"/>
    <xf numFmtId="182" fontId="0" fillId="78" borderId="11" xfId="0" applyNumberFormat="1" applyFill="1" applyBorder="1" applyAlignment="1">
      <alignment horizontal="center" vertical="center"/>
    </xf>
    <xf numFmtId="15" fontId="0" fillId="78" borderId="11" xfId="0" applyNumberFormat="1" applyFill="1" applyBorder="1" applyAlignment="1">
      <alignment horizontal="center" vertical="center"/>
    </xf>
    <xf numFmtId="0" fontId="0" fillId="2" borderId="2" xfId="0" applyFont="1" applyFill="1" applyBorder="1"/>
    <xf numFmtId="0" fontId="0" fillId="78" borderId="2" xfId="0" applyFill="1" applyBorder="1" applyAlignment="1">
      <alignment horizontal="center" vertical="center"/>
    </xf>
    <xf numFmtId="0" fontId="3" fillId="2" borderId="0" xfId="0" applyFont="1" applyFill="1" applyBorder="1" applyAlignment="1">
      <alignment horizontal="center" vertical="center"/>
    </xf>
    <xf numFmtId="0" fontId="3" fillId="2" borderId="7" xfId="0" applyFont="1" applyFill="1" applyBorder="1" applyAlignment="1">
      <alignment horizontal="center" vertical="center"/>
    </xf>
    <xf numFmtId="0" fontId="7" fillId="0" borderId="0" xfId="0" applyFont="1"/>
    <xf numFmtId="0" fontId="96" fillId="0" borderId="0" xfId="0" applyFont="1"/>
    <xf numFmtId="0" fontId="97" fillId="0" borderId="0" xfId="0" applyFont="1"/>
    <xf numFmtId="0" fontId="6" fillId="0" borderId="0" xfId="0" applyFont="1"/>
    <xf numFmtId="0" fontId="98" fillId="0" borderId="0" xfId="0" applyFont="1"/>
    <xf numFmtId="0" fontId="5" fillId="2" borderId="5" xfId="0" applyFont="1" applyFill="1" applyBorder="1"/>
    <xf numFmtId="0" fontId="5" fillId="2" borderId="8" xfId="0" applyFont="1" applyFill="1" applyBorder="1"/>
    <xf numFmtId="0" fontId="5" fillId="2" borderId="6" xfId="0" applyFont="1" applyFill="1" applyBorder="1"/>
    <xf numFmtId="0" fontId="5" fillId="2" borderId="7" xfId="0" applyFont="1" applyFill="1" applyBorder="1"/>
    <xf numFmtId="0" fontId="2" fillId="2" borderId="1" xfId="0" applyFont="1" applyFill="1" applyBorder="1"/>
    <xf numFmtId="0" fontId="2" fillId="2" borderId="11" xfId="0" applyFont="1" applyFill="1" applyBorder="1"/>
    <xf numFmtId="0" fontId="2" fillId="2" borderId="2" xfId="0" applyFont="1" applyFill="1" applyBorder="1"/>
    <xf numFmtId="15" fontId="100" fillId="78" borderId="1" xfId="0" applyNumberFormat="1" applyFont="1" applyFill="1" applyBorder="1" applyAlignment="1">
      <alignment horizontal="center" vertical="center"/>
    </xf>
    <xf numFmtId="15" fontId="2" fillId="78" borderId="11" xfId="0" applyNumberFormat="1" applyFont="1" applyFill="1" applyBorder="1" applyAlignment="1">
      <alignment horizontal="center" vertical="center"/>
    </xf>
    <xf numFmtId="0" fontId="0" fillId="78" borderId="11" xfId="0" applyFont="1" applyFill="1" applyBorder="1" applyAlignment="1">
      <alignment horizontal="center" vertical="center"/>
    </xf>
    <xf numFmtId="0" fontId="5" fillId="78" borderId="11" xfId="0" applyFont="1" applyFill="1" applyBorder="1" applyAlignment="1">
      <alignment horizontal="center" vertical="center"/>
    </xf>
    <xf numFmtId="0" fontId="5" fillId="78" borderId="12" xfId="0" applyFont="1" applyFill="1" applyBorder="1" applyAlignment="1">
      <alignment horizontal="center" vertical="center"/>
    </xf>
    <xf numFmtId="49" fontId="5" fillId="78" borderId="11" xfId="0" applyNumberFormat="1" applyFont="1" applyFill="1" applyBorder="1" applyAlignment="1">
      <alignment horizontal="center" vertical="center"/>
    </xf>
    <xf numFmtId="0" fontId="5" fillId="78" borderId="13" xfId="0" applyFont="1" applyFill="1" applyBorder="1" applyAlignment="1">
      <alignment horizontal="center" vertical="center"/>
    </xf>
    <xf numFmtId="49" fontId="5" fillId="78" borderId="11" xfId="0" quotePrefix="1" applyNumberFormat="1" applyFont="1" applyFill="1" applyBorder="1" applyAlignment="1">
      <alignment horizontal="center" vertical="center"/>
    </xf>
    <xf numFmtId="0" fontId="7" fillId="78" borderId="12" xfId="0" applyFont="1" applyFill="1" applyBorder="1" applyAlignment="1">
      <alignment horizontal="center" vertical="center"/>
    </xf>
    <xf numFmtId="0" fontId="2" fillId="78" borderId="2" xfId="0" applyFont="1" applyFill="1" applyBorder="1" applyAlignment="1">
      <alignment horizontal="center" vertical="center"/>
    </xf>
    <xf numFmtId="0" fontId="0" fillId="0" borderId="0" xfId="0"/>
    <xf numFmtId="0" fontId="101" fillId="0" borderId="0" xfId="0" applyFont="1"/>
    <xf numFmtId="0" fontId="3" fillId="0" borderId="0" xfId="0" applyFont="1"/>
    <xf numFmtId="0" fontId="3" fillId="2" borderId="46" xfId="0" applyFont="1" applyFill="1" applyBorder="1" applyAlignment="1">
      <alignment horizontal="center" vertical="center"/>
    </xf>
    <xf numFmtId="0" fontId="3" fillId="2" borderId="47" xfId="0" applyFont="1" applyFill="1" applyBorder="1" applyAlignment="1">
      <alignment horizontal="center" vertical="center"/>
    </xf>
    <xf numFmtId="0" fontId="3" fillId="2" borderId="48" xfId="0" applyFont="1" applyFill="1" applyBorder="1" applyAlignment="1">
      <alignment horizontal="center" vertical="center"/>
    </xf>
    <xf numFmtId="0" fontId="3" fillId="2" borderId="49" xfId="0" applyFont="1" applyFill="1" applyBorder="1" applyAlignment="1">
      <alignment horizontal="center" vertical="center"/>
    </xf>
    <xf numFmtId="0" fontId="3" fillId="2" borderId="50" xfId="0" applyFont="1" applyFill="1" applyBorder="1" applyAlignment="1">
      <alignment horizontal="center" vertical="center"/>
    </xf>
    <xf numFmtId="0" fontId="3" fillId="2" borderId="51" xfId="0" applyFont="1" applyFill="1" applyBorder="1" applyAlignment="1">
      <alignment horizontal="center" vertical="center"/>
    </xf>
    <xf numFmtId="0" fontId="3" fillId="2" borderId="52" xfId="0" applyFont="1" applyFill="1" applyBorder="1" applyAlignment="1">
      <alignment horizontal="center" vertical="center"/>
    </xf>
    <xf numFmtId="0" fontId="3" fillId="2" borderId="53" xfId="0" applyFont="1" applyFill="1" applyBorder="1" applyAlignment="1">
      <alignment horizontal="center" vertical="center"/>
    </xf>
    <xf numFmtId="0" fontId="0" fillId="78" borderId="3" xfId="0" applyFill="1" applyBorder="1" applyAlignment="1">
      <alignment horizontal="center" vertical="center"/>
    </xf>
    <xf numFmtId="0" fontId="0" fillId="78" borderId="4" xfId="0" applyFill="1" applyBorder="1" applyAlignment="1">
      <alignment horizontal="center" vertical="center"/>
    </xf>
    <xf numFmtId="0" fontId="0" fillId="78" borderId="5" xfId="0" applyFill="1" applyBorder="1" applyAlignment="1">
      <alignment horizontal="center" vertical="center"/>
    </xf>
    <xf numFmtId="0" fontId="0" fillId="78" borderId="9" xfId="0" applyFill="1" applyBorder="1" applyAlignment="1">
      <alignment horizontal="center" vertical="center"/>
    </xf>
    <xf numFmtId="0" fontId="0" fillId="78" borderId="0" xfId="0" applyFill="1" applyBorder="1" applyAlignment="1">
      <alignment horizontal="center" vertical="center"/>
    </xf>
    <xf numFmtId="0" fontId="0" fillId="78" borderId="10" xfId="0" applyFill="1" applyBorder="1" applyAlignment="1">
      <alignment horizontal="center" vertical="center"/>
    </xf>
    <xf numFmtId="0" fontId="0" fillId="78" borderId="6" xfId="0" applyFill="1" applyBorder="1" applyAlignment="1">
      <alignment horizontal="center" vertical="center"/>
    </xf>
    <xf numFmtId="0" fontId="0" fillId="78" borderId="7" xfId="0" applyFill="1" applyBorder="1" applyAlignment="1">
      <alignment horizontal="center" vertical="center"/>
    </xf>
    <xf numFmtId="0" fontId="0" fillId="78" borderId="8" xfId="0" applyFill="1" applyBorder="1" applyAlignment="1">
      <alignment horizontal="center" vertical="center"/>
    </xf>
    <xf numFmtId="166" fontId="5" fillId="0" borderId="67"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3" fillId="0" borderId="0" xfId="0" applyNumberFormat="1" applyFont="1" applyAlignment="1">
      <alignment horizontal="center" vertical="center"/>
    </xf>
    <xf numFmtId="166" fontId="5" fillId="0" borderId="4" xfId="0" applyNumberFormat="1" applyFont="1" applyFill="1" applyBorder="1" applyAlignment="1">
      <alignment horizontal="center" vertical="center"/>
    </xf>
    <xf numFmtId="0" fontId="5" fillId="0" borderId="0" xfId="0" quotePrefix="1" applyFont="1"/>
    <xf numFmtId="0" fontId="7" fillId="2" borderId="10" xfId="0" applyFont="1" applyFill="1" applyBorder="1" applyAlignment="1">
      <alignment horizontal="left" vertical="center"/>
    </xf>
    <xf numFmtId="0" fontId="4" fillId="0" borderId="0" xfId="0" applyFont="1" applyBorder="1" applyAlignment="1">
      <alignment horizontal="left" vertical="center"/>
    </xf>
    <xf numFmtId="0" fontId="5" fillId="2" borderId="4" xfId="0" applyFont="1" applyFill="1" applyBorder="1" applyAlignment="1">
      <alignment horizontal="left" vertical="center"/>
    </xf>
    <xf numFmtId="0" fontId="7" fillId="3" borderId="11" xfId="0" applyFont="1" applyFill="1" applyBorder="1" applyAlignment="1">
      <alignment horizontal="center" vertical="center"/>
    </xf>
    <xf numFmtId="0" fontId="5" fillId="0" borderId="0" xfId="0" applyFont="1" applyAlignment="1">
      <alignment vertical="center"/>
    </xf>
    <xf numFmtId="0" fontId="7" fillId="79" borderId="11" xfId="0" applyFont="1" applyFill="1" applyBorder="1" applyAlignment="1">
      <alignment horizontal="left" vertical="center"/>
    </xf>
    <xf numFmtId="0" fontId="2" fillId="0" borderId="45" xfId="0" applyFont="1" applyFill="1" applyBorder="1" applyAlignment="1">
      <alignment horizontal="center" vertical="center"/>
    </xf>
    <xf numFmtId="166" fontId="5" fillId="3" borderId="0" xfId="0" applyNumberFormat="1" applyFont="1" applyFill="1" applyBorder="1" applyAlignment="1">
      <alignment horizontal="center" vertical="center"/>
    </xf>
    <xf numFmtId="165" fontId="5" fillId="0" borderId="8" xfId="0" applyNumberFormat="1" applyFont="1" applyFill="1" applyBorder="1" applyAlignment="1">
      <alignment horizontal="center"/>
    </xf>
    <xf numFmtId="15" fontId="5" fillId="3" borderId="7" xfId="0" applyNumberFormat="1" applyFont="1" applyFill="1" applyBorder="1" applyAlignment="1">
      <alignment horizontal="center" vertical="center"/>
    </xf>
    <xf numFmtId="166" fontId="5" fillId="0" borderId="9" xfId="2" applyNumberFormat="1" applyFont="1" applyFill="1" applyBorder="1" applyAlignment="1">
      <alignment horizontal="left" vertical="center"/>
    </xf>
    <xf numFmtId="15" fontId="5" fillId="0" borderId="0" xfId="2" applyNumberFormat="1" applyFont="1" applyFill="1" applyBorder="1" applyAlignment="1">
      <alignment horizontal="center" vertical="center"/>
    </xf>
    <xf numFmtId="15" fontId="5" fillId="0" borderId="7" xfId="0" applyNumberFormat="1" applyFont="1" applyFill="1" applyBorder="1" applyAlignment="1">
      <alignment horizontal="center"/>
    </xf>
    <xf numFmtId="0" fontId="5" fillId="0" borderId="10" xfId="0" applyFont="1" applyFill="1" applyBorder="1"/>
    <xf numFmtId="0" fontId="5" fillId="0" borderId="10" xfId="0" applyNumberFormat="1" applyFont="1" applyFill="1" applyBorder="1" applyAlignment="1">
      <alignment horizontal="center" vertical="center"/>
    </xf>
    <xf numFmtId="15" fontId="5" fillId="3" borderId="10" xfId="0" applyNumberFormat="1" applyFont="1" applyFill="1" applyBorder="1" applyAlignment="1">
      <alignment horizontal="center" vertical="center"/>
    </xf>
    <xf numFmtId="164" fontId="5" fillId="0" borderId="0" xfId="0" applyNumberFormat="1" applyFont="1" applyFill="1" applyBorder="1" applyAlignment="1">
      <alignment horizontal="center" vertical="center"/>
    </xf>
    <xf numFmtId="0" fontId="5" fillId="0" borderId="9" xfId="0" applyFont="1" applyFill="1" applyBorder="1" applyAlignment="1">
      <alignment horizontal="left"/>
    </xf>
    <xf numFmtId="164" fontId="5" fillId="0" borderId="8" xfId="0" applyNumberFormat="1" applyFont="1" applyFill="1" applyBorder="1" applyAlignment="1">
      <alignment horizontal="center" vertical="center"/>
    </xf>
    <xf numFmtId="0" fontId="5" fillId="0" borderId="0" xfId="0" applyFont="1" applyBorder="1"/>
    <xf numFmtId="0" fontId="5" fillId="0" borderId="8" xfId="0" applyFont="1" applyFill="1" applyBorder="1" applyAlignment="1">
      <alignment horizontal="center"/>
    </xf>
    <xf numFmtId="0" fontId="5" fillId="0" borderId="0" xfId="0" applyFont="1" applyAlignment="1">
      <alignment horizontal="left" vertical="center"/>
    </xf>
    <xf numFmtId="166" fontId="5" fillId="3" borderId="4" xfId="0" applyNumberFormat="1" applyFont="1" applyFill="1" applyBorder="1" applyAlignment="1">
      <alignment horizontal="center" vertical="center"/>
    </xf>
    <xf numFmtId="0" fontId="5" fillId="2" borderId="4" xfId="0" applyFont="1" applyFill="1" applyBorder="1"/>
    <xf numFmtId="0" fontId="7" fillId="79" borderId="10" xfId="0" applyFont="1" applyFill="1" applyBorder="1" applyAlignment="1">
      <alignment horizontal="center" vertical="center"/>
    </xf>
    <xf numFmtId="180" fontId="0" fillId="0" borderId="0" xfId="0" applyNumberFormat="1" applyAlignment="1">
      <alignment horizontal="left" vertical="center"/>
    </xf>
    <xf numFmtId="0" fontId="4" fillId="2" borderId="9" xfId="0" applyFont="1" applyFill="1" applyBorder="1"/>
    <xf numFmtId="15" fontId="5" fillId="3" borderId="0" xfId="0" applyNumberFormat="1" applyFont="1" applyFill="1" applyBorder="1" applyAlignment="1">
      <alignment horizontal="center" vertical="center"/>
    </xf>
    <xf numFmtId="15" fontId="100" fillId="0" borderId="1" xfId="0" applyNumberFormat="1" applyFont="1" applyFill="1" applyBorder="1" applyAlignment="1">
      <alignment horizontal="center" vertical="center"/>
    </xf>
    <xf numFmtId="0" fontId="5" fillId="2" borderId="4" xfId="0" applyFont="1" applyFill="1" applyBorder="1" applyAlignment="1">
      <alignment vertical="center"/>
    </xf>
    <xf numFmtId="164" fontId="5" fillId="0" borderId="10" xfId="0" applyNumberFormat="1" applyFont="1" applyFill="1" applyBorder="1" applyAlignment="1">
      <alignment horizontal="center" vertical="center"/>
    </xf>
    <xf numFmtId="15" fontId="5" fillId="3" borderId="8" xfId="0" applyNumberFormat="1" applyFont="1" applyFill="1" applyBorder="1" applyAlignment="1">
      <alignment horizontal="center" vertical="center"/>
    </xf>
    <xf numFmtId="15" fontId="5" fillId="0" borderId="0" xfId="0" applyNumberFormat="1" applyFont="1" applyFill="1" applyBorder="1" applyAlignment="1">
      <alignment horizontal="center"/>
    </xf>
    <xf numFmtId="0" fontId="5" fillId="2" borderId="7" xfId="0" applyFont="1" applyFill="1" applyBorder="1" applyAlignment="1">
      <alignment horizontal="left" vertical="center"/>
    </xf>
    <xf numFmtId="166" fontId="5" fillId="0" borderId="69" xfId="0" applyNumberFormat="1" applyFont="1" applyFill="1" applyBorder="1" applyAlignment="1">
      <alignment horizontal="center" vertical="center"/>
    </xf>
    <xf numFmtId="15" fontId="5" fillId="3" borderId="4" xfId="0" applyNumberFormat="1" applyFont="1" applyFill="1" applyBorder="1" applyAlignment="1">
      <alignment horizontal="center" vertical="center"/>
    </xf>
    <xf numFmtId="166" fontId="5" fillId="0" borderId="9" xfId="2" quotePrefix="1" applyNumberFormat="1" applyFont="1" applyFill="1" applyBorder="1" applyAlignment="1">
      <alignment horizontal="left" vertical="center"/>
    </xf>
    <xf numFmtId="0" fontId="108" fillId="0" borderId="0" xfId="0" applyFont="1" applyAlignment="1">
      <alignment horizontal="left" vertical="center"/>
    </xf>
    <xf numFmtId="166" fontId="5" fillId="3" borderId="7" xfId="0" applyNumberFormat="1" applyFont="1" applyFill="1" applyBorder="1" applyAlignment="1">
      <alignment horizontal="center" vertical="center"/>
    </xf>
    <xf numFmtId="0" fontId="7" fillId="79" borderId="13" xfId="0" applyFont="1" applyFill="1" applyBorder="1" applyAlignment="1">
      <alignment horizontal="center" vertical="center"/>
    </xf>
    <xf numFmtId="0" fontId="5" fillId="0" borderId="2" xfId="0" applyFont="1" applyFill="1" applyBorder="1"/>
    <xf numFmtId="166" fontId="5" fillId="0" borderId="5" xfId="0" applyNumberFormat="1" applyFont="1" applyFill="1" applyBorder="1" applyAlignment="1">
      <alignment horizontal="center" vertical="center"/>
    </xf>
    <xf numFmtId="0" fontId="7" fillId="2" borderId="11" xfId="0" applyFont="1" applyFill="1" applyBorder="1" applyAlignment="1">
      <alignment horizontal="left" vertical="center"/>
    </xf>
    <xf numFmtId="169" fontId="5" fillId="0" borderId="0" xfId="2" applyNumberFormat="1" applyFont="1" applyFill="1" applyBorder="1" applyAlignment="1">
      <alignment horizontal="center" vertical="center"/>
    </xf>
    <xf numFmtId="0" fontId="7" fillId="2" borderId="10" xfId="0" applyFont="1" applyFill="1" applyBorder="1" applyAlignment="1">
      <alignment horizontal="center" vertical="center"/>
    </xf>
    <xf numFmtId="15" fontId="5" fillId="0" borderId="10" xfId="0" applyNumberFormat="1" applyFont="1" applyFill="1" applyBorder="1" applyAlignment="1">
      <alignment horizontal="center" vertical="center"/>
    </xf>
    <xf numFmtId="0" fontId="5" fillId="2" borderId="7" xfId="0" applyFont="1" applyFill="1" applyBorder="1" applyAlignment="1">
      <alignment vertical="center"/>
    </xf>
    <xf numFmtId="165" fontId="5" fillId="0" borderId="10" xfId="3" applyNumberFormat="1" applyFont="1" applyFill="1" applyBorder="1" applyAlignment="1">
      <alignment horizontal="center" vertical="center"/>
    </xf>
    <xf numFmtId="15" fontId="5" fillId="0" borderId="0" xfId="0" applyNumberFormat="1" applyFont="1" applyFill="1" applyBorder="1" applyAlignment="1">
      <alignment horizontal="center" vertical="center"/>
    </xf>
    <xf numFmtId="0" fontId="0" fillId="2" borderId="3" xfId="0" applyFill="1" applyBorder="1" applyAlignment="1">
      <alignment horizontal="center" vertical="center"/>
    </xf>
    <xf numFmtId="169" fontId="5" fillId="0" borderId="0" xfId="3" applyNumberFormat="1" applyFont="1" applyFill="1" applyBorder="1" applyAlignment="1">
      <alignment horizontal="center" vertical="center"/>
    </xf>
    <xf numFmtId="10" fontId="5" fillId="0" borderId="10" xfId="0" applyNumberFormat="1" applyFont="1" applyFill="1" applyBorder="1" applyAlignment="1">
      <alignment horizontal="center" vertical="center"/>
    </xf>
    <xf numFmtId="166" fontId="5" fillId="0" borderId="68" xfId="0" applyNumberFormat="1" applyFont="1" applyFill="1" applyBorder="1" applyAlignment="1">
      <alignment horizontal="center" vertical="center"/>
    </xf>
    <xf numFmtId="0" fontId="3" fillId="2" borderId="0" xfId="0" applyFont="1" applyFill="1" applyBorder="1" applyAlignment="1">
      <alignment horizontal="left"/>
    </xf>
    <xf numFmtId="165" fontId="5" fillId="0" borderId="10" xfId="3" quotePrefix="1" applyNumberFormat="1" applyFont="1" applyFill="1" applyBorder="1" applyAlignment="1">
      <alignment horizontal="center" vertical="center"/>
    </xf>
    <xf numFmtId="0" fontId="5" fillId="0" borderId="10" xfId="0" applyFont="1" applyFill="1" applyBorder="1" applyAlignment="1">
      <alignment vertical="center"/>
    </xf>
    <xf numFmtId="166" fontId="5" fillId="0" borderId="10" xfId="0" applyNumberFormat="1" applyFont="1" applyFill="1" applyBorder="1" applyAlignment="1">
      <alignment horizontal="center" vertical="center"/>
    </xf>
    <xf numFmtId="4" fontId="5" fillId="0" borderId="9" xfId="2" quotePrefix="1" applyNumberFormat="1" applyFont="1" applyFill="1" applyBorder="1" applyAlignment="1">
      <alignment horizontal="left" vertical="center"/>
    </xf>
    <xf numFmtId="183" fontId="3" fillId="0" borderId="0" xfId="0" applyNumberFormat="1" applyFont="1" applyAlignment="1">
      <alignment horizontal="center" vertical="center"/>
    </xf>
    <xf numFmtId="0" fontId="2" fillId="0" borderId="0" xfId="0" applyFont="1" applyFill="1" applyBorder="1" applyAlignment="1">
      <alignment horizontal="center" vertical="center"/>
    </xf>
    <xf numFmtId="0" fontId="5" fillId="3" borderId="9" xfId="0" applyFont="1" applyFill="1" applyBorder="1" applyAlignment="1">
      <alignment horizontal="center" vertical="center"/>
    </xf>
    <xf numFmtId="0" fontId="5" fillId="0" borderId="8" xfId="0" applyFont="1" applyFill="1" applyBorder="1" applyAlignment="1">
      <alignment vertical="center"/>
    </xf>
    <xf numFmtId="169" fontId="5" fillId="0" borderId="0" xfId="3" quotePrefix="1" applyNumberFormat="1" applyFont="1" applyFill="1" applyBorder="1" applyAlignment="1">
      <alignment horizontal="center" vertical="center"/>
    </xf>
    <xf numFmtId="166" fontId="5" fillId="0" borderId="8" xfId="0" applyNumberFormat="1" applyFont="1" applyFill="1" applyBorder="1" applyAlignment="1">
      <alignment horizontal="center" vertical="center"/>
    </xf>
    <xf numFmtId="0" fontId="5" fillId="0" borderId="3" xfId="0" applyFont="1" applyFill="1" applyBorder="1" applyAlignment="1">
      <alignment horizontal="center" vertical="center"/>
    </xf>
    <xf numFmtId="0" fontId="5" fillId="0" borderId="8" xfId="0" applyFont="1" applyFill="1" applyBorder="1"/>
    <xf numFmtId="0" fontId="0" fillId="2" borderId="5" xfId="0" applyFill="1" applyBorder="1" applyAlignment="1">
      <alignment horizontal="center" vertical="center"/>
    </xf>
    <xf numFmtId="164" fontId="5" fillId="3" borderId="0" xfId="0" applyNumberFormat="1" applyFont="1" applyFill="1" applyBorder="1" applyAlignment="1">
      <alignment horizontal="center" vertical="center"/>
    </xf>
    <xf numFmtId="15" fontId="5" fillId="3" borderId="5" xfId="0" applyNumberFormat="1" applyFont="1" applyFill="1" applyBorder="1" applyAlignment="1">
      <alignment horizontal="center" vertical="center"/>
    </xf>
    <xf numFmtId="169" fontId="5" fillId="0" borderId="7" xfId="2" applyNumberFormat="1" applyFont="1" applyFill="1" applyBorder="1" applyAlignment="1">
      <alignment horizontal="center" vertical="center"/>
    </xf>
    <xf numFmtId="0" fontId="5" fillId="0" borderId="11" xfId="0" applyFont="1" applyBorder="1"/>
    <xf numFmtId="15" fontId="5" fillId="0" borderId="0" xfId="2" quotePrefix="1" applyNumberFormat="1" applyFont="1" applyFill="1" applyBorder="1" applyAlignment="1">
      <alignment horizontal="center" vertical="center"/>
    </xf>
    <xf numFmtId="0" fontId="5" fillId="0" borderId="9" xfId="0" applyFont="1" applyBorder="1"/>
    <xf numFmtId="165" fontId="5" fillId="0" borderId="10" xfId="0" applyNumberFormat="1" applyFont="1" applyFill="1" applyBorder="1" applyAlignment="1">
      <alignment horizontal="center"/>
    </xf>
    <xf numFmtId="166" fontId="5" fillId="0" borderId="7" xfId="0" applyNumberFormat="1" applyFont="1" applyFill="1" applyBorder="1" applyAlignment="1">
      <alignment horizontal="center" vertical="center"/>
    </xf>
    <xf numFmtId="0" fontId="5" fillId="0" borderId="6" xfId="0" applyFont="1" applyFill="1" applyBorder="1" applyAlignment="1">
      <alignment horizontal="left"/>
    </xf>
    <xf numFmtId="0" fontId="0" fillId="0" borderId="0" xfId="0"/>
    <xf numFmtId="0" fontId="0" fillId="0" borderId="11" xfId="0" applyBorder="1"/>
    <xf numFmtId="0" fontId="0" fillId="0" borderId="0" xfId="0"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2" borderId="3" xfId="0" applyFill="1" applyBorder="1"/>
    <xf numFmtId="0" fontId="0" fillId="2" borderId="4" xfId="0" applyFill="1" applyBorder="1"/>
    <xf numFmtId="0" fontId="6" fillId="2" borderId="4" xfId="0" applyFont="1" applyFill="1" applyBorder="1" applyAlignment="1">
      <alignment horizontal="left" vertical="center"/>
    </xf>
    <xf numFmtId="0" fontId="4" fillId="2" borderId="4" xfId="0" applyFont="1" applyFill="1" applyBorder="1" applyAlignment="1">
      <alignment horizontal="center" vertical="center"/>
    </xf>
    <xf numFmtId="0" fontId="0" fillId="2" borderId="5" xfId="0" applyFill="1" applyBorder="1"/>
    <xf numFmtId="0" fontId="0" fillId="2" borderId="9" xfId="0" applyFill="1" applyBorder="1"/>
    <xf numFmtId="0" fontId="0" fillId="2" borderId="7" xfId="0" applyFill="1" applyBorder="1"/>
    <xf numFmtId="0" fontId="7" fillId="2" borderId="7" xfId="0" applyFont="1" applyFill="1" applyBorder="1" applyAlignment="1">
      <alignment horizontal="left" vertical="center"/>
    </xf>
    <xf numFmtId="0" fontId="102" fillId="2" borderId="7" xfId="0" applyFont="1" applyFill="1" applyBorder="1" applyAlignment="1">
      <alignment horizontal="center" vertical="center"/>
    </xf>
    <xf numFmtId="0" fontId="5" fillId="0" borderId="1" xfId="0" applyFont="1" applyFill="1" applyBorder="1" applyAlignment="1">
      <alignment horizontal="left" vertical="center"/>
    </xf>
    <xf numFmtId="0" fontId="5" fillId="0" borderId="11" xfId="0" applyFont="1" applyFill="1" applyBorder="1" applyAlignment="1">
      <alignment horizontal="left" vertical="center"/>
    </xf>
    <xf numFmtId="0" fontId="5" fillId="0" borderId="2" xfId="0" applyFont="1" applyFill="1" applyBorder="1" applyAlignment="1">
      <alignment horizontal="left" vertical="center"/>
    </xf>
    <xf numFmtId="0" fontId="3" fillId="0" borderId="2" xfId="0" applyFont="1" applyFill="1" applyBorder="1" applyAlignment="1">
      <alignment horizontal="center" vertical="center"/>
    </xf>
    <xf numFmtId="0" fontId="0" fillId="2" borderId="6" xfId="0" applyFill="1" applyBorder="1"/>
    <xf numFmtId="0" fontId="0" fillId="2" borderId="7" xfId="0" applyFill="1" applyBorder="1" applyAlignment="1">
      <alignment horizontal="left" vertical="center"/>
    </xf>
    <xf numFmtId="0" fontId="0" fillId="2" borderId="7" xfId="0" applyFill="1" applyBorder="1" applyAlignment="1">
      <alignment vertical="center"/>
    </xf>
    <xf numFmtId="0" fontId="0" fillId="2" borderId="8" xfId="0" applyFill="1" applyBorder="1"/>
    <xf numFmtId="0" fontId="4" fillId="0" borderId="0" xfId="0" applyFont="1"/>
    <xf numFmtId="0" fontId="4" fillId="2" borderId="7" xfId="0" applyFont="1" applyFill="1" applyBorder="1" applyAlignment="1">
      <alignment horizontal="center" vertical="center"/>
    </xf>
    <xf numFmtId="0" fontId="0" fillId="0" borderId="0" xfId="0" quotePrefix="1"/>
    <xf numFmtId="0" fontId="0" fillId="2" borderId="4" xfId="0" applyFill="1" applyBorder="1" applyAlignment="1">
      <alignment horizontal="left" vertical="center"/>
    </xf>
    <xf numFmtId="0" fontId="0" fillId="2" borderId="4" xfId="0" applyFill="1" applyBorder="1" applyAlignment="1">
      <alignment vertical="center"/>
    </xf>
    <xf numFmtId="0" fontId="7" fillId="2" borderId="0" xfId="0" applyFont="1" applyFill="1" applyBorder="1" applyAlignment="1">
      <alignment horizontal="left" vertical="center"/>
    </xf>
    <xf numFmtId="0" fontId="5" fillId="2" borderId="0" xfId="0" applyFont="1" applyFill="1" applyBorder="1" applyAlignment="1">
      <alignment vertical="center"/>
    </xf>
    <xf numFmtId="0" fontId="5" fillId="2" borderId="0" xfId="0" applyFont="1" applyFill="1" applyBorder="1"/>
    <xf numFmtId="0" fontId="7" fillId="2" borderId="0" xfId="0" applyFont="1" applyFill="1" applyBorder="1"/>
    <xf numFmtId="0" fontId="5" fillId="2" borderId="10" xfId="0" applyFont="1" applyFill="1" applyBorder="1"/>
    <xf numFmtId="0" fontId="5" fillId="2" borderId="7" xfId="0" applyFont="1" applyFill="1" applyBorder="1" applyAlignment="1">
      <alignment horizontal="center" vertical="center"/>
    </xf>
    <xf numFmtId="15" fontId="3" fillId="0" borderId="9" xfId="0" applyNumberFormat="1" applyFont="1" applyFill="1" applyBorder="1" applyAlignment="1">
      <alignment horizontal="center" vertical="center"/>
    </xf>
    <xf numFmtId="165" fontId="3" fillId="0" borderId="10" xfId="0" applyNumberFormat="1" applyFont="1" applyFill="1" applyBorder="1" applyAlignment="1">
      <alignment horizontal="center" vertical="center"/>
    </xf>
    <xf numFmtId="0" fontId="0" fillId="0" borderId="11" xfId="0" applyFont="1" applyFill="1" applyBorder="1" applyAlignment="1">
      <alignment horizontal="left" vertical="center"/>
    </xf>
    <xf numFmtId="0" fontId="3" fillId="0" borderId="10" xfId="0" applyFont="1" applyFill="1" applyBorder="1" applyAlignment="1">
      <alignment vertical="center"/>
    </xf>
    <xf numFmtId="0" fontId="0" fillId="0" borderId="2" xfId="0" applyFont="1" applyFill="1" applyBorder="1" applyAlignment="1">
      <alignment horizontal="left" vertical="center"/>
    </xf>
    <xf numFmtId="0" fontId="3" fillId="0" borderId="8" xfId="0" applyFont="1" applyFill="1" applyBorder="1" applyAlignment="1">
      <alignment vertical="center"/>
    </xf>
    <xf numFmtId="0" fontId="3" fillId="0" borderId="6" xfId="0" applyFont="1" applyFill="1" applyBorder="1" applyAlignment="1">
      <alignment horizontal="center" vertical="center"/>
    </xf>
    <xf numFmtId="15" fontId="3" fillId="0" borderId="7" xfId="0" applyNumberFormat="1" applyFont="1" applyFill="1" applyBorder="1" applyAlignment="1">
      <alignment horizontal="center" vertical="center"/>
    </xf>
    <xf numFmtId="15" fontId="3" fillId="0" borderId="8" xfId="0" applyNumberFormat="1" applyFont="1" applyFill="1" applyBorder="1" applyAlignment="1">
      <alignment horizontal="center" vertical="center"/>
    </xf>
    <xf numFmtId="15" fontId="3" fillId="0" borderId="6" xfId="0" applyNumberFormat="1" applyFont="1" applyFill="1" applyBorder="1" applyAlignment="1">
      <alignment horizontal="center" vertical="center"/>
    </xf>
    <xf numFmtId="165" fontId="3" fillId="0" borderId="8" xfId="0" applyNumberFormat="1" applyFont="1" applyFill="1" applyBorder="1" applyAlignment="1">
      <alignment horizontal="center" vertical="center"/>
    </xf>
    <xf numFmtId="0" fontId="5" fillId="0" borderId="1" xfId="0" applyFont="1" applyFill="1" applyBorder="1" applyAlignment="1">
      <alignment vertical="center"/>
    </xf>
    <xf numFmtId="0" fontId="5" fillId="0" borderId="11" xfId="0" applyFont="1" applyFill="1" applyBorder="1" applyAlignment="1">
      <alignment vertical="center"/>
    </xf>
    <xf numFmtId="0" fontId="5" fillId="0" borderId="11" xfId="0" applyFont="1" applyFill="1" applyBorder="1"/>
    <xf numFmtId="0" fontId="5" fillId="0" borderId="11" xfId="0" applyFont="1" applyFill="1" applyBorder="1" applyAlignment="1"/>
    <xf numFmtId="164" fontId="3" fillId="0" borderId="7" xfId="0" applyNumberFormat="1" applyFont="1" applyFill="1" applyBorder="1" applyAlignment="1">
      <alignment horizontal="center" vertical="center"/>
    </xf>
    <xf numFmtId="0" fontId="5" fillId="3" borderId="11" xfId="0" applyFont="1" applyFill="1" applyBorder="1" applyAlignment="1">
      <alignment horizontal="left" vertical="center"/>
    </xf>
    <xf numFmtId="0" fontId="4" fillId="2" borderId="5" xfId="0" applyFont="1" applyFill="1" applyBorder="1" applyAlignment="1">
      <alignment horizontal="center" vertical="center"/>
    </xf>
    <xf numFmtId="0" fontId="102" fillId="2" borderId="10" xfId="0" applyFont="1" applyFill="1" applyBorder="1" applyAlignment="1">
      <alignment horizontal="center" vertical="center"/>
    </xf>
    <xf numFmtId="0" fontId="100" fillId="2" borderId="10" xfId="0" applyFont="1" applyFill="1" applyBorder="1" applyAlignment="1">
      <alignment horizontal="center" vertical="center"/>
    </xf>
    <xf numFmtId="0" fontId="100" fillId="2" borderId="11" xfId="0" applyFont="1" applyFill="1" applyBorder="1" applyAlignment="1">
      <alignment horizontal="left" vertical="center"/>
    </xf>
    <xf numFmtId="0" fontId="4" fillId="0" borderId="0" xfId="0" applyFont="1" applyBorder="1"/>
    <xf numFmtId="0" fontId="4" fillId="0" borderId="0" xfId="0" applyFont="1" applyBorder="1" applyAlignment="1">
      <alignment horizontal="center" vertical="center"/>
    </xf>
    <xf numFmtId="0" fontId="4" fillId="2" borderId="4" xfId="0" applyFont="1" applyFill="1" applyBorder="1"/>
    <xf numFmtId="0" fontId="4" fillId="2" borderId="0" xfId="0" applyFont="1" applyFill="1" applyBorder="1"/>
    <xf numFmtId="0" fontId="4" fillId="2" borderId="7" xfId="0" applyFont="1" applyFill="1" applyBorder="1"/>
    <xf numFmtId="0" fontId="4" fillId="2" borderId="0" xfId="0" applyFont="1" applyFill="1" applyBorder="1" applyAlignment="1">
      <alignment wrapText="1"/>
    </xf>
    <xf numFmtId="0" fontId="100" fillId="2" borderId="10" xfId="0" applyFont="1" applyFill="1" applyBorder="1" applyAlignment="1">
      <alignment horizontal="left" vertical="center"/>
    </xf>
    <xf numFmtId="0" fontId="100" fillId="3" borderId="11" xfId="0" applyFont="1" applyFill="1" applyBorder="1" applyAlignment="1">
      <alignment horizontal="center" vertical="center"/>
    </xf>
    <xf numFmtId="0" fontId="5" fillId="0" borderId="9" xfId="0" applyFont="1" applyFill="1" applyBorder="1" applyAlignment="1">
      <alignment horizontal="center" vertical="center"/>
    </xf>
    <xf numFmtId="0" fontId="5" fillId="0" borderId="6" xfId="0" applyFont="1" applyFill="1" applyBorder="1" applyAlignment="1">
      <alignment horizontal="center" vertical="center"/>
    </xf>
    <xf numFmtId="15" fontId="5" fillId="2" borderId="0" xfId="0" applyNumberFormat="1" applyFont="1" applyFill="1" applyBorder="1" applyAlignment="1">
      <alignment horizontal="center" vertical="center"/>
    </xf>
    <xf numFmtId="15" fontId="5" fillId="0" borderId="1" xfId="0" applyNumberFormat="1" applyFont="1" applyFill="1" applyBorder="1" applyAlignment="1">
      <alignment horizontal="center" vertical="center"/>
    </xf>
    <xf numFmtId="0" fontId="5" fillId="0" borderId="11"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10" xfId="0" applyFont="1" applyFill="1" applyBorder="1" applyAlignment="1">
      <alignment horizontal="center" vertical="center"/>
    </xf>
    <xf numFmtId="11" fontId="5" fillId="0" borderId="10" xfId="0" applyNumberFormat="1" applyFont="1" applyFill="1" applyBorder="1" applyAlignment="1">
      <alignment horizontal="center" vertical="center"/>
    </xf>
    <xf numFmtId="3" fontId="5" fillId="0" borderId="10" xfId="0" applyNumberFormat="1" applyFont="1" applyFill="1" applyBorder="1" applyAlignment="1">
      <alignment horizontal="center" vertical="center"/>
    </xf>
    <xf numFmtId="0" fontId="106" fillId="0" borderId="0" xfId="0" applyFont="1"/>
    <xf numFmtId="0" fontId="0" fillId="2" borderId="4" xfId="0" applyFill="1" applyBorder="1" applyAlignment="1">
      <alignment horizontal="center" vertical="center"/>
    </xf>
    <xf numFmtId="0" fontId="0" fillId="0" borderId="0" xfId="0"/>
    <xf numFmtId="0" fontId="0" fillId="0" borderId="0" xfId="0" applyBorder="1"/>
    <xf numFmtId="0" fontId="0" fillId="0" borderId="0" xfId="0" applyAlignment="1">
      <alignment horizontal="center" vertical="center"/>
    </xf>
    <xf numFmtId="0" fontId="2" fillId="0" borderId="0" xfId="0" applyFont="1" applyAlignment="1">
      <alignment horizontal="center" vertical="center"/>
    </xf>
    <xf numFmtId="0" fontId="0" fillId="0" borderId="11" xfId="0" applyBorder="1"/>
    <xf numFmtId="0" fontId="0" fillId="0" borderId="0" xfId="0" applyAlignment="1">
      <alignment horizontal="left" vertical="center"/>
    </xf>
    <xf numFmtId="0" fontId="0" fillId="0" borderId="0" xfId="0" applyAlignment="1">
      <alignment vertical="center"/>
    </xf>
    <xf numFmtId="0" fontId="0" fillId="2" borderId="3" xfId="0" applyFill="1" applyBorder="1"/>
    <xf numFmtId="0" fontId="0" fillId="2" borderId="4" xfId="0" applyFill="1" applyBorder="1"/>
    <xf numFmtId="0" fontId="6" fillId="2" borderId="4" xfId="0" applyFont="1" applyFill="1" applyBorder="1" applyAlignment="1">
      <alignment horizontal="left" vertical="center"/>
    </xf>
    <xf numFmtId="0" fontId="4" fillId="2" borderId="4" xfId="0" applyFont="1" applyFill="1" applyBorder="1" applyAlignment="1">
      <alignment horizontal="center" vertical="center"/>
    </xf>
    <xf numFmtId="0" fontId="0" fillId="2" borderId="9" xfId="0" applyFill="1" applyBorder="1"/>
    <xf numFmtId="0" fontId="0" fillId="2" borderId="0" xfId="0" applyFill="1" applyBorder="1"/>
    <xf numFmtId="0" fontId="0" fillId="2" borderId="7" xfId="0" applyFill="1" applyBorder="1"/>
    <xf numFmtId="0" fontId="7" fillId="2" borderId="7" xfId="0" applyFont="1" applyFill="1" applyBorder="1" applyAlignment="1">
      <alignment horizontal="left" vertical="center"/>
    </xf>
    <xf numFmtId="0" fontId="102" fillId="2" borderId="7" xfId="0" applyFont="1" applyFill="1" applyBorder="1" applyAlignment="1">
      <alignment horizontal="center" vertical="center"/>
    </xf>
    <xf numFmtId="0" fontId="5" fillId="0" borderId="1" xfId="0" applyFont="1" applyFill="1" applyBorder="1" applyAlignment="1">
      <alignment horizontal="left" vertical="center"/>
    </xf>
    <xf numFmtId="0" fontId="5" fillId="0" borderId="11" xfId="0" applyFont="1" applyFill="1" applyBorder="1" applyAlignment="1">
      <alignment horizontal="left" vertical="center"/>
    </xf>
    <xf numFmtId="0" fontId="5" fillId="0" borderId="2" xfId="0" applyFont="1" applyFill="1" applyBorder="1" applyAlignment="1">
      <alignment horizontal="left" vertical="center"/>
    </xf>
    <xf numFmtId="0" fontId="0" fillId="2" borderId="6" xfId="0" applyFill="1" applyBorder="1"/>
    <xf numFmtId="0" fontId="0" fillId="2" borderId="7" xfId="0" applyFill="1" applyBorder="1" applyAlignment="1">
      <alignment horizontal="left" vertical="center"/>
    </xf>
    <xf numFmtId="0" fontId="0" fillId="2" borderId="7" xfId="0" applyFill="1" applyBorder="1" applyAlignment="1">
      <alignment vertical="center"/>
    </xf>
    <xf numFmtId="0" fontId="0" fillId="2" borderId="8" xfId="0" applyFill="1" applyBorder="1"/>
    <xf numFmtId="0" fontId="4" fillId="0" borderId="0" xfId="0" applyFont="1"/>
    <xf numFmtId="0" fontId="4" fillId="2" borderId="7" xfId="0" applyFont="1" applyFill="1" applyBorder="1" applyAlignment="1">
      <alignment horizontal="center" vertical="center"/>
    </xf>
    <xf numFmtId="0" fontId="7" fillId="2" borderId="0" xfId="0" applyFont="1" applyFill="1" applyBorder="1" applyAlignment="1">
      <alignment horizontal="left" vertical="center"/>
    </xf>
    <xf numFmtId="0" fontId="5" fillId="2" borderId="0" xfId="0" applyFont="1" applyFill="1" applyBorder="1" applyAlignment="1">
      <alignment vertical="center"/>
    </xf>
    <xf numFmtId="0" fontId="5" fillId="2" borderId="0" xfId="0" applyFont="1" applyFill="1" applyBorder="1"/>
    <xf numFmtId="0" fontId="7" fillId="2" borderId="0" xfId="0" applyFont="1" applyFill="1" applyBorder="1"/>
    <xf numFmtId="0" fontId="5" fillId="2" borderId="10" xfId="0" applyFont="1" applyFill="1" applyBorder="1"/>
    <xf numFmtId="0" fontId="5" fillId="2" borderId="7" xfId="0" applyFont="1" applyFill="1" applyBorder="1" applyAlignment="1">
      <alignment horizontal="center" vertical="center"/>
    </xf>
    <xf numFmtId="0" fontId="2" fillId="0" borderId="0" xfId="0" applyFont="1" applyAlignment="1">
      <alignment horizontal="left" vertical="center"/>
    </xf>
    <xf numFmtId="0" fontId="5" fillId="3" borderId="11" xfId="0" applyFont="1" applyFill="1" applyBorder="1" applyAlignment="1">
      <alignment horizontal="left" vertical="center"/>
    </xf>
    <xf numFmtId="0" fontId="4" fillId="2" borderId="5" xfId="0" applyFont="1" applyFill="1" applyBorder="1" applyAlignment="1">
      <alignment horizontal="center" vertical="center"/>
    </xf>
    <xf numFmtId="0" fontId="102" fillId="2" borderId="10" xfId="0" applyFont="1" applyFill="1" applyBorder="1" applyAlignment="1">
      <alignment horizontal="center" vertical="center"/>
    </xf>
    <xf numFmtId="0" fontId="100" fillId="2" borderId="10" xfId="0" applyFont="1" applyFill="1" applyBorder="1" applyAlignment="1">
      <alignment horizontal="center" vertical="center"/>
    </xf>
    <xf numFmtId="0" fontId="4" fillId="0" borderId="0" xfId="0" applyFont="1" applyBorder="1"/>
    <xf numFmtId="0" fontId="4" fillId="2" borderId="4" xfId="0" applyFont="1" applyFill="1" applyBorder="1"/>
    <xf numFmtId="0" fontId="4" fillId="2" borderId="0" xfId="0" applyFont="1" applyFill="1" applyBorder="1"/>
    <xf numFmtId="0" fontId="4" fillId="2" borderId="7" xfId="0" applyFont="1" applyFill="1" applyBorder="1"/>
    <xf numFmtId="0" fontId="5" fillId="0" borderId="1" xfId="0" applyFont="1" applyFill="1" applyBorder="1" applyAlignment="1">
      <alignment horizontal="center" vertical="center"/>
    </xf>
    <xf numFmtId="0" fontId="5" fillId="2" borderId="0" xfId="0" applyFont="1" applyFill="1" applyBorder="1" applyAlignment="1">
      <alignment horizontal="center" vertical="center"/>
    </xf>
    <xf numFmtId="0" fontId="5" fillId="0" borderId="11" xfId="0" applyFont="1" applyFill="1" applyBorder="1" applyAlignment="1">
      <alignment horizontal="center"/>
    </xf>
    <xf numFmtId="0" fontId="5" fillId="0" borderId="2" xfId="0" applyFont="1" applyFill="1" applyBorder="1" applyAlignment="1">
      <alignment horizontal="center"/>
    </xf>
    <xf numFmtId="164" fontId="5" fillId="2" borderId="0" xfId="0" applyNumberFormat="1" applyFont="1" applyFill="1" applyBorder="1" applyAlignment="1">
      <alignment horizontal="center" vertical="center"/>
    </xf>
    <xf numFmtId="164" fontId="5" fillId="2" borderId="0" xfId="0" applyNumberFormat="1" applyFont="1" applyFill="1" applyBorder="1"/>
    <xf numFmtId="0" fontId="5" fillId="2" borderId="0" xfId="0" applyFont="1" applyFill="1" applyBorder="1" applyAlignment="1">
      <alignment horizontal="left" vertical="center"/>
    </xf>
    <xf numFmtId="0" fontId="5" fillId="0" borderId="9" xfId="0" applyFont="1" applyFill="1" applyBorder="1" applyAlignment="1">
      <alignment horizontal="center" vertical="center"/>
    </xf>
    <xf numFmtId="0" fontId="5" fillId="0" borderId="6" xfId="0" applyFont="1" applyFill="1" applyBorder="1" applyAlignment="1">
      <alignment horizontal="center" vertical="center"/>
    </xf>
    <xf numFmtId="15" fontId="5" fillId="0" borderId="1" xfId="0" applyNumberFormat="1" applyFont="1" applyFill="1" applyBorder="1" applyAlignment="1">
      <alignment horizontal="center" vertical="center"/>
    </xf>
    <xf numFmtId="0" fontId="5" fillId="0" borderId="11" xfId="0" applyFont="1" applyFill="1" applyBorder="1" applyAlignment="1">
      <alignment horizontal="center" vertical="center"/>
    </xf>
    <xf numFmtId="0" fontId="5" fillId="0" borderId="2" xfId="0" applyFont="1" applyFill="1" applyBorder="1" applyAlignment="1">
      <alignment horizontal="center" vertical="center"/>
    </xf>
    <xf numFmtId="0" fontId="5" fillId="3" borderId="11"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10" xfId="0" applyFont="1" applyFill="1" applyBorder="1" applyAlignment="1">
      <alignment horizontal="center"/>
    </xf>
    <xf numFmtId="0" fontId="5" fillId="0" borderId="8" xfId="0" applyFont="1" applyFill="1" applyBorder="1" applyAlignment="1">
      <alignment horizontal="center" vertical="center"/>
    </xf>
    <xf numFmtId="0" fontId="106" fillId="0" borderId="0" xfId="0" applyFont="1"/>
    <xf numFmtId="0" fontId="0" fillId="2" borderId="4" xfId="0" applyFill="1" applyBorder="1" applyAlignment="1">
      <alignment horizontal="center" vertical="center"/>
    </xf>
    <xf numFmtId="0" fontId="5" fillId="0" borderId="0" xfId="0" applyFont="1"/>
    <xf numFmtId="0" fontId="0" fillId="0" borderId="0" xfId="0"/>
    <xf numFmtId="0" fontId="0" fillId="0" borderId="0" xfId="0" applyBorder="1"/>
    <xf numFmtId="0" fontId="2" fillId="0" borderId="0" xfId="0" applyFont="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2" borderId="3" xfId="0" applyFill="1" applyBorder="1"/>
    <xf numFmtId="0" fontId="0" fillId="2" borderId="4" xfId="0" applyFill="1" applyBorder="1"/>
    <xf numFmtId="0" fontId="6" fillId="2" borderId="4" xfId="0" applyFont="1" applyFill="1" applyBorder="1" applyAlignment="1">
      <alignment horizontal="left" vertical="center"/>
    </xf>
    <xf numFmtId="0" fontId="4" fillId="2" borderId="4" xfId="0" applyFont="1" applyFill="1" applyBorder="1" applyAlignment="1">
      <alignment horizontal="center" vertical="center"/>
    </xf>
    <xf numFmtId="0" fontId="0" fillId="2" borderId="5" xfId="0" applyFill="1" applyBorder="1"/>
    <xf numFmtId="0" fontId="0" fillId="2" borderId="9" xfId="0" applyFill="1" applyBorder="1"/>
    <xf numFmtId="0" fontId="0" fillId="2" borderId="0" xfId="0" applyFill="1" applyBorder="1"/>
    <xf numFmtId="0" fontId="0" fillId="2" borderId="7" xfId="0" applyFill="1" applyBorder="1"/>
    <xf numFmtId="0" fontId="7" fillId="2" borderId="7" xfId="0" applyFont="1" applyFill="1" applyBorder="1" applyAlignment="1">
      <alignment horizontal="left" vertical="center"/>
    </xf>
    <xf numFmtId="0" fontId="102" fillId="2" borderId="7" xfId="0" applyFont="1" applyFill="1" applyBorder="1" applyAlignment="1">
      <alignment horizontal="center" vertical="center"/>
    </xf>
    <xf numFmtId="0" fontId="5" fillId="0" borderId="1" xfId="0" applyFont="1" applyFill="1" applyBorder="1" applyAlignment="1">
      <alignment horizontal="left" vertical="center"/>
    </xf>
    <xf numFmtId="15" fontId="3" fillId="0" borderId="1" xfId="0" applyNumberFormat="1" applyFont="1" applyFill="1" applyBorder="1" applyAlignment="1">
      <alignment horizontal="center" vertical="center"/>
    </xf>
    <xf numFmtId="0" fontId="5" fillId="0" borderId="11" xfId="0" applyFont="1" applyFill="1" applyBorder="1" applyAlignment="1">
      <alignment horizontal="left" vertical="center"/>
    </xf>
    <xf numFmtId="0" fontId="5" fillId="0" borderId="2" xfId="0" applyFont="1" applyFill="1" applyBorder="1" applyAlignment="1">
      <alignment horizontal="left" vertical="center"/>
    </xf>
    <xf numFmtId="0" fontId="0" fillId="2" borderId="6" xfId="0" applyFill="1" applyBorder="1"/>
    <xf numFmtId="0" fontId="0" fillId="2" borderId="7" xfId="0" applyFill="1" applyBorder="1" applyAlignment="1">
      <alignment horizontal="left" vertical="center"/>
    </xf>
    <xf numFmtId="0" fontId="0" fillId="2" borderId="7" xfId="0" applyFill="1" applyBorder="1" applyAlignment="1">
      <alignment vertical="center"/>
    </xf>
    <xf numFmtId="0" fontId="0" fillId="2" borderId="8" xfId="0" applyFill="1" applyBorder="1"/>
    <xf numFmtId="0" fontId="4" fillId="0" borderId="0" xfId="0" applyFont="1"/>
    <xf numFmtId="0" fontId="4" fillId="2" borderId="7" xfId="0" applyFont="1" applyFill="1" applyBorder="1" applyAlignment="1">
      <alignment horizontal="center" vertical="center"/>
    </xf>
    <xf numFmtId="0" fontId="7" fillId="2" borderId="0" xfId="0" applyFont="1" applyFill="1" applyBorder="1" applyAlignment="1">
      <alignment horizontal="left" vertical="center"/>
    </xf>
    <xf numFmtId="0" fontId="5" fillId="2" borderId="0" xfId="0" applyFont="1" applyFill="1" applyBorder="1" applyAlignment="1">
      <alignment vertical="center"/>
    </xf>
    <xf numFmtId="0" fontId="5" fillId="2" borderId="0" xfId="0" applyFont="1" applyFill="1" applyBorder="1"/>
    <xf numFmtId="0" fontId="7" fillId="2" borderId="0" xfId="0" applyFont="1" applyFill="1" applyBorder="1"/>
    <xf numFmtId="0" fontId="5" fillId="2" borderId="10" xfId="0" applyFont="1" applyFill="1" applyBorder="1"/>
    <xf numFmtId="0" fontId="5" fillId="3" borderId="11" xfId="0" applyFont="1" applyFill="1" applyBorder="1" applyAlignment="1">
      <alignment horizontal="left" vertical="center"/>
    </xf>
    <xf numFmtId="0" fontId="4" fillId="2" borderId="5" xfId="0" applyFont="1" applyFill="1" applyBorder="1" applyAlignment="1">
      <alignment horizontal="center" vertical="center"/>
    </xf>
    <xf numFmtId="0" fontId="4" fillId="0" borderId="0" xfId="0" applyFont="1" applyBorder="1"/>
    <xf numFmtId="0" fontId="4" fillId="2" borderId="4" xfId="0" applyFont="1" applyFill="1" applyBorder="1"/>
    <xf numFmtId="0" fontId="4" fillId="2" borderId="0" xfId="0" applyFont="1" applyFill="1" applyBorder="1"/>
    <xf numFmtId="0" fontId="4" fillId="2" borderId="7" xfId="0" applyFont="1" applyFill="1" applyBorder="1"/>
    <xf numFmtId="0" fontId="100" fillId="2" borderId="10" xfId="0" applyFont="1" applyFill="1" applyBorder="1" applyAlignment="1">
      <alignment horizontal="left" vertical="center"/>
    </xf>
    <xf numFmtId="0" fontId="5" fillId="2" borderId="0" xfId="0" applyFont="1" applyFill="1" applyBorder="1" applyAlignment="1">
      <alignment horizontal="center" vertical="center"/>
    </xf>
    <xf numFmtId="0" fontId="5" fillId="2" borderId="0" xfId="0" applyFont="1" applyFill="1" applyBorder="1" applyAlignment="1">
      <alignment horizontal="left" vertical="center"/>
    </xf>
    <xf numFmtId="0" fontId="5" fillId="0" borderId="13" xfId="0" applyFont="1" applyFill="1" applyBorder="1" applyAlignment="1">
      <alignment horizontal="left" vertical="center"/>
    </xf>
    <xf numFmtId="0" fontId="5" fillId="0" borderId="9" xfId="0" applyFont="1" applyFill="1" applyBorder="1" applyAlignment="1">
      <alignment horizontal="center" vertical="center"/>
    </xf>
    <xf numFmtId="0" fontId="5" fillId="0" borderId="12" xfId="0" applyFont="1" applyFill="1" applyBorder="1" applyAlignment="1">
      <alignment horizontal="left" vertical="center"/>
    </xf>
    <xf numFmtId="0" fontId="5" fillId="0" borderId="6" xfId="0" applyFont="1" applyFill="1" applyBorder="1" applyAlignment="1">
      <alignment horizontal="center" vertical="center"/>
    </xf>
    <xf numFmtId="15" fontId="5" fillId="2" borderId="0" xfId="0" applyNumberFormat="1" applyFont="1" applyFill="1" applyBorder="1" applyAlignment="1">
      <alignment horizontal="center" vertical="center"/>
    </xf>
    <xf numFmtId="15" fontId="5" fillId="2" borderId="0" xfId="0" applyNumberFormat="1" applyFont="1" applyFill="1" applyBorder="1"/>
    <xf numFmtId="0" fontId="4" fillId="2" borderId="10" xfId="0" applyFont="1" applyFill="1" applyBorder="1" applyAlignment="1">
      <alignment horizontal="center" vertical="center"/>
    </xf>
    <xf numFmtId="0" fontId="4" fillId="2" borderId="8" xfId="0" applyFont="1" applyFill="1" applyBorder="1" applyAlignment="1">
      <alignment horizontal="center" vertical="center"/>
    </xf>
    <xf numFmtId="0" fontId="100" fillId="2" borderId="5" xfId="0" applyFont="1" applyFill="1" applyBorder="1" applyAlignment="1">
      <alignment horizontal="left" vertical="center"/>
    </xf>
    <xf numFmtId="0" fontId="4" fillId="2" borderId="0" xfId="0" applyFont="1" applyFill="1" applyBorder="1" applyAlignment="1">
      <alignment vertical="center"/>
    </xf>
    <xf numFmtId="0" fontId="5" fillId="0" borderId="11"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10" xfId="0" applyFont="1" applyFill="1" applyBorder="1" applyAlignment="1">
      <alignment horizontal="center" vertical="center"/>
    </xf>
    <xf numFmtId="0" fontId="5" fillId="3" borderId="10" xfId="0" applyFont="1" applyFill="1" applyBorder="1" applyAlignment="1">
      <alignment horizontal="center" vertical="center"/>
    </xf>
    <xf numFmtId="3" fontId="5" fillId="0" borderId="10" xfId="0" applyNumberFormat="1" applyFont="1" applyFill="1" applyBorder="1" applyAlignment="1">
      <alignment horizontal="center" vertical="center"/>
    </xf>
    <xf numFmtId="0" fontId="0" fillId="0" borderId="0" xfId="0" applyBorder="1" applyAlignment="1">
      <alignment vertical="center"/>
    </xf>
    <xf numFmtId="11" fontId="5" fillId="3" borderId="10" xfId="0" applyNumberFormat="1" applyFont="1" applyFill="1" applyBorder="1" applyAlignment="1">
      <alignment horizontal="center" vertical="center"/>
    </xf>
    <xf numFmtId="0" fontId="5" fillId="3" borderId="66" xfId="0" applyFont="1" applyFill="1" applyBorder="1" applyAlignment="1">
      <alignment horizontal="center" vertical="center"/>
    </xf>
    <xf numFmtId="0" fontId="5" fillId="3" borderId="12" xfId="0" applyFont="1" applyFill="1" applyBorder="1" applyAlignment="1">
      <alignment horizontal="left" vertical="center"/>
    </xf>
    <xf numFmtId="0" fontId="5" fillId="0" borderId="8" xfId="0" applyFont="1" applyFill="1" applyBorder="1" applyAlignment="1">
      <alignment horizontal="center" vertical="center"/>
    </xf>
    <xf numFmtId="0" fontId="106" fillId="0" borderId="0" xfId="0" applyFont="1"/>
    <xf numFmtId="0" fontId="107" fillId="0" borderId="0" xfId="7168"/>
    <xf numFmtId="0" fontId="0" fillId="2" borderId="4" xfId="0" applyFill="1" applyBorder="1" applyAlignment="1">
      <alignment horizontal="center" vertical="center"/>
    </xf>
    <xf numFmtId="0" fontId="5" fillId="0" borderId="0" xfId="0" applyFont="1"/>
    <xf numFmtId="0" fontId="0" fillId="2" borderId="10" xfId="0" applyFill="1" applyBorder="1"/>
    <xf numFmtId="0" fontId="3" fillId="2" borderId="0" xfId="0" applyFont="1" applyFill="1" applyBorder="1"/>
    <xf numFmtId="180" fontId="3" fillId="0" borderId="0" xfId="0" applyNumberFormat="1" applyFont="1" applyAlignment="1">
      <alignment horizontal="left" vertical="center"/>
    </xf>
    <xf numFmtId="0" fontId="104" fillId="82" borderId="3" xfId="0" applyFont="1" applyFill="1" applyBorder="1" applyAlignment="1">
      <alignment horizontal="center" vertical="center" wrapText="1"/>
    </xf>
    <xf numFmtId="0" fontId="104" fillId="82" borderId="4" xfId="0" applyFont="1" applyFill="1" applyBorder="1" applyAlignment="1">
      <alignment horizontal="center" vertical="center" wrapText="1"/>
    </xf>
    <xf numFmtId="0" fontId="0" fillId="82" borderId="4" xfId="0" applyFill="1" applyBorder="1" applyAlignment="1">
      <alignment horizontal="center" vertical="center"/>
    </xf>
    <xf numFmtId="0" fontId="0" fillId="82" borderId="5" xfId="0" applyFill="1" applyBorder="1" applyAlignment="1">
      <alignment horizontal="center" vertical="center"/>
    </xf>
    <xf numFmtId="0" fontId="0" fillId="82" borderId="6" xfId="0" applyFill="1" applyBorder="1" applyAlignment="1">
      <alignment horizontal="center" vertical="center"/>
    </xf>
    <xf numFmtId="0" fontId="0" fillId="82" borderId="7" xfId="0" applyFill="1" applyBorder="1" applyAlignment="1">
      <alignment horizontal="center" vertical="center"/>
    </xf>
    <xf numFmtId="0" fontId="0" fillId="82" borderId="8" xfId="0" applyFill="1" applyBorder="1" applyAlignment="1">
      <alignment horizontal="center" vertical="center"/>
    </xf>
    <xf numFmtId="0" fontId="104" fillId="80" borderId="3" xfId="0" applyFont="1" applyFill="1" applyBorder="1" applyAlignment="1">
      <alignment horizontal="center" vertical="center" wrapText="1"/>
    </xf>
    <xf numFmtId="0" fontId="104" fillId="80" borderId="4" xfId="0" applyFont="1" applyFill="1" applyBorder="1" applyAlignment="1">
      <alignment horizontal="center" vertical="center" wrapText="1"/>
    </xf>
    <xf numFmtId="0" fontId="0" fillId="80" borderId="4" xfId="0" applyFill="1" applyBorder="1" applyAlignment="1">
      <alignment horizontal="center" vertical="center"/>
    </xf>
    <xf numFmtId="0" fontId="0" fillId="80" borderId="5" xfId="0" applyFill="1" applyBorder="1" applyAlignment="1">
      <alignment horizontal="center" vertical="center"/>
    </xf>
    <xf numFmtId="0" fontId="0" fillId="80" borderId="6" xfId="0" applyFill="1" applyBorder="1" applyAlignment="1">
      <alignment horizontal="center" vertical="center"/>
    </xf>
    <xf numFmtId="0" fontId="0" fillId="80" borderId="7" xfId="0" applyFill="1" applyBorder="1" applyAlignment="1">
      <alignment horizontal="center" vertical="center"/>
    </xf>
    <xf numFmtId="0" fontId="0" fillId="80" borderId="8" xfId="0" applyFill="1" applyBorder="1" applyAlignment="1">
      <alignment horizontal="center" vertical="center"/>
    </xf>
    <xf numFmtId="0" fontId="105" fillId="81" borderId="3" xfId="0" applyFont="1" applyFill="1" applyBorder="1" applyAlignment="1">
      <alignment horizontal="center" vertical="center" wrapText="1"/>
    </xf>
    <xf numFmtId="0" fontId="105" fillId="81"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0" xfId="0"/>
    <xf numFmtId="0" fontId="4" fillId="0" borderId="0" xfId="0" applyFont="1"/>
    <xf numFmtId="0" fontId="2" fillId="0" borderId="0" xfId="0" applyFont="1"/>
    <xf numFmtId="0" fontId="0" fillId="2" borderId="1" xfId="0" applyFill="1" applyBorder="1"/>
    <xf numFmtId="0" fontId="0" fillId="2" borderId="11" xfId="0" applyFill="1" applyBorder="1"/>
    <xf numFmtId="0" fontId="5" fillId="3" borderId="11" xfId="0" applyFont="1" applyFill="1" applyBorder="1" applyAlignment="1">
      <alignment horizontal="center" vertical="center"/>
    </xf>
    <xf numFmtId="0" fontId="5" fillId="3" borderId="11" xfId="0" applyFont="1" applyFill="1" applyBorder="1" applyAlignment="1">
      <alignment horizontal="center"/>
    </xf>
    <xf numFmtId="166" fontId="5" fillId="3" borderId="11" xfId="0" applyNumberFormat="1" applyFont="1" applyFill="1" applyBorder="1" applyAlignment="1">
      <alignment horizontal="center" vertical="center"/>
    </xf>
    <xf numFmtId="0" fontId="0" fillId="2" borderId="1" xfId="0" applyNumberFormat="1" applyFill="1" applyBorder="1" applyAlignment="1">
      <alignment horizontal="center" vertical="center" wrapText="1"/>
    </xf>
    <xf numFmtId="3" fontId="5" fillId="3" borderId="1" xfId="0" applyNumberFormat="1" applyFont="1" applyFill="1" applyBorder="1" applyAlignment="1">
      <alignment horizontal="center" vertical="center"/>
    </xf>
    <xf numFmtId="0" fontId="0" fillId="2" borderId="11" xfId="0" applyNumberFormat="1" applyFill="1" applyBorder="1" applyAlignment="1">
      <alignment horizontal="center" vertical="center" wrapText="1"/>
    </xf>
    <xf numFmtId="3" fontId="5" fillId="3" borderId="11" xfId="0" applyNumberFormat="1" applyFont="1" applyFill="1" applyBorder="1" applyAlignment="1">
      <alignment horizontal="center" vertical="center"/>
    </xf>
    <xf numFmtId="184" fontId="5" fillId="3" borderId="11" xfId="0" applyNumberFormat="1" applyFont="1" applyFill="1" applyBorder="1" applyAlignment="1">
      <alignment horizontal="center" vertical="center"/>
    </xf>
    <xf numFmtId="10" fontId="5" fillId="3" borderId="11" xfId="0" applyNumberFormat="1" applyFont="1" applyFill="1" applyBorder="1" applyAlignment="1">
      <alignment horizontal="center" vertical="center"/>
    </xf>
    <xf numFmtId="0" fontId="0" fillId="3" borderId="11" xfId="0" applyFill="1" applyBorder="1" applyAlignment="1">
      <alignment horizontal="center"/>
    </xf>
    <xf numFmtId="4" fontId="5" fillId="3" borderId="11" xfId="0" applyNumberFormat="1" applyFont="1" applyFill="1" applyBorder="1" applyAlignment="1">
      <alignment horizontal="center" vertical="center"/>
    </xf>
    <xf numFmtId="0" fontId="5" fillId="3" borderId="11" xfId="0" quotePrefix="1" applyFont="1" applyFill="1" applyBorder="1" applyAlignment="1">
      <alignment horizontal="center" vertical="center"/>
    </xf>
    <xf numFmtId="0" fontId="0" fillId="2" borderId="2" xfId="0" applyNumberFormat="1" applyFill="1" applyBorder="1" applyAlignment="1">
      <alignment horizontal="center" vertical="center" wrapText="1"/>
    </xf>
    <xf numFmtId="0" fontId="5" fillId="3" borderId="2" xfId="0" quotePrefix="1" applyFont="1" applyFill="1" applyBorder="1" applyAlignment="1">
      <alignment horizontal="center" vertical="center"/>
    </xf>
    <xf numFmtId="4" fontId="0" fillId="3" borderId="11" xfId="0" applyNumberFormat="1" applyFill="1" applyBorder="1" applyAlignment="1">
      <alignment horizontal="center" vertical="center"/>
    </xf>
    <xf numFmtId="0" fontId="0" fillId="0" borderId="0" xfId="0" applyAlignment="1">
      <alignment horizontal="left" vertical="center"/>
    </xf>
    <xf numFmtId="0" fontId="2" fillId="0" borderId="0" xfId="0" applyFont="1" applyAlignment="1">
      <alignment horizontal="left" vertical="center"/>
    </xf>
    <xf numFmtId="0" fontId="5" fillId="0" borderId="11" xfId="0" applyFont="1" applyBorder="1"/>
    <xf numFmtId="0" fontId="5" fillId="0" borderId="1" xfId="0" applyFont="1" applyBorder="1"/>
    <xf numFmtId="0" fontId="3" fillId="0" borderId="11" xfId="0" applyFont="1" applyBorder="1"/>
    <xf numFmtId="3" fontId="109" fillId="0" borderId="11" xfId="0" applyNumberFormat="1" applyFont="1" applyBorder="1" applyAlignment="1">
      <alignment horizontal="center" vertical="center"/>
    </xf>
    <xf numFmtId="1" fontId="109" fillId="0" borderId="11" xfId="0" applyNumberFormat="1" applyFont="1" applyBorder="1" applyAlignment="1">
      <alignment horizontal="center" vertical="center"/>
    </xf>
    <xf numFmtId="0" fontId="0" fillId="0" borderId="11" xfId="0" applyFill="1" applyBorder="1"/>
    <xf numFmtId="166" fontId="109" fillId="0" borderId="11" xfId="0" applyNumberFormat="1" applyFont="1" applyBorder="1" applyAlignment="1">
      <alignment horizontal="center" vertical="center"/>
    </xf>
    <xf numFmtId="169" fontId="109" fillId="0" borderId="11" xfId="0" applyNumberFormat="1" applyFont="1" applyBorder="1" applyAlignment="1">
      <alignment horizontal="center" vertical="center"/>
    </xf>
    <xf numFmtId="3" fontId="109" fillId="0" borderId="2" xfId="0" applyNumberFormat="1" applyFont="1" applyBorder="1" applyAlignment="1">
      <alignment horizontal="center" vertical="center"/>
    </xf>
    <xf numFmtId="0" fontId="0" fillId="0" borderId="13" xfId="0" applyBorder="1"/>
    <xf numFmtId="0" fontId="2" fillId="0" borderId="13" xfId="0" applyFont="1" applyBorder="1" applyAlignment="1">
      <alignment horizontal="center" vertical="center"/>
    </xf>
    <xf numFmtId="0" fontId="0" fillId="0" borderId="12" xfId="0" applyBorder="1"/>
    <xf numFmtId="0" fontId="109" fillId="2" borderId="3" xfId="0" applyFont="1" applyFill="1" applyBorder="1"/>
    <xf numFmtId="0" fontId="109" fillId="2" borderId="4" xfId="0" applyFont="1" applyFill="1" applyBorder="1"/>
    <xf numFmtId="0" fontId="109" fillId="2" borderId="5" xfId="0" applyFont="1" applyFill="1" applyBorder="1"/>
    <xf numFmtId="0" fontId="109" fillId="2" borderId="9" xfId="0" applyFont="1" applyFill="1" applyBorder="1"/>
    <xf numFmtId="0" fontId="109" fillId="2" borderId="0" xfId="0" applyFont="1" applyFill="1" applyBorder="1"/>
    <xf numFmtId="0" fontId="109" fillId="2" borderId="10" xfId="0" applyFont="1" applyFill="1" applyBorder="1"/>
    <xf numFmtId="0" fontId="109" fillId="2" borderId="6" xfId="0" applyFont="1" applyFill="1" applyBorder="1"/>
    <xf numFmtId="0" fontId="109" fillId="2" borderId="7" xfId="0" applyFont="1" applyFill="1" applyBorder="1"/>
    <xf numFmtId="0" fontId="109" fillId="2" borderId="8" xfId="0" applyFont="1" applyFill="1" applyBorder="1"/>
    <xf numFmtId="3" fontId="109" fillId="2" borderId="4" xfId="0" applyNumberFormat="1" applyFont="1" applyFill="1" applyBorder="1" applyAlignment="1">
      <alignment horizontal="center" vertical="center"/>
    </xf>
    <xf numFmtId="3" fontId="109" fillId="2" borderId="0" xfId="0" applyNumberFormat="1" applyFont="1" applyFill="1" applyBorder="1" applyAlignment="1">
      <alignment horizontal="center" vertical="center"/>
    </xf>
    <xf numFmtId="3" fontId="109" fillId="2" borderId="7" xfId="0" applyNumberFormat="1" applyFont="1" applyFill="1" applyBorder="1" applyAlignment="1">
      <alignment horizontal="center" vertical="center"/>
    </xf>
    <xf numFmtId="0" fontId="4" fillId="2" borderId="11" xfId="0" applyFont="1" applyFill="1" applyBorder="1"/>
    <xf numFmtId="0" fontId="4" fillId="2" borderId="2" xfId="0" applyFont="1" applyFill="1" applyBorder="1"/>
    <xf numFmtId="0" fontId="4" fillId="0" borderId="0" xfId="0" applyFont="1" applyAlignment="1">
      <alignment horizontal="left" vertical="center"/>
    </xf>
    <xf numFmtId="0" fontId="109" fillId="2" borderId="3" xfId="0" applyFont="1" applyFill="1" applyBorder="1" applyAlignment="1">
      <alignment horizontal="left" vertical="center"/>
    </xf>
    <xf numFmtId="0" fontId="109" fillId="2" borderId="4" xfId="0" applyFont="1" applyFill="1" applyBorder="1" applyAlignment="1">
      <alignment horizontal="left" vertical="center"/>
    </xf>
    <xf numFmtId="3" fontId="109" fillId="2" borderId="4" xfId="0" applyNumberFormat="1" applyFont="1" applyFill="1" applyBorder="1" applyAlignment="1">
      <alignment horizontal="left" vertical="center"/>
    </xf>
    <xf numFmtId="3" fontId="109" fillId="2" borderId="5" xfId="0" applyNumberFormat="1" applyFont="1" applyFill="1" applyBorder="1" applyAlignment="1">
      <alignment horizontal="left" vertical="center"/>
    </xf>
    <xf numFmtId="0" fontId="109" fillId="2" borderId="9" xfId="0" applyFont="1" applyFill="1" applyBorder="1" applyAlignment="1">
      <alignment horizontal="left" vertical="center"/>
    </xf>
    <xf numFmtId="0" fontId="109" fillId="2" borderId="0" xfId="0" applyFont="1" applyFill="1" applyBorder="1" applyAlignment="1">
      <alignment horizontal="left" vertical="center"/>
    </xf>
    <xf numFmtId="3" fontId="109" fillId="2" borderId="0" xfId="0" applyNumberFormat="1" applyFont="1" applyFill="1" applyBorder="1" applyAlignment="1">
      <alignment horizontal="left" vertical="center"/>
    </xf>
    <xf numFmtId="3" fontId="109" fillId="2" borderId="10" xfId="0" applyNumberFormat="1" applyFont="1" applyFill="1" applyBorder="1" applyAlignment="1">
      <alignment horizontal="left" vertical="center"/>
    </xf>
    <xf numFmtId="0" fontId="109" fillId="2" borderId="6" xfId="0" applyFont="1" applyFill="1" applyBorder="1" applyAlignment="1">
      <alignment horizontal="left" vertical="center"/>
    </xf>
    <xf numFmtId="0" fontId="109" fillId="2" borderId="7" xfId="0" applyFont="1" applyFill="1" applyBorder="1" applyAlignment="1">
      <alignment horizontal="left" vertical="center"/>
    </xf>
    <xf numFmtId="3" fontId="109" fillId="2" borderId="7" xfId="0" applyNumberFormat="1" applyFont="1" applyFill="1" applyBorder="1" applyAlignment="1">
      <alignment horizontal="left" vertical="center"/>
    </xf>
    <xf numFmtId="3" fontId="109" fillId="2" borderId="8" xfId="0" applyNumberFormat="1" applyFont="1" applyFill="1" applyBorder="1" applyAlignment="1">
      <alignment horizontal="left" vertical="center"/>
    </xf>
    <xf numFmtId="15" fontId="109" fillId="2" borderId="0" xfId="0" applyNumberFormat="1" applyFont="1" applyFill="1" applyBorder="1" applyAlignment="1">
      <alignment horizontal="left" vertical="center"/>
    </xf>
    <xf numFmtId="15" fontId="109" fillId="2" borderId="9" xfId="0" applyNumberFormat="1" applyFont="1" applyFill="1" applyBorder="1" applyAlignment="1">
      <alignment horizontal="left" vertical="center"/>
    </xf>
    <xf numFmtId="4" fontId="109" fillId="2" borderId="0" xfId="0" applyNumberFormat="1" applyFont="1" applyFill="1" applyBorder="1" applyAlignment="1">
      <alignment horizontal="left" vertical="center"/>
    </xf>
    <xf numFmtId="196" fontId="109" fillId="2" borderId="0" xfId="0" applyNumberFormat="1" applyFont="1" applyFill="1" applyBorder="1" applyAlignment="1">
      <alignment horizontal="left" vertical="center"/>
    </xf>
    <xf numFmtId="169" fontId="109" fillId="2" borderId="0" xfId="0" applyNumberFormat="1" applyFont="1" applyFill="1" applyBorder="1" applyAlignment="1">
      <alignment horizontal="left" vertical="center"/>
    </xf>
    <xf numFmtId="183" fontId="109" fillId="2" borderId="0" xfId="0" applyNumberFormat="1" applyFont="1" applyFill="1" applyBorder="1" applyAlignment="1">
      <alignment horizontal="left" vertical="center"/>
    </xf>
    <xf numFmtId="166" fontId="109" fillId="2" borderId="0" xfId="0" applyNumberFormat="1" applyFont="1" applyFill="1" applyBorder="1" applyAlignment="1">
      <alignment horizontal="left" vertical="center"/>
    </xf>
    <xf numFmtId="0" fontId="0" fillId="0" borderId="0" xfId="0" applyAlignment="1">
      <alignment textRotation="180"/>
    </xf>
  </cellXfs>
  <cellStyles count="7171">
    <cellStyle name="_ADN" xfId="4"/>
    <cellStyle name="_Apollo" xfId="5"/>
    <cellStyle name="_Book2" xfId="6"/>
    <cellStyle name="_Book2_ValuationViewer" xfId="7"/>
    <cellStyle name="_btec" xfId="8"/>
    <cellStyle name="_Composite Page" xfId="9"/>
    <cellStyle name="_Composite Page_Composite Page" xfId="10"/>
    <cellStyle name="_Composite Page_Config" xfId="11"/>
    <cellStyle name="_Config" xfId="12"/>
    <cellStyle name="_Config_apollo_curves" xfId="13"/>
    <cellStyle name="_Config_Apollo_Spread" xfId="14"/>
    <cellStyle name="_config_db" xfId="15"/>
    <cellStyle name="_Cprty" xfId="16"/>
    <cellStyle name="_data" xfId="17"/>
    <cellStyle name="_DISPLAY" xfId="18"/>
    <cellStyle name="_DISPLAY 2" xfId="19"/>
    <cellStyle name="_DISPLAY_121Fut_View" xfId="20"/>
    <cellStyle name="_DISPLAY_121Fut_View 2" xfId="21"/>
    <cellStyle name="_DISPLAY_Apollo" xfId="22"/>
    <cellStyle name="_DISPLAY_AssetSwap" xfId="23"/>
    <cellStyle name="_DISPLAY_Closes" xfId="24"/>
    <cellStyle name="_DISPLAY_Composite Page" xfId="25"/>
    <cellStyle name="_DISPLAY_Config" xfId="26"/>
    <cellStyle name="_DISPLAY_Config_Composite Page" xfId="27"/>
    <cellStyle name="_DISPLAY_Convexity" xfId="28"/>
    <cellStyle name="_DISPLAY_Core" xfId="29"/>
    <cellStyle name="_DISPLAY_Core 2" xfId="30"/>
    <cellStyle name="_DISPLAY_Core_Composite Page" xfId="31"/>
    <cellStyle name="_DISPLAY_Core_Config" xfId="32"/>
    <cellStyle name="_DISPLAY_cp_Closes" xfId="33"/>
    <cellStyle name="_DISPLAY_DISPLAY" xfId="34"/>
    <cellStyle name="_DISPLAY_EOD_Closes" xfId="35"/>
    <cellStyle name="_DISPLAY_EOD_Closes_1" xfId="36"/>
    <cellStyle name="_DISPLAY_EOD_Curve" xfId="37"/>
    <cellStyle name="_DISPLAY_EOD_Curve 2" xfId="38"/>
    <cellStyle name="_DISPLAY_EOD_Curve 3" xfId="39"/>
    <cellStyle name="_DISPLAY_EOD_Curve_Composite Page" xfId="40"/>
    <cellStyle name="_DISPLAY_EOD_Curve_Core" xfId="41"/>
    <cellStyle name="_DISPLAY_EOD_Curve_Core 2" xfId="42"/>
    <cellStyle name="_DISPLAY_EOD_Curve_Futures" xfId="43"/>
    <cellStyle name="_DISPLAY_EOD_Curve_Swaps" xfId="44"/>
    <cellStyle name="_DISPLAY_Futures" xfId="45"/>
    <cellStyle name="_DISPLAY_Futures 2" xfId="46"/>
    <cellStyle name="_DISPLAY_Futures_Composite Page" xfId="47"/>
    <cellStyle name="_DISPLAY_Futures_Config" xfId="48"/>
    <cellStyle name="_DISPLAY_Gamma" xfId="49"/>
    <cellStyle name="_DISPLAY_Gamma_1" xfId="50"/>
    <cellStyle name="_DISPLAY_Gamma_Composite Page" xfId="51"/>
    <cellStyle name="_DISPLAY_Gamma_Core" xfId="52"/>
    <cellStyle name="_DISPLAY_Gamma_Futures" xfId="53"/>
    <cellStyle name="_DISPLAY_Gamma_Futures_1" xfId="54"/>
    <cellStyle name="_DISPLAY_Gamma_Swaps" xfId="55"/>
    <cellStyle name="_DISPLAY_Gamma_Treasuries" xfId="56"/>
    <cellStyle name="_DISPLAY_holidays" xfId="57"/>
    <cellStyle name="_DISPLAY_Real_Time" xfId="58"/>
    <cellStyle name="_DISPLAY_Real-Time" xfId="59"/>
    <cellStyle name="_DISPLAY_Real-Time 2" xfId="60"/>
    <cellStyle name="_DISPLAY_Real-Time_1" xfId="61"/>
    <cellStyle name="_DISPLAY_Real-Time_Composite Page" xfId="62"/>
    <cellStyle name="_DISPLAY_Real-Time_Core" xfId="63"/>
    <cellStyle name="_DISPLAY_Real-Time_Futures" xfId="64"/>
    <cellStyle name="_DISPLAY_Real-Time_Futures_1" xfId="65"/>
    <cellStyle name="_DISPLAY_Real-Time_Swaps" xfId="66"/>
    <cellStyle name="_DISPLAY_Real-Time_Treasuries" xfId="67"/>
    <cellStyle name="_DISPLAY_Sheet1" xfId="68"/>
    <cellStyle name="_DISPLAY_Swaps" xfId="69"/>
    <cellStyle name="_DISPLAY_Swaps 2" xfId="70"/>
    <cellStyle name="_DISPLAY_Swaps_Composite Page" xfId="71"/>
    <cellStyle name="_DISPLAY_Swaps_Config" xfId="72"/>
    <cellStyle name="_DISPLAY_T-Notes" xfId="73"/>
    <cellStyle name="_DISPLAY_T-Notes 2" xfId="74"/>
    <cellStyle name="_DISPLAY_T-Notes_Composite Page" xfId="75"/>
    <cellStyle name="_DISPLAY_T-Notes_Config" xfId="76"/>
    <cellStyle name="_DISPLAY_ToDo" xfId="77"/>
    <cellStyle name="_DISPLAY_ToDo 2" xfId="78"/>
    <cellStyle name="_DISPLAY_ToDoList" xfId="79"/>
    <cellStyle name="_DISPLAY_ToDoList 2" xfId="80"/>
    <cellStyle name="_DISPLAY_Treasuries" xfId="81"/>
    <cellStyle name="_DISPLAY_Treasuries 2" xfId="82"/>
    <cellStyle name="_DISPLAY_Treasuries_Composite Page" xfId="83"/>
    <cellStyle name="_DISPLAY_Treasuries_Config" xfId="84"/>
    <cellStyle name="_FRA_Map" xfId="85"/>
    <cellStyle name="_FRA_Map 2" xfId="86"/>
    <cellStyle name="_FRA_Map_121Fut_View" xfId="87"/>
    <cellStyle name="_FRA_Map_121Fut_View 2" xfId="88"/>
    <cellStyle name="_FRA_Map_Apollo" xfId="89"/>
    <cellStyle name="_FRA_Map_AssetSwap" xfId="90"/>
    <cellStyle name="_FRA_Map_Closes" xfId="91"/>
    <cellStyle name="_FRA_Map_Composite Page" xfId="92"/>
    <cellStyle name="_FRA_Map_Config" xfId="93"/>
    <cellStyle name="_FRA_Map_Config_Composite Page" xfId="94"/>
    <cellStyle name="_FRA_Map_Convexity" xfId="95"/>
    <cellStyle name="_FRA_Map_Core" xfId="96"/>
    <cellStyle name="_FRA_Map_Core 2" xfId="97"/>
    <cellStyle name="_FRA_Map_Core_Composite Page" xfId="98"/>
    <cellStyle name="_FRA_Map_Core_Config" xfId="99"/>
    <cellStyle name="_FRA_Map_cp_Closes" xfId="100"/>
    <cellStyle name="_FRA_Map_DISPLAY" xfId="101"/>
    <cellStyle name="_FRA_Map_EOD_Closes" xfId="102"/>
    <cellStyle name="_FRA_Map_EOD_Closes_1" xfId="103"/>
    <cellStyle name="_FRA_Map_EOD_Curve" xfId="104"/>
    <cellStyle name="_FRA_Map_EOD_Curve 2" xfId="105"/>
    <cellStyle name="_FRA_Map_EOD_Curve 3" xfId="106"/>
    <cellStyle name="_FRA_Map_EOD_Curve_Composite Page" xfId="107"/>
    <cellStyle name="_FRA_Map_EOD_Curve_Core" xfId="108"/>
    <cellStyle name="_FRA_Map_EOD_Curve_Core 2" xfId="109"/>
    <cellStyle name="_FRA_Map_EOD_Curve_Futures" xfId="110"/>
    <cellStyle name="_FRA_Map_EOD_Curve_Swaps" xfId="111"/>
    <cellStyle name="_FRA_Map_Futures" xfId="112"/>
    <cellStyle name="_FRA_Map_Futures 2" xfId="113"/>
    <cellStyle name="_FRA_Map_Futures_Composite Page" xfId="114"/>
    <cellStyle name="_FRA_Map_Futures_Config" xfId="115"/>
    <cellStyle name="_FRA_Map_Gamma" xfId="116"/>
    <cellStyle name="_FRA_Map_Gamma_1" xfId="117"/>
    <cellStyle name="_FRA_Map_Gamma_Composite Page" xfId="118"/>
    <cellStyle name="_FRA_Map_Gamma_Core" xfId="119"/>
    <cellStyle name="_FRA_Map_Gamma_Futures" xfId="120"/>
    <cellStyle name="_FRA_Map_Gamma_Futures_1" xfId="121"/>
    <cellStyle name="_FRA_Map_Gamma_Swaps" xfId="122"/>
    <cellStyle name="_FRA_Map_Gamma_Treasuries" xfId="123"/>
    <cellStyle name="_FRA_Map_holidays" xfId="124"/>
    <cellStyle name="_FRA_Map_Real_Time" xfId="125"/>
    <cellStyle name="_FRA_Map_Real-Time" xfId="126"/>
    <cellStyle name="_FRA_Map_Real-Time 2" xfId="127"/>
    <cellStyle name="_FRA_Map_Real-Time_1" xfId="128"/>
    <cellStyle name="_FRA_Map_Real-Time_Composite Page" xfId="129"/>
    <cellStyle name="_FRA_Map_Real-Time_Core" xfId="130"/>
    <cellStyle name="_FRA_Map_Real-Time_Futures" xfId="131"/>
    <cellStyle name="_FRA_Map_Real-Time_Futures_1" xfId="132"/>
    <cellStyle name="_FRA_Map_Real-Time_Swaps" xfId="133"/>
    <cellStyle name="_FRA_Map_Real-Time_Treasuries" xfId="134"/>
    <cellStyle name="_FRA_Map_Sheet1" xfId="135"/>
    <cellStyle name="_FRA_Map_Swaps" xfId="136"/>
    <cellStyle name="_FRA_Map_Swaps 2" xfId="137"/>
    <cellStyle name="_FRA_Map_Swaps_Composite Page" xfId="138"/>
    <cellStyle name="_FRA_Map_Swaps_Config" xfId="139"/>
    <cellStyle name="_FRA_Map_T-Notes" xfId="140"/>
    <cellStyle name="_FRA_Map_T-Notes 2" xfId="141"/>
    <cellStyle name="_FRA_Map_T-Notes_Composite Page" xfId="142"/>
    <cellStyle name="_FRA_Map_T-Notes_Config" xfId="143"/>
    <cellStyle name="_FRA_Map_ToDo" xfId="144"/>
    <cellStyle name="_FRA_Map_ToDo 2" xfId="145"/>
    <cellStyle name="_FRA_Map_ToDoList" xfId="146"/>
    <cellStyle name="_FRA_Map_ToDoList 2" xfId="147"/>
    <cellStyle name="_FRA_Map_Treasuries" xfId="148"/>
    <cellStyle name="_FRA_Map_Treasuries 2" xfId="149"/>
    <cellStyle name="_FRA_Map_Treasuries_Composite Page" xfId="150"/>
    <cellStyle name="_FRA_Map_Treasuries_Config" xfId="151"/>
    <cellStyle name="_Front" xfId="152"/>
    <cellStyle name="_Front_ADN" xfId="153"/>
    <cellStyle name="_Front_ImportBonds" xfId="154"/>
    <cellStyle name="_Front_Sheet1" xfId="155"/>
    <cellStyle name="_Front_Today" xfId="156"/>
    <cellStyle name="_Front_Yesterday" xfId="157"/>
    <cellStyle name="_Futures" xfId="158"/>
    <cellStyle name="_Gamma" xfId="159"/>
    <cellStyle name="_Gamma 2" xfId="160"/>
    <cellStyle name="_Gamma_Composite Page" xfId="161"/>
    <cellStyle name="_Gamma_Config" xfId="162"/>
    <cellStyle name="_Home" xfId="163"/>
    <cellStyle name="_Home 2" xfId="164"/>
    <cellStyle name="_Home_Composite Page" xfId="165"/>
    <cellStyle name="_Home_Config" xfId="166"/>
    <cellStyle name="_Hong Kong" xfId="167"/>
    <cellStyle name="_ImportBonds" xfId="168"/>
    <cellStyle name="_London" xfId="169"/>
    <cellStyle name="_London 2" xfId="170"/>
    <cellStyle name="_London_Composite Page" xfId="171"/>
    <cellStyle name="_London_Config" xfId="172"/>
    <cellStyle name="_LynxTrader" xfId="173"/>
    <cellStyle name="_LynxTrader_LynxTrader" xfId="174"/>
    <cellStyle name="_LynxTrader_Trade" xfId="175"/>
    <cellStyle name="_LynxTrader_Vector Editor" xfId="176"/>
    <cellStyle name="_Main" xfId="177"/>
    <cellStyle name="_manual" xfId="178"/>
    <cellStyle name="_manual_ADN" xfId="179"/>
    <cellStyle name="_manual_ImportBonds" xfId="180"/>
    <cellStyle name="_manual_Sheet1" xfId="181"/>
    <cellStyle name="_manual_Today" xfId="182"/>
    <cellStyle name="_manual_Yesterday" xfId="183"/>
    <cellStyle name="_New York" xfId="184"/>
    <cellStyle name="_NoteFuts" xfId="185"/>
    <cellStyle name="_Past 10 yr" xfId="186"/>
    <cellStyle name="_Past 10 yr 2" xfId="187"/>
    <cellStyle name="_Past 10 yr_Composite Page" xfId="188"/>
    <cellStyle name="_Past 10 yr_Config" xfId="189"/>
    <cellStyle name="_PnL" xfId="190"/>
    <cellStyle name="_PnL 2" xfId="191"/>
    <cellStyle name="_PnL Predictor" xfId="192"/>
    <cellStyle name="_PnL Predictor 2" xfId="193"/>
    <cellStyle name="_PnL Predictor_Composite Page" xfId="194"/>
    <cellStyle name="_PnL Predictor_Config" xfId="195"/>
    <cellStyle name="_PnL_Composite Page" xfId="196"/>
    <cellStyle name="_PnL_Config" xfId="197"/>
    <cellStyle name="_Positions" xfId="198"/>
    <cellStyle name="_Repo Blotter" xfId="199"/>
    <cellStyle name="_Repo Blotter_ADN" xfId="200"/>
    <cellStyle name="_Repo Blotter_ImportBonds" xfId="201"/>
    <cellStyle name="_Repo Blotter_Sheet1" xfId="202"/>
    <cellStyle name="_Repo Blotter_Today" xfId="203"/>
    <cellStyle name="_Repo Blotter_Yesterday" xfId="204"/>
    <cellStyle name="_Setup" xfId="205"/>
    <cellStyle name="_Setup_ADN" xfId="206"/>
    <cellStyle name="_Setup_ImportBonds" xfId="207"/>
    <cellStyle name="_Setup_Sheet1" xfId="208"/>
    <cellStyle name="_Setup_Today" xfId="209"/>
    <cellStyle name="_Setup_Yesterday" xfId="210"/>
    <cellStyle name="_Sheet1" xfId="211"/>
    <cellStyle name="_Strip_ZCurve" xfId="212"/>
    <cellStyle name="_Strip_ZCurve 2" xfId="213"/>
    <cellStyle name="_Strip_ZCurve_121Fut_View" xfId="214"/>
    <cellStyle name="_Strip_ZCurve_121Fut_View 2" xfId="215"/>
    <cellStyle name="_Strip_ZCurve_Apollo" xfId="216"/>
    <cellStyle name="_Strip_ZCurve_AssetSwap" xfId="217"/>
    <cellStyle name="_Strip_ZCurve_Closes" xfId="218"/>
    <cellStyle name="_Strip_ZCurve_Composite Page" xfId="219"/>
    <cellStyle name="_Strip_ZCurve_Config" xfId="220"/>
    <cellStyle name="_Strip_ZCurve_Config_Composite Page" xfId="221"/>
    <cellStyle name="_Strip_ZCurve_Convexity" xfId="222"/>
    <cellStyle name="_Strip_ZCurve_Core" xfId="223"/>
    <cellStyle name="_Strip_ZCurve_Core 2" xfId="224"/>
    <cellStyle name="_Strip_ZCurve_Core_Composite Page" xfId="225"/>
    <cellStyle name="_Strip_ZCurve_Core_Config" xfId="226"/>
    <cellStyle name="_Strip_ZCurve_cp_Closes" xfId="227"/>
    <cellStyle name="_Strip_ZCurve_DISPLAY" xfId="228"/>
    <cellStyle name="_Strip_ZCurve_EOD_Closes" xfId="229"/>
    <cellStyle name="_Strip_ZCurve_EOD_Closes_1" xfId="230"/>
    <cellStyle name="_Strip_ZCurve_EOD_Curve" xfId="231"/>
    <cellStyle name="_Strip_ZCurve_EOD_Curve 2" xfId="232"/>
    <cellStyle name="_Strip_ZCurve_EOD_Curve 3" xfId="233"/>
    <cellStyle name="_Strip_ZCurve_EOD_Curve_Composite Page" xfId="234"/>
    <cellStyle name="_Strip_ZCurve_EOD_Curve_Core" xfId="235"/>
    <cellStyle name="_Strip_ZCurve_EOD_Curve_Core 2" xfId="236"/>
    <cellStyle name="_Strip_ZCurve_EOD_Curve_Futures" xfId="237"/>
    <cellStyle name="_Strip_ZCurve_EOD_Curve_Swaps" xfId="238"/>
    <cellStyle name="_Strip_ZCurve_Futures" xfId="239"/>
    <cellStyle name="_Strip_ZCurve_Futures 2" xfId="240"/>
    <cellStyle name="_Strip_ZCurve_Futures_Composite Page" xfId="241"/>
    <cellStyle name="_Strip_ZCurve_Futures_Config" xfId="242"/>
    <cellStyle name="_Strip_ZCurve_Gamma" xfId="243"/>
    <cellStyle name="_Strip_ZCurve_Gamma_1" xfId="244"/>
    <cellStyle name="_Strip_ZCurve_Gamma_Composite Page" xfId="245"/>
    <cellStyle name="_Strip_ZCurve_Gamma_Core" xfId="246"/>
    <cellStyle name="_Strip_ZCurve_Gamma_Futures" xfId="247"/>
    <cellStyle name="_Strip_ZCurve_Gamma_Futures_1" xfId="248"/>
    <cellStyle name="_Strip_ZCurve_Gamma_Swaps" xfId="249"/>
    <cellStyle name="_Strip_ZCurve_Gamma_Treasuries" xfId="250"/>
    <cellStyle name="_Strip_ZCurve_holidays" xfId="251"/>
    <cellStyle name="_Strip_ZCurve_Real_Time" xfId="252"/>
    <cellStyle name="_Strip_ZCurve_Real-Time" xfId="253"/>
    <cellStyle name="_Strip_ZCurve_Real-Time 2" xfId="254"/>
    <cellStyle name="_Strip_ZCurve_Real-Time_1" xfId="255"/>
    <cellStyle name="_Strip_ZCurve_Real-Time_Composite Page" xfId="256"/>
    <cellStyle name="_Strip_ZCurve_Real-Time_Core" xfId="257"/>
    <cellStyle name="_Strip_ZCurve_Real-Time_Futures" xfId="258"/>
    <cellStyle name="_Strip_ZCurve_Real-Time_Futures_1" xfId="259"/>
    <cellStyle name="_Strip_ZCurve_Real-Time_Swaps" xfId="260"/>
    <cellStyle name="_Strip_ZCurve_Real-Time_Treasuries" xfId="261"/>
    <cellStyle name="_Strip_ZCurve_Sheet1" xfId="262"/>
    <cellStyle name="_Strip_ZCurve_Swaps" xfId="263"/>
    <cellStyle name="_Strip_ZCurve_Swaps 2" xfId="264"/>
    <cellStyle name="_Strip_ZCurve_Swaps_Composite Page" xfId="265"/>
    <cellStyle name="_Strip_ZCurve_Swaps_Config" xfId="266"/>
    <cellStyle name="_Strip_ZCurve_T-Notes" xfId="267"/>
    <cellStyle name="_Strip_ZCurve_T-Notes 2" xfId="268"/>
    <cellStyle name="_Strip_ZCurve_T-Notes_Composite Page" xfId="269"/>
    <cellStyle name="_Strip_ZCurve_T-Notes_Config" xfId="270"/>
    <cellStyle name="_Strip_ZCurve_ToDo" xfId="271"/>
    <cellStyle name="_Strip_ZCurve_ToDo 2" xfId="272"/>
    <cellStyle name="_Strip_ZCurve_ToDoList" xfId="273"/>
    <cellStyle name="_Strip_ZCurve_ToDoList 2" xfId="274"/>
    <cellStyle name="_Strip_ZCurve_Treasuries" xfId="275"/>
    <cellStyle name="_Strip_ZCurve_Treasuries 2" xfId="276"/>
    <cellStyle name="_Strip_ZCurve_Treasuries_Composite Page" xfId="277"/>
    <cellStyle name="_Strip_ZCurve_Treasuries_Config" xfId="278"/>
    <cellStyle name="_Summary" xfId="279"/>
    <cellStyle name="_Summary 2" xfId="280"/>
    <cellStyle name="_Summary_Composite Page" xfId="281"/>
    <cellStyle name="_Summary_Config" xfId="282"/>
    <cellStyle name="_Today" xfId="283"/>
    <cellStyle name="_Trade Blotter" xfId="284"/>
    <cellStyle name="_Treasuries" xfId="285"/>
    <cellStyle name="_Treasuries 2" xfId="286"/>
    <cellStyle name="_Treasuries_Composite Page" xfId="287"/>
    <cellStyle name="_Treasuries_Config" xfId="288"/>
    <cellStyle name="_Turn" xfId="289"/>
    <cellStyle name="_Turn 2" xfId="290"/>
    <cellStyle name="_Turn_121Fut_View" xfId="291"/>
    <cellStyle name="_Turn_121Fut_View 2" xfId="292"/>
    <cellStyle name="_Turn_Apollo" xfId="293"/>
    <cellStyle name="_Turn_apollo_curves" xfId="294"/>
    <cellStyle name="_Turn_Apollo_Spread" xfId="295"/>
    <cellStyle name="_Turn_AssetSwap" xfId="296"/>
    <cellStyle name="_Turn_Composite Page" xfId="297"/>
    <cellStyle name="_Turn_Config" xfId="298"/>
    <cellStyle name="_Turn_Config_Composite Page" xfId="299"/>
    <cellStyle name="_Turn_Convexity" xfId="300"/>
    <cellStyle name="_Turn_Core" xfId="301"/>
    <cellStyle name="_Turn_Core 2" xfId="302"/>
    <cellStyle name="_Turn_Core_Composite Page" xfId="303"/>
    <cellStyle name="_Turn_Core_Config" xfId="304"/>
    <cellStyle name="_Turn_cp_Closes" xfId="305"/>
    <cellStyle name="_Turn_DISPLAY" xfId="306"/>
    <cellStyle name="_Turn_EOD_Closes" xfId="307"/>
    <cellStyle name="_Turn_EOD_Curve" xfId="308"/>
    <cellStyle name="_Turn_EOD_Curve 2" xfId="309"/>
    <cellStyle name="_Turn_EOD_Curve 3" xfId="310"/>
    <cellStyle name="_Turn_EOD_Curve_Composite Page" xfId="311"/>
    <cellStyle name="_Turn_EOD_Curve_Core" xfId="312"/>
    <cellStyle name="_Turn_EOD_Curve_Core 2" xfId="313"/>
    <cellStyle name="_Turn_EOD_Curve_Futures" xfId="314"/>
    <cellStyle name="_Turn_EOD_Curve_Swaps" xfId="315"/>
    <cellStyle name="_Turn_Futures" xfId="316"/>
    <cellStyle name="_Turn_Futures 2" xfId="317"/>
    <cellStyle name="_Turn_Futures_Composite Page" xfId="318"/>
    <cellStyle name="_Turn_Futures_Config" xfId="319"/>
    <cellStyle name="_Turn_Gamma" xfId="320"/>
    <cellStyle name="_Turn_Gamma_1" xfId="321"/>
    <cellStyle name="_Turn_Gamma_Composite Page" xfId="322"/>
    <cellStyle name="_Turn_Gamma_Core" xfId="323"/>
    <cellStyle name="_Turn_Gamma_Futures" xfId="324"/>
    <cellStyle name="_Turn_Gamma_Futures_1" xfId="325"/>
    <cellStyle name="_Turn_Gamma_Swaps" xfId="326"/>
    <cellStyle name="_Turn_Gamma_Treasuries" xfId="327"/>
    <cellStyle name="_Turn_holidays" xfId="328"/>
    <cellStyle name="_Turn_Real_Time" xfId="329"/>
    <cellStyle name="_Turn_Real-Time" xfId="330"/>
    <cellStyle name="_Turn_Real-Time 2" xfId="331"/>
    <cellStyle name="_Turn_Real-Time_1" xfId="332"/>
    <cellStyle name="_Turn_Real-Time_Composite Page" xfId="333"/>
    <cellStyle name="_Turn_Real-Time_Core" xfId="334"/>
    <cellStyle name="_Turn_Real-Time_Futures" xfId="335"/>
    <cellStyle name="_Turn_Real-Time_Futures_1" xfId="336"/>
    <cellStyle name="_Turn_Real-Time_Swaps" xfId="337"/>
    <cellStyle name="_Turn_Real-Time_Treasuries" xfId="338"/>
    <cellStyle name="_Turn_Swaps" xfId="339"/>
    <cellStyle name="_Turn_Swaps 2" xfId="340"/>
    <cellStyle name="_Turn_Swaps_Composite Page" xfId="341"/>
    <cellStyle name="_Turn_Swaps_Config" xfId="342"/>
    <cellStyle name="_Turn_T-Notes" xfId="343"/>
    <cellStyle name="_Turn_T-Notes 2" xfId="344"/>
    <cellStyle name="_Turn_T-Notes_Composite Page" xfId="345"/>
    <cellStyle name="_Turn_T-Notes_Config" xfId="346"/>
    <cellStyle name="_Turn_ToDo" xfId="347"/>
    <cellStyle name="_Turn_ToDo 2" xfId="348"/>
    <cellStyle name="_Turn_ToDoList" xfId="349"/>
    <cellStyle name="_Turn_ToDoList 2" xfId="350"/>
    <cellStyle name="_Turn_Treasuries" xfId="351"/>
    <cellStyle name="_Turn_Treasuries 2" xfId="352"/>
    <cellStyle name="_Turn_Treasuries_Composite Page" xfId="353"/>
    <cellStyle name="_Turn_Treasuries_Config" xfId="354"/>
    <cellStyle name="_ValuationViewer" xfId="355"/>
    <cellStyle name="_ValuationViewer_ValuationViewer" xfId="356"/>
    <cellStyle name="_Yesterday" xfId="357"/>
    <cellStyle name="=C:\WINNT35\SYSTEM32\COMMAND.COM" xfId="358"/>
    <cellStyle name="0.0000%" xfId="359"/>
    <cellStyle name="20% - Accent1 2" xfId="360"/>
    <cellStyle name="20% - Accent1 2 2" xfId="361"/>
    <cellStyle name="20% - Accent1 3" xfId="362"/>
    <cellStyle name="20% - Accent1 4" xfId="363"/>
    <cellStyle name="20% - Accent1 5" xfId="364"/>
    <cellStyle name="20% - Accent1 6" xfId="365"/>
    <cellStyle name="20% - Accent2 2" xfId="366"/>
    <cellStyle name="20% - Accent2 2 2" xfId="367"/>
    <cellStyle name="20% - Accent2 3" xfId="368"/>
    <cellStyle name="20% - Accent2 4" xfId="369"/>
    <cellStyle name="20% - Accent2 5" xfId="370"/>
    <cellStyle name="20% - Accent2 6" xfId="371"/>
    <cellStyle name="20% - Accent3 2" xfId="372"/>
    <cellStyle name="20% - Accent3 2 2" xfId="373"/>
    <cellStyle name="20% - Accent3 3" xfId="374"/>
    <cellStyle name="20% - Accent3 4" xfId="375"/>
    <cellStyle name="20% - Accent3 5" xfId="376"/>
    <cellStyle name="20% - Accent3 6" xfId="377"/>
    <cellStyle name="20% - Accent4 2" xfId="378"/>
    <cellStyle name="20% - Accent4 2 2" xfId="379"/>
    <cellStyle name="20% - Accent4 3" xfId="380"/>
    <cellStyle name="20% - Accent4 4" xfId="381"/>
    <cellStyle name="20% - Accent4 5" xfId="382"/>
    <cellStyle name="20% - Accent4 6" xfId="383"/>
    <cellStyle name="20% - Accent5 2" xfId="384"/>
    <cellStyle name="20% - Accent5 2 2" xfId="385"/>
    <cellStyle name="20% - Accent5 3" xfId="386"/>
    <cellStyle name="20% - Accent5 4" xfId="387"/>
    <cellStyle name="20% - Accent6 2" xfId="388"/>
    <cellStyle name="20% - Accent6 2 2" xfId="389"/>
    <cellStyle name="20% - Accent6 3" xfId="390"/>
    <cellStyle name="20% - Accent6 4" xfId="391"/>
    <cellStyle name="40% - Accent1 2" xfId="392"/>
    <cellStyle name="40% - Accent1 2 2" xfId="393"/>
    <cellStyle name="40% - Accent1 3" xfId="394"/>
    <cellStyle name="40% - Accent1 4" xfId="395"/>
    <cellStyle name="40% - Accent1 5" xfId="396"/>
    <cellStyle name="40% - Accent1 6" xfId="397"/>
    <cellStyle name="40% - Accent2 2" xfId="398"/>
    <cellStyle name="40% - Accent2 2 2" xfId="399"/>
    <cellStyle name="40% - Accent2 3" xfId="400"/>
    <cellStyle name="40% - Accent2 4" xfId="401"/>
    <cellStyle name="40% - Accent3 2" xfId="402"/>
    <cellStyle name="40% - Accent3 2 2" xfId="403"/>
    <cellStyle name="40% - Accent3 3" xfId="404"/>
    <cellStyle name="40% - Accent3 4" xfId="405"/>
    <cellStyle name="40% - Accent3 5" xfId="406"/>
    <cellStyle name="40% - Accent3 6" xfId="407"/>
    <cellStyle name="40% - Accent4 2" xfId="408"/>
    <cellStyle name="40% - Accent4 2 2" xfId="409"/>
    <cellStyle name="40% - Accent4 3" xfId="410"/>
    <cellStyle name="40% - Accent4 4" xfId="411"/>
    <cellStyle name="40% - Accent4 5" xfId="412"/>
    <cellStyle name="40% - Accent4 6" xfId="413"/>
    <cellStyle name="40% - Accent5 2" xfId="414"/>
    <cellStyle name="40% - Accent5 2 2" xfId="415"/>
    <cellStyle name="40% - Accent5 3" xfId="416"/>
    <cellStyle name="40% - Accent5 4" xfId="417"/>
    <cellStyle name="40% - Accent6 2" xfId="418"/>
    <cellStyle name="40% - Accent6 2 2" xfId="419"/>
    <cellStyle name="40% - Accent6 3" xfId="420"/>
    <cellStyle name="40% - Accent6 4" xfId="421"/>
    <cellStyle name="40% - Accent6 5" xfId="422"/>
    <cellStyle name="40% - Accent6 6" xfId="423"/>
    <cellStyle name="60% - Accent1 2" xfId="424"/>
    <cellStyle name="60% - Accent1 2 2" xfId="425"/>
    <cellStyle name="60% - Accent1 3" xfId="426"/>
    <cellStyle name="60% - Accent1 4" xfId="427"/>
    <cellStyle name="60% - Accent1 5" xfId="428"/>
    <cellStyle name="60% - Accent1 6" xfId="429"/>
    <cellStyle name="60% - Accent2 2" xfId="430"/>
    <cellStyle name="60% - Accent2 2 2" xfId="431"/>
    <cellStyle name="60% - Accent2 3" xfId="432"/>
    <cellStyle name="60% - Accent2 4" xfId="433"/>
    <cellStyle name="60% - Accent3 2" xfId="434"/>
    <cellStyle name="60% - Accent3 2 2" xfId="435"/>
    <cellStyle name="60% - Accent3 3" xfId="436"/>
    <cellStyle name="60% - Accent3 4" xfId="437"/>
    <cellStyle name="60% - Accent3 5" xfId="438"/>
    <cellStyle name="60% - Accent3 6" xfId="439"/>
    <cellStyle name="60% - Accent4 2" xfId="440"/>
    <cellStyle name="60% - Accent4 2 2" xfId="441"/>
    <cellStyle name="60% - Accent4 3" xfId="442"/>
    <cellStyle name="60% - Accent4 4" xfId="443"/>
    <cellStyle name="60% - Accent4 5" xfId="444"/>
    <cellStyle name="60% - Accent4 6" xfId="445"/>
    <cellStyle name="60% - Accent5 2" xfId="446"/>
    <cellStyle name="60% - Accent5 2 2" xfId="447"/>
    <cellStyle name="60% - Accent5 3" xfId="448"/>
    <cellStyle name="60% - Accent5 4" xfId="449"/>
    <cellStyle name="60% - Accent6 2" xfId="450"/>
    <cellStyle name="60% - Accent6 2 2" xfId="451"/>
    <cellStyle name="60% - Accent6 3" xfId="452"/>
    <cellStyle name="60% - Accent6 4" xfId="453"/>
    <cellStyle name="60% - Accent6 5" xfId="454"/>
    <cellStyle name="60% - Accent6 6" xfId="455"/>
    <cellStyle name="Accent1 2" xfId="456"/>
    <cellStyle name="Accent1 2 2" xfId="457"/>
    <cellStyle name="Accent1 3" xfId="458"/>
    <cellStyle name="Accent1 4" xfId="459"/>
    <cellStyle name="Accent1 5" xfId="460"/>
    <cellStyle name="Accent1 6" xfId="461"/>
    <cellStyle name="Accent2 2" xfId="462"/>
    <cellStyle name="Accent2 2 2" xfId="463"/>
    <cellStyle name="Accent2 3" xfId="464"/>
    <cellStyle name="Accent2 4" xfId="465"/>
    <cellStyle name="Accent3 2" xfId="466"/>
    <cellStyle name="Accent3 2 2" xfId="467"/>
    <cellStyle name="Accent3 3" xfId="468"/>
    <cellStyle name="Accent3 4" xfId="469"/>
    <cellStyle name="Accent4 2" xfId="470"/>
    <cellStyle name="Accent4 2 2" xfId="471"/>
    <cellStyle name="Accent4 3" xfId="472"/>
    <cellStyle name="Accent4 4" xfId="473"/>
    <cellStyle name="Accent4 5" xfId="474"/>
    <cellStyle name="Accent4 6" xfId="475"/>
    <cellStyle name="Accent5 2" xfId="476"/>
    <cellStyle name="Accent5 2 2" xfId="477"/>
    <cellStyle name="Accent5 3" xfId="478"/>
    <cellStyle name="Accent5 4" xfId="479"/>
    <cellStyle name="Accent6 2" xfId="480"/>
    <cellStyle name="Accent6 2 2" xfId="481"/>
    <cellStyle name="Accent6 3" xfId="482"/>
    <cellStyle name="Accent6 4" xfId="483"/>
    <cellStyle name="AppSvrCode" xfId="484"/>
    <cellStyle name="Array" xfId="485"/>
    <cellStyle name="Background" xfId="486"/>
    <cellStyle name="BackGround 2" xfId="487"/>
    <cellStyle name="Background 3" xfId="488"/>
    <cellStyle name="Background 4" xfId="489"/>
    <cellStyle name="Background 5" xfId="490"/>
    <cellStyle name="Background 6" xfId="491"/>
    <cellStyle name="Background 7" xfId="492"/>
    <cellStyle name="Background_apollo_curves" xfId="493"/>
    <cellStyle name="Bad 2" xfId="494"/>
    <cellStyle name="Bad 2 2" xfId="495"/>
    <cellStyle name="Bad 3" xfId="496"/>
    <cellStyle name="Bad 4" xfId="497"/>
    <cellStyle name="Bad 5" xfId="498"/>
    <cellStyle name="Bad 6" xfId="499"/>
    <cellStyle name="blp_column_header" xfId="500"/>
    <cellStyle name="Border" xfId="501"/>
    <cellStyle name="bullet" xfId="502"/>
    <cellStyle name="calc" xfId="503"/>
    <cellStyle name="Calculation 2" xfId="504"/>
    <cellStyle name="Calculation 2 2" xfId="505"/>
    <cellStyle name="Calculation 2 2 2" xfId="506"/>
    <cellStyle name="Calculation 2 2 2 2" xfId="507"/>
    <cellStyle name="Calculation 2 2 2 2 2" xfId="508"/>
    <cellStyle name="Calculation 2 2 2 2 2 2" xfId="509"/>
    <cellStyle name="Calculation 2 2 2 2 2 2 2" xfId="510"/>
    <cellStyle name="Calculation 2 2 2 2 2 2 2 2" xfId="511"/>
    <cellStyle name="Calculation 2 2 2 2 2 2 2 2 2" xfId="512"/>
    <cellStyle name="Calculation 2 2 2 2 2 2 2 3" xfId="513"/>
    <cellStyle name="Calculation 2 2 2 2 2 2 3" xfId="514"/>
    <cellStyle name="Calculation 2 2 2 2 2 2 3 2" xfId="515"/>
    <cellStyle name="Calculation 2 2 2 2 2 2 4" xfId="516"/>
    <cellStyle name="Calculation 2 2 2 2 2 3" xfId="517"/>
    <cellStyle name="Calculation 2 2 2 2 2 3 2" xfId="518"/>
    <cellStyle name="Calculation 2 2 2 2 2 3 2 2" xfId="519"/>
    <cellStyle name="Calculation 2 2 2 2 2 3 3" xfId="520"/>
    <cellStyle name="Calculation 2 2 2 2 2 3 4" xfId="521"/>
    <cellStyle name="Calculation 2 2 2 2 2 4" xfId="522"/>
    <cellStyle name="Calculation 2 2 2 2 2 4 2" xfId="523"/>
    <cellStyle name="Calculation 2 2 2 2 2 4 2 2" xfId="524"/>
    <cellStyle name="Calculation 2 2 2 2 2 4 3" xfId="525"/>
    <cellStyle name="Calculation 2 2 2 2 2 5" xfId="526"/>
    <cellStyle name="Calculation 2 2 2 2 2 5 2" xfId="527"/>
    <cellStyle name="Calculation 2 2 2 2 2 6" xfId="528"/>
    <cellStyle name="Calculation 2 2 2 2 3" xfId="529"/>
    <cellStyle name="Calculation 2 2 2 2 3 2" xfId="530"/>
    <cellStyle name="Calculation 2 2 2 2 3 2 2" xfId="531"/>
    <cellStyle name="Calculation 2 2 2 2 3 2 2 2" xfId="532"/>
    <cellStyle name="Calculation 2 2 2 2 3 2 2 2 2" xfId="533"/>
    <cellStyle name="Calculation 2 2 2 2 3 2 2 3" xfId="534"/>
    <cellStyle name="Calculation 2 2 2 2 3 2 3" xfId="535"/>
    <cellStyle name="Calculation 2 2 2 2 3 2 3 2" xfId="536"/>
    <cellStyle name="Calculation 2 2 2 2 3 2 4" xfId="537"/>
    <cellStyle name="Calculation 2 2 2 2 3 3" xfId="538"/>
    <cellStyle name="Calculation 2 2 2 2 3 3 2" xfId="539"/>
    <cellStyle name="Calculation 2 2 2 2 3 3 2 2" xfId="540"/>
    <cellStyle name="Calculation 2 2 2 2 3 3 3" xfId="541"/>
    <cellStyle name="Calculation 2 2 2 2 3 3 4" xfId="542"/>
    <cellStyle name="Calculation 2 2 2 2 3 4" xfId="543"/>
    <cellStyle name="Calculation 2 2 2 2 3 4 2" xfId="544"/>
    <cellStyle name="Calculation 2 2 2 2 3 4 2 2" xfId="545"/>
    <cellStyle name="Calculation 2 2 2 2 3 4 3" xfId="546"/>
    <cellStyle name="Calculation 2 2 2 2 3 5" xfId="547"/>
    <cellStyle name="Calculation 2 2 2 2 3 5 2" xfId="548"/>
    <cellStyle name="Calculation 2 2 2 2 3 6" xfId="549"/>
    <cellStyle name="Calculation 2 2 2 2 4" xfId="550"/>
    <cellStyle name="Calculation 2 2 2 2 4 2" xfId="551"/>
    <cellStyle name="Calculation 2 2 2 2 4 2 2" xfId="552"/>
    <cellStyle name="Calculation 2 2 2 2 4 2 2 2" xfId="553"/>
    <cellStyle name="Calculation 2 2 2 2 4 2 2 2 2" xfId="554"/>
    <cellStyle name="Calculation 2 2 2 2 4 2 2 3" xfId="555"/>
    <cellStyle name="Calculation 2 2 2 2 4 2 3" xfId="556"/>
    <cellStyle name="Calculation 2 2 2 2 4 2 3 2" xfId="557"/>
    <cellStyle name="Calculation 2 2 2 2 4 2 4" xfId="558"/>
    <cellStyle name="Calculation 2 2 2 2 4 3" xfId="559"/>
    <cellStyle name="Calculation 2 2 2 2 4 3 2" xfId="560"/>
    <cellStyle name="Calculation 2 2 2 2 4 3 2 2" xfId="561"/>
    <cellStyle name="Calculation 2 2 2 2 4 3 3" xfId="562"/>
    <cellStyle name="Calculation 2 2 2 2 4 3 4" xfId="563"/>
    <cellStyle name="Calculation 2 2 2 2 4 4" xfId="564"/>
    <cellStyle name="Calculation 2 2 2 2 4 4 2" xfId="565"/>
    <cellStyle name="Calculation 2 2 2 2 4 4 2 2" xfId="566"/>
    <cellStyle name="Calculation 2 2 2 2 4 4 3" xfId="567"/>
    <cellStyle name="Calculation 2 2 2 2 4 5" xfId="568"/>
    <cellStyle name="Calculation 2 2 2 2 4 5 2" xfId="569"/>
    <cellStyle name="Calculation 2 2 2 2 4 6" xfId="570"/>
    <cellStyle name="Calculation 2 2 2 2 5" xfId="571"/>
    <cellStyle name="Calculation 2 2 2 2 5 2" xfId="572"/>
    <cellStyle name="Calculation 2 2 2 3" xfId="573"/>
    <cellStyle name="Calculation 2 2 2 3 2" xfId="574"/>
    <cellStyle name="Calculation 2 2 2 3 2 2" xfId="575"/>
    <cellStyle name="Calculation 2 2 2 3 2 2 2" xfId="576"/>
    <cellStyle name="Calculation 2 2 2 3 2 2 2 2" xfId="577"/>
    <cellStyle name="Calculation 2 2 2 3 2 2 3" xfId="578"/>
    <cellStyle name="Calculation 2 2 2 3 2 3" xfId="579"/>
    <cellStyle name="Calculation 2 2 2 3 2 3 2" xfId="580"/>
    <cellStyle name="Calculation 2 2 2 3 2 4" xfId="581"/>
    <cellStyle name="Calculation 2 2 2 3 3" xfId="582"/>
    <cellStyle name="Calculation 2 2 2 3 3 2" xfId="583"/>
    <cellStyle name="Calculation 2 2 2 3 3 2 2" xfId="584"/>
    <cellStyle name="Calculation 2 2 2 3 3 3" xfId="585"/>
    <cellStyle name="Calculation 2 2 2 3 3 4" xfId="586"/>
    <cellStyle name="Calculation 2 2 2 3 4" xfId="587"/>
    <cellStyle name="Calculation 2 2 2 3 4 2" xfId="588"/>
    <cellStyle name="Calculation 2 2 2 3 4 2 2" xfId="589"/>
    <cellStyle name="Calculation 2 2 2 3 4 3" xfId="590"/>
    <cellStyle name="Calculation 2 2 2 3 5" xfId="591"/>
    <cellStyle name="Calculation 2 2 2 3 5 2" xfId="592"/>
    <cellStyle name="Calculation 2 2 2 3 6" xfId="593"/>
    <cellStyle name="Calculation 2 2 2 4" xfId="594"/>
    <cellStyle name="Calculation 2 2 2 4 2" xfId="595"/>
    <cellStyle name="Calculation 2 2 2 4 2 2" xfId="596"/>
    <cellStyle name="Calculation 2 2 2 4 2 2 2" xfId="597"/>
    <cellStyle name="Calculation 2 2 2 4 2 2 2 2" xfId="598"/>
    <cellStyle name="Calculation 2 2 2 4 2 2 3" xfId="599"/>
    <cellStyle name="Calculation 2 2 2 4 2 3" xfId="600"/>
    <cellStyle name="Calculation 2 2 2 4 2 3 2" xfId="601"/>
    <cellStyle name="Calculation 2 2 2 4 2 4" xfId="602"/>
    <cellStyle name="Calculation 2 2 2 4 3" xfId="603"/>
    <cellStyle name="Calculation 2 2 2 4 3 2" xfId="604"/>
    <cellStyle name="Calculation 2 2 2 4 3 2 2" xfId="605"/>
    <cellStyle name="Calculation 2 2 2 4 3 3" xfId="606"/>
    <cellStyle name="Calculation 2 2 2 4 3 4" xfId="607"/>
    <cellStyle name="Calculation 2 2 2 4 4" xfId="608"/>
    <cellStyle name="Calculation 2 2 2 4 4 2" xfId="609"/>
    <cellStyle name="Calculation 2 2 2 4 4 2 2" xfId="610"/>
    <cellStyle name="Calculation 2 2 2 4 4 3" xfId="611"/>
    <cellStyle name="Calculation 2 2 2 4 5" xfId="612"/>
    <cellStyle name="Calculation 2 2 2 4 5 2" xfId="613"/>
    <cellStyle name="Calculation 2 2 2 4 6" xfId="614"/>
    <cellStyle name="Calculation 2 2 2 5" xfId="615"/>
    <cellStyle name="Calculation 2 2 2 5 2" xfId="616"/>
    <cellStyle name="Calculation 2 2 2 5 2 2" xfId="617"/>
    <cellStyle name="Calculation 2 2 2 5 2 2 2" xfId="618"/>
    <cellStyle name="Calculation 2 2 2 5 2 2 2 2" xfId="619"/>
    <cellStyle name="Calculation 2 2 2 5 2 2 3" xfId="620"/>
    <cellStyle name="Calculation 2 2 2 5 2 3" xfId="621"/>
    <cellStyle name="Calculation 2 2 2 5 2 3 2" xfId="622"/>
    <cellStyle name="Calculation 2 2 2 5 2 4" xfId="623"/>
    <cellStyle name="Calculation 2 2 2 5 3" xfId="624"/>
    <cellStyle name="Calculation 2 2 2 5 3 2" xfId="625"/>
    <cellStyle name="Calculation 2 2 2 5 3 2 2" xfId="626"/>
    <cellStyle name="Calculation 2 2 2 5 3 3" xfId="627"/>
    <cellStyle name="Calculation 2 2 2 5 3 4" xfId="628"/>
    <cellStyle name="Calculation 2 2 2 5 4" xfId="629"/>
    <cellStyle name="Calculation 2 2 2 5 4 2" xfId="630"/>
    <cellStyle name="Calculation 2 2 2 5 4 2 2" xfId="631"/>
    <cellStyle name="Calculation 2 2 2 5 4 3" xfId="632"/>
    <cellStyle name="Calculation 2 2 2 5 5" xfId="633"/>
    <cellStyle name="Calculation 2 2 2 5 5 2" xfId="634"/>
    <cellStyle name="Calculation 2 2 2 5 6" xfId="635"/>
    <cellStyle name="Calculation 2 2 3" xfId="636"/>
    <cellStyle name="Calculation 2 2 3 2" xfId="637"/>
    <cellStyle name="Calculation 2 2 3 2 2" xfId="638"/>
    <cellStyle name="Calculation 2 2 3 2 2 2" xfId="639"/>
    <cellStyle name="Calculation 2 2 3 2 2 2 2" xfId="640"/>
    <cellStyle name="Calculation 2 2 3 2 2 2 2 2" xfId="641"/>
    <cellStyle name="Calculation 2 2 3 2 2 2 3" xfId="642"/>
    <cellStyle name="Calculation 2 2 3 2 2 3" xfId="643"/>
    <cellStyle name="Calculation 2 2 3 2 2 3 2" xfId="644"/>
    <cellStyle name="Calculation 2 2 3 2 2 4" xfId="645"/>
    <cellStyle name="Calculation 2 2 3 2 3" xfId="646"/>
    <cellStyle name="Calculation 2 2 3 2 3 2" xfId="647"/>
    <cellStyle name="Calculation 2 2 3 2 3 2 2" xfId="648"/>
    <cellStyle name="Calculation 2 2 3 2 3 3" xfId="649"/>
    <cellStyle name="Calculation 2 2 3 2 3 4" xfId="650"/>
    <cellStyle name="Calculation 2 2 3 2 4" xfId="651"/>
    <cellStyle name="Calculation 2 2 3 2 4 2" xfId="652"/>
    <cellStyle name="Calculation 2 2 3 2 4 2 2" xfId="653"/>
    <cellStyle name="Calculation 2 2 3 2 4 3" xfId="654"/>
    <cellStyle name="Calculation 2 2 3 2 5" xfId="655"/>
    <cellStyle name="Calculation 2 2 3 2 5 2" xfId="656"/>
    <cellStyle name="Calculation 2 2 3 2 6" xfId="657"/>
    <cellStyle name="Calculation 2 2 3 3" xfId="658"/>
    <cellStyle name="Calculation 2 2 3 3 2" xfId="659"/>
    <cellStyle name="Calculation 2 2 3 3 2 2" xfId="660"/>
    <cellStyle name="Calculation 2 2 3 3 2 2 2" xfId="661"/>
    <cellStyle name="Calculation 2 2 3 3 2 2 2 2" xfId="662"/>
    <cellStyle name="Calculation 2 2 3 3 2 2 3" xfId="663"/>
    <cellStyle name="Calculation 2 2 3 3 2 3" xfId="664"/>
    <cellStyle name="Calculation 2 2 3 3 2 3 2" xfId="665"/>
    <cellStyle name="Calculation 2 2 3 3 2 4" xfId="666"/>
    <cellStyle name="Calculation 2 2 3 3 3" xfId="667"/>
    <cellStyle name="Calculation 2 2 3 3 3 2" xfId="668"/>
    <cellStyle name="Calculation 2 2 3 3 3 2 2" xfId="669"/>
    <cellStyle name="Calculation 2 2 3 3 3 3" xfId="670"/>
    <cellStyle name="Calculation 2 2 3 3 3 4" xfId="671"/>
    <cellStyle name="Calculation 2 2 3 3 4" xfId="672"/>
    <cellStyle name="Calculation 2 2 3 3 4 2" xfId="673"/>
    <cellStyle name="Calculation 2 2 3 3 4 2 2" xfId="674"/>
    <cellStyle name="Calculation 2 2 3 3 4 3" xfId="675"/>
    <cellStyle name="Calculation 2 2 3 3 5" xfId="676"/>
    <cellStyle name="Calculation 2 2 3 3 5 2" xfId="677"/>
    <cellStyle name="Calculation 2 2 3 3 6" xfId="678"/>
    <cellStyle name="Calculation 2 2 3 4" xfId="679"/>
    <cellStyle name="Calculation 2 2 3 4 2" xfId="680"/>
    <cellStyle name="Calculation 2 2 3 4 2 2" xfId="681"/>
    <cellStyle name="Calculation 2 2 3 4 2 2 2" xfId="682"/>
    <cellStyle name="Calculation 2 2 3 4 2 2 2 2" xfId="683"/>
    <cellStyle name="Calculation 2 2 3 4 2 2 3" xfId="684"/>
    <cellStyle name="Calculation 2 2 3 4 2 3" xfId="685"/>
    <cellStyle name="Calculation 2 2 3 4 2 3 2" xfId="686"/>
    <cellStyle name="Calculation 2 2 3 4 2 4" xfId="687"/>
    <cellStyle name="Calculation 2 2 3 4 3" xfId="688"/>
    <cellStyle name="Calculation 2 2 3 4 3 2" xfId="689"/>
    <cellStyle name="Calculation 2 2 3 4 3 2 2" xfId="690"/>
    <cellStyle name="Calculation 2 2 3 4 3 3" xfId="691"/>
    <cellStyle name="Calculation 2 2 3 4 3 4" xfId="692"/>
    <cellStyle name="Calculation 2 2 3 4 4" xfId="693"/>
    <cellStyle name="Calculation 2 2 3 4 4 2" xfId="694"/>
    <cellStyle name="Calculation 2 2 3 4 4 2 2" xfId="695"/>
    <cellStyle name="Calculation 2 2 3 4 4 3" xfId="696"/>
    <cellStyle name="Calculation 2 2 3 4 5" xfId="697"/>
    <cellStyle name="Calculation 2 2 3 4 5 2" xfId="698"/>
    <cellStyle name="Calculation 2 2 3 4 6" xfId="699"/>
    <cellStyle name="Calculation 2 2 3 5" xfId="700"/>
    <cellStyle name="Calculation 2 2 3 5 2" xfId="701"/>
    <cellStyle name="Calculation 2 2 4" xfId="702"/>
    <cellStyle name="Calculation 2 2 4 2" xfId="703"/>
    <cellStyle name="Calculation 2 2 4 2 2" xfId="704"/>
    <cellStyle name="Calculation 2 2 4 2 2 2" xfId="705"/>
    <cellStyle name="Calculation 2 2 4 2 2 2 2" xfId="706"/>
    <cellStyle name="Calculation 2 2 4 2 2 2 2 2" xfId="707"/>
    <cellStyle name="Calculation 2 2 4 2 2 2 3" xfId="708"/>
    <cellStyle name="Calculation 2 2 4 2 2 3" xfId="709"/>
    <cellStyle name="Calculation 2 2 4 2 2 3 2" xfId="710"/>
    <cellStyle name="Calculation 2 2 4 2 2 4" xfId="711"/>
    <cellStyle name="Calculation 2 2 4 2 3" xfId="712"/>
    <cellStyle name="Calculation 2 2 4 2 3 2" xfId="713"/>
    <cellStyle name="Calculation 2 2 4 2 3 2 2" xfId="714"/>
    <cellStyle name="Calculation 2 2 4 2 3 3" xfId="715"/>
    <cellStyle name="Calculation 2 2 4 2 3 4" xfId="716"/>
    <cellStyle name="Calculation 2 2 4 2 4" xfId="717"/>
    <cellStyle name="Calculation 2 2 4 2 4 2" xfId="718"/>
    <cellStyle name="Calculation 2 2 4 2 4 2 2" xfId="719"/>
    <cellStyle name="Calculation 2 2 4 2 4 3" xfId="720"/>
    <cellStyle name="Calculation 2 2 4 2 5" xfId="721"/>
    <cellStyle name="Calculation 2 2 4 2 5 2" xfId="722"/>
    <cellStyle name="Calculation 2 2 4 2 6" xfId="723"/>
    <cellStyle name="Calculation 2 2 4 3" xfId="724"/>
    <cellStyle name="Calculation 2 2 4 3 2" xfId="725"/>
    <cellStyle name="Calculation 2 2 4 3 2 2" xfId="726"/>
    <cellStyle name="Calculation 2 2 4 3 2 2 2" xfId="727"/>
    <cellStyle name="Calculation 2 2 4 3 2 2 2 2" xfId="728"/>
    <cellStyle name="Calculation 2 2 4 3 2 2 3" xfId="729"/>
    <cellStyle name="Calculation 2 2 4 3 2 3" xfId="730"/>
    <cellStyle name="Calculation 2 2 4 3 2 3 2" xfId="731"/>
    <cellStyle name="Calculation 2 2 4 3 2 4" xfId="732"/>
    <cellStyle name="Calculation 2 2 4 3 3" xfId="733"/>
    <cellStyle name="Calculation 2 2 4 3 3 2" xfId="734"/>
    <cellStyle name="Calculation 2 2 4 3 3 2 2" xfId="735"/>
    <cellStyle name="Calculation 2 2 4 3 3 3" xfId="736"/>
    <cellStyle name="Calculation 2 2 4 3 3 4" xfId="737"/>
    <cellStyle name="Calculation 2 2 4 3 4" xfId="738"/>
    <cellStyle name="Calculation 2 2 4 3 4 2" xfId="739"/>
    <cellStyle name="Calculation 2 2 4 3 4 2 2" xfId="740"/>
    <cellStyle name="Calculation 2 2 4 3 4 3" xfId="741"/>
    <cellStyle name="Calculation 2 2 4 3 5" xfId="742"/>
    <cellStyle name="Calculation 2 2 4 3 5 2" xfId="743"/>
    <cellStyle name="Calculation 2 2 4 3 6" xfId="744"/>
    <cellStyle name="Calculation 2 2 4 4" xfId="745"/>
    <cellStyle name="Calculation 2 2 4 4 2" xfId="746"/>
    <cellStyle name="Calculation 2 2 4 4 2 2" xfId="747"/>
    <cellStyle name="Calculation 2 2 4 4 2 2 2" xfId="748"/>
    <cellStyle name="Calculation 2 2 4 4 2 3" xfId="749"/>
    <cellStyle name="Calculation 2 2 4 4 3" xfId="750"/>
    <cellStyle name="Calculation 2 2 4 4 3 2" xfId="751"/>
    <cellStyle name="Calculation 2 2 4 4 4" xfId="752"/>
    <cellStyle name="Calculation 2 2 4 5" xfId="753"/>
    <cellStyle name="Calculation 2 2 4 5 2" xfId="754"/>
    <cellStyle name="Calculation 2 2 4 5 2 2" xfId="755"/>
    <cellStyle name="Calculation 2 2 4 5 3" xfId="756"/>
    <cellStyle name="Calculation 2 2 4 5 4" xfId="757"/>
    <cellStyle name="Calculation 2 2 4 6" xfId="758"/>
    <cellStyle name="Calculation 2 2 4 6 2" xfId="759"/>
    <cellStyle name="Calculation 2 2 4 6 2 2" xfId="760"/>
    <cellStyle name="Calculation 2 2 4 6 3" xfId="761"/>
    <cellStyle name="Calculation 2 2 4 7" xfId="762"/>
    <cellStyle name="Calculation 2 2 4 7 2" xfId="763"/>
    <cellStyle name="Calculation 2 2 4 8" xfId="764"/>
    <cellStyle name="Calculation 2 2 5" xfId="765"/>
    <cellStyle name="Calculation 2 2 5 2" xfId="766"/>
    <cellStyle name="Calculation 2 2 5 2 2" xfId="767"/>
    <cellStyle name="Calculation 2 2 5 2 2 2" xfId="768"/>
    <cellStyle name="Calculation 2 2 5 2 2 2 2" xfId="769"/>
    <cellStyle name="Calculation 2 2 5 2 2 3" xfId="770"/>
    <cellStyle name="Calculation 2 2 5 2 3" xfId="771"/>
    <cellStyle name="Calculation 2 2 5 2 3 2" xfId="772"/>
    <cellStyle name="Calculation 2 2 5 2 4" xfId="773"/>
    <cellStyle name="Calculation 2 2 5 3" xfId="774"/>
    <cellStyle name="Calculation 2 2 5 3 2" xfId="775"/>
    <cellStyle name="Calculation 2 2 5 3 2 2" xfId="776"/>
    <cellStyle name="Calculation 2 2 5 3 3" xfId="777"/>
    <cellStyle name="Calculation 2 2 5 3 4" xfId="778"/>
    <cellStyle name="Calculation 2 2 5 4" xfId="779"/>
    <cellStyle name="Calculation 2 2 5 4 2" xfId="780"/>
    <cellStyle name="Calculation 2 2 5 4 2 2" xfId="781"/>
    <cellStyle name="Calculation 2 2 5 4 3" xfId="782"/>
    <cellStyle name="Calculation 2 2 5 5" xfId="783"/>
    <cellStyle name="Calculation 2 2 5 5 2" xfId="784"/>
    <cellStyle name="Calculation 2 2 5 6" xfId="785"/>
    <cellStyle name="Calculation 2 3" xfId="786"/>
    <cellStyle name="Calculation 2 3 2" xfId="787"/>
    <cellStyle name="Calculation 2 3 2 2" xfId="788"/>
    <cellStyle name="Calculation 2 3 2 2 2" xfId="789"/>
    <cellStyle name="Calculation 2 3 2 2 2 2" xfId="790"/>
    <cellStyle name="Calculation 2 3 2 2 2 2 2" xfId="791"/>
    <cellStyle name="Calculation 2 3 2 2 2 2 2 2" xfId="792"/>
    <cellStyle name="Calculation 2 3 2 2 2 2 3" xfId="793"/>
    <cellStyle name="Calculation 2 3 2 2 2 3" xfId="794"/>
    <cellStyle name="Calculation 2 3 2 2 2 3 2" xfId="795"/>
    <cellStyle name="Calculation 2 3 2 2 2 4" xfId="796"/>
    <cellStyle name="Calculation 2 3 2 2 3" xfId="797"/>
    <cellStyle name="Calculation 2 3 2 2 3 2" xfId="798"/>
    <cellStyle name="Calculation 2 3 2 2 3 2 2" xfId="799"/>
    <cellStyle name="Calculation 2 3 2 2 3 3" xfId="800"/>
    <cellStyle name="Calculation 2 3 2 2 3 4" xfId="801"/>
    <cellStyle name="Calculation 2 3 2 2 4" xfId="802"/>
    <cellStyle name="Calculation 2 3 2 2 4 2" xfId="803"/>
    <cellStyle name="Calculation 2 3 2 2 4 2 2" xfId="804"/>
    <cellStyle name="Calculation 2 3 2 2 4 3" xfId="805"/>
    <cellStyle name="Calculation 2 3 2 2 5" xfId="806"/>
    <cellStyle name="Calculation 2 3 2 2 5 2" xfId="807"/>
    <cellStyle name="Calculation 2 3 2 2 6" xfId="808"/>
    <cellStyle name="Calculation 2 3 2 3" xfId="809"/>
    <cellStyle name="Calculation 2 3 2 3 2" xfId="810"/>
    <cellStyle name="Calculation 2 3 2 3 2 2" xfId="811"/>
    <cellStyle name="Calculation 2 3 2 3 2 2 2" xfId="812"/>
    <cellStyle name="Calculation 2 3 2 3 2 2 2 2" xfId="813"/>
    <cellStyle name="Calculation 2 3 2 3 2 2 3" xfId="814"/>
    <cellStyle name="Calculation 2 3 2 3 2 3" xfId="815"/>
    <cellStyle name="Calculation 2 3 2 3 2 3 2" xfId="816"/>
    <cellStyle name="Calculation 2 3 2 3 2 4" xfId="817"/>
    <cellStyle name="Calculation 2 3 2 3 3" xfId="818"/>
    <cellStyle name="Calculation 2 3 2 3 3 2" xfId="819"/>
    <cellStyle name="Calculation 2 3 2 3 3 2 2" xfId="820"/>
    <cellStyle name="Calculation 2 3 2 3 3 3" xfId="821"/>
    <cellStyle name="Calculation 2 3 2 3 3 4" xfId="822"/>
    <cellStyle name="Calculation 2 3 2 3 4" xfId="823"/>
    <cellStyle name="Calculation 2 3 2 3 4 2" xfId="824"/>
    <cellStyle name="Calculation 2 3 2 3 4 2 2" xfId="825"/>
    <cellStyle name="Calculation 2 3 2 3 4 3" xfId="826"/>
    <cellStyle name="Calculation 2 3 2 3 5" xfId="827"/>
    <cellStyle name="Calculation 2 3 2 3 5 2" xfId="828"/>
    <cellStyle name="Calculation 2 3 2 3 6" xfId="829"/>
    <cellStyle name="Calculation 2 3 2 4" xfId="830"/>
    <cellStyle name="Calculation 2 3 2 4 2" xfId="831"/>
    <cellStyle name="Calculation 2 3 2 4 2 2" xfId="832"/>
    <cellStyle name="Calculation 2 3 2 4 2 2 2" xfId="833"/>
    <cellStyle name="Calculation 2 3 2 4 2 2 2 2" xfId="834"/>
    <cellStyle name="Calculation 2 3 2 4 2 2 3" xfId="835"/>
    <cellStyle name="Calculation 2 3 2 4 2 3" xfId="836"/>
    <cellStyle name="Calculation 2 3 2 4 2 3 2" xfId="837"/>
    <cellStyle name="Calculation 2 3 2 4 2 4" xfId="838"/>
    <cellStyle name="Calculation 2 3 2 4 3" xfId="839"/>
    <cellStyle name="Calculation 2 3 2 4 3 2" xfId="840"/>
    <cellStyle name="Calculation 2 3 2 4 3 2 2" xfId="841"/>
    <cellStyle name="Calculation 2 3 2 4 3 3" xfId="842"/>
    <cellStyle name="Calculation 2 3 2 4 3 4" xfId="843"/>
    <cellStyle name="Calculation 2 3 2 4 4" xfId="844"/>
    <cellStyle name="Calculation 2 3 2 4 4 2" xfId="845"/>
    <cellStyle name="Calculation 2 3 2 4 4 2 2" xfId="846"/>
    <cellStyle name="Calculation 2 3 2 4 4 3" xfId="847"/>
    <cellStyle name="Calculation 2 3 2 4 5" xfId="848"/>
    <cellStyle name="Calculation 2 3 2 4 5 2" xfId="849"/>
    <cellStyle name="Calculation 2 3 2 4 6" xfId="850"/>
    <cellStyle name="Calculation 2 3 2 5" xfId="851"/>
    <cellStyle name="Calculation 2 3 2 5 2" xfId="852"/>
    <cellStyle name="Calculation 2 3 3" xfId="853"/>
    <cellStyle name="Calculation 2 3 3 2" xfId="854"/>
    <cellStyle name="Calculation 2 3 3 2 2" xfId="855"/>
    <cellStyle name="Calculation 2 3 3 2 2 2" xfId="856"/>
    <cellStyle name="Calculation 2 3 3 2 2 2 2" xfId="857"/>
    <cellStyle name="Calculation 2 3 3 2 2 3" xfId="858"/>
    <cellStyle name="Calculation 2 3 3 2 3" xfId="859"/>
    <cellStyle name="Calculation 2 3 3 2 3 2" xfId="860"/>
    <cellStyle name="Calculation 2 3 3 2 4" xfId="861"/>
    <cellStyle name="Calculation 2 3 3 3" xfId="862"/>
    <cellStyle name="Calculation 2 3 3 3 2" xfId="863"/>
    <cellStyle name="Calculation 2 3 3 3 2 2" xfId="864"/>
    <cellStyle name="Calculation 2 3 3 3 3" xfId="865"/>
    <cellStyle name="Calculation 2 3 3 3 4" xfId="866"/>
    <cellStyle name="Calculation 2 3 3 4" xfId="867"/>
    <cellStyle name="Calculation 2 3 3 4 2" xfId="868"/>
    <cellStyle name="Calculation 2 3 3 4 2 2" xfId="869"/>
    <cellStyle name="Calculation 2 3 3 4 3" xfId="870"/>
    <cellStyle name="Calculation 2 3 3 5" xfId="871"/>
    <cellStyle name="Calculation 2 3 3 5 2" xfId="872"/>
    <cellStyle name="Calculation 2 3 3 6" xfId="873"/>
    <cellStyle name="Calculation 2 3 4" xfId="874"/>
    <cellStyle name="Calculation 2 3 4 2" xfId="875"/>
    <cellStyle name="Calculation 2 3 4 2 2" xfId="876"/>
    <cellStyle name="Calculation 2 3 4 2 2 2" xfId="877"/>
    <cellStyle name="Calculation 2 3 4 2 2 2 2" xfId="878"/>
    <cellStyle name="Calculation 2 3 4 2 2 3" xfId="879"/>
    <cellStyle name="Calculation 2 3 4 2 3" xfId="880"/>
    <cellStyle name="Calculation 2 3 4 2 3 2" xfId="881"/>
    <cellStyle name="Calculation 2 3 4 2 4" xfId="882"/>
    <cellStyle name="Calculation 2 3 4 3" xfId="883"/>
    <cellStyle name="Calculation 2 3 4 3 2" xfId="884"/>
    <cellStyle name="Calculation 2 3 4 3 2 2" xfId="885"/>
    <cellStyle name="Calculation 2 3 4 3 3" xfId="886"/>
    <cellStyle name="Calculation 2 3 4 3 4" xfId="887"/>
    <cellStyle name="Calculation 2 3 4 4" xfId="888"/>
    <cellStyle name="Calculation 2 3 4 4 2" xfId="889"/>
    <cellStyle name="Calculation 2 3 4 4 2 2" xfId="890"/>
    <cellStyle name="Calculation 2 3 4 4 3" xfId="891"/>
    <cellStyle name="Calculation 2 3 4 5" xfId="892"/>
    <cellStyle name="Calculation 2 3 4 5 2" xfId="893"/>
    <cellStyle name="Calculation 2 3 4 6" xfId="894"/>
    <cellStyle name="Calculation 2 3 5" xfId="895"/>
    <cellStyle name="Calculation 2 3 5 2" xfId="896"/>
    <cellStyle name="Calculation 2 3 5 2 2" xfId="897"/>
    <cellStyle name="Calculation 2 3 5 2 2 2" xfId="898"/>
    <cellStyle name="Calculation 2 3 5 2 2 2 2" xfId="899"/>
    <cellStyle name="Calculation 2 3 5 2 2 3" xfId="900"/>
    <cellStyle name="Calculation 2 3 5 2 3" xfId="901"/>
    <cellStyle name="Calculation 2 3 5 2 3 2" xfId="902"/>
    <cellStyle name="Calculation 2 3 5 2 4" xfId="903"/>
    <cellStyle name="Calculation 2 3 5 3" xfId="904"/>
    <cellStyle name="Calculation 2 3 5 3 2" xfId="905"/>
    <cellStyle name="Calculation 2 3 5 3 2 2" xfId="906"/>
    <cellStyle name="Calculation 2 3 5 3 3" xfId="907"/>
    <cellStyle name="Calculation 2 3 5 3 4" xfId="908"/>
    <cellStyle name="Calculation 2 3 5 4" xfId="909"/>
    <cellStyle name="Calculation 2 3 5 4 2" xfId="910"/>
    <cellStyle name="Calculation 2 3 5 4 2 2" xfId="911"/>
    <cellStyle name="Calculation 2 3 5 4 3" xfId="912"/>
    <cellStyle name="Calculation 2 3 5 5" xfId="913"/>
    <cellStyle name="Calculation 2 3 5 5 2" xfId="914"/>
    <cellStyle name="Calculation 2 3 5 6" xfId="915"/>
    <cellStyle name="Calculation 2 4" xfId="916"/>
    <cellStyle name="Calculation 2 4 2" xfId="917"/>
    <cellStyle name="Calculation 2 4 2 2" xfId="918"/>
    <cellStyle name="Calculation 2 4 2 2 2" xfId="919"/>
    <cellStyle name="Calculation 2 4 2 2 2 2" xfId="920"/>
    <cellStyle name="Calculation 2 4 2 2 2 2 2" xfId="921"/>
    <cellStyle name="Calculation 2 4 2 2 2 3" xfId="922"/>
    <cellStyle name="Calculation 2 4 2 2 3" xfId="923"/>
    <cellStyle name="Calculation 2 4 2 2 3 2" xfId="924"/>
    <cellStyle name="Calculation 2 4 2 2 4" xfId="925"/>
    <cellStyle name="Calculation 2 4 2 3" xfId="926"/>
    <cellStyle name="Calculation 2 4 2 3 2" xfId="927"/>
    <cellStyle name="Calculation 2 4 2 3 2 2" xfId="928"/>
    <cellStyle name="Calculation 2 4 2 3 3" xfId="929"/>
    <cellStyle name="Calculation 2 4 2 3 4" xfId="930"/>
    <cellStyle name="Calculation 2 4 2 4" xfId="931"/>
    <cellStyle name="Calculation 2 4 2 4 2" xfId="932"/>
    <cellStyle name="Calculation 2 4 2 4 2 2" xfId="933"/>
    <cellStyle name="Calculation 2 4 2 4 3" xfId="934"/>
    <cellStyle name="Calculation 2 4 2 5" xfId="935"/>
    <cellStyle name="Calculation 2 4 2 5 2" xfId="936"/>
    <cellStyle name="Calculation 2 4 2 6" xfId="937"/>
    <cellStyle name="Calculation 2 4 3" xfId="938"/>
    <cellStyle name="Calculation 2 4 3 2" xfId="939"/>
    <cellStyle name="Calculation 2 4 3 2 2" xfId="940"/>
    <cellStyle name="Calculation 2 4 3 2 2 2" xfId="941"/>
    <cellStyle name="Calculation 2 4 3 2 2 2 2" xfId="942"/>
    <cellStyle name="Calculation 2 4 3 2 2 3" xfId="943"/>
    <cellStyle name="Calculation 2 4 3 2 3" xfId="944"/>
    <cellStyle name="Calculation 2 4 3 2 3 2" xfId="945"/>
    <cellStyle name="Calculation 2 4 3 2 4" xfId="946"/>
    <cellStyle name="Calculation 2 4 3 3" xfId="947"/>
    <cellStyle name="Calculation 2 4 3 3 2" xfId="948"/>
    <cellStyle name="Calculation 2 4 3 3 2 2" xfId="949"/>
    <cellStyle name="Calculation 2 4 3 3 3" xfId="950"/>
    <cellStyle name="Calculation 2 4 3 3 4" xfId="951"/>
    <cellStyle name="Calculation 2 4 3 4" xfId="952"/>
    <cellStyle name="Calculation 2 4 3 4 2" xfId="953"/>
    <cellStyle name="Calculation 2 4 3 4 2 2" xfId="954"/>
    <cellStyle name="Calculation 2 4 3 4 3" xfId="955"/>
    <cellStyle name="Calculation 2 4 3 5" xfId="956"/>
    <cellStyle name="Calculation 2 4 3 5 2" xfId="957"/>
    <cellStyle name="Calculation 2 4 3 6" xfId="958"/>
    <cellStyle name="Calculation 2 4 4" xfId="959"/>
    <cellStyle name="Calculation 2 4 4 2" xfId="960"/>
    <cellStyle name="Calculation 2 4 4 2 2" xfId="961"/>
    <cellStyle name="Calculation 2 4 4 2 2 2" xfId="962"/>
    <cellStyle name="Calculation 2 4 4 2 2 2 2" xfId="963"/>
    <cellStyle name="Calculation 2 4 4 2 2 3" xfId="964"/>
    <cellStyle name="Calculation 2 4 4 2 3" xfId="965"/>
    <cellStyle name="Calculation 2 4 4 2 3 2" xfId="966"/>
    <cellStyle name="Calculation 2 4 4 2 4" xfId="967"/>
    <cellStyle name="Calculation 2 4 4 3" xfId="968"/>
    <cellStyle name="Calculation 2 4 4 3 2" xfId="969"/>
    <cellStyle name="Calculation 2 4 4 3 2 2" xfId="970"/>
    <cellStyle name="Calculation 2 4 4 3 3" xfId="971"/>
    <cellStyle name="Calculation 2 4 4 3 4" xfId="972"/>
    <cellStyle name="Calculation 2 4 4 4" xfId="973"/>
    <cellStyle name="Calculation 2 4 4 4 2" xfId="974"/>
    <cellStyle name="Calculation 2 4 4 4 2 2" xfId="975"/>
    <cellStyle name="Calculation 2 4 4 4 3" xfId="976"/>
    <cellStyle name="Calculation 2 4 4 5" xfId="977"/>
    <cellStyle name="Calculation 2 4 4 5 2" xfId="978"/>
    <cellStyle name="Calculation 2 4 4 6" xfId="979"/>
    <cellStyle name="Calculation 2 4 5" xfId="980"/>
    <cellStyle name="Calculation 2 4 5 2" xfId="981"/>
    <cellStyle name="Calculation 2 5" xfId="982"/>
    <cellStyle name="Calculation 2 5 2" xfId="983"/>
    <cellStyle name="Calculation 2 5 2 2" xfId="984"/>
    <cellStyle name="Calculation 2 5 2 2 2" xfId="985"/>
    <cellStyle name="Calculation 2 5 2 2 2 2" xfId="986"/>
    <cellStyle name="Calculation 2 5 2 2 2 2 2" xfId="987"/>
    <cellStyle name="Calculation 2 5 2 2 2 3" xfId="988"/>
    <cellStyle name="Calculation 2 5 2 2 3" xfId="989"/>
    <cellStyle name="Calculation 2 5 2 2 3 2" xfId="990"/>
    <cellStyle name="Calculation 2 5 2 2 4" xfId="991"/>
    <cellStyle name="Calculation 2 5 2 3" xfId="992"/>
    <cellStyle name="Calculation 2 5 2 3 2" xfId="993"/>
    <cellStyle name="Calculation 2 5 2 3 2 2" xfId="994"/>
    <cellStyle name="Calculation 2 5 2 3 3" xfId="995"/>
    <cellStyle name="Calculation 2 5 2 3 4" xfId="996"/>
    <cellStyle name="Calculation 2 5 2 4" xfId="997"/>
    <cellStyle name="Calculation 2 5 2 4 2" xfId="998"/>
    <cellStyle name="Calculation 2 5 2 4 2 2" xfId="999"/>
    <cellStyle name="Calculation 2 5 2 4 3" xfId="1000"/>
    <cellStyle name="Calculation 2 5 2 5" xfId="1001"/>
    <cellStyle name="Calculation 2 5 2 5 2" xfId="1002"/>
    <cellStyle name="Calculation 2 5 2 6" xfId="1003"/>
    <cellStyle name="Calculation 2 5 3" xfId="1004"/>
    <cellStyle name="Calculation 2 5 3 2" xfId="1005"/>
    <cellStyle name="Calculation 2 5 3 2 2" xfId="1006"/>
    <cellStyle name="Calculation 2 5 3 2 2 2" xfId="1007"/>
    <cellStyle name="Calculation 2 5 3 2 2 2 2" xfId="1008"/>
    <cellStyle name="Calculation 2 5 3 2 2 3" xfId="1009"/>
    <cellStyle name="Calculation 2 5 3 2 3" xfId="1010"/>
    <cellStyle name="Calculation 2 5 3 2 3 2" xfId="1011"/>
    <cellStyle name="Calculation 2 5 3 2 4" xfId="1012"/>
    <cellStyle name="Calculation 2 5 3 3" xfId="1013"/>
    <cellStyle name="Calculation 2 5 3 3 2" xfId="1014"/>
    <cellStyle name="Calculation 2 5 3 3 2 2" xfId="1015"/>
    <cellStyle name="Calculation 2 5 3 3 3" xfId="1016"/>
    <cellStyle name="Calculation 2 5 3 3 4" xfId="1017"/>
    <cellStyle name="Calculation 2 5 3 4" xfId="1018"/>
    <cellStyle name="Calculation 2 5 3 4 2" xfId="1019"/>
    <cellStyle name="Calculation 2 5 3 4 2 2" xfId="1020"/>
    <cellStyle name="Calculation 2 5 3 4 3" xfId="1021"/>
    <cellStyle name="Calculation 2 5 3 5" xfId="1022"/>
    <cellStyle name="Calculation 2 5 3 5 2" xfId="1023"/>
    <cellStyle name="Calculation 2 5 3 6" xfId="1024"/>
    <cellStyle name="Calculation 2 5 4" xfId="1025"/>
    <cellStyle name="Calculation 2 5 4 2" xfId="1026"/>
    <cellStyle name="Calculation 2 5 4 2 2" xfId="1027"/>
    <cellStyle name="Calculation 2 5 4 2 2 2" xfId="1028"/>
    <cellStyle name="Calculation 2 5 4 2 3" xfId="1029"/>
    <cellStyle name="Calculation 2 5 4 3" xfId="1030"/>
    <cellStyle name="Calculation 2 5 4 3 2" xfId="1031"/>
    <cellStyle name="Calculation 2 5 4 4" xfId="1032"/>
    <cellStyle name="Calculation 2 5 5" xfId="1033"/>
    <cellStyle name="Calculation 2 5 5 2" xfId="1034"/>
    <cellStyle name="Calculation 2 5 5 2 2" xfId="1035"/>
    <cellStyle name="Calculation 2 5 5 3" xfId="1036"/>
    <cellStyle name="Calculation 2 5 5 4" xfId="1037"/>
    <cellStyle name="Calculation 2 5 6" xfId="1038"/>
    <cellStyle name="Calculation 2 5 6 2" xfId="1039"/>
    <cellStyle name="Calculation 2 5 6 2 2" xfId="1040"/>
    <cellStyle name="Calculation 2 5 6 3" xfId="1041"/>
    <cellStyle name="Calculation 2 5 7" xfId="1042"/>
    <cellStyle name="Calculation 2 5 7 2" xfId="1043"/>
    <cellStyle name="Calculation 2 5 8" xfId="1044"/>
    <cellStyle name="Calculation 2 6" xfId="1045"/>
    <cellStyle name="Calculation 2 6 2" xfId="1046"/>
    <cellStyle name="Calculation 2 6 2 2" xfId="1047"/>
    <cellStyle name="Calculation 2 6 2 2 2" xfId="1048"/>
    <cellStyle name="Calculation 2 6 2 2 2 2" xfId="1049"/>
    <cellStyle name="Calculation 2 6 2 2 3" xfId="1050"/>
    <cellStyle name="Calculation 2 6 2 3" xfId="1051"/>
    <cellStyle name="Calculation 2 6 2 3 2" xfId="1052"/>
    <cellStyle name="Calculation 2 6 2 4" xfId="1053"/>
    <cellStyle name="Calculation 2 6 3" xfId="1054"/>
    <cellStyle name="Calculation 2 6 3 2" xfId="1055"/>
    <cellStyle name="Calculation 2 6 3 2 2" xfId="1056"/>
    <cellStyle name="Calculation 2 6 3 3" xfId="1057"/>
    <cellStyle name="Calculation 2 6 3 4" xfId="1058"/>
    <cellStyle name="Calculation 2 6 4" xfId="1059"/>
    <cellStyle name="Calculation 2 6 4 2" xfId="1060"/>
    <cellStyle name="Calculation 2 6 4 2 2" xfId="1061"/>
    <cellStyle name="Calculation 2 6 4 3" xfId="1062"/>
    <cellStyle name="Calculation 2 6 5" xfId="1063"/>
    <cellStyle name="Calculation 2 6 5 2" xfId="1064"/>
    <cellStyle name="Calculation 2 6 6" xfId="1065"/>
    <cellStyle name="Calculation 3" xfId="1066"/>
    <cellStyle name="Calculation 3 2" xfId="1067"/>
    <cellStyle name="Calculation 3 2 2" xfId="1068"/>
    <cellStyle name="Calculation 3 2 2 2" xfId="1069"/>
    <cellStyle name="Calculation 3 2 2 2 2" xfId="1070"/>
    <cellStyle name="Calculation 3 2 2 2 2 2" xfId="1071"/>
    <cellStyle name="Calculation 3 2 2 2 2 2 2" xfId="1072"/>
    <cellStyle name="Calculation 3 2 2 2 2 2 2 2" xfId="1073"/>
    <cellStyle name="Calculation 3 2 2 2 2 2 3" xfId="1074"/>
    <cellStyle name="Calculation 3 2 2 2 2 3" xfId="1075"/>
    <cellStyle name="Calculation 3 2 2 2 2 3 2" xfId="1076"/>
    <cellStyle name="Calculation 3 2 2 2 2 4" xfId="1077"/>
    <cellStyle name="Calculation 3 2 2 2 3" xfId="1078"/>
    <cellStyle name="Calculation 3 2 2 2 3 2" xfId="1079"/>
    <cellStyle name="Calculation 3 2 2 2 3 2 2" xfId="1080"/>
    <cellStyle name="Calculation 3 2 2 2 3 3" xfId="1081"/>
    <cellStyle name="Calculation 3 2 2 2 3 4" xfId="1082"/>
    <cellStyle name="Calculation 3 2 2 2 4" xfId="1083"/>
    <cellStyle name="Calculation 3 2 2 2 4 2" xfId="1084"/>
    <cellStyle name="Calculation 3 2 2 2 4 2 2" xfId="1085"/>
    <cellStyle name="Calculation 3 2 2 2 4 3" xfId="1086"/>
    <cellStyle name="Calculation 3 2 2 2 5" xfId="1087"/>
    <cellStyle name="Calculation 3 2 2 2 5 2" xfId="1088"/>
    <cellStyle name="Calculation 3 2 2 2 6" xfId="1089"/>
    <cellStyle name="Calculation 3 2 2 3" xfId="1090"/>
    <cellStyle name="Calculation 3 2 2 3 2" xfId="1091"/>
    <cellStyle name="Calculation 3 2 2 3 2 2" xfId="1092"/>
    <cellStyle name="Calculation 3 2 2 3 2 2 2" xfId="1093"/>
    <cellStyle name="Calculation 3 2 2 3 2 2 2 2" xfId="1094"/>
    <cellStyle name="Calculation 3 2 2 3 2 2 3" xfId="1095"/>
    <cellStyle name="Calculation 3 2 2 3 2 3" xfId="1096"/>
    <cellStyle name="Calculation 3 2 2 3 2 3 2" xfId="1097"/>
    <cellStyle name="Calculation 3 2 2 3 2 4" xfId="1098"/>
    <cellStyle name="Calculation 3 2 2 3 3" xfId="1099"/>
    <cellStyle name="Calculation 3 2 2 3 3 2" xfId="1100"/>
    <cellStyle name="Calculation 3 2 2 3 3 2 2" xfId="1101"/>
    <cellStyle name="Calculation 3 2 2 3 3 3" xfId="1102"/>
    <cellStyle name="Calculation 3 2 2 3 3 4" xfId="1103"/>
    <cellStyle name="Calculation 3 2 2 3 4" xfId="1104"/>
    <cellStyle name="Calculation 3 2 2 3 4 2" xfId="1105"/>
    <cellStyle name="Calculation 3 2 2 3 4 2 2" xfId="1106"/>
    <cellStyle name="Calculation 3 2 2 3 4 3" xfId="1107"/>
    <cellStyle name="Calculation 3 2 2 3 5" xfId="1108"/>
    <cellStyle name="Calculation 3 2 2 3 5 2" xfId="1109"/>
    <cellStyle name="Calculation 3 2 2 3 6" xfId="1110"/>
    <cellStyle name="Calculation 3 2 2 4" xfId="1111"/>
    <cellStyle name="Calculation 3 2 2 4 2" xfId="1112"/>
    <cellStyle name="Calculation 3 2 2 4 2 2" xfId="1113"/>
    <cellStyle name="Calculation 3 2 2 4 2 2 2" xfId="1114"/>
    <cellStyle name="Calculation 3 2 2 4 2 2 2 2" xfId="1115"/>
    <cellStyle name="Calculation 3 2 2 4 2 2 3" xfId="1116"/>
    <cellStyle name="Calculation 3 2 2 4 2 3" xfId="1117"/>
    <cellStyle name="Calculation 3 2 2 4 2 3 2" xfId="1118"/>
    <cellStyle name="Calculation 3 2 2 4 2 4" xfId="1119"/>
    <cellStyle name="Calculation 3 2 2 4 3" xfId="1120"/>
    <cellStyle name="Calculation 3 2 2 4 3 2" xfId="1121"/>
    <cellStyle name="Calculation 3 2 2 4 3 2 2" xfId="1122"/>
    <cellStyle name="Calculation 3 2 2 4 3 3" xfId="1123"/>
    <cellStyle name="Calculation 3 2 2 4 3 4" xfId="1124"/>
    <cellStyle name="Calculation 3 2 2 4 4" xfId="1125"/>
    <cellStyle name="Calculation 3 2 2 4 4 2" xfId="1126"/>
    <cellStyle name="Calculation 3 2 2 4 4 2 2" xfId="1127"/>
    <cellStyle name="Calculation 3 2 2 4 4 3" xfId="1128"/>
    <cellStyle name="Calculation 3 2 2 4 5" xfId="1129"/>
    <cellStyle name="Calculation 3 2 2 4 5 2" xfId="1130"/>
    <cellStyle name="Calculation 3 2 2 4 6" xfId="1131"/>
    <cellStyle name="Calculation 3 2 2 5" xfId="1132"/>
    <cellStyle name="Calculation 3 2 2 5 2" xfId="1133"/>
    <cellStyle name="Calculation 3 2 3" xfId="1134"/>
    <cellStyle name="Calculation 3 2 3 2" xfId="1135"/>
    <cellStyle name="Calculation 3 2 3 2 2" xfId="1136"/>
    <cellStyle name="Calculation 3 2 3 2 2 2" xfId="1137"/>
    <cellStyle name="Calculation 3 2 3 2 2 2 2" xfId="1138"/>
    <cellStyle name="Calculation 3 2 3 2 2 3" xfId="1139"/>
    <cellStyle name="Calculation 3 2 3 2 3" xfId="1140"/>
    <cellStyle name="Calculation 3 2 3 2 3 2" xfId="1141"/>
    <cellStyle name="Calculation 3 2 3 2 4" xfId="1142"/>
    <cellStyle name="Calculation 3 2 3 3" xfId="1143"/>
    <cellStyle name="Calculation 3 2 3 3 2" xfId="1144"/>
    <cellStyle name="Calculation 3 2 3 3 2 2" xfId="1145"/>
    <cellStyle name="Calculation 3 2 3 3 3" xfId="1146"/>
    <cellStyle name="Calculation 3 2 3 3 4" xfId="1147"/>
    <cellStyle name="Calculation 3 2 3 4" xfId="1148"/>
    <cellStyle name="Calculation 3 2 3 4 2" xfId="1149"/>
    <cellStyle name="Calculation 3 2 3 4 2 2" xfId="1150"/>
    <cellStyle name="Calculation 3 2 3 4 3" xfId="1151"/>
    <cellStyle name="Calculation 3 2 3 5" xfId="1152"/>
    <cellStyle name="Calculation 3 2 3 5 2" xfId="1153"/>
    <cellStyle name="Calculation 3 2 3 6" xfId="1154"/>
    <cellStyle name="Calculation 3 2 4" xfId="1155"/>
    <cellStyle name="Calculation 3 2 4 2" xfId="1156"/>
    <cellStyle name="Calculation 3 2 4 2 2" xfId="1157"/>
    <cellStyle name="Calculation 3 2 4 2 2 2" xfId="1158"/>
    <cellStyle name="Calculation 3 2 4 2 2 2 2" xfId="1159"/>
    <cellStyle name="Calculation 3 2 4 2 2 3" xfId="1160"/>
    <cellStyle name="Calculation 3 2 4 2 3" xfId="1161"/>
    <cellStyle name="Calculation 3 2 4 2 3 2" xfId="1162"/>
    <cellStyle name="Calculation 3 2 4 2 4" xfId="1163"/>
    <cellStyle name="Calculation 3 2 4 3" xfId="1164"/>
    <cellStyle name="Calculation 3 2 4 3 2" xfId="1165"/>
    <cellStyle name="Calculation 3 2 4 3 2 2" xfId="1166"/>
    <cellStyle name="Calculation 3 2 4 3 3" xfId="1167"/>
    <cellStyle name="Calculation 3 2 4 3 4" xfId="1168"/>
    <cellStyle name="Calculation 3 2 4 4" xfId="1169"/>
    <cellStyle name="Calculation 3 2 4 4 2" xfId="1170"/>
    <cellStyle name="Calculation 3 2 4 4 2 2" xfId="1171"/>
    <cellStyle name="Calculation 3 2 4 4 3" xfId="1172"/>
    <cellStyle name="Calculation 3 2 4 5" xfId="1173"/>
    <cellStyle name="Calculation 3 2 4 5 2" xfId="1174"/>
    <cellStyle name="Calculation 3 2 4 6" xfId="1175"/>
    <cellStyle name="Calculation 3 2 5" xfId="1176"/>
    <cellStyle name="Calculation 3 2 5 2" xfId="1177"/>
    <cellStyle name="Calculation 3 2 5 2 2" xfId="1178"/>
    <cellStyle name="Calculation 3 2 5 2 2 2" xfId="1179"/>
    <cellStyle name="Calculation 3 2 5 2 2 2 2" xfId="1180"/>
    <cellStyle name="Calculation 3 2 5 2 2 3" xfId="1181"/>
    <cellStyle name="Calculation 3 2 5 2 3" xfId="1182"/>
    <cellStyle name="Calculation 3 2 5 2 3 2" xfId="1183"/>
    <cellStyle name="Calculation 3 2 5 2 4" xfId="1184"/>
    <cellStyle name="Calculation 3 2 5 3" xfId="1185"/>
    <cellStyle name="Calculation 3 2 5 3 2" xfId="1186"/>
    <cellStyle name="Calculation 3 2 5 3 2 2" xfId="1187"/>
    <cellStyle name="Calculation 3 2 5 3 3" xfId="1188"/>
    <cellStyle name="Calculation 3 2 5 3 4" xfId="1189"/>
    <cellStyle name="Calculation 3 2 5 4" xfId="1190"/>
    <cellStyle name="Calculation 3 2 5 4 2" xfId="1191"/>
    <cellStyle name="Calculation 3 2 5 4 2 2" xfId="1192"/>
    <cellStyle name="Calculation 3 2 5 4 3" xfId="1193"/>
    <cellStyle name="Calculation 3 2 5 5" xfId="1194"/>
    <cellStyle name="Calculation 3 2 5 5 2" xfId="1195"/>
    <cellStyle name="Calculation 3 2 5 6" xfId="1196"/>
    <cellStyle name="Calculation 3 3" xfId="1197"/>
    <cellStyle name="Calculation 3 3 2" xfId="1198"/>
    <cellStyle name="Calculation 3 3 2 2" xfId="1199"/>
    <cellStyle name="Calculation 3 3 2 2 2" xfId="1200"/>
    <cellStyle name="Calculation 3 3 2 2 2 2" xfId="1201"/>
    <cellStyle name="Calculation 3 3 2 2 2 2 2" xfId="1202"/>
    <cellStyle name="Calculation 3 3 2 2 2 3" xfId="1203"/>
    <cellStyle name="Calculation 3 3 2 2 3" xfId="1204"/>
    <cellStyle name="Calculation 3 3 2 2 3 2" xfId="1205"/>
    <cellStyle name="Calculation 3 3 2 2 4" xfId="1206"/>
    <cellStyle name="Calculation 3 3 2 3" xfId="1207"/>
    <cellStyle name="Calculation 3 3 2 3 2" xfId="1208"/>
    <cellStyle name="Calculation 3 3 2 3 2 2" xfId="1209"/>
    <cellStyle name="Calculation 3 3 2 3 3" xfId="1210"/>
    <cellStyle name="Calculation 3 3 2 3 4" xfId="1211"/>
    <cellStyle name="Calculation 3 3 2 4" xfId="1212"/>
    <cellStyle name="Calculation 3 3 2 4 2" xfId="1213"/>
    <cellStyle name="Calculation 3 3 2 4 2 2" xfId="1214"/>
    <cellStyle name="Calculation 3 3 2 4 3" xfId="1215"/>
    <cellStyle name="Calculation 3 3 2 5" xfId="1216"/>
    <cellStyle name="Calculation 3 3 2 5 2" xfId="1217"/>
    <cellStyle name="Calculation 3 3 2 6" xfId="1218"/>
    <cellStyle name="Calculation 3 3 3" xfId="1219"/>
    <cellStyle name="Calculation 3 3 3 2" xfId="1220"/>
    <cellStyle name="Calculation 3 3 3 2 2" xfId="1221"/>
    <cellStyle name="Calculation 3 3 3 2 2 2" xfId="1222"/>
    <cellStyle name="Calculation 3 3 3 2 2 2 2" xfId="1223"/>
    <cellStyle name="Calculation 3 3 3 2 2 3" xfId="1224"/>
    <cellStyle name="Calculation 3 3 3 2 3" xfId="1225"/>
    <cellStyle name="Calculation 3 3 3 2 3 2" xfId="1226"/>
    <cellStyle name="Calculation 3 3 3 2 4" xfId="1227"/>
    <cellStyle name="Calculation 3 3 3 3" xfId="1228"/>
    <cellStyle name="Calculation 3 3 3 3 2" xfId="1229"/>
    <cellStyle name="Calculation 3 3 3 3 2 2" xfId="1230"/>
    <cellStyle name="Calculation 3 3 3 3 3" xfId="1231"/>
    <cellStyle name="Calculation 3 3 3 3 4" xfId="1232"/>
    <cellStyle name="Calculation 3 3 3 4" xfId="1233"/>
    <cellStyle name="Calculation 3 3 3 4 2" xfId="1234"/>
    <cellStyle name="Calculation 3 3 3 4 2 2" xfId="1235"/>
    <cellStyle name="Calculation 3 3 3 4 3" xfId="1236"/>
    <cellStyle name="Calculation 3 3 3 5" xfId="1237"/>
    <cellStyle name="Calculation 3 3 3 5 2" xfId="1238"/>
    <cellStyle name="Calculation 3 3 3 6" xfId="1239"/>
    <cellStyle name="Calculation 3 3 4" xfId="1240"/>
    <cellStyle name="Calculation 3 3 4 2" xfId="1241"/>
    <cellStyle name="Calculation 3 3 4 2 2" xfId="1242"/>
    <cellStyle name="Calculation 3 3 4 2 2 2" xfId="1243"/>
    <cellStyle name="Calculation 3 3 4 2 2 2 2" xfId="1244"/>
    <cellStyle name="Calculation 3 3 4 2 2 3" xfId="1245"/>
    <cellStyle name="Calculation 3 3 4 2 3" xfId="1246"/>
    <cellStyle name="Calculation 3 3 4 2 3 2" xfId="1247"/>
    <cellStyle name="Calculation 3 3 4 2 4" xfId="1248"/>
    <cellStyle name="Calculation 3 3 4 3" xfId="1249"/>
    <cellStyle name="Calculation 3 3 4 3 2" xfId="1250"/>
    <cellStyle name="Calculation 3 3 4 3 2 2" xfId="1251"/>
    <cellStyle name="Calculation 3 3 4 3 3" xfId="1252"/>
    <cellStyle name="Calculation 3 3 4 3 4" xfId="1253"/>
    <cellStyle name="Calculation 3 3 4 4" xfId="1254"/>
    <cellStyle name="Calculation 3 3 4 4 2" xfId="1255"/>
    <cellStyle name="Calculation 3 3 4 4 2 2" xfId="1256"/>
    <cellStyle name="Calculation 3 3 4 4 3" xfId="1257"/>
    <cellStyle name="Calculation 3 3 4 5" xfId="1258"/>
    <cellStyle name="Calculation 3 3 4 5 2" xfId="1259"/>
    <cellStyle name="Calculation 3 3 4 6" xfId="1260"/>
    <cellStyle name="Calculation 3 3 5" xfId="1261"/>
    <cellStyle name="Calculation 3 3 5 2" xfId="1262"/>
    <cellStyle name="Calculation 3 4" xfId="1263"/>
    <cellStyle name="Calculation 3 4 2" xfId="1264"/>
    <cellStyle name="Calculation 3 4 2 2" xfId="1265"/>
    <cellStyle name="Calculation 3 4 2 2 2" xfId="1266"/>
    <cellStyle name="Calculation 3 4 2 2 2 2" xfId="1267"/>
    <cellStyle name="Calculation 3 4 2 2 2 2 2" xfId="1268"/>
    <cellStyle name="Calculation 3 4 2 2 2 3" xfId="1269"/>
    <cellStyle name="Calculation 3 4 2 2 3" xfId="1270"/>
    <cellStyle name="Calculation 3 4 2 2 3 2" xfId="1271"/>
    <cellStyle name="Calculation 3 4 2 2 4" xfId="1272"/>
    <cellStyle name="Calculation 3 4 2 3" xfId="1273"/>
    <cellStyle name="Calculation 3 4 2 3 2" xfId="1274"/>
    <cellStyle name="Calculation 3 4 2 3 2 2" xfId="1275"/>
    <cellStyle name="Calculation 3 4 2 3 3" xfId="1276"/>
    <cellStyle name="Calculation 3 4 2 3 4" xfId="1277"/>
    <cellStyle name="Calculation 3 4 2 4" xfId="1278"/>
    <cellStyle name="Calculation 3 4 2 4 2" xfId="1279"/>
    <cellStyle name="Calculation 3 4 2 4 2 2" xfId="1280"/>
    <cellStyle name="Calculation 3 4 2 4 3" xfId="1281"/>
    <cellStyle name="Calculation 3 4 2 5" xfId="1282"/>
    <cellStyle name="Calculation 3 4 2 5 2" xfId="1283"/>
    <cellStyle name="Calculation 3 4 2 6" xfId="1284"/>
    <cellStyle name="Calculation 3 4 3" xfId="1285"/>
    <cellStyle name="Calculation 3 4 3 2" xfId="1286"/>
    <cellStyle name="Calculation 3 4 3 2 2" xfId="1287"/>
    <cellStyle name="Calculation 3 4 3 2 2 2" xfId="1288"/>
    <cellStyle name="Calculation 3 4 3 2 2 2 2" xfId="1289"/>
    <cellStyle name="Calculation 3 4 3 2 2 3" xfId="1290"/>
    <cellStyle name="Calculation 3 4 3 2 3" xfId="1291"/>
    <cellStyle name="Calculation 3 4 3 2 3 2" xfId="1292"/>
    <cellStyle name="Calculation 3 4 3 2 4" xfId="1293"/>
    <cellStyle name="Calculation 3 4 3 3" xfId="1294"/>
    <cellStyle name="Calculation 3 4 3 3 2" xfId="1295"/>
    <cellStyle name="Calculation 3 4 3 3 2 2" xfId="1296"/>
    <cellStyle name="Calculation 3 4 3 3 3" xfId="1297"/>
    <cellStyle name="Calculation 3 4 3 3 4" xfId="1298"/>
    <cellStyle name="Calculation 3 4 3 4" xfId="1299"/>
    <cellStyle name="Calculation 3 4 3 4 2" xfId="1300"/>
    <cellStyle name="Calculation 3 4 3 4 2 2" xfId="1301"/>
    <cellStyle name="Calculation 3 4 3 4 3" xfId="1302"/>
    <cellStyle name="Calculation 3 4 3 5" xfId="1303"/>
    <cellStyle name="Calculation 3 4 3 5 2" xfId="1304"/>
    <cellStyle name="Calculation 3 4 3 6" xfId="1305"/>
    <cellStyle name="Calculation 3 4 4" xfId="1306"/>
    <cellStyle name="Calculation 3 4 4 2" xfId="1307"/>
    <cellStyle name="Calculation 3 4 4 2 2" xfId="1308"/>
    <cellStyle name="Calculation 3 4 4 2 2 2" xfId="1309"/>
    <cellStyle name="Calculation 3 4 4 2 3" xfId="1310"/>
    <cellStyle name="Calculation 3 4 4 3" xfId="1311"/>
    <cellStyle name="Calculation 3 4 4 3 2" xfId="1312"/>
    <cellStyle name="Calculation 3 4 4 4" xfId="1313"/>
    <cellStyle name="Calculation 3 4 5" xfId="1314"/>
    <cellStyle name="Calculation 3 4 5 2" xfId="1315"/>
    <cellStyle name="Calculation 3 4 5 2 2" xfId="1316"/>
    <cellStyle name="Calculation 3 4 5 3" xfId="1317"/>
    <cellStyle name="Calculation 3 4 5 4" xfId="1318"/>
    <cellStyle name="Calculation 3 4 6" xfId="1319"/>
    <cellStyle name="Calculation 3 4 6 2" xfId="1320"/>
    <cellStyle name="Calculation 3 4 6 2 2" xfId="1321"/>
    <cellStyle name="Calculation 3 4 6 3" xfId="1322"/>
    <cellStyle name="Calculation 3 4 7" xfId="1323"/>
    <cellStyle name="Calculation 3 4 7 2" xfId="1324"/>
    <cellStyle name="Calculation 3 4 8" xfId="1325"/>
    <cellStyle name="Calculation 3 5" xfId="1326"/>
    <cellStyle name="Calculation 3 5 2" xfId="1327"/>
    <cellStyle name="Calculation 3 5 2 2" xfId="1328"/>
    <cellStyle name="Calculation 3 5 2 2 2" xfId="1329"/>
    <cellStyle name="Calculation 3 5 2 2 2 2" xfId="1330"/>
    <cellStyle name="Calculation 3 5 2 2 3" xfId="1331"/>
    <cellStyle name="Calculation 3 5 2 3" xfId="1332"/>
    <cellStyle name="Calculation 3 5 2 3 2" xfId="1333"/>
    <cellStyle name="Calculation 3 5 2 4" xfId="1334"/>
    <cellStyle name="Calculation 3 5 3" xfId="1335"/>
    <cellStyle name="Calculation 3 5 3 2" xfId="1336"/>
    <cellStyle name="Calculation 3 5 3 2 2" xfId="1337"/>
    <cellStyle name="Calculation 3 5 3 3" xfId="1338"/>
    <cellStyle name="Calculation 3 5 3 4" xfId="1339"/>
    <cellStyle name="Calculation 3 5 4" xfId="1340"/>
    <cellStyle name="Calculation 3 5 4 2" xfId="1341"/>
    <cellStyle name="Calculation 3 5 4 2 2" xfId="1342"/>
    <cellStyle name="Calculation 3 5 4 3" xfId="1343"/>
    <cellStyle name="Calculation 3 5 5" xfId="1344"/>
    <cellStyle name="Calculation 3 5 5 2" xfId="1345"/>
    <cellStyle name="Calculation 3 5 6" xfId="1346"/>
    <cellStyle name="Calculation 4" xfId="1347"/>
    <cellStyle name="Calculation 4 2" xfId="1348"/>
    <cellStyle name="Calculation 4 2 2" xfId="1349"/>
    <cellStyle name="Calculation 4 2 2 2" xfId="1350"/>
    <cellStyle name="Calculation 4 2 2 2 2" xfId="1351"/>
    <cellStyle name="Calculation 4 2 2 2 2 2" xfId="1352"/>
    <cellStyle name="Calculation 4 2 2 2 2 2 2" xfId="1353"/>
    <cellStyle name="Calculation 4 2 2 2 2 3" xfId="1354"/>
    <cellStyle name="Calculation 4 2 2 2 3" xfId="1355"/>
    <cellStyle name="Calculation 4 2 2 2 3 2" xfId="1356"/>
    <cellStyle name="Calculation 4 2 2 2 4" xfId="1357"/>
    <cellStyle name="Calculation 4 2 2 3" xfId="1358"/>
    <cellStyle name="Calculation 4 2 2 3 2" xfId="1359"/>
    <cellStyle name="Calculation 4 2 2 3 2 2" xfId="1360"/>
    <cellStyle name="Calculation 4 2 2 3 3" xfId="1361"/>
    <cellStyle name="Calculation 4 2 2 3 4" xfId="1362"/>
    <cellStyle name="Calculation 4 2 2 4" xfId="1363"/>
    <cellStyle name="Calculation 4 2 2 4 2" xfId="1364"/>
    <cellStyle name="Calculation 4 2 2 4 2 2" xfId="1365"/>
    <cellStyle name="Calculation 4 2 2 4 3" xfId="1366"/>
    <cellStyle name="Calculation 4 2 2 5" xfId="1367"/>
    <cellStyle name="Calculation 4 2 2 5 2" xfId="1368"/>
    <cellStyle name="Calculation 4 2 2 6" xfId="1369"/>
    <cellStyle name="Calculation 4 2 3" xfId="1370"/>
    <cellStyle name="Calculation 4 2 3 2" xfId="1371"/>
    <cellStyle name="Calculation 4 2 3 2 2" xfId="1372"/>
    <cellStyle name="Calculation 4 2 3 2 2 2" xfId="1373"/>
    <cellStyle name="Calculation 4 2 3 2 2 2 2" xfId="1374"/>
    <cellStyle name="Calculation 4 2 3 2 2 3" xfId="1375"/>
    <cellStyle name="Calculation 4 2 3 2 3" xfId="1376"/>
    <cellStyle name="Calculation 4 2 3 2 3 2" xfId="1377"/>
    <cellStyle name="Calculation 4 2 3 2 4" xfId="1378"/>
    <cellStyle name="Calculation 4 2 3 3" xfId="1379"/>
    <cellStyle name="Calculation 4 2 3 3 2" xfId="1380"/>
    <cellStyle name="Calculation 4 2 3 3 2 2" xfId="1381"/>
    <cellStyle name="Calculation 4 2 3 3 3" xfId="1382"/>
    <cellStyle name="Calculation 4 2 3 3 4" xfId="1383"/>
    <cellStyle name="Calculation 4 2 3 4" xfId="1384"/>
    <cellStyle name="Calculation 4 2 3 4 2" xfId="1385"/>
    <cellStyle name="Calculation 4 2 3 4 2 2" xfId="1386"/>
    <cellStyle name="Calculation 4 2 3 4 3" xfId="1387"/>
    <cellStyle name="Calculation 4 2 3 5" xfId="1388"/>
    <cellStyle name="Calculation 4 2 3 5 2" xfId="1389"/>
    <cellStyle name="Calculation 4 2 3 6" xfId="1390"/>
    <cellStyle name="Calculation 4 2 4" xfId="1391"/>
    <cellStyle name="Calculation 4 2 4 2" xfId="1392"/>
    <cellStyle name="Calculation 4 2 4 2 2" xfId="1393"/>
    <cellStyle name="Calculation 4 2 4 2 2 2" xfId="1394"/>
    <cellStyle name="Calculation 4 2 4 2 2 2 2" xfId="1395"/>
    <cellStyle name="Calculation 4 2 4 2 2 3" xfId="1396"/>
    <cellStyle name="Calculation 4 2 4 2 3" xfId="1397"/>
    <cellStyle name="Calculation 4 2 4 2 3 2" xfId="1398"/>
    <cellStyle name="Calculation 4 2 4 2 4" xfId="1399"/>
    <cellStyle name="Calculation 4 2 4 3" xfId="1400"/>
    <cellStyle name="Calculation 4 2 4 3 2" xfId="1401"/>
    <cellStyle name="Calculation 4 2 4 3 2 2" xfId="1402"/>
    <cellStyle name="Calculation 4 2 4 3 3" xfId="1403"/>
    <cellStyle name="Calculation 4 2 4 3 4" xfId="1404"/>
    <cellStyle name="Calculation 4 2 4 4" xfId="1405"/>
    <cellStyle name="Calculation 4 2 4 4 2" xfId="1406"/>
    <cellStyle name="Calculation 4 2 4 4 2 2" xfId="1407"/>
    <cellStyle name="Calculation 4 2 4 4 3" xfId="1408"/>
    <cellStyle name="Calculation 4 2 4 5" xfId="1409"/>
    <cellStyle name="Calculation 4 2 4 5 2" xfId="1410"/>
    <cellStyle name="Calculation 4 2 4 6" xfId="1411"/>
    <cellStyle name="Calculation 4 2 5" xfId="1412"/>
    <cellStyle name="Calculation 4 2 5 2" xfId="1413"/>
    <cellStyle name="Calculation 4 3" xfId="1414"/>
    <cellStyle name="Calculation 4 3 2" xfId="1415"/>
    <cellStyle name="Calculation 4 3 2 2" xfId="1416"/>
    <cellStyle name="Calculation 4 3 2 2 2" xfId="1417"/>
    <cellStyle name="Calculation 4 3 2 2 2 2" xfId="1418"/>
    <cellStyle name="Calculation 4 3 2 2 2 2 2" xfId="1419"/>
    <cellStyle name="Calculation 4 3 2 2 2 3" xfId="1420"/>
    <cellStyle name="Calculation 4 3 2 2 3" xfId="1421"/>
    <cellStyle name="Calculation 4 3 2 2 3 2" xfId="1422"/>
    <cellStyle name="Calculation 4 3 2 2 4" xfId="1423"/>
    <cellStyle name="Calculation 4 3 2 3" xfId="1424"/>
    <cellStyle name="Calculation 4 3 2 3 2" xfId="1425"/>
    <cellStyle name="Calculation 4 3 2 3 2 2" xfId="1426"/>
    <cellStyle name="Calculation 4 3 2 3 3" xfId="1427"/>
    <cellStyle name="Calculation 4 3 2 3 4" xfId="1428"/>
    <cellStyle name="Calculation 4 3 2 4" xfId="1429"/>
    <cellStyle name="Calculation 4 3 2 4 2" xfId="1430"/>
    <cellStyle name="Calculation 4 3 2 4 2 2" xfId="1431"/>
    <cellStyle name="Calculation 4 3 2 4 3" xfId="1432"/>
    <cellStyle name="Calculation 4 3 2 5" xfId="1433"/>
    <cellStyle name="Calculation 4 3 2 5 2" xfId="1434"/>
    <cellStyle name="Calculation 4 3 2 6" xfId="1435"/>
    <cellStyle name="Calculation 4 3 3" xfId="1436"/>
    <cellStyle name="Calculation 4 3 3 2" xfId="1437"/>
    <cellStyle name="Calculation 4 3 3 2 2" xfId="1438"/>
    <cellStyle name="Calculation 4 3 3 2 2 2" xfId="1439"/>
    <cellStyle name="Calculation 4 3 3 2 2 2 2" xfId="1440"/>
    <cellStyle name="Calculation 4 3 3 2 2 3" xfId="1441"/>
    <cellStyle name="Calculation 4 3 3 2 3" xfId="1442"/>
    <cellStyle name="Calculation 4 3 3 2 3 2" xfId="1443"/>
    <cellStyle name="Calculation 4 3 3 2 4" xfId="1444"/>
    <cellStyle name="Calculation 4 3 3 3" xfId="1445"/>
    <cellStyle name="Calculation 4 3 3 3 2" xfId="1446"/>
    <cellStyle name="Calculation 4 3 3 3 2 2" xfId="1447"/>
    <cellStyle name="Calculation 4 3 3 3 3" xfId="1448"/>
    <cellStyle name="Calculation 4 3 3 3 4" xfId="1449"/>
    <cellStyle name="Calculation 4 3 3 4" xfId="1450"/>
    <cellStyle name="Calculation 4 3 3 4 2" xfId="1451"/>
    <cellStyle name="Calculation 4 3 3 4 2 2" xfId="1452"/>
    <cellStyle name="Calculation 4 3 3 4 3" xfId="1453"/>
    <cellStyle name="Calculation 4 3 3 5" xfId="1454"/>
    <cellStyle name="Calculation 4 3 3 5 2" xfId="1455"/>
    <cellStyle name="Calculation 4 3 3 6" xfId="1456"/>
    <cellStyle name="Calculation 4 3 4" xfId="1457"/>
    <cellStyle name="Calculation 4 3 4 2" xfId="1458"/>
    <cellStyle name="Calculation 4 3 4 2 2" xfId="1459"/>
    <cellStyle name="Calculation 4 3 4 2 2 2" xfId="1460"/>
    <cellStyle name="Calculation 4 3 4 2 3" xfId="1461"/>
    <cellStyle name="Calculation 4 3 4 3" xfId="1462"/>
    <cellStyle name="Calculation 4 3 4 3 2" xfId="1463"/>
    <cellStyle name="Calculation 4 3 4 4" xfId="1464"/>
    <cellStyle name="Calculation 4 3 5" xfId="1465"/>
    <cellStyle name="Calculation 4 3 5 2" xfId="1466"/>
    <cellStyle name="Calculation 4 3 5 2 2" xfId="1467"/>
    <cellStyle name="Calculation 4 3 5 3" xfId="1468"/>
    <cellStyle name="Calculation 4 3 5 4" xfId="1469"/>
    <cellStyle name="Calculation 4 3 6" xfId="1470"/>
    <cellStyle name="Calculation 4 3 6 2" xfId="1471"/>
    <cellStyle name="Calculation 4 3 6 2 2" xfId="1472"/>
    <cellStyle name="Calculation 4 3 6 3" xfId="1473"/>
    <cellStyle name="Calculation 4 3 7" xfId="1474"/>
    <cellStyle name="Calculation 4 3 7 2" xfId="1475"/>
    <cellStyle name="Calculation 4 3 8" xfId="1476"/>
    <cellStyle name="Calculation 4 4" xfId="1477"/>
    <cellStyle name="Calculation 4 4 2" xfId="1478"/>
    <cellStyle name="Calculation 4 4 2 2" xfId="1479"/>
    <cellStyle name="Calculation 4 4 2 2 2" xfId="1480"/>
    <cellStyle name="Calculation 4 4 2 2 2 2" xfId="1481"/>
    <cellStyle name="Calculation 4 4 2 2 3" xfId="1482"/>
    <cellStyle name="Calculation 4 4 2 3" xfId="1483"/>
    <cellStyle name="Calculation 4 4 2 3 2" xfId="1484"/>
    <cellStyle name="Calculation 4 4 2 4" xfId="1485"/>
    <cellStyle name="Calculation 4 4 3" xfId="1486"/>
    <cellStyle name="Calculation 4 4 3 2" xfId="1487"/>
    <cellStyle name="Calculation 4 4 3 2 2" xfId="1488"/>
    <cellStyle name="Calculation 4 4 3 3" xfId="1489"/>
    <cellStyle name="Calculation 4 4 3 4" xfId="1490"/>
    <cellStyle name="Calculation 4 4 4" xfId="1491"/>
    <cellStyle name="Calculation 4 4 4 2" xfId="1492"/>
    <cellStyle name="Calculation 4 4 4 2 2" xfId="1493"/>
    <cellStyle name="Calculation 4 4 4 3" xfId="1494"/>
    <cellStyle name="Calculation 4 4 5" xfId="1495"/>
    <cellStyle name="Calculation 4 4 5 2" xfId="1496"/>
    <cellStyle name="Calculation 4 4 6" xfId="1497"/>
    <cellStyle name="Calculation 5" xfId="1498"/>
    <cellStyle name="Calculation 5 2" xfId="1499"/>
    <cellStyle name="Calculation 5 2 2" xfId="1500"/>
    <cellStyle name="Calculation 5 2 2 2" xfId="1501"/>
    <cellStyle name="Calculation 5 2 2 2 2" xfId="1502"/>
    <cellStyle name="Calculation 5 2 2 2 2 2" xfId="1503"/>
    <cellStyle name="Calculation 5 2 2 2 2 2 2" xfId="1504"/>
    <cellStyle name="Calculation 5 2 2 2 2 3" xfId="1505"/>
    <cellStyle name="Calculation 5 2 2 2 3" xfId="1506"/>
    <cellStyle name="Calculation 5 2 2 2 3 2" xfId="1507"/>
    <cellStyle name="Calculation 5 2 2 2 4" xfId="1508"/>
    <cellStyle name="Calculation 5 2 2 3" xfId="1509"/>
    <cellStyle name="Calculation 5 2 2 3 2" xfId="1510"/>
    <cellStyle name="Calculation 5 2 2 3 2 2" xfId="1511"/>
    <cellStyle name="Calculation 5 2 2 3 3" xfId="1512"/>
    <cellStyle name="Calculation 5 2 2 3 4" xfId="1513"/>
    <cellStyle name="Calculation 5 2 2 4" xfId="1514"/>
    <cellStyle name="Calculation 5 2 2 4 2" xfId="1515"/>
    <cellStyle name="Calculation 5 2 2 4 2 2" xfId="1516"/>
    <cellStyle name="Calculation 5 2 2 4 3" xfId="1517"/>
    <cellStyle name="Calculation 5 2 2 5" xfId="1518"/>
    <cellStyle name="Calculation 5 2 2 5 2" xfId="1519"/>
    <cellStyle name="Calculation 5 2 2 6" xfId="1520"/>
    <cellStyle name="Calculation 5 2 3" xfId="1521"/>
    <cellStyle name="Calculation 5 2 3 2" xfId="1522"/>
    <cellStyle name="Calculation 5 2 3 2 2" xfId="1523"/>
    <cellStyle name="Calculation 5 2 3 2 2 2" xfId="1524"/>
    <cellStyle name="Calculation 5 2 3 2 2 2 2" xfId="1525"/>
    <cellStyle name="Calculation 5 2 3 2 2 3" xfId="1526"/>
    <cellStyle name="Calculation 5 2 3 2 3" xfId="1527"/>
    <cellStyle name="Calculation 5 2 3 2 3 2" xfId="1528"/>
    <cellStyle name="Calculation 5 2 3 2 4" xfId="1529"/>
    <cellStyle name="Calculation 5 2 3 3" xfId="1530"/>
    <cellStyle name="Calculation 5 2 3 3 2" xfId="1531"/>
    <cellStyle name="Calculation 5 2 3 3 2 2" xfId="1532"/>
    <cellStyle name="Calculation 5 2 3 3 3" xfId="1533"/>
    <cellStyle name="Calculation 5 2 3 3 4" xfId="1534"/>
    <cellStyle name="Calculation 5 2 3 4" xfId="1535"/>
    <cellStyle name="Calculation 5 2 3 4 2" xfId="1536"/>
    <cellStyle name="Calculation 5 2 3 4 2 2" xfId="1537"/>
    <cellStyle name="Calculation 5 2 3 4 3" xfId="1538"/>
    <cellStyle name="Calculation 5 2 3 5" xfId="1539"/>
    <cellStyle name="Calculation 5 2 3 5 2" xfId="1540"/>
    <cellStyle name="Calculation 5 2 3 6" xfId="1541"/>
    <cellStyle name="Calculation 5 2 4" xfId="1542"/>
    <cellStyle name="Calculation 5 2 4 2" xfId="1543"/>
    <cellStyle name="Calculation 5 2 4 2 2" xfId="1544"/>
    <cellStyle name="Calculation 5 2 4 2 2 2" xfId="1545"/>
    <cellStyle name="Calculation 5 2 4 2 2 2 2" xfId="1546"/>
    <cellStyle name="Calculation 5 2 4 2 2 3" xfId="1547"/>
    <cellStyle name="Calculation 5 2 4 2 3" xfId="1548"/>
    <cellStyle name="Calculation 5 2 4 2 3 2" xfId="1549"/>
    <cellStyle name="Calculation 5 2 4 2 4" xfId="1550"/>
    <cellStyle name="Calculation 5 2 4 3" xfId="1551"/>
    <cellStyle name="Calculation 5 2 4 3 2" xfId="1552"/>
    <cellStyle name="Calculation 5 2 4 3 2 2" xfId="1553"/>
    <cellStyle name="Calculation 5 2 4 3 3" xfId="1554"/>
    <cellStyle name="Calculation 5 2 4 3 4" xfId="1555"/>
    <cellStyle name="Calculation 5 2 4 4" xfId="1556"/>
    <cellStyle name="Calculation 5 2 4 4 2" xfId="1557"/>
    <cellStyle name="Calculation 5 2 4 4 2 2" xfId="1558"/>
    <cellStyle name="Calculation 5 2 4 4 3" xfId="1559"/>
    <cellStyle name="Calculation 5 2 4 5" xfId="1560"/>
    <cellStyle name="Calculation 5 2 4 5 2" xfId="1561"/>
    <cellStyle name="Calculation 5 2 4 6" xfId="1562"/>
    <cellStyle name="Calculation 5 2 5" xfId="1563"/>
    <cellStyle name="Calculation 5 2 5 2" xfId="1564"/>
    <cellStyle name="Calculation 5 3" xfId="1565"/>
    <cellStyle name="Calculation 5 3 2" xfId="1566"/>
    <cellStyle name="Calculation 5 3 2 2" xfId="1567"/>
    <cellStyle name="Calculation 5 3 2 2 2" xfId="1568"/>
    <cellStyle name="Calculation 5 3 2 2 2 2" xfId="1569"/>
    <cellStyle name="Calculation 5 3 2 2 2 2 2" xfId="1570"/>
    <cellStyle name="Calculation 5 3 2 2 2 3" xfId="1571"/>
    <cellStyle name="Calculation 5 3 2 2 3" xfId="1572"/>
    <cellStyle name="Calculation 5 3 2 2 3 2" xfId="1573"/>
    <cellStyle name="Calculation 5 3 2 2 4" xfId="1574"/>
    <cellStyle name="Calculation 5 3 2 3" xfId="1575"/>
    <cellStyle name="Calculation 5 3 2 3 2" xfId="1576"/>
    <cellStyle name="Calculation 5 3 2 3 2 2" xfId="1577"/>
    <cellStyle name="Calculation 5 3 2 3 3" xfId="1578"/>
    <cellStyle name="Calculation 5 3 2 3 4" xfId="1579"/>
    <cellStyle name="Calculation 5 3 2 4" xfId="1580"/>
    <cellStyle name="Calculation 5 3 2 4 2" xfId="1581"/>
    <cellStyle name="Calculation 5 3 2 4 2 2" xfId="1582"/>
    <cellStyle name="Calculation 5 3 2 4 3" xfId="1583"/>
    <cellStyle name="Calculation 5 3 2 5" xfId="1584"/>
    <cellStyle name="Calculation 5 3 2 5 2" xfId="1585"/>
    <cellStyle name="Calculation 5 3 2 6" xfId="1586"/>
    <cellStyle name="Calculation 5 3 3" xfId="1587"/>
    <cellStyle name="Calculation 5 3 3 2" xfId="1588"/>
    <cellStyle name="Calculation 5 3 3 2 2" xfId="1589"/>
    <cellStyle name="Calculation 5 3 3 2 2 2" xfId="1590"/>
    <cellStyle name="Calculation 5 3 3 2 2 2 2" xfId="1591"/>
    <cellStyle name="Calculation 5 3 3 2 2 3" xfId="1592"/>
    <cellStyle name="Calculation 5 3 3 2 3" xfId="1593"/>
    <cellStyle name="Calculation 5 3 3 2 3 2" xfId="1594"/>
    <cellStyle name="Calculation 5 3 3 2 4" xfId="1595"/>
    <cellStyle name="Calculation 5 3 3 3" xfId="1596"/>
    <cellStyle name="Calculation 5 3 3 3 2" xfId="1597"/>
    <cellStyle name="Calculation 5 3 3 3 2 2" xfId="1598"/>
    <cellStyle name="Calculation 5 3 3 3 3" xfId="1599"/>
    <cellStyle name="Calculation 5 3 3 3 4" xfId="1600"/>
    <cellStyle name="Calculation 5 3 3 4" xfId="1601"/>
    <cellStyle name="Calculation 5 3 3 4 2" xfId="1602"/>
    <cellStyle name="Calculation 5 3 3 4 2 2" xfId="1603"/>
    <cellStyle name="Calculation 5 3 3 4 3" xfId="1604"/>
    <cellStyle name="Calculation 5 3 3 5" xfId="1605"/>
    <cellStyle name="Calculation 5 3 3 5 2" xfId="1606"/>
    <cellStyle name="Calculation 5 3 3 6" xfId="1607"/>
    <cellStyle name="Calculation 5 3 4" xfId="1608"/>
    <cellStyle name="Calculation 5 3 4 2" xfId="1609"/>
    <cellStyle name="Calculation 5 3 4 2 2" xfId="1610"/>
    <cellStyle name="Calculation 5 3 4 2 2 2" xfId="1611"/>
    <cellStyle name="Calculation 5 3 4 2 3" xfId="1612"/>
    <cellStyle name="Calculation 5 3 4 3" xfId="1613"/>
    <cellStyle name="Calculation 5 3 4 3 2" xfId="1614"/>
    <cellStyle name="Calculation 5 3 4 4" xfId="1615"/>
    <cellStyle name="Calculation 5 3 5" xfId="1616"/>
    <cellStyle name="Calculation 5 3 5 2" xfId="1617"/>
    <cellStyle name="Calculation 5 3 5 2 2" xfId="1618"/>
    <cellStyle name="Calculation 5 3 5 3" xfId="1619"/>
    <cellStyle name="Calculation 5 3 5 4" xfId="1620"/>
    <cellStyle name="Calculation 5 3 6" xfId="1621"/>
    <cellStyle name="Calculation 5 3 6 2" xfId="1622"/>
    <cellStyle name="Calculation 5 3 6 2 2" xfId="1623"/>
    <cellStyle name="Calculation 5 3 6 3" xfId="1624"/>
    <cellStyle name="Calculation 5 3 7" xfId="1625"/>
    <cellStyle name="Calculation 5 3 7 2" xfId="1626"/>
    <cellStyle name="Calculation 5 3 8" xfId="1627"/>
    <cellStyle name="Calculation 5 4" xfId="1628"/>
    <cellStyle name="Calculation 5 4 2" xfId="1629"/>
    <cellStyle name="Calculation 5 4 2 2" xfId="1630"/>
    <cellStyle name="Calculation 5 4 2 2 2" xfId="1631"/>
    <cellStyle name="Calculation 5 4 2 2 2 2" xfId="1632"/>
    <cellStyle name="Calculation 5 4 2 2 3" xfId="1633"/>
    <cellStyle name="Calculation 5 4 2 3" xfId="1634"/>
    <cellStyle name="Calculation 5 4 2 3 2" xfId="1635"/>
    <cellStyle name="Calculation 5 4 2 4" xfId="1636"/>
    <cellStyle name="Calculation 5 4 3" xfId="1637"/>
    <cellStyle name="Calculation 5 4 3 2" xfId="1638"/>
    <cellStyle name="Calculation 5 4 3 2 2" xfId="1639"/>
    <cellStyle name="Calculation 5 4 3 3" xfId="1640"/>
    <cellStyle name="Calculation 5 4 3 4" xfId="1641"/>
    <cellStyle name="Calculation 5 4 4" xfId="1642"/>
    <cellStyle name="Calculation 5 4 4 2" xfId="1643"/>
    <cellStyle name="Calculation 5 4 4 2 2" xfId="1644"/>
    <cellStyle name="Calculation 5 4 4 3" xfId="1645"/>
    <cellStyle name="Calculation 5 4 5" xfId="1646"/>
    <cellStyle name="Calculation 5 4 5 2" xfId="1647"/>
    <cellStyle name="Calculation 5 4 6" xfId="1648"/>
    <cellStyle name="Calculation 6" xfId="1649"/>
    <cellStyle name="Calculation 6 2" xfId="1650"/>
    <cellStyle name="Calculation 6 2 2" xfId="1651"/>
    <cellStyle name="Calculation 6 2 2 2" xfId="1652"/>
    <cellStyle name="Calculation 6 2 2 2 2" xfId="1653"/>
    <cellStyle name="Calculation 6 2 2 2 2 2" xfId="1654"/>
    <cellStyle name="Calculation 6 2 2 2 2 2 2" xfId="1655"/>
    <cellStyle name="Calculation 6 2 2 2 2 3" xfId="1656"/>
    <cellStyle name="Calculation 6 2 2 2 3" xfId="1657"/>
    <cellStyle name="Calculation 6 2 2 2 3 2" xfId="1658"/>
    <cellStyle name="Calculation 6 2 2 2 4" xfId="1659"/>
    <cellStyle name="Calculation 6 2 2 3" xfId="1660"/>
    <cellStyle name="Calculation 6 2 2 3 2" xfId="1661"/>
    <cellStyle name="Calculation 6 2 2 3 2 2" xfId="1662"/>
    <cellStyle name="Calculation 6 2 2 3 3" xfId="1663"/>
    <cellStyle name="Calculation 6 2 2 3 4" xfId="1664"/>
    <cellStyle name="Calculation 6 2 2 4" xfId="1665"/>
    <cellStyle name="Calculation 6 2 2 4 2" xfId="1666"/>
    <cellStyle name="Calculation 6 2 2 4 2 2" xfId="1667"/>
    <cellStyle name="Calculation 6 2 2 4 3" xfId="1668"/>
    <cellStyle name="Calculation 6 2 2 5" xfId="1669"/>
    <cellStyle name="Calculation 6 2 2 5 2" xfId="1670"/>
    <cellStyle name="Calculation 6 2 2 6" xfId="1671"/>
    <cellStyle name="Calculation 6 2 3" xfId="1672"/>
    <cellStyle name="Calculation 6 2 3 2" xfId="1673"/>
    <cellStyle name="Calculation 6 2 3 2 2" xfId="1674"/>
    <cellStyle name="Calculation 6 2 3 2 2 2" xfId="1675"/>
    <cellStyle name="Calculation 6 2 3 2 2 2 2" xfId="1676"/>
    <cellStyle name="Calculation 6 2 3 2 2 3" xfId="1677"/>
    <cellStyle name="Calculation 6 2 3 2 3" xfId="1678"/>
    <cellStyle name="Calculation 6 2 3 2 3 2" xfId="1679"/>
    <cellStyle name="Calculation 6 2 3 2 4" xfId="1680"/>
    <cellStyle name="Calculation 6 2 3 3" xfId="1681"/>
    <cellStyle name="Calculation 6 2 3 3 2" xfId="1682"/>
    <cellStyle name="Calculation 6 2 3 3 2 2" xfId="1683"/>
    <cellStyle name="Calculation 6 2 3 3 3" xfId="1684"/>
    <cellStyle name="Calculation 6 2 3 3 4" xfId="1685"/>
    <cellStyle name="Calculation 6 2 3 4" xfId="1686"/>
    <cellStyle name="Calculation 6 2 3 4 2" xfId="1687"/>
    <cellStyle name="Calculation 6 2 3 4 2 2" xfId="1688"/>
    <cellStyle name="Calculation 6 2 3 4 3" xfId="1689"/>
    <cellStyle name="Calculation 6 2 3 5" xfId="1690"/>
    <cellStyle name="Calculation 6 2 3 5 2" xfId="1691"/>
    <cellStyle name="Calculation 6 2 3 6" xfId="1692"/>
    <cellStyle name="Calculation 6 2 4" xfId="1693"/>
    <cellStyle name="Calculation 6 2 4 2" xfId="1694"/>
    <cellStyle name="Calculation 6 2 4 2 2" xfId="1695"/>
    <cellStyle name="Calculation 6 2 4 2 2 2" xfId="1696"/>
    <cellStyle name="Calculation 6 2 4 2 3" xfId="1697"/>
    <cellStyle name="Calculation 6 2 4 3" xfId="1698"/>
    <cellStyle name="Calculation 6 2 4 3 2" xfId="1699"/>
    <cellStyle name="Calculation 6 2 4 4" xfId="1700"/>
    <cellStyle name="Calculation 6 2 5" xfId="1701"/>
    <cellStyle name="Calculation 6 2 5 2" xfId="1702"/>
    <cellStyle name="Calculation 6 2 5 2 2" xfId="1703"/>
    <cellStyle name="Calculation 6 2 5 3" xfId="1704"/>
    <cellStyle name="Calculation 6 2 5 4" xfId="1705"/>
    <cellStyle name="Calculation 6 2 6" xfId="1706"/>
    <cellStyle name="Calculation 6 2 6 2" xfId="1707"/>
    <cellStyle name="Calculation 6 2 6 2 2" xfId="1708"/>
    <cellStyle name="Calculation 6 2 6 3" xfId="1709"/>
    <cellStyle name="Calculation 6 2 7" xfId="1710"/>
    <cellStyle name="Calculation 6 2 7 2" xfId="1711"/>
    <cellStyle name="Calculation 6 2 8" xfId="1712"/>
    <cellStyle name="Calculation 6 3" xfId="1713"/>
    <cellStyle name="Calculation 6 3 2" xfId="1714"/>
    <cellStyle name="Calculation 6 3 2 2" xfId="1715"/>
    <cellStyle name="Calculation 6 3 2 2 2" xfId="1716"/>
    <cellStyle name="Calculation 6 3 2 2 2 2" xfId="1717"/>
    <cellStyle name="Calculation 6 3 2 2 3" xfId="1718"/>
    <cellStyle name="Calculation 6 3 2 3" xfId="1719"/>
    <cellStyle name="Calculation 6 3 2 3 2" xfId="1720"/>
    <cellStyle name="Calculation 6 3 2 4" xfId="1721"/>
    <cellStyle name="Calculation 6 3 3" xfId="1722"/>
    <cellStyle name="Calculation 6 3 3 2" xfId="1723"/>
    <cellStyle name="Calculation 6 3 3 2 2" xfId="1724"/>
    <cellStyle name="Calculation 6 3 3 3" xfId="1725"/>
    <cellStyle name="Calculation 6 3 3 4" xfId="1726"/>
    <cellStyle name="Calculation 6 3 4" xfId="1727"/>
    <cellStyle name="Calculation 6 3 4 2" xfId="1728"/>
    <cellStyle name="Calculation 6 3 4 2 2" xfId="1729"/>
    <cellStyle name="Calculation 6 3 4 3" xfId="1730"/>
    <cellStyle name="Calculation 6 3 5" xfId="1731"/>
    <cellStyle name="Calculation 6 3 5 2" xfId="1732"/>
    <cellStyle name="Calculation 6 3 6" xfId="1733"/>
    <cellStyle name="Calculation 6 4" xfId="1734"/>
    <cellStyle name="Calculation 6 4 2" xfId="1735"/>
    <cellStyle name="Calculation 7" xfId="1736"/>
    <cellStyle name="Calculation 7 2" xfId="1737"/>
    <cellStyle name="Calculation 7 2 2" xfId="1738"/>
    <cellStyle name="Calculation 7 2 2 2" xfId="1739"/>
    <cellStyle name="Calculation 7 2 2 2 2" xfId="1740"/>
    <cellStyle name="Calculation 7 2 2 2 2 2" xfId="1741"/>
    <cellStyle name="Calculation 7 2 2 2 3" xfId="1742"/>
    <cellStyle name="Calculation 7 2 2 3" xfId="1743"/>
    <cellStyle name="Calculation 7 2 2 3 2" xfId="1744"/>
    <cellStyle name="Calculation 7 2 2 4" xfId="1745"/>
    <cellStyle name="Calculation 7 2 3" xfId="1746"/>
    <cellStyle name="Calculation 7 2 3 2" xfId="1747"/>
    <cellStyle name="Calculation 7 2 3 2 2" xfId="1748"/>
    <cellStyle name="Calculation 7 2 3 3" xfId="1749"/>
    <cellStyle name="Calculation 7 2 3 4" xfId="1750"/>
    <cellStyle name="Calculation 7 2 4" xfId="1751"/>
    <cellStyle name="Calculation 7 2 4 2" xfId="1752"/>
    <cellStyle name="Calculation 7 2 4 2 2" xfId="1753"/>
    <cellStyle name="Calculation 7 2 4 3" xfId="1754"/>
    <cellStyle name="Calculation 7 2 5" xfId="1755"/>
    <cellStyle name="Calculation 7 2 5 2" xfId="1756"/>
    <cellStyle name="Calculation 7 2 6" xfId="1757"/>
    <cellStyle name="Calculation 7 3" xfId="1758"/>
    <cellStyle name="Calculation 7 3 2" xfId="1759"/>
    <cellStyle name="Calculation 7 3 2 2" xfId="1760"/>
    <cellStyle name="Calculation 7 3 2 2 2" xfId="1761"/>
    <cellStyle name="Calculation 7 3 2 2 2 2" xfId="1762"/>
    <cellStyle name="Calculation 7 3 2 2 3" xfId="1763"/>
    <cellStyle name="Calculation 7 3 2 3" xfId="1764"/>
    <cellStyle name="Calculation 7 3 2 3 2" xfId="1765"/>
    <cellStyle name="Calculation 7 3 2 4" xfId="1766"/>
    <cellStyle name="Calculation 7 3 3" xfId="1767"/>
    <cellStyle name="Calculation 7 3 3 2" xfId="1768"/>
    <cellStyle name="Calculation 7 3 3 2 2" xfId="1769"/>
    <cellStyle name="Calculation 7 3 3 3" xfId="1770"/>
    <cellStyle name="Calculation 7 3 3 4" xfId="1771"/>
    <cellStyle name="Calculation 7 3 4" xfId="1772"/>
    <cellStyle name="Calculation 7 3 4 2" xfId="1773"/>
    <cellStyle name="Calculation 7 3 4 2 2" xfId="1774"/>
    <cellStyle name="Calculation 7 3 4 3" xfId="1775"/>
    <cellStyle name="Calculation 7 3 5" xfId="1776"/>
    <cellStyle name="Calculation 7 3 5 2" xfId="1777"/>
    <cellStyle name="Calculation 7 3 6" xfId="1778"/>
    <cellStyle name="Calculation 7 4" xfId="1779"/>
    <cellStyle name="Calculation 7 4 2" xfId="1780"/>
    <cellStyle name="Calculation 7 4 2 2" xfId="1781"/>
    <cellStyle name="Calculation 7 4 2 2 2" xfId="1782"/>
    <cellStyle name="Calculation 7 4 2 3" xfId="1783"/>
    <cellStyle name="Calculation 7 4 3" xfId="1784"/>
    <cellStyle name="Calculation 7 4 3 2" xfId="1785"/>
    <cellStyle name="Calculation 7 4 4" xfId="1786"/>
    <cellStyle name="Calculation 7 5" xfId="1787"/>
    <cellStyle name="Calculation 7 5 2" xfId="1788"/>
    <cellStyle name="Calculation 7 5 2 2" xfId="1789"/>
    <cellStyle name="Calculation 7 5 3" xfId="1790"/>
    <cellStyle name="Calculation 7 5 4" xfId="1791"/>
    <cellStyle name="Calculation 7 6" xfId="1792"/>
    <cellStyle name="Calculation 7 6 2" xfId="1793"/>
    <cellStyle name="Calculation 7 6 2 2" xfId="1794"/>
    <cellStyle name="Calculation 7 6 3" xfId="1795"/>
    <cellStyle name="Calculation 7 7" xfId="1796"/>
    <cellStyle name="Calculation 7 7 2" xfId="1797"/>
    <cellStyle name="Calculation 7 8" xfId="1798"/>
    <cellStyle name="Check Cell 2" xfId="1799"/>
    <cellStyle name="Check Cell 2 2" xfId="1800"/>
    <cellStyle name="Check Cell 3" xfId="1801"/>
    <cellStyle name="Check Cell 4" xfId="1802"/>
    <cellStyle name="code" xfId="1803"/>
    <cellStyle name="Comma [0] 2" xfId="3"/>
    <cellStyle name="Comma [0] 2 2" xfId="1804"/>
    <cellStyle name="Comma [0] 2 3" xfId="7161"/>
    <cellStyle name="Comma [0] 3" xfId="1805"/>
    <cellStyle name="Comma [0] 3 2" xfId="1806"/>
    <cellStyle name="Comma 10" xfId="1807"/>
    <cellStyle name="Comma 10 2" xfId="1808"/>
    <cellStyle name="Comma 10 2 2" xfId="1809"/>
    <cellStyle name="Comma 10 2 2 2" xfId="1810"/>
    <cellStyle name="Comma 10 2 3" xfId="1811"/>
    <cellStyle name="Comma 10 3" xfId="1812"/>
    <cellStyle name="Comma 10 3 2" xfId="1813"/>
    <cellStyle name="Comma 10 4" xfId="1814"/>
    <cellStyle name="Comma 10 5" xfId="1815"/>
    <cellStyle name="Comma 11" xfId="1816"/>
    <cellStyle name="Comma 11 2" xfId="1817"/>
    <cellStyle name="Comma 11 2 2" xfId="1818"/>
    <cellStyle name="Comma 11 3" xfId="1819"/>
    <cellStyle name="Comma 11 4" xfId="1820"/>
    <cellStyle name="Comma 12" xfId="1821"/>
    <cellStyle name="Comma 12 2" xfId="1822"/>
    <cellStyle name="Comma 12 2 2" xfId="1823"/>
    <cellStyle name="Comma 12 3" xfId="1824"/>
    <cellStyle name="Comma 12 4" xfId="1825"/>
    <cellStyle name="Comma 13" xfId="1826"/>
    <cellStyle name="Comma 14" xfId="1827"/>
    <cellStyle name="Comma 15" xfId="1828"/>
    <cellStyle name="Comma 16" xfId="1829"/>
    <cellStyle name="Comma 17" xfId="1830"/>
    <cellStyle name="Comma 18" xfId="1831"/>
    <cellStyle name="Comma 19" xfId="1832"/>
    <cellStyle name="Comma 2" xfId="1"/>
    <cellStyle name="Comma 2 2" xfId="7162"/>
    <cellStyle name="Comma 2 3" xfId="7165"/>
    <cellStyle name="Comma 20" xfId="1833"/>
    <cellStyle name="Comma 21" xfId="1834"/>
    <cellStyle name="Comma 22" xfId="1835"/>
    <cellStyle name="Comma 23" xfId="1836"/>
    <cellStyle name="Comma 24" xfId="1837"/>
    <cellStyle name="Comma 25" xfId="1838"/>
    <cellStyle name="Comma 26" xfId="7166"/>
    <cellStyle name="Comma 27" xfId="7163"/>
    <cellStyle name="Comma 28" xfId="7164"/>
    <cellStyle name="Comma 29" xfId="7167"/>
    <cellStyle name="Comma 3" xfId="1839"/>
    <cellStyle name="Comma 30" xfId="7169"/>
    <cellStyle name="Comma 31" xfId="7170"/>
    <cellStyle name="Comma 4" xfId="1840"/>
    <cellStyle name="Comma 5" xfId="1841"/>
    <cellStyle name="Comma 5 2" xfId="1842"/>
    <cellStyle name="Comma 6" xfId="1843"/>
    <cellStyle name="Comma 6 2" xfId="1844"/>
    <cellStyle name="Comma 7" xfId="1845"/>
    <cellStyle name="Comma 7 2" xfId="1846"/>
    <cellStyle name="Comma 7 2 2" xfId="1847"/>
    <cellStyle name="Comma 7 3" xfId="1848"/>
    <cellStyle name="Comma 7 4" xfId="1849"/>
    <cellStyle name="Comma 8" xfId="1850"/>
    <cellStyle name="Comma 8 2" xfId="1851"/>
    <cellStyle name="Comma 8 2 2" xfId="1852"/>
    <cellStyle name="Comma 8 3" xfId="1853"/>
    <cellStyle name="Comma 8 4" xfId="1854"/>
    <cellStyle name="Comma 9" xfId="1855"/>
    <cellStyle name="Comma 9 2" xfId="1856"/>
    <cellStyle name="Comma 9 2 2" xfId="1857"/>
    <cellStyle name="Comma 9 3" xfId="1858"/>
    <cellStyle name="Comma 9 4" xfId="1859"/>
    <cellStyle name="COMMENTS" xfId="1860"/>
    <cellStyle name="Currency 2" xfId="1861"/>
    <cellStyle name="Currency 3" xfId="1862"/>
    <cellStyle name="Currency 4" xfId="1863"/>
    <cellStyle name="Currency 5" xfId="1864"/>
    <cellStyle name="Currency 6" xfId="1865"/>
    <cellStyle name="Currency 7" xfId="1866"/>
    <cellStyle name="dash" xfId="1867"/>
    <cellStyle name="Data" xfId="1868"/>
    <cellStyle name="Data2" xfId="1869"/>
    <cellStyle name="Data5" xfId="1870"/>
    <cellStyle name="date" xfId="1871"/>
    <cellStyle name="date 2" xfId="1872"/>
    <cellStyle name="Daymethod" xfId="1873"/>
    <cellStyle name="days" xfId="1874"/>
    <cellStyle name="Dialog" xfId="1875"/>
    <cellStyle name="Explanatory Text 2" xfId="1876"/>
    <cellStyle name="Explanatory Text 3" xfId="1877"/>
    <cellStyle name="FcBackground" xfId="1878"/>
    <cellStyle name="FcBluesFuts" xfId="1879"/>
    <cellStyle name="FcCalculated" xfId="1880"/>
    <cellStyle name="FcCalculated 2" xfId="1881"/>
    <cellStyle name="FcCalculated 3" xfId="1882"/>
    <cellStyle name="FcCalculated_apollo_curves" xfId="1883"/>
    <cellStyle name="FcCalculated2" xfId="1884"/>
    <cellStyle name="FcExtData" xfId="1885"/>
    <cellStyle name="FcFrontFut" xfId="1886"/>
    <cellStyle name="FcFrontRed" xfId="1887"/>
    <cellStyle name="FcGoldFuts" xfId="1888"/>
    <cellStyle name="FcGreenFuts" xfId="1889"/>
    <cellStyle name="FcInput" xfId="1890"/>
    <cellStyle name="FcLabel1" xfId="1891"/>
    <cellStyle name="FcLabel2" xfId="1892"/>
    <cellStyle name="FcNumeric" xfId="1893"/>
    <cellStyle name="FcNumeric 2" xfId="1894"/>
    <cellStyle name="FcRealTime" xfId="1895"/>
    <cellStyle name="FcRealTime 2" xfId="1896"/>
    <cellStyle name="FcRealTime 3" xfId="1897"/>
    <cellStyle name="FcRealTime_apollo_curves" xfId="1898"/>
    <cellStyle name="FcRedFuts" xfId="1899"/>
    <cellStyle name="FcSubHeading" xfId="1900"/>
    <cellStyle name="FcTechHackers" xfId="1901"/>
    <cellStyle name="FcTopLine" xfId="1902"/>
    <cellStyle name="footnote" xfId="1903"/>
    <cellStyle name="footnote2" xfId="1904"/>
    <cellStyle name="GeneralText" xfId="1905"/>
    <cellStyle name="Good 2" xfId="1906"/>
    <cellStyle name="Good 2 2" xfId="1907"/>
    <cellStyle name="Good 3" xfId="1908"/>
    <cellStyle name="Good 4" xfId="1909"/>
    <cellStyle name="Header" xfId="1910"/>
    <cellStyle name="Header 2" xfId="1911"/>
    <cellStyle name="Heading 1 2" xfId="1912"/>
    <cellStyle name="Heading 1 2 2" xfId="1913"/>
    <cellStyle name="Heading 1 3" xfId="1914"/>
    <cellStyle name="Heading 1 3 2" xfId="1915"/>
    <cellStyle name="Heading 1 4" xfId="1916"/>
    <cellStyle name="Heading 1 5" xfId="1917"/>
    <cellStyle name="Heading 1 6" xfId="1918"/>
    <cellStyle name="Heading 2 2" xfId="1919"/>
    <cellStyle name="Heading 2 2 2" xfId="1920"/>
    <cellStyle name="Heading 2 3" xfId="1921"/>
    <cellStyle name="Heading 2 4" xfId="1922"/>
    <cellStyle name="Heading 2 5" xfId="1923"/>
    <cellStyle name="Heading 2 6" xfId="1924"/>
    <cellStyle name="Heading 3 2" xfId="1925"/>
    <cellStyle name="Heading 3 2 2" xfId="1926"/>
    <cellStyle name="Heading 3 3" xfId="1927"/>
    <cellStyle name="Heading 3 3 2" xfId="1928"/>
    <cellStyle name="Heading 3 4" xfId="1929"/>
    <cellStyle name="Heading 3 5" xfId="1930"/>
    <cellStyle name="Heading 3 6" xfId="1931"/>
    <cellStyle name="Heading 4 2" xfId="1932"/>
    <cellStyle name="Heading 4 2 2" xfId="1933"/>
    <cellStyle name="Heading 4 3" xfId="1934"/>
    <cellStyle name="Heading 4 4" xfId="1935"/>
    <cellStyle name="Heading 4 5" xfId="1936"/>
    <cellStyle name="Hidden" xfId="1937"/>
    <cellStyle name="Hyperlink" xfId="7168" builtinId="8"/>
    <cellStyle name="Hyperlink 2" xfId="1938"/>
    <cellStyle name="Hyperlink 2 2" xfId="1939"/>
    <cellStyle name="Hyperlink 2_Instructions and Positions" xfId="1940"/>
    <cellStyle name="implemented" xfId="1941"/>
    <cellStyle name="Input 2" xfId="1942"/>
    <cellStyle name="Input 2 2" xfId="1943"/>
    <cellStyle name="Input 2 2 2" xfId="1944"/>
    <cellStyle name="Input 2 2 2 2" xfId="1945"/>
    <cellStyle name="Input 2 2 2 2 2" xfId="1946"/>
    <cellStyle name="Input 2 2 2 2 2 2" xfId="1947"/>
    <cellStyle name="Input 2 2 2 2 2 2 2" xfId="1948"/>
    <cellStyle name="Input 2 2 2 2 2 2 2 2" xfId="1949"/>
    <cellStyle name="Input 2 2 2 2 2 2 2 2 2" xfId="1950"/>
    <cellStyle name="Input 2 2 2 2 2 2 2 3" xfId="1951"/>
    <cellStyle name="Input 2 2 2 2 2 2 3" xfId="1952"/>
    <cellStyle name="Input 2 2 2 2 2 2 3 2" xfId="1953"/>
    <cellStyle name="Input 2 2 2 2 2 2 4" xfId="1954"/>
    <cellStyle name="Input 2 2 2 2 2 3" xfId="1955"/>
    <cellStyle name="Input 2 2 2 2 2 3 2" xfId="1956"/>
    <cellStyle name="Input 2 2 2 2 2 3 2 2" xfId="1957"/>
    <cellStyle name="Input 2 2 2 2 2 3 3" xfId="1958"/>
    <cellStyle name="Input 2 2 2 2 2 3 4" xfId="1959"/>
    <cellStyle name="Input 2 2 2 2 2 4" xfId="1960"/>
    <cellStyle name="Input 2 2 2 2 2 4 2" xfId="1961"/>
    <cellStyle name="Input 2 2 2 2 2 4 2 2" xfId="1962"/>
    <cellStyle name="Input 2 2 2 2 2 4 3" xfId="1963"/>
    <cellStyle name="Input 2 2 2 2 2 5" xfId="1964"/>
    <cellStyle name="Input 2 2 2 2 2 5 2" xfId="1965"/>
    <cellStyle name="Input 2 2 2 2 2 6" xfId="1966"/>
    <cellStyle name="Input 2 2 2 2 3" xfId="1967"/>
    <cellStyle name="Input 2 2 2 2 3 2" xfId="1968"/>
    <cellStyle name="Input 2 2 2 2 3 2 2" xfId="1969"/>
    <cellStyle name="Input 2 2 2 2 3 2 2 2" xfId="1970"/>
    <cellStyle name="Input 2 2 2 2 3 2 2 2 2" xfId="1971"/>
    <cellStyle name="Input 2 2 2 2 3 2 2 3" xfId="1972"/>
    <cellStyle name="Input 2 2 2 2 3 2 3" xfId="1973"/>
    <cellStyle name="Input 2 2 2 2 3 2 3 2" xfId="1974"/>
    <cellStyle name="Input 2 2 2 2 3 2 4" xfId="1975"/>
    <cellStyle name="Input 2 2 2 2 3 3" xfId="1976"/>
    <cellStyle name="Input 2 2 2 2 3 3 2" xfId="1977"/>
    <cellStyle name="Input 2 2 2 2 3 3 2 2" xfId="1978"/>
    <cellStyle name="Input 2 2 2 2 3 3 3" xfId="1979"/>
    <cellStyle name="Input 2 2 2 2 3 3 4" xfId="1980"/>
    <cellStyle name="Input 2 2 2 2 3 4" xfId="1981"/>
    <cellStyle name="Input 2 2 2 2 3 4 2" xfId="1982"/>
    <cellStyle name="Input 2 2 2 2 3 4 2 2" xfId="1983"/>
    <cellStyle name="Input 2 2 2 2 3 4 3" xfId="1984"/>
    <cellStyle name="Input 2 2 2 2 3 5" xfId="1985"/>
    <cellStyle name="Input 2 2 2 2 3 5 2" xfId="1986"/>
    <cellStyle name="Input 2 2 2 2 3 6" xfId="1987"/>
    <cellStyle name="Input 2 2 2 2 4" xfId="1988"/>
    <cellStyle name="Input 2 2 2 2 4 2" xfId="1989"/>
    <cellStyle name="Input 2 2 2 2 4 2 2" xfId="1990"/>
    <cellStyle name="Input 2 2 2 2 4 2 2 2" xfId="1991"/>
    <cellStyle name="Input 2 2 2 2 4 2 2 2 2" xfId="1992"/>
    <cellStyle name="Input 2 2 2 2 4 2 2 3" xfId="1993"/>
    <cellStyle name="Input 2 2 2 2 4 2 3" xfId="1994"/>
    <cellStyle name="Input 2 2 2 2 4 2 3 2" xfId="1995"/>
    <cellStyle name="Input 2 2 2 2 4 2 4" xfId="1996"/>
    <cellStyle name="Input 2 2 2 2 4 3" xfId="1997"/>
    <cellStyle name="Input 2 2 2 2 4 3 2" xfId="1998"/>
    <cellStyle name="Input 2 2 2 2 4 3 2 2" xfId="1999"/>
    <cellStyle name="Input 2 2 2 2 4 3 3" xfId="2000"/>
    <cellStyle name="Input 2 2 2 2 4 3 4" xfId="2001"/>
    <cellStyle name="Input 2 2 2 2 4 4" xfId="2002"/>
    <cellStyle name="Input 2 2 2 2 4 4 2" xfId="2003"/>
    <cellStyle name="Input 2 2 2 2 4 4 2 2" xfId="2004"/>
    <cellStyle name="Input 2 2 2 2 4 4 3" xfId="2005"/>
    <cellStyle name="Input 2 2 2 2 4 5" xfId="2006"/>
    <cellStyle name="Input 2 2 2 2 4 5 2" xfId="2007"/>
    <cellStyle name="Input 2 2 2 2 4 6" xfId="2008"/>
    <cellStyle name="Input 2 2 2 2 5" xfId="2009"/>
    <cellStyle name="Input 2 2 2 2 5 2" xfId="2010"/>
    <cellStyle name="Input 2 2 2 3" xfId="2011"/>
    <cellStyle name="Input 2 2 2 3 2" xfId="2012"/>
    <cellStyle name="Input 2 2 2 3 2 2" xfId="2013"/>
    <cellStyle name="Input 2 2 2 3 2 2 2" xfId="2014"/>
    <cellStyle name="Input 2 2 2 3 2 2 2 2" xfId="2015"/>
    <cellStyle name="Input 2 2 2 3 2 2 3" xfId="2016"/>
    <cellStyle name="Input 2 2 2 3 2 3" xfId="2017"/>
    <cellStyle name="Input 2 2 2 3 2 3 2" xfId="2018"/>
    <cellStyle name="Input 2 2 2 3 2 4" xfId="2019"/>
    <cellStyle name="Input 2 2 2 3 3" xfId="2020"/>
    <cellStyle name="Input 2 2 2 3 3 2" xfId="2021"/>
    <cellStyle name="Input 2 2 2 3 3 2 2" xfId="2022"/>
    <cellStyle name="Input 2 2 2 3 3 3" xfId="2023"/>
    <cellStyle name="Input 2 2 2 3 3 4" xfId="2024"/>
    <cellStyle name="Input 2 2 2 3 4" xfId="2025"/>
    <cellStyle name="Input 2 2 2 3 4 2" xfId="2026"/>
    <cellStyle name="Input 2 2 2 3 4 2 2" xfId="2027"/>
    <cellStyle name="Input 2 2 2 3 4 3" xfId="2028"/>
    <cellStyle name="Input 2 2 2 3 5" xfId="2029"/>
    <cellStyle name="Input 2 2 2 3 5 2" xfId="2030"/>
    <cellStyle name="Input 2 2 2 3 6" xfId="2031"/>
    <cellStyle name="Input 2 2 2 4" xfId="2032"/>
    <cellStyle name="Input 2 2 2 4 2" xfId="2033"/>
    <cellStyle name="Input 2 2 2 4 2 2" xfId="2034"/>
    <cellStyle name="Input 2 2 2 4 2 2 2" xfId="2035"/>
    <cellStyle name="Input 2 2 2 4 2 2 2 2" xfId="2036"/>
    <cellStyle name="Input 2 2 2 4 2 2 3" xfId="2037"/>
    <cellStyle name="Input 2 2 2 4 2 3" xfId="2038"/>
    <cellStyle name="Input 2 2 2 4 2 3 2" xfId="2039"/>
    <cellStyle name="Input 2 2 2 4 2 4" xfId="2040"/>
    <cellStyle name="Input 2 2 2 4 3" xfId="2041"/>
    <cellStyle name="Input 2 2 2 4 3 2" xfId="2042"/>
    <cellStyle name="Input 2 2 2 4 3 2 2" xfId="2043"/>
    <cellStyle name="Input 2 2 2 4 3 3" xfId="2044"/>
    <cellStyle name="Input 2 2 2 4 3 4" xfId="2045"/>
    <cellStyle name="Input 2 2 2 4 4" xfId="2046"/>
    <cellStyle name="Input 2 2 2 4 4 2" xfId="2047"/>
    <cellStyle name="Input 2 2 2 4 4 2 2" xfId="2048"/>
    <cellStyle name="Input 2 2 2 4 4 3" xfId="2049"/>
    <cellStyle name="Input 2 2 2 4 5" xfId="2050"/>
    <cellStyle name="Input 2 2 2 4 5 2" xfId="2051"/>
    <cellStyle name="Input 2 2 2 4 6" xfId="2052"/>
    <cellStyle name="Input 2 2 2 5" xfId="2053"/>
    <cellStyle name="Input 2 2 2 5 2" xfId="2054"/>
    <cellStyle name="Input 2 2 2 5 2 2" xfId="2055"/>
    <cellStyle name="Input 2 2 2 5 2 2 2" xfId="2056"/>
    <cellStyle name="Input 2 2 2 5 2 2 2 2" xfId="2057"/>
    <cellStyle name="Input 2 2 2 5 2 2 3" xfId="2058"/>
    <cellStyle name="Input 2 2 2 5 2 3" xfId="2059"/>
    <cellStyle name="Input 2 2 2 5 2 3 2" xfId="2060"/>
    <cellStyle name="Input 2 2 2 5 2 4" xfId="2061"/>
    <cellStyle name="Input 2 2 2 5 3" xfId="2062"/>
    <cellStyle name="Input 2 2 2 5 3 2" xfId="2063"/>
    <cellStyle name="Input 2 2 2 5 3 2 2" xfId="2064"/>
    <cellStyle name="Input 2 2 2 5 3 3" xfId="2065"/>
    <cellStyle name="Input 2 2 2 5 3 4" xfId="2066"/>
    <cellStyle name="Input 2 2 2 5 4" xfId="2067"/>
    <cellStyle name="Input 2 2 2 5 4 2" xfId="2068"/>
    <cellStyle name="Input 2 2 2 5 4 2 2" xfId="2069"/>
    <cellStyle name="Input 2 2 2 5 4 3" xfId="2070"/>
    <cellStyle name="Input 2 2 2 5 5" xfId="2071"/>
    <cellStyle name="Input 2 2 2 5 5 2" xfId="2072"/>
    <cellStyle name="Input 2 2 2 5 6" xfId="2073"/>
    <cellStyle name="Input 2 2 3" xfId="2074"/>
    <cellStyle name="Input 2 2 3 2" xfId="2075"/>
    <cellStyle name="Input 2 2 3 2 2" xfId="2076"/>
    <cellStyle name="Input 2 2 3 2 2 2" xfId="2077"/>
    <cellStyle name="Input 2 2 3 2 2 2 2" xfId="2078"/>
    <cellStyle name="Input 2 2 3 2 2 2 2 2" xfId="2079"/>
    <cellStyle name="Input 2 2 3 2 2 2 3" xfId="2080"/>
    <cellStyle name="Input 2 2 3 2 2 3" xfId="2081"/>
    <cellStyle name="Input 2 2 3 2 2 3 2" xfId="2082"/>
    <cellStyle name="Input 2 2 3 2 2 4" xfId="2083"/>
    <cellStyle name="Input 2 2 3 2 3" xfId="2084"/>
    <cellStyle name="Input 2 2 3 2 3 2" xfId="2085"/>
    <cellStyle name="Input 2 2 3 2 3 2 2" xfId="2086"/>
    <cellStyle name="Input 2 2 3 2 3 3" xfId="2087"/>
    <cellStyle name="Input 2 2 3 2 3 4" xfId="2088"/>
    <cellStyle name="Input 2 2 3 2 4" xfId="2089"/>
    <cellStyle name="Input 2 2 3 2 4 2" xfId="2090"/>
    <cellStyle name="Input 2 2 3 2 4 2 2" xfId="2091"/>
    <cellStyle name="Input 2 2 3 2 4 3" xfId="2092"/>
    <cellStyle name="Input 2 2 3 2 5" xfId="2093"/>
    <cellStyle name="Input 2 2 3 2 5 2" xfId="2094"/>
    <cellStyle name="Input 2 2 3 2 6" xfId="2095"/>
    <cellStyle name="Input 2 2 3 3" xfId="2096"/>
    <cellStyle name="Input 2 2 3 3 2" xfId="2097"/>
    <cellStyle name="Input 2 2 3 3 2 2" xfId="2098"/>
    <cellStyle name="Input 2 2 3 3 2 2 2" xfId="2099"/>
    <cellStyle name="Input 2 2 3 3 2 2 2 2" xfId="2100"/>
    <cellStyle name="Input 2 2 3 3 2 2 3" xfId="2101"/>
    <cellStyle name="Input 2 2 3 3 2 3" xfId="2102"/>
    <cellStyle name="Input 2 2 3 3 2 3 2" xfId="2103"/>
    <cellStyle name="Input 2 2 3 3 2 4" xfId="2104"/>
    <cellStyle name="Input 2 2 3 3 3" xfId="2105"/>
    <cellStyle name="Input 2 2 3 3 3 2" xfId="2106"/>
    <cellStyle name="Input 2 2 3 3 3 2 2" xfId="2107"/>
    <cellStyle name="Input 2 2 3 3 3 3" xfId="2108"/>
    <cellStyle name="Input 2 2 3 3 3 4" xfId="2109"/>
    <cellStyle name="Input 2 2 3 3 4" xfId="2110"/>
    <cellStyle name="Input 2 2 3 3 4 2" xfId="2111"/>
    <cellStyle name="Input 2 2 3 3 4 2 2" xfId="2112"/>
    <cellStyle name="Input 2 2 3 3 4 3" xfId="2113"/>
    <cellStyle name="Input 2 2 3 3 5" xfId="2114"/>
    <cellStyle name="Input 2 2 3 3 5 2" xfId="2115"/>
    <cellStyle name="Input 2 2 3 3 6" xfId="2116"/>
    <cellStyle name="Input 2 2 3 4" xfId="2117"/>
    <cellStyle name="Input 2 2 3 4 2" xfId="2118"/>
    <cellStyle name="Input 2 2 3 4 2 2" xfId="2119"/>
    <cellStyle name="Input 2 2 3 4 2 2 2" xfId="2120"/>
    <cellStyle name="Input 2 2 3 4 2 2 2 2" xfId="2121"/>
    <cellStyle name="Input 2 2 3 4 2 2 3" xfId="2122"/>
    <cellStyle name="Input 2 2 3 4 2 3" xfId="2123"/>
    <cellStyle name="Input 2 2 3 4 2 3 2" xfId="2124"/>
    <cellStyle name="Input 2 2 3 4 2 4" xfId="2125"/>
    <cellStyle name="Input 2 2 3 4 3" xfId="2126"/>
    <cellStyle name="Input 2 2 3 4 3 2" xfId="2127"/>
    <cellStyle name="Input 2 2 3 4 3 2 2" xfId="2128"/>
    <cellStyle name="Input 2 2 3 4 3 3" xfId="2129"/>
    <cellStyle name="Input 2 2 3 4 3 4" xfId="2130"/>
    <cellStyle name="Input 2 2 3 4 4" xfId="2131"/>
    <cellStyle name="Input 2 2 3 4 4 2" xfId="2132"/>
    <cellStyle name="Input 2 2 3 4 4 2 2" xfId="2133"/>
    <cellStyle name="Input 2 2 3 4 4 3" xfId="2134"/>
    <cellStyle name="Input 2 2 3 4 5" xfId="2135"/>
    <cellStyle name="Input 2 2 3 4 5 2" xfId="2136"/>
    <cellStyle name="Input 2 2 3 4 6" xfId="2137"/>
    <cellStyle name="Input 2 2 3 5" xfId="2138"/>
    <cellStyle name="Input 2 2 3 5 2" xfId="2139"/>
    <cellStyle name="Input 2 2 4" xfId="2140"/>
    <cellStyle name="Input 2 2 4 2" xfId="2141"/>
    <cellStyle name="Input 2 2 4 2 2" xfId="2142"/>
    <cellStyle name="Input 2 2 4 2 2 2" xfId="2143"/>
    <cellStyle name="Input 2 2 4 2 2 2 2" xfId="2144"/>
    <cellStyle name="Input 2 2 4 2 2 2 2 2" xfId="2145"/>
    <cellStyle name="Input 2 2 4 2 2 2 3" xfId="2146"/>
    <cellStyle name="Input 2 2 4 2 2 3" xfId="2147"/>
    <cellStyle name="Input 2 2 4 2 2 3 2" xfId="2148"/>
    <cellStyle name="Input 2 2 4 2 2 4" xfId="2149"/>
    <cellStyle name="Input 2 2 4 2 3" xfId="2150"/>
    <cellStyle name="Input 2 2 4 2 3 2" xfId="2151"/>
    <cellStyle name="Input 2 2 4 2 3 2 2" xfId="2152"/>
    <cellStyle name="Input 2 2 4 2 3 3" xfId="2153"/>
    <cellStyle name="Input 2 2 4 2 3 4" xfId="2154"/>
    <cellStyle name="Input 2 2 4 2 4" xfId="2155"/>
    <cellStyle name="Input 2 2 4 2 4 2" xfId="2156"/>
    <cellStyle name="Input 2 2 4 2 4 2 2" xfId="2157"/>
    <cellStyle name="Input 2 2 4 2 4 3" xfId="2158"/>
    <cellStyle name="Input 2 2 4 2 5" xfId="2159"/>
    <cellStyle name="Input 2 2 4 2 5 2" xfId="2160"/>
    <cellStyle name="Input 2 2 4 2 6" xfId="2161"/>
    <cellStyle name="Input 2 2 4 3" xfId="2162"/>
    <cellStyle name="Input 2 2 4 3 2" xfId="2163"/>
    <cellStyle name="Input 2 2 4 3 2 2" xfId="2164"/>
    <cellStyle name="Input 2 2 4 3 2 2 2" xfId="2165"/>
    <cellStyle name="Input 2 2 4 3 2 2 2 2" xfId="2166"/>
    <cellStyle name="Input 2 2 4 3 2 2 3" xfId="2167"/>
    <cellStyle name="Input 2 2 4 3 2 3" xfId="2168"/>
    <cellStyle name="Input 2 2 4 3 2 3 2" xfId="2169"/>
    <cellStyle name="Input 2 2 4 3 2 4" xfId="2170"/>
    <cellStyle name="Input 2 2 4 3 3" xfId="2171"/>
    <cellStyle name="Input 2 2 4 3 3 2" xfId="2172"/>
    <cellStyle name="Input 2 2 4 3 3 2 2" xfId="2173"/>
    <cellStyle name="Input 2 2 4 3 3 3" xfId="2174"/>
    <cellStyle name="Input 2 2 4 3 3 4" xfId="2175"/>
    <cellStyle name="Input 2 2 4 3 4" xfId="2176"/>
    <cellStyle name="Input 2 2 4 3 4 2" xfId="2177"/>
    <cellStyle name="Input 2 2 4 3 4 2 2" xfId="2178"/>
    <cellStyle name="Input 2 2 4 3 4 3" xfId="2179"/>
    <cellStyle name="Input 2 2 4 3 5" xfId="2180"/>
    <cellStyle name="Input 2 2 4 3 5 2" xfId="2181"/>
    <cellStyle name="Input 2 2 4 3 6" xfId="2182"/>
    <cellStyle name="Input 2 2 4 4" xfId="2183"/>
    <cellStyle name="Input 2 2 4 4 2" xfId="2184"/>
    <cellStyle name="Input 2 2 4 4 2 2" xfId="2185"/>
    <cellStyle name="Input 2 2 4 4 2 2 2" xfId="2186"/>
    <cellStyle name="Input 2 2 4 4 2 3" xfId="2187"/>
    <cellStyle name="Input 2 2 4 4 3" xfId="2188"/>
    <cellStyle name="Input 2 2 4 4 3 2" xfId="2189"/>
    <cellStyle name="Input 2 2 4 4 4" xfId="2190"/>
    <cellStyle name="Input 2 2 4 5" xfId="2191"/>
    <cellStyle name="Input 2 2 4 5 2" xfId="2192"/>
    <cellStyle name="Input 2 2 4 5 2 2" xfId="2193"/>
    <cellStyle name="Input 2 2 4 5 3" xfId="2194"/>
    <cellStyle name="Input 2 2 4 5 4" xfId="2195"/>
    <cellStyle name="Input 2 2 4 6" xfId="2196"/>
    <cellStyle name="Input 2 2 4 6 2" xfId="2197"/>
    <cellStyle name="Input 2 2 4 6 2 2" xfId="2198"/>
    <cellStyle name="Input 2 2 4 6 3" xfId="2199"/>
    <cellStyle name="Input 2 2 4 7" xfId="2200"/>
    <cellStyle name="Input 2 2 4 7 2" xfId="2201"/>
    <cellStyle name="Input 2 2 4 8" xfId="2202"/>
    <cellStyle name="Input 2 2 5" xfId="2203"/>
    <cellStyle name="Input 2 2 5 2" xfId="2204"/>
    <cellStyle name="Input 2 2 5 2 2" xfId="2205"/>
    <cellStyle name="Input 2 2 5 2 2 2" xfId="2206"/>
    <cellStyle name="Input 2 2 5 2 2 2 2" xfId="2207"/>
    <cellStyle name="Input 2 2 5 2 2 3" xfId="2208"/>
    <cellStyle name="Input 2 2 5 2 3" xfId="2209"/>
    <cellStyle name="Input 2 2 5 2 3 2" xfId="2210"/>
    <cellStyle name="Input 2 2 5 2 4" xfId="2211"/>
    <cellStyle name="Input 2 2 5 3" xfId="2212"/>
    <cellStyle name="Input 2 2 5 3 2" xfId="2213"/>
    <cellStyle name="Input 2 2 5 3 2 2" xfId="2214"/>
    <cellStyle name="Input 2 2 5 3 3" xfId="2215"/>
    <cellStyle name="Input 2 2 5 3 4" xfId="2216"/>
    <cellStyle name="Input 2 2 5 4" xfId="2217"/>
    <cellStyle name="Input 2 2 5 4 2" xfId="2218"/>
    <cellStyle name="Input 2 2 5 4 2 2" xfId="2219"/>
    <cellStyle name="Input 2 2 5 4 3" xfId="2220"/>
    <cellStyle name="Input 2 2 5 5" xfId="2221"/>
    <cellStyle name="Input 2 2 5 5 2" xfId="2222"/>
    <cellStyle name="Input 2 2 5 6" xfId="2223"/>
    <cellStyle name="Input 2 3" xfId="2224"/>
    <cellStyle name="Input 2 3 2" xfId="2225"/>
    <cellStyle name="Input 2 3 2 2" xfId="2226"/>
    <cellStyle name="Input 2 3 2 2 2" xfId="2227"/>
    <cellStyle name="Input 2 3 2 2 2 2" xfId="2228"/>
    <cellStyle name="Input 2 3 2 2 2 2 2" xfId="2229"/>
    <cellStyle name="Input 2 3 2 2 2 2 2 2" xfId="2230"/>
    <cellStyle name="Input 2 3 2 2 2 2 3" xfId="2231"/>
    <cellStyle name="Input 2 3 2 2 2 3" xfId="2232"/>
    <cellStyle name="Input 2 3 2 2 2 3 2" xfId="2233"/>
    <cellStyle name="Input 2 3 2 2 2 4" xfId="2234"/>
    <cellStyle name="Input 2 3 2 2 3" xfId="2235"/>
    <cellStyle name="Input 2 3 2 2 3 2" xfId="2236"/>
    <cellStyle name="Input 2 3 2 2 3 2 2" xfId="2237"/>
    <cellStyle name="Input 2 3 2 2 3 3" xfId="2238"/>
    <cellStyle name="Input 2 3 2 2 3 4" xfId="2239"/>
    <cellStyle name="Input 2 3 2 2 4" xfId="2240"/>
    <cellStyle name="Input 2 3 2 2 4 2" xfId="2241"/>
    <cellStyle name="Input 2 3 2 2 4 2 2" xfId="2242"/>
    <cellStyle name="Input 2 3 2 2 4 3" xfId="2243"/>
    <cellStyle name="Input 2 3 2 2 5" xfId="2244"/>
    <cellStyle name="Input 2 3 2 2 5 2" xfId="2245"/>
    <cellStyle name="Input 2 3 2 2 6" xfId="2246"/>
    <cellStyle name="Input 2 3 2 3" xfId="2247"/>
    <cellStyle name="Input 2 3 2 3 2" xfId="2248"/>
    <cellStyle name="Input 2 3 2 3 2 2" xfId="2249"/>
    <cellStyle name="Input 2 3 2 3 2 2 2" xfId="2250"/>
    <cellStyle name="Input 2 3 2 3 2 2 2 2" xfId="2251"/>
    <cellStyle name="Input 2 3 2 3 2 2 3" xfId="2252"/>
    <cellStyle name="Input 2 3 2 3 2 3" xfId="2253"/>
    <cellStyle name="Input 2 3 2 3 2 3 2" xfId="2254"/>
    <cellStyle name="Input 2 3 2 3 2 4" xfId="2255"/>
    <cellStyle name="Input 2 3 2 3 3" xfId="2256"/>
    <cellStyle name="Input 2 3 2 3 3 2" xfId="2257"/>
    <cellStyle name="Input 2 3 2 3 3 2 2" xfId="2258"/>
    <cellStyle name="Input 2 3 2 3 3 3" xfId="2259"/>
    <cellStyle name="Input 2 3 2 3 3 4" xfId="2260"/>
    <cellStyle name="Input 2 3 2 3 4" xfId="2261"/>
    <cellStyle name="Input 2 3 2 3 4 2" xfId="2262"/>
    <cellStyle name="Input 2 3 2 3 4 2 2" xfId="2263"/>
    <cellStyle name="Input 2 3 2 3 4 3" xfId="2264"/>
    <cellStyle name="Input 2 3 2 3 5" xfId="2265"/>
    <cellStyle name="Input 2 3 2 3 5 2" xfId="2266"/>
    <cellStyle name="Input 2 3 2 3 6" xfId="2267"/>
    <cellStyle name="Input 2 3 2 4" xfId="2268"/>
    <cellStyle name="Input 2 3 2 4 2" xfId="2269"/>
    <cellStyle name="Input 2 3 2 4 2 2" xfId="2270"/>
    <cellStyle name="Input 2 3 2 4 2 2 2" xfId="2271"/>
    <cellStyle name="Input 2 3 2 4 2 2 2 2" xfId="2272"/>
    <cellStyle name="Input 2 3 2 4 2 2 3" xfId="2273"/>
    <cellStyle name="Input 2 3 2 4 2 3" xfId="2274"/>
    <cellStyle name="Input 2 3 2 4 2 3 2" xfId="2275"/>
    <cellStyle name="Input 2 3 2 4 2 4" xfId="2276"/>
    <cellStyle name="Input 2 3 2 4 3" xfId="2277"/>
    <cellStyle name="Input 2 3 2 4 3 2" xfId="2278"/>
    <cellStyle name="Input 2 3 2 4 3 2 2" xfId="2279"/>
    <cellStyle name="Input 2 3 2 4 3 3" xfId="2280"/>
    <cellStyle name="Input 2 3 2 4 3 4" xfId="2281"/>
    <cellStyle name="Input 2 3 2 4 4" xfId="2282"/>
    <cellStyle name="Input 2 3 2 4 4 2" xfId="2283"/>
    <cellStyle name="Input 2 3 2 4 4 2 2" xfId="2284"/>
    <cellStyle name="Input 2 3 2 4 4 3" xfId="2285"/>
    <cellStyle name="Input 2 3 2 4 5" xfId="2286"/>
    <cellStyle name="Input 2 3 2 4 5 2" xfId="2287"/>
    <cellStyle name="Input 2 3 2 4 6" xfId="2288"/>
    <cellStyle name="Input 2 3 2 5" xfId="2289"/>
    <cellStyle name="Input 2 3 2 5 2" xfId="2290"/>
    <cellStyle name="Input 2 3 3" xfId="2291"/>
    <cellStyle name="Input 2 3 3 2" xfId="2292"/>
    <cellStyle name="Input 2 3 3 2 2" xfId="2293"/>
    <cellStyle name="Input 2 3 3 2 2 2" xfId="2294"/>
    <cellStyle name="Input 2 3 3 2 2 2 2" xfId="2295"/>
    <cellStyle name="Input 2 3 3 2 2 3" xfId="2296"/>
    <cellStyle name="Input 2 3 3 2 3" xfId="2297"/>
    <cellStyle name="Input 2 3 3 2 3 2" xfId="2298"/>
    <cellStyle name="Input 2 3 3 2 4" xfId="2299"/>
    <cellStyle name="Input 2 3 3 3" xfId="2300"/>
    <cellStyle name="Input 2 3 3 3 2" xfId="2301"/>
    <cellStyle name="Input 2 3 3 3 2 2" xfId="2302"/>
    <cellStyle name="Input 2 3 3 3 3" xfId="2303"/>
    <cellStyle name="Input 2 3 3 3 4" xfId="2304"/>
    <cellStyle name="Input 2 3 3 4" xfId="2305"/>
    <cellStyle name="Input 2 3 3 4 2" xfId="2306"/>
    <cellStyle name="Input 2 3 3 4 2 2" xfId="2307"/>
    <cellStyle name="Input 2 3 3 4 3" xfId="2308"/>
    <cellStyle name="Input 2 3 3 5" xfId="2309"/>
    <cellStyle name="Input 2 3 3 5 2" xfId="2310"/>
    <cellStyle name="Input 2 3 3 6" xfId="2311"/>
    <cellStyle name="Input 2 3 4" xfId="2312"/>
    <cellStyle name="Input 2 3 4 2" xfId="2313"/>
    <cellStyle name="Input 2 3 4 2 2" xfId="2314"/>
    <cellStyle name="Input 2 3 4 2 2 2" xfId="2315"/>
    <cellStyle name="Input 2 3 4 2 2 2 2" xfId="2316"/>
    <cellStyle name="Input 2 3 4 2 2 3" xfId="2317"/>
    <cellStyle name="Input 2 3 4 2 3" xfId="2318"/>
    <cellStyle name="Input 2 3 4 2 3 2" xfId="2319"/>
    <cellStyle name="Input 2 3 4 2 4" xfId="2320"/>
    <cellStyle name="Input 2 3 4 3" xfId="2321"/>
    <cellStyle name="Input 2 3 4 3 2" xfId="2322"/>
    <cellStyle name="Input 2 3 4 3 2 2" xfId="2323"/>
    <cellStyle name="Input 2 3 4 3 3" xfId="2324"/>
    <cellStyle name="Input 2 3 4 3 4" xfId="2325"/>
    <cellStyle name="Input 2 3 4 4" xfId="2326"/>
    <cellStyle name="Input 2 3 4 4 2" xfId="2327"/>
    <cellStyle name="Input 2 3 4 4 2 2" xfId="2328"/>
    <cellStyle name="Input 2 3 4 4 3" xfId="2329"/>
    <cellStyle name="Input 2 3 4 5" xfId="2330"/>
    <cellStyle name="Input 2 3 4 5 2" xfId="2331"/>
    <cellStyle name="Input 2 3 4 6" xfId="2332"/>
    <cellStyle name="Input 2 3 5" xfId="2333"/>
    <cellStyle name="Input 2 3 5 2" xfId="2334"/>
    <cellStyle name="Input 2 3 5 2 2" xfId="2335"/>
    <cellStyle name="Input 2 3 5 2 2 2" xfId="2336"/>
    <cellStyle name="Input 2 3 5 2 2 2 2" xfId="2337"/>
    <cellStyle name="Input 2 3 5 2 2 3" xfId="2338"/>
    <cellStyle name="Input 2 3 5 2 3" xfId="2339"/>
    <cellStyle name="Input 2 3 5 2 3 2" xfId="2340"/>
    <cellStyle name="Input 2 3 5 2 4" xfId="2341"/>
    <cellStyle name="Input 2 3 5 3" xfId="2342"/>
    <cellStyle name="Input 2 3 5 3 2" xfId="2343"/>
    <cellStyle name="Input 2 3 5 3 2 2" xfId="2344"/>
    <cellStyle name="Input 2 3 5 3 3" xfId="2345"/>
    <cellStyle name="Input 2 3 5 3 4" xfId="2346"/>
    <cellStyle name="Input 2 3 5 4" xfId="2347"/>
    <cellStyle name="Input 2 3 5 4 2" xfId="2348"/>
    <cellStyle name="Input 2 3 5 4 2 2" xfId="2349"/>
    <cellStyle name="Input 2 3 5 4 3" xfId="2350"/>
    <cellStyle name="Input 2 3 5 5" xfId="2351"/>
    <cellStyle name="Input 2 3 5 5 2" xfId="2352"/>
    <cellStyle name="Input 2 3 5 6" xfId="2353"/>
    <cellStyle name="Input 2 4" xfId="2354"/>
    <cellStyle name="Input 2 4 2" xfId="2355"/>
    <cellStyle name="Input 2 4 2 2" xfId="2356"/>
    <cellStyle name="Input 2 4 2 2 2" xfId="2357"/>
    <cellStyle name="Input 2 4 2 2 2 2" xfId="2358"/>
    <cellStyle name="Input 2 4 2 2 2 2 2" xfId="2359"/>
    <cellStyle name="Input 2 4 2 2 2 3" xfId="2360"/>
    <cellStyle name="Input 2 4 2 2 3" xfId="2361"/>
    <cellStyle name="Input 2 4 2 2 3 2" xfId="2362"/>
    <cellStyle name="Input 2 4 2 2 4" xfId="2363"/>
    <cellStyle name="Input 2 4 2 3" xfId="2364"/>
    <cellStyle name="Input 2 4 2 3 2" xfId="2365"/>
    <cellStyle name="Input 2 4 2 3 2 2" xfId="2366"/>
    <cellStyle name="Input 2 4 2 3 3" xfId="2367"/>
    <cellStyle name="Input 2 4 2 3 4" xfId="2368"/>
    <cellStyle name="Input 2 4 2 4" xfId="2369"/>
    <cellStyle name="Input 2 4 2 4 2" xfId="2370"/>
    <cellStyle name="Input 2 4 2 4 2 2" xfId="2371"/>
    <cellStyle name="Input 2 4 2 4 3" xfId="2372"/>
    <cellStyle name="Input 2 4 2 5" xfId="2373"/>
    <cellStyle name="Input 2 4 2 5 2" xfId="2374"/>
    <cellStyle name="Input 2 4 2 6" xfId="2375"/>
    <cellStyle name="Input 2 4 3" xfId="2376"/>
    <cellStyle name="Input 2 4 3 2" xfId="2377"/>
    <cellStyle name="Input 2 4 3 2 2" xfId="2378"/>
    <cellStyle name="Input 2 4 3 2 2 2" xfId="2379"/>
    <cellStyle name="Input 2 4 3 2 2 2 2" xfId="2380"/>
    <cellStyle name="Input 2 4 3 2 2 3" xfId="2381"/>
    <cellStyle name="Input 2 4 3 2 3" xfId="2382"/>
    <cellStyle name="Input 2 4 3 2 3 2" xfId="2383"/>
    <cellStyle name="Input 2 4 3 2 4" xfId="2384"/>
    <cellStyle name="Input 2 4 3 3" xfId="2385"/>
    <cellStyle name="Input 2 4 3 3 2" xfId="2386"/>
    <cellStyle name="Input 2 4 3 3 2 2" xfId="2387"/>
    <cellStyle name="Input 2 4 3 3 3" xfId="2388"/>
    <cellStyle name="Input 2 4 3 3 4" xfId="2389"/>
    <cellStyle name="Input 2 4 3 4" xfId="2390"/>
    <cellStyle name="Input 2 4 3 4 2" xfId="2391"/>
    <cellStyle name="Input 2 4 3 4 2 2" xfId="2392"/>
    <cellStyle name="Input 2 4 3 4 3" xfId="2393"/>
    <cellStyle name="Input 2 4 3 5" xfId="2394"/>
    <cellStyle name="Input 2 4 3 5 2" xfId="2395"/>
    <cellStyle name="Input 2 4 3 6" xfId="2396"/>
    <cellStyle name="Input 2 4 4" xfId="2397"/>
    <cellStyle name="Input 2 4 4 2" xfId="2398"/>
    <cellStyle name="Input 2 4 4 2 2" xfId="2399"/>
    <cellStyle name="Input 2 4 4 2 2 2" xfId="2400"/>
    <cellStyle name="Input 2 4 4 2 2 2 2" xfId="2401"/>
    <cellStyle name="Input 2 4 4 2 2 3" xfId="2402"/>
    <cellStyle name="Input 2 4 4 2 3" xfId="2403"/>
    <cellStyle name="Input 2 4 4 2 3 2" xfId="2404"/>
    <cellStyle name="Input 2 4 4 2 4" xfId="2405"/>
    <cellStyle name="Input 2 4 4 3" xfId="2406"/>
    <cellStyle name="Input 2 4 4 3 2" xfId="2407"/>
    <cellStyle name="Input 2 4 4 3 2 2" xfId="2408"/>
    <cellStyle name="Input 2 4 4 3 3" xfId="2409"/>
    <cellStyle name="Input 2 4 4 3 4" xfId="2410"/>
    <cellStyle name="Input 2 4 4 4" xfId="2411"/>
    <cellStyle name="Input 2 4 4 4 2" xfId="2412"/>
    <cellStyle name="Input 2 4 4 4 2 2" xfId="2413"/>
    <cellStyle name="Input 2 4 4 4 3" xfId="2414"/>
    <cellStyle name="Input 2 4 4 5" xfId="2415"/>
    <cellStyle name="Input 2 4 4 5 2" xfId="2416"/>
    <cellStyle name="Input 2 4 4 6" xfId="2417"/>
    <cellStyle name="Input 2 4 5" xfId="2418"/>
    <cellStyle name="Input 2 4 5 2" xfId="2419"/>
    <cellStyle name="Input 2 5" xfId="2420"/>
    <cellStyle name="Input 2 5 2" xfId="2421"/>
    <cellStyle name="Input 2 5 2 2" xfId="2422"/>
    <cellStyle name="Input 2 5 2 2 2" xfId="2423"/>
    <cellStyle name="Input 2 5 2 2 2 2" xfId="2424"/>
    <cellStyle name="Input 2 5 2 2 2 2 2" xfId="2425"/>
    <cellStyle name="Input 2 5 2 2 2 3" xfId="2426"/>
    <cellStyle name="Input 2 5 2 2 3" xfId="2427"/>
    <cellStyle name="Input 2 5 2 2 3 2" xfId="2428"/>
    <cellStyle name="Input 2 5 2 2 4" xfId="2429"/>
    <cellStyle name="Input 2 5 2 3" xfId="2430"/>
    <cellStyle name="Input 2 5 2 3 2" xfId="2431"/>
    <cellStyle name="Input 2 5 2 3 2 2" xfId="2432"/>
    <cellStyle name="Input 2 5 2 3 3" xfId="2433"/>
    <cellStyle name="Input 2 5 2 3 4" xfId="2434"/>
    <cellStyle name="Input 2 5 2 4" xfId="2435"/>
    <cellStyle name="Input 2 5 2 4 2" xfId="2436"/>
    <cellStyle name="Input 2 5 2 4 2 2" xfId="2437"/>
    <cellStyle name="Input 2 5 2 4 3" xfId="2438"/>
    <cellStyle name="Input 2 5 2 5" xfId="2439"/>
    <cellStyle name="Input 2 5 2 5 2" xfId="2440"/>
    <cellStyle name="Input 2 5 2 6" xfId="2441"/>
    <cellStyle name="Input 2 5 3" xfId="2442"/>
    <cellStyle name="Input 2 5 3 2" xfId="2443"/>
    <cellStyle name="Input 2 5 3 2 2" xfId="2444"/>
    <cellStyle name="Input 2 5 3 2 2 2" xfId="2445"/>
    <cellStyle name="Input 2 5 3 2 2 2 2" xfId="2446"/>
    <cellStyle name="Input 2 5 3 2 2 3" xfId="2447"/>
    <cellStyle name="Input 2 5 3 2 3" xfId="2448"/>
    <cellStyle name="Input 2 5 3 2 3 2" xfId="2449"/>
    <cellStyle name="Input 2 5 3 2 4" xfId="2450"/>
    <cellStyle name="Input 2 5 3 3" xfId="2451"/>
    <cellStyle name="Input 2 5 3 3 2" xfId="2452"/>
    <cellStyle name="Input 2 5 3 3 2 2" xfId="2453"/>
    <cellStyle name="Input 2 5 3 3 3" xfId="2454"/>
    <cellStyle name="Input 2 5 3 3 4" xfId="2455"/>
    <cellStyle name="Input 2 5 3 4" xfId="2456"/>
    <cellStyle name="Input 2 5 3 4 2" xfId="2457"/>
    <cellStyle name="Input 2 5 3 4 2 2" xfId="2458"/>
    <cellStyle name="Input 2 5 3 4 3" xfId="2459"/>
    <cellStyle name="Input 2 5 3 5" xfId="2460"/>
    <cellStyle name="Input 2 5 3 5 2" xfId="2461"/>
    <cellStyle name="Input 2 5 3 6" xfId="2462"/>
    <cellStyle name="Input 2 5 4" xfId="2463"/>
    <cellStyle name="Input 2 5 4 2" xfId="2464"/>
    <cellStyle name="Input 2 5 4 2 2" xfId="2465"/>
    <cellStyle name="Input 2 5 4 2 2 2" xfId="2466"/>
    <cellStyle name="Input 2 5 4 2 3" xfId="2467"/>
    <cellStyle name="Input 2 5 4 3" xfId="2468"/>
    <cellStyle name="Input 2 5 4 3 2" xfId="2469"/>
    <cellStyle name="Input 2 5 4 4" xfId="2470"/>
    <cellStyle name="Input 2 5 5" xfId="2471"/>
    <cellStyle name="Input 2 5 5 2" xfId="2472"/>
    <cellStyle name="Input 2 5 5 2 2" xfId="2473"/>
    <cellStyle name="Input 2 5 5 3" xfId="2474"/>
    <cellStyle name="Input 2 5 5 4" xfId="2475"/>
    <cellStyle name="Input 2 5 6" xfId="2476"/>
    <cellStyle name="Input 2 5 6 2" xfId="2477"/>
    <cellStyle name="Input 2 5 6 2 2" xfId="2478"/>
    <cellStyle name="Input 2 5 6 3" xfId="2479"/>
    <cellStyle name="Input 2 5 7" xfId="2480"/>
    <cellStyle name="Input 2 5 7 2" xfId="2481"/>
    <cellStyle name="Input 2 5 8" xfId="2482"/>
    <cellStyle name="Input 2 6" xfId="2483"/>
    <cellStyle name="Input 2 6 2" xfId="2484"/>
    <cellStyle name="Input 2 6 2 2" xfId="2485"/>
    <cellStyle name="Input 2 6 2 2 2" xfId="2486"/>
    <cellStyle name="Input 2 6 2 2 2 2" xfId="2487"/>
    <cellStyle name="Input 2 6 2 2 3" xfId="2488"/>
    <cellStyle name="Input 2 6 2 3" xfId="2489"/>
    <cellStyle name="Input 2 6 2 3 2" xfId="2490"/>
    <cellStyle name="Input 2 6 2 4" xfId="2491"/>
    <cellStyle name="Input 2 6 3" xfId="2492"/>
    <cellStyle name="Input 2 6 3 2" xfId="2493"/>
    <cellStyle name="Input 2 6 3 2 2" xfId="2494"/>
    <cellStyle name="Input 2 6 3 3" xfId="2495"/>
    <cellStyle name="Input 2 6 3 4" xfId="2496"/>
    <cellStyle name="Input 2 6 4" xfId="2497"/>
    <cellStyle name="Input 2 6 4 2" xfId="2498"/>
    <cellStyle name="Input 2 6 4 2 2" xfId="2499"/>
    <cellStyle name="Input 2 6 4 3" xfId="2500"/>
    <cellStyle name="Input 2 6 5" xfId="2501"/>
    <cellStyle name="Input 2 6 5 2" xfId="2502"/>
    <cellStyle name="Input 2 6 6" xfId="2503"/>
    <cellStyle name="Input 3" xfId="2504"/>
    <cellStyle name="Input 3 2" xfId="2505"/>
    <cellStyle name="Input 3 2 2" xfId="2506"/>
    <cellStyle name="Input 3 2 2 2" xfId="2507"/>
    <cellStyle name="Input 3 2 2 2 2" xfId="2508"/>
    <cellStyle name="Input 3 2 2 2 2 2" xfId="2509"/>
    <cellStyle name="Input 3 2 2 2 2 2 2" xfId="2510"/>
    <cellStyle name="Input 3 2 2 2 2 3" xfId="2511"/>
    <cellStyle name="Input 3 2 2 2 3" xfId="2512"/>
    <cellStyle name="Input 3 2 2 2 3 2" xfId="2513"/>
    <cellStyle name="Input 3 2 2 2 4" xfId="2514"/>
    <cellStyle name="Input 3 2 2 3" xfId="2515"/>
    <cellStyle name="Input 3 2 2 3 2" xfId="2516"/>
    <cellStyle name="Input 3 2 2 3 2 2" xfId="2517"/>
    <cellStyle name="Input 3 2 2 3 3" xfId="2518"/>
    <cellStyle name="Input 3 2 2 3 4" xfId="2519"/>
    <cellStyle name="Input 3 2 2 4" xfId="2520"/>
    <cellStyle name="Input 3 2 2 4 2" xfId="2521"/>
    <cellStyle name="Input 3 2 2 4 2 2" xfId="2522"/>
    <cellStyle name="Input 3 2 2 4 3" xfId="2523"/>
    <cellStyle name="Input 3 2 2 5" xfId="2524"/>
    <cellStyle name="Input 3 2 2 5 2" xfId="2525"/>
    <cellStyle name="Input 3 2 2 6" xfId="2526"/>
    <cellStyle name="Input 3 2 3" xfId="2527"/>
    <cellStyle name="Input 3 2 3 2" xfId="2528"/>
    <cellStyle name="Input 3 2 3 2 2" xfId="2529"/>
    <cellStyle name="Input 3 2 3 2 2 2" xfId="2530"/>
    <cellStyle name="Input 3 2 3 2 2 2 2" xfId="2531"/>
    <cellStyle name="Input 3 2 3 2 2 3" xfId="2532"/>
    <cellStyle name="Input 3 2 3 2 3" xfId="2533"/>
    <cellStyle name="Input 3 2 3 2 3 2" xfId="2534"/>
    <cellStyle name="Input 3 2 3 2 4" xfId="2535"/>
    <cellStyle name="Input 3 2 3 3" xfId="2536"/>
    <cellStyle name="Input 3 2 3 3 2" xfId="2537"/>
    <cellStyle name="Input 3 2 3 3 2 2" xfId="2538"/>
    <cellStyle name="Input 3 2 3 3 3" xfId="2539"/>
    <cellStyle name="Input 3 2 3 3 4" xfId="2540"/>
    <cellStyle name="Input 3 2 3 4" xfId="2541"/>
    <cellStyle name="Input 3 2 3 4 2" xfId="2542"/>
    <cellStyle name="Input 3 2 3 4 2 2" xfId="2543"/>
    <cellStyle name="Input 3 2 3 4 3" xfId="2544"/>
    <cellStyle name="Input 3 2 3 5" xfId="2545"/>
    <cellStyle name="Input 3 2 3 5 2" xfId="2546"/>
    <cellStyle name="Input 3 2 3 6" xfId="2547"/>
    <cellStyle name="Input 3 2 4" xfId="2548"/>
    <cellStyle name="Input 3 2 4 2" xfId="2549"/>
    <cellStyle name="Input 3 2 4 2 2" xfId="2550"/>
    <cellStyle name="Input 3 2 4 2 2 2" xfId="2551"/>
    <cellStyle name="Input 3 2 4 2 2 2 2" xfId="2552"/>
    <cellStyle name="Input 3 2 4 2 2 3" xfId="2553"/>
    <cellStyle name="Input 3 2 4 2 3" xfId="2554"/>
    <cellStyle name="Input 3 2 4 2 3 2" xfId="2555"/>
    <cellStyle name="Input 3 2 4 2 4" xfId="2556"/>
    <cellStyle name="Input 3 2 4 3" xfId="2557"/>
    <cellStyle name="Input 3 2 4 3 2" xfId="2558"/>
    <cellStyle name="Input 3 2 4 3 2 2" xfId="2559"/>
    <cellStyle name="Input 3 2 4 3 3" xfId="2560"/>
    <cellStyle name="Input 3 2 4 3 4" xfId="2561"/>
    <cellStyle name="Input 3 2 4 4" xfId="2562"/>
    <cellStyle name="Input 3 2 4 4 2" xfId="2563"/>
    <cellStyle name="Input 3 2 4 4 2 2" xfId="2564"/>
    <cellStyle name="Input 3 2 4 4 3" xfId="2565"/>
    <cellStyle name="Input 3 2 4 5" xfId="2566"/>
    <cellStyle name="Input 3 2 4 5 2" xfId="2567"/>
    <cellStyle name="Input 3 2 4 6" xfId="2568"/>
    <cellStyle name="Input 3 2 5" xfId="2569"/>
    <cellStyle name="Input 3 2 5 2" xfId="2570"/>
    <cellStyle name="Input 3 3" xfId="2571"/>
    <cellStyle name="Input 3 3 2" xfId="2572"/>
    <cellStyle name="Input 3 3 2 2" xfId="2573"/>
    <cellStyle name="Input 3 3 2 2 2" xfId="2574"/>
    <cellStyle name="Input 3 3 2 2 2 2" xfId="2575"/>
    <cellStyle name="Input 3 3 2 2 2 2 2" xfId="2576"/>
    <cellStyle name="Input 3 3 2 2 2 3" xfId="2577"/>
    <cellStyle name="Input 3 3 2 2 3" xfId="2578"/>
    <cellStyle name="Input 3 3 2 2 3 2" xfId="2579"/>
    <cellStyle name="Input 3 3 2 2 4" xfId="2580"/>
    <cellStyle name="Input 3 3 2 3" xfId="2581"/>
    <cellStyle name="Input 3 3 2 3 2" xfId="2582"/>
    <cellStyle name="Input 3 3 2 3 2 2" xfId="2583"/>
    <cellStyle name="Input 3 3 2 3 3" xfId="2584"/>
    <cellStyle name="Input 3 3 2 3 4" xfId="2585"/>
    <cellStyle name="Input 3 3 2 4" xfId="2586"/>
    <cellStyle name="Input 3 3 2 4 2" xfId="2587"/>
    <cellStyle name="Input 3 3 2 4 2 2" xfId="2588"/>
    <cellStyle name="Input 3 3 2 4 3" xfId="2589"/>
    <cellStyle name="Input 3 3 2 5" xfId="2590"/>
    <cellStyle name="Input 3 3 2 5 2" xfId="2591"/>
    <cellStyle name="Input 3 3 2 6" xfId="2592"/>
    <cellStyle name="Input 3 3 3" xfId="2593"/>
    <cellStyle name="Input 3 3 3 2" xfId="2594"/>
    <cellStyle name="Input 3 3 3 2 2" xfId="2595"/>
    <cellStyle name="Input 3 3 3 2 2 2" xfId="2596"/>
    <cellStyle name="Input 3 3 3 2 2 2 2" xfId="2597"/>
    <cellStyle name="Input 3 3 3 2 2 3" xfId="2598"/>
    <cellStyle name="Input 3 3 3 2 3" xfId="2599"/>
    <cellStyle name="Input 3 3 3 2 3 2" xfId="2600"/>
    <cellStyle name="Input 3 3 3 2 4" xfId="2601"/>
    <cellStyle name="Input 3 3 3 3" xfId="2602"/>
    <cellStyle name="Input 3 3 3 3 2" xfId="2603"/>
    <cellStyle name="Input 3 3 3 3 2 2" xfId="2604"/>
    <cellStyle name="Input 3 3 3 3 3" xfId="2605"/>
    <cellStyle name="Input 3 3 3 3 4" xfId="2606"/>
    <cellStyle name="Input 3 3 3 4" xfId="2607"/>
    <cellStyle name="Input 3 3 3 4 2" xfId="2608"/>
    <cellStyle name="Input 3 3 3 4 2 2" xfId="2609"/>
    <cellStyle name="Input 3 3 3 4 3" xfId="2610"/>
    <cellStyle name="Input 3 3 3 5" xfId="2611"/>
    <cellStyle name="Input 3 3 3 5 2" xfId="2612"/>
    <cellStyle name="Input 3 3 3 6" xfId="2613"/>
    <cellStyle name="Input 3 3 4" xfId="2614"/>
    <cellStyle name="Input 3 3 4 2" xfId="2615"/>
    <cellStyle name="Input 3 3 4 2 2" xfId="2616"/>
    <cellStyle name="Input 3 3 4 2 2 2" xfId="2617"/>
    <cellStyle name="Input 3 3 4 2 3" xfId="2618"/>
    <cellStyle name="Input 3 3 4 3" xfId="2619"/>
    <cellStyle name="Input 3 3 4 3 2" xfId="2620"/>
    <cellStyle name="Input 3 3 4 4" xfId="2621"/>
    <cellStyle name="Input 3 3 5" xfId="2622"/>
    <cellStyle name="Input 3 3 5 2" xfId="2623"/>
    <cellStyle name="Input 3 3 5 2 2" xfId="2624"/>
    <cellStyle name="Input 3 3 5 3" xfId="2625"/>
    <cellStyle name="Input 3 3 5 4" xfId="2626"/>
    <cellStyle name="Input 3 3 6" xfId="2627"/>
    <cellStyle name="Input 3 3 6 2" xfId="2628"/>
    <cellStyle name="Input 3 3 6 2 2" xfId="2629"/>
    <cellStyle name="Input 3 3 6 3" xfId="2630"/>
    <cellStyle name="Input 3 3 7" xfId="2631"/>
    <cellStyle name="Input 3 3 7 2" xfId="2632"/>
    <cellStyle name="Input 3 3 8" xfId="2633"/>
    <cellStyle name="Input 3 4" xfId="2634"/>
    <cellStyle name="Input 3 4 2" xfId="2635"/>
    <cellStyle name="Input 3 4 2 2" xfId="2636"/>
    <cellStyle name="Input 3 4 2 2 2" xfId="2637"/>
    <cellStyle name="Input 3 4 2 2 2 2" xfId="2638"/>
    <cellStyle name="Input 3 4 2 2 3" xfId="2639"/>
    <cellStyle name="Input 3 4 2 3" xfId="2640"/>
    <cellStyle name="Input 3 4 2 3 2" xfId="2641"/>
    <cellStyle name="Input 3 4 2 4" xfId="2642"/>
    <cellStyle name="Input 3 4 3" xfId="2643"/>
    <cellStyle name="Input 3 4 3 2" xfId="2644"/>
    <cellStyle name="Input 3 4 3 2 2" xfId="2645"/>
    <cellStyle name="Input 3 4 3 3" xfId="2646"/>
    <cellStyle name="Input 3 4 3 4" xfId="2647"/>
    <cellStyle name="Input 3 4 4" xfId="2648"/>
    <cellStyle name="Input 3 4 4 2" xfId="2649"/>
    <cellStyle name="Input 3 4 4 2 2" xfId="2650"/>
    <cellStyle name="Input 3 4 4 3" xfId="2651"/>
    <cellStyle name="Input 3 4 5" xfId="2652"/>
    <cellStyle name="Input 3 4 5 2" xfId="2653"/>
    <cellStyle name="Input 3 4 6" xfId="2654"/>
    <cellStyle name="Input 4" xfId="2655"/>
    <cellStyle name="Input 4 2" xfId="2656"/>
    <cellStyle name="Input 4 2 2" xfId="2657"/>
    <cellStyle name="Input 4 2 2 2" xfId="2658"/>
    <cellStyle name="Input 4 2 2 2 2" xfId="2659"/>
    <cellStyle name="Input 4 2 2 2 2 2" xfId="2660"/>
    <cellStyle name="Input 4 2 2 2 2 2 2" xfId="2661"/>
    <cellStyle name="Input 4 2 2 2 2 3" xfId="2662"/>
    <cellStyle name="Input 4 2 2 2 3" xfId="2663"/>
    <cellStyle name="Input 4 2 2 2 3 2" xfId="2664"/>
    <cellStyle name="Input 4 2 2 2 4" xfId="2665"/>
    <cellStyle name="Input 4 2 2 3" xfId="2666"/>
    <cellStyle name="Input 4 2 2 3 2" xfId="2667"/>
    <cellStyle name="Input 4 2 2 3 2 2" xfId="2668"/>
    <cellStyle name="Input 4 2 2 3 3" xfId="2669"/>
    <cellStyle name="Input 4 2 2 3 4" xfId="2670"/>
    <cellStyle name="Input 4 2 2 4" xfId="2671"/>
    <cellStyle name="Input 4 2 2 4 2" xfId="2672"/>
    <cellStyle name="Input 4 2 2 4 2 2" xfId="2673"/>
    <cellStyle name="Input 4 2 2 4 3" xfId="2674"/>
    <cellStyle name="Input 4 2 2 5" xfId="2675"/>
    <cellStyle name="Input 4 2 2 5 2" xfId="2676"/>
    <cellStyle name="Input 4 2 2 6" xfId="2677"/>
    <cellStyle name="Input 4 2 3" xfId="2678"/>
    <cellStyle name="Input 4 2 3 2" xfId="2679"/>
    <cellStyle name="Input 4 2 3 2 2" xfId="2680"/>
    <cellStyle name="Input 4 2 3 2 2 2" xfId="2681"/>
    <cellStyle name="Input 4 2 3 2 2 2 2" xfId="2682"/>
    <cellStyle name="Input 4 2 3 2 2 3" xfId="2683"/>
    <cellStyle name="Input 4 2 3 2 3" xfId="2684"/>
    <cellStyle name="Input 4 2 3 2 3 2" xfId="2685"/>
    <cellStyle name="Input 4 2 3 2 4" xfId="2686"/>
    <cellStyle name="Input 4 2 3 3" xfId="2687"/>
    <cellStyle name="Input 4 2 3 3 2" xfId="2688"/>
    <cellStyle name="Input 4 2 3 3 2 2" xfId="2689"/>
    <cellStyle name="Input 4 2 3 3 3" xfId="2690"/>
    <cellStyle name="Input 4 2 3 3 4" xfId="2691"/>
    <cellStyle name="Input 4 2 3 4" xfId="2692"/>
    <cellStyle name="Input 4 2 3 4 2" xfId="2693"/>
    <cellStyle name="Input 4 2 3 4 2 2" xfId="2694"/>
    <cellStyle name="Input 4 2 3 4 3" xfId="2695"/>
    <cellStyle name="Input 4 2 3 5" xfId="2696"/>
    <cellStyle name="Input 4 2 3 5 2" xfId="2697"/>
    <cellStyle name="Input 4 2 3 6" xfId="2698"/>
    <cellStyle name="Input 4 2 4" xfId="2699"/>
    <cellStyle name="Input 4 2 4 2" xfId="2700"/>
    <cellStyle name="Input 4 2 4 2 2" xfId="2701"/>
    <cellStyle name="Input 4 2 4 2 2 2" xfId="2702"/>
    <cellStyle name="Input 4 2 4 2 2 2 2" xfId="2703"/>
    <cellStyle name="Input 4 2 4 2 2 3" xfId="2704"/>
    <cellStyle name="Input 4 2 4 2 3" xfId="2705"/>
    <cellStyle name="Input 4 2 4 2 3 2" xfId="2706"/>
    <cellStyle name="Input 4 2 4 2 4" xfId="2707"/>
    <cellStyle name="Input 4 2 4 3" xfId="2708"/>
    <cellStyle name="Input 4 2 4 3 2" xfId="2709"/>
    <cellStyle name="Input 4 2 4 3 2 2" xfId="2710"/>
    <cellStyle name="Input 4 2 4 3 3" xfId="2711"/>
    <cellStyle name="Input 4 2 4 3 4" xfId="2712"/>
    <cellStyle name="Input 4 2 4 4" xfId="2713"/>
    <cellStyle name="Input 4 2 4 4 2" xfId="2714"/>
    <cellStyle name="Input 4 2 4 4 2 2" xfId="2715"/>
    <cellStyle name="Input 4 2 4 4 3" xfId="2716"/>
    <cellStyle name="Input 4 2 4 5" xfId="2717"/>
    <cellStyle name="Input 4 2 4 5 2" xfId="2718"/>
    <cellStyle name="Input 4 2 4 6" xfId="2719"/>
    <cellStyle name="Input 4 2 5" xfId="2720"/>
    <cellStyle name="Input 4 2 5 2" xfId="2721"/>
    <cellStyle name="Input 4 3" xfId="2722"/>
    <cellStyle name="Input 4 3 2" xfId="2723"/>
    <cellStyle name="Input 4 3 2 2" xfId="2724"/>
    <cellStyle name="Input 4 3 2 2 2" xfId="2725"/>
    <cellStyle name="Input 4 3 2 2 2 2" xfId="2726"/>
    <cellStyle name="Input 4 3 2 2 2 2 2" xfId="2727"/>
    <cellStyle name="Input 4 3 2 2 2 3" xfId="2728"/>
    <cellStyle name="Input 4 3 2 2 3" xfId="2729"/>
    <cellStyle name="Input 4 3 2 2 3 2" xfId="2730"/>
    <cellStyle name="Input 4 3 2 2 4" xfId="2731"/>
    <cellStyle name="Input 4 3 2 3" xfId="2732"/>
    <cellStyle name="Input 4 3 2 3 2" xfId="2733"/>
    <cellStyle name="Input 4 3 2 3 2 2" xfId="2734"/>
    <cellStyle name="Input 4 3 2 3 3" xfId="2735"/>
    <cellStyle name="Input 4 3 2 3 4" xfId="2736"/>
    <cellStyle name="Input 4 3 2 4" xfId="2737"/>
    <cellStyle name="Input 4 3 2 4 2" xfId="2738"/>
    <cellStyle name="Input 4 3 2 4 2 2" xfId="2739"/>
    <cellStyle name="Input 4 3 2 4 3" xfId="2740"/>
    <cellStyle name="Input 4 3 2 5" xfId="2741"/>
    <cellStyle name="Input 4 3 2 5 2" xfId="2742"/>
    <cellStyle name="Input 4 3 2 6" xfId="2743"/>
    <cellStyle name="Input 4 3 3" xfId="2744"/>
    <cellStyle name="Input 4 3 3 2" xfId="2745"/>
    <cellStyle name="Input 4 3 3 2 2" xfId="2746"/>
    <cellStyle name="Input 4 3 3 2 2 2" xfId="2747"/>
    <cellStyle name="Input 4 3 3 2 2 2 2" xfId="2748"/>
    <cellStyle name="Input 4 3 3 2 2 3" xfId="2749"/>
    <cellStyle name="Input 4 3 3 2 3" xfId="2750"/>
    <cellStyle name="Input 4 3 3 2 3 2" xfId="2751"/>
    <cellStyle name="Input 4 3 3 2 4" xfId="2752"/>
    <cellStyle name="Input 4 3 3 3" xfId="2753"/>
    <cellStyle name="Input 4 3 3 3 2" xfId="2754"/>
    <cellStyle name="Input 4 3 3 3 2 2" xfId="2755"/>
    <cellStyle name="Input 4 3 3 3 3" xfId="2756"/>
    <cellStyle name="Input 4 3 3 3 4" xfId="2757"/>
    <cellStyle name="Input 4 3 3 4" xfId="2758"/>
    <cellStyle name="Input 4 3 3 4 2" xfId="2759"/>
    <cellStyle name="Input 4 3 3 4 2 2" xfId="2760"/>
    <cellStyle name="Input 4 3 3 4 3" xfId="2761"/>
    <cellStyle name="Input 4 3 3 5" xfId="2762"/>
    <cellStyle name="Input 4 3 3 5 2" xfId="2763"/>
    <cellStyle name="Input 4 3 3 6" xfId="2764"/>
    <cellStyle name="Input 4 3 4" xfId="2765"/>
    <cellStyle name="Input 4 3 4 2" xfId="2766"/>
    <cellStyle name="Input 4 3 4 2 2" xfId="2767"/>
    <cellStyle name="Input 4 3 4 2 2 2" xfId="2768"/>
    <cellStyle name="Input 4 3 4 2 3" xfId="2769"/>
    <cellStyle name="Input 4 3 4 3" xfId="2770"/>
    <cellStyle name="Input 4 3 4 3 2" xfId="2771"/>
    <cellStyle name="Input 4 3 4 4" xfId="2772"/>
    <cellStyle name="Input 4 3 5" xfId="2773"/>
    <cellStyle name="Input 4 3 5 2" xfId="2774"/>
    <cellStyle name="Input 4 3 5 2 2" xfId="2775"/>
    <cellStyle name="Input 4 3 5 3" xfId="2776"/>
    <cellStyle name="Input 4 3 5 4" xfId="2777"/>
    <cellStyle name="Input 4 3 6" xfId="2778"/>
    <cellStyle name="Input 4 3 6 2" xfId="2779"/>
    <cellStyle name="Input 4 3 6 2 2" xfId="2780"/>
    <cellStyle name="Input 4 3 6 3" xfId="2781"/>
    <cellStyle name="Input 4 3 7" xfId="2782"/>
    <cellStyle name="Input 4 3 7 2" xfId="2783"/>
    <cellStyle name="Input 4 3 8" xfId="2784"/>
    <cellStyle name="Input 4 4" xfId="2785"/>
    <cellStyle name="Input 4 4 2" xfId="2786"/>
    <cellStyle name="Input 4 4 2 2" xfId="2787"/>
    <cellStyle name="Input 4 4 2 2 2" xfId="2788"/>
    <cellStyle name="Input 4 4 2 2 2 2" xfId="2789"/>
    <cellStyle name="Input 4 4 2 2 3" xfId="2790"/>
    <cellStyle name="Input 4 4 2 3" xfId="2791"/>
    <cellStyle name="Input 4 4 2 3 2" xfId="2792"/>
    <cellStyle name="Input 4 4 2 4" xfId="2793"/>
    <cellStyle name="Input 4 4 3" xfId="2794"/>
    <cellStyle name="Input 4 4 3 2" xfId="2795"/>
    <cellStyle name="Input 4 4 3 2 2" xfId="2796"/>
    <cellStyle name="Input 4 4 3 3" xfId="2797"/>
    <cellStyle name="Input 4 4 3 4" xfId="2798"/>
    <cellStyle name="Input 4 4 4" xfId="2799"/>
    <cellStyle name="Input 4 4 4 2" xfId="2800"/>
    <cellStyle name="Input 4 4 4 2 2" xfId="2801"/>
    <cellStyle name="Input 4 4 4 3" xfId="2802"/>
    <cellStyle name="Input 4 4 5" xfId="2803"/>
    <cellStyle name="Input 4 4 5 2" xfId="2804"/>
    <cellStyle name="Input 4 4 6" xfId="2805"/>
    <cellStyle name="Input 5" xfId="2806"/>
    <cellStyle name="Input 5 2" xfId="2807"/>
    <cellStyle name="Input 5 2 2" xfId="2808"/>
    <cellStyle name="Input 5 2 2 2" xfId="2809"/>
    <cellStyle name="Input 5 2 2 2 2" xfId="2810"/>
    <cellStyle name="Input 5 2 2 2 2 2" xfId="2811"/>
    <cellStyle name="Input 5 2 2 2 3" xfId="2812"/>
    <cellStyle name="Input 5 2 2 3" xfId="2813"/>
    <cellStyle name="Input 5 2 2 3 2" xfId="2814"/>
    <cellStyle name="Input 5 2 2 4" xfId="2815"/>
    <cellStyle name="Input 5 2 3" xfId="2816"/>
    <cellStyle name="Input 5 2 3 2" xfId="2817"/>
    <cellStyle name="Input 5 2 3 2 2" xfId="2818"/>
    <cellStyle name="Input 5 2 3 3" xfId="2819"/>
    <cellStyle name="Input 5 2 3 4" xfId="2820"/>
    <cellStyle name="Input 5 2 4" xfId="2821"/>
    <cellStyle name="Input 5 2 4 2" xfId="2822"/>
    <cellStyle name="Input 5 2 4 2 2" xfId="2823"/>
    <cellStyle name="Input 5 2 4 3" xfId="2824"/>
    <cellStyle name="Input 5 2 5" xfId="2825"/>
    <cellStyle name="Input 5 2 5 2" xfId="2826"/>
    <cellStyle name="Input 5 2 6" xfId="2827"/>
    <cellStyle name="Input 5 3" xfId="2828"/>
    <cellStyle name="Input 5 3 2" xfId="2829"/>
    <cellStyle name="Input 5 3 2 2" xfId="2830"/>
    <cellStyle name="Input 5 3 2 2 2" xfId="2831"/>
    <cellStyle name="Input 5 3 2 2 2 2" xfId="2832"/>
    <cellStyle name="Input 5 3 2 2 3" xfId="2833"/>
    <cellStyle name="Input 5 3 2 3" xfId="2834"/>
    <cellStyle name="Input 5 3 2 3 2" xfId="2835"/>
    <cellStyle name="Input 5 3 2 4" xfId="2836"/>
    <cellStyle name="Input 5 3 3" xfId="2837"/>
    <cellStyle name="Input 5 3 3 2" xfId="2838"/>
    <cellStyle name="Input 5 3 3 2 2" xfId="2839"/>
    <cellStyle name="Input 5 3 3 3" xfId="2840"/>
    <cellStyle name="Input 5 3 3 4" xfId="2841"/>
    <cellStyle name="Input 5 3 4" xfId="2842"/>
    <cellStyle name="Input 5 3 4 2" xfId="2843"/>
    <cellStyle name="Input 5 3 4 2 2" xfId="2844"/>
    <cellStyle name="Input 5 3 4 3" xfId="2845"/>
    <cellStyle name="Input 5 3 5" xfId="2846"/>
    <cellStyle name="Input 5 3 5 2" xfId="2847"/>
    <cellStyle name="Input 5 3 6" xfId="2848"/>
    <cellStyle name="Input 5 4" xfId="2849"/>
    <cellStyle name="Input 5 4 2" xfId="2850"/>
    <cellStyle name="Input 5 4 2 2" xfId="2851"/>
    <cellStyle name="Input 5 4 2 2 2" xfId="2852"/>
    <cellStyle name="Input 5 4 2 2 2 2" xfId="2853"/>
    <cellStyle name="Input 5 4 2 2 3" xfId="2854"/>
    <cellStyle name="Input 5 4 2 3" xfId="2855"/>
    <cellStyle name="Input 5 4 2 3 2" xfId="2856"/>
    <cellStyle name="Input 5 4 2 4" xfId="2857"/>
    <cellStyle name="Input 5 4 3" xfId="2858"/>
    <cellStyle name="Input 5 4 3 2" xfId="2859"/>
    <cellStyle name="Input 5 4 3 2 2" xfId="2860"/>
    <cellStyle name="Input 5 4 3 3" xfId="2861"/>
    <cellStyle name="Input 5 4 3 4" xfId="2862"/>
    <cellStyle name="Input 5 4 4" xfId="2863"/>
    <cellStyle name="Input 5 4 4 2" xfId="2864"/>
    <cellStyle name="Input 5 4 4 2 2" xfId="2865"/>
    <cellStyle name="Input 5 4 4 3" xfId="2866"/>
    <cellStyle name="Input 5 4 5" xfId="2867"/>
    <cellStyle name="Input 5 4 5 2" xfId="2868"/>
    <cellStyle name="Input 5 4 6" xfId="2869"/>
    <cellStyle name="Input 5 5" xfId="2870"/>
    <cellStyle name="Input 5 5 2" xfId="2871"/>
    <cellStyle name="Input 6" xfId="2872"/>
    <cellStyle name="Input 6 2" xfId="2873"/>
    <cellStyle name="Input 6 2 2" xfId="2874"/>
    <cellStyle name="Input 6 2 2 2" xfId="2875"/>
    <cellStyle name="Input 6 2 2 2 2" xfId="2876"/>
    <cellStyle name="Input 6 2 2 2 2 2" xfId="2877"/>
    <cellStyle name="Input 6 2 2 2 3" xfId="2878"/>
    <cellStyle name="Input 6 2 2 3" xfId="2879"/>
    <cellStyle name="Input 6 2 2 3 2" xfId="2880"/>
    <cellStyle name="Input 6 2 2 4" xfId="2881"/>
    <cellStyle name="Input 6 2 3" xfId="2882"/>
    <cellStyle name="Input 6 2 3 2" xfId="2883"/>
    <cellStyle name="Input 6 2 3 2 2" xfId="2884"/>
    <cellStyle name="Input 6 2 3 3" xfId="2885"/>
    <cellStyle name="Input 6 2 3 4" xfId="2886"/>
    <cellStyle name="Input 6 2 4" xfId="2887"/>
    <cellStyle name="Input 6 2 4 2" xfId="2888"/>
    <cellStyle name="Input 6 2 4 2 2" xfId="2889"/>
    <cellStyle name="Input 6 2 4 3" xfId="2890"/>
    <cellStyle name="Input 6 2 5" xfId="2891"/>
    <cellStyle name="Input 6 2 5 2" xfId="2892"/>
    <cellStyle name="Input 6 2 6" xfId="2893"/>
    <cellStyle name="Input 6 3" xfId="2894"/>
    <cellStyle name="Input 6 3 2" xfId="2895"/>
    <cellStyle name="Input 6 3 2 2" xfId="2896"/>
    <cellStyle name="Input 6 3 2 2 2" xfId="2897"/>
    <cellStyle name="Input 6 3 2 2 2 2" xfId="2898"/>
    <cellStyle name="Input 6 3 2 2 3" xfId="2899"/>
    <cellStyle name="Input 6 3 2 3" xfId="2900"/>
    <cellStyle name="Input 6 3 2 3 2" xfId="2901"/>
    <cellStyle name="Input 6 3 2 4" xfId="2902"/>
    <cellStyle name="Input 6 3 3" xfId="2903"/>
    <cellStyle name="Input 6 3 3 2" xfId="2904"/>
    <cellStyle name="Input 6 3 3 2 2" xfId="2905"/>
    <cellStyle name="Input 6 3 3 3" xfId="2906"/>
    <cellStyle name="Input 6 3 3 4" xfId="2907"/>
    <cellStyle name="Input 6 3 4" xfId="2908"/>
    <cellStyle name="Input 6 3 4 2" xfId="2909"/>
    <cellStyle name="Input 6 3 4 2 2" xfId="2910"/>
    <cellStyle name="Input 6 3 4 3" xfId="2911"/>
    <cellStyle name="Input 6 3 5" xfId="2912"/>
    <cellStyle name="Input 6 3 5 2" xfId="2913"/>
    <cellStyle name="Input 6 3 6" xfId="2914"/>
    <cellStyle name="Input 6 4" xfId="2915"/>
    <cellStyle name="Input 6 4 2" xfId="2916"/>
    <cellStyle name="Input 6 4 2 2" xfId="2917"/>
    <cellStyle name="Input 6 4 2 2 2" xfId="2918"/>
    <cellStyle name="Input 6 4 2 3" xfId="2919"/>
    <cellStyle name="Input 6 4 3" xfId="2920"/>
    <cellStyle name="Input 6 4 3 2" xfId="2921"/>
    <cellStyle name="Input 6 4 4" xfId="2922"/>
    <cellStyle name="Input 6 5" xfId="2923"/>
    <cellStyle name="Input 6 5 2" xfId="2924"/>
    <cellStyle name="Input 6 5 2 2" xfId="2925"/>
    <cellStyle name="Input 6 5 3" xfId="2926"/>
    <cellStyle name="Input 6 5 4" xfId="2927"/>
    <cellStyle name="Input 6 6" xfId="2928"/>
    <cellStyle name="Input 6 6 2" xfId="2929"/>
    <cellStyle name="Input 6 6 2 2" xfId="2930"/>
    <cellStyle name="Input 6 6 3" xfId="2931"/>
    <cellStyle name="Input 6 7" xfId="2932"/>
    <cellStyle name="Input 6 7 2" xfId="2933"/>
    <cellStyle name="Input 6 8" xfId="2934"/>
    <cellStyle name="InputDataRow" xfId="2935"/>
    <cellStyle name="InputLabelRow" xfId="2936"/>
    <cellStyle name="InputPc2Right" xfId="2937"/>
    <cellStyle name="InputShortText" xfId="2938"/>
    <cellStyle name="InputTextLeft" xfId="2939"/>
    <cellStyle name="Int.conven" xfId="2940"/>
    <cellStyle name="IntermediateLabelColumn" xfId="2941"/>
    <cellStyle name="JG" xfId="2942"/>
    <cellStyle name="LabelLeft" xfId="2943"/>
    <cellStyle name="LabelRight" xfId="2944"/>
    <cellStyle name="Linked Cell 2" xfId="2945"/>
    <cellStyle name="Linked Cell 2 2" xfId="2946"/>
    <cellStyle name="Linked Cell 3" xfId="2947"/>
    <cellStyle name="Linked Cell 4" xfId="2948"/>
    <cellStyle name="LocalFormat" xfId="2949"/>
    <cellStyle name="LocalFormat 2" xfId="2950"/>
    <cellStyle name="LocalFormat 2 2" xfId="2951"/>
    <cellStyle name="LocalFormat 2 2 2" xfId="2952"/>
    <cellStyle name="LocalFormat 2 2 2 2" xfId="2953"/>
    <cellStyle name="LocalFormat 2 2 2 2 2" xfId="2954"/>
    <cellStyle name="LocalFormat 2 2 2 2 2 2" xfId="2955"/>
    <cellStyle name="LocalFormat 2 2 2 2 2 2 2" xfId="2956"/>
    <cellStyle name="LocalFormat 2 2 2 2 2 3" xfId="2957"/>
    <cellStyle name="LocalFormat 2 2 2 2 3" xfId="2958"/>
    <cellStyle name="LocalFormat 2 2 2 2 3 2" xfId="2959"/>
    <cellStyle name="LocalFormat 2 2 2 2 4" xfId="2960"/>
    <cellStyle name="LocalFormat 2 2 2 3" xfId="2961"/>
    <cellStyle name="LocalFormat 2 2 2 3 2" xfId="2962"/>
    <cellStyle name="LocalFormat 2 2 2 3 2 2" xfId="2963"/>
    <cellStyle name="LocalFormat 2 2 2 3 3" xfId="2964"/>
    <cellStyle name="LocalFormat 2 2 2 3 4" xfId="2965"/>
    <cellStyle name="LocalFormat 2 2 2 4" xfId="2966"/>
    <cellStyle name="LocalFormat 2 2 2 4 2" xfId="2967"/>
    <cellStyle name="LocalFormat 2 2 2 4 2 2" xfId="2968"/>
    <cellStyle name="LocalFormat 2 2 2 4 3" xfId="2969"/>
    <cellStyle name="LocalFormat 2 2 2 5" xfId="2970"/>
    <cellStyle name="LocalFormat 2 2 3" xfId="2971"/>
    <cellStyle name="LocalFormat 2 2 3 2" xfId="2972"/>
    <cellStyle name="LocalFormat 2 2 3 2 2" xfId="2973"/>
    <cellStyle name="LocalFormat 2 2 3 2 2 2" xfId="2974"/>
    <cellStyle name="LocalFormat 2 2 3 2 2 2 2" xfId="2975"/>
    <cellStyle name="LocalFormat 2 2 3 2 2 3" xfId="2976"/>
    <cellStyle name="LocalFormat 2 2 3 2 3" xfId="2977"/>
    <cellStyle name="LocalFormat 2 2 3 2 3 2" xfId="2978"/>
    <cellStyle name="LocalFormat 2 2 3 2 4" xfId="2979"/>
    <cellStyle name="LocalFormat 2 2 3 3" xfId="2980"/>
    <cellStyle name="LocalFormat 2 2 3 3 2" xfId="2981"/>
    <cellStyle name="LocalFormat 2 2 3 3 2 2" xfId="2982"/>
    <cellStyle name="LocalFormat 2 2 3 3 3" xfId="2983"/>
    <cellStyle name="LocalFormat 2 2 3 3 4" xfId="2984"/>
    <cellStyle name="LocalFormat 2 2 3 4" xfId="2985"/>
    <cellStyle name="LocalFormat 2 2 3 4 2" xfId="2986"/>
    <cellStyle name="LocalFormat 2 2 3 4 2 2" xfId="2987"/>
    <cellStyle name="LocalFormat 2 2 3 4 3" xfId="2988"/>
    <cellStyle name="LocalFormat 2 2 3 5" xfId="2989"/>
    <cellStyle name="LocalFormat 2 2 3 5 2" xfId="2990"/>
    <cellStyle name="LocalFormat 2 2 3 6" xfId="2991"/>
    <cellStyle name="LocalFormat 2 2 4" xfId="2992"/>
    <cellStyle name="LocalFormat 2 2 4 2" xfId="2993"/>
    <cellStyle name="LocalFormat 2 2 4 2 2" xfId="2994"/>
    <cellStyle name="LocalFormat 2 2 4 2 2 2" xfId="2995"/>
    <cellStyle name="LocalFormat 2 2 4 2 2 2 2" xfId="2996"/>
    <cellStyle name="LocalFormat 2 2 4 2 2 3" xfId="2997"/>
    <cellStyle name="LocalFormat 2 2 4 2 3" xfId="2998"/>
    <cellStyle name="LocalFormat 2 2 4 2 3 2" xfId="2999"/>
    <cellStyle name="LocalFormat 2 2 4 2 4" xfId="3000"/>
    <cellStyle name="LocalFormat 2 2 4 3" xfId="3001"/>
    <cellStyle name="LocalFormat 2 2 4 3 2" xfId="3002"/>
    <cellStyle name="LocalFormat 2 2 4 3 2 2" xfId="3003"/>
    <cellStyle name="LocalFormat 2 2 4 3 3" xfId="3004"/>
    <cellStyle name="LocalFormat 2 2 4 3 4" xfId="3005"/>
    <cellStyle name="LocalFormat 2 2 4 4" xfId="3006"/>
    <cellStyle name="LocalFormat 2 2 4 4 2" xfId="3007"/>
    <cellStyle name="LocalFormat 2 2 4 4 2 2" xfId="3008"/>
    <cellStyle name="LocalFormat 2 2 4 4 3" xfId="3009"/>
    <cellStyle name="LocalFormat 2 2 4 5" xfId="3010"/>
    <cellStyle name="LocalFormat 2 2 4 5 2" xfId="3011"/>
    <cellStyle name="LocalFormat 2 2 4 6" xfId="3012"/>
    <cellStyle name="LocalFormat 2 2 5" xfId="3013"/>
    <cellStyle name="LocalFormat 2 2 5 2" xfId="3014"/>
    <cellStyle name="LocalFormat 2 3" xfId="3015"/>
    <cellStyle name="LocalFormat 2 3 2" xfId="3016"/>
    <cellStyle name="LocalFormat 2 3 2 2" xfId="3017"/>
    <cellStyle name="LocalFormat 2 3 2 2 2" xfId="3018"/>
    <cellStyle name="LocalFormat 2 3 2 2 2 2" xfId="3019"/>
    <cellStyle name="LocalFormat 2 3 2 2 3" xfId="3020"/>
    <cellStyle name="LocalFormat 2 3 2 3" xfId="3021"/>
    <cellStyle name="LocalFormat 2 3 2 3 2" xfId="3022"/>
    <cellStyle name="LocalFormat 2 3 2 4" xfId="3023"/>
    <cellStyle name="LocalFormat 2 3 3" xfId="3024"/>
    <cellStyle name="LocalFormat 2 3 3 2" xfId="3025"/>
    <cellStyle name="LocalFormat 2 3 3 2 2" xfId="3026"/>
    <cellStyle name="LocalFormat 2 3 3 3" xfId="3027"/>
    <cellStyle name="LocalFormat 2 3 3 4" xfId="3028"/>
    <cellStyle name="LocalFormat 2 3 4" xfId="3029"/>
    <cellStyle name="LocalFormat 2 3 4 2" xfId="3030"/>
    <cellStyle name="LocalFormat 2 3 4 2 2" xfId="3031"/>
    <cellStyle name="LocalFormat 2 3 4 3" xfId="3032"/>
    <cellStyle name="LocalFormat 2 3 5" xfId="3033"/>
    <cellStyle name="LocalFormat 2 4" xfId="3034"/>
    <cellStyle name="LocalFormat 2 4 2" xfId="3035"/>
    <cellStyle name="LocalFormat 2 4 2 2" xfId="3036"/>
    <cellStyle name="LocalFormat 2 4 2 2 2" xfId="3037"/>
    <cellStyle name="LocalFormat 2 4 2 2 2 2" xfId="3038"/>
    <cellStyle name="LocalFormat 2 4 2 2 3" xfId="3039"/>
    <cellStyle name="LocalFormat 2 4 2 3" xfId="3040"/>
    <cellStyle name="LocalFormat 2 4 2 3 2" xfId="3041"/>
    <cellStyle name="LocalFormat 2 4 2 4" xfId="3042"/>
    <cellStyle name="LocalFormat 2 4 3" xfId="3043"/>
    <cellStyle name="LocalFormat 2 4 3 2" xfId="3044"/>
    <cellStyle name="LocalFormat 2 4 3 2 2" xfId="3045"/>
    <cellStyle name="LocalFormat 2 4 3 3" xfId="3046"/>
    <cellStyle name="LocalFormat 2 4 3 4" xfId="3047"/>
    <cellStyle name="LocalFormat 2 4 4" xfId="3048"/>
    <cellStyle name="LocalFormat 2 4 4 2" xfId="3049"/>
    <cellStyle name="LocalFormat 2 4 4 2 2" xfId="3050"/>
    <cellStyle name="LocalFormat 2 4 4 3" xfId="3051"/>
    <cellStyle name="LocalFormat 2 4 5" xfId="3052"/>
    <cellStyle name="LocalFormat 2 4 5 2" xfId="3053"/>
    <cellStyle name="LocalFormat 2 4 6" xfId="3054"/>
    <cellStyle name="LocalFormat 2 5" xfId="3055"/>
    <cellStyle name="LocalFormat 2 5 2" xfId="3056"/>
    <cellStyle name="LocalFormat 2 5 2 2" xfId="3057"/>
    <cellStyle name="LocalFormat 2 5 2 2 2" xfId="3058"/>
    <cellStyle name="LocalFormat 2 5 2 2 2 2" xfId="3059"/>
    <cellStyle name="LocalFormat 2 5 2 2 3" xfId="3060"/>
    <cellStyle name="LocalFormat 2 5 2 3" xfId="3061"/>
    <cellStyle name="LocalFormat 2 5 2 3 2" xfId="3062"/>
    <cellStyle name="LocalFormat 2 5 2 4" xfId="3063"/>
    <cellStyle name="LocalFormat 2 5 3" xfId="3064"/>
    <cellStyle name="LocalFormat 2 5 3 2" xfId="3065"/>
    <cellStyle name="LocalFormat 2 5 3 2 2" xfId="3066"/>
    <cellStyle name="LocalFormat 2 5 3 3" xfId="3067"/>
    <cellStyle name="LocalFormat 2 5 3 4" xfId="3068"/>
    <cellStyle name="LocalFormat 2 5 4" xfId="3069"/>
    <cellStyle name="LocalFormat 2 5 4 2" xfId="3070"/>
    <cellStyle name="LocalFormat 2 5 4 2 2" xfId="3071"/>
    <cellStyle name="LocalFormat 2 5 4 3" xfId="3072"/>
    <cellStyle name="LocalFormat 2 5 5" xfId="3073"/>
    <cellStyle name="LocalFormat 2 5 5 2" xfId="3074"/>
    <cellStyle name="LocalFormat 2 5 6" xfId="3075"/>
    <cellStyle name="LocalFormat 3" xfId="3076"/>
    <cellStyle name="LocalFormat 3 2" xfId="3077"/>
    <cellStyle name="LocalFormat 3 2 2" xfId="3078"/>
    <cellStyle name="LocalFormat 3 2 2 2" xfId="3079"/>
    <cellStyle name="LocalFormat 3 2 2 2 2" xfId="3080"/>
    <cellStyle name="LocalFormat 3 2 2 2 2 2" xfId="3081"/>
    <cellStyle name="LocalFormat 3 2 2 2 3" xfId="3082"/>
    <cellStyle name="LocalFormat 3 2 2 3" xfId="3083"/>
    <cellStyle name="LocalFormat 3 2 2 3 2" xfId="3084"/>
    <cellStyle name="LocalFormat 3 2 2 4" xfId="3085"/>
    <cellStyle name="LocalFormat 3 2 3" xfId="3086"/>
    <cellStyle name="LocalFormat 3 2 3 2" xfId="3087"/>
    <cellStyle name="LocalFormat 3 2 3 2 2" xfId="3088"/>
    <cellStyle name="LocalFormat 3 2 3 3" xfId="3089"/>
    <cellStyle name="LocalFormat 3 2 3 4" xfId="3090"/>
    <cellStyle name="LocalFormat 3 2 4" xfId="3091"/>
    <cellStyle name="LocalFormat 3 2 4 2" xfId="3092"/>
    <cellStyle name="LocalFormat 3 2 4 2 2" xfId="3093"/>
    <cellStyle name="LocalFormat 3 2 4 3" xfId="3094"/>
    <cellStyle name="LocalFormat 3 2 5" xfId="3095"/>
    <cellStyle name="LocalFormat 3 3" xfId="3096"/>
    <cellStyle name="LocalFormat 3 3 2" xfId="3097"/>
    <cellStyle name="LocalFormat 3 3 2 2" xfId="3098"/>
    <cellStyle name="LocalFormat 3 3 2 2 2" xfId="3099"/>
    <cellStyle name="LocalFormat 3 3 2 2 2 2" xfId="3100"/>
    <cellStyle name="LocalFormat 3 3 2 2 3" xfId="3101"/>
    <cellStyle name="LocalFormat 3 3 2 3" xfId="3102"/>
    <cellStyle name="LocalFormat 3 3 2 3 2" xfId="3103"/>
    <cellStyle name="LocalFormat 3 3 2 4" xfId="3104"/>
    <cellStyle name="LocalFormat 3 3 3" xfId="3105"/>
    <cellStyle name="LocalFormat 3 3 3 2" xfId="3106"/>
    <cellStyle name="LocalFormat 3 3 3 2 2" xfId="3107"/>
    <cellStyle name="LocalFormat 3 3 3 3" xfId="3108"/>
    <cellStyle name="LocalFormat 3 3 3 4" xfId="3109"/>
    <cellStyle name="LocalFormat 3 3 4" xfId="3110"/>
    <cellStyle name="LocalFormat 3 3 4 2" xfId="3111"/>
    <cellStyle name="LocalFormat 3 3 4 2 2" xfId="3112"/>
    <cellStyle name="LocalFormat 3 3 4 3" xfId="3113"/>
    <cellStyle name="LocalFormat 3 3 5" xfId="3114"/>
    <cellStyle name="LocalFormat 3 3 5 2" xfId="3115"/>
    <cellStyle name="LocalFormat 3 3 6" xfId="3116"/>
    <cellStyle name="LocalFormat 3 4" xfId="3117"/>
    <cellStyle name="LocalFormat 3 4 2" xfId="3118"/>
    <cellStyle name="LocalFormat 3 4 2 2" xfId="3119"/>
    <cellStyle name="LocalFormat 3 4 2 2 2" xfId="3120"/>
    <cellStyle name="LocalFormat 3 4 2 2 2 2" xfId="3121"/>
    <cellStyle name="LocalFormat 3 4 2 2 3" xfId="3122"/>
    <cellStyle name="LocalFormat 3 4 2 3" xfId="3123"/>
    <cellStyle name="LocalFormat 3 4 2 3 2" xfId="3124"/>
    <cellStyle name="LocalFormat 3 4 2 4" xfId="3125"/>
    <cellStyle name="LocalFormat 3 4 3" xfId="3126"/>
    <cellStyle name="LocalFormat 3 4 3 2" xfId="3127"/>
    <cellStyle name="LocalFormat 3 4 3 2 2" xfId="3128"/>
    <cellStyle name="LocalFormat 3 4 3 3" xfId="3129"/>
    <cellStyle name="LocalFormat 3 4 3 4" xfId="3130"/>
    <cellStyle name="LocalFormat 3 4 4" xfId="3131"/>
    <cellStyle name="LocalFormat 3 4 4 2" xfId="3132"/>
    <cellStyle name="LocalFormat 3 4 4 2 2" xfId="3133"/>
    <cellStyle name="LocalFormat 3 4 4 3" xfId="3134"/>
    <cellStyle name="LocalFormat 3 4 5" xfId="3135"/>
    <cellStyle name="LocalFormat 3 4 5 2" xfId="3136"/>
    <cellStyle name="LocalFormat 3 4 6" xfId="3137"/>
    <cellStyle name="LocalFormat 3 5" xfId="3138"/>
    <cellStyle name="LocalFormat 3 5 2" xfId="3139"/>
    <cellStyle name="LocalFormat 4" xfId="3140"/>
    <cellStyle name="LocalFormat 4 2" xfId="3141"/>
    <cellStyle name="LocalFormat 4 2 2" xfId="3142"/>
    <cellStyle name="LocalFormat 4 2 2 2" xfId="3143"/>
    <cellStyle name="LocalFormat 4 2 2 2 2" xfId="3144"/>
    <cellStyle name="LocalFormat 4 2 2 2 2 2" xfId="3145"/>
    <cellStyle name="LocalFormat 4 2 2 2 3" xfId="3146"/>
    <cellStyle name="LocalFormat 4 2 2 3" xfId="3147"/>
    <cellStyle name="LocalFormat 4 2 2 3 2" xfId="3148"/>
    <cellStyle name="LocalFormat 4 2 2 4" xfId="3149"/>
    <cellStyle name="LocalFormat 4 2 3" xfId="3150"/>
    <cellStyle name="LocalFormat 4 2 3 2" xfId="3151"/>
    <cellStyle name="LocalFormat 4 2 3 2 2" xfId="3152"/>
    <cellStyle name="LocalFormat 4 2 3 3" xfId="3153"/>
    <cellStyle name="LocalFormat 4 2 3 4" xfId="3154"/>
    <cellStyle name="LocalFormat 4 2 4" xfId="3155"/>
    <cellStyle name="LocalFormat 4 2 4 2" xfId="3156"/>
    <cellStyle name="LocalFormat 4 2 4 2 2" xfId="3157"/>
    <cellStyle name="LocalFormat 4 2 4 3" xfId="3158"/>
    <cellStyle name="LocalFormat 4 2 5" xfId="3159"/>
    <cellStyle name="LocalFormat 4 2 5 2" xfId="3160"/>
    <cellStyle name="LocalFormat 4 2 6" xfId="3161"/>
    <cellStyle name="LocalFormat 4 3" xfId="3162"/>
    <cellStyle name="LocalFormat 4 3 2" xfId="3163"/>
    <cellStyle name="LocalFormat 4 3 2 2" xfId="3164"/>
    <cellStyle name="LocalFormat 4 3 2 2 2" xfId="3165"/>
    <cellStyle name="LocalFormat 4 3 2 2 2 2" xfId="3166"/>
    <cellStyle name="LocalFormat 4 3 2 2 3" xfId="3167"/>
    <cellStyle name="LocalFormat 4 3 2 3" xfId="3168"/>
    <cellStyle name="LocalFormat 4 3 2 3 2" xfId="3169"/>
    <cellStyle name="LocalFormat 4 3 2 4" xfId="3170"/>
    <cellStyle name="LocalFormat 4 3 3" xfId="3171"/>
    <cellStyle name="LocalFormat 4 3 3 2" xfId="3172"/>
    <cellStyle name="LocalFormat 4 3 3 2 2" xfId="3173"/>
    <cellStyle name="LocalFormat 4 3 3 3" xfId="3174"/>
    <cellStyle name="LocalFormat 4 3 3 4" xfId="3175"/>
    <cellStyle name="LocalFormat 4 3 4" xfId="3176"/>
    <cellStyle name="LocalFormat 4 3 4 2" xfId="3177"/>
    <cellStyle name="LocalFormat 4 3 4 2 2" xfId="3178"/>
    <cellStyle name="LocalFormat 4 3 4 3" xfId="3179"/>
    <cellStyle name="LocalFormat 4 3 5" xfId="3180"/>
    <cellStyle name="LocalFormat 4 3 5 2" xfId="3181"/>
    <cellStyle name="LocalFormat 4 3 6" xfId="3182"/>
    <cellStyle name="LocalFormat 4 4" xfId="3183"/>
    <cellStyle name="LocalFormat 4 4 2" xfId="3184"/>
    <cellStyle name="LocalFormat 4 4 2 2" xfId="3185"/>
    <cellStyle name="LocalFormat 4 4 2 2 2" xfId="3186"/>
    <cellStyle name="LocalFormat 4 4 2 3" xfId="3187"/>
    <cellStyle name="LocalFormat 4 4 3" xfId="3188"/>
    <cellStyle name="LocalFormat 4 4 3 2" xfId="3189"/>
    <cellStyle name="LocalFormat 4 4 4" xfId="3190"/>
    <cellStyle name="LocalFormat 4 5" xfId="3191"/>
    <cellStyle name="LocalFormat 4 5 2" xfId="3192"/>
    <cellStyle name="LocalFormat 4 5 2 2" xfId="3193"/>
    <cellStyle name="LocalFormat 4 5 3" xfId="3194"/>
    <cellStyle name="LocalFormat 4 5 4" xfId="3195"/>
    <cellStyle name="LocalFormat 4 6" xfId="3196"/>
    <cellStyle name="LocalFormat 4 6 2" xfId="3197"/>
    <cellStyle name="LocalFormat 4 6 2 2" xfId="3198"/>
    <cellStyle name="LocalFormat 4 6 3" xfId="3199"/>
    <cellStyle name="LocalFormat 4 7" xfId="3200"/>
    <cellStyle name="LocalFormat 5" xfId="3201"/>
    <cellStyle name="LocalFormat 5 2" xfId="3202"/>
    <cellStyle name="LocalFormat 5 2 2" xfId="3203"/>
    <cellStyle name="LocalFormat 5 2 2 2" xfId="3204"/>
    <cellStyle name="LocalFormat 5 2 2 2 2" xfId="3205"/>
    <cellStyle name="LocalFormat 5 2 2 3" xfId="3206"/>
    <cellStyle name="LocalFormat 5 2 3" xfId="3207"/>
    <cellStyle name="LocalFormat 5 2 3 2" xfId="3208"/>
    <cellStyle name="LocalFormat 5 2 4" xfId="3209"/>
    <cellStyle name="LocalFormat 5 3" xfId="3210"/>
    <cellStyle name="LocalFormat 5 3 2" xfId="3211"/>
    <cellStyle name="LocalFormat 5 3 2 2" xfId="3212"/>
    <cellStyle name="LocalFormat 5 3 3" xfId="3213"/>
    <cellStyle name="LocalFormat 5 3 4" xfId="3214"/>
    <cellStyle name="LocalFormat 5 4" xfId="3215"/>
    <cellStyle name="LocalFormat 5 4 2" xfId="3216"/>
    <cellStyle name="LocalFormat 5 4 2 2" xfId="3217"/>
    <cellStyle name="LocalFormat 5 4 3" xfId="3218"/>
    <cellStyle name="LocalFormat 5 5" xfId="3219"/>
    <cellStyle name="Macro Header" xfId="3220"/>
    <cellStyle name="Macro Text" xfId="3221"/>
    <cellStyle name="MacroCode" xfId="3222"/>
    <cellStyle name="Millares [0]_2AV_M_M " xfId="3223"/>
    <cellStyle name="Millares_2AV_M_M " xfId="3224"/>
    <cellStyle name="Milliers [0]_Open&amp;Close" xfId="3225"/>
    <cellStyle name="Milliers_Open&amp;Close" xfId="3226"/>
    <cellStyle name="Mon?taire [0]_Open&amp;Close" xfId="3227"/>
    <cellStyle name="Mon?taire_Open&amp;Close" xfId="3228"/>
    <cellStyle name="Moneda [0]_2AV_M_M " xfId="3229"/>
    <cellStyle name="Moneda_2AV_M_M " xfId="3230"/>
    <cellStyle name="Monétaire [0]_Open&amp;Close" xfId="3231"/>
    <cellStyle name="Monétaire_Open&amp;Close" xfId="3232"/>
    <cellStyle name="Neutral 2" xfId="3233"/>
    <cellStyle name="Neutral 2 2" xfId="3234"/>
    <cellStyle name="Neutral 3" xfId="3235"/>
    <cellStyle name="Neutral 4" xfId="3236"/>
    <cellStyle name="Normal" xfId="0" builtinId="0"/>
    <cellStyle name="Normal - Style1" xfId="3237"/>
    <cellStyle name="Normal 10" xfId="3238"/>
    <cellStyle name="Normal 10 2" xfId="3239"/>
    <cellStyle name="Normal 10 2 2" xfId="3240"/>
    <cellStyle name="Normal 10 2 2 2" xfId="3241"/>
    <cellStyle name="Normal 10 2 2 2 2" xfId="3242"/>
    <cellStyle name="Normal 10 2 2 3" xfId="3243"/>
    <cellStyle name="Normal 10 2 3" xfId="3244"/>
    <cellStyle name="Normal 10 2 3 2" xfId="3245"/>
    <cellStyle name="Normal 10 2 4" xfId="3246"/>
    <cellStyle name="Normal 10 3" xfId="3247"/>
    <cellStyle name="Normal 10 3 2" xfId="3248"/>
    <cellStyle name="Normal 10 3 2 2" xfId="3249"/>
    <cellStyle name="Normal 10 3 2 2 2" xfId="3250"/>
    <cellStyle name="Normal 10 3 2 3" xfId="3251"/>
    <cellStyle name="Normal 10 3 3" xfId="3252"/>
    <cellStyle name="Normal 10 3 3 2" xfId="3253"/>
    <cellStyle name="Normal 10 3 4" xfId="3254"/>
    <cellStyle name="Normal 10 4" xfId="3255"/>
    <cellStyle name="Normal 10 4 2" xfId="3256"/>
    <cellStyle name="Normal 10 4 2 2" xfId="3257"/>
    <cellStyle name="Normal 10 4 3" xfId="3258"/>
    <cellStyle name="Normal 10 5" xfId="3259"/>
    <cellStyle name="Normal 10 5 2" xfId="3260"/>
    <cellStyle name="Normal 10 6" xfId="3261"/>
    <cellStyle name="Normal 11" xfId="3262"/>
    <cellStyle name="Normal 11 2" xfId="3263"/>
    <cellStyle name="Normal 11 2 2" xfId="3264"/>
    <cellStyle name="Normal 12" xfId="3265"/>
    <cellStyle name="Normal 12 2" xfId="3266"/>
    <cellStyle name="Normal 12 2 2" xfId="3267"/>
    <cellStyle name="Normal 13" xfId="3268"/>
    <cellStyle name="Normal 13 2" xfId="3269"/>
    <cellStyle name="Normal 13 2 2" xfId="3270"/>
    <cellStyle name="Normal 13 3" xfId="3271"/>
    <cellStyle name="Normal 13 4" xfId="3272"/>
    <cellStyle name="Normal 14" xfId="3273"/>
    <cellStyle name="Normal 14 2" xfId="3274"/>
    <cellStyle name="Normal 14 2 2" xfId="3275"/>
    <cellStyle name="Normal 14 3" xfId="3276"/>
    <cellStyle name="Normal 14 4" xfId="3277"/>
    <cellStyle name="Normal 15" xfId="3278"/>
    <cellStyle name="Normal 15 2" xfId="3279"/>
    <cellStyle name="Normal 15 2 2" xfId="3280"/>
    <cellStyle name="Normal 15 3" xfId="3281"/>
    <cellStyle name="Normal 15 4" xfId="3282"/>
    <cellStyle name="Normal 16" xfId="3283"/>
    <cellStyle name="Normal 16 2" xfId="3284"/>
    <cellStyle name="Normal 17" xfId="3285"/>
    <cellStyle name="Normal 17 2" xfId="3286"/>
    <cellStyle name="Normal 18" xfId="3287"/>
    <cellStyle name="Normal 18 2" xfId="3288"/>
    <cellStyle name="Normal 19" xfId="3289"/>
    <cellStyle name="Normal 19 2" xfId="3290"/>
    <cellStyle name="Normal 2" xfId="3291"/>
    <cellStyle name="Normal 2 2" xfId="3292"/>
    <cellStyle name="Normal 2 3" xfId="3293"/>
    <cellStyle name="Normal 20" xfId="3294"/>
    <cellStyle name="Normal 20 2" xfId="3295"/>
    <cellStyle name="Normal 21" xfId="3296"/>
    <cellStyle name="Normal 21 2" xfId="3297"/>
    <cellStyle name="Normal 22" xfId="3298"/>
    <cellStyle name="Normal 22 2" xfId="3299"/>
    <cellStyle name="Normal 22 2 2" xfId="3300"/>
    <cellStyle name="Normal 22 3" xfId="3301"/>
    <cellStyle name="Normal 22 4" xfId="3302"/>
    <cellStyle name="Normal 23" xfId="3303"/>
    <cellStyle name="Normal 23 2" xfId="3304"/>
    <cellStyle name="Normal 24" xfId="3305"/>
    <cellStyle name="Normal 24 2" xfId="3306"/>
    <cellStyle name="Normal 25" xfId="3307"/>
    <cellStyle name="Normal 25 2" xfId="3308"/>
    <cellStyle name="Normal 25 2 2" xfId="3309"/>
    <cellStyle name="Normal 25 3" xfId="3310"/>
    <cellStyle name="Normal 26" xfId="3311"/>
    <cellStyle name="Normal 26 2" xfId="3312"/>
    <cellStyle name="Normal 26 2 2" xfId="3313"/>
    <cellStyle name="Normal 26 3" xfId="3314"/>
    <cellStyle name="Normal 27" xfId="3315"/>
    <cellStyle name="Normal 27 2" xfId="3316"/>
    <cellStyle name="Normal 28" xfId="3317"/>
    <cellStyle name="Normal 28 2" xfId="3318"/>
    <cellStyle name="Normal 29" xfId="3319"/>
    <cellStyle name="Normal 29 2" xfId="3320"/>
    <cellStyle name="Normal 3" xfId="3321"/>
    <cellStyle name="Normal 3 2" xfId="3322"/>
    <cellStyle name="Normal 3 3" xfId="3323"/>
    <cellStyle name="Normal 3 3 2" xfId="3324"/>
    <cellStyle name="Normal 3 3 2 2" xfId="3325"/>
    <cellStyle name="Normal 3 3 2 2 2" xfId="3326"/>
    <cellStyle name="Normal 3 3 2 2 2 2" xfId="3327"/>
    <cellStyle name="Normal 3 3 2 2 3" xfId="3328"/>
    <cellStyle name="Normal 3 3 2 3" xfId="3329"/>
    <cellStyle name="Normal 3 3 2 3 2" xfId="3330"/>
    <cellStyle name="Normal 3 3 2 4" xfId="3331"/>
    <cellStyle name="Normal 3 3 3" xfId="3332"/>
    <cellStyle name="Normal 3 3 3 2" xfId="3333"/>
    <cellStyle name="Normal 3 3 3 2 2" xfId="3334"/>
    <cellStyle name="Normal 3 3 3 2 2 2" xfId="3335"/>
    <cellStyle name="Normal 3 3 3 2 3" xfId="3336"/>
    <cellStyle name="Normal 3 3 3 3" xfId="3337"/>
    <cellStyle name="Normal 3 3 3 3 2" xfId="3338"/>
    <cellStyle name="Normal 3 3 3 4" xfId="3339"/>
    <cellStyle name="Normal 3 3 4" xfId="3340"/>
    <cellStyle name="Normal 3 3 4 2" xfId="3341"/>
    <cellStyle name="Normal 3 3 4 2 2" xfId="3342"/>
    <cellStyle name="Normal 3 3 4 3" xfId="3343"/>
    <cellStyle name="Normal 3 3 5" xfId="3344"/>
    <cellStyle name="Normal 3 3 5 2" xfId="3345"/>
    <cellStyle name="Normal 3 3 6" xfId="3346"/>
    <cellStyle name="Normal 3 4" xfId="3347"/>
    <cellStyle name="Normal 3 4 2" xfId="3348"/>
    <cellStyle name="Normal 3 4 2 2" xfId="3349"/>
    <cellStyle name="Normal 3 4 2 2 2" xfId="3350"/>
    <cellStyle name="Normal 3 4 2 2 2 2" xfId="3351"/>
    <cellStyle name="Normal 3 4 2 2 3" xfId="3352"/>
    <cellStyle name="Normal 3 4 2 3" xfId="3353"/>
    <cellStyle name="Normal 3 4 2 3 2" xfId="3354"/>
    <cellStyle name="Normal 3 4 2 4" xfId="3355"/>
    <cellStyle name="Normal 3 4 3" xfId="3356"/>
    <cellStyle name="Normal 3 4 3 2" xfId="3357"/>
    <cellStyle name="Normal 3 4 3 2 2" xfId="3358"/>
    <cellStyle name="Normal 3 4 3 2 2 2" xfId="3359"/>
    <cellStyle name="Normal 3 4 3 2 3" xfId="3360"/>
    <cellStyle name="Normal 3 4 3 3" xfId="3361"/>
    <cellStyle name="Normal 3 4 3 3 2" xfId="3362"/>
    <cellStyle name="Normal 3 4 3 4" xfId="3363"/>
    <cellStyle name="Normal 3 4 4" xfId="3364"/>
    <cellStyle name="Normal 3 4 4 2" xfId="3365"/>
    <cellStyle name="Normal 3 4 4 2 2" xfId="3366"/>
    <cellStyle name="Normal 3 4 4 3" xfId="3367"/>
    <cellStyle name="Normal 3 4 5" xfId="3368"/>
    <cellStyle name="Normal 3 4 5 2" xfId="3369"/>
    <cellStyle name="Normal 3 4 6" xfId="3370"/>
    <cellStyle name="Normal 3 5" xfId="3371"/>
    <cellStyle name="Normal 30" xfId="3372"/>
    <cellStyle name="Normal 30 2" xfId="3373"/>
    <cellStyle name="Normal 30 2 2" xfId="3374"/>
    <cellStyle name="Normal 30 3" xfId="3375"/>
    <cellStyle name="Normal 31" xfId="3376"/>
    <cellStyle name="Normal 31 2" xfId="3377"/>
    <cellStyle name="Normal 32" xfId="3378"/>
    <cellStyle name="Normal 32 2" xfId="3379"/>
    <cellStyle name="Normal 33" xfId="3380"/>
    <cellStyle name="Normal 33 2" xfId="3381"/>
    <cellStyle name="Normal 34" xfId="3382"/>
    <cellStyle name="Normal 34 2" xfId="3383"/>
    <cellStyle name="Normal 35" xfId="3384"/>
    <cellStyle name="Normal 35 2" xfId="3385"/>
    <cellStyle name="Normal 36" xfId="3386"/>
    <cellStyle name="Normal 36 2" xfId="3387"/>
    <cellStyle name="Normal 37" xfId="3388"/>
    <cellStyle name="Normal 37 2" xfId="3389"/>
    <cellStyle name="Normal 38" xfId="3390"/>
    <cellStyle name="Normal 38 2" xfId="3391"/>
    <cellStyle name="Normal 39" xfId="3392"/>
    <cellStyle name="Normal 39 2" xfId="3393"/>
    <cellStyle name="Normal 4" xfId="3394"/>
    <cellStyle name="Normal 4 2" xfId="3395"/>
    <cellStyle name="Normal 4 3" xfId="3396"/>
    <cellStyle name="Normal 40" xfId="3397"/>
    <cellStyle name="Normal 40 2" xfId="3398"/>
    <cellStyle name="Normal 41" xfId="3399"/>
    <cellStyle name="Normal 41 2" xfId="3400"/>
    <cellStyle name="Normal 41 2 2" xfId="3401"/>
    <cellStyle name="Normal 41 3" xfId="3402"/>
    <cellStyle name="Normal 42" xfId="3403"/>
    <cellStyle name="Normal 42 2" xfId="3404"/>
    <cellStyle name="Normal 42 2 2" xfId="3405"/>
    <cellStyle name="Normal 42 3" xfId="3406"/>
    <cellStyle name="Normal 43" xfId="3407"/>
    <cellStyle name="Normal 43 2" xfId="3408"/>
    <cellStyle name="Normal 44" xfId="3409"/>
    <cellStyle name="Normal 44 2" xfId="3410"/>
    <cellStyle name="Normal 45" xfId="3411"/>
    <cellStyle name="Normal 45 2" xfId="3412"/>
    <cellStyle name="Normal 46" xfId="3413"/>
    <cellStyle name="Normal 47" xfId="3414"/>
    <cellStyle name="Normal 48" xfId="3415"/>
    <cellStyle name="Normal 49" xfId="3416"/>
    <cellStyle name="Normal 49 2" xfId="3417"/>
    <cellStyle name="Normal 5" xfId="3418"/>
    <cellStyle name="Normal 5 2" xfId="3419"/>
    <cellStyle name="Normal 5 3" xfId="3420"/>
    <cellStyle name="Normal 50" xfId="3421"/>
    <cellStyle name="Normal 50 2" xfId="3422"/>
    <cellStyle name="Normal 51" xfId="3423"/>
    <cellStyle name="Normal 51 2" xfId="3424"/>
    <cellStyle name="Normal 52" xfId="3425"/>
    <cellStyle name="Normal 52 2" xfId="3426"/>
    <cellStyle name="Normal 53" xfId="3427"/>
    <cellStyle name="Normal 53 2" xfId="3428"/>
    <cellStyle name="Normal 54" xfId="3429"/>
    <cellStyle name="Normal 54 2" xfId="3430"/>
    <cellStyle name="Normal 55" xfId="3431"/>
    <cellStyle name="Normal 55 2" xfId="3432"/>
    <cellStyle name="Normal 56" xfId="3433"/>
    <cellStyle name="Normal 56 2" xfId="3434"/>
    <cellStyle name="Normal 57" xfId="3435"/>
    <cellStyle name="Normal 57 2" xfId="3436"/>
    <cellStyle name="Normal 58" xfId="3437"/>
    <cellStyle name="Normal 59" xfId="3438"/>
    <cellStyle name="Normal 6" xfId="3439"/>
    <cellStyle name="Normal 60" xfId="3440"/>
    <cellStyle name="Normal 61" xfId="3441"/>
    <cellStyle name="Normal 62" xfId="3442"/>
    <cellStyle name="Normal 63" xfId="3443"/>
    <cellStyle name="Normal 64" xfId="3444"/>
    <cellStyle name="Normal 65" xfId="3445"/>
    <cellStyle name="Normal 66" xfId="3446"/>
    <cellStyle name="Normal 67" xfId="3447"/>
    <cellStyle name="Normal 68" xfId="3448"/>
    <cellStyle name="Normal 7" xfId="3449"/>
    <cellStyle name="Normal 8" xfId="3450"/>
    <cellStyle name="Normal 9" xfId="3451"/>
    <cellStyle name="Normal 9 2" xfId="3452"/>
    <cellStyle name="Normal 9 2 2" xfId="3453"/>
    <cellStyle name="Normal 9 2 2 2" xfId="3454"/>
    <cellStyle name="Normal 9 2 2 2 2" xfId="3455"/>
    <cellStyle name="Normal 9 2 2 3" xfId="3456"/>
    <cellStyle name="Normal 9 2 3" xfId="3457"/>
    <cellStyle name="Normal 9 2 3 2" xfId="3458"/>
    <cellStyle name="Normal 9 2 4" xfId="3459"/>
    <cellStyle name="Normal 9 3" xfId="3460"/>
    <cellStyle name="Normal 9 3 2" xfId="3461"/>
    <cellStyle name="Normal 9 3 2 2" xfId="3462"/>
    <cellStyle name="Normal 9 3 2 2 2" xfId="3463"/>
    <cellStyle name="Normal 9 3 2 3" xfId="3464"/>
    <cellStyle name="Normal 9 3 3" xfId="3465"/>
    <cellStyle name="Normal 9 3 3 2" xfId="3466"/>
    <cellStyle name="Normal 9 3 4" xfId="3467"/>
    <cellStyle name="Normal 9 4" xfId="3468"/>
    <cellStyle name="Normal 9 4 2" xfId="3469"/>
    <cellStyle name="Normal 9 4 2 2" xfId="3470"/>
    <cellStyle name="Normal 9 4 3" xfId="3471"/>
    <cellStyle name="Normal 9 5" xfId="3472"/>
    <cellStyle name="Normal 9 5 2" xfId="3473"/>
    <cellStyle name="Normal 9 6" xfId="3474"/>
    <cellStyle name="Note 2" xfId="3475"/>
    <cellStyle name="Note 2 2" xfId="3476"/>
    <cellStyle name="Note 2 2 2" xfId="3477"/>
    <cellStyle name="Note 2 2 2 2" xfId="3478"/>
    <cellStyle name="Note 2 2 2 2 2" xfId="3479"/>
    <cellStyle name="Note 2 2 2 2 2 2" xfId="3480"/>
    <cellStyle name="Note 2 2 2 2 2 2 2" xfId="3481"/>
    <cellStyle name="Note 2 2 2 2 2 2 2 2" xfId="3482"/>
    <cellStyle name="Note 2 2 2 2 2 2 2 2 2" xfId="3483"/>
    <cellStyle name="Note 2 2 2 2 2 2 2 3" xfId="3484"/>
    <cellStyle name="Note 2 2 2 2 2 2 3" xfId="3485"/>
    <cellStyle name="Note 2 2 2 2 2 2 3 2" xfId="3486"/>
    <cellStyle name="Note 2 2 2 2 2 2 4" xfId="3487"/>
    <cellStyle name="Note 2 2 2 2 2 3" xfId="3488"/>
    <cellStyle name="Note 2 2 2 2 2 3 2" xfId="3489"/>
    <cellStyle name="Note 2 2 2 2 2 3 2 2" xfId="3490"/>
    <cellStyle name="Note 2 2 2 2 2 3 3" xfId="3491"/>
    <cellStyle name="Note 2 2 2 2 2 3 4" xfId="3492"/>
    <cellStyle name="Note 2 2 2 2 2 4" xfId="3493"/>
    <cellStyle name="Note 2 2 2 2 2 4 2" xfId="3494"/>
    <cellStyle name="Note 2 2 2 2 2 4 2 2" xfId="3495"/>
    <cellStyle name="Note 2 2 2 2 2 4 3" xfId="3496"/>
    <cellStyle name="Note 2 2 2 2 2 5" xfId="3497"/>
    <cellStyle name="Note 2 2 2 2 3" xfId="3498"/>
    <cellStyle name="Note 2 2 2 2 3 2" xfId="3499"/>
    <cellStyle name="Note 2 2 2 2 3 2 2" xfId="3500"/>
    <cellStyle name="Note 2 2 2 2 3 2 2 2" xfId="3501"/>
    <cellStyle name="Note 2 2 2 2 3 2 2 2 2" xfId="3502"/>
    <cellStyle name="Note 2 2 2 2 3 2 2 3" xfId="3503"/>
    <cellStyle name="Note 2 2 2 2 3 2 3" xfId="3504"/>
    <cellStyle name="Note 2 2 2 2 3 2 3 2" xfId="3505"/>
    <cellStyle name="Note 2 2 2 2 3 2 4" xfId="3506"/>
    <cellStyle name="Note 2 2 2 2 3 3" xfId="3507"/>
    <cellStyle name="Note 2 2 2 2 3 3 2" xfId="3508"/>
    <cellStyle name="Note 2 2 2 2 3 3 2 2" xfId="3509"/>
    <cellStyle name="Note 2 2 2 2 3 3 3" xfId="3510"/>
    <cellStyle name="Note 2 2 2 2 3 3 4" xfId="3511"/>
    <cellStyle name="Note 2 2 2 2 3 4" xfId="3512"/>
    <cellStyle name="Note 2 2 2 2 3 4 2" xfId="3513"/>
    <cellStyle name="Note 2 2 2 2 3 4 2 2" xfId="3514"/>
    <cellStyle name="Note 2 2 2 2 3 4 3" xfId="3515"/>
    <cellStyle name="Note 2 2 2 2 3 5" xfId="3516"/>
    <cellStyle name="Note 2 2 2 2 3 5 2" xfId="3517"/>
    <cellStyle name="Note 2 2 2 2 3 6" xfId="3518"/>
    <cellStyle name="Note 2 2 2 2 4" xfId="3519"/>
    <cellStyle name="Note 2 2 2 2 4 2" xfId="3520"/>
    <cellStyle name="Note 2 2 2 2 4 2 2" xfId="3521"/>
    <cellStyle name="Note 2 2 2 2 4 2 2 2" xfId="3522"/>
    <cellStyle name="Note 2 2 2 2 4 2 2 2 2" xfId="3523"/>
    <cellStyle name="Note 2 2 2 2 4 2 2 3" xfId="3524"/>
    <cellStyle name="Note 2 2 2 2 4 2 3" xfId="3525"/>
    <cellStyle name="Note 2 2 2 2 4 2 3 2" xfId="3526"/>
    <cellStyle name="Note 2 2 2 2 4 2 4" xfId="3527"/>
    <cellStyle name="Note 2 2 2 2 4 3" xfId="3528"/>
    <cellStyle name="Note 2 2 2 2 4 3 2" xfId="3529"/>
    <cellStyle name="Note 2 2 2 2 4 3 2 2" xfId="3530"/>
    <cellStyle name="Note 2 2 2 2 4 3 3" xfId="3531"/>
    <cellStyle name="Note 2 2 2 2 4 3 4" xfId="3532"/>
    <cellStyle name="Note 2 2 2 2 4 4" xfId="3533"/>
    <cellStyle name="Note 2 2 2 2 4 4 2" xfId="3534"/>
    <cellStyle name="Note 2 2 2 2 4 4 2 2" xfId="3535"/>
    <cellStyle name="Note 2 2 2 2 4 4 3" xfId="3536"/>
    <cellStyle name="Note 2 2 2 2 4 5" xfId="3537"/>
    <cellStyle name="Note 2 2 2 2 4 5 2" xfId="3538"/>
    <cellStyle name="Note 2 2 2 2 4 6" xfId="3539"/>
    <cellStyle name="Note 2 2 2 2 5" xfId="3540"/>
    <cellStyle name="Note 2 2 2 2 5 2" xfId="3541"/>
    <cellStyle name="Note 2 2 2 3" xfId="3542"/>
    <cellStyle name="Note 2 2 2 3 2" xfId="3543"/>
    <cellStyle name="Note 2 2 2 3 2 2" xfId="3544"/>
    <cellStyle name="Note 2 2 2 3 2 2 2" xfId="3545"/>
    <cellStyle name="Note 2 2 2 3 2 2 2 2" xfId="3546"/>
    <cellStyle name="Note 2 2 2 3 2 2 3" xfId="3547"/>
    <cellStyle name="Note 2 2 2 3 2 3" xfId="3548"/>
    <cellStyle name="Note 2 2 2 3 2 3 2" xfId="3549"/>
    <cellStyle name="Note 2 2 2 3 2 4" xfId="3550"/>
    <cellStyle name="Note 2 2 2 3 3" xfId="3551"/>
    <cellStyle name="Note 2 2 2 3 3 2" xfId="3552"/>
    <cellStyle name="Note 2 2 2 3 3 2 2" xfId="3553"/>
    <cellStyle name="Note 2 2 2 3 3 3" xfId="3554"/>
    <cellStyle name="Note 2 2 2 3 3 4" xfId="3555"/>
    <cellStyle name="Note 2 2 2 3 4" xfId="3556"/>
    <cellStyle name="Note 2 2 2 3 4 2" xfId="3557"/>
    <cellStyle name="Note 2 2 2 3 4 2 2" xfId="3558"/>
    <cellStyle name="Note 2 2 2 3 4 3" xfId="3559"/>
    <cellStyle name="Note 2 2 2 3 5" xfId="3560"/>
    <cellStyle name="Note 2 2 2 4" xfId="3561"/>
    <cellStyle name="Note 2 2 2 4 2" xfId="3562"/>
    <cellStyle name="Note 2 2 2 4 2 2" xfId="3563"/>
    <cellStyle name="Note 2 2 2 4 2 2 2" xfId="3564"/>
    <cellStyle name="Note 2 2 2 4 2 2 2 2" xfId="3565"/>
    <cellStyle name="Note 2 2 2 4 2 2 3" xfId="3566"/>
    <cellStyle name="Note 2 2 2 4 2 3" xfId="3567"/>
    <cellStyle name="Note 2 2 2 4 2 3 2" xfId="3568"/>
    <cellStyle name="Note 2 2 2 4 2 4" xfId="3569"/>
    <cellStyle name="Note 2 2 2 4 3" xfId="3570"/>
    <cellStyle name="Note 2 2 2 4 3 2" xfId="3571"/>
    <cellStyle name="Note 2 2 2 4 3 2 2" xfId="3572"/>
    <cellStyle name="Note 2 2 2 4 3 3" xfId="3573"/>
    <cellStyle name="Note 2 2 2 4 3 4" xfId="3574"/>
    <cellStyle name="Note 2 2 2 4 4" xfId="3575"/>
    <cellStyle name="Note 2 2 2 4 4 2" xfId="3576"/>
    <cellStyle name="Note 2 2 2 4 4 2 2" xfId="3577"/>
    <cellStyle name="Note 2 2 2 4 4 3" xfId="3578"/>
    <cellStyle name="Note 2 2 2 4 5" xfId="3579"/>
    <cellStyle name="Note 2 2 2 4 5 2" xfId="3580"/>
    <cellStyle name="Note 2 2 2 4 6" xfId="3581"/>
    <cellStyle name="Note 2 2 2 5" xfId="3582"/>
    <cellStyle name="Note 2 2 2 5 2" xfId="3583"/>
    <cellStyle name="Note 2 2 2 5 2 2" xfId="3584"/>
    <cellStyle name="Note 2 2 2 5 2 2 2" xfId="3585"/>
    <cellStyle name="Note 2 2 2 5 2 2 2 2" xfId="3586"/>
    <cellStyle name="Note 2 2 2 5 2 2 3" xfId="3587"/>
    <cellStyle name="Note 2 2 2 5 2 3" xfId="3588"/>
    <cellStyle name="Note 2 2 2 5 2 3 2" xfId="3589"/>
    <cellStyle name="Note 2 2 2 5 2 4" xfId="3590"/>
    <cellStyle name="Note 2 2 2 5 3" xfId="3591"/>
    <cellStyle name="Note 2 2 2 5 3 2" xfId="3592"/>
    <cellStyle name="Note 2 2 2 5 3 2 2" xfId="3593"/>
    <cellStyle name="Note 2 2 2 5 3 3" xfId="3594"/>
    <cellStyle name="Note 2 2 2 5 3 4" xfId="3595"/>
    <cellStyle name="Note 2 2 2 5 4" xfId="3596"/>
    <cellStyle name="Note 2 2 2 5 4 2" xfId="3597"/>
    <cellStyle name="Note 2 2 2 5 4 2 2" xfId="3598"/>
    <cellStyle name="Note 2 2 2 5 4 3" xfId="3599"/>
    <cellStyle name="Note 2 2 2 5 5" xfId="3600"/>
    <cellStyle name="Note 2 2 2 5 5 2" xfId="3601"/>
    <cellStyle name="Note 2 2 2 5 6" xfId="3602"/>
    <cellStyle name="Note 2 2 3" xfId="3603"/>
    <cellStyle name="Note 2 2 3 2" xfId="3604"/>
    <cellStyle name="Note 2 2 3 2 2" xfId="3605"/>
    <cellStyle name="Note 2 2 3 2 2 2" xfId="3606"/>
    <cellStyle name="Note 2 2 3 2 2 2 2" xfId="3607"/>
    <cellStyle name="Note 2 2 3 2 2 2 2 2" xfId="3608"/>
    <cellStyle name="Note 2 2 3 2 2 2 3" xfId="3609"/>
    <cellStyle name="Note 2 2 3 2 2 3" xfId="3610"/>
    <cellStyle name="Note 2 2 3 2 2 3 2" xfId="3611"/>
    <cellStyle name="Note 2 2 3 2 2 4" xfId="3612"/>
    <cellStyle name="Note 2 2 3 2 3" xfId="3613"/>
    <cellStyle name="Note 2 2 3 2 3 2" xfId="3614"/>
    <cellStyle name="Note 2 2 3 2 3 2 2" xfId="3615"/>
    <cellStyle name="Note 2 2 3 2 3 3" xfId="3616"/>
    <cellStyle name="Note 2 2 3 2 3 4" xfId="3617"/>
    <cellStyle name="Note 2 2 3 2 4" xfId="3618"/>
    <cellStyle name="Note 2 2 3 2 4 2" xfId="3619"/>
    <cellStyle name="Note 2 2 3 2 4 2 2" xfId="3620"/>
    <cellStyle name="Note 2 2 3 2 4 3" xfId="3621"/>
    <cellStyle name="Note 2 2 3 2 5" xfId="3622"/>
    <cellStyle name="Note 2 2 3 3" xfId="3623"/>
    <cellStyle name="Note 2 2 3 3 2" xfId="3624"/>
    <cellStyle name="Note 2 2 3 3 2 2" xfId="3625"/>
    <cellStyle name="Note 2 2 3 3 2 2 2" xfId="3626"/>
    <cellStyle name="Note 2 2 3 3 2 2 2 2" xfId="3627"/>
    <cellStyle name="Note 2 2 3 3 2 2 3" xfId="3628"/>
    <cellStyle name="Note 2 2 3 3 2 3" xfId="3629"/>
    <cellStyle name="Note 2 2 3 3 2 3 2" xfId="3630"/>
    <cellStyle name="Note 2 2 3 3 2 4" xfId="3631"/>
    <cellStyle name="Note 2 2 3 3 3" xfId="3632"/>
    <cellStyle name="Note 2 2 3 3 3 2" xfId="3633"/>
    <cellStyle name="Note 2 2 3 3 3 2 2" xfId="3634"/>
    <cellStyle name="Note 2 2 3 3 3 3" xfId="3635"/>
    <cellStyle name="Note 2 2 3 3 3 4" xfId="3636"/>
    <cellStyle name="Note 2 2 3 3 4" xfId="3637"/>
    <cellStyle name="Note 2 2 3 3 4 2" xfId="3638"/>
    <cellStyle name="Note 2 2 3 3 4 2 2" xfId="3639"/>
    <cellStyle name="Note 2 2 3 3 4 3" xfId="3640"/>
    <cellStyle name="Note 2 2 3 3 5" xfId="3641"/>
    <cellStyle name="Note 2 2 3 3 5 2" xfId="3642"/>
    <cellStyle name="Note 2 2 3 3 6" xfId="3643"/>
    <cellStyle name="Note 2 2 3 4" xfId="3644"/>
    <cellStyle name="Note 2 2 3 4 2" xfId="3645"/>
    <cellStyle name="Note 2 2 3 4 2 2" xfId="3646"/>
    <cellStyle name="Note 2 2 3 4 2 2 2" xfId="3647"/>
    <cellStyle name="Note 2 2 3 4 2 2 2 2" xfId="3648"/>
    <cellStyle name="Note 2 2 3 4 2 2 3" xfId="3649"/>
    <cellStyle name="Note 2 2 3 4 2 3" xfId="3650"/>
    <cellStyle name="Note 2 2 3 4 2 3 2" xfId="3651"/>
    <cellStyle name="Note 2 2 3 4 2 4" xfId="3652"/>
    <cellStyle name="Note 2 2 3 4 3" xfId="3653"/>
    <cellStyle name="Note 2 2 3 4 3 2" xfId="3654"/>
    <cellStyle name="Note 2 2 3 4 3 2 2" xfId="3655"/>
    <cellStyle name="Note 2 2 3 4 3 3" xfId="3656"/>
    <cellStyle name="Note 2 2 3 4 3 4" xfId="3657"/>
    <cellStyle name="Note 2 2 3 4 4" xfId="3658"/>
    <cellStyle name="Note 2 2 3 4 4 2" xfId="3659"/>
    <cellStyle name="Note 2 2 3 4 4 2 2" xfId="3660"/>
    <cellStyle name="Note 2 2 3 4 4 3" xfId="3661"/>
    <cellStyle name="Note 2 2 3 4 5" xfId="3662"/>
    <cellStyle name="Note 2 2 3 4 5 2" xfId="3663"/>
    <cellStyle name="Note 2 2 3 4 6" xfId="3664"/>
    <cellStyle name="Note 2 2 3 5" xfId="3665"/>
    <cellStyle name="Note 2 2 3 5 2" xfId="3666"/>
    <cellStyle name="Note 2 2 4" xfId="3667"/>
    <cellStyle name="Note 2 2 4 2" xfId="3668"/>
    <cellStyle name="Note 2 2 4 2 2" xfId="3669"/>
    <cellStyle name="Note 2 2 4 2 2 2" xfId="3670"/>
    <cellStyle name="Note 2 2 4 2 2 2 2" xfId="3671"/>
    <cellStyle name="Note 2 2 4 2 2 2 2 2" xfId="3672"/>
    <cellStyle name="Note 2 2 4 2 2 2 3" xfId="3673"/>
    <cellStyle name="Note 2 2 4 2 2 3" xfId="3674"/>
    <cellStyle name="Note 2 2 4 2 2 3 2" xfId="3675"/>
    <cellStyle name="Note 2 2 4 2 2 4" xfId="3676"/>
    <cellStyle name="Note 2 2 4 2 3" xfId="3677"/>
    <cellStyle name="Note 2 2 4 2 3 2" xfId="3678"/>
    <cellStyle name="Note 2 2 4 2 3 2 2" xfId="3679"/>
    <cellStyle name="Note 2 2 4 2 3 3" xfId="3680"/>
    <cellStyle name="Note 2 2 4 2 3 4" xfId="3681"/>
    <cellStyle name="Note 2 2 4 2 4" xfId="3682"/>
    <cellStyle name="Note 2 2 4 2 4 2" xfId="3683"/>
    <cellStyle name="Note 2 2 4 2 4 2 2" xfId="3684"/>
    <cellStyle name="Note 2 2 4 2 4 3" xfId="3685"/>
    <cellStyle name="Note 2 2 4 2 5" xfId="3686"/>
    <cellStyle name="Note 2 2 4 2 5 2" xfId="3687"/>
    <cellStyle name="Note 2 2 4 2 6" xfId="3688"/>
    <cellStyle name="Note 2 2 4 3" xfId="3689"/>
    <cellStyle name="Note 2 2 4 3 2" xfId="3690"/>
    <cellStyle name="Note 2 2 4 3 2 2" xfId="3691"/>
    <cellStyle name="Note 2 2 4 3 2 2 2" xfId="3692"/>
    <cellStyle name="Note 2 2 4 3 2 2 2 2" xfId="3693"/>
    <cellStyle name="Note 2 2 4 3 2 2 3" xfId="3694"/>
    <cellStyle name="Note 2 2 4 3 2 3" xfId="3695"/>
    <cellStyle name="Note 2 2 4 3 2 3 2" xfId="3696"/>
    <cellStyle name="Note 2 2 4 3 2 4" xfId="3697"/>
    <cellStyle name="Note 2 2 4 3 3" xfId="3698"/>
    <cellStyle name="Note 2 2 4 3 3 2" xfId="3699"/>
    <cellStyle name="Note 2 2 4 3 3 2 2" xfId="3700"/>
    <cellStyle name="Note 2 2 4 3 3 3" xfId="3701"/>
    <cellStyle name="Note 2 2 4 3 3 4" xfId="3702"/>
    <cellStyle name="Note 2 2 4 3 4" xfId="3703"/>
    <cellStyle name="Note 2 2 4 3 4 2" xfId="3704"/>
    <cellStyle name="Note 2 2 4 3 4 2 2" xfId="3705"/>
    <cellStyle name="Note 2 2 4 3 4 3" xfId="3706"/>
    <cellStyle name="Note 2 2 4 3 5" xfId="3707"/>
    <cellStyle name="Note 2 2 4 3 5 2" xfId="3708"/>
    <cellStyle name="Note 2 2 4 3 6" xfId="3709"/>
    <cellStyle name="Note 2 2 4 4" xfId="3710"/>
    <cellStyle name="Note 2 2 4 4 2" xfId="3711"/>
    <cellStyle name="Note 2 2 4 4 2 2" xfId="3712"/>
    <cellStyle name="Note 2 2 4 4 2 2 2" xfId="3713"/>
    <cellStyle name="Note 2 2 4 4 2 3" xfId="3714"/>
    <cellStyle name="Note 2 2 4 4 3" xfId="3715"/>
    <cellStyle name="Note 2 2 4 4 3 2" xfId="3716"/>
    <cellStyle name="Note 2 2 4 4 4" xfId="3717"/>
    <cellStyle name="Note 2 2 4 5" xfId="3718"/>
    <cellStyle name="Note 2 2 4 5 2" xfId="3719"/>
    <cellStyle name="Note 2 2 4 5 2 2" xfId="3720"/>
    <cellStyle name="Note 2 2 4 5 3" xfId="3721"/>
    <cellStyle name="Note 2 2 4 5 4" xfId="3722"/>
    <cellStyle name="Note 2 2 4 6" xfId="3723"/>
    <cellStyle name="Note 2 2 4 6 2" xfId="3724"/>
    <cellStyle name="Note 2 2 4 6 2 2" xfId="3725"/>
    <cellStyle name="Note 2 2 4 6 3" xfId="3726"/>
    <cellStyle name="Note 2 2 4 7" xfId="3727"/>
    <cellStyle name="Note 2 2 5" xfId="3728"/>
    <cellStyle name="Note 2 2 5 2" xfId="3729"/>
    <cellStyle name="Note 2 2 5 2 2" xfId="3730"/>
    <cellStyle name="Note 2 2 5 2 2 2" xfId="3731"/>
    <cellStyle name="Note 2 2 5 2 2 2 2" xfId="3732"/>
    <cellStyle name="Note 2 2 5 2 2 3" xfId="3733"/>
    <cellStyle name="Note 2 2 5 2 3" xfId="3734"/>
    <cellStyle name="Note 2 2 5 2 3 2" xfId="3735"/>
    <cellStyle name="Note 2 2 5 2 4" xfId="3736"/>
    <cellStyle name="Note 2 2 5 3" xfId="3737"/>
    <cellStyle name="Note 2 2 5 3 2" xfId="3738"/>
    <cellStyle name="Note 2 2 5 3 2 2" xfId="3739"/>
    <cellStyle name="Note 2 2 5 3 3" xfId="3740"/>
    <cellStyle name="Note 2 2 5 3 4" xfId="3741"/>
    <cellStyle name="Note 2 2 5 4" xfId="3742"/>
    <cellStyle name="Note 2 2 5 4 2" xfId="3743"/>
    <cellStyle name="Note 2 2 5 4 2 2" xfId="3744"/>
    <cellStyle name="Note 2 2 5 4 3" xfId="3745"/>
    <cellStyle name="Note 2 2 5 5" xfId="3746"/>
    <cellStyle name="Note 2 3" xfId="3747"/>
    <cellStyle name="Note 2 3 2" xfId="3748"/>
    <cellStyle name="Note 2 3 2 2" xfId="3749"/>
    <cellStyle name="Note 2 3 2 2 2" xfId="3750"/>
    <cellStyle name="Note 2 3 2 2 2 2" xfId="3751"/>
    <cellStyle name="Note 2 3 2 2 2 2 2" xfId="3752"/>
    <cellStyle name="Note 2 3 2 2 2 2 2 2" xfId="3753"/>
    <cellStyle name="Note 2 3 2 2 2 2 3" xfId="3754"/>
    <cellStyle name="Note 2 3 2 2 2 3" xfId="3755"/>
    <cellStyle name="Note 2 3 2 2 2 3 2" xfId="3756"/>
    <cellStyle name="Note 2 3 2 2 2 4" xfId="3757"/>
    <cellStyle name="Note 2 3 2 2 3" xfId="3758"/>
    <cellStyle name="Note 2 3 2 2 3 2" xfId="3759"/>
    <cellStyle name="Note 2 3 2 2 3 2 2" xfId="3760"/>
    <cellStyle name="Note 2 3 2 2 3 3" xfId="3761"/>
    <cellStyle name="Note 2 3 2 2 3 4" xfId="3762"/>
    <cellStyle name="Note 2 3 2 2 4" xfId="3763"/>
    <cellStyle name="Note 2 3 2 2 4 2" xfId="3764"/>
    <cellStyle name="Note 2 3 2 2 4 2 2" xfId="3765"/>
    <cellStyle name="Note 2 3 2 2 4 3" xfId="3766"/>
    <cellStyle name="Note 2 3 2 2 5" xfId="3767"/>
    <cellStyle name="Note 2 3 2 3" xfId="3768"/>
    <cellStyle name="Note 2 3 2 3 2" xfId="3769"/>
    <cellStyle name="Note 2 3 2 3 2 2" xfId="3770"/>
    <cellStyle name="Note 2 3 2 3 2 2 2" xfId="3771"/>
    <cellStyle name="Note 2 3 2 3 2 2 2 2" xfId="3772"/>
    <cellStyle name="Note 2 3 2 3 2 2 3" xfId="3773"/>
    <cellStyle name="Note 2 3 2 3 2 3" xfId="3774"/>
    <cellStyle name="Note 2 3 2 3 2 3 2" xfId="3775"/>
    <cellStyle name="Note 2 3 2 3 2 4" xfId="3776"/>
    <cellStyle name="Note 2 3 2 3 3" xfId="3777"/>
    <cellStyle name="Note 2 3 2 3 3 2" xfId="3778"/>
    <cellStyle name="Note 2 3 2 3 3 2 2" xfId="3779"/>
    <cellStyle name="Note 2 3 2 3 3 3" xfId="3780"/>
    <cellStyle name="Note 2 3 2 3 3 4" xfId="3781"/>
    <cellStyle name="Note 2 3 2 3 4" xfId="3782"/>
    <cellStyle name="Note 2 3 2 3 4 2" xfId="3783"/>
    <cellStyle name="Note 2 3 2 3 4 2 2" xfId="3784"/>
    <cellStyle name="Note 2 3 2 3 4 3" xfId="3785"/>
    <cellStyle name="Note 2 3 2 3 5" xfId="3786"/>
    <cellStyle name="Note 2 3 2 3 5 2" xfId="3787"/>
    <cellStyle name="Note 2 3 2 3 6" xfId="3788"/>
    <cellStyle name="Note 2 3 2 4" xfId="3789"/>
    <cellStyle name="Note 2 3 2 4 2" xfId="3790"/>
    <cellStyle name="Note 2 3 2 4 2 2" xfId="3791"/>
    <cellStyle name="Note 2 3 2 4 2 2 2" xfId="3792"/>
    <cellStyle name="Note 2 3 2 4 2 2 2 2" xfId="3793"/>
    <cellStyle name="Note 2 3 2 4 2 2 3" xfId="3794"/>
    <cellStyle name="Note 2 3 2 4 2 3" xfId="3795"/>
    <cellStyle name="Note 2 3 2 4 2 3 2" xfId="3796"/>
    <cellStyle name="Note 2 3 2 4 2 4" xfId="3797"/>
    <cellStyle name="Note 2 3 2 4 3" xfId="3798"/>
    <cellStyle name="Note 2 3 2 4 3 2" xfId="3799"/>
    <cellStyle name="Note 2 3 2 4 3 2 2" xfId="3800"/>
    <cellStyle name="Note 2 3 2 4 3 3" xfId="3801"/>
    <cellStyle name="Note 2 3 2 4 3 4" xfId="3802"/>
    <cellStyle name="Note 2 3 2 4 4" xfId="3803"/>
    <cellStyle name="Note 2 3 2 4 4 2" xfId="3804"/>
    <cellStyle name="Note 2 3 2 4 4 2 2" xfId="3805"/>
    <cellStyle name="Note 2 3 2 4 4 3" xfId="3806"/>
    <cellStyle name="Note 2 3 2 4 5" xfId="3807"/>
    <cellStyle name="Note 2 3 2 4 5 2" xfId="3808"/>
    <cellStyle name="Note 2 3 2 4 6" xfId="3809"/>
    <cellStyle name="Note 2 3 2 5" xfId="3810"/>
    <cellStyle name="Note 2 3 2 5 2" xfId="3811"/>
    <cellStyle name="Note 2 3 3" xfId="3812"/>
    <cellStyle name="Note 2 3 3 2" xfId="3813"/>
    <cellStyle name="Note 2 3 3 2 2" xfId="3814"/>
    <cellStyle name="Note 2 3 3 2 2 2" xfId="3815"/>
    <cellStyle name="Note 2 3 3 2 2 2 2" xfId="3816"/>
    <cellStyle name="Note 2 3 3 2 2 3" xfId="3817"/>
    <cellStyle name="Note 2 3 3 2 3" xfId="3818"/>
    <cellStyle name="Note 2 3 3 2 3 2" xfId="3819"/>
    <cellStyle name="Note 2 3 3 2 4" xfId="3820"/>
    <cellStyle name="Note 2 3 3 3" xfId="3821"/>
    <cellStyle name="Note 2 3 3 3 2" xfId="3822"/>
    <cellStyle name="Note 2 3 3 3 2 2" xfId="3823"/>
    <cellStyle name="Note 2 3 3 3 3" xfId="3824"/>
    <cellStyle name="Note 2 3 3 3 4" xfId="3825"/>
    <cellStyle name="Note 2 3 3 4" xfId="3826"/>
    <cellStyle name="Note 2 3 3 4 2" xfId="3827"/>
    <cellStyle name="Note 2 3 3 4 2 2" xfId="3828"/>
    <cellStyle name="Note 2 3 3 4 3" xfId="3829"/>
    <cellStyle name="Note 2 3 3 5" xfId="3830"/>
    <cellStyle name="Note 2 3 4" xfId="3831"/>
    <cellStyle name="Note 2 3 4 2" xfId="3832"/>
    <cellStyle name="Note 2 3 4 2 2" xfId="3833"/>
    <cellStyle name="Note 2 3 4 2 2 2" xfId="3834"/>
    <cellStyle name="Note 2 3 4 2 2 2 2" xfId="3835"/>
    <cellStyle name="Note 2 3 4 2 2 3" xfId="3836"/>
    <cellStyle name="Note 2 3 4 2 3" xfId="3837"/>
    <cellStyle name="Note 2 3 4 2 3 2" xfId="3838"/>
    <cellStyle name="Note 2 3 4 2 4" xfId="3839"/>
    <cellStyle name="Note 2 3 4 3" xfId="3840"/>
    <cellStyle name="Note 2 3 4 3 2" xfId="3841"/>
    <cellStyle name="Note 2 3 4 3 2 2" xfId="3842"/>
    <cellStyle name="Note 2 3 4 3 3" xfId="3843"/>
    <cellStyle name="Note 2 3 4 3 4" xfId="3844"/>
    <cellStyle name="Note 2 3 4 4" xfId="3845"/>
    <cellStyle name="Note 2 3 4 4 2" xfId="3846"/>
    <cellStyle name="Note 2 3 4 4 2 2" xfId="3847"/>
    <cellStyle name="Note 2 3 4 4 3" xfId="3848"/>
    <cellStyle name="Note 2 3 4 5" xfId="3849"/>
    <cellStyle name="Note 2 3 4 5 2" xfId="3850"/>
    <cellStyle name="Note 2 3 4 6" xfId="3851"/>
    <cellStyle name="Note 2 3 5" xfId="3852"/>
    <cellStyle name="Note 2 3 5 2" xfId="3853"/>
    <cellStyle name="Note 2 3 5 2 2" xfId="3854"/>
    <cellStyle name="Note 2 3 5 2 2 2" xfId="3855"/>
    <cellStyle name="Note 2 3 5 2 2 2 2" xfId="3856"/>
    <cellStyle name="Note 2 3 5 2 2 3" xfId="3857"/>
    <cellStyle name="Note 2 3 5 2 3" xfId="3858"/>
    <cellStyle name="Note 2 3 5 2 3 2" xfId="3859"/>
    <cellStyle name="Note 2 3 5 2 4" xfId="3860"/>
    <cellStyle name="Note 2 3 5 3" xfId="3861"/>
    <cellStyle name="Note 2 3 5 3 2" xfId="3862"/>
    <cellStyle name="Note 2 3 5 3 2 2" xfId="3863"/>
    <cellStyle name="Note 2 3 5 3 3" xfId="3864"/>
    <cellStyle name="Note 2 3 5 3 4" xfId="3865"/>
    <cellStyle name="Note 2 3 5 4" xfId="3866"/>
    <cellStyle name="Note 2 3 5 4 2" xfId="3867"/>
    <cellStyle name="Note 2 3 5 4 2 2" xfId="3868"/>
    <cellStyle name="Note 2 3 5 4 3" xfId="3869"/>
    <cellStyle name="Note 2 3 5 5" xfId="3870"/>
    <cellStyle name="Note 2 3 5 5 2" xfId="3871"/>
    <cellStyle name="Note 2 3 5 6" xfId="3872"/>
    <cellStyle name="Note 2 4" xfId="3873"/>
    <cellStyle name="Note 2 4 2" xfId="3874"/>
    <cellStyle name="Note 2 4 2 2" xfId="3875"/>
    <cellStyle name="Note 2 4 2 2 2" xfId="3876"/>
    <cellStyle name="Note 2 4 2 2 2 2" xfId="3877"/>
    <cellStyle name="Note 2 4 2 2 2 2 2" xfId="3878"/>
    <cellStyle name="Note 2 4 2 2 2 3" xfId="3879"/>
    <cellStyle name="Note 2 4 2 2 3" xfId="3880"/>
    <cellStyle name="Note 2 4 2 2 3 2" xfId="3881"/>
    <cellStyle name="Note 2 4 2 2 4" xfId="3882"/>
    <cellStyle name="Note 2 4 2 3" xfId="3883"/>
    <cellStyle name="Note 2 4 2 3 2" xfId="3884"/>
    <cellStyle name="Note 2 4 2 3 2 2" xfId="3885"/>
    <cellStyle name="Note 2 4 2 3 3" xfId="3886"/>
    <cellStyle name="Note 2 4 2 3 4" xfId="3887"/>
    <cellStyle name="Note 2 4 2 4" xfId="3888"/>
    <cellStyle name="Note 2 4 2 4 2" xfId="3889"/>
    <cellStyle name="Note 2 4 2 4 2 2" xfId="3890"/>
    <cellStyle name="Note 2 4 2 4 3" xfId="3891"/>
    <cellStyle name="Note 2 4 2 5" xfId="3892"/>
    <cellStyle name="Note 2 4 3" xfId="3893"/>
    <cellStyle name="Note 2 4 3 2" xfId="3894"/>
    <cellStyle name="Note 2 4 3 2 2" xfId="3895"/>
    <cellStyle name="Note 2 4 3 2 2 2" xfId="3896"/>
    <cellStyle name="Note 2 4 3 2 2 2 2" xfId="3897"/>
    <cellStyle name="Note 2 4 3 2 2 3" xfId="3898"/>
    <cellStyle name="Note 2 4 3 2 3" xfId="3899"/>
    <cellStyle name="Note 2 4 3 2 3 2" xfId="3900"/>
    <cellStyle name="Note 2 4 3 2 4" xfId="3901"/>
    <cellStyle name="Note 2 4 3 3" xfId="3902"/>
    <cellStyle name="Note 2 4 3 3 2" xfId="3903"/>
    <cellStyle name="Note 2 4 3 3 2 2" xfId="3904"/>
    <cellStyle name="Note 2 4 3 3 3" xfId="3905"/>
    <cellStyle name="Note 2 4 3 3 4" xfId="3906"/>
    <cellStyle name="Note 2 4 3 4" xfId="3907"/>
    <cellStyle name="Note 2 4 3 4 2" xfId="3908"/>
    <cellStyle name="Note 2 4 3 4 2 2" xfId="3909"/>
    <cellStyle name="Note 2 4 3 4 3" xfId="3910"/>
    <cellStyle name="Note 2 4 3 5" xfId="3911"/>
    <cellStyle name="Note 2 4 3 5 2" xfId="3912"/>
    <cellStyle name="Note 2 4 3 6" xfId="3913"/>
    <cellStyle name="Note 2 4 4" xfId="3914"/>
    <cellStyle name="Note 2 4 4 2" xfId="3915"/>
    <cellStyle name="Note 2 4 4 2 2" xfId="3916"/>
    <cellStyle name="Note 2 4 4 2 2 2" xfId="3917"/>
    <cellStyle name="Note 2 4 4 2 2 2 2" xfId="3918"/>
    <cellStyle name="Note 2 4 4 2 2 3" xfId="3919"/>
    <cellStyle name="Note 2 4 4 2 3" xfId="3920"/>
    <cellStyle name="Note 2 4 4 2 3 2" xfId="3921"/>
    <cellStyle name="Note 2 4 4 2 4" xfId="3922"/>
    <cellStyle name="Note 2 4 4 3" xfId="3923"/>
    <cellStyle name="Note 2 4 4 3 2" xfId="3924"/>
    <cellStyle name="Note 2 4 4 3 2 2" xfId="3925"/>
    <cellStyle name="Note 2 4 4 3 3" xfId="3926"/>
    <cellStyle name="Note 2 4 4 3 4" xfId="3927"/>
    <cellStyle name="Note 2 4 4 4" xfId="3928"/>
    <cellStyle name="Note 2 4 4 4 2" xfId="3929"/>
    <cellStyle name="Note 2 4 4 4 2 2" xfId="3930"/>
    <cellStyle name="Note 2 4 4 4 3" xfId="3931"/>
    <cellStyle name="Note 2 4 4 5" xfId="3932"/>
    <cellStyle name="Note 2 4 4 5 2" xfId="3933"/>
    <cellStyle name="Note 2 4 4 6" xfId="3934"/>
    <cellStyle name="Note 2 4 5" xfId="3935"/>
    <cellStyle name="Note 2 4 5 2" xfId="3936"/>
    <cellStyle name="Note 2 5" xfId="3937"/>
    <cellStyle name="Note 2 5 2" xfId="3938"/>
    <cellStyle name="Note 2 5 2 2" xfId="3939"/>
    <cellStyle name="Note 2 5 2 2 2" xfId="3940"/>
    <cellStyle name="Note 2 5 2 2 2 2" xfId="3941"/>
    <cellStyle name="Note 2 5 2 2 2 2 2" xfId="3942"/>
    <cellStyle name="Note 2 5 2 2 2 3" xfId="3943"/>
    <cellStyle name="Note 2 5 2 2 3" xfId="3944"/>
    <cellStyle name="Note 2 5 2 2 3 2" xfId="3945"/>
    <cellStyle name="Note 2 5 2 2 4" xfId="3946"/>
    <cellStyle name="Note 2 5 2 3" xfId="3947"/>
    <cellStyle name="Note 2 5 2 3 2" xfId="3948"/>
    <cellStyle name="Note 2 5 2 3 2 2" xfId="3949"/>
    <cellStyle name="Note 2 5 2 3 3" xfId="3950"/>
    <cellStyle name="Note 2 5 2 3 4" xfId="3951"/>
    <cellStyle name="Note 2 5 2 4" xfId="3952"/>
    <cellStyle name="Note 2 5 2 4 2" xfId="3953"/>
    <cellStyle name="Note 2 5 2 4 2 2" xfId="3954"/>
    <cellStyle name="Note 2 5 2 4 3" xfId="3955"/>
    <cellStyle name="Note 2 5 2 5" xfId="3956"/>
    <cellStyle name="Note 2 5 2 5 2" xfId="3957"/>
    <cellStyle name="Note 2 5 2 6" xfId="3958"/>
    <cellStyle name="Note 2 5 3" xfId="3959"/>
    <cellStyle name="Note 2 5 3 2" xfId="3960"/>
    <cellStyle name="Note 2 5 3 2 2" xfId="3961"/>
    <cellStyle name="Note 2 5 3 2 2 2" xfId="3962"/>
    <cellStyle name="Note 2 5 3 2 2 2 2" xfId="3963"/>
    <cellStyle name="Note 2 5 3 2 2 3" xfId="3964"/>
    <cellStyle name="Note 2 5 3 2 3" xfId="3965"/>
    <cellStyle name="Note 2 5 3 2 3 2" xfId="3966"/>
    <cellStyle name="Note 2 5 3 2 4" xfId="3967"/>
    <cellStyle name="Note 2 5 3 3" xfId="3968"/>
    <cellStyle name="Note 2 5 3 3 2" xfId="3969"/>
    <cellStyle name="Note 2 5 3 3 2 2" xfId="3970"/>
    <cellStyle name="Note 2 5 3 3 3" xfId="3971"/>
    <cellStyle name="Note 2 5 3 3 4" xfId="3972"/>
    <cellStyle name="Note 2 5 3 4" xfId="3973"/>
    <cellStyle name="Note 2 5 3 4 2" xfId="3974"/>
    <cellStyle name="Note 2 5 3 4 2 2" xfId="3975"/>
    <cellStyle name="Note 2 5 3 4 3" xfId="3976"/>
    <cellStyle name="Note 2 5 3 5" xfId="3977"/>
    <cellStyle name="Note 2 5 3 5 2" xfId="3978"/>
    <cellStyle name="Note 2 5 3 6" xfId="3979"/>
    <cellStyle name="Note 2 5 4" xfId="3980"/>
    <cellStyle name="Note 2 5 4 2" xfId="3981"/>
    <cellStyle name="Note 2 5 4 2 2" xfId="3982"/>
    <cellStyle name="Note 2 5 4 2 2 2" xfId="3983"/>
    <cellStyle name="Note 2 5 4 2 3" xfId="3984"/>
    <cellStyle name="Note 2 5 4 3" xfId="3985"/>
    <cellStyle name="Note 2 5 4 3 2" xfId="3986"/>
    <cellStyle name="Note 2 5 4 4" xfId="3987"/>
    <cellStyle name="Note 2 5 5" xfId="3988"/>
    <cellStyle name="Note 2 5 5 2" xfId="3989"/>
    <cellStyle name="Note 2 5 5 2 2" xfId="3990"/>
    <cellStyle name="Note 2 5 5 3" xfId="3991"/>
    <cellStyle name="Note 2 5 5 4" xfId="3992"/>
    <cellStyle name="Note 2 5 6" xfId="3993"/>
    <cellStyle name="Note 2 5 6 2" xfId="3994"/>
    <cellStyle name="Note 2 5 6 2 2" xfId="3995"/>
    <cellStyle name="Note 2 5 6 3" xfId="3996"/>
    <cellStyle name="Note 2 5 7" xfId="3997"/>
    <cellStyle name="Note 2 6" xfId="3998"/>
    <cellStyle name="Note 2 6 2" xfId="3999"/>
    <cellStyle name="Note 2 6 2 2" xfId="4000"/>
    <cellStyle name="Note 2 6 2 2 2" xfId="4001"/>
    <cellStyle name="Note 2 6 2 2 2 2" xfId="4002"/>
    <cellStyle name="Note 2 6 2 2 3" xfId="4003"/>
    <cellStyle name="Note 2 6 2 3" xfId="4004"/>
    <cellStyle name="Note 2 6 2 3 2" xfId="4005"/>
    <cellStyle name="Note 2 6 2 4" xfId="4006"/>
    <cellStyle name="Note 2 6 3" xfId="4007"/>
    <cellStyle name="Note 2 6 3 2" xfId="4008"/>
    <cellStyle name="Note 2 6 3 2 2" xfId="4009"/>
    <cellStyle name="Note 2 6 3 3" xfId="4010"/>
    <cellStyle name="Note 2 6 3 4" xfId="4011"/>
    <cellStyle name="Note 2 6 4" xfId="4012"/>
    <cellStyle name="Note 2 6 4 2" xfId="4013"/>
    <cellStyle name="Note 2 6 4 2 2" xfId="4014"/>
    <cellStyle name="Note 2 6 4 3" xfId="4015"/>
    <cellStyle name="Note 2 6 5" xfId="4016"/>
    <cellStyle name="Note 3" xfId="4017"/>
    <cellStyle name="Note 3 2" xfId="4018"/>
    <cellStyle name="Note 3 2 2" xfId="4019"/>
    <cellStyle name="Note 3 2 2 2" xfId="4020"/>
    <cellStyle name="Note 3 2 2 2 2" xfId="4021"/>
    <cellStyle name="Note 3 2 2 2 2 2" xfId="4022"/>
    <cellStyle name="Note 3 2 2 2 2 2 2" xfId="4023"/>
    <cellStyle name="Note 3 2 2 2 2 3" xfId="4024"/>
    <cellStyle name="Note 3 2 2 2 3" xfId="4025"/>
    <cellStyle name="Note 3 2 2 2 3 2" xfId="4026"/>
    <cellStyle name="Note 3 2 2 2 4" xfId="4027"/>
    <cellStyle name="Note 3 2 2 3" xfId="4028"/>
    <cellStyle name="Note 3 2 2 3 2" xfId="4029"/>
    <cellStyle name="Note 3 2 2 3 2 2" xfId="4030"/>
    <cellStyle name="Note 3 2 2 3 3" xfId="4031"/>
    <cellStyle name="Note 3 2 2 3 4" xfId="4032"/>
    <cellStyle name="Note 3 2 2 4" xfId="4033"/>
    <cellStyle name="Note 3 2 2 4 2" xfId="4034"/>
    <cellStyle name="Note 3 2 2 4 2 2" xfId="4035"/>
    <cellStyle name="Note 3 2 2 4 3" xfId="4036"/>
    <cellStyle name="Note 3 2 2 5" xfId="4037"/>
    <cellStyle name="Note 3 2 3" xfId="4038"/>
    <cellStyle name="Note 3 2 3 2" xfId="4039"/>
    <cellStyle name="Note 3 2 3 2 2" xfId="4040"/>
    <cellStyle name="Note 3 2 3 2 2 2" xfId="4041"/>
    <cellStyle name="Note 3 2 3 2 2 2 2" xfId="4042"/>
    <cellStyle name="Note 3 2 3 2 2 3" xfId="4043"/>
    <cellStyle name="Note 3 2 3 2 3" xfId="4044"/>
    <cellStyle name="Note 3 2 3 2 3 2" xfId="4045"/>
    <cellStyle name="Note 3 2 3 2 4" xfId="4046"/>
    <cellStyle name="Note 3 2 3 3" xfId="4047"/>
    <cellStyle name="Note 3 2 3 3 2" xfId="4048"/>
    <cellStyle name="Note 3 2 3 3 2 2" xfId="4049"/>
    <cellStyle name="Note 3 2 3 3 3" xfId="4050"/>
    <cellStyle name="Note 3 2 3 3 4" xfId="4051"/>
    <cellStyle name="Note 3 2 3 4" xfId="4052"/>
    <cellStyle name="Note 3 2 3 4 2" xfId="4053"/>
    <cellStyle name="Note 3 2 3 4 2 2" xfId="4054"/>
    <cellStyle name="Note 3 2 3 4 3" xfId="4055"/>
    <cellStyle name="Note 3 2 3 5" xfId="4056"/>
    <cellStyle name="Note 3 2 3 5 2" xfId="4057"/>
    <cellStyle name="Note 3 2 3 6" xfId="4058"/>
    <cellStyle name="Note 3 2 4" xfId="4059"/>
    <cellStyle name="Note 3 2 4 2" xfId="4060"/>
    <cellStyle name="Note 3 2 4 2 2" xfId="4061"/>
    <cellStyle name="Note 3 2 4 2 2 2" xfId="4062"/>
    <cellStyle name="Note 3 2 4 2 2 2 2" xfId="4063"/>
    <cellStyle name="Note 3 2 4 2 2 3" xfId="4064"/>
    <cellStyle name="Note 3 2 4 2 3" xfId="4065"/>
    <cellStyle name="Note 3 2 4 2 3 2" xfId="4066"/>
    <cellStyle name="Note 3 2 4 2 4" xfId="4067"/>
    <cellStyle name="Note 3 2 4 3" xfId="4068"/>
    <cellStyle name="Note 3 2 4 3 2" xfId="4069"/>
    <cellStyle name="Note 3 2 4 3 2 2" xfId="4070"/>
    <cellStyle name="Note 3 2 4 3 3" xfId="4071"/>
    <cellStyle name="Note 3 2 4 3 4" xfId="4072"/>
    <cellStyle name="Note 3 2 4 4" xfId="4073"/>
    <cellStyle name="Note 3 2 4 4 2" xfId="4074"/>
    <cellStyle name="Note 3 2 4 4 2 2" xfId="4075"/>
    <cellStyle name="Note 3 2 4 4 3" xfId="4076"/>
    <cellStyle name="Note 3 2 4 5" xfId="4077"/>
    <cellStyle name="Note 3 2 4 5 2" xfId="4078"/>
    <cellStyle name="Note 3 2 4 6" xfId="4079"/>
    <cellStyle name="Note 3 2 5" xfId="4080"/>
    <cellStyle name="Note 3 2 5 2" xfId="4081"/>
    <cellStyle name="Note 3 3" xfId="4082"/>
    <cellStyle name="Note 3 3 2" xfId="4083"/>
    <cellStyle name="Note 3 3 2 2" xfId="4084"/>
    <cellStyle name="Note 3 3 2 2 2" xfId="4085"/>
    <cellStyle name="Note 3 3 2 2 2 2" xfId="4086"/>
    <cellStyle name="Note 3 3 2 2 2 2 2" xfId="4087"/>
    <cellStyle name="Note 3 3 2 2 2 3" xfId="4088"/>
    <cellStyle name="Note 3 3 2 2 3" xfId="4089"/>
    <cellStyle name="Note 3 3 2 2 3 2" xfId="4090"/>
    <cellStyle name="Note 3 3 2 2 4" xfId="4091"/>
    <cellStyle name="Note 3 3 2 3" xfId="4092"/>
    <cellStyle name="Note 3 3 2 3 2" xfId="4093"/>
    <cellStyle name="Note 3 3 2 3 2 2" xfId="4094"/>
    <cellStyle name="Note 3 3 2 3 3" xfId="4095"/>
    <cellStyle name="Note 3 3 2 3 4" xfId="4096"/>
    <cellStyle name="Note 3 3 2 4" xfId="4097"/>
    <cellStyle name="Note 3 3 2 4 2" xfId="4098"/>
    <cellStyle name="Note 3 3 2 4 2 2" xfId="4099"/>
    <cellStyle name="Note 3 3 2 4 3" xfId="4100"/>
    <cellStyle name="Note 3 3 2 5" xfId="4101"/>
    <cellStyle name="Note 3 3 2 5 2" xfId="4102"/>
    <cellStyle name="Note 3 3 2 6" xfId="4103"/>
    <cellStyle name="Note 3 3 3" xfId="4104"/>
    <cellStyle name="Note 3 3 3 2" xfId="4105"/>
    <cellStyle name="Note 3 3 3 2 2" xfId="4106"/>
    <cellStyle name="Note 3 3 3 2 2 2" xfId="4107"/>
    <cellStyle name="Note 3 3 3 2 2 2 2" xfId="4108"/>
    <cellStyle name="Note 3 3 3 2 2 3" xfId="4109"/>
    <cellStyle name="Note 3 3 3 2 3" xfId="4110"/>
    <cellStyle name="Note 3 3 3 2 3 2" xfId="4111"/>
    <cellStyle name="Note 3 3 3 2 4" xfId="4112"/>
    <cellStyle name="Note 3 3 3 3" xfId="4113"/>
    <cellStyle name="Note 3 3 3 3 2" xfId="4114"/>
    <cellStyle name="Note 3 3 3 3 2 2" xfId="4115"/>
    <cellStyle name="Note 3 3 3 3 3" xfId="4116"/>
    <cellStyle name="Note 3 3 3 3 4" xfId="4117"/>
    <cellStyle name="Note 3 3 3 4" xfId="4118"/>
    <cellStyle name="Note 3 3 3 4 2" xfId="4119"/>
    <cellStyle name="Note 3 3 3 4 2 2" xfId="4120"/>
    <cellStyle name="Note 3 3 3 4 3" xfId="4121"/>
    <cellStyle name="Note 3 3 3 5" xfId="4122"/>
    <cellStyle name="Note 3 3 3 5 2" xfId="4123"/>
    <cellStyle name="Note 3 3 3 6" xfId="4124"/>
    <cellStyle name="Note 3 3 4" xfId="4125"/>
    <cellStyle name="Note 3 3 4 2" xfId="4126"/>
    <cellStyle name="Note 3 3 4 2 2" xfId="4127"/>
    <cellStyle name="Note 3 3 4 2 2 2" xfId="4128"/>
    <cellStyle name="Note 3 3 4 2 3" xfId="4129"/>
    <cellStyle name="Note 3 3 4 3" xfId="4130"/>
    <cellStyle name="Note 3 3 4 3 2" xfId="4131"/>
    <cellStyle name="Note 3 3 4 4" xfId="4132"/>
    <cellStyle name="Note 3 3 5" xfId="4133"/>
    <cellStyle name="Note 3 3 5 2" xfId="4134"/>
    <cellStyle name="Note 3 3 5 2 2" xfId="4135"/>
    <cellStyle name="Note 3 3 5 3" xfId="4136"/>
    <cellStyle name="Note 3 3 5 4" xfId="4137"/>
    <cellStyle name="Note 3 3 6" xfId="4138"/>
    <cellStyle name="Note 3 3 6 2" xfId="4139"/>
    <cellStyle name="Note 3 3 6 2 2" xfId="4140"/>
    <cellStyle name="Note 3 3 6 3" xfId="4141"/>
    <cellStyle name="Note 3 3 7" xfId="4142"/>
    <cellStyle name="Note 3 4" xfId="4143"/>
    <cellStyle name="Note 3 4 2" xfId="4144"/>
    <cellStyle name="Note 3 4 2 2" xfId="4145"/>
    <cellStyle name="Note 3 4 2 2 2" xfId="4146"/>
    <cellStyle name="Note 3 4 2 2 2 2" xfId="4147"/>
    <cellStyle name="Note 3 4 2 2 3" xfId="4148"/>
    <cellStyle name="Note 3 4 2 3" xfId="4149"/>
    <cellStyle name="Note 3 4 2 3 2" xfId="4150"/>
    <cellStyle name="Note 3 4 2 4" xfId="4151"/>
    <cellStyle name="Note 3 4 3" xfId="4152"/>
    <cellStyle name="Note 3 4 3 2" xfId="4153"/>
    <cellStyle name="Note 3 4 3 2 2" xfId="4154"/>
    <cellStyle name="Note 3 4 3 3" xfId="4155"/>
    <cellStyle name="Note 3 4 3 4" xfId="4156"/>
    <cellStyle name="Note 3 4 4" xfId="4157"/>
    <cellStyle name="Note 3 4 4 2" xfId="4158"/>
    <cellStyle name="Note 3 4 4 2 2" xfId="4159"/>
    <cellStyle name="Note 3 4 4 3" xfId="4160"/>
    <cellStyle name="Note 3 4 5" xfId="4161"/>
    <cellStyle name="Note 4" xfId="4162"/>
    <cellStyle name="Note 4 2" xfId="4163"/>
    <cellStyle name="Note 4 2 2" xfId="4164"/>
    <cellStyle name="Note 4 2 2 2" xfId="4165"/>
    <cellStyle name="Note 4 2 2 2 2" xfId="4166"/>
    <cellStyle name="Note 4 2 2 2 2 2" xfId="4167"/>
    <cellStyle name="Note 4 2 2 2 2 2 2" xfId="4168"/>
    <cellStyle name="Note 4 2 2 2 2 3" xfId="4169"/>
    <cellStyle name="Note 4 2 2 2 3" xfId="4170"/>
    <cellStyle name="Note 4 2 2 2 3 2" xfId="4171"/>
    <cellStyle name="Note 4 2 2 2 4" xfId="4172"/>
    <cellStyle name="Note 4 2 2 3" xfId="4173"/>
    <cellStyle name="Note 4 2 2 3 2" xfId="4174"/>
    <cellStyle name="Note 4 2 2 3 2 2" xfId="4175"/>
    <cellStyle name="Note 4 2 2 3 3" xfId="4176"/>
    <cellStyle name="Note 4 2 2 3 4" xfId="4177"/>
    <cellStyle name="Note 4 2 2 4" xfId="4178"/>
    <cellStyle name="Note 4 2 2 4 2" xfId="4179"/>
    <cellStyle name="Note 4 2 2 4 2 2" xfId="4180"/>
    <cellStyle name="Note 4 2 2 4 3" xfId="4181"/>
    <cellStyle name="Note 4 2 2 5" xfId="4182"/>
    <cellStyle name="Note 4 2 3" xfId="4183"/>
    <cellStyle name="Note 4 2 3 2" xfId="4184"/>
    <cellStyle name="Note 4 2 3 2 2" xfId="4185"/>
    <cellStyle name="Note 4 2 3 2 2 2" xfId="4186"/>
    <cellStyle name="Note 4 2 3 2 2 2 2" xfId="4187"/>
    <cellStyle name="Note 4 2 3 2 2 3" xfId="4188"/>
    <cellStyle name="Note 4 2 3 2 3" xfId="4189"/>
    <cellStyle name="Note 4 2 3 2 3 2" xfId="4190"/>
    <cellStyle name="Note 4 2 3 2 4" xfId="4191"/>
    <cellStyle name="Note 4 2 3 3" xfId="4192"/>
    <cellStyle name="Note 4 2 3 3 2" xfId="4193"/>
    <cellStyle name="Note 4 2 3 3 2 2" xfId="4194"/>
    <cellStyle name="Note 4 2 3 3 3" xfId="4195"/>
    <cellStyle name="Note 4 2 3 3 4" xfId="4196"/>
    <cellStyle name="Note 4 2 3 4" xfId="4197"/>
    <cellStyle name="Note 4 2 3 4 2" xfId="4198"/>
    <cellStyle name="Note 4 2 3 4 2 2" xfId="4199"/>
    <cellStyle name="Note 4 2 3 4 3" xfId="4200"/>
    <cellStyle name="Note 4 2 3 5" xfId="4201"/>
    <cellStyle name="Note 4 2 3 5 2" xfId="4202"/>
    <cellStyle name="Note 4 2 3 6" xfId="4203"/>
    <cellStyle name="Note 4 2 4" xfId="4204"/>
    <cellStyle name="Note 4 2 4 2" xfId="4205"/>
    <cellStyle name="Note 4 2 4 2 2" xfId="4206"/>
    <cellStyle name="Note 4 2 4 2 2 2" xfId="4207"/>
    <cellStyle name="Note 4 2 4 2 2 2 2" xfId="4208"/>
    <cellStyle name="Note 4 2 4 2 2 3" xfId="4209"/>
    <cellStyle name="Note 4 2 4 2 3" xfId="4210"/>
    <cellStyle name="Note 4 2 4 2 3 2" xfId="4211"/>
    <cellStyle name="Note 4 2 4 2 4" xfId="4212"/>
    <cellStyle name="Note 4 2 4 3" xfId="4213"/>
    <cellStyle name="Note 4 2 4 3 2" xfId="4214"/>
    <cellStyle name="Note 4 2 4 3 2 2" xfId="4215"/>
    <cellStyle name="Note 4 2 4 3 3" xfId="4216"/>
    <cellStyle name="Note 4 2 4 3 4" xfId="4217"/>
    <cellStyle name="Note 4 2 4 4" xfId="4218"/>
    <cellStyle name="Note 4 2 4 4 2" xfId="4219"/>
    <cellStyle name="Note 4 2 4 4 2 2" xfId="4220"/>
    <cellStyle name="Note 4 2 4 4 3" xfId="4221"/>
    <cellStyle name="Note 4 2 4 5" xfId="4222"/>
    <cellStyle name="Note 4 2 4 5 2" xfId="4223"/>
    <cellStyle name="Note 4 2 4 6" xfId="4224"/>
    <cellStyle name="Note 4 2 5" xfId="4225"/>
    <cellStyle name="Note 4 2 5 2" xfId="4226"/>
    <cellStyle name="Note 4 3" xfId="4227"/>
    <cellStyle name="Note 4 3 2" xfId="4228"/>
    <cellStyle name="Note 4 3 2 2" xfId="4229"/>
    <cellStyle name="Note 4 3 2 2 2" xfId="4230"/>
    <cellStyle name="Note 4 3 2 2 2 2" xfId="4231"/>
    <cellStyle name="Note 4 3 2 2 2 2 2" xfId="4232"/>
    <cellStyle name="Note 4 3 2 2 2 3" xfId="4233"/>
    <cellStyle name="Note 4 3 2 2 3" xfId="4234"/>
    <cellStyle name="Note 4 3 2 2 3 2" xfId="4235"/>
    <cellStyle name="Note 4 3 2 2 4" xfId="4236"/>
    <cellStyle name="Note 4 3 2 3" xfId="4237"/>
    <cellStyle name="Note 4 3 2 3 2" xfId="4238"/>
    <cellStyle name="Note 4 3 2 3 2 2" xfId="4239"/>
    <cellStyle name="Note 4 3 2 3 3" xfId="4240"/>
    <cellStyle name="Note 4 3 2 3 4" xfId="4241"/>
    <cellStyle name="Note 4 3 2 4" xfId="4242"/>
    <cellStyle name="Note 4 3 2 4 2" xfId="4243"/>
    <cellStyle name="Note 4 3 2 4 2 2" xfId="4244"/>
    <cellStyle name="Note 4 3 2 4 3" xfId="4245"/>
    <cellStyle name="Note 4 3 2 5" xfId="4246"/>
    <cellStyle name="Note 4 3 2 5 2" xfId="4247"/>
    <cellStyle name="Note 4 3 2 6" xfId="4248"/>
    <cellStyle name="Note 4 3 3" xfId="4249"/>
    <cellStyle name="Note 4 3 3 2" xfId="4250"/>
    <cellStyle name="Note 4 3 3 2 2" xfId="4251"/>
    <cellStyle name="Note 4 3 3 2 2 2" xfId="4252"/>
    <cellStyle name="Note 4 3 3 2 2 2 2" xfId="4253"/>
    <cellStyle name="Note 4 3 3 2 2 3" xfId="4254"/>
    <cellStyle name="Note 4 3 3 2 3" xfId="4255"/>
    <cellStyle name="Note 4 3 3 2 3 2" xfId="4256"/>
    <cellStyle name="Note 4 3 3 2 4" xfId="4257"/>
    <cellStyle name="Note 4 3 3 3" xfId="4258"/>
    <cellStyle name="Note 4 3 3 3 2" xfId="4259"/>
    <cellStyle name="Note 4 3 3 3 2 2" xfId="4260"/>
    <cellStyle name="Note 4 3 3 3 3" xfId="4261"/>
    <cellStyle name="Note 4 3 3 3 4" xfId="4262"/>
    <cellStyle name="Note 4 3 3 4" xfId="4263"/>
    <cellStyle name="Note 4 3 3 4 2" xfId="4264"/>
    <cellStyle name="Note 4 3 3 4 2 2" xfId="4265"/>
    <cellStyle name="Note 4 3 3 4 3" xfId="4266"/>
    <cellStyle name="Note 4 3 3 5" xfId="4267"/>
    <cellStyle name="Note 4 3 3 5 2" xfId="4268"/>
    <cellStyle name="Note 4 3 3 6" xfId="4269"/>
    <cellStyle name="Note 4 3 4" xfId="4270"/>
    <cellStyle name="Note 4 3 4 2" xfId="4271"/>
    <cellStyle name="Note 4 3 4 2 2" xfId="4272"/>
    <cellStyle name="Note 4 3 4 2 2 2" xfId="4273"/>
    <cellStyle name="Note 4 3 4 2 3" xfId="4274"/>
    <cellStyle name="Note 4 3 4 3" xfId="4275"/>
    <cellStyle name="Note 4 3 4 3 2" xfId="4276"/>
    <cellStyle name="Note 4 3 4 4" xfId="4277"/>
    <cellStyle name="Note 4 3 5" xfId="4278"/>
    <cellStyle name="Note 4 3 5 2" xfId="4279"/>
    <cellStyle name="Note 4 3 5 2 2" xfId="4280"/>
    <cellStyle name="Note 4 3 5 3" xfId="4281"/>
    <cellStyle name="Note 4 3 5 4" xfId="4282"/>
    <cellStyle name="Note 4 3 6" xfId="4283"/>
    <cellStyle name="Note 4 3 6 2" xfId="4284"/>
    <cellStyle name="Note 4 3 6 2 2" xfId="4285"/>
    <cellStyle name="Note 4 3 6 3" xfId="4286"/>
    <cellStyle name="Note 4 3 7" xfId="4287"/>
    <cellStyle name="Note 4 4" xfId="4288"/>
    <cellStyle name="Note 4 4 2" xfId="4289"/>
    <cellStyle name="Note 4 4 2 2" xfId="4290"/>
    <cellStyle name="Note 4 4 2 2 2" xfId="4291"/>
    <cellStyle name="Note 4 4 2 2 2 2" xfId="4292"/>
    <cellStyle name="Note 4 4 2 2 3" xfId="4293"/>
    <cellStyle name="Note 4 4 2 3" xfId="4294"/>
    <cellStyle name="Note 4 4 2 3 2" xfId="4295"/>
    <cellStyle name="Note 4 4 2 4" xfId="4296"/>
    <cellStyle name="Note 4 4 3" xfId="4297"/>
    <cellStyle name="Note 4 4 3 2" xfId="4298"/>
    <cellStyle name="Note 4 4 3 2 2" xfId="4299"/>
    <cellStyle name="Note 4 4 3 3" xfId="4300"/>
    <cellStyle name="Note 4 4 3 4" xfId="4301"/>
    <cellStyle name="Note 4 4 4" xfId="4302"/>
    <cellStyle name="Note 4 4 4 2" xfId="4303"/>
    <cellStyle name="Note 4 4 4 2 2" xfId="4304"/>
    <cellStyle name="Note 4 4 4 3" xfId="4305"/>
    <cellStyle name="Note 4 4 5" xfId="4306"/>
    <cellStyle name="Note 5" xfId="4307"/>
    <cellStyle name="Note 5 2" xfId="4308"/>
    <cellStyle name="Note 5 2 2" xfId="4309"/>
    <cellStyle name="Note 5 2 2 2" xfId="4310"/>
    <cellStyle name="Note 5 2 2 2 2" xfId="4311"/>
    <cellStyle name="Note 5 2 2 2 2 2" xfId="4312"/>
    <cellStyle name="Note 5 2 2 2 3" xfId="4313"/>
    <cellStyle name="Note 5 2 2 3" xfId="4314"/>
    <cellStyle name="Note 5 2 2 3 2" xfId="4315"/>
    <cellStyle name="Note 5 2 2 4" xfId="4316"/>
    <cellStyle name="Note 5 2 3" xfId="4317"/>
    <cellStyle name="Note 5 2 3 2" xfId="4318"/>
    <cellStyle name="Note 5 2 3 2 2" xfId="4319"/>
    <cellStyle name="Note 5 2 3 3" xfId="4320"/>
    <cellStyle name="Note 5 2 3 4" xfId="4321"/>
    <cellStyle name="Note 5 2 4" xfId="4322"/>
    <cellStyle name="Note 5 2 4 2" xfId="4323"/>
    <cellStyle name="Note 5 2 4 2 2" xfId="4324"/>
    <cellStyle name="Note 5 2 4 3" xfId="4325"/>
    <cellStyle name="Note 5 2 5" xfId="4326"/>
    <cellStyle name="Note 5 3" xfId="4327"/>
    <cellStyle name="Note 5 3 2" xfId="4328"/>
    <cellStyle name="Note 5 3 2 2" xfId="4329"/>
    <cellStyle name="Note 5 3 2 2 2" xfId="4330"/>
    <cellStyle name="Note 5 3 2 2 2 2" xfId="4331"/>
    <cellStyle name="Note 5 3 2 2 3" xfId="4332"/>
    <cellStyle name="Note 5 3 2 3" xfId="4333"/>
    <cellStyle name="Note 5 3 2 3 2" xfId="4334"/>
    <cellStyle name="Note 5 3 2 4" xfId="4335"/>
    <cellStyle name="Note 5 3 3" xfId="4336"/>
    <cellStyle name="Note 5 3 3 2" xfId="4337"/>
    <cellStyle name="Note 5 3 3 2 2" xfId="4338"/>
    <cellStyle name="Note 5 3 3 3" xfId="4339"/>
    <cellStyle name="Note 5 3 3 4" xfId="4340"/>
    <cellStyle name="Note 5 3 4" xfId="4341"/>
    <cellStyle name="Note 5 3 4 2" xfId="4342"/>
    <cellStyle name="Note 5 3 4 2 2" xfId="4343"/>
    <cellStyle name="Note 5 3 4 3" xfId="4344"/>
    <cellStyle name="Note 5 3 5" xfId="4345"/>
    <cellStyle name="Note 5 3 5 2" xfId="4346"/>
    <cellStyle name="Note 5 3 6" xfId="4347"/>
    <cellStyle name="Note 5 4" xfId="4348"/>
    <cellStyle name="Note 5 4 2" xfId="4349"/>
    <cellStyle name="Note 5 4 2 2" xfId="4350"/>
    <cellStyle name="Note 5 4 2 2 2" xfId="4351"/>
    <cellStyle name="Note 5 4 2 2 2 2" xfId="4352"/>
    <cellStyle name="Note 5 4 2 2 3" xfId="4353"/>
    <cellStyle name="Note 5 4 2 3" xfId="4354"/>
    <cellStyle name="Note 5 4 2 3 2" xfId="4355"/>
    <cellStyle name="Note 5 4 2 4" xfId="4356"/>
    <cellStyle name="Note 5 4 3" xfId="4357"/>
    <cellStyle name="Note 5 4 3 2" xfId="4358"/>
    <cellStyle name="Note 5 4 3 2 2" xfId="4359"/>
    <cellStyle name="Note 5 4 3 3" xfId="4360"/>
    <cellStyle name="Note 5 4 3 4" xfId="4361"/>
    <cellStyle name="Note 5 4 4" xfId="4362"/>
    <cellStyle name="Note 5 4 4 2" xfId="4363"/>
    <cellStyle name="Note 5 4 4 2 2" xfId="4364"/>
    <cellStyle name="Note 5 4 4 3" xfId="4365"/>
    <cellStyle name="Note 5 4 5" xfId="4366"/>
    <cellStyle name="Note 5 4 5 2" xfId="4367"/>
    <cellStyle name="Note 5 4 6" xfId="4368"/>
    <cellStyle name="Note 5 5" xfId="4369"/>
    <cellStyle name="Note 5 5 2" xfId="4370"/>
    <cellStyle name="Note 6" xfId="4371"/>
    <cellStyle name="Note 6 2" xfId="4372"/>
    <cellStyle name="Note 6 2 2" xfId="4373"/>
    <cellStyle name="Note 6 2 2 2" xfId="4374"/>
    <cellStyle name="Note 6 2 2 2 2" xfId="4375"/>
    <cellStyle name="Note 6 2 2 2 2 2" xfId="4376"/>
    <cellStyle name="Note 6 2 2 2 3" xfId="4377"/>
    <cellStyle name="Note 6 2 2 3" xfId="4378"/>
    <cellStyle name="Note 6 2 2 3 2" xfId="4379"/>
    <cellStyle name="Note 6 2 2 4" xfId="4380"/>
    <cellStyle name="Note 6 2 3" xfId="4381"/>
    <cellStyle name="Note 6 2 3 2" xfId="4382"/>
    <cellStyle name="Note 6 2 3 2 2" xfId="4383"/>
    <cellStyle name="Note 6 2 3 3" xfId="4384"/>
    <cellStyle name="Note 6 2 3 4" xfId="4385"/>
    <cellStyle name="Note 6 2 4" xfId="4386"/>
    <cellStyle name="Note 6 2 4 2" xfId="4387"/>
    <cellStyle name="Note 6 2 4 2 2" xfId="4388"/>
    <cellStyle name="Note 6 2 4 3" xfId="4389"/>
    <cellStyle name="Note 6 2 5" xfId="4390"/>
    <cellStyle name="Note 6 2 5 2" xfId="4391"/>
    <cellStyle name="Note 6 2 6" xfId="4392"/>
    <cellStyle name="Note 6 3" xfId="4393"/>
    <cellStyle name="Note 6 3 2" xfId="4394"/>
    <cellStyle name="Note 6 3 2 2" xfId="4395"/>
    <cellStyle name="Note 6 3 2 2 2" xfId="4396"/>
    <cellStyle name="Note 6 3 2 2 2 2" xfId="4397"/>
    <cellStyle name="Note 6 3 2 2 3" xfId="4398"/>
    <cellStyle name="Note 6 3 2 3" xfId="4399"/>
    <cellStyle name="Note 6 3 2 3 2" xfId="4400"/>
    <cellStyle name="Note 6 3 2 4" xfId="4401"/>
    <cellStyle name="Note 6 3 3" xfId="4402"/>
    <cellStyle name="Note 6 3 3 2" xfId="4403"/>
    <cellStyle name="Note 6 3 3 2 2" xfId="4404"/>
    <cellStyle name="Note 6 3 3 3" xfId="4405"/>
    <cellStyle name="Note 6 3 3 4" xfId="4406"/>
    <cellStyle name="Note 6 3 4" xfId="4407"/>
    <cellStyle name="Note 6 3 4 2" xfId="4408"/>
    <cellStyle name="Note 6 3 4 2 2" xfId="4409"/>
    <cellStyle name="Note 6 3 4 3" xfId="4410"/>
    <cellStyle name="Note 6 3 5" xfId="4411"/>
    <cellStyle name="Note 6 3 5 2" xfId="4412"/>
    <cellStyle name="Note 6 3 6" xfId="4413"/>
    <cellStyle name="Note 6 4" xfId="4414"/>
    <cellStyle name="Note 6 4 2" xfId="4415"/>
    <cellStyle name="Note 6 4 2 2" xfId="4416"/>
    <cellStyle name="Note 6 4 2 2 2" xfId="4417"/>
    <cellStyle name="Note 6 4 2 3" xfId="4418"/>
    <cellStyle name="Note 6 4 3" xfId="4419"/>
    <cellStyle name="Note 6 4 3 2" xfId="4420"/>
    <cellStyle name="Note 6 4 4" xfId="4421"/>
    <cellStyle name="Note 6 5" xfId="4422"/>
    <cellStyle name="Note 6 5 2" xfId="4423"/>
    <cellStyle name="Note 6 5 2 2" xfId="4424"/>
    <cellStyle name="Note 6 5 3" xfId="4425"/>
    <cellStyle name="Note 6 5 4" xfId="4426"/>
    <cellStyle name="Note 6 6" xfId="4427"/>
    <cellStyle name="Note 6 6 2" xfId="4428"/>
    <cellStyle name="Note 6 6 2 2" xfId="4429"/>
    <cellStyle name="Note 6 6 3" xfId="4430"/>
    <cellStyle name="Note 6 7" xfId="4431"/>
    <cellStyle name="Notes" xfId="4432"/>
    <cellStyle name="Output 2" xfId="4433"/>
    <cellStyle name="Output 2 2" xfId="4434"/>
    <cellStyle name="Output 2 2 2" xfId="4435"/>
    <cellStyle name="Output 2 2 2 2" xfId="4436"/>
    <cellStyle name="Output 2 2 2 2 2" xfId="4437"/>
    <cellStyle name="Output 2 2 2 2 2 2" xfId="4438"/>
    <cellStyle name="Output 2 2 2 2 2 2 2" xfId="4439"/>
    <cellStyle name="Output 2 2 2 2 2 2 2 2" xfId="4440"/>
    <cellStyle name="Output 2 2 2 2 2 2 2 2 2" xfId="4441"/>
    <cellStyle name="Output 2 2 2 2 2 2 2 3" xfId="4442"/>
    <cellStyle name="Output 2 2 2 2 2 2 3" xfId="4443"/>
    <cellStyle name="Output 2 2 2 2 2 2 3 2" xfId="4444"/>
    <cellStyle name="Output 2 2 2 2 2 2 4" xfId="4445"/>
    <cellStyle name="Output 2 2 2 2 2 3" xfId="4446"/>
    <cellStyle name="Output 2 2 2 2 2 3 2" xfId="4447"/>
    <cellStyle name="Output 2 2 2 2 2 3 2 2" xfId="4448"/>
    <cellStyle name="Output 2 2 2 2 2 3 3" xfId="4449"/>
    <cellStyle name="Output 2 2 2 2 2 3 4" xfId="4450"/>
    <cellStyle name="Output 2 2 2 2 2 4" xfId="4451"/>
    <cellStyle name="Output 2 2 2 2 2 4 2" xfId="4452"/>
    <cellStyle name="Output 2 2 2 2 2 4 2 2" xfId="4453"/>
    <cellStyle name="Output 2 2 2 2 2 4 3" xfId="4454"/>
    <cellStyle name="Output 2 2 2 2 2 5" xfId="4455"/>
    <cellStyle name="Output 2 2 2 2 2 5 2" xfId="4456"/>
    <cellStyle name="Output 2 2 2 2 2 6" xfId="4457"/>
    <cellStyle name="Output 2 2 2 2 3" xfId="4458"/>
    <cellStyle name="Output 2 2 2 2 3 2" xfId="4459"/>
    <cellStyle name="Output 2 2 2 2 3 2 2" xfId="4460"/>
    <cellStyle name="Output 2 2 2 2 3 2 2 2" xfId="4461"/>
    <cellStyle name="Output 2 2 2 2 3 2 2 2 2" xfId="4462"/>
    <cellStyle name="Output 2 2 2 2 3 2 2 3" xfId="4463"/>
    <cellStyle name="Output 2 2 2 2 3 2 3" xfId="4464"/>
    <cellStyle name="Output 2 2 2 2 3 2 3 2" xfId="4465"/>
    <cellStyle name="Output 2 2 2 2 3 2 4" xfId="4466"/>
    <cellStyle name="Output 2 2 2 2 3 3" xfId="4467"/>
    <cellStyle name="Output 2 2 2 2 3 3 2" xfId="4468"/>
    <cellStyle name="Output 2 2 2 2 3 3 2 2" xfId="4469"/>
    <cellStyle name="Output 2 2 2 2 3 3 3" xfId="4470"/>
    <cellStyle name="Output 2 2 2 2 3 3 4" xfId="4471"/>
    <cellStyle name="Output 2 2 2 2 3 4" xfId="4472"/>
    <cellStyle name="Output 2 2 2 2 3 4 2" xfId="4473"/>
    <cellStyle name="Output 2 2 2 2 3 4 2 2" xfId="4474"/>
    <cellStyle name="Output 2 2 2 2 3 4 3" xfId="4475"/>
    <cellStyle name="Output 2 2 2 2 3 5" xfId="4476"/>
    <cellStyle name="Output 2 2 2 2 3 5 2" xfId="4477"/>
    <cellStyle name="Output 2 2 2 2 3 6" xfId="4478"/>
    <cellStyle name="Output 2 2 2 2 4" xfId="4479"/>
    <cellStyle name="Output 2 2 2 2 4 2" xfId="4480"/>
    <cellStyle name="Output 2 2 2 3" xfId="4481"/>
    <cellStyle name="Output 2 2 2 3 2" xfId="4482"/>
    <cellStyle name="Output 2 2 2 3 2 2" xfId="4483"/>
    <cellStyle name="Output 2 2 2 3 2 2 2" xfId="4484"/>
    <cellStyle name="Output 2 2 2 3 2 2 2 2" xfId="4485"/>
    <cellStyle name="Output 2 2 2 3 2 2 3" xfId="4486"/>
    <cellStyle name="Output 2 2 2 3 2 3" xfId="4487"/>
    <cellStyle name="Output 2 2 2 3 2 3 2" xfId="4488"/>
    <cellStyle name="Output 2 2 2 3 2 4" xfId="4489"/>
    <cellStyle name="Output 2 2 2 3 3" xfId="4490"/>
    <cellStyle name="Output 2 2 2 3 3 2" xfId="4491"/>
    <cellStyle name="Output 2 2 2 3 3 2 2" xfId="4492"/>
    <cellStyle name="Output 2 2 2 3 3 3" xfId="4493"/>
    <cellStyle name="Output 2 2 2 3 3 4" xfId="4494"/>
    <cellStyle name="Output 2 2 2 3 4" xfId="4495"/>
    <cellStyle name="Output 2 2 2 3 4 2" xfId="4496"/>
    <cellStyle name="Output 2 2 2 3 4 2 2" xfId="4497"/>
    <cellStyle name="Output 2 2 2 3 4 3" xfId="4498"/>
    <cellStyle name="Output 2 2 2 3 5" xfId="4499"/>
    <cellStyle name="Output 2 2 2 3 5 2" xfId="4500"/>
    <cellStyle name="Output 2 2 2 3 6" xfId="4501"/>
    <cellStyle name="Output 2 2 2 4" xfId="4502"/>
    <cellStyle name="Output 2 2 2 4 2" xfId="4503"/>
    <cellStyle name="Output 2 2 2 4 2 2" xfId="4504"/>
    <cellStyle name="Output 2 2 2 4 2 2 2" xfId="4505"/>
    <cellStyle name="Output 2 2 2 4 2 2 2 2" xfId="4506"/>
    <cellStyle name="Output 2 2 2 4 2 2 3" xfId="4507"/>
    <cellStyle name="Output 2 2 2 4 2 3" xfId="4508"/>
    <cellStyle name="Output 2 2 2 4 2 3 2" xfId="4509"/>
    <cellStyle name="Output 2 2 2 4 2 4" xfId="4510"/>
    <cellStyle name="Output 2 2 2 4 3" xfId="4511"/>
    <cellStyle name="Output 2 2 2 4 3 2" xfId="4512"/>
    <cellStyle name="Output 2 2 2 4 3 2 2" xfId="4513"/>
    <cellStyle name="Output 2 2 2 4 3 3" xfId="4514"/>
    <cellStyle name="Output 2 2 2 4 3 4" xfId="4515"/>
    <cellStyle name="Output 2 2 2 4 4" xfId="4516"/>
    <cellStyle name="Output 2 2 2 4 4 2" xfId="4517"/>
    <cellStyle name="Output 2 2 2 4 4 2 2" xfId="4518"/>
    <cellStyle name="Output 2 2 2 4 4 3" xfId="4519"/>
    <cellStyle name="Output 2 2 2 4 5" xfId="4520"/>
    <cellStyle name="Output 2 2 2 4 5 2" xfId="4521"/>
    <cellStyle name="Output 2 2 2 4 6" xfId="4522"/>
    <cellStyle name="Output 2 2 2 5" xfId="4523"/>
    <cellStyle name="Output 2 2 2 5 2" xfId="4524"/>
    <cellStyle name="Output 2 2 3" xfId="4525"/>
    <cellStyle name="Output 2 2 3 2" xfId="4526"/>
    <cellStyle name="Output 2 2 3 2 2" xfId="4527"/>
    <cellStyle name="Output 2 2 3 2 2 2" xfId="4528"/>
    <cellStyle name="Output 2 2 3 2 2 2 2" xfId="4529"/>
    <cellStyle name="Output 2 2 3 2 2 2 2 2" xfId="4530"/>
    <cellStyle name="Output 2 2 3 2 2 2 3" xfId="4531"/>
    <cellStyle name="Output 2 2 3 2 2 3" xfId="4532"/>
    <cellStyle name="Output 2 2 3 2 2 3 2" xfId="4533"/>
    <cellStyle name="Output 2 2 3 2 2 4" xfId="4534"/>
    <cellStyle name="Output 2 2 3 2 3" xfId="4535"/>
    <cellStyle name="Output 2 2 3 2 3 2" xfId="4536"/>
    <cellStyle name="Output 2 2 3 2 3 2 2" xfId="4537"/>
    <cellStyle name="Output 2 2 3 2 3 3" xfId="4538"/>
    <cellStyle name="Output 2 2 3 2 3 4" xfId="4539"/>
    <cellStyle name="Output 2 2 3 2 4" xfId="4540"/>
    <cellStyle name="Output 2 2 3 2 4 2" xfId="4541"/>
    <cellStyle name="Output 2 2 3 2 4 2 2" xfId="4542"/>
    <cellStyle name="Output 2 2 3 2 4 3" xfId="4543"/>
    <cellStyle name="Output 2 2 3 2 5" xfId="4544"/>
    <cellStyle name="Output 2 2 3 2 5 2" xfId="4545"/>
    <cellStyle name="Output 2 2 3 2 6" xfId="4546"/>
    <cellStyle name="Output 2 2 3 3" xfId="4547"/>
    <cellStyle name="Output 2 2 3 3 2" xfId="4548"/>
    <cellStyle name="Output 2 2 3 3 2 2" xfId="4549"/>
    <cellStyle name="Output 2 2 3 3 2 2 2" xfId="4550"/>
    <cellStyle name="Output 2 2 3 3 2 2 2 2" xfId="4551"/>
    <cellStyle name="Output 2 2 3 3 2 2 3" xfId="4552"/>
    <cellStyle name="Output 2 2 3 3 2 3" xfId="4553"/>
    <cellStyle name="Output 2 2 3 3 2 3 2" xfId="4554"/>
    <cellStyle name="Output 2 2 3 3 2 4" xfId="4555"/>
    <cellStyle name="Output 2 2 3 3 3" xfId="4556"/>
    <cellStyle name="Output 2 2 3 3 3 2" xfId="4557"/>
    <cellStyle name="Output 2 2 3 3 3 2 2" xfId="4558"/>
    <cellStyle name="Output 2 2 3 3 3 3" xfId="4559"/>
    <cellStyle name="Output 2 2 3 3 3 4" xfId="4560"/>
    <cellStyle name="Output 2 2 3 3 4" xfId="4561"/>
    <cellStyle name="Output 2 2 3 3 4 2" xfId="4562"/>
    <cellStyle name="Output 2 2 3 3 4 2 2" xfId="4563"/>
    <cellStyle name="Output 2 2 3 3 4 3" xfId="4564"/>
    <cellStyle name="Output 2 2 3 3 5" xfId="4565"/>
    <cellStyle name="Output 2 2 3 3 5 2" xfId="4566"/>
    <cellStyle name="Output 2 2 3 3 6" xfId="4567"/>
    <cellStyle name="Output 2 2 3 4" xfId="4568"/>
    <cellStyle name="Output 2 2 3 4 2" xfId="4569"/>
    <cellStyle name="Output 2 2 4" xfId="4570"/>
    <cellStyle name="Output 2 2 4 2" xfId="4571"/>
    <cellStyle name="Output 2 2 4 2 2" xfId="4572"/>
    <cellStyle name="Output 2 2 4 2 2 2" xfId="4573"/>
    <cellStyle name="Output 2 2 4 2 2 2 2" xfId="4574"/>
    <cellStyle name="Output 2 2 4 2 2 2 2 2" xfId="4575"/>
    <cellStyle name="Output 2 2 4 2 2 2 3" xfId="4576"/>
    <cellStyle name="Output 2 2 4 2 2 3" xfId="4577"/>
    <cellStyle name="Output 2 2 4 2 2 3 2" xfId="4578"/>
    <cellStyle name="Output 2 2 4 2 2 4" xfId="4579"/>
    <cellStyle name="Output 2 2 4 2 3" xfId="4580"/>
    <cellStyle name="Output 2 2 4 2 3 2" xfId="4581"/>
    <cellStyle name="Output 2 2 4 2 3 2 2" xfId="4582"/>
    <cellStyle name="Output 2 2 4 2 3 3" xfId="4583"/>
    <cellStyle name="Output 2 2 4 2 3 4" xfId="4584"/>
    <cellStyle name="Output 2 2 4 2 4" xfId="4585"/>
    <cellStyle name="Output 2 2 4 2 4 2" xfId="4586"/>
    <cellStyle name="Output 2 2 4 2 4 2 2" xfId="4587"/>
    <cellStyle name="Output 2 2 4 2 4 3" xfId="4588"/>
    <cellStyle name="Output 2 2 4 2 5" xfId="4589"/>
    <cellStyle name="Output 2 2 4 2 5 2" xfId="4590"/>
    <cellStyle name="Output 2 2 4 2 6" xfId="4591"/>
    <cellStyle name="Output 2 2 4 3" xfId="4592"/>
    <cellStyle name="Output 2 2 4 3 2" xfId="4593"/>
    <cellStyle name="Output 2 2 4 3 2 2" xfId="4594"/>
    <cellStyle name="Output 2 2 4 3 3" xfId="4595"/>
    <cellStyle name="Output 2 2 4 4" xfId="4596"/>
    <cellStyle name="Output 2 2 4 4 2" xfId="4597"/>
    <cellStyle name="Output 2 2 4 4 2 2" xfId="4598"/>
    <cellStyle name="Output 2 2 4 4 2 2 2" xfId="4599"/>
    <cellStyle name="Output 2 2 4 4 2 2 2 2" xfId="4600"/>
    <cellStyle name="Output 2 2 4 4 2 2 3" xfId="4601"/>
    <cellStyle name="Output 2 2 4 4 2 3" xfId="4602"/>
    <cellStyle name="Output 2 2 4 4 2 3 2" xfId="4603"/>
    <cellStyle name="Output 2 2 4 4 2 4" xfId="4604"/>
    <cellStyle name="Output 2 2 4 4 3" xfId="4605"/>
    <cellStyle name="Output 2 2 4 4 3 2" xfId="4606"/>
    <cellStyle name="Output 2 2 4 4 3 2 2" xfId="4607"/>
    <cellStyle name="Output 2 2 4 4 3 3" xfId="4608"/>
    <cellStyle name="Output 2 2 4 4 3 4" xfId="4609"/>
    <cellStyle name="Output 2 2 4 4 4" xfId="4610"/>
    <cellStyle name="Output 2 2 4 4 4 2" xfId="4611"/>
    <cellStyle name="Output 2 2 4 4 4 2 2" xfId="4612"/>
    <cellStyle name="Output 2 2 4 4 4 3" xfId="4613"/>
    <cellStyle name="Output 2 2 4 4 5" xfId="4614"/>
    <cellStyle name="Output 2 2 4 4 5 2" xfId="4615"/>
    <cellStyle name="Output 2 2 4 4 6" xfId="4616"/>
    <cellStyle name="Output 2 2 4 5" xfId="4617"/>
    <cellStyle name="Output 2 2 4 5 2" xfId="4618"/>
    <cellStyle name="Output 2 2 4 5 2 2" xfId="4619"/>
    <cellStyle name="Output 2 2 4 5 2 2 2" xfId="4620"/>
    <cellStyle name="Output 2 2 4 5 2 3" xfId="4621"/>
    <cellStyle name="Output 2 2 4 5 3" xfId="4622"/>
    <cellStyle name="Output 2 2 4 5 3 2" xfId="4623"/>
    <cellStyle name="Output 2 2 4 5 4" xfId="4624"/>
    <cellStyle name="Output 2 2 4 6" xfId="4625"/>
    <cellStyle name="Output 2 2 4 6 2" xfId="4626"/>
    <cellStyle name="Output 2 2 4 6 2 2" xfId="4627"/>
    <cellStyle name="Output 2 2 4 6 3" xfId="4628"/>
    <cellStyle name="Output 2 2 4 6 4" xfId="4629"/>
    <cellStyle name="Output 2 2 4 7" xfId="4630"/>
    <cellStyle name="Output 2 2 4 7 2" xfId="4631"/>
    <cellStyle name="Output 2 2 4 7 2 2" xfId="4632"/>
    <cellStyle name="Output 2 2 4 7 3" xfId="4633"/>
    <cellStyle name="Output 2 2 4 8" xfId="4634"/>
    <cellStyle name="Output 2 2 4 8 2" xfId="4635"/>
    <cellStyle name="Output 2 2 4 9" xfId="4636"/>
    <cellStyle name="Output 2 2 5" xfId="4637"/>
    <cellStyle name="Output 2 2 5 2" xfId="4638"/>
    <cellStyle name="Output 2 2 5 2 2" xfId="4639"/>
    <cellStyle name="Output 2 2 5 2 2 2" xfId="4640"/>
    <cellStyle name="Output 2 2 5 2 2 2 2" xfId="4641"/>
    <cellStyle name="Output 2 2 5 2 2 3" xfId="4642"/>
    <cellStyle name="Output 2 2 5 2 3" xfId="4643"/>
    <cellStyle name="Output 2 2 5 2 3 2" xfId="4644"/>
    <cellStyle name="Output 2 2 5 2 4" xfId="4645"/>
    <cellStyle name="Output 2 2 5 3" xfId="4646"/>
    <cellStyle name="Output 2 2 5 3 2" xfId="4647"/>
    <cellStyle name="Output 2 2 5 3 2 2" xfId="4648"/>
    <cellStyle name="Output 2 2 5 3 3" xfId="4649"/>
    <cellStyle name="Output 2 2 5 3 4" xfId="4650"/>
    <cellStyle name="Output 2 2 5 4" xfId="4651"/>
    <cellStyle name="Output 2 2 5 4 2" xfId="4652"/>
    <cellStyle name="Output 2 2 5 4 2 2" xfId="4653"/>
    <cellStyle name="Output 2 2 5 4 3" xfId="4654"/>
    <cellStyle name="Output 2 2 5 5" xfId="4655"/>
    <cellStyle name="Output 2 2 5 5 2" xfId="4656"/>
    <cellStyle name="Output 2 2 5 6" xfId="4657"/>
    <cellStyle name="Output 2 3" xfId="4658"/>
    <cellStyle name="Output 2 3 2" xfId="4659"/>
    <cellStyle name="Output 2 3 2 2" xfId="4660"/>
    <cellStyle name="Output 2 3 2 2 2" xfId="4661"/>
    <cellStyle name="Output 2 3 2 2 2 2" xfId="4662"/>
    <cellStyle name="Output 2 3 2 2 2 2 2" xfId="4663"/>
    <cellStyle name="Output 2 3 2 2 2 2 2 2" xfId="4664"/>
    <cellStyle name="Output 2 3 2 2 2 2 3" xfId="4665"/>
    <cellStyle name="Output 2 3 2 2 2 3" xfId="4666"/>
    <cellStyle name="Output 2 3 2 2 2 3 2" xfId="4667"/>
    <cellStyle name="Output 2 3 2 2 2 4" xfId="4668"/>
    <cellStyle name="Output 2 3 2 2 3" xfId="4669"/>
    <cellStyle name="Output 2 3 2 2 3 2" xfId="4670"/>
    <cellStyle name="Output 2 3 2 2 3 2 2" xfId="4671"/>
    <cellStyle name="Output 2 3 2 2 3 3" xfId="4672"/>
    <cellStyle name="Output 2 3 2 2 3 4" xfId="4673"/>
    <cellStyle name="Output 2 3 2 2 4" xfId="4674"/>
    <cellStyle name="Output 2 3 2 2 4 2" xfId="4675"/>
    <cellStyle name="Output 2 3 2 2 4 2 2" xfId="4676"/>
    <cellStyle name="Output 2 3 2 2 4 3" xfId="4677"/>
    <cellStyle name="Output 2 3 2 2 5" xfId="4678"/>
    <cellStyle name="Output 2 3 2 2 5 2" xfId="4679"/>
    <cellStyle name="Output 2 3 2 2 6" xfId="4680"/>
    <cellStyle name="Output 2 3 2 3" xfId="4681"/>
    <cellStyle name="Output 2 3 2 3 2" xfId="4682"/>
    <cellStyle name="Output 2 3 2 3 2 2" xfId="4683"/>
    <cellStyle name="Output 2 3 2 3 2 2 2" xfId="4684"/>
    <cellStyle name="Output 2 3 2 3 2 2 2 2" xfId="4685"/>
    <cellStyle name="Output 2 3 2 3 2 2 3" xfId="4686"/>
    <cellStyle name="Output 2 3 2 3 2 3" xfId="4687"/>
    <cellStyle name="Output 2 3 2 3 2 3 2" xfId="4688"/>
    <cellStyle name="Output 2 3 2 3 2 4" xfId="4689"/>
    <cellStyle name="Output 2 3 2 3 3" xfId="4690"/>
    <cellStyle name="Output 2 3 2 3 3 2" xfId="4691"/>
    <cellStyle name="Output 2 3 2 3 3 2 2" xfId="4692"/>
    <cellStyle name="Output 2 3 2 3 3 3" xfId="4693"/>
    <cellStyle name="Output 2 3 2 3 3 4" xfId="4694"/>
    <cellStyle name="Output 2 3 2 3 4" xfId="4695"/>
    <cellStyle name="Output 2 3 2 3 4 2" xfId="4696"/>
    <cellStyle name="Output 2 3 2 3 4 2 2" xfId="4697"/>
    <cellStyle name="Output 2 3 2 3 4 3" xfId="4698"/>
    <cellStyle name="Output 2 3 2 3 5" xfId="4699"/>
    <cellStyle name="Output 2 3 2 3 5 2" xfId="4700"/>
    <cellStyle name="Output 2 3 2 3 6" xfId="4701"/>
    <cellStyle name="Output 2 3 2 4" xfId="4702"/>
    <cellStyle name="Output 2 3 2 4 2" xfId="4703"/>
    <cellStyle name="Output 2 3 3" xfId="4704"/>
    <cellStyle name="Output 2 3 3 2" xfId="4705"/>
    <cellStyle name="Output 2 3 3 2 2" xfId="4706"/>
    <cellStyle name="Output 2 3 3 2 2 2" xfId="4707"/>
    <cellStyle name="Output 2 3 3 2 2 2 2" xfId="4708"/>
    <cellStyle name="Output 2 3 3 2 2 3" xfId="4709"/>
    <cellStyle name="Output 2 3 3 2 3" xfId="4710"/>
    <cellStyle name="Output 2 3 3 2 3 2" xfId="4711"/>
    <cellStyle name="Output 2 3 3 2 4" xfId="4712"/>
    <cellStyle name="Output 2 3 3 3" xfId="4713"/>
    <cellStyle name="Output 2 3 3 3 2" xfId="4714"/>
    <cellStyle name="Output 2 3 3 3 2 2" xfId="4715"/>
    <cellStyle name="Output 2 3 3 3 3" xfId="4716"/>
    <cellStyle name="Output 2 3 3 3 4" xfId="4717"/>
    <cellStyle name="Output 2 3 3 4" xfId="4718"/>
    <cellStyle name="Output 2 3 3 4 2" xfId="4719"/>
    <cellStyle name="Output 2 3 3 4 2 2" xfId="4720"/>
    <cellStyle name="Output 2 3 3 4 3" xfId="4721"/>
    <cellStyle name="Output 2 3 3 5" xfId="4722"/>
    <cellStyle name="Output 2 3 3 5 2" xfId="4723"/>
    <cellStyle name="Output 2 3 3 6" xfId="4724"/>
    <cellStyle name="Output 2 3 4" xfId="4725"/>
    <cellStyle name="Output 2 3 4 2" xfId="4726"/>
    <cellStyle name="Output 2 3 4 2 2" xfId="4727"/>
    <cellStyle name="Output 2 3 4 2 2 2" xfId="4728"/>
    <cellStyle name="Output 2 3 4 2 2 2 2" xfId="4729"/>
    <cellStyle name="Output 2 3 4 2 2 3" xfId="4730"/>
    <cellStyle name="Output 2 3 4 2 3" xfId="4731"/>
    <cellStyle name="Output 2 3 4 2 3 2" xfId="4732"/>
    <cellStyle name="Output 2 3 4 2 4" xfId="4733"/>
    <cellStyle name="Output 2 3 4 3" xfId="4734"/>
    <cellStyle name="Output 2 3 4 3 2" xfId="4735"/>
    <cellStyle name="Output 2 3 4 3 2 2" xfId="4736"/>
    <cellStyle name="Output 2 3 4 3 3" xfId="4737"/>
    <cellStyle name="Output 2 3 4 3 4" xfId="4738"/>
    <cellStyle name="Output 2 3 4 4" xfId="4739"/>
    <cellStyle name="Output 2 3 4 4 2" xfId="4740"/>
    <cellStyle name="Output 2 3 4 4 2 2" xfId="4741"/>
    <cellStyle name="Output 2 3 4 4 3" xfId="4742"/>
    <cellStyle name="Output 2 3 4 5" xfId="4743"/>
    <cellStyle name="Output 2 3 4 5 2" xfId="4744"/>
    <cellStyle name="Output 2 3 4 6" xfId="4745"/>
    <cellStyle name="Output 2 3 5" xfId="4746"/>
    <cellStyle name="Output 2 3 5 2" xfId="4747"/>
    <cellStyle name="Output 2 4" xfId="4748"/>
    <cellStyle name="Output 2 4 2" xfId="4749"/>
    <cellStyle name="Output 2 4 2 2" xfId="4750"/>
    <cellStyle name="Output 2 4 2 2 2" xfId="4751"/>
    <cellStyle name="Output 2 4 2 2 2 2" xfId="4752"/>
    <cellStyle name="Output 2 4 2 2 2 2 2" xfId="4753"/>
    <cellStyle name="Output 2 4 2 2 2 3" xfId="4754"/>
    <cellStyle name="Output 2 4 2 2 3" xfId="4755"/>
    <cellStyle name="Output 2 4 2 2 3 2" xfId="4756"/>
    <cellStyle name="Output 2 4 2 2 4" xfId="4757"/>
    <cellStyle name="Output 2 4 2 3" xfId="4758"/>
    <cellStyle name="Output 2 4 2 3 2" xfId="4759"/>
    <cellStyle name="Output 2 4 2 3 2 2" xfId="4760"/>
    <cellStyle name="Output 2 4 2 3 3" xfId="4761"/>
    <cellStyle name="Output 2 4 2 3 4" xfId="4762"/>
    <cellStyle name="Output 2 4 2 4" xfId="4763"/>
    <cellStyle name="Output 2 4 2 4 2" xfId="4764"/>
    <cellStyle name="Output 2 4 2 4 2 2" xfId="4765"/>
    <cellStyle name="Output 2 4 2 4 3" xfId="4766"/>
    <cellStyle name="Output 2 4 2 5" xfId="4767"/>
    <cellStyle name="Output 2 4 2 5 2" xfId="4768"/>
    <cellStyle name="Output 2 4 2 6" xfId="4769"/>
    <cellStyle name="Output 2 4 3" xfId="4770"/>
    <cellStyle name="Output 2 4 3 2" xfId="4771"/>
    <cellStyle name="Output 2 4 3 2 2" xfId="4772"/>
    <cellStyle name="Output 2 4 3 2 2 2" xfId="4773"/>
    <cellStyle name="Output 2 4 3 2 2 2 2" xfId="4774"/>
    <cellStyle name="Output 2 4 3 2 2 3" xfId="4775"/>
    <cellStyle name="Output 2 4 3 2 3" xfId="4776"/>
    <cellStyle name="Output 2 4 3 2 3 2" xfId="4777"/>
    <cellStyle name="Output 2 4 3 2 4" xfId="4778"/>
    <cellStyle name="Output 2 4 3 3" xfId="4779"/>
    <cellStyle name="Output 2 4 3 3 2" xfId="4780"/>
    <cellStyle name="Output 2 4 3 3 2 2" xfId="4781"/>
    <cellStyle name="Output 2 4 3 3 3" xfId="4782"/>
    <cellStyle name="Output 2 4 3 3 4" xfId="4783"/>
    <cellStyle name="Output 2 4 3 4" xfId="4784"/>
    <cellStyle name="Output 2 4 3 4 2" xfId="4785"/>
    <cellStyle name="Output 2 4 3 4 2 2" xfId="4786"/>
    <cellStyle name="Output 2 4 3 4 3" xfId="4787"/>
    <cellStyle name="Output 2 4 3 5" xfId="4788"/>
    <cellStyle name="Output 2 4 3 5 2" xfId="4789"/>
    <cellStyle name="Output 2 4 3 6" xfId="4790"/>
    <cellStyle name="Output 2 4 4" xfId="4791"/>
    <cellStyle name="Output 2 4 4 2" xfId="4792"/>
    <cellStyle name="Output 2 5" xfId="4793"/>
    <cellStyle name="Output 2 5 2" xfId="4794"/>
    <cellStyle name="Output 2 5 2 2" xfId="4795"/>
    <cellStyle name="Output 2 5 2 2 2" xfId="4796"/>
    <cellStyle name="Output 2 5 2 2 2 2" xfId="4797"/>
    <cellStyle name="Output 2 5 2 2 2 2 2" xfId="4798"/>
    <cellStyle name="Output 2 5 2 2 2 3" xfId="4799"/>
    <cellStyle name="Output 2 5 2 2 3" xfId="4800"/>
    <cellStyle name="Output 2 5 2 2 3 2" xfId="4801"/>
    <cellStyle name="Output 2 5 2 2 4" xfId="4802"/>
    <cellStyle name="Output 2 5 2 3" xfId="4803"/>
    <cellStyle name="Output 2 5 2 3 2" xfId="4804"/>
    <cellStyle name="Output 2 5 2 3 2 2" xfId="4805"/>
    <cellStyle name="Output 2 5 2 3 3" xfId="4806"/>
    <cellStyle name="Output 2 5 2 3 4" xfId="4807"/>
    <cellStyle name="Output 2 5 2 4" xfId="4808"/>
    <cellStyle name="Output 2 5 2 4 2" xfId="4809"/>
    <cellStyle name="Output 2 5 2 4 2 2" xfId="4810"/>
    <cellStyle name="Output 2 5 2 4 3" xfId="4811"/>
    <cellStyle name="Output 2 5 2 5" xfId="4812"/>
    <cellStyle name="Output 2 5 2 5 2" xfId="4813"/>
    <cellStyle name="Output 2 5 2 6" xfId="4814"/>
    <cellStyle name="Output 2 5 3" xfId="4815"/>
    <cellStyle name="Output 2 5 3 2" xfId="4816"/>
    <cellStyle name="Output 2 5 3 2 2" xfId="4817"/>
    <cellStyle name="Output 2 5 3 3" xfId="4818"/>
    <cellStyle name="Output 2 5 4" xfId="4819"/>
    <cellStyle name="Output 2 5 4 2" xfId="4820"/>
    <cellStyle name="Output 2 5 4 2 2" xfId="4821"/>
    <cellStyle name="Output 2 5 4 2 2 2" xfId="4822"/>
    <cellStyle name="Output 2 5 4 2 2 2 2" xfId="4823"/>
    <cellStyle name="Output 2 5 4 2 2 3" xfId="4824"/>
    <cellStyle name="Output 2 5 4 2 3" xfId="4825"/>
    <cellStyle name="Output 2 5 4 2 3 2" xfId="4826"/>
    <cellStyle name="Output 2 5 4 2 4" xfId="4827"/>
    <cellStyle name="Output 2 5 4 3" xfId="4828"/>
    <cellStyle name="Output 2 5 4 3 2" xfId="4829"/>
    <cellStyle name="Output 2 5 4 3 2 2" xfId="4830"/>
    <cellStyle name="Output 2 5 4 3 3" xfId="4831"/>
    <cellStyle name="Output 2 5 4 3 4" xfId="4832"/>
    <cellStyle name="Output 2 5 4 4" xfId="4833"/>
    <cellStyle name="Output 2 5 4 4 2" xfId="4834"/>
    <cellStyle name="Output 2 5 4 4 2 2" xfId="4835"/>
    <cellStyle name="Output 2 5 4 4 3" xfId="4836"/>
    <cellStyle name="Output 2 5 4 5" xfId="4837"/>
    <cellStyle name="Output 2 5 4 5 2" xfId="4838"/>
    <cellStyle name="Output 2 5 4 6" xfId="4839"/>
    <cellStyle name="Output 2 5 5" xfId="4840"/>
    <cellStyle name="Output 2 5 5 2" xfId="4841"/>
    <cellStyle name="Output 2 5 5 2 2" xfId="4842"/>
    <cellStyle name="Output 2 5 5 2 2 2" xfId="4843"/>
    <cellStyle name="Output 2 5 5 2 3" xfId="4844"/>
    <cellStyle name="Output 2 5 5 3" xfId="4845"/>
    <cellStyle name="Output 2 5 5 3 2" xfId="4846"/>
    <cellStyle name="Output 2 5 5 4" xfId="4847"/>
    <cellStyle name="Output 2 5 6" xfId="4848"/>
    <cellStyle name="Output 2 5 6 2" xfId="4849"/>
    <cellStyle name="Output 2 5 6 2 2" xfId="4850"/>
    <cellStyle name="Output 2 5 6 3" xfId="4851"/>
    <cellStyle name="Output 2 5 6 4" xfId="4852"/>
    <cellStyle name="Output 2 5 7" xfId="4853"/>
    <cellStyle name="Output 2 5 7 2" xfId="4854"/>
    <cellStyle name="Output 2 5 7 2 2" xfId="4855"/>
    <cellStyle name="Output 2 5 7 3" xfId="4856"/>
    <cellStyle name="Output 2 5 8" xfId="4857"/>
    <cellStyle name="Output 2 5 8 2" xfId="4858"/>
    <cellStyle name="Output 2 5 9" xfId="4859"/>
    <cellStyle name="Output 2 6" xfId="4860"/>
    <cellStyle name="Output 2 6 2" xfId="4861"/>
    <cellStyle name="Output 2 6 2 2" xfId="4862"/>
    <cellStyle name="Output 2 6 2 2 2" xfId="4863"/>
    <cellStyle name="Output 2 6 2 2 2 2" xfId="4864"/>
    <cellStyle name="Output 2 6 2 2 3" xfId="4865"/>
    <cellStyle name="Output 2 6 2 3" xfId="4866"/>
    <cellStyle name="Output 2 6 2 3 2" xfId="4867"/>
    <cellStyle name="Output 2 6 2 4" xfId="4868"/>
    <cellStyle name="Output 2 6 3" xfId="4869"/>
    <cellStyle name="Output 2 6 3 2" xfId="4870"/>
    <cellStyle name="Output 2 6 3 2 2" xfId="4871"/>
    <cellStyle name="Output 2 6 3 3" xfId="4872"/>
    <cellStyle name="Output 2 6 3 4" xfId="4873"/>
    <cellStyle name="Output 2 6 4" xfId="4874"/>
    <cellStyle name="Output 2 6 4 2" xfId="4875"/>
    <cellStyle name="Output 2 6 4 2 2" xfId="4876"/>
    <cellStyle name="Output 2 6 4 3" xfId="4877"/>
    <cellStyle name="Output 2 6 5" xfId="4878"/>
    <cellStyle name="Output 2 6 5 2" xfId="4879"/>
    <cellStyle name="Output 2 6 6" xfId="4880"/>
    <cellStyle name="Output 3" xfId="4881"/>
    <cellStyle name="Output 3 2" xfId="4882"/>
    <cellStyle name="Output 3 2 2" xfId="4883"/>
    <cellStyle name="Output 3 2 2 2" xfId="4884"/>
    <cellStyle name="Output 3 2 2 2 2" xfId="4885"/>
    <cellStyle name="Output 3 2 2 2 2 2" xfId="4886"/>
    <cellStyle name="Output 3 2 2 2 2 2 2" xfId="4887"/>
    <cellStyle name="Output 3 2 2 2 2 2 2 2" xfId="4888"/>
    <cellStyle name="Output 3 2 2 2 2 2 3" xfId="4889"/>
    <cellStyle name="Output 3 2 2 2 2 3" xfId="4890"/>
    <cellStyle name="Output 3 2 2 2 2 3 2" xfId="4891"/>
    <cellStyle name="Output 3 2 2 2 2 4" xfId="4892"/>
    <cellStyle name="Output 3 2 2 2 3" xfId="4893"/>
    <cellStyle name="Output 3 2 2 2 3 2" xfId="4894"/>
    <cellStyle name="Output 3 2 2 2 3 2 2" xfId="4895"/>
    <cellStyle name="Output 3 2 2 2 3 3" xfId="4896"/>
    <cellStyle name="Output 3 2 2 2 3 4" xfId="4897"/>
    <cellStyle name="Output 3 2 2 2 4" xfId="4898"/>
    <cellStyle name="Output 3 2 2 2 4 2" xfId="4899"/>
    <cellStyle name="Output 3 2 2 2 4 2 2" xfId="4900"/>
    <cellStyle name="Output 3 2 2 2 4 3" xfId="4901"/>
    <cellStyle name="Output 3 2 2 2 5" xfId="4902"/>
    <cellStyle name="Output 3 2 2 2 5 2" xfId="4903"/>
    <cellStyle name="Output 3 2 2 2 6" xfId="4904"/>
    <cellStyle name="Output 3 2 2 3" xfId="4905"/>
    <cellStyle name="Output 3 2 2 3 2" xfId="4906"/>
    <cellStyle name="Output 3 2 2 3 2 2" xfId="4907"/>
    <cellStyle name="Output 3 2 2 3 2 2 2" xfId="4908"/>
    <cellStyle name="Output 3 2 2 3 2 2 2 2" xfId="4909"/>
    <cellStyle name="Output 3 2 2 3 2 2 3" xfId="4910"/>
    <cellStyle name="Output 3 2 2 3 2 3" xfId="4911"/>
    <cellStyle name="Output 3 2 2 3 2 3 2" xfId="4912"/>
    <cellStyle name="Output 3 2 2 3 2 4" xfId="4913"/>
    <cellStyle name="Output 3 2 2 3 3" xfId="4914"/>
    <cellStyle name="Output 3 2 2 3 3 2" xfId="4915"/>
    <cellStyle name="Output 3 2 2 3 3 2 2" xfId="4916"/>
    <cellStyle name="Output 3 2 2 3 3 3" xfId="4917"/>
    <cellStyle name="Output 3 2 2 3 3 4" xfId="4918"/>
    <cellStyle name="Output 3 2 2 3 4" xfId="4919"/>
    <cellStyle name="Output 3 2 2 3 4 2" xfId="4920"/>
    <cellStyle name="Output 3 2 2 3 4 2 2" xfId="4921"/>
    <cellStyle name="Output 3 2 2 3 4 3" xfId="4922"/>
    <cellStyle name="Output 3 2 2 3 5" xfId="4923"/>
    <cellStyle name="Output 3 2 2 3 5 2" xfId="4924"/>
    <cellStyle name="Output 3 2 2 3 6" xfId="4925"/>
    <cellStyle name="Output 3 2 2 4" xfId="4926"/>
    <cellStyle name="Output 3 2 2 4 2" xfId="4927"/>
    <cellStyle name="Output 3 2 3" xfId="4928"/>
    <cellStyle name="Output 3 2 3 2" xfId="4929"/>
    <cellStyle name="Output 3 2 3 2 2" xfId="4930"/>
    <cellStyle name="Output 3 2 3 2 2 2" xfId="4931"/>
    <cellStyle name="Output 3 2 3 2 2 2 2" xfId="4932"/>
    <cellStyle name="Output 3 2 3 2 2 3" xfId="4933"/>
    <cellStyle name="Output 3 2 3 2 3" xfId="4934"/>
    <cellStyle name="Output 3 2 3 2 3 2" xfId="4935"/>
    <cellStyle name="Output 3 2 3 2 4" xfId="4936"/>
    <cellStyle name="Output 3 2 3 3" xfId="4937"/>
    <cellStyle name="Output 3 2 3 3 2" xfId="4938"/>
    <cellStyle name="Output 3 2 3 3 2 2" xfId="4939"/>
    <cellStyle name="Output 3 2 3 3 3" xfId="4940"/>
    <cellStyle name="Output 3 2 3 3 4" xfId="4941"/>
    <cellStyle name="Output 3 2 3 4" xfId="4942"/>
    <cellStyle name="Output 3 2 3 4 2" xfId="4943"/>
    <cellStyle name="Output 3 2 3 4 2 2" xfId="4944"/>
    <cellStyle name="Output 3 2 3 4 3" xfId="4945"/>
    <cellStyle name="Output 3 2 3 5" xfId="4946"/>
    <cellStyle name="Output 3 2 3 5 2" xfId="4947"/>
    <cellStyle name="Output 3 2 3 6" xfId="4948"/>
    <cellStyle name="Output 3 2 4" xfId="4949"/>
    <cellStyle name="Output 3 2 4 2" xfId="4950"/>
    <cellStyle name="Output 3 2 4 2 2" xfId="4951"/>
    <cellStyle name="Output 3 2 4 2 2 2" xfId="4952"/>
    <cellStyle name="Output 3 2 4 2 2 2 2" xfId="4953"/>
    <cellStyle name="Output 3 2 4 2 2 3" xfId="4954"/>
    <cellStyle name="Output 3 2 4 2 3" xfId="4955"/>
    <cellStyle name="Output 3 2 4 2 3 2" xfId="4956"/>
    <cellStyle name="Output 3 2 4 2 4" xfId="4957"/>
    <cellStyle name="Output 3 2 4 3" xfId="4958"/>
    <cellStyle name="Output 3 2 4 3 2" xfId="4959"/>
    <cellStyle name="Output 3 2 4 3 2 2" xfId="4960"/>
    <cellStyle name="Output 3 2 4 3 3" xfId="4961"/>
    <cellStyle name="Output 3 2 4 3 4" xfId="4962"/>
    <cellStyle name="Output 3 2 4 4" xfId="4963"/>
    <cellStyle name="Output 3 2 4 4 2" xfId="4964"/>
    <cellStyle name="Output 3 2 4 4 2 2" xfId="4965"/>
    <cellStyle name="Output 3 2 4 4 3" xfId="4966"/>
    <cellStyle name="Output 3 2 4 5" xfId="4967"/>
    <cellStyle name="Output 3 2 4 5 2" xfId="4968"/>
    <cellStyle name="Output 3 2 4 6" xfId="4969"/>
    <cellStyle name="Output 3 2 5" xfId="4970"/>
    <cellStyle name="Output 3 2 5 2" xfId="4971"/>
    <cellStyle name="Output 3 3" xfId="4972"/>
    <cellStyle name="Output 3 3 2" xfId="4973"/>
    <cellStyle name="Output 3 3 2 2" xfId="4974"/>
    <cellStyle name="Output 3 3 2 2 2" xfId="4975"/>
    <cellStyle name="Output 3 3 2 2 2 2" xfId="4976"/>
    <cellStyle name="Output 3 3 2 2 2 2 2" xfId="4977"/>
    <cellStyle name="Output 3 3 2 2 2 3" xfId="4978"/>
    <cellStyle name="Output 3 3 2 2 3" xfId="4979"/>
    <cellStyle name="Output 3 3 2 2 3 2" xfId="4980"/>
    <cellStyle name="Output 3 3 2 2 4" xfId="4981"/>
    <cellStyle name="Output 3 3 2 3" xfId="4982"/>
    <cellStyle name="Output 3 3 2 3 2" xfId="4983"/>
    <cellStyle name="Output 3 3 2 3 2 2" xfId="4984"/>
    <cellStyle name="Output 3 3 2 3 3" xfId="4985"/>
    <cellStyle name="Output 3 3 2 3 4" xfId="4986"/>
    <cellStyle name="Output 3 3 2 4" xfId="4987"/>
    <cellStyle name="Output 3 3 2 4 2" xfId="4988"/>
    <cellStyle name="Output 3 3 2 4 2 2" xfId="4989"/>
    <cellStyle name="Output 3 3 2 4 3" xfId="4990"/>
    <cellStyle name="Output 3 3 2 5" xfId="4991"/>
    <cellStyle name="Output 3 3 2 5 2" xfId="4992"/>
    <cellStyle name="Output 3 3 2 6" xfId="4993"/>
    <cellStyle name="Output 3 3 3" xfId="4994"/>
    <cellStyle name="Output 3 3 3 2" xfId="4995"/>
    <cellStyle name="Output 3 3 3 2 2" xfId="4996"/>
    <cellStyle name="Output 3 3 3 2 2 2" xfId="4997"/>
    <cellStyle name="Output 3 3 3 2 2 2 2" xfId="4998"/>
    <cellStyle name="Output 3 3 3 2 2 3" xfId="4999"/>
    <cellStyle name="Output 3 3 3 2 3" xfId="5000"/>
    <cellStyle name="Output 3 3 3 2 3 2" xfId="5001"/>
    <cellStyle name="Output 3 3 3 2 4" xfId="5002"/>
    <cellStyle name="Output 3 3 3 3" xfId="5003"/>
    <cellStyle name="Output 3 3 3 3 2" xfId="5004"/>
    <cellStyle name="Output 3 3 3 3 2 2" xfId="5005"/>
    <cellStyle name="Output 3 3 3 3 3" xfId="5006"/>
    <cellStyle name="Output 3 3 3 3 4" xfId="5007"/>
    <cellStyle name="Output 3 3 3 4" xfId="5008"/>
    <cellStyle name="Output 3 3 3 4 2" xfId="5009"/>
    <cellStyle name="Output 3 3 3 4 2 2" xfId="5010"/>
    <cellStyle name="Output 3 3 3 4 3" xfId="5011"/>
    <cellStyle name="Output 3 3 3 5" xfId="5012"/>
    <cellStyle name="Output 3 3 3 5 2" xfId="5013"/>
    <cellStyle name="Output 3 3 3 6" xfId="5014"/>
    <cellStyle name="Output 3 3 4" xfId="5015"/>
    <cellStyle name="Output 3 3 4 2" xfId="5016"/>
    <cellStyle name="Output 3 4" xfId="5017"/>
    <cellStyle name="Output 3 4 2" xfId="5018"/>
    <cellStyle name="Output 3 4 2 2" xfId="5019"/>
    <cellStyle name="Output 3 4 2 2 2" xfId="5020"/>
    <cellStyle name="Output 3 4 2 2 2 2" xfId="5021"/>
    <cellStyle name="Output 3 4 2 2 2 2 2" xfId="5022"/>
    <cellStyle name="Output 3 4 2 2 2 3" xfId="5023"/>
    <cellStyle name="Output 3 4 2 2 3" xfId="5024"/>
    <cellStyle name="Output 3 4 2 2 3 2" xfId="5025"/>
    <cellStyle name="Output 3 4 2 2 4" xfId="5026"/>
    <cellStyle name="Output 3 4 2 3" xfId="5027"/>
    <cellStyle name="Output 3 4 2 3 2" xfId="5028"/>
    <cellStyle name="Output 3 4 2 3 2 2" xfId="5029"/>
    <cellStyle name="Output 3 4 2 3 3" xfId="5030"/>
    <cellStyle name="Output 3 4 2 3 4" xfId="5031"/>
    <cellStyle name="Output 3 4 2 4" xfId="5032"/>
    <cellStyle name="Output 3 4 2 4 2" xfId="5033"/>
    <cellStyle name="Output 3 4 2 4 2 2" xfId="5034"/>
    <cellStyle name="Output 3 4 2 4 3" xfId="5035"/>
    <cellStyle name="Output 3 4 2 5" xfId="5036"/>
    <cellStyle name="Output 3 4 2 5 2" xfId="5037"/>
    <cellStyle name="Output 3 4 2 6" xfId="5038"/>
    <cellStyle name="Output 3 4 3" xfId="5039"/>
    <cellStyle name="Output 3 4 3 2" xfId="5040"/>
    <cellStyle name="Output 3 4 3 2 2" xfId="5041"/>
    <cellStyle name="Output 3 4 3 3" xfId="5042"/>
    <cellStyle name="Output 3 4 4" xfId="5043"/>
    <cellStyle name="Output 3 4 4 2" xfId="5044"/>
    <cellStyle name="Output 3 4 4 2 2" xfId="5045"/>
    <cellStyle name="Output 3 4 4 2 2 2" xfId="5046"/>
    <cellStyle name="Output 3 4 4 2 2 2 2" xfId="5047"/>
    <cellStyle name="Output 3 4 4 2 2 3" xfId="5048"/>
    <cellStyle name="Output 3 4 4 2 3" xfId="5049"/>
    <cellStyle name="Output 3 4 4 2 3 2" xfId="5050"/>
    <cellStyle name="Output 3 4 4 2 4" xfId="5051"/>
    <cellStyle name="Output 3 4 4 3" xfId="5052"/>
    <cellStyle name="Output 3 4 4 3 2" xfId="5053"/>
    <cellStyle name="Output 3 4 4 3 2 2" xfId="5054"/>
    <cellStyle name="Output 3 4 4 3 3" xfId="5055"/>
    <cellStyle name="Output 3 4 4 3 4" xfId="5056"/>
    <cellStyle name="Output 3 4 4 4" xfId="5057"/>
    <cellStyle name="Output 3 4 4 4 2" xfId="5058"/>
    <cellStyle name="Output 3 4 4 4 2 2" xfId="5059"/>
    <cellStyle name="Output 3 4 4 4 3" xfId="5060"/>
    <cellStyle name="Output 3 4 4 5" xfId="5061"/>
    <cellStyle name="Output 3 4 4 5 2" xfId="5062"/>
    <cellStyle name="Output 3 4 4 6" xfId="5063"/>
    <cellStyle name="Output 3 4 5" xfId="5064"/>
    <cellStyle name="Output 3 4 5 2" xfId="5065"/>
    <cellStyle name="Output 3 4 5 2 2" xfId="5066"/>
    <cellStyle name="Output 3 4 5 2 2 2" xfId="5067"/>
    <cellStyle name="Output 3 4 5 2 3" xfId="5068"/>
    <cellStyle name="Output 3 4 5 3" xfId="5069"/>
    <cellStyle name="Output 3 4 5 3 2" xfId="5070"/>
    <cellStyle name="Output 3 4 5 4" xfId="5071"/>
    <cellStyle name="Output 3 4 6" xfId="5072"/>
    <cellStyle name="Output 3 4 6 2" xfId="5073"/>
    <cellStyle name="Output 3 4 6 2 2" xfId="5074"/>
    <cellStyle name="Output 3 4 6 3" xfId="5075"/>
    <cellStyle name="Output 3 4 6 4" xfId="5076"/>
    <cellStyle name="Output 3 4 7" xfId="5077"/>
    <cellStyle name="Output 3 4 7 2" xfId="5078"/>
    <cellStyle name="Output 3 4 7 2 2" xfId="5079"/>
    <cellStyle name="Output 3 4 7 3" xfId="5080"/>
    <cellStyle name="Output 3 4 8" xfId="5081"/>
    <cellStyle name="Output 3 4 8 2" xfId="5082"/>
    <cellStyle name="Output 3 4 9" xfId="5083"/>
    <cellStyle name="Output 3 5" xfId="5084"/>
    <cellStyle name="Output 3 5 2" xfId="5085"/>
    <cellStyle name="Output 3 5 2 2" xfId="5086"/>
    <cellStyle name="Output 3 5 2 2 2" xfId="5087"/>
    <cellStyle name="Output 3 5 2 2 2 2" xfId="5088"/>
    <cellStyle name="Output 3 5 2 2 3" xfId="5089"/>
    <cellStyle name="Output 3 5 2 3" xfId="5090"/>
    <cellStyle name="Output 3 5 2 3 2" xfId="5091"/>
    <cellStyle name="Output 3 5 2 4" xfId="5092"/>
    <cellStyle name="Output 3 5 3" xfId="5093"/>
    <cellStyle name="Output 3 5 3 2" xfId="5094"/>
    <cellStyle name="Output 3 5 3 2 2" xfId="5095"/>
    <cellStyle name="Output 3 5 3 3" xfId="5096"/>
    <cellStyle name="Output 3 5 3 4" xfId="5097"/>
    <cellStyle name="Output 3 5 4" xfId="5098"/>
    <cellStyle name="Output 3 5 4 2" xfId="5099"/>
    <cellStyle name="Output 3 5 4 2 2" xfId="5100"/>
    <cellStyle name="Output 3 5 4 3" xfId="5101"/>
    <cellStyle name="Output 3 5 5" xfId="5102"/>
    <cellStyle name="Output 3 5 5 2" xfId="5103"/>
    <cellStyle name="Output 3 5 6" xfId="5104"/>
    <cellStyle name="Output 4" xfId="5105"/>
    <cellStyle name="Output 4 2" xfId="5106"/>
    <cellStyle name="Output 4 2 2" xfId="5107"/>
    <cellStyle name="Output 4 2 2 2" xfId="5108"/>
    <cellStyle name="Output 4 2 2 2 2" xfId="5109"/>
    <cellStyle name="Output 4 2 2 2 2 2" xfId="5110"/>
    <cellStyle name="Output 4 2 2 2 2 2 2" xfId="5111"/>
    <cellStyle name="Output 4 2 2 2 2 3" xfId="5112"/>
    <cellStyle name="Output 4 2 2 2 3" xfId="5113"/>
    <cellStyle name="Output 4 2 2 2 3 2" xfId="5114"/>
    <cellStyle name="Output 4 2 2 2 4" xfId="5115"/>
    <cellStyle name="Output 4 2 2 3" xfId="5116"/>
    <cellStyle name="Output 4 2 2 3 2" xfId="5117"/>
    <cellStyle name="Output 4 2 2 3 2 2" xfId="5118"/>
    <cellStyle name="Output 4 2 2 3 3" xfId="5119"/>
    <cellStyle name="Output 4 2 2 3 4" xfId="5120"/>
    <cellStyle name="Output 4 2 2 4" xfId="5121"/>
    <cellStyle name="Output 4 2 2 4 2" xfId="5122"/>
    <cellStyle name="Output 4 2 2 4 2 2" xfId="5123"/>
    <cellStyle name="Output 4 2 2 4 3" xfId="5124"/>
    <cellStyle name="Output 4 2 2 5" xfId="5125"/>
    <cellStyle name="Output 4 2 2 5 2" xfId="5126"/>
    <cellStyle name="Output 4 2 2 6" xfId="5127"/>
    <cellStyle name="Output 4 2 3" xfId="5128"/>
    <cellStyle name="Output 4 2 3 2" xfId="5129"/>
    <cellStyle name="Output 4 2 3 2 2" xfId="5130"/>
    <cellStyle name="Output 4 2 3 2 2 2" xfId="5131"/>
    <cellStyle name="Output 4 2 3 2 2 2 2" xfId="5132"/>
    <cellStyle name="Output 4 2 3 2 2 3" xfId="5133"/>
    <cellStyle name="Output 4 2 3 2 3" xfId="5134"/>
    <cellStyle name="Output 4 2 3 2 3 2" xfId="5135"/>
    <cellStyle name="Output 4 2 3 2 4" xfId="5136"/>
    <cellStyle name="Output 4 2 3 3" xfId="5137"/>
    <cellStyle name="Output 4 2 3 3 2" xfId="5138"/>
    <cellStyle name="Output 4 2 3 3 2 2" xfId="5139"/>
    <cellStyle name="Output 4 2 3 3 3" xfId="5140"/>
    <cellStyle name="Output 4 2 3 3 4" xfId="5141"/>
    <cellStyle name="Output 4 2 3 4" xfId="5142"/>
    <cellStyle name="Output 4 2 3 4 2" xfId="5143"/>
    <cellStyle name="Output 4 2 3 4 2 2" xfId="5144"/>
    <cellStyle name="Output 4 2 3 4 3" xfId="5145"/>
    <cellStyle name="Output 4 2 3 5" xfId="5146"/>
    <cellStyle name="Output 4 2 3 5 2" xfId="5147"/>
    <cellStyle name="Output 4 2 3 6" xfId="5148"/>
    <cellStyle name="Output 4 2 4" xfId="5149"/>
    <cellStyle name="Output 4 2 4 2" xfId="5150"/>
    <cellStyle name="Output 4 3" xfId="5151"/>
    <cellStyle name="Output 4 3 2" xfId="5152"/>
    <cellStyle name="Output 4 3 2 2" xfId="5153"/>
    <cellStyle name="Output 4 3 2 2 2" xfId="5154"/>
    <cellStyle name="Output 4 3 2 2 2 2" xfId="5155"/>
    <cellStyle name="Output 4 3 2 2 2 2 2" xfId="5156"/>
    <cellStyle name="Output 4 3 2 2 2 3" xfId="5157"/>
    <cellStyle name="Output 4 3 2 2 3" xfId="5158"/>
    <cellStyle name="Output 4 3 2 2 3 2" xfId="5159"/>
    <cellStyle name="Output 4 3 2 2 4" xfId="5160"/>
    <cellStyle name="Output 4 3 2 3" xfId="5161"/>
    <cellStyle name="Output 4 3 2 3 2" xfId="5162"/>
    <cellStyle name="Output 4 3 2 3 2 2" xfId="5163"/>
    <cellStyle name="Output 4 3 2 3 3" xfId="5164"/>
    <cellStyle name="Output 4 3 2 3 4" xfId="5165"/>
    <cellStyle name="Output 4 3 2 4" xfId="5166"/>
    <cellStyle name="Output 4 3 2 4 2" xfId="5167"/>
    <cellStyle name="Output 4 3 2 4 2 2" xfId="5168"/>
    <cellStyle name="Output 4 3 2 4 3" xfId="5169"/>
    <cellStyle name="Output 4 3 2 5" xfId="5170"/>
    <cellStyle name="Output 4 3 2 5 2" xfId="5171"/>
    <cellStyle name="Output 4 3 2 6" xfId="5172"/>
    <cellStyle name="Output 4 3 3" xfId="5173"/>
    <cellStyle name="Output 4 3 3 2" xfId="5174"/>
    <cellStyle name="Output 4 3 3 2 2" xfId="5175"/>
    <cellStyle name="Output 4 3 3 3" xfId="5176"/>
    <cellStyle name="Output 4 3 4" xfId="5177"/>
    <cellStyle name="Output 4 3 4 2" xfId="5178"/>
    <cellStyle name="Output 4 3 4 2 2" xfId="5179"/>
    <cellStyle name="Output 4 3 4 2 2 2" xfId="5180"/>
    <cellStyle name="Output 4 3 4 2 2 2 2" xfId="5181"/>
    <cellStyle name="Output 4 3 4 2 2 3" xfId="5182"/>
    <cellStyle name="Output 4 3 4 2 3" xfId="5183"/>
    <cellStyle name="Output 4 3 4 2 3 2" xfId="5184"/>
    <cellStyle name="Output 4 3 4 2 4" xfId="5185"/>
    <cellStyle name="Output 4 3 4 3" xfId="5186"/>
    <cellStyle name="Output 4 3 4 3 2" xfId="5187"/>
    <cellStyle name="Output 4 3 4 3 2 2" xfId="5188"/>
    <cellStyle name="Output 4 3 4 3 3" xfId="5189"/>
    <cellStyle name="Output 4 3 4 3 4" xfId="5190"/>
    <cellStyle name="Output 4 3 4 4" xfId="5191"/>
    <cellStyle name="Output 4 3 4 4 2" xfId="5192"/>
    <cellStyle name="Output 4 3 4 4 2 2" xfId="5193"/>
    <cellStyle name="Output 4 3 4 4 3" xfId="5194"/>
    <cellStyle name="Output 4 3 4 5" xfId="5195"/>
    <cellStyle name="Output 4 3 4 5 2" xfId="5196"/>
    <cellStyle name="Output 4 3 4 6" xfId="5197"/>
    <cellStyle name="Output 4 3 5" xfId="5198"/>
    <cellStyle name="Output 4 3 5 2" xfId="5199"/>
    <cellStyle name="Output 4 3 5 2 2" xfId="5200"/>
    <cellStyle name="Output 4 3 5 2 2 2" xfId="5201"/>
    <cellStyle name="Output 4 3 5 2 3" xfId="5202"/>
    <cellStyle name="Output 4 3 5 3" xfId="5203"/>
    <cellStyle name="Output 4 3 5 3 2" xfId="5204"/>
    <cellStyle name="Output 4 3 5 4" xfId="5205"/>
    <cellStyle name="Output 4 3 6" xfId="5206"/>
    <cellStyle name="Output 4 3 6 2" xfId="5207"/>
    <cellStyle name="Output 4 3 6 2 2" xfId="5208"/>
    <cellStyle name="Output 4 3 6 3" xfId="5209"/>
    <cellStyle name="Output 4 3 6 4" xfId="5210"/>
    <cellStyle name="Output 4 3 7" xfId="5211"/>
    <cellStyle name="Output 4 3 7 2" xfId="5212"/>
    <cellStyle name="Output 4 3 7 2 2" xfId="5213"/>
    <cellStyle name="Output 4 3 7 3" xfId="5214"/>
    <cellStyle name="Output 4 3 8" xfId="5215"/>
    <cellStyle name="Output 4 3 8 2" xfId="5216"/>
    <cellStyle name="Output 4 3 9" xfId="5217"/>
    <cellStyle name="Output 4 4" xfId="5218"/>
    <cellStyle name="Output 4 4 2" xfId="5219"/>
    <cellStyle name="Output 4 4 2 2" xfId="5220"/>
    <cellStyle name="Output 4 4 2 2 2" xfId="5221"/>
    <cellStyle name="Output 4 4 2 2 2 2" xfId="5222"/>
    <cellStyle name="Output 4 4 2 2 3" xfId="5223"/>
    <cellStyle name="Output 4 4 2 3" xfId="5224"/>
    <cellStyle name="Output 4 4 2 3 2" xfId="5225"/>
    <cellStyle name="Output 4 4 2 4" xfId="5226"/>
    <cellStyle name="Output 4 4 3" xfId="5227"/>
    <cellStyle name="Output 4 4 3 2" xfId="5228"/>
    <cellStyle name="Output 4 4 3 2 2" xfId="5229"/>
    <cellStyle name="Output 4 4 3 3" xfId="5230"/>
    <cellStyle name="Output 4 4 3 4" xfId="5231"/>
    <cellStyle name="Output 4 4 4" xfId="5232"/>
    <cellStyle name="Output 4 4 4 2" xfId="5233"/>
    <cellStyle name="Output 4 4 4 2 2" xfId="5234"/>
    <cellStyle name="Output 4 4 4 3" xfId="5235"/>
    <cellStyle name="Output 4 4 5" xfId="5236"/>
    <cellStyle name="Output 4 4 5 2" xfId="5237"/>
    <cellStyle name="Output 4 4 6" xfId="5238"/>
    <cellStyle name="Output 5" xfId="5239"/>
    <cellStyle name="Output 5 2" xfId="5240"/>
    <cellStyle name="Output 5 2 2" xfId="5241"/>
    <cellStyle name="Output 5 2 2 2" xfId="5242"/>
    <cellStyle name="Output 5 2 2 2 2" xfId="5243"/>
    <cellStyle name="Output 5 2 2 2 2 2" xfId="5244"/>
    <cellStyle name="Output 5 2 2 2 2 2 2" xfId="5245"/>
    <cellStyle name="Output 5 2 2 2 2 3" xfId="5246"/>
    <cellStyle name="Output 5 2 2 2 3" xfId="5247"/>
    <cellStyle name="Output 5 2 2 2 3 2" xfId="5248"/>
    <cellStyle name="Output 5 2 2 2 4" xfId="5249"/>
    <cellStyle name="Output 5 2 2 3" xfId="5250"/>
    <cellStyle name="Output 5 2 2 3 2" xfId="5251"/>
    <cellStyle name="Output 5 2 2 3 2 2" xfId="5252"/>
    <cellStyle name="Output 5 2 2 3 3" xfId="5253"/>
    <cellStyle name="Output 5 2 2 3 4" xfId="5254"/>
    <cellStyle name="Output 5 2 2 4" xfId="5255"/>
    <cellStyle name="Output 5 2 2 4 2" xfId="5256"/>
    <cellStyle name="Output 5 2 2 4 2 2" xfId="5257"/>
    <cellStyle name="Output 5 2 2 4 3" xfId="5258"/>
    <cellStyle name="Output 5 2 2 5" xfId="5259"/>
    <cellStyle name="Output 5 2 2 5 2" xfId="5260"/>
    <cellStyle name="Output 5 2 2 6" xfId="5261"/>
    <cellStyle name="Output 5 2 3" xfId="5262"/>
    <cellStyle name="Output 5 2 3 2" xfId="5263"/>
    <cellStyle name="Output 5 2 3 2 2" xfId="5264"/>
    <cellStyle name="Output 5 2 3 2 2 2" xfId="5265"/>
    <cellStyle name="Output 5 2 3 2 2 2 2" xfId="5266"/>
    <cellStyle name="Output 5 2 3 2 2 3" xfId="5267"/>
    <cellStyle name="Output 5 2 3 2 3" xfId="5268"/>
    <cellStyle name="Output 5 2 3 2 3 2" xfId="5269"/>
    <cellStyle name="Output 5 2 3 2 4" xfId="5270"/>
    <cellStyle name="Output 5 2 3 3" xfId="5271"/>
    <cellStyle name="Output 5 2 3 3 2" xfId="5272"/>
    <cellStyle name="Output 5 2 3 3 2 2" xfId="5273"/>
    <cellStyle name="Output 5 2 3 3 3" xfId="5274"/>
    <cellStyle name="Output 5 2 3 3 4" xfId="5275"/>
    <cellStyle name="Output 5 2 3 4" xfId="5276"/>
    <cellStyle name="Output 5 2 3 4 2" xfId="5277"/>
    <cellStyle name="Output 5 2 3 4 2 2" xfId="5278"/>
    <cellStyle name="Output 5 2 3 4 3" xfId="5279"/>
    <cellStyle name="Output 5 2 3 5" xfId="5280"/>
    <cellStyle name="Output 5 2 3 5 2" xfId="5281"/>
    <cellStyle name="Output 5 2 3 6" xfId="5282"/>
    <cellStyle name="Output 5 2 4" xfId="5283"/>
    <cellStyle name="Output 5 2 4 2" xfId="5284"/>
    <cellStyle name="Output 5 3" xfId="5285"/>
    <cellStyle name="Output 5 3 2" xfId="5286"/>
    <cellStyle name="Output 5 3 2 2" xfId="5287"/>
    <cellStyle name="Output 5 3 2 2 2" xfId="5288"/>
    <cellStyle name="Output 5 3 2 2 2 2" xfId="5289"/>
    <cellStyle name="Output 5 3 2 2 2 2 2" xfId="5290"/>
    <cellStyle name="Output 5 3 2 2 2 3" xfId="5291"/>
    <cellStyle name="Output 5 3 2 2 3" xfId="5292"/>
    <cellStyle name="Output 5 3 2 2 3 2" xfId="5293"/>
    <cellStyle name="Output 5 3 2 2 4" xfId="5294"/>
    <cellStyle name="Output 5 3 2 3" xfId="5295"/>
    <cellStyle name="Output 5 3 2 3 2" xfId="5296"/>
    <cellStyle name="Output 5 3 2 3 2 2" xfId="5297"/>
    <cellStyle name="Output 5 3 2 3 3" xfId="5298"/>
    <cellStyle name="Output 5 3 2 3 4" xfId="5299"/>
    <cellStyle name="Output 5 3 2 4" xfId="5300"/>
    <cellStyle name="Output 5 3 2 4 2" xfId="5301"/>
    <cellStyle name="Output 5 3 2 4 2 2" xfId="5302"/>
    <cellStyle name="Output 5 3 2 4 3" xfId="5303"/>
    <cellStyle name="Output 5 3 2 5" xfId="5304"/>
    <cellStyle name="Output 5 3 2 5 2" xfId="5305"/>
    <cellStyle name="Output 5 3 2 6" xfId="5306"/>
    <cellStyle name="Output 5 3 3" xfId="5307"/>
    <cellStyle name="Output 5 3 3 2" xfId="5308"/>
    <cellStyle name="Output 5 3 3 2 2" xfId="5309"/>
    <cellStyle name="Output 5 3 3 3" xfId="5310"/>
    <cellStyle name="Output 5 3 4" xfId="5311"/>
    <cellStyle name="Output 5 3 4 2" xfId="5312"/>
    <cellStyle name="Output 5 3 4 2 2" xfId="5313"/>
    <cellStyle name="Output 5 3 4 2 2 2" xfId="5314"/>
    <cellStyle name="Output 5 3 4 2 2 2 2" xfId="5315"/>
    <cellStyle name="Output 5 3 4 2 2 3" xfId="5316"/>
    <cellStyle name="Output 5 3 4 2 3" xfId="5317"/>
    <cellStyle name="Output 5 3 4 2 3 2" xfId="5318"/>
    <cellStyle name="Output 5 3 4 2 4" xfId="5319"/>
    <cellStyle name="Output 5 3 4 3" xfId="5320"/>
    <cellStyle name="Output 5 3 4 3 2" xfId="5321"/>
    <cellStyle name="Output 5 3 4 3 2 2" xfId="5322"/>
    <cellStyle name="Output 5 3 4 3 3" xfId="5323"/>
    <cellStyle name="Output 5 3 4 3 4" xfId="5324"/>
    <cellStyle name="Output 5 3 4 4" xfId="5325"/>
    <cellStyle name="Output 5 3 4 4 2" xfId="5326"/>
    <cellStyle name="Output 5 3 4 4 2 2" xfId="5327"/>
    <cellStyle name="Output 5 3 4 4 3" xfId="5328"/>
    <cellStyle name="Output 5 3 4 5" xfId="5329"/>
    <cellStyle name="Output 5 3 4 5 2" xfId="5330"/>
    <cellStyle name="Output 5 3 4 6" xfId="5331"/>
    <cellStyle name="Output 5 3 5" xfId="5332"/>
    <cellStyle name="Output 5 3 5 2" xfId="5333"/>
    <cellStyle name="Output 5 3 5 2 2" xfId="5334"/>
    <cellStyle name="Output 5 3 5 2 2 2" xfId="5335"/>
    <cellStyle name="Output 5 3 5 2 3" xfId="5336"/>
    <cellStyle name="Output 5 3 5 3" xfId="5337"/>
    <cellStyle name="Output 5 3 5 3 2" xfId="5338"/>
    <cellStyle name="Output 5 3 5 4" xfId="5339"/>
    <cellStyle name="Output 5 3 6" xfId="5340"/>
    <cellStyle name="Output 5 3 6 2" xfId="5341"/>
    <cellStyle name="Output 5 3 6 2 2" xfId="5342"/>
    <cellStyle name="Output 5 3 6 3" xfId="5343"/>
    <cellStyle name="Output 5 3 6 4" xfId="5344"/>
    <cellStyle name="Output 5 3 7" xfId="5345"/>
    <cellStyle name="Output 5 3 7 2" xfId="5346"/>
    <cellStyle name="Output 5 3 7 2 2" xfId="5347"/>
    <cellStyle name="Output 5 3 7 3" xfId="5348"/>
    <cellStyle name="Output 5 3 8" xfId="5349"/>
    <cellStyle name="Output 5 3 8 2" xfId="5350"/>
    <cellStyle name="Output 5 3 9" xfId="5351"/>
    <cellStyle name="Output 5 4" xfId="5352"/>
    <cellStyle name="Output 5 4 2" xfId="5353"/>
    <cellStyle name="Output 5 4 2 2" xfId="5354"/>
    <cellStyle name="Output 5 4 2 2 2" xfId="5355"/>
    <cellStyle name="Output 5 4 2 2 2 2" xfId="5356"/>
    <cellStyle name="Output 5 4 2 2 3" xfId="5357"/>
    <cellStyle name="Output 5 4 2 3" xfId="5358"/>
    <cellStyle name="Output 5 4 2 3 2" xfId="5359"/>
    <cellStyle name="Output 5 4 2 4" xfId="5360"/>
    <cellStyle name="Output 5 4 3" xfId="5361"/>
    <cellStyle name="Output 5 4 3 2" xfId="5362"/>
    <cellStyle name="Output 5 4 3 2 2" xfId="5363"/>
    <cellStyle name="Output 5 4 3 3" xfId="5364"/>
    <cellStyle name="Output 5 4 3 4" xfId="5365"/>
    <cellStyle name="Output 5 4 4" xfId="5366"/>
    <cellStyle name="Output 5 4 4 2" xfId="5367"/>
    <cellStyle name="Output 5 4 4 2 2" xfId="5368"/>
    <cellStyle name="Output 5 4 4 3" xfId="5369"/>
    <cellStyle name="Output 5 4 5" xfId="5370"/>
    <cellStyle name="Output 5 4 5 2" xfId="5371"/>
    <cellStyle name="Output 5 4 6" xfId="5372"/>
    <cellStyle name="Output 5 5" xfId="5373"/>
    <cellStyle name="Output 5 5 2" xfId="5374"/>
    <cellStyle name="Output 6" xfId="5375"/>
    <cellStyle name="Output 6 2" xfId="5376"/>
    <cellStyle name="Output 6 2 2" xfId="5377"/>
    <cellStyle name="Output 6 2 2 2" xfId="5378"/>
    <cellStyle name="Output 6 2 2 2 2" xfId="5379"/>
    <cellStyle name="Output 6 2 2 2 2 2" xfId="5380"/>
    <cellStyle name="Output 6 2 2 2 2 2 2" xfId="5381"/>
    <cellStyle name="Output 6 2 2 2 2 3" xfId="5382"/>
    <cellStyle name="Output 6 2 2 2 3" xfId="5383"/>
    <cellStyle name="Output 6 2 2 2 3 2" xfId="5384"/>
    <cellStyle name="Output 6 2 2 2 4" xfId="5385"/>
    <cellStyle name="Output 6 2 2 3" xfId="5386"/>
    <cellStyle name="Output 6 2 2 3 2" xfId="5387"/>
    <cellStyle name="Output 6 2 2 3 2 2" xfId="5388"/>
    <cellStyle name="Output 6 2 2 3 3" xfId="5389"/>
    <cellStyle name="Output 6 2 2 3 4" xfId="5390"/>
    <cellStyle name="Output 6 2 2 4" xfId="5391"/>
    <cellStyle name="Output 6 2 2 4 2" xfId="5392"/>
    <cellStyle name="Output 6 2 2 4 2 2" xfId="5393"/>
    <cellStyle name="Output 6 2 2 4 3" xfId="5394"/>
    <cellStyle name="Output 6 2 2 5" xfId="5395"/>
    <cellStyle name="Output 6 2 2 5 2" xfId="5396"/>
    <cellStyle name="Output 6 2 2 6" xfId="5397"/>
    <cellStyle name="Output 6 2 3" xfId="5398"/>
    <cellStyle name="Output 6 2 3 2" xfId="5399"/>
    <cellStyle name="Output 6 2 3 2 2" xfId="5400"/>
    <cellStyle name="Output 6 2 3 3" xfId="5401"/>
    <cellStyle name="Output 6 2 4" xfId="5402"/>
    <cellStyle name="Output 6 2 4 2" xfId="5403"/>
    <cellStyle name="Output 6 2 4 2 2" xfId="5404"/>
    <cellStyle name="Output 6 2 4 2 2 2" xfId="5405"/>
    <cellStyle name="Output 6 2 4 2 2 2 2" xfId="5406"/>
    <cellStyle name="Output 6 2 4 2 2 3" xfId="5407"/>
    <cellStyle name="Output 6 2 4 2 3" xfId="5408"/>
    <cellStyle name="Output 6 2 4 2 3 2" xfId="5409"/>
    <cellStyle name="Output 6 2 4 2 4" xfId="5410"/>
    <cellStyle name="Output 6 2 4 3" xfId="5411"/>
    <cellStyle name="Output 6 2 4 3 2" xfId="5412"/>
    <cellStyle name="Output 6 2 4 3 2 2" xfId="5413"/>
    <cellStyle name="Output 6 2 4 3 3" xfId="5414"/>
    <cellStyle name="Output 6 2 4 3 4" xfId="5415"/>
    <cellStyle name="Output 6 2 4 4" xfId="5416"/>
    <cellStyle name="Output 6 2 4 4 2" xfId="5417"/>
    <cellStyle name="Output 6 2 4 4 2 2" xfId="5418"/>
    <cellStyle name="Output 6 2 4 4 3" xfId="5419"/>
    <cellStyle name="Output 6 2 4 5" xfId="5420"/>
    <cellStyle name="Output 6 2 4 5 2" xfId="5421"/>
    <cellStyle name="Output 6 2 4 6" xfId="5422"/>
    <cellStyle name="Output 6 2 5" xfId="5423"/>
    <cellStyle name="Output 6 2 5 2" xfId="5424"/>
    <cellStyle name="Output 6 2 5 2 2" xfId="5425"/>
    <cellStyle name="Output 6 2 5 2 2 2" xfId="5426"/>
    <cellStyle name="Output 6 2 5 2 3" xfId="5427"/>
    <cellStyle name="Output 6 2 5 3" xfId="5428"/>
    <cellStyle name="Output 6 2 5 3 2" xfId="5429"/>
    <cellStyle name="Output 6 2 5 4" xfId="5430"/>
    <cellStyle name="Output 6 2 6" xfId="5431"/>
    <cellStyle name="Output 6 2 6 2" xfId="5432"/>
    <cellStyle name="Output 6 2 6 2 2" xfId="5433"/>
    <cellStyle name="Output 6 2 6 3" xfId="5434"/>
    <cellStyle name="Output 6 2 6 4" xfId="5435"/>
    <cellStyle name="Output 6 2 7" xfId="5436"/>
    <cellStyle name="Output 6 2 7 2" xfId="5437"/>
    <cellStyle name="Output 6 2 7 2 2" xfId="5438"/>
    <cellStyle name="Output 6 2 7 3" xfId="5439"/>
    <cellStyle name="Output 6 2 8" xfId="5440"/>
    <cellStyle name="Output 6 2 8 2" xfId="5441"/>
    <cellStyle name="Output 6 2 9" xfId="5442"/>
    <cellStyle name="Output 6 3" xfId="5443"/>
    <cellStyle name="Output 6 3 2" xfId="5444"/>
    <cellStyle name="Output 6 3 2 2" xfId="5445"/>
    <cellStyle name="Output 6 3 2 2 2" xfId="5446"/>
    <cellStyle name="Output 6 3 2 2 2 2" xfId="5447"/>
    <cellStyle name="Output 6 3 2 2 3" xfId="5448"/>
    <cellStyle name="Output 6 3 2 3" xfId="5449"/>
    <cellStyle name="Output 6 3 2 3 2" xfId="5450"/>
    <cellStyle name="Output 6 3 2 4" xfId="5451"/>
    <cellStyle name="Output 6 3 3" xfId="5452"/>
    <cellStyle name="Output 6 3 3 2" xfId="5453"/>
    <cellStyle name="Output 6 3 3 2 2" xfId="5454"/>
    <cellStyle name="Output 6 3 3 3" xfId="5455"/>
    <cellStyle name="Output 6 3 3 4" xfId="5456"/>
    <cellStyle name="Output 6 3 4" xfId="5457"/>
    <cellStyle name="Output 6 3 4 2" xfId="5458"/>
    <cellStyle name="Output 6 3 4 2 2" xfId="5459"/>
    <cellStyle name="Output 6 3 4 3" xfId="5460"/>
    <cellStyle name="Output 6 3 5" xfId="5461"/>
    <cellStyle name="Output 6 3 5 2" xfId="5462"/>
    <cellStyle name="Output 6 3 6" xfId="5463"/>
    <cellStyle name="Output 6 4" xfId="5464"/>
    <cellStyle name="Output 6 4 2" xfId="5465"/>
    <cellStyle name="Output 7" xfId="5466"/>
    <cellStyle name="Output 7 2" xfId="5467"/>
    <cellStyle name="Output 7 2 2" xfId="5468"/>
    <cellStyle name="Output 7 2 2 2" xfId="5469"/>
    <cellStyle name="Output 7 2 2 2 2" xfId="5470"/>
    <cellStyle name="Output 7 2 2 2 2 2" xfId="5471"/>
    <cellStyle name="Output 7 2 2 2 3" xfId="5472"/>
    <cellStyle name="Output 7 2 2 3" xfId="5473"/>
    <cellStyle name="Output 7 2 2 3 2" xfId="5474"/>
    <cellStyle name="Output 7 2 2 4" xfId="5475"/>
    <cellStyle name="Output 7 2 3" xfId="5476"/>
    <cellStyle name="Output 7 2 3 2" xfId="5477"/>
    <cellStyle name="Output 7 2 3 2 2" xfId="5478"/>
    <cellStyle name="Output 7 2 3 3" xfId="5479"/>
    <cellStyle name="Output 7 2 3 4" xfId="5480"/>
    <cellStyle name="Output 7 2 4" xfId="5481"/>
    <cellStyle name="Output 7 2 4 2" xfId="5482"/>
    <cellStyle name="Output 7 2 4 2 2" xfId="5483"/>
    <cellStyle name="Output 7 2 4 3" xfId="5484"/>
    <cellStyle name="Output 7 2 5" xfId="5485"/>
    <cellStyle name="Output 7 2 5 2" xfId="5486"/>
    <cellStyle name="Output 7 2 6" xfId="5487"/>
    <cellStyle name="Output 7 3" xfId="5488"/>
    <cellStyle name="Output 7 3 2" xfId="5489"/>
    <cellStyle name="Output 7 3 2 2" xfId="5490"/>
    <cellStyle name="Output 7 3 3" xfId="5491"/>
    <cellStyle name="Output 7 4" xfId="5492"/>
    <cellStyle name="Output 7 4 2" xfId="5493"/>
    <cellStyle name="Output 7 4 2 2" xfId="5494"/>
    <cellStyle name="Output 7 4 2 2 2" xfId="5495"/>
    <cellStyle name="Output 7 4 2 2 2 2" xfId="5496"/>
    <cellStyle name="Output 7 4 2 2 3" xfId="5497"/>
    <cellStyle name="Output 7 4 2 3" xfId="5498"/>
    <cellStyle name="Output 7 4 2 3 2" xfId="5499"/>
    <cellStyle name="Output 7 4 2 4" xfId="5500"/>
    <cellStyle name="Output 7 4 3" xfId="5501"/>
    <cellStyle name="Output 7 4 3 2" xfId="5502"/>
    <cellStyle name="Output 7 4 3 2 2" xfId="5503"/>
    <cellStyle name="Output 7 4 3 3" xfId="5504"/>
    <cellStyle name="Output 7 4 3 4" xfId="5505"/>
    <cellStyle name="Output 7 4 4" xfId="5506"/>
    <cellStyle name="Output 7 4 4 2" xfId="5507"/>
    <cellStyle name="Output 7 4 4 2 2" xfId="5508"/>
    <cellStyle name="Output 7 4 4 3" xfId="5509"/>
    <cellStyle name="Output 7 4 5" xfId="5510"/>
    <cellStyle name="Output 7 4 5 2" xfId="5511"/>
    <cellStyle name="Output 7 4 6" xfId="5512"/>
    <cellStyle name="Output 7 5" xfId="5513"/>
    <cellStyle name="Output 7 5 2" xfId="5514"/>
    <cellStyle name="Output 7 5 2 2" xfId="5515"/>
    <cellStyle name="Output 7 5 2 2 2" xfId="5516"/>
    <cellStyle name="Output 7 5 2 3" xfId="5517"/>
    <cellStyle name="Output 7 5 3" xfId="5518"/>
    <cellStyle name="Output 7 5 3 2" xfId="5519"/>
    <cellStyle name="Output 7 5 4" xfId="5520"/>
    <cellStyle name="Output 7 6" xfId="5521"/>
    <cellStyle name="Output 7 6 2" xfId="5522"/>
    <cellStyle name="Output 7 6 2 2" xfId="5523"/>
    <cellStyle name="Output 7 6 3" xfId="5524"/>
    <cellStyle name="Output 7 6 4" xfId="5525"/>
    <cellStyle name="Output 7 7" xfId="5526"/>
    <cellStyle name="Output 7 7 2" xfId="5527"/>
    <cellStyle name="Output 7 7 2 2" xfId="5528"/>
    <cellStyle name="Output 7 7 3" xfId="5529"/>
    <cellStyle name="Output 7 8" xfId="5530"/>
    <cellStyle name="Output 7 8 2" xfId="5531"/>
    <cellStyle name="Output 7 9" xfId="5532"/>
    <cellStyle name="Page 1" xfId="5533"/>
    <cellStyle name="Page 2" xfId="5534"/>
    <cellStyle name="Page 3" xfId="5535"/>
    <cellStyle name="Page 4" xfId="5536"/>
    <cellStyle name="Page 5" xfId="5537"/>
    <cellStyle name="Page 6" xfId="5538"/>
    <cellStyle name="Page 7" xfId="5539"/>
    <cellStyle name="Page1" xfId="5540"/>
    <cellStyle name="Page2" xfId="5541"/>
    <cellStyle name="Page3" xfId="5542"/>
    <cellStyle name="Page4" xfId="5543"/>
    <cellStyle name="Page5" xfId="5544"/>
    <cellStyle name="Page6" xfId="5545"/>
    <cellStyle name="Percent 2" xfId="5546"/>
    <cellStyle name="Percent 3" xfId="5547"/>
    <cellStyle name="Percent 3 2" xfId="5548"/>
    <cellStyle name="Percent 4" xfId="5549"/>
    <cellStyle name="Percent 4 2" xfId="5550"/>
    <cellStyle name="Percent 5" xfId="5551"/>
    <cellStyle name="Percent 6" xfId="5552"/>
    <cellStyle name="Percentage" xfId="5553"/>
    <cellStyle name="RangeName" xfId="5554"/>
    <cellStyle name="RateConven" xfId="5555"/>
    <cellStyle name="red" xfId="5556"/>
    <cellStyle name="ResultDateCenter" xfId="5557"/>
    <cellStyle name="Style 1" xfId="5558"/>
    <cellStyle name="Style 1 2" xfId="5559"/>
    <cellStyle name="Style 1 3" xfId="5560"/>
    <cellStyle name="Style 1 3 2" xfId="5561"/>
    <cellStyle name="Style 1 3 2 2" xfId="5562"/>
    <cellStyle name="Style 1 3 2 2 2" xfId="5563"/>
    <cellStyle name="Style 1 3 2 2 2 2" xfId="5564"/>
    <cellStyle name="Style 1 3 2 2 2 2 2" xfId="5565"/>
    <cellStyle name="Style 1 3 2 2 2 2 2 2" xfId="5566"/>
    <cellStyle name="Style 1 3 2 2 2 2 2 2 2" xfId="5567"/>
    <cellStyle name="Style 1 3 2 2 2 2 2 3" xfId="5568"/>
    <cellStyle name="Style 1 3 2 2 2 2 3" xfId="5569"/>
    <cellStyle name="Style 1 3 2 2 2 2 3 2" xfId="5570"/>
    <cellStyle name="Style 1 3 2 2 2 2 4" xfId="5571"/>
    <cellStyle name="Style 1 3 2 2 2 3" xfId="5572"/>
    <cellStyle name="Style 1 3 2 2 2 3 2" xfId="5573"/>
    <cellStyle name="Style 1 3 2 2 2 3 2 2" xfId="5574"/>
    <cellStyle name="Style 1 3 2 2 2 3 3" xfId="5575"/>
    <cellStyle name="Style 1 3 2 2 2 3 4" xfId="5576"/>
    <cellStyle name="Style 1 3 2 2 2 4" xfId="5577"/>
    <cellStyle name="Style 1 3 2 2 2 4 2" xfId="5578"/>
    <cellStyle name="Style 1 3 2 2 2 4 2 2" xfId="5579"/>
    <cellStyle name="Style 1 3 2 2 2 4 3" xfId="5580"/>
    <cellStyle name="Style 1 3 2 2 2 5" xfId="5581"/>
    <cellStyle name="Style 1 3 2 2 3" xfId="5582"/>
    <cellStyle name="Style 1 3 2 2 3 2" xfId="5583"/>
    <cellStyle name="Style 1 3 2 2 3 2 2" xfId="5584"/>
    <cellStyle name="Style 1 3 2 2 3 2 2 2" xfId="5585"/>
    <cellStyle name="Style 1 3 2 2 3 2 2 2 2" xfId="5586"/>
    <cellStyle name="Style 1 3 2 2 3 2 2 3" xfId="5587"/>
    <cellStyle name="Style 1 3 2 2 3 2 3" xfId="5588"/>
    <cellStyle name="Style 1 3 2 2 3 2 3 2" xfId="5589"/>
    <cellStyle name="Style 1 3 2 2 3 2 4" xfId="5590"/>
    <cellStyle name="Style 1 3 2 2 3 3" xfId="5591"/>
    <cellStyle name="Style 1 3 2 2 3 3 2" xfId="5592"/>
    <cellStyle name="Style 1 3 2 2 3 3 2 2" xfId="5593"/>
    <cellStyle name="Style 1 3 2 2 3 3 3" xfId="5594"/>
    <cellStyle name="Style 1 3 2 2 3 3 4" xfId="5595"/>
    <cellStyle name="Style 1 3 2 2 3 4" xfId="5596"/>
    <cellStyle name="Style 1 3 2 2 3 4 2" xfId="5597"/>
    <cellStyle name="Style 1 3 2 2 3 4 2 2" xfId="5598"/>
    <cellStyle name="Style 1 3 2 2 3 4 3" xfId="5599"/>
    <cellStyle name="Style 1 3 2 2 3 5" xfId="5600"/>
    <cellStyle name="Style 1 3 2 2 3 5 2" xfId="5601"/>
    <cellStyle name="Style 1 3 2 2 3 6" xfId="5602"/>
    <cellStyle name="Style 1 3 2 2 4" xfId="5603"/>
    <cellStyle name="Style 1 3 2 2 4 2" xfId="5604"/>
    <cellStyle name="Style 1 3 2 2 4 2 2" xfId="5605"/>
    <cellStyle name="Style 1 3 2 2 4 2 2 2" xfId="5606"/>
    <cellStyle name="Style 1 3 2 2 4 2 2 2 2" xfId="5607"/>
    <cellStyle name="Style 1 3 2 2 4 2 2 3" xfId="5608"/>
    <cellStyle name="Style 1 3 2 2 4 2 3" xfId="5609"/>
    <cellStyle name="Style 1 3 2 2 4 2 3 2" xfId="5610"/>
    <cellStyle name="Style 1 3 2 2 4 2 4" xfId="5611"/>
    <cellStyle name="Style 1 3 2 2 4 3" xfId="5612"/>
    <cellStyle name="Style 1 3 2 2 4 3 2" xfId="5613"/>
    <cellStyle name="Style 1 3 2 2 4 3 2 2" xfId="5614"/>
    <cellStyle name="Style 1 3 2 2 4 3 3" xfId="5615"/>
    <cellStyle name="Style 1 3 2 2 4 3 4" xfId="5616"/>
    <cellStyle name="Style 1 3 2 2 4 4" xfId="5617"/>
    <cellStyle name="Style 1 3 2 2 4 4 2" xfId="5618"/>
    <cellStyle name="Style 1 3 2 2 4 4 2 2" xfId="5619"/>
    <cellStyle name="Style 1 3 2 2 4 4 3" xfId="5620"/>
    <cellStyle name="Style 1 3 2 2 4 5" xfId="5621"/>
    <cellStyle name="Style 1 3 2 2 4 5 2" xfId="5622"/>
    <cellStyle name="Style 1 3 2 2 4 6" xfId="5623"/>
    <cellStyle name="Style 1 3 2 2 5" xfId="5624"/>
    <cellStyle name="Style 1 3 2 2 5 2" xfId="5625"/>
    <cellStyle name="Style 1 3 2 3" xfId="5626"/>
    <cellStyle name="Style 1 3 2 3 2" xfId="5627"/>
    <cellStyle name="Style 1 3 2 3 2 2" xfId="5628"/>
    <cellStyle name="Style 1 3 2 3 2 2 2" xfId="5629"/>
    <cellStyle name="Style 1 3 2 3 2 2 2 2" xfId="5630"/>
    <cellStyle name="Style 1 3 2 3 2 2 3" xfId="5631"/>
    <cellStyle name="Style 1 3 2 3 2 3" xfId="5632"/>
    <cellStyle name="Style 1 3 2 3 2 3 2" xfId="5633"/>
    <cellStyle name="Style 1 3 2 3 2 4" xfId="5634"/>
    <cellStyle name="Style 1 3 2 3 3" xfId="5635"/>
    <cellStyle name="Style 1 3 2 3 3 2" xfId="5636"/>
    <cellStyle name="Style 1 3 2 3 3 2 2" xfId="5637"/>
    <cellStyle name="Style 1 3 2 3 3 3" xfId="5638"/>
    <cellStyle name="Style 1 3 2 3 3 4" xfId="5639"/>
    <cellStyle name="Style 1 3 2 3 4" xfId="5640"/>
    <cellStyle name="Style 1 3 2 3 4 2" xfId="5641"/>
    <cellStyle name="Style 1 3 2 3 4 2 2" xfId="5642"/>
    <cellStyle name="Style 1 3 2 3 4 3" xfId="5643"/>
    <cellStyle name="Style 1 3 2 3 5" xfId="5644"/>
    <cellStyle name="Style 1 3 2 4" xfId="5645"/>
    <cellStyle name="Style 1 3 2 4 2" xfId="5646"/>
    <cellStyle name="Style 1 3 2 4 2 2" xfId="5647"/>
    <cellStyle name="Style 1 3 2 4 2 2 2" xfId="5648"/>
    <cellStyle name="Style 1 3 2 4 2 2 2 2" xfId="5649"/>
    <cellStyle name="Style 1 3 2 4 2 2 3" xfId="5650"/>
    <cellStyle name="Style 1 3 2 4 2 3" xfId="5651"/>
    <cellStyle name="Style 1 3 2 4 2 3 2" xfId="5652"/>
    <cellStyle name="Style 1 3 2 4 2 4" xfId="5653"/>
    <cellStyle name="Style 1 3 2 4 3" xfId="5654"/>
    <cellStyle name="Style 1 3 2 4 3 2" xfId="5655"/>
    <cellStyle name="Style 1 3 2 4 3 2 2" xfId="5656"/>
    <cellStyle name="Style 1 3 2 4 3 3" xfId="5657"/>
    <cellStyle name="Style 1 3 2 4 3 4" xfId="5658"/>
    <cellStyle name="Style 1 3 2 4 4" xfId="5659"/>
    <cellStyle name="Style 1 3 2 4 4 2" xfId="5660"/>
    <cellStyle name="Style 1 3 2 4 4 2 2" xfId="5661"/>
    <cellStyle name="Style 1 3 2 4 4 3" xfId="5662"/>
    <cellStyle name="Style 1 3 2 4 5" xfId="5663"/>
    <cellStyle name="Style 1 3 2 4 5 2" xfId="5664"/>
    <cellStyle name="Style 1 3 2 4 6" xfId="5665"/>
    <cellStyle name="Style 1 3 2 5" xfId="5666"/>
    <cellStyle name="Style 1 3 2 5 2" xfId="5667"/>
    <cellStyle name="Style 1 3 2 5 2 2" xfId="5668"/>
    <cellStyle name="Style 1 3 2 5 2 2 2" xfId="5669"/>
    <cellStyle name="Style 1 3 2 5 2 2 2 2" xfId="5670"/>
    <cellStyle name="Style 1 3 2 5 2 2 3" xfId="5671"/>
    <cellStyle name="Style 1 3 2 5 2 3" xfId="5672"/>
    <cellStyle name="Style 1 3 2 5 2 3 2" xfId="5673"/>
    <cellStyle name="Style 1 3 2 5 2 4" xfId="5674"/>
    <cellStyle name="Style 1 3 2 5 3" xfId="5675"/>
    <cellStyle name="Style 1 3 2 5 3 2" xfId="5676"/>
    <cellStyle name="Style 1 3 2 5 3 2 2" xfId="5677"/>
    <cellStyle name="Style 1 3 2 5 3 3" xfId="5678"/>
    <cellStyle name="Style 1 3 2 5 3 4" xfId="5679"/>
    <cellStyle name="Style 1 3 2 5 4" xfId="5680"/>
    <cellStyle name="Style 1 3 2 5 4 2" xfId="5681"/>
    <cellStyle name="Style 1 3 2 5 4 2 2" xfId="5682"/>
    <cellStyle name="Style 1 3 2 5 4 3" xfId="5683"/>
    <cellStyle name="Style 1 3 2 5 5" xfId="5684"/>
    <cellStyle name="Style 1 3 2 5 5 2" xfId="5685"/>
    <cellStyle name="Style 1 3 2 5 6" xfId="5686"/>
    <cellStyle name="Style 1 3 3" xfId="5687"/>
    <cellStyle name="Style 1 3 3 2" xfId="5688"/>
    <cellStyle name="Style 1 3 3 2 2" xfId="5689"/>
    <cellStyle name="Style 1 3 3 2 2 2" xfId="5690"/>
    <cellStyle name="Style 1 3 3 2 2 2 2" xfId="5691"/>
    <cellStyle name="Style 1 3 3 2 2 2 2 2" xfId="5692"/>
    <cellStyle name="Style 1 3 3 2 2 2 3" xfId="5693"/>
    <cellStyle name="Style 1 3 3 2 2 3" xfId="5694"/>
    <cellStyle name="Style 1 3 3 2 2 3 2" xfId="5695"/>
    <cellStyle name="Style 1 3 3 2 2 4" xfId="5696"/>
    <cellStyle name="Style 1 3 3 2 3" xfId="5697"/>
    <cellStyle name="Style 1 3 3 2 3 2" xfId="5698"/>
    <cellStyle name="Style 1 3 3 2 3 2 2" xfId="5699"/>
    <cellStyle name="Style 1 3 3 2 3 3" xfId="5700"/>
    <cellStyle name="Style 1 3 3 2 3 4" xfId="5701"/>
    <cellStyle name="Style 1 3 3 2 4" xfId="5702"/>
    <cellStyle name="Style 1 3 3 2 4 2" xfId="5703"/>
    <cellStyle name="Style 1 3 3 2 4 2 2" xfId="5704"/>
    <cellStyle name="Style 1 3 3 2 4 3" xfId="5705"/>
    <cellStyle name="Style 1 3 3 2 5" xfId="5706"/>
    <cellStyle name="Style 1 3 3 3" xfId="5707"/>
    <cellStyle name="Style 1 3 3 3 2" xfId="5708"/>
    <cellStyle name="Style 1 3 3 3 2 2" xfId="5709"/>
    <cellStyle name="Style 1 3 3 3 2 2 2" xfId="5710"/>
    <cellStyle name="Style 1 3 3 3 2 2 2 2" xfId="5711"/>
    <cellStyle name="Style 1 3 3 3 2 2 3" xfId="5712"/>
    <cellStyle name="Style 1 3 3 3 2 3" xfId="5713"/>
    <cellStyle name="Style 1 3 3 3 2 3 2" xfId="5714"/>
    <cellStyle name="Style 1 3 3 3 2 4" xfId="5715"/>
    <cellStyle name="Style 1 3 3 3 3" xfId="5716"/>
    <cellStyle name="Style 1 3 3 3 3 2" xfId="5717"/>
    <cellStyle name="Style 1 3 3 3 3 2 2" xfId="5718"/>
    <cellStyle name="Style 1 3 3 3 3 3" xfId="5719"/>
    <cellStyle name="Style 1 3 3 3 3 4" xfId="5720"/>
    <cellStyle name="Style 1 3 3 3 4" xfId="5721"/>
    <cellStyle name="Style 1 3 3 3 4 2" xfId="5722"/>
    <cellStyle name="Style 1 3 3 3 4 2 2" xfId="5723"/>
    <cellStyle name="Style 1 3 3 3 4 3" xfId="5724"/>
    <cellStyle name="Style 1 3 3 3 5" xfId="5725"/>
    <cellStyle name="Style 1 3 3 3 5 2" xfId="5726"/>
    <cellStyle name="Style 1 3 3 3 6" xfId="5727"/>
    <cellStyle name="Style 1 3 3 4" xfId="5728"/>
    <cellStyle name="Style 1 3 3 4 2" xfId="5729"/>
    <cellStyle name="Style 1 3 3 4 2 2" xfId="5730"/>
    <cellStyle name="Style 1 3 3 4 2 2 2" xfId="5731"/>
    <cellStyle name="Style 1 3 3 4 2 2 2 2" xfId="5732"/>
    <cellStyle name="Style 1 3 3 4 2 2 3" xfId="5733"/>
    <cellStyle name="Style 1 3 3 4 2 3" xfId="5734"/>
    <cellStyle name="Style 1 3 3 4 2 3 2" xfId="5735"/>
    <cellStyle name="Style 1 3 3 4 2 4" xfId="5736"/>
    <cellStyle name="Style 1 3 3 4 3" xfId="5737"/>
    <cellStyle name="Style 1 3 3 4 3 2" xfId="5738"/>
    <cellStyle name="Style 1 3 3 4 3 2 2" xfId="5739"/>
    <cellStyle name="Style 1 3 3 4 3 3" xfId="5740"/>
    <cellStyle name="Style 1 3 3 4 3 4" xfId="5741"/>
    <cellStyle name="Style 1 3 3 4 4" xfId="5742"/>
    <cellStyle name="Style 1 3 3 4 4 2" xfId="5743"/>
    <cellStyle name="Style 1 3 3 4 4 2 2" xfId="5744"/>
    <cellStyle name="Style 1 3 3 4 4 3" xfId="5745"/>
    <cellStyle name="Style 1 3 3 4 5" xfId="5746"/>
    <cellStyle name="Style 1 3 3 4 5 2" xfId="5747"/>
    <cellStyle name="Style 1 3 3 4 6" xfId="5748"/>
    <cellStyle name="Style 1 3 3 5" xfId="5749"/>
    <cellStyle name="Style 1 3 3 5 2" xfId="5750"/>
    <cellStyle name="Style 1 3 4" xfId="5751"/>
    <cellStyle name="Style 1 3 4 2" xfId="5752"/>
    <cellStyle name="Style 1 3 4 2 2" xfId="5753"/>
    <cellStyle name="Style 1 3 4 2 2 2" xfId="5754"/>
    <cellStyle name="Style 1 3 4 2 2 2 2" xfId="5755"/>
    <cellStyle name="Style 1 3 4 2 2 2 2 2" xfId="5756"/>
    <cellStyle name="Style 1 3 4 2 2 2 3" xfId="5757"/>
    <cellStyle name="Style 1 3 4 2 2 3" xfId="5758"/>
    <cellStyle name="Style 1 3 4 2 2 3 2" xfId="5759"/>
    <cellStyle name="Style 1 3 4 2 2 4" xfId="5760"/>
    <cellStyle name="Style 1 3 4 2 3" xfId="5761"/>
    <cellStyle name="Style 1 3 4 2 3 2" xfId="5762"/>
    <cellStyle name="Style 1 3 4 2 3 2 2" xfId="5763"/>
    <cellStyle name="Style 1 3 4 2 3 3" xfId="5764"/>
    <cellStyle name="Style 1 3 4 2 3 4" xfId="5765"/>
    <cellStyle name="Style 1 3 4 2 4" xfId="5766"/>
    <cellStyle name="Style 1 3 4 2 4 2" xfId="5767"/>
    <cellStyle name="Style 1 3 4 2 4 2 2" xfId="5768"/>
    <cellStyle name="Style 1 3 4 2 4 3" xfId="5769"/>
    <cellStyle name="Style 1 3 4 2 5" xfId="5770"/>
    <cellStyle name="Style 1 3 4 2 5 2" xfId="5771"/>
    <cellStyle name="Style 1 3 4 2 6" xfId="5772"/>
    <cellStyle name="Style 1 3 4 3" xfId="5773"/>
    <cellStyle name="Style 1 3 4 3 2" xfId="5774"/>
    <cellStyle name="Style 1 3 4 3 2 2" xfId="5775"/>
    <cellStyle name="Style 1 3 4 3 2 2 2" xfId="5776"/>
    <cellStyle name="Style 1 3 4 3 2 2 2 2" xfId="5777"/>
    <cellStyle name="Style 1 3 4 3 2 2 3" xfId="5778"/>
    <cellStyle name="Style 1 3 4 3 2 3" xfId="5779"/>
    <cellStyle name="Style 1 3 4 3 2 3 2" xfId="5780"/>
    <cellStyle name="Style 1 3 4 3 2 4" xfId="5781"/>
    <cellStyle name="Style 1 3 4 3 3" xfId="5782"/>
    <cellStyle name="Style 1 3 4 3 3 2" xfId="5783"/>
    <cellStyle name="Style 1 3 4 3 3 2 2" xfId="5784"/>
    <cellStyle name="Style 1 3 4 3 3 3" xfId="5785"/>
    <cellStyle name="Style 1 3 4 3 3 4" xfId="5786"/>
    <cellStyle name="Style 1 3 4 3 4" xfId="5787"/>
    <cellStyle name="Style 1 3 4 3 4 2" xfId="5788"/>
    <cellStyle name="Style 1 3 4 3 4 2 2" xfId="5789"/>
    <cellStyle name="Style 1 3 4 3 4 3" xfId="5790"/>
    <cellStyle name="Style 1 3 4 3 5" xfId="5791"/>
    <cellStyle name="Style 1 3 4 3 5 2" xfId="5792"/>
    <cellStyle name="Style 1 3 4 3 6" xfId="5793"/>
    <cellStyle name="Style 1 3 4 4" xfId="5794"/>
    <cellStyle name="Style 1 3 4 4 2" xfId="5795"/>
    <cellStyle name="Style 1 3 4 4 2 2" xfId="5796"/>
    <cellStyle name="Style 1 3 4 4 2 2 2" xfId="5797"/>
    <cellStyle name="Style 1 3 4 4 2 3" xfId="5798"/>
    <cellStyle name="Style 1 3 4 4 3" xfId="5799"/>
    <cellStyle name="Style 1 3 4 4 3 2" xfId="5800"/>
    <cellStyle name="Style 1 3 4 4 4" xfId="5801"/>
    <cellStyle name="Style 1 3 4 5" xfId="5802"/>
    <cellStyle name="Style 1 3 4 5 2" xfId="5803"/>
    <cellStyle name="Style 1 3 4 5 2 2" xfId="5804"/>
    <cellStyle name="Style 1 3 4 5 3" xfId="5805"/>
    <cellStyle name="Style 1 3 4 5 4" xfId="5806"/>
    <cellStyle name="Style 1 3 4 6" xfId="5807"/>
    <cellStyle name="Style 1 3 4 6 2" xfId="5808"/>
    <cellStyle name="Style 1 3 4 6 2 2" xfId="5809"/>
    <cellStyle name="Style 1 3 4 6 3" xfId="5810"/>
    <cellStyle name="Style 1 3 4 7" xfId="5811"/>
    <cellStyle name="Style 1 3 5" xfId="5812"/>
    <cellStyle name="Style 1 3 5 2" xfId="5813"/>
    <cellStyle name="Style 1 3 5 2 2" xfId="5814"/>
    <cellStyle name="Style 1 3 5 2 2 2" xfId="5815"/>
    <cellStyle name="Style 1 3 5 2 2 2 2" xfId="5816"/>
    <cellStyle name="Style 1 3 5 2 2 3" xfId="5817"/>
    <cellStyle name="Style 1 3 5 2 3" xfId="5818"/>
    <cellStyle name="Style 1 3 5 2 3 2" xfId="5819"/>
    <cellStyle name="Style 1 3 5 2 4" xfId="5820"/>
    <cellStyle name="Style 1 3 5 3" xfId="5821"/>
    <cellStyle name="Style 1 3 5 3 2" xfId="5822"/>
    <cellStyle name="Style 1 3 5 3 2 2" xfId="5823"/>
    <cellStyle name="Style 1 3 5 3 3" xfId="5824"/>
    <cellStyle name="Style 1 3 5 3 4" xfId="5825"/>
    <cellStyle name="Style 1 3 5 4" xfId="5826"/>
    <cellStyle name="Style 1 3 5 4 2" xfId="5827"/>
    <cellStyle name="Style 1 3 5 4 2 2" xfId="5828"/>
    <cellStyle name="Style 1 3 5 4 3" xfId="5829"/>
    <cellStyle name="Style 1 3 5 5" xfId="5830"/>
    <cellStyle name="Style 1 4" xfId="5831"/>
    <cellStyle name="Style 1 5" xfId="5832"/>
    <cellStyle name="Style 1 6" xfId="5833"/>
    <cellStyle name="Style 1_apollo_curves" xfId="5834"/>
    <cellStyle name="Style 2" xfId="5835"/>
    <cellStyle name="TableF" xfId="5836"/>
    <cellStyle name="TableF 2" xfId="5837"/>
    <cellStyle name="text" xfId="5838"/>
    <cellStyle name="text2" xfId="5839"/>
    <cellStyle name="Title 2" xfId="5840"/>
    <cellStyle name="Title 2 2" xfId="5841"/>
    <cellStyle name="Title 3" xfId="5842"/>
    <cellStyle name="Title 4" xfId="5843"/>
    <cellStyle name="Title 5" xfId="5844"/>
    <cellStyle name="Title 6" xfId="5845"/>
    <cellStyle name="title2" xfId="5846"/>
    <cellStyle name="TopGrey" xfId="5847"/>
    <cellStyle name="Total 2" xfId="5848"/>
    <cellStyle name="Total 2 2" xfId="5849"/>
    <cellStyle name="Total 2 2 2" xfId="5850"/>
    <cellStyle name="Total 2 2 2 2" xfId="5851"/>
    <cellStyle name="Total 2 2 2 2 2" xfId="5852"/>
    <cellStyle name="Total 2 2 2 2 2 2" xfId="5853"/>
    <cellStyle name="Total 2 2 2 2 2 2 2" xfId="5854"/>
    <cellStyle name="Total 2 2 2 2 2 2 2 2" xfId="5855"/>
    <cellStyle name="Total 2 2 2 2 2 2 2 2 2" xfId="5856"/>
    <cellStyle name="Total 2 2 2 2 2 2 2 3" xfId="5857"/>
    <cellStyle name="Total 2 2 2 2 2 2 3" xfId="5858"/>
    <cellStyle name="Total 2 2 2 2 2 2 3 2" xfId="5859"/>
    <cellStyle name="Total 2 2 2 2 2 2 4" xfId="5860"/>
    <cellStyle name="Total 2 2 2 2 2 3" xfId="5861"/>
    <cellStyle name="Total 2 2 2 2 2 3 2" xfId="5862"/>
    <cellStyle name="Total 2 2 2 2 2 3 2 2" xfId="5863"/>
    <cellStyle name="Total 2 2 2 2 2 3 3" xfId="5864"/>
    <cellStyle name="Total 2 2 2 2 2 3 4" xfId="5865"/>
    <cellStyle name="Total 2 2 2 2 2 4" xfId="5866"/>
    <cellStyle name="Total 2 2 2 2 2 4 2" xfId="5867"/>
    <cellStyle name="Total 2 2 2 2 2 4 2 2" xfId="5868"/>
    <cellStyle name="Total 2 2 2 2 2 4 3" xfId="5869"/>
    <cellStyle name="Total 2 2 2 2 2 5" xfId="5870"/>
    <cellStyle name="Total 2 2 2 2 2 5 2" xfId="5871"/>
    <cellStyle name="Total 2 2 2 2 2 6" xfId="5872"/>
    <cellStyle name="Total 2 2 2 2 3" xfId="5873"/>
    <cellStyle name="Total 2 2 2 2 3 2" xfId="5874"/>
    <cellStyle name="Total 2 2 2 2 3 2 2" xfId="5875"/>
    <cellStyle name="Total 2 2 2 2 3 2 2 2" xfId="5876"/>
    <cellStyle name="Total 2 2 2 2 3 2 2 2 2" xfId="5877"/>
    <cellStyle name="Total 2 2 2 2 3 2 2 3" xfId="5878"/>
    <cellStyle name="Total 2 2 2 2 3 2 3" xfId="5879"/>
    <cellStyle name="Total 2 2 2 2 3 2 3 2" xfId="5880"/>
    <cellStyle name="Total 2 2 2 2 3 2 4" xfId="5881"/>
    <cellStyle name="Total 2 2 2 2 3 3" xfId="5882"/>
    <cellStyle name="Total 2 2 2 2 3 3 2" xfId="5883"/>
    <cellStyle name="Total 2 2 2 2 3 3 2 2" xfId="5884"/>
    <cellStyle name="Total 2 2 2 2 3 3 3" xfId="5885"/>
    <cellStyle name="Total 2 2 2 2 3 3 4" xfId="5886"/>
    <cellStyle name="Total 2 2 2 2 3 4" xfId="5887"/>
    <cellStyle name="Total 2 2 2 2 3 4 2" xfId="5888"/>
    <cellStyle name="Total 2 2 2 2 3 4 2 2" xfId="5889"/>
    <cellStyle name="Total 2 2 2 2 3 4 3" xfId="5890"/>
    <cellStyle name="Total 2 2 2 2 3 5" xfId="5891"/>
    <cellStyle name="Total 2 2 2 2 3 5 2" xfId="5892"/>
    <cellStyle name="Total 2 2 2 2 3 6" xfId="5893"/>
    <cellStyle name="Total 2 2 2 2 4" xfId="5894"/>
    <cellStyle name="Total 2 2 2 2 4 2" xfId="5895"/>
    <cellStyle name="Total 2 2 2 2 4 2 2" xfId="5896"/>
    <cellStyle name="Total 2 2 2 2 4 2 2 2" xfId="5897"/>
    <cellStyle name="Total 2 2 2 2 4 2 2 2 2" xfId="5898"/>
    <cellStyle name="Total 2 2 2 2 4 2 2 3" xfId="5899"/>
    <cellStyle name="Total 2 2 2 2 4 2 3" xfId="5900"/>
    <cellStyle name="Total 2 2 2 2 4 2 3 2" xfId="5901"/>
    <cellStyle name="Total 2 2 2 2 4 2 4" xfId="5902"/>
    <cellStyle name="Total 2 2 2 2 4 3" xfId="5903"/>
    <cellStyle name="Total 2 2 2 2 4 3 2" xfId="5904"/>
    <cellStyle name="Total 2 2 2 2 4 3 2 2" xfId="5905"/>
    <cellStyle name="Total 2 2 2 2 4 3 3" xfId="5906"/>
    <cellStyle name="Total 2 2 2 2 4 3 4" xfId="5907"/>
    <cellStyle name="Total 2 2 2 2 4 4" xfId="5908"/>
    <cellStyle name="Total 2 2 2 2 4 4 2" xfId="5909"/>
    <cellStyle name="Total 2 2 2 2 4 4 2 2" xfId="5910"/>
    <cellStyle name="Total 2 2 2 2 4 4 3" xfId="5911"/>
    <cellStyle name="Total 2 2 2 2 4 5" xfId="5912"/>
    <cellStyle name="Total 2 2 2 2 4 5 2" xfId="5913"/>
    <cellStyle name="Total 2 2 2 2 4 6" xfId="5914"/>
    <cellStyle name="Total 2 2 2 2 5" xfId="5915"/>
    <cellStyle name="Total 2 2 2 2 5 2" xfId="5916"/>
    <cellStyle name="Total 2 2 2 3" xfId="5917"/>
    <cellStyle name="Total 2 2 2 3 2" xfId="5918"/>
    <cellStyle name="Total 2 2 2 3 2 2" xfId="5919"/>
    <cellStyle name="Total 2 2 2 3 2 2 2" xfId="5920"/>
    <cellStyle name="Total 2 2 2 3 2 2 2 2" xfId="5921"/>
    <cellStyle name="Total 2 2 2 3 2 2 3" xfId="5922"/>
    <cellStyle name="Total 2 2 2 3 2 3" xfId="5923"/>
    <cellStyle name="Total 2 2 2 3 2 3 2" xfId="5924"/>
    <cellStyle name="Total 2 2 2 3 2 4" xfId="5925"/>
    <cellStyle name="Total 2 2 2 3 3" xfId="5926"/>
    <cellStyle name="Total 2 2 2 3 3 2" xfId="5927"/>
    <cellStyle name="Total 2 2 2 3 3 2 2" xfId="5928"/>
    <cellStyle name="Total 2 2 2 3 3 3" xfId="5929"/>
    <cellStyle name="Total 2 2 2 3 3 4" xfId="5930"/>
    <cellStyle name="Total 2 2 2 3 4" xfId="5931"/>
    <cellStyle name="Total 2 2 2 3 4 2" xfId="5932"/>
    <cellStyle name="Total 2 2 2 3 4 2 2" xfId="5933"/>
    <cellStyle name="Total 2 2 2 3 4 3" xfId="5934"/>
    <cellStyle name="Total 2 2 2 3 5" xfId="5935"/>
    <cellStyle name="Total 2 2 2 3 5 2" xfId="5936"/>
    <cellStyle name="Total 2 2 2 3 6" xfId="5937"/>
    <cellStyle name="Total 2 2 2 4" xfId="5938"/>
    <cellStyle name="Total 2 2 2 4 2" xfId="5939"/>
    <cellStyle name="Total 2 2 2 4 2 2" xfId="5940"/>
    <cellStyle name="Total 2 2 2 4 2 2 2" xfId="5941"/>
    <cellStyle name="Total 2 2 2 4 2 2 2 2" xfId="5942"/>
    <cellStyle name="Total 2 2 2 4 2 2 3" xfId="5943"/>
    <cellStyle name="Total 2 2 2 4 2 3" xfId="5944"/>
    <cellStyle name="Total 2 2 2 4 2 3 2" xfId="5945"/>
    <cellStyle name="Total 2 2 2 4 2 4" xfId="5946"/>
    <cellStyle name="Total 2 2 2 4 3" xfId="5947"/>
    <cellStyle name="Total 2 2 2 4 3 2" xfId="5948"/>
    <cellStyle name="Total 2 2 2 4 3 2 2" xfId="5949"/>
    <cellStyle name="Total 2 2 2 4 3 3" xfId="5950"/>
    <cellStyle name="Total 2 2 2 4 3 4" xfId="5951"/>
    <cellStyle name="Total 2 2 2 4 4" xfId="5952"/>
    <cellStyle name="Total 2 2 2 4 4 2" xfId="5953"/>
    <cellStyle name="Total 2 2 2 4 4 2 2" xfId="5954"/>
    <cellStyle name="Total 2 2 2 4 4 3" xfId="5955"/>
    <cellStyle name="Total 2 2 2 4 5" xfId="5956"/>
    <cellStyle name="Total 2 2 2 4 5 2" xfId="5957"/>
    <cellStyle name="Total 2 2 2 4 6" xfId="5958"/>
    <cellStyle name="Total 2 2 2 5" xfId="5959"/>
    <cellStyle name="Total 2 2 2 5 2" xfId="5960"/>
    <cellStyle name="Total 2 2 2 5 2 2" xfId="5961"/>
    <cellStyle name="Total 2 2 2 5 2 2 2" xfId="5962"/>
    <cellStyle name="Total 2 2 2 5 2 2 2 2" xfId="5963"/>
    <cellStyle name="Total 2 2 2 5 2 2 3" xfId="5964"/>
    <cellStyle name="Total 2 2 2 5 2 3" xfId="5965"/>
    <cellStyle name="Total 2 2 2 5 2 3 2" xfId="5966"/>
    <cellStyle name="Total 2 2 2 5 2 4" xfId="5967"/>
    <cellStyle name="Total 2 2 2 5 3" xfId="5968"/>
    <cellStyle name="Total 2 2 2 5 3 2" xfId="5969"/>
    <cellStyle name="Total 2 2 2 5 3 2 2" xfId="5970"/>
    <cellStyle name="Total 2 2 2 5 3 3" xfId="5971"/>
    <cellStyle name="Total 2 2 2 5 3 4" xfId="5972"/>
    <cellStyle name="Total 2 2 2 5 4" xfId="5973"/>
    <cellStyle name="Total 2 2 2 5 4 2" xfId="5974"/>
    <cellStyle name="Total 2 2 2 5 4 2 2" xfId="5975"/>
    <cellStyle name="Total 2 2 2 5 4 3" xfId="5976"/>
    <cellStyle name="Total 2 2 2 5 5" xfId="5977"/>
    <cellStyle name="Total 2 2 2 5 5 2" xfId="5978"/>
    <cellStyle name="Total 2 2 2 5 6" xfId="5979"/>
    <cellStyle name="Total 2 2 2 6" xfId="5980"/>
    <cellStyle name="Total 2 2 2 6 2" xfId="5981"/>
    <cellStyle name="Total 2 2 3" xfId="5982"/>
    <cellStyle name="Total 2 2 3 2" xfId="5983"/>
    <cellStyle name="Total 2 2 3 2 2" xfId="5984"/>
    <cellStyle name="Total 2 2 3 2 2 2" xfId="5985"/>
    <cellStyle name="Total 2 2 3 2 2 2 2" xfId="5986"/>
    <cellStyle name="Total 2 2 3 2 2 2 2 2" xfId="5987"/>
    <cellStyle name="Total 2 2 3 2 2 2 3" xfId="5988"/>
    <cellStyle name="Total 2 2 3 2 2 3" xfId="5989"/>
    <cellStyle name="Total 2 2 3 2 2 3 2" xfId="5990"/>
    <cellStyle name="Total 2 2 3 2 2 4" xfId="5991"/>
    <cellStyle name="Total 2 2 3 2 3" xfId="5992"/>
    <cellStyle name="Total 2 2 3 2 3 2" xfId="5993"/>
    <cellStyle name="Total 2 2 3 2 3 2 2" xfId="5994"/>
    <cellStyle name="Total 2 2 3 2 3 3" xfId="5995"/>
    <cellStyle name="Total 2 2 3 2 3 4" xfId="5996"/>
    <cellStyle name="Total 2 2 3 2 4" xfId="5997"/>
    <cellStyle name="Total 2 2 3 2 4 2" xfId="5998"/>
    <cellStyle name="Total 2 2 3 2 4 2 2" xfId="5999"/>
    <cellStyle name="Total 2 2 3 2 4 3" xfId="6000"/>
    <cellStyle name="Total 2 2 3 2 5" xfId="6001"/>
    <cellStyle name="Total 2 2 3 2 5 2" xfId="6002"/>
    <cellStyle name="Total 2 2 3 2 6" xfId="6003"/>
    <cellStyle name="Total 2 2 3 3" xfId="6004"/>
    <cellStyle name="Total 2 2 3 3 2" xfId="6005"/>
    <cellStyle name="Total 2 2 3 3 2 2" xfId="6006"/>
    <cellStyle name="Total 2 2 3 3 2 2 2" xfId="6007"/>
    <cellStyle name="Total 2 2 3 3 2 2 2 2" xfId="6008"/>
    <cellStyle name="Total 2 2 3 3 2 2 3" xfId="6009"/>
    <cellStyle name="Total 2 2 3 3 2 3" xfId="6010"/>
    <cellStyle name="Total 2 2 3 3 2 3 2" xfId="6011"/>
    <cellStyle name="Total 2 2 3 3 2 4" xfId="6012"/>
    <cellStyle name="Total 2 2 3 3 3" xfId="6013"/>
    <cellStyle name="Total 2 2 3 3 3 2" xfId="6014"/>
    <cellStyle name="Total 2 2 3 3 3 2 2" xfId="6015"/>
    <cellStyle name="Total 2 2 3 3 3 3" xfId="6016"/>
    <cellStyle name="Total 2 2 3 3 3 4" xfId="6017"/>
    <cellStyle name="Total 2 2 3 3 4" xfId="6018"/>
    <cellStyle name="Total 2 2 3 3 4 2" xfId="6019"/>
    <cellStyle name="Total 2 2 3 3 4 2 2" xfId="6020"/>
    <cellStyle name="Total 2 2 3 3 4 3" xfId="6021"/>
    <cellStyle name="Total 2 2 3 3 5" xfId="6022"/>
    <cellStyle name="Total 2 2 3 3 5 2" xfId="6023"/>
    <cellStyle name="Total 2 2 3 3 6" xfId="6024"/>
    <cellStyle name="Total 2 2 3 4" xfId="6025"/>
    <cellStyle name="Total 2 2 3 4 2" xfId="6026"/>
    <cellStyle name="Total 2 2 3 4 2 2" xfId="6027"/>
    <cellStyle name="Total 2 2 3 4 2 2 2" xfId="6028"/>
    <cellStyle name="Total 2 2 3 4 2 2 2 2" xfId="6029"/>
    <cellStyle name="Total 2 2 3 4 2 2 3" xfId="6030"/>
    <cellStyle name="Total 2 2 3 4 2 3" xfId="6031"/>
    <cellStyle name="Total 2 2 3 4 2 3 2" xfId="6032"/>
    <cellStyle name="Total 2 2 3 4 2 4" xfId="6033"/>
    <cellStyle name="Total 2 2 3 4 3" xfId="6034"/>
    <cellStyle name="Total 2 2 3 4 3 2" xfId="6035"/>
    <cellStyle name="Total 2 2 3 4 3 2 2" xfId="6036"/>
    <cellStyle name="Total 2 2 3 4 3 3" xfId="6037"/>
    <cellStyle name="Total 2 2 3 4 3 4" xfId="6038"/>
    <cellStyle name="Total 2 2 3 4 4" xfId="6039"/>
    <cellStyle name="Total 2 2 3 4 4 2" xfId="6040"/>
    <cellStyle name="Total 2 2 3 4 4 2 2" xfId="6041"/>
    <cellStyle name="Total 2 2 3 4 4 3" xfId="6042"/>
    <cellStyle name="Total 2 2 3 4 5" xfId="6043"/>
    <cellStyle name="Total 2 2 3 4 5 2" xfId="6044"/>
    <cellStyle name="Total 2 2 3 4 6" xfId="6045"/>
    <cellStyle name="Total 2 2 3 5" xfId="6046"/>
    <cellStyle name="Total 2 2 3 5 2" xfId="6047"/>
    <cellStyle name="Total 2 2 4" xfId="6048"/>
    <cellStyle name="Total 2 2 4 2" xfId="6049"/>
    <cellStyle name="Total 2 2 4 2 2" xfId="6050"/>
    <cellStyle name="Total 2 2 4 2 2 2" xfId="6051"/>
    <cellStyle name="Total 2 2 4 2 2 2 2" xfId="6052"/>
    <cellStyle name="Total 2 2 4 2 2 2 2 2" xfId="6053"/>
    <cellStyle name="Total 2 2 4 2 2 2 3" xfId="6054"/>
    <cellStyle name="Total 2 2 4 2 2 3" xfId="6055"/>
    <cellStyle name="Total 2 2 4 2 2 3 2" xfId="6056"/>
    <cellStyle name="Total 2 2 4 2 2 4" xfId="6057"/>
    <cellStyle name="Total 2 2 4 2 3" xfId="6058"/>
    <cellStyle name="Total 2 2 4 2 3 2" xfId="6059"/>
    <cellStyle name="Total 2 2 4 2 3 2 2" xfId="6060"/>
    <cellStyle name="Total 2 2 4 2 3 3" xfId="6061"/>
    <cellStyle name="Total 2 2 4 2 3 4" xfId="6062"/>
    <cellStyle name="Total 2 2 4 2 4" xfId="6063"/>
    <cellStyle name="Total 2 2 4 2 4 2" xfId="6064"/>
    <cellStyle name="Total 2 2 4 2 4 2 2" xfId="6065"/>
    <cellStyle name="Total 2 2 4 2 4 3" xfId="6066"/>
    <cellStyle name="Total 2 2 4 2 5" xfId="6067"/>
    <cellStyle name="Total 2 2 4 2 5 2" xfId="6068"/>
    <cellStyle name="Total 2 2 4 2 6" xfId="6069"/>
    <cellStyle name="Total 2 2 4 3" xfId="6070"/>
    <cellStyle name="Total 2 2 4 3 2" xfId="6071"/>
    <cellStyle name="Total 2 2 4 3 2 2" xfId="6072"/>
    <cellStyle name="Total 2 2 4 3 2 2 2" xfId="6073"/>
    <cellStyle name="Total 2 2 4 3 2 2 2 2" xfId="6074"/>
    <cellStyle name="Total 2 2 4 3 2 2 3" xfId="6075"/>
    <cellStyle name="Total 2 2 4 3 2 3" xfId="6076"/>
    <cellStyle name="Total 2 2 4 3 2 3 2" xfId="6077"/>
    <cellStyle name="Total 2 2 4 3 2 4" xfId="6078"/>
    <cellStyle name="Total 2 2 4 3 3" xfId="6079"/>
    <cellStyle name="Total 2 2 4 3 3 2" xfId="6080"/>
    <cellStyle name="Total 2 2 4 3 3 2 2" xfId="6081"/>
    <cellStyle name="Total 2 2 4 3 3 3" xfId="6082"/>
    <cellStyle name="Total 2 2 4 3 3 4" xfId="6083"/>
    <cellStyle name="Total 2 2 4 3 4" xfId="6084"/>
    <cellStyle name="Total 2 2 4 3 4 2" xfId="6085"/>
    <cellStyle name="Total 2 2 4 3 4 2 2" xfId="6086"/>
    <cellStyle name="Total 2 2 4 3 4 3" xfId="6087"/>
    <cellStyle name="Total 2 2 4 3 5" xfId="6088"/>
    <cellStyle name="Total 2 2 4 3 5 2" xfId="6089"/>
    <cellStyle name="Total 2 2 4 3 6" xfId="6090"/>
    <cellStyle name="Total 2 2 4 4" xfId="6091"/>
    <cellStyle name="Total 2 2 4 4 2" xfId="6092"/>
    <cellStyle name="Total 2 2 4 4 2 2" xfId="6093"/>
    <cellStyle name="Total 2 2 4 4 2 2 2" xfId="6094"/>
    <cellStyle name="Total 2 2 4 4 2 3" xfId="6095"/>
    <cellStyle name="Total 2 2 4 4 3" xfId="6096"/>
    <cellStyle name="Total 2 2 4 4 3 2" xfId="6097"/>
    <cellStyle name="Total 2 2 4 4 4" xfId="6098"/>
    <cellStyle name="Total 2 2 4 5" xfId="6099"/>
    <cellStyle name="Total 2 2 4 5 2" xfId="6100"/>
    <cellStyle name="Total 2 2 4 5 2 2" xfId="6101"/>
    <cellStyle name="Total 2 2 4 5 3" xfId="6102"/>
    <cellStyle name="Total 2 2 4 5 4" xfId="6103"/>
    <cellStyle name="Total 2 2 4 6" xfId="6104"/>
    <cellStyle name="Total 2 2 4 6 2" xfId="6105"/>
    <cellStyle name="Total 2 2 4 6 2 2" xfId="6106"/>
    <cellStyle name="Total 2 2 4 6 3" xfId="6107"/>
    <cellStyle name="Total 2 2 4 7" xfId="6108"/>
    <cellStyle name="Total 2 2 4 7 2" xfId="6109"/>
    <cellStyle name="Total 2 2 4 8" xfId="6110"/>
    <cellStyle name="Total 2 2 5" xfId="6111"/>
    <cellStyle name="Total 2 2 5 2" xfId="6112"/>
    <cellStyle name="Total 2 2 5 2 2" xfId="6113"/>
    <cellStyle name="Total 2 2 5 2 2 2" xfId="6114"/>
    <cellStyle name="Total 2 2 5 2 2 2 2" xfId="6115"/>
    <cellStyle name="Total 2 2 5 2 2 3" xfId="6116"/>
    <cellStyle name="Total 2 2 5 2 3" xfId="6117"/>
    <cellStyle name="Total 2 2 5 2 3 2" xfId="6118"/>
    <cellStyle name="Total 2 2 5 2 4" xfId="6119"/>
    <cellStyle name="Total 2 2 5 3" xfId="6120"/>
    <cellStyle name="Total 2 2 5 3 2" xfId="6121"/>
    <cellStyle name="Total 2 2 5 3 2 2" xfId="6122"/>
    <cellStyle name="Total 2 2 5 3 3" xfId="6123"/>
    <cellStyle name="Total 2 2 5 3 4" xfId="6124"/>
    <cellStyle name="Total 2 2 5 4" xfId="6125"/>
    <cellStyle name="Total 2 2 5 4 2" xfId="6126"/>
    <cellStyle name="Total 2 2 5 4 2 2" xfId="6127"/>
    <cellStyle name="Total 2 2 5 4 3" xfId="6128"/>
    <cellStyle name="Total 2 2 5 5" xfId="6129"/>
    <cellStyle name="Total 2 2 5 5 2" xfId="6130"/>
    <cellStyle name="Total 2 2 5 6" xfId="6131"/>
    <cellStyle name="Total 2 3" xfId="6132"/>
    <cellStyle name="Total 2 3 2" xfId="6133"/>
    <cellStyle name="Total 2 3 2 2" xfId="6134"/>
    <cellStyle name="Total 2 3 2 2 2" xfId="6135"/>
    <cellStyle name="Total 2 3 2 2 2 2" xfId="6136"/>
    <cellStyle name="Total 2 3 2 2 2 2 2" xfId="6137"/>
    <cellStyle name="Total 2 3 2 2 2 2 2 2" xfId="6138"/>
    <cellStyle name="Total 2 3 2 2 2 2 3" xfId="6139"/>
    <cellStyle name="Total 2 3 2 2 2 3" xfId="6140"/>
    <cellStyle name="Total 2 3 2 2 2 3 2" xfId="6141"/>
    <cellStyle name="Total 2 3 2 2 2 4" xfId="6142"/>
    <cellStyle name="Total 2 3 2 2 3" xfId="6143"/>
    <cellStyle name="Total 2 3 2 2 3 2" xfId="6144"/>
    <cellStyle name="Total 2 3 2 2 3 2 2" xfId="6145"/>
    <cellStyle name="Total 2 3 2 2 3 3" xfId="6146"/>
    <cellStyle name="Total 2 3 2 2 3 4" xfId="6147"/>
    <cellStyle name="Total 2 3 2 2 4" xfId="6148"/>
    <cellStyle name="Total 2 3 2 2 4 2" xfId="6149"/>
    <cellStyle name="Total 2 3 2 2 4 2 2" xfId="6150"/>
    <cellStyle name="Total 2 3 2 2 4 3" xfId="6151"/>
    <cellStyle name="Total 2 3 2 2 5" xfId="6152"/>
    <cellStyle name="Total 2 3 2 2 5 2" xfId="6153"/>
    <cellStyle name="Total 2 3 2 2 6" xfId="6154"/>
    <cellStyle name="Total 2 3 2 3" xfId="6155"/>
    <cellStyle name="Total 2 3 2 3 2" xfId="6156"/>
    <cellStyle name="Total 2 3 2 3 2 2" xfId="6157"/>
    <cellStyle name="Total 2 3 2 3 2 2 2" xfId="6158"/>
    <cellStyle name="Total 2 3 2 3 2 2 2 2" xfId="6159"/>
    <cellStyle name="Total 2 3 2 3 2 2 3" xfId="6160"/>
    <cellStyle name="Total 2 3 2 3 2 3" xfId="6161"/>
    <cellStyle name="Total 2 3 2 3 2 3 2" xfId="6162"/>
    <cellStyle name="Total 2 3 2 3 2 4" xfId="6163"/>
    <cellStyle name="Total 2 3 2 3 3" xfId="6164"/>
    <cellStyle name="Total 2 3 2 3 3 2" xfId="6165"/>
    <cellStyle name="Total 2 3 2 3 3 2 2" xfId="6166"/>
    <cellStyle name="Total 2 3 2 3 3 3" xfId="6167"/>
    <cellStyle name="Total 2 3 2 3 3 4" xfId="6168"/>
    <cellStyle name="Total 2 3 2 3 4" xfId="6169"/>
    <cellStyle name="Total 2 3 2 3 4 2" xfId="6170"/>
    <cellStyle name="Total 2 3 2 3 4 2 2" xfId="6171"/>
    <cellStyle name="Total 2 3 2 3 4 3" xfId="6172"/>
    <cellStyle name="Total 2 3 2 3 5" xfId="6173"/>
    <cellStyle name="Total 2 3 2 3 5 2" xfId="6174"/>
    <cellStyle name="Total 2 3 2 3 6" xfId="6175"/>
    <cellStyle name="Total 2 3 2 4" xfId="6176"/>
    <cellStyle name="Total 2 3 2 4 2" xfId="6177"/>
    <cellStyle name="Total 2 3 2 4 2 2" xfId="6178"/>
    <cellStyle name="Total 2 3 2 4 2 2 2" xfId="6179"/>
    <cellStyle name="Total 2 3 2 4 2 2 2 2" xfId="6180"/>
    <cellStyle name="Total 2 3 2 4 2 2 3" xfId="6181"/>
    <cellStyle name="Total 2 3 2 4 2 3" xfId="6182"/>
    <cellStyle name="Total 2 3 2 4 2 3 2" xfId="6183"/>
    <cellStyle name="Total 2 3 2 4 2 4" xfId="6184"/>
    <cellStyle name="Total 2 3 2 4 3" xfId="6185"/>
    <cellStyle name="Total 2 3 2 4 3 2" xfId="6186"/>
    <cellStyle name="Total 2 3 2 4 3 2 2" xfId="6187"/>
    <cellStyle name="Total 2 3 2 4 3 3" xfId="6188"/>
    <cellStyle name="Total 2 3 2 4 3 4" xfId="6189"/>
    <cellStyle name="Total 2 3 2 4 4" xfId="6190"/>
    <cellStyle name="Total 2 3 2 4 4 2" xfId="6191"/>
    <cellStyle name="Total 2 3 2 4 4 2 2" xfId="6192"/>
    <cellStyle name="Total 2 3 2 4 4 3" xfId="6193"/>
    <cellStyle name="Total 2 3 2 4 5" xfId="6194"/>
    <cellStyle name="Total 2 3 2 4 5 2" xfId="6195"/>
    <cellStyle name="Total 2 3 2 4 6" xfId="6196"/>
    <cellStyle name="Total 2 3 2 5" xfId="6197"/>
    <cellStyle name="Total 2 3 2 5 2" xfId="6198"/>
    <cellStyle name="Total 2 3 3" xfId="6199"/>
    <cellStyle name="Total 2 3 3 2" xfId="6200"/>
    <cellStyle name="Total 2 3 3 2 2" xfId="6201"/>
    <cellStyle name="Total 2 3 3 2 2 2" xfId="6202"/>
    <cellStyle name="Total 2 3 3 2 2 2 2" xfId="6203"/>
    <cellStyle name="Total 2 3 3 2 2 3" xfId="6204"/>
    <cellStyle name="Total 2 3 3 2 3" xfId="6205"/>
    <cellStyle name="Total 2 3 3 2 3 2" xfId="6206"/>
    <cellStyle name="Total 2 3 3 2 4" xfId="6207"/>
    <cellStyle name="Total 2 3 3 3" xfId="6208"/>
    <cellStyle name="Total 2 3 3 3 2" xfId="6209"/>
    <cellStyle name="Total 2 3 3 3 2 2" xfId="6210"/>
    <cellStyle name="Total 2 3 3 3 3" xfId="6211"/>
    <cellStyle name="Total 2 3 3 3 4" xfId="6212"/>
    <cellStyle name="Total 2 3 3 4" xfId="6213"/>
    <cellStyle name="Total 2 3 3 4 2" xfId="6214"/>
    <cellStyle name="Total 2 3 3 4 2 2" xfId="6215"/>
    <cellStyle name="Total 2 3 3 4 3" xfId="6216"/>
    <cellStyle name="Total 2 3 3 5" xfId="6217"/>
    <cellStyle name="Total 2 3 3 5 2" xfId="6218"/>
    <cellStyle name="Total 2 3 3 6" xfId="6219"/>
    <cellStyle name="Total 2 3 4" xfId="6220"/>
    <cellStyle name="Total 2 3 4 2" xfId="6221"/>
    <cellStyle name="Total 2 3 4 2 2" xfId="6222"/>
    <cellStyle name="Total 2 3 4 2 2 2" xfId="6223"/>
    <cellStyle name="Total 2 3 4 2 2 2 2" xfId="6224"/>
    <cellStyle name="Total 2 3 4 2 2 3" xfId="6225"/>
    <cellStyle name="Total 2 3 4 2 3" xfId="6226"/>
    <cellStyle name="Total 2 3 4 2 3 2" xfId="6227"/>
    <cellStyle name="Total 2 3 4 2 4" xfId="6228"/>
    <cellStyle name="Total 2 3 4 3" xfId="6229"/>
    <cellStyle name="Total 2 3 4 3 2" xfId="6230"/>
    <cellStyle name="Total 2 3 4 3 2 2" xfId="6231"/>
    <cellStyle name="Total 2 3 4 3 3" xfId="6232"/>
    <cellStyle name="Total 2 3 4 3 4" xfId="6233"/>
    <cellStyle name="Total 2 3 4 4" xfId="6234"/>
    <cellStyle name="Total 2 3 4 4 2" xfId="6235"/>
    <cellStyle name="Total 2 3 4 4 2 2" xfId="6236"/>
    <cellStyle name="Total 2 3 4 4 3" xfId="6237"/>
    <cellStyle name="Total 2 3 4 5" xfId="6238"/>
    <cellStyle name="Total 2 3 4 5 2" xfId="6239"/>
    <cellStyle name="Total 2 3 4 6" xfId="6240"/>
    <cellStyle name="Total 2 3 5" xfId="6241"/>
    <cellStyle name="Total 2 3 5 2" xfId="6242"/>
    <cellStyle name="Total 2 3 5 2 2" xfId="6243"/>
    <cellStyle name="Total 2 3 5 2 2 2" xfId="6244"/>
    <cellStyle name="Total 2 3 5 2 2 2 2" xfId="6245"/>
    <cellStyle name="Total 2 3 5 2 2 3" xfId="6246"/>
    <cellStyle name="Total 2 3 5 2 3" xfId="6247"/>
    <cellStyle name="Total 2 3 5 2 3 2" xfId="6248"/>
    <cellStyle name="Total 2 3 5 2 4" xfId="6249"/>
    <cellStyle name="Total 2 3 5 3" xfId="6250"/>
    <cellStyle name="Total 2 3 5 3 2" xfId="6251"/>
    <cellStyle name="Total 2 3 5 3 2 2" xfId="6252"/>
    <cellStyle name="Total 2 3 5 3 3" xfId="6253"/>
    <cellStyle name="Total 2 3 5 3 4" xfId="6254"/>
    <cellStyle name="Total 2 3 5 4" xfId="6255"/>
    <cellStyle name="Total 2 3 5 4 2" xfId="6256"/>
    <cellStyle name="Total 2 3 5 4 2 2" xfId="6257"/>
    <cellStyle name="Total 2 3 5 4 3" xfId="6258"/>
    <cellStyle name="Total 2 3 5 5" xfId="6259"/>
    <cellStyle name="Total 2 3 5 5 2" xfId="6260"/>
    <cellStyle name="Total 2 3 5 6" xfId="6261"/>
    <cellStyle name="Total 2 3 6" xfId="6262"/>
    <cellStyle name="Total 2 3 6 2" xfId="6263"/>
    <cellStyle name="Total 2 4" xfId="6264"/>
    <cellStyle name="Total 2 4 2" xfId="6265"/>
    <cellStyle name="Total 2 4 2 2" xfId="6266"/>
    <cellStyle name="Total 2 4 2 2 2" xfId="6267"/>
    <cellStyle name="Total 2 4 2 2 2 2" xfId="6268"/>
    <cellStyle name="Total 2 4 2 2 2 2 2" xfId="6269"/>
    <cellStyle name="Total 2 4 2 2 2 3" xfId="6270"/>
    <cellStyle name="Total 2 4 2 2 3" xfId="6271"/>
    <cellStyle name="Total 2 4 2 2 3 2" xfId="6272"/>
    <cellStyle name="Total 2 4 2 2 4" xfId="6273"/>
    <cellStyle name="Total 2 4 2 3" xfId="6274"/>
    <cellStyle name="Total 2 4 2 3 2" xfId="6275"/>
    <cellStyle name="Total 2 4 2 3 2 2" xfId="6276"/>
    <cellStyle name="Total 2 4 2 3 3" xfId="6277"/>
    <cellStyle name="Total 2 4 2 3 4" xfId="6278"/>
    <cellStyle name="Total 2 4 2 4" xfId="6279"/>
    <cellStyle name="Total 2 4 2 4 2" xfId="6280"/>
    <cellStyle name="Total 2 4 2 4 2 2" xfId="6281"/>
    <cellStyle name="Total 2 4 2 4 3" xfId="6282"/>
    <cellStyle name="Total 2 4 2 5" xfId="6283"/>
    <cellStyle name="Total 2 4 2 5 2" xfId="6284"/>
    <cellStyle name="Total 2 4 2 6" xfId="6285"/>
    <cellStyle name="Total 2 4 3" xfId="6286"/>
    <cellStyle name="Total 2 4 3 2" xfId="6287"/>
    <cellStyle name="Total 2 4 3 2 2" xfId="6288"/>
    <cellStyle name="Total 2 4 3 2 2 2" xfId="6289"/>
    <cellStyle name="Total 2 4 3 2 2 2 2" xfId="6290"/>
    <cellStyle name="Total 2 4 3 2 2 3" xfId="6291"/>
    <cellStyle name="Total 2 4 3 2 3" xfId="6292"/>
    <cellStyle name="Total 2 4 3 2 3 2" xfId="6293"/>
    <cellStyle name="Total 2 4 3 2 4" xfId="6294"/>
    <cellStyle name="Total 2 4 3 3" xfId="6295"/>
    <cellStyle name="Total 2 4 3 3 2" xfId="6296"/>
    <cellStyle name="Total 2 4 3 3 2 2" xfId="6297"/>
    <cellStyle name="Total 2 4 3 3 3" xfId="6298"/>
    <cellStyle name="Total 2 4 3 3 4" xfId="6299"/>
    <cellStyle name="Total 2 4 3 4" xfId="6300"/>
    <cellStyle name="Total 2 4 3 4 2" xfId="6301"/>
    <cellStyle name="Total 2 4 3 4 2 2" xfId="6302"/>
    <cellStyle name="Total 2 4 3 4 3" xfId="6303"/>
    <cellStyle name="Total 2 4 3 5" xfId="6304"/>
    <cellStyle name="Total 2 4 3 5 2" xfId="6305"/>
    <cellStyle name="Total 2 4 3 6" xfId="6306"/>
    <cellStyle name="Total 2 4 4" xfId="6307"/>
    <cellStyle name="Total 2 4 4 2" xfId="6308"/>
    <cellStyle name="Total 2 4 4 2 2" xfId="6309"/>
    <cellStyle name="Total 2 4 4 2 2 2" xfId="6310"/>
    <cellStyle name="Total 2 4 4 2 2 2 2" xfId="6311"/>
    <cellStyle name="Total 2 4 4 2 2 3" xfId="6312"/>
    <cellStyle name="Total 2 4 4 2 3" xfId="6313"/>
    <cellStyle name="Total 2 4 4 2 3 2" xfId="6314"/>
    <cellStyle name="Total 2 4 4 2 4" xfId="6315"/>
    <cellStyle name="Total 2 4 4 3" xfId="6316"/>
    <cellStyle name="Total 2 4 4 3 2" xfId="6317"/>
    <cellStyle name="Total 2 4 4 3 2 2" xfId="6318"/>
    <cellStyle name="Total 2 4 4 3 3" xfId="6319"/>
    <cellStyle name="Total 2 4 4 3 4" xfId="6320"/>
    <cellStyle name="Total 2 4 4 4" xfId="6321"/>
    <cellStyle name="Total 2 4 4 4 2" xfId="6322"/>
    <cellStyle name="Total 2 4 4 4 2 2" xfId="6323"/>
    <cellStyle name="Total 2 4 4 4 3" xfId="6324"/>
    <cellStyle name="Total 2 4 4 5" xfId="6325"/>
    <cellStyle name="Total 2 4 4 5 2" xfId="6326"/>
    <cellStyle name="Total 2 4 4 6" xfId="6327"/>
    <cellStyle name="Total 2 4 5" xfId="6328"/>
    <cellStyle name="Total 2 4 5 2" xfId="6329"/>
    <cellStyle name="Total 2 5" xfId="6330"/>
    <cellStyle name="Total 2 5 2" xfId="6331"/>
    <cellStyle name="Total 2 5 2 2" xfId="6332"/>
    <cellStyle name="Total 2 5 2 2 2" xfId="6333"/>
    <cellStyle name="Total 2 5 2 2 2 2" xfId="6334"/>
    <cellStyle name="Total 2 5 2 2 2 2 2" xfId="6335"/>
    <cellStyle name="Total 2 5 2 2 2 3" xfId="6336"/>
    <cellStyle name="Total 2 5 2 2 3" xfId="6337"/>
    <cellStyle name="Total 2 5 2 2 3 2" xfId="6338"/>
    <cellStyle name="Total 2 5 2 2 4" xfId="6339"/>
    <cellStyle name="Total 2 5 2 3" xfId="6340"/>
    <cellStyle name="Total 2 5 2 3 2" xfId="6341"/>
    <cellStyle name="Total 2 5 2 3 2 2" xfId="6342"/>
    <cellStyle name="Total 2 5 2 3 3" xfId="6343"/>
    <cellStyle name="Total 2 5 2 3 4" xfId="6344"/>
    <cellStyle name="Total 2 5 2 4" xfId="6345"/>
    <cellStyle name="Total 2 5 2 4 2" xfId="6346"/>
    <cellStyle name="Total 2 5 2 4 2 2" xfId="6347"/>
    <cellStyle name="Total 2 5 2 4 3" xfId="6348"/>
    <cellStyle name="Total 2 5 2 5" xfId="6349"/>
    <cellStyle name="Total 2 5 2 5 2" xfId="6350"/>
    <cellStyle name="Total 2 5 2 6" xfId="6351"/>
    <cellStyle name="Total 2 5 3" xfId="6352"/>
    <cellStyle name="Total 2 5 3 2" xfId="6353"/>
    <cellStyle name="Total 2 5 3 2 2" xfId="6354"/>
    <cellStyle name="Total 2 5 3 2 2 2" xfId="6355"/>
    <cellStyle name="Total 2 5 3 2 2 2 2" xfId="6356"/>
    <cellStyle name="Total 2 5 3 2 2 3" xfId="6357"/>
    <cellStyle name="Total 2 5 3 2 3" xfId="6358"/>
    <cellStyle name="Total 2 5 3 2 3 2" xfId="6359"/>
    <cellStyle name="Total 2 5 3 2 4" xfId="6360"/>
    <cellStyle name="Total 2 5 3 3" xfId="6361"/>
    <cellStyle name="Total 2 5 3 3 2" xfId="6362"/>
    <cellStyle name="Total 2 5 3 3 2 2" xfId="6363"/>
    <cellStyle name="Total 2 5 3 3 3" xfId="6364"/>
    <cellStyle name="Total 2 5 3 3 4" xfId="6365"/>
    <cellStyle name="Total 2 5 3 4" xfId="6366"/>
    <cellStyle name="Total 2 5 3 4 2" xfId="6367"/>
    <cellStyle name="Total 2 5 3 4 2 2" xfId="6368"/>
    <cellStyle name="Total 2 5 3 4 3" xfId="6369"/>
    <cellStyle name="Total 2 5 3 5" xfId="6370"/>
    <cellStyle name="Total 2 5 3 5 2" xfId="6371"/>
    <cellStyle name="Total 2 5 3 6" xfId="6372"/>
    <cellStyle name="Total 2 5 4" xfId="6373"/>
    <cellStyle name="Total 2 5 4 2" xfId="6374"/>
    <cellStyle name="Total 2 5 4 2 2" xfId="6375"/>
    <cellStyle name="Total 2 5 4 2 2 2" xfId="6376"/>
    <cellStyle name="Total 2 5 4 2 3" xfId="6377"/>
    <cellStyle name="Total 2 5 4 3" xfId="6378"/>
    <cellStyle name="Total 2 5 4 3 2" xfId="6379"/>
    <cellStyle name="Total 2 5 4 4" xfId="6380"/>
    <cellStyle name="Total 2 5 5" xfId="6381"/>
    <cellStyle name="Total 2 5 5 2" xfId="6382"/>
    <cellStyle name="Total 2 5 5 2 2" xfId="6383"/>
    <cellStyle name="Total 2 5 5 3" xfId="6384"/>
    <cellStyle name="Total 2 5 5 4" xfId="6385"/>
    <cellStyle name="Total 2 5 6" xfId="6386"/>
    <cellStyle name="Total 2 5 6 2" xfId="6387"/>
    <cellStyle name="Total 2 5 6 2 2" xfId="6388"/>
    <cellStyle name="Total 2 5 6 3" xfId="6389"/>
    <cellStyle name="Total 2 5 7" xfId="6390"/>
    <cellStyle name="Total 2 5 7 2" xfId="6391"/>
    <cellStyle name="Total 2 5 8" xfId="6392"/>
    <cellStyle name="Total 2 6" xfId="6393"/>
    <cellStyle name="Total 2 6 2" xfId="6394"/>
    <cellStyle name="Total 2 6 2 2" xfId="6395"/>
    <cellStyle name="Total 2 6 2 2 2" xfId="6396"/>
    <cellStyle name="Total 2 6 2 2 2 2" xfId="6397"/>
    <cellStyle name="Total 2 6 2 2 3" xfId="6398"/>
    <cellStyle name="Total 2 6 2 3" xfId="6399"/>
    <cellStyle name="Total 2 6 2 3 2" xfId="6400"/>
    <cellStyle name="Total 2 6 2 4" xfId="6401"/>
    <cellStyle name="Total 2 6 3" xfId="6402"/>
    <cellStyle name="Total 2 6 3 2" xfId="6403"/>
    <cellStyle name="Total 2 6 3 2 2" xfId="6404"/>
    <cellStyle name="Total 2 6 3 3" xfId="6405"/>
    <cellStyle name="Total 2 6 3 4" xfId="6406"/>
    <cellStyle name="Total 2 6 4" xfId="6407"/>
    <cellStyle name="Total 2 6 4 2" xfId="6408"/>
    <cellStyle name="Total 2 6 4 2 2" xfId="6409"/>
    <cellStyle name="Total 2 6 4 3" xfId="6410"/>
    <cellStyle name="Total 2 6 5" xfId="6411"/>
    <cellStyle name="Total 2 6 5 2" xfId="6412"/>
    <cellStyle name="Total 2 6 6" xfId="6413"/>
    <cellStyle name="Total 3" xfId="6414"/>
    <cellStyle name="Total 3 2" xfId="6415"/>
    <cellStyle name="Total 3 2 2" xfId="6416"/>
    <cellStyle name="Total 3 2 2 2" xfId="6417"/>
    <cellStyle name="Total 3 2 2 2 2" xfId="6418"/>
    <cellStyle name="Total 3 2 2 2 2 2" xfId="6419"/>
    <cellStyle name="Total 3 2 2 2 2 2 2" xfId="6420"/>
    <cellStyle name="Total 3 2 2 2 2 2 2 2" xfId="6421"/>
    <cellStyle name="Total 3 2 2 2 2 2 3" xfId="6422"/>
    <cellStyle name="Total 3 2 2 2 2 3" xfId="6423"/>
    <cellStyle name="Total 3 2 2 2 2 3 2" xfId="6424"/>
    <cellStyle name="Total 3 2 2 2 2 4" xfId="6425"/>
    <cellStyle name="Total 3 2 2 2 3" xfId="6426"/>
    <cellStyle name="Total 3 2 2 2 3 2" xfId="6427"/>
    <cellStyle name="Total 3 2 2 2 3 2 2" xfId="6428"/>
    <cellStyle name="Total 3 2 2 2 3 3" xfId="6429"/>
    <cellStyle name="Total 3 2 2 2 3 4" xfId="6430"/>
    <cellStyle name="Total 3 2 2 2 4" xfId="6431"/>
    <cellStyle name="Total 3 2 2 2 4 2" xfId="6432"/>
    <cellStyle name="Total 3 2 2 2 4 2 2" xfId="6433"/>
    <cellStyle name="Total 3 2 2 2 4 3" xfId="6434"/>
    <cellStyle name="Total 3 2 2 2 5" xfId="6435"/>
    <cellStyle name="Total 3 2 2 2 5 2" xfId="6436"/>
    <cellStyle name="Total 3 2 2 2 6" xfId="6437"/>
    <cellStyle name="Total 3 2 2 3" xfId="6438"/>
    <cellStyle name="Total 3 2 2 3 2" xfId="6439"/>
    <cellStyle name="Total 3 2 2 3 2 2" xfId="6440"/>
    <cellStyle name="Total 3 2 2 3 2 2 2" xfId="6441"/>
    <cellStyle name="Total 3 2 2 3 2 2 2 2" xfId="6442"/>
    <cellStyle name="Total 3 2 2 3 2 2 3" xfId="6443"/>
    <cellStyle name="Total 3 2 2 3 2 3" xfId="6444"/>
    <cellStyle name="Total 3 2 2 3 2 3 2" xfId="6445"/>
    <cellStyle name="Total 3 2 2 3 2 4" xfId="6446"/>
    <cellStyle name="Total 3 2 2 3 3" xfId="6447"/>
    <cellStyle name="Total 3 2 2 3 3 2" xfId="6448"/>
    <cellStyle name="Total 3 2 2 3 3 2 2" xfId="6449"/>
    <cellStyle name="Total 3 2 2 3 3 3" xfId="6450"/>
    <cellStyle name="Total 3 2 2 3 3 4" xfId="6451"/>
    <cellStyle name="Total 3 2 2 3 4" xfId="6452"/>
    <cellStyle name="Total 3 2 2 3 4 2" xfId="6453"/>
    <cellStyle name="Total 3 2 2 3 4 2 2" xfId="6454"/>
    <cellStyle name="Total 3 2 2 3 4 3" xfId="6455"/>
    <cellStyle name="Total 3 2 2 3 5" xfId="6456"/>
    <cellStyle name="Total 3 2 2 3 5 2" xfId="6457"/>
    <cellStyle name="Total 3 2 2 3 6" xfId="6458"/>
    <cellStyle name="Total 3 2 2 4" xfId="6459"/>
    <cellStyle name="Total 3 2 2 4 2" xfId="6460"/>
    <cellStyle name="Total 3 2 2 4 2 2" xfId="6461"/>
    <cellStyle name="Total 3 2 2 4 2 2 2" xfId="6462"/>
    <cellStyle name="Total 3 2 2 4 2 2 2 2" xfId="6463"/>
    <cellStyle name="Total 3 2 2 4 2 2 3" xfId="6464"/>
    <cellStyle name="Total 3 2 2 4 2 3" xfId="6465"/>
    <cellStyle name="Total 3 2 2 4 2 3 2" xfId="6466"/>
    <cellStyle name="Total 3 2 2 4 2 4" xfId="6467"/>
    <cellStyle name="Total 3 2 2 4 3" xfId="6468"/>
    <cellStyle name="Total 3 2 2 4 3 2" xfId="6469"/>
    <cellStyle name="Total 3 2 2 4 3 2 2" xfId="6470"/>
    <cellStyle name="Total 3 2 2 4 3 3" xfId="6471"/>
    <cellStyle name="Total 3 2 2 4 3 4" xfId="6472"/>
    <cellStyle name="Total 3 2 2 4 4" xfId="6473"/>
    <cellStyle name="Total 3 2 2 4 4 2" xfId="6474"/>
    <cellStyle name="Total 3 2 2 4 4 2 2" xfId="6475"/>
    <cellStyle name="Total 3 2 2 4 4 3" xfId="6476"/>
    <cellStyle name="Total 3 2 2 4 5" xfId="6477"/>
    <cellStyle name="Total 3 2 2 4 5 2" xfId="6478"/>
    <cellStyle name="Total 3 2 2 4 6" xfId="6479"/>
    <cellStyle name="Total 3 2 2 5" xfId="6480"/>
    <cellStyle name="Total 3 2 2 5 2" xfId="6481"/>
    <cellStyle name="Total 3 2 3" xfId="6482"/>
    <cellStyle name="Total 3 2 3 2" xfId="6483"/>
    <cellStyle name="Total 3 2 3 2 2" xfId="6484"/>
    <cellStyle name="Total 3 2 3 2 2 2" xfId="6485"/>
    <cellStyle name="Total 3 2 3 2 2 2 2" xfId="6486"/>
    <cellStyle name="Total 3 2 3 2 2 3" xfId="6487"/>
    <cellStyle name="Total 3 2 3 2 3" xfId="6488"/>
    <cellStyle name="Total 3 2 3 2 3 2" xfId="6489"/>
    <cellStyle name="Total 3 2 3 2 4" xfId="6490"/>
    <cellStyle name="Total 3 2 3 3" xfId="6491"/>
    <cellStyle name="Total 3 2 3 3 2" xfId="6492"/>
    <cellStyle name="Total 3 2 3 3 2 2" xfId="6493"/>
    <cellStyle name="Total 3 2 3 3 3" xfId="6494"/>
    <cellStyle name="Total 3 2 3 3 4" xfId="6495"/>
    <cellStyle name="Total 3 2 3 4" xfId="6496"/>
    <cellStyle name="Total 3 2 3 4 2" xfId="6497"/>
    <cellStyle name="Total 3 2 3 4 2 2" xfId="6498"/>
    <cellStyle name="Total 3 2 3 4 3" xfId="6499"/>
    <cellStyle name="Total 3 2 3 5" xfId="6500"/>
    <cellStyle name="Total 3 2 3 5 2" xfId="6501"/>
    <cellStyle name="Total 3 2 3 6" xfId="6502"/>
    <cellStyle name="Total 3 2 4" xfId="6503"/>
    <cellStyle name="Total 3 2 4 2" xfId="6504"/>
    <cellStyle name="Total 3 2 4 2 2" xfId="6505"/>
    <cellStyle name="Total 3 2 4 2 2 2" xfId="6506"/>
    <cellStyle name="Total 3 2 4 2 2 2 2" xfId="6507"/>
    <cellStyle name="Total 3 2 4 2 2 3" xfId="6508"/>
    <cellStyle name="Total 3 2 4 2 3" xfId="6509"/>
    <cellStyle name="Total 3 2 4 2 3 2" xfId="6510"/>
    <cellStyle name="Total 3 2 4 2 4" xfId="6511"/>
    <cellStyle name="Total 3 2 4 3" xfId="6512"/>
    <cellStyle name="Total 3 2 4 3 2" xfId="6513"/>
    <cellStyle name="Total 3 2 4 3 2 2" xfId="6514"/>
    <cellStyle name="Total 3 2 4 3 3" xfId="6515"/>
    <cellStyle name="Total 3 2 4 3 4" xfId="6516"/>
    <cellStyle name="Total 3 2 4 4" xfId="6517"/>
    <cellStyle name="Total 3 2 4 4 2" xfId="6518"/>
    <cellStyle name="Total 3 2 4 4 2 2" xfId="6519"/>
    <cellStyle name="Total 3 2 4 4 3" xfId="6520"/>
    <cellStyle name="Total 3 2 4 5" xfId="6521"/>
    <cellStyle name="Total 3 2 4 5 2" xfId="6522"/>
    <cellStyle name="Total 3 2 4 6" xfId="6523"/>
    <cellStyle name="Total 3 2 5" xfId="6524"/>
    <cellStyle name="Total 3 2 5 2" xfId="6525"/>
    <cellStyle name="Total 3 2 5 2 2" xfId="6526"/>
    <cellStyle name="Total 3 2 5 2 2 2" xfId="6527"/>
    <cellStyle name="Total 3 2 5 2 2 2 2" xfId="6528"/>
    <cellStyle name="Total 3 2 5 2 2 3" xfId="6529"/>
    <cellStyle name="Total 3 2 5 2 3" xfId="6530"/>
    <cellStyle name="Total 3 2 5 2 3 2" xfId="6531"/>
    <cellStyle name="Total 3 2 5 2 4" xfId="6532"/>
    <cellStyle name="Total 3 2 5 3" xfId="6533"/>
    <cellStyle name="Total 3 2 5 3 2" xfId="6534"/>
    <cellStyle name="Total 3 2 5 3 2 2" xfId="6535"/>
    <cellStyle name="Total 3 2 5 3 3" xfId="6536"/>
    <cellStyle name="Total 3 2 5 3 4" xfId="6537"/>
    <cellStyle name="Total 3 2 5 4" xfId="6538"/>
    <cellStyle name="Total 3 2 5 4 2" xfId="6539"/>
    <cellStyle name="Total 3 2 5 4 2 2" xfId="6540"/>
    <cellStyle name="Total 3 2 5 4 3" xfId="6541"/>
    <cellStyle name="Total 3 2 5 5" xfId="6542"/>
    <cellStyle name="Total 3 2 5 5 2" xfId="6543"/>
    <cellStyle name="Total 3 2 5 6" xfId="6544"/>
    <cellStyle name="Total 3 2 6" xfId="6545"/>
    <cellStyle name="Total 3 2 6 2" xfId="6546"/>
    <cellStyle name="Total 3 3" xfId="6547"/>
    <cellStyle name="Total 3 3 2" xfId="6548"/>
    <cellStyle name="Total 3 3 2 2" xfId="6549"/>
    <cellStyle name="Total 3 3 2 2 2" xfId="6550"/>
    <cellStyle name="Total 3 3 2 2 2 2" xfId="6551"/>
    <cellStyle name="Total 3 3 2 2 2 2 2" xfId="6552"/>
    <cellStyle name="Total 3 3 2 2 2 3" xfId="6553"/>
    <cellStyle name="Total 3 3 2 2 3" xfId="6554"/>
    <cellStyle name="Total 3 3 2 2 3 2" xfId="6555"/>
    <cellStyle name="Total 3 3 2 2 4" xfId="6556"/>
    <cellStyle name="Total 3 3 2 3" xfId="6557"/>
    <cellStyle name="Total 3 3 2 3 2" xfId="6558"/>
    <cellStyle name="Total 3 3 2 3 2 2" xfId="6559"/>
    <cellStyle name="Total 3 3 2 3 3" xfId="6560"/>
    <cellStyle name="Total 3 3 2 3 4" xfId="6561"/>
    <cellStyle name="Total 3 3 2 4" xfId="6562"/>
    <cellStyle name="Total 3 3 2 4 2" xfId="6563"/>
    <cellStyle name="Total 3 3 2 4 2 2" xfId="6564"/>
    <cellStyle name="Total 3 3 2 4 3" xfId="6565"/>
    <cellStyle name="Total 3 3 2 5" xfId="6566"/>
    <cellStyle name="Total 3 3 2 5 2" xfId="6567"/>
    <cellStyle name="Total 3 3 2 6" xfId="6568"/>
    <cellStyle name="Total 3 3 3" xfId="6569"/>
    <cellStyle name="Total 3 3 3 2" xfId="6570"/>
    <cellStyle name="Total 3 3 3 2 2" xfId="6571"/>
    <cellStyle name="Total 3 3 3 2 2 2" xfId="6572"/>
    <cellStyle name="Total 3 3 3 2 2 2 2" xfId="6573"/>
    <cellStyle name="Total 3 3 3 2 2 3" xfId="6574"/>
    <cellStyle name="Total 3 3 3 2 3" xfId="6575"/>
    <cellStyle name="Total 3 3 3 2 3 2" xfId="6576"/>
    <cellStyle name="Total 3 3 3 2 4" xfId="6577"/>
    <cellStyle name="Total 3 3 3 3" xfId="6578"/>
    <cellStyle name="Total 3 3 3 3 2" xfId="6579"/>
    <cellStyle name="Total 3 3 3 3 2 2" xfId="6580"/>
    <cellStyle name="Total 3 3 3 3 3" xfId="6581"/>
    <cellStyle name="Total 3 3 3 3 4" xfId="6582"/>
    <cellStyle name="Total 3 3 3 4" xfId="6583"/>
    <cellStyle name="Total 3 3 3 4 2" xfId="6584"/>
    <cellStyle name="Total 3 3 3 4 2 2" xfId="6585"/>
    <cellStyle name="Total 3 3 3 4 3" xfId="6586"/>
    <cellStyle name="Total 3 3 3 5" xfId="6587"/>
    <cellStyle name="Total 3 3 3 5 2" xfId="6588"/>
    <cellStyle name="Total 3 3 3 6" xfId="6589"/>
    <cellStyle name="Total 3 3 4" xfId="6590"/>
    <cellStyle name="Total 3 3 4 2" xfId="6591"/>
    <cellStyle name="Total 3 3 4 2 2" xfId="6592"/>
    <cellStyle name="Total 3 3 4 2 2 2" xfId="6593"/>
    <cellStyle name="Total 3 3 4 2 2 2 2" xfId="6594"/>
    <cellStyle name="Total 3 3 4 2 2 3" xfId="6595"/>
    <cellStyle name="Total 3 3 4 2 3" xfId="6596"/>
    <cellStyle name="Total 3 3 4 2 3 2" xfId="6597"/>
    <cellStyle name="Total 3 3 4 2 4" xfId="6598"/>
    <cellStyle name="Total 3 3 4 3" xfId="6599"/>
    <cellStyle name="Total 3 3 4 3 2" xfId="6600"/>
    <cellStyle name="Total 3 3 4 3 2 2" xfId="6601"/>
    <cellStyle name="Total 3 3 4 3 3" xfId="6602"/>
    <cellStyle name="Total 3 3 4 3 4" xfId="6603"/>
    <cellStyle name="Total 3 3 4 4" xfId="6604"/>
    <cellStyle name="Total 3 3 4 4 2" xfId="6605"/>
    <cellStyle name="Total 3 3 4 4 2 2" xfId="6606"/>
    <cellStyle name="Total 3 3 4 4 3" xfId="6607"/>
    <cellStyle name="Total 3 3 4 5" xfId="6608"/>
    <cellStyle name="Total 3 3 4 5 2" xfId="6609"/>
    <cellStyle name="Total 3 3 4 6" xfId="6610"/>
    <cellStyle name="Total 3 3 5" xfId="6611"/>
    <cellStyle name="Total 3 3 5 2" xfId="6612"/>
    <cellStyle name="Total 3 4" xfId="6613"/>
    <cellStyle name="Total 3 4 2" xfId="6614"/>
    <cellStyle name="Total 3 4 2 2" xfId="6615"/>
    <cellStyle name="Total 3 4 2 2 2" xfId="6616"/>
    <cellStyle name="Total 3 4 2 2 2 2" xfId="6617"/>
    <cellStyle name="Total 3 4 2 2 2 2 2" xfId="6618"/>
    <cellStyle name="Total 3 4 2 2 2 3" xfId="6619"/>
    <cellStyle name="Total 3 4 2 2 3" xfId="6620"/>
    <cellStyle name="Total 3 4 2 2 3 2" xfId="6621"/>
    <cellStyle name="Total 3 4 2 2 4" xfId="6622"/>
    <cellStyle name="Total 3 4 2 3" xfId="6623"/>
    <cellStyle name="Total 3 4 2 3 2" xfId="6624"/>
    <cellStyle name="Total 3 4 2 3 2 2" xfId="6625"/>
    <cellStyle name="Total 3 4 2 3 3" xfId="6626"/>
    <cellStyle name="Total 3 4 2 3 4" xfId="6627"/>
    <cellStyle name="Total 3 4 2 4" xfId="6628"/>
    <cellStyle name="Total 3 4 2 4 2" xfId="6629"/>
    <cellStyle name="Total 3 4 2 4 2 2" xfId="6630"/>
    <cellStyle name="Total 3 4 2 4 3" xfId="6631"/>
    <cellStyle name="Total 3 4 2 5" xfId="6632"/>
    <cellStyle name="Total 3 4 2 5 2" xfId="6633"/>
    <cellStyle name="Total 3 4 2 6" xfId="6634"/>
    <cellStyle name="Total 3 4 3" xfId="6635"/>
    <cellStyle name="Total 3 4 3 2" xfId="6636"/>
    <cellStyle name="Total 3 4 3 2 2" xfId="6637"/>
    <cellStyle name="Total 3 4 3 2 2 2" xfId="6638"/>
    <cellStyle name="Total 3 4 3 2 2 2 2" xfId="6639"/>
    <cellStyle name="Total 3 4 3 2 2 3" xfId="6640"/>
    <cellStyle name="Total 3 4 3 2 3" xfId="6641"/>
    <cellStyle name="Total 3 4 3 2 3 2" xfId="6642"/>
    <cellStyle name="Total 3 4 3 2 4" xfId="6643"/>
    <cellStyle name="Total 3 4 3 3" xfId="6644"/>
    <cellStyle name="Total 3 4 3 3 2" xfId="6645"/>
    <cellStyle name="Total 3 4 3 3 2 2" xfId="6646"/>
    <cellStyle name="Total 3 4 3 3 3" xfId="6647"/>
    <cellStyle name="Total 3 4 3 3 4" xfId="6648"/>
    <cellStyle name="Total 3 4 3 4" xfId="6649"/>
    <cellStyle name="Total 3 4 3 4 2" xfId="6650"/>
    <cellStyle name="Total 3 4 3 4 2 2" xfId="6651"/>
    <cellStyle name="Total 3 4 3 4 3" xfId="6652"/>
    <cellStyle name="Total 3 4 3 5" xfId="6653"/>
    <cellStyle name="Total 3 4 3 5 2" xfId="6654"/>
    <cellStyle name="Total 3 4 3 6" xfId="6655"/>
    <cellStyle name="Total 3 4 4" xfId="6656"/>
    <cellStyle name="Total 3 4 4 2" xfId="6657"/>
    <cellStyle name="Total 3 4 4 2 2" xfId="6658"/>
    <cellStyle name="Total 3 4 4 2 2 2" xfId="6659"/>
    <cellStyle name="Total 3 4 4 2 3" xfId="6660"/>
    <cellStyle name="Total 3 4 4 3" xfId="6661"/>
    <cellStyle name="Total 3 4 4 3 2" xfId="6662"/>
    <cellStyle name="Total 3 4 4 4" xfId="6663"/>
    <cellStyle name="Total 3 4 5" xfId="6664"/>
    <cellStyle name="Total 3 4 5 2" xfId="6665"/>
    <cellStyle name="Total 3 4 5 2 2" xfId="6666"/>
    <cellStyle name="Total 3 4 5 3" xfId="6667"/>
    <cellStyle name="Total 3 4 5 4" xfId="6668"/>
    <cellStyle name="Total 3 4 6" xfId="6669"/>
    <cellStyle name="Total 3 4 6 2" xfId="6670"/>
    <cellStyle name="Total 3 4 6 2 2" xfId="6671"/>
    <cellStyle name="Total 3 4 6 3" xfId="6672"/>
    <cellStyle name="Total 3 4 7" xfId="6673"/>
    <cellStyle name="Total 3 4 7 2" xfId="6674"/>
    <cellStyle name="Total 3 4 8" xfId="6675"/>
    <cellStyle name="Total 3 5" xfId="6676"/>
    <cellStyle name="Total 3 5 2" xfId="6677"/>
    <cellStyle name="Total 3 5 2 2" xfId="6678"/>
    <cellStyle name="Total 3 5 2 2 2" xfId="6679"/>
    <cellStyle name="Total 3 5 2 2 2 2" xfId="6680"/>
    <cellStyle name="Total 3 5 2 2 3" xfId="6681"/>
    <cellStyle name="Total 3 5 2 3" xfId="6682"/>
    <cellStyle name="Total 3 5 2 3 2" xfId="6683"/>
    <cellStyle name="Total 3 5 2 4" xfId="6684"/>
    <cellStyle name="Total 3 5 3" xfId="6685"/>
    <cellStyle name="Total 3 5 3 2" xfId="6686"/>
    <cellStyle name="Total 3 5 3 2 2" xfId="6687"/>
    <cellStyle name="Total 3 5 3 3" xfId="6688"/>
    <cellStyle name="Total 3 5 3 4" xfId="6689"/>
    <cellStyle name="Total 3 5 4" xfId="6690"/>
    <cellStyle name="Total 3 5 4 2" xfId="6691"/>
    <cellStyle name="Total 3 5 4 2 2" xfId="6692"/>
    <cellStyle name="Total 3 5 4 3" xfId="6693"/>
    <cellStyle name="Total 3 5 5" xfId="6694"/>
    <cellStyle name="Total 3 5 5 2" xfId="6695"/>
    <cellStyle name="Total 3 5 6" xfId="6696"/>
    <cellStyle name="Total 4" xfId="6697"/>
    <cellStyle name="Total 4 2" xfId="6698"/>
    <cellStyle name="Total 4 2 2" xfId="6699"/>
    <cellStyle name="Total 4 2 2 2" xfId="6700"/>
    <cellStyle name="Total 4 2 2 2 2" xfId="6701"/>
    <cellStyle name="Total 4 2 2 2 2 2" xfId="6702"/>
    <cellStyle name="Total 4 2 2 2 2 2 2" xfId="6703"/>
    <cellStyle name="Total 4 2 2 2 2 3" xfId="6704"/>
    <cellStyle name="Total 4 2 2 2 3" xfId="6705"/>
    <cellStyle name="Total 4 2 2 2 3 2" xfId="6706"/>
    <cellStyle name="Total 4 2 2 2 4" xfId="6707"/>
    <cellStyle name="Total 4 2 2 3" xfId="6708"/>
    <cellStyle name="Total 4 2 2 3 2" xfId="6709"/>
    <cellStyle name="Total 4 2 2 3 2 2" xfId="6710"/>
    <cellStyle name="Total 4 2 2 3 3" xfId="6711"/>
    <cellStyle name="Total 4 2 2 3 4" xfId="6712"/>
    <cellStyle name="Total 4 2 2 4" xfId="6713"/>
    <cellStyle name="Total 4 2 2 4 2" xfId="6714"/>
    <cellStyle name="Total 4 2 2 4 2 2" xfId="6715"/>
    <cellStyle name="Total 4 2 2 4 3" xfId="6716"/>
    <cellStyle name="Total 4 2 2 5" xfId="6717"/>
    <cellStyle name="Total 4 2 2 5 2" xfId="6718"/>
    <cellStyle name="Total 4 2 2 6" xfId="6719"/>
    <cellStyle name="Total 4 2 3" xfId="6720"/>
    <cellStyle name="Total 4 2 3 2" xfId="6721"/>
    <cellStyle name="Total 4 2 3 2 2" xfId="6722"/>
    <cellStyle name="Total 4 2 3 2 2 2" xfId="6723"/>
    <cellStyle name="Total 4 2 3 2 2 2 2" xfId="6724"/>
    <cellStyle name="Total 4 2 3 2 2 3" xfId="6725"/>
    <cellStyle name="Total 4 2 3 2 3" xfId="6726"/>
    <cellStyle name="Total 4 2 3 2 3 2" xfId="6727"/>
    <cellStyle name="Total 4 2 3 2 4" xfId="6728"/>
    <cellStyle name="Total 4 2 3 3" xfId="6729"/>
    <cellStyle name="Total 4 2 3 3 2" xfId="6730"/>
    <cellStyle name="Total 4 2 3 3 2 2" xfId="6731"/>
    <cellStyle name="Total 4 2 3 3 3" xfId="6732"/>
    <cellStyle name="Total 4 2 3 3 4" xfId="6733"/>
    <cellStyle name="Total 4 2 3 4" xfId="6734"/>
    <cellStyle name="Total 4 2 3 4 2" xfId="6735"/>
    <cellStyle name="Total 4 2 3 4 2 2" xfId="6736"/>
    <cellStyle name="Total 4 2 3 4 3" xfId="6737"/>
    <cellStyle name="Total 4 2 3 5" xfId="6738"/>
    <cellStyle name="Total 4 2 3 5 2" xfId="6739"/>
    <cellStyle name="Total 4 2 3 6" xfId="6740"/>
    <cellStyle name="Total 4 2 4" xfId="6741"/>
    <cellStyle name="Total 4 2 4 2" xfId="6742"/>
    <cellStyle name="Total 4 2 4 2 2" xfId="6743"/>
    <cellStyle name="Total 4 2 4 2 2 2" xfId="6744"/>
    <cellStyle name="Total 4 2 4 2 2 2 2" xfId="6745"/>
    <cellStyle name="Total 4 2 4 2 2 3" xfId="6746"/>
    <cellStyle name="Total 4 2 4 2 3" xfId="6747"/>
    <cellStyle name="Total 4 2 4 2 3 2" xfId="6748"/>
    <cellStyle name="Total 4 2 4 2 4" xfId="6749"/>
    <cellStyle name="Total 4 2 4 3" xfId="6750"/>
    <cellStyle name="Total 4 2 4 3 2" xfId="6751"/>
    <cellStyle name="Total 4 2 4 3 2 2" xfId="6752"/>
    <cellStyle name="Total 4 2 4 3 3" xfId="6753"/>
    <cellStyle name="Total 4 2 4 3 4" xfId="6754"/>
    <cellStyle name="Total 4 2 4 4" xfId="6755"/>
    <cellStyle name="Total 4 2 4 4 2" xfId="6756"/>
    <cellStyle name="Total 4 2 4 4 2 2" xfId="6757"/>
    <cellStyle name="Total 4 2 4 4 3" xfId="6758"/>
    <cellStyle name="Total 4 2 4 5" xfId="6759"/>
    <cellStyle name="Total 4 2 4 5 2" xfId="6760"/>
    <cellStyle name="Total 4 2 4 6" xfId="6761"/>
    <cellStyle name="Total 4 2 5" xfId="6762"/>
    <cellStyle name="Total 4 2 5 2" xfId="6763"/>
    <cellStyle name="Total 4 3" xfId="6764"/>
    <cellStyle name="Total 4 3 2" xfId="6765"/>
    <cellStyle name="Total 4 3 2 2" xfId="6766"/>
    <cellStyle name="Total 4 3 2 2 2" xfId="6767"/>
    <cellStyle name="Total 4 3 2 2 2 2" xfId="6768"/>
    <cellStyle name="Total 4 3 2 2 2 2 2" xfId="6769"/>
    <cellStyle name="Total 4 3 2 2 2 3" xfId="6770"/>
    <cellStyle name="Total 4 3 2 2 3" xfId="6771"/>
    <cellStyle name="Total 4 3 2 2 3 2" xfId="6772"/>
    <cellStyle name="Total 4 3 2 2 4" xfId="6773"/>
    <cellStyle name="Total 4 3 2 3" xfId="6774"/>
    <cellStyle name="Total 4 3 2 3 2" xfId="6775"/>
    <cellStyle name="Total 4 3 2 3 2 2" xfId="6776"/>
    <cellStyle name="Total 4 3 2 3 3" xfId="6777"/>
    <cellStyle name="Total 4 3 2 3 4" xfId="6778"/>
    <cellStyle name="Total 4 3 2 4" xfId="6779"/>
    <cellStyle name="Total 4 3 2 4 2" xfId="6780"/>
    <cellStyle name="Total 4 3 2 4 2 2" xfId="6781"/>
    <cellStyle name="Total 4 3 2 4 3" xfId="6782"/>
    <cellStyle name="Total 4 3 2 5" xfId="6783"/>
    <cellStyle name="Total 4 3 2 5 2" xfId="6784"/>
    <cellStyle name="Total 4 3 2 6" xfId="6785"/>
    <cellStyle name="Total 4 3 3" xfId="6786"/>
    <cellStyle name="Total 4 3 3 2" xfId="6787"/>
    <cellStyle name="Total 4 3 3 2 2" xfId="6788"/>
    <cellStyle name="Total 4 3 3 2 2 2" xfId="6789"/>
    <cellStyle name="Total 4 3 3 2 2 2 2" xfId="6790"/>
    <cellStyle name="Total 4 3 3 2 2 3" xfId="6791"/>
    <cellStyle name="Total 4 3 3 2 3" xfId="6792"/>
    <cellStyle name="Total 4 3 3 2 3 2" xfId="6793"/>
    <cellStyle name="Total 4 3 3 2 4" xfId="6794"/>
    <cellStyle name="Total 4 3 3 3" xfId="6795"/>
    <cellStyle name="Total 4 3 3 3 2" xfId="6796"/>
    <cellStyle name="Total 4 3 3 3 2 2" xfId="6797"/>
    <cellStyle name="Total 4 3 3 3 3" xfId="6798"/>
    <cellStyle name="Total 4 3 3 3 4" xfId="6799"/>
    <cellStyle name="Total 4 3 3 4" xfId="6800"/>
    <cellStyle name="Total 4 3 3 4 2" xfId="6801"/>
    <cellStyle name="Total 4 3 3 4 2 2" xfId="6802"/>
    <cellStyle name="Total 4 3 3 4 3" xfId="6803"/>
    <cellStyle name="Total 4 3 3 5" xfId="6804"/>
    <cellStyle name="Total 4 3 3 5 2" xfId="6805"/>
    <cellStyle name="Total 4 3 3 6" xfId="6806"/>
    <cellStyle name="Total 4 3 4" xfId="6807"/>
    <cellStyle name="Total 4 3 4 2" xfId="6808"/>
    <cellStyle name="Total 4 3 4 2 2" xfId="6809"/>
    <cellStyle name="Total 4 3 4 2 2 2" xfId="6810"/>
    <cellStyle name="Total 4 3 4 2 3" xfId="6811"/>
    <cellStyle name="Total 4 3 4 3" xfId="6812"/>
    <cellStyle name="Total 4 3 4 3 2" xfId="6813"/>
    <cellStyle name="Total 4 3 4 4" xfId="6814"/>
    <cellStyle name="Total 4 3 5" xfId="6815"/>
    <cellStyle name="Total 4 3 5 2" xfId="6816"/>
    <cellStyle name="Total 4 3 5 2 2" xfId="6817"/>
    <cellStyle name="Total 4 3 5 3" xfId="6818"/>
    <cellStyle name="Total 4 3 5 4" xfId="6819"/>
    <cellStyle name="Total 4 3 6" xfId="6820"/>
    <cellStyle name="Total 4 3 6 2" xfId="6821"/>
    <cellStyle name="Total 4 3 6 2 2" xfId="6822"/>
    <cellStyle name="Total 4 3 6 3" xfId="6823"/>
    <cellStyle name="Total 4 3 7" xfId="6824"/>
    <cellStyle name="Total 4 3 7 2" xfId="6825"/>
    <cellStyle name="Total 4 3 8" xfId="6826"/>
    <cellStyle name="Total 4 4" xfId="6827"/>
    <cellStyle name="Total 4 4 2" xfId="6828"/>
    <cellStyle name="Total 4 4 2 2" xfId="6829"/>
    <cellStyle name="Total 4 4 2 2 2" xfId="6830"/>
    <cellStyle name="Total 4 4 2 2 2 2" xfId="6831"/>
    <cellStyle name="Total 4 4 2 2 3" xfId="6832"/>
    <cellStyle name="Total 4 4 2 3" xfId="6833"/>
    <cellStyle name="Total 4 4 2 3 2" xfId="6834"/>
    <cellStyle name="Total 4 4 2 4" xfId="6835"/>
    <cellStyle name="Total 4 4 3" xfId="6836"/>
    <cellStyle name="Total 4 4 3 2" xfId="6837"/>
    <cellStyle name="Total 4 4 3 2 2" xfId="6838"/>
    <cellStyle name="Total 4 4 3 3" xfId="6839"/>
    <cellStyle name="Total 4 4 3 4" xfId="6840"/>
    <cellStyle name="Total 4 4 4" xfId="6841"/>
    <cellStyle name="Total 4 4 4 2" xfId="6842"/>
    <cellStyle name="Total 4 4 4 2 2" xfId="6843"/>
    <cellStyle name="Total 4 4 4 3" xfId="6844"/>
    <cellStyle name="Total 4 4 5" xfId="6845"/>
    <cellStyle name="Total 4 4 5 2" xfId="6846"/>
    <cellStyle name="Total 4 4 6" xfId="6847"/>
    <cellStyle name="Total 5" xfId="6848"/>
    <cellStyle name="Total 5 2" xfId="6849"/>
    <cellStyle name="Total 5 2 2" xfId="6850"/>
    <cellStyle name="Total 5 2 2 2" xfId="6851"/>
    <cellStyle name="Total 5 2 2 2 2" xfId="6852"/>
    <cellStyle name="Total 5 2 2 2 2 2" xfId="6853"/>
    <cellStyle name="Total 5 2 2 2 2 2 2" xfId="6854"/>
    <cellStyle name="Total 5 2 2 2 2 3" xfId="6855"/>
    <cellStyle name="Total 5 2 2 2 3" xfId="6856"/>
    <cellStyle name="Total 5 2 2 2 3 2" xfId="6857"/>
    <cellStyle name="Total 5 2 2 2 4" xfId="6858"/>
    <cellStyle name="Total 5 2 2 3" xfId="6859"/>
    <cellStyle name="Total 5 2 2 3 2" xfId="6860"/>
    <cellStyle name="Total 5 2 2 3 2 2" xfId="6861"/>
    <cellStyle name="Total 5 2 2 3 3" xfId="6862"/>
    <cellStyle name="Total 5 2 2 3 4" xfId="6863"/>
    <cellStyle name="Total 5 2 2 4" xfId="6864"/>
    <cellStyle name="Total 5 2 2 4 2" xfId="6865"/>
    <cellStyle name="Total 5 2 2 4 2 2" xfId="6866"/>
    <cellStyle name="Total 5 2 2 4 3" xfId="6867"/>
    <cellStyle name="Total 5 2 2 5" xfId="6868"/>
    <cellStyle name="Total 5 2 2 5 2" xfId="6869"/>
    <cellStyle name="Total 5 2 2 6" xfId="6870"/>
    <cellStyle name="Total 5 2 3" xfId="6871"/>
    <cellStyle name="Total 5 2 3 2" xfId="6872"/>
    <cellStyle name="Total 5 2 3 2 2" xfId="6873"/>
    <cellStyle name="Total 5 2 3 2 2 2" xfId="6874"/>
    <cellStyle name="Total 5 2 3 2 2 2 2" xfId="6875"/>
    <cellStyle name="Total 5 2 3 2 2 3" xfId="6876"/>
    <cellStyle name="Total 5 2 3 2 3" xfId="6877"/>
    <cellStyle name="Total 5 2 3 2 3 2" xfId="6878"/>
    <cellStyle name="Total 5 2 3 2 4" xfId="6879"/>
    <cellStyle name="Total 5 2 3 3" xfId="6880"/>
    <cellStyle name="Total 5 2 3 3 2" xfId="6881"/>
    <cellStyle name="Total 5 2 3 3 2 2" xfId="6882"/>
    <cellStyle name="Total 5 2 3 3 3" xfId="6883"/>
    <cellStyle name="Total 5 2 3 3 4" xfId="6884"/>
    <cellStyle name="Total 5 2 3 4" xfId="6885"/>
    <cellStyle name="Total 5 2 3 4 2" xfId="6886"/>
    <cellStyle name="Total 5 2 3 4 2 2" xfId="6887"/>
    <cellStyle name="Total 5 2 3 4 3" xfId="6888"/>
    <cellStyle name="Total 5 2 3 5" xfId="6889"/>
    <cellStyle name="Total 5 2 3 5 2" xfId="6890"/>
    <cellStyle name="Total 5 2 3 6" xfId="6891"/>
    <cellStyle name="Total 5 2 4" xfId="6892"/>
    <cellStyle name="Total 5 2 4 2" xfId="6893"/>
    <cellStyle name="Total 5 2 4 2 2" xfId="6894"/>
    <cellStyle name="Total 5 2 4 2 2 2" xfId="6895"/>
    <cellStyle name="Total 5 2 4 2 2 2 2" xfId="6896"/>
    <cellStyle name="Total 5 2 4 2 2 3" xfId="6897"/>
    <cellStyle name="Total 5 2 4 2 3" xfId="6898"/>
    <cellStyle name="Total 5 2 4 2 3 2" xfId="6899"/>
    <cellStyle name="Total 5 2 4 2 4" xfId="6900"/>
    <cellStyle name="Total 5 2 4 3" xfId="6901"/>
    <cellStyle name="Total 5 2 4 3 2" xfId="6902"/>
    <cellStyle name="Total 5 2 4 3 2 2" xfId="6903"/>
    <cellStyle name="Total 5 2 4 3 3" xfId="6904"/>
    <cellStyle name="Total 5 2 4 3 4" xfId="6905"/>
    <cellStyle name="Total 5 2 4 4" xfId="6906"/>
    <cellStyle name="Total 5 2 4 4 2" xfId="6907"/>
    <cellStyle name="Total 5 2 4 4 2 2" xfId="6908"/>
    <cellStyle name="Total 5 2 4 4 3" xfId="6909"/>
    <cellStyle name="Total 5 2 4 5" xfId="6910"/>
    <cellStyle name="Total 5 2 4 5 2" xfId="6911"/>
    <cellStyle name="Total 5 2 4 6" xfId="6912"/>
    <cellStyle name="Total 5 2 5" xfId="6913"/>
    <cellStyle name="Total 5 2 5 2" xfId="6914"/>
    <cellStyle name="Total 5 3" xfId="6915"/>
    <cellStyle name="Total 5 3 2" xfId="6916"/>
    <cellStyle name="Total 5 3 2 2" xfId="6917"/>
    <cellStyle name="Total 5 3 2 2 2" xfId="6918"/>
    <cellStyle name="Total 5 3 2 2 2 2" xfId="6919"/>
    <cellStyle name="Total 5 3 2 2 2 2 2" xfId="6920"/>
    <cellStyle name="Total 5 3 2 2 2 3" xfId="6921"/>
    <cellStyle name="Total 5 3 2 2 3" xfId="6922"/>
    <cellStyle name="Total 5 3 2 2 3 2" xfId="6923"/>
    <cellStyle name="Total 5 3 2 2 4" xfId="6924"/>
    <cellStyle name="Total 5 3 2 3" xfId="6925"/>
    <cellStyle name="Total 5 3 2 3 2" xfId="6926"/>
    <cellStyle name="Total 5 3 2 3 2 2" xfId="6927"/>
    <cellStyle name="Total 5 3 2 3 3" xfId="6928"/>
    <cellStyle name="Total 5 3 2 3 4" xfId="6929"/>
    <cellStyle name="Total 5 3 2 4" xfId="6930"/>
    <cellStyle name="Total 5 3 2 4 2" xfId="6931"/>
    <cellStyle name="Total 5 3 2 4 2 2" xfId="6932"/>
    <cellStyle name="Total 5 3 2 4 3" xfId="6933"/>
    <cellStyle name="Total 5 3 2 5" xfId="6934"/>
    <cellStyle name="Total 5 3 2 5 2" xfId="6935"/>
    <cellStyle name="Total 5 3 2 6" xfId="6936"/>
    <cellStyle name="Total 5 3 3" xfId="6937"/>
    <cellStyle name="Total 5 3 3 2" xfId="6938"/>
    <cellStyle name="Total 5 3 3 2 2" xfId="6939"/>
    <cellStyle name="Total 5 3 3 2 2 2" xfId="6940"/>
    <cellStyle name="Total 5 3 3 2 2 2 2" xfId="6941"/>
    <cellStyle name="Total 5 3 3 2 2 3" xfId="6942"/>
    <cellStyle name="Total 5 3 3 2 3" xfId="6943"/>
    <cellStyle name="Total 5 3 3 2 3 2" xfId="6944"/>
    <cellStyle name="Total 5 3 3 2 4" xfId="6945"/>
    <cellStyle name="Total 5 3 3 3" xfId="6946"/>
    <cellStyle name="Total 5 3 3 3 2" xfId="6947"/>
    <cellStyle name="Total 5 3 3 3 2 2" xfId="6948"/>
    <cellStyle name="Total 5 3 3 3 3" xfId="6949"/>
    <cellStyle name="Total 5 3 3 3 4" xfId="6950"/>
    <cellStyle name="Total 5 3 3 4" xfId="6951"/>
    <cellStyle name="Total 5 3 3 4 2" xfId="6952"/>
    <cellStyle name="Total 5 3 3 4 2 2" xfId="6953"/>
    <cellStyle name="Total 5 3 3 4 3" xfId="6954"/>
    <cellStyle name="Total 5 3 3 5" xfId="6955"/>
    <cellStyle name="Total 5 3 3 5 2" xfId="6956"/>
    <cellStyle name="Total 5 3 3 6" xfId="6957"/>
    <cellStyle name="Total 5 3 4" xfId="6958"/>
    <cellStyle name="Total 5 3 4 2" xfId="6959"/>
    <cellStyle name="Total 5 3 4 2 2" xfId="6960"/>
    <cellStyle name="Total 5 3 4 2 2 2" xfId="6961"/>
    <cellStyle name="Total 5 3 4 2 3" xfId="6962"/>
    <cellStyle name="Total 5 3 4 3" xfId="6963"/>
    <cellStyle name="Total 5 3 4 3 2" xfId="6964"/>
    <cellStyle name="Total 5 3 4 4" xfId="6965"/>
    <cellStyle name="Total 5 3 5" xfId="6966"/>
    <cellStyle name="Total 5 3 5 2" xfId="6967"/>
    <cellStyle name="Total 5 3 5 2 2" xfId="6968"/>
    <cellStyle name="Total 5 3 5 3" xfId="6969"/>
    <cellStyle name="Total 5 3 5 4" xfId="6970"/>
    <cellStyle name="Total 5 3 6" xfId="6971"/>
    <cellStyle name="Total 5 3 6 2" xfId="6972"/>
    <cellStyle name="Total 5 3 6 2 2" xfId="6973"/>
    <cellStyle name="Total 5 3 6 3" xfId="6974"/>
    <cellStyle name="Total 5 3 7" xfId="6975"/>
    <cellStyle name="Total 5 3 7 2" xfId="6976"/>
    <cellStyle name="Total 5 3 8" xfId="6977"/>
    <cellStyle name="Total 5 4" xfId="6978"/>
    <cellStyle name="Total 5 4 2" xfId="6979"/>
    <cellStyle name="Total 5 4 2 2" xfId="6980"/>
    <cellStyle name="Total 5 4 2 2 2" xfId="6981"/>
    <cellStyle name="Total 5 4 2 2 2 2" xfId="6982"/>
    <cellStyle name="Total 5 4 2 2 3" xfId="6983"/>
    <cellStyle name="Total 5 4 2 3" xfId="6984"/>
    <cellStyle name="Total 5 4 2 3 2" xfId="6985"/>
    <cellStyle name="Total 5 4 2 4" xfId="6986"/>
    <cellStyle name="Total 5 4 3" xfId="6987"/>
    <cellStyle name="Total 5 4 3 2" xfId="6988"/>
    <cellStyle name="Total 5 4 3 2 2" xfId="6989"/>
    <cellStyle name="Total 5 4 3 3" xfId="6990"/>
    <cellStyle name="Total 5 4 3 4" xfId="6991"/>
    <cellStyle name="Total 5 4 4" xfId="6992"/>
    <cellStyle name="Total 5 4 4 2" xfId="6993"/>
    <cellStyle name="Total 5 4 4 2 2" xfId="6994"/>
    <cellStyle name="Total 5 4 4 3" xfId="6995"/>
    <cellStyle name="Total 5 4 5" xfId="6996"/>
    <cellStyle name="Total 5 4 5 2" xfId="6997"/>
    <cellStyle name="Total 5 4 6" xfId="6998"/>
    <cellStyle name="Total 5 5" xfId="6999"/>
    <cellStyle name="Total 5 5 2" xfId="7000"/>
    <cellStyle name="Total 6" xfId="7001"/>
    <cellStyle name="Total 6 2" xfId="7002"/>
    <cellStyle name="Total 6 2 2" xfId="7003"/>
    <cellStyle name="Total 6 2 2 2" xfId="7004"/>
    <cellStyle name="Total 6 2 2 2 2" xfId="7005"/>
    <cellStyle name="Total 6 2 2 2 2 2" xfId="7006"/>
    <cellStyle name="Total 6 2 2 2 2 2 2" xfId="7007"/>
    <cellStyle name="Total 6 2 2 2 2 3" xfId="7008"/>
    <cellStyle name="Total 6 2 2 2 3" xfId="7009"/>
    <cellStyle name="Total 6 2 2 2 3 2" xfId="7010"/>
    <cellStyle name="Total 6 2 2 2 4" xfId="7011"/>
    <cellStyle name="Total 6 2 2 3" xfId="7012"/>
    <cellStyle name="Total 6 2 2 3 2" xfId="7013"/>
    <cellStyle name="Total 6 2 2 3 2 2" xfId="7014"/>
    <cellStyle name="Total 6 2 2 3 3" xfId="7015"/>
    <cellStyle name="Total 6 2 2 3 4" xfId="7016"/>
    <cellStyle name="Total 6 2 2 4" xfId="7017"/>
    <cellStyle name="Total 6 2 2 4 2" xfId="7018"/>
    <cellStyle name="Total 6 2 2 4 2 2" xfId="7019"/>
    <cellStyle name="Total 6 2 2 4 3" xfId="7020"/>
    <cellStyle name="Total 6 2 2 5" xfId="7021"/>
    <cellStyle name="Total 6 2 2 5 2" xfId="7022"/>
    <cellStyle name="Total 6 2 2 6" xfId="7023"/>
    <cellStyle name="Total 6 2 3" xfId="7024"/>
    <cellStyle name="Total 6 2 3 2" xfId="7025"/>
    <cellStyle name="Total 6 2 3 2 2" xfId="7026"/>
    <cellStyle name="Total 6 2 3 2 2 2" xfId="7027"/>
    <cellStyle name="Total 6 2 3 2 2 2 2" xfId="7028"/>
    <cellStyle name="Total 6 2 3 2 2 3" xfId="7029"/>
    <cellStyle name="Total 6 2 3 2 3" xfId="7030"/>
    <cellStyle name="Total 6 2 3 2 3 2" xfId="7031"/>
    <cellStyle name="Total 6 2 3 2 4" xfId="7032"/>
    <cellStyle name="Total 6 2 3 3" xfId="7033"/>
    <cellStyle name="Total 6 2 3 3 2" xfId="7034"/>
    <cellStyle name="Total 6 2 3 3 2 2" xfId="7035"/>
    <cellStyle name="Total 6 2 3 3 3" xfId="7036"/>
    <cellStyle name="Total 6 2 3 3 4" xfId="7037"/>
    <cellStyle name="Total 6 2 3 4" xfId="7038"/>
    <cellStyle name="Total 6 2 3 4 2" xfId="7039"/>
    <cellStyle name="Total 6 2 3 4 2 2" xfId="7040"/>
    <cellStyle name="Total 6 2 3 4 3" xfId="7041"/>
    <cellStyle name="Total 6 2 3 5" xfId="7042"/>
    <cellStyle name="Total 6 2 3 5 2" xfId="7043"/>
    <cellStyle name="Total 6 2 3 6" xfId="7044"/>
    <cellStyle name="Total 6 2 4" xfId="7045"/>
    <cellStyle name="Total 6 2 4 2" xfId="7046"/>
    <cellStyle name="Total 6 2 4 2 2" xfId="7047"/>
    <cellStyle name="Total 6 2 4 2 2 2" xfId="7048"/>
    <cellStyle name="Total 6 2 4 2 3" xfId="7049"/>
    <cellStyle name="Total 6 2 4 3" xfId="7050"/>
    <cellStyle name="Total 6 2 4 3 2" xfId="7051"/>
    <cellStyle name="Total 6 2 4 4" xfId="7052"/>
    <cellStyle name="Total 6 2 5" xfId="7053"/>
    <cellStyle name="Total 6 2 5 2" xfId="7054"/>
    <cellStyle name="Total 6 2 5 2 2" xfId="7055"/>
    <cellStyle name="Total 6 2 5 3" xfId="7056"/>
    <cellStyle name="Total 6 2 5 4" xfId="7057"/>
    <cellStyle name="Total 6 2 6" xfId="7058"/>
    <cellStyle name="Total 6 2 6 2" xfId="7059"/>
    <cellStyle name="Total 6 2 6 2 2" xfId="7060"/>
    <cellStyle name="Total 6 2 6 3" xfId="7061"/>
    <cellStyle name="Total 6 2 7" xfId="7062"/>
    <cellStyle name="Total 6 2 7 2" xfId="7063"/>
    <cellStyle name="Total 6 2 8" xfId="7064"/>
    <cellStyle name="Total 6 3" xfId="7065"/>
    <cellStyle name="Total 6 3 2" xfId="7066"/>
    <cellStyle name="Total 6 3 2 2" xfId="7067"/>
    <cellStyle name="Total 6 3 2 2 2" xfId="7068"/>
    <cellStyle name="Total 6 3 2 2 2 2" xfId="7069"/>
    <cellStyle name="Total 6 3 2 2 3" xfId="7070"/>
    <cellStyle name="Total 6 3 2 3" xfId="7071"/>
    <cellStyle name="Total 6 3 2 3 2" xfId="7072"/>
    <cellStyle name="Total 6 3 2 4" xfId="7073"/>
    <cellStyle name="Total 6 3 3" xfId="7074"/>
    <cellStyle name="Total 6 3 3 2" xfId="7075"/>
    <cellStyle name="Total 6 3 3 2 2" xfId="7076"/>
    <cellStyle name="Total 6 3 3 3" xfId="7077"/>
    <cellStyle name="Total 6 3 3 4" xfId="7078"/>
    <cellStyle name="Total 6 3 4" xfId="7079"/>
    <cellStyle name="Total 6 3 4 2" xfId="7080"/>
    <cellStyle name="Total 6 3 4 2 2" xfId="7081"/>
    <cellStyle name="Total 6 3 4 3" xfId="7082"/>
    <cellStyle name="Total 6 3 5" xfId="7083"/>
    <cellStyle name="Total 6 3 5 2" xfId="7084"/>
    <cellStyle name="Total 6 3 6" xfId="7085"/>
    <cellStyle name="Total 6 4" xfId="7086"/>
    <cellStyle name="Total 6 4 2" xfId="7087"/>
    <cellStyle name="Total 7" xfId="7088"/>
    <cellStyle name="Total 7 2" xfId="7089"/>
    <cellStyle name="Total 7 2 2" xfId="7090"/>
    <cellStyle name="Total 7 2 2 2" xfId="7091"/>
    <cellStyle name="Total 7 2 2 2 2" xfId="7092"/>
    <cellStyle name="Total 7 2 2 2 2 2" xfId="7093"/>
    <cellStyle name="Total 7 2 2 2 3" xfId="7094"/>
    <cellStyle name="Total 7 2 2 3" xfId="7095"/>
    <cellStyle name="Total 7 2 2 3 2" xfId="7096"/>
    <cellStyle name="Total 7 2 2 4" xfId="7097"/>
    <cellStyle name="Total 7 2 3" xfId="7098"/>
    <cellStyle name="Total 7 2 3 2" xfId="7099"/>
    <cellStyle name="Total 7 2 3 2 2" xfId="7100"/>
    <cellStyle name="Total 7 2 3 3" xfId="7101"/>
    <cellStyle name="Total 7 2 3 4" xfId="7102"/>
    <cellStyle name="Total 7 2 4" xfId="7103"/>
    <cellStyle name="Total 7 2 4 2" xfId="7104"/>
    <cellStyle name="Total 7 2 4 2 2" xfId="7105"/>
    <cellStyle name="Total 7 2 4 3" xfId="7106"/>
    <cellStyle name="Total 7 2 5" xfId="7107"/>
    <cellStyle name="Total 7 2 5 2" xfId="7108"/>
    <cellStyle name="Total 7 2 6" xfId="7109"/>
    <cellStyle name="Total 7 3" xfId="7110"/>
    <cellStyle name="Total 7 3 2" xfId="7111"/>
    <cellStyle name="Total 7 3 2 2" xfId="7112"/>
    <cellStyle name="Total 7 3 2 2 2" xfId="7113"/>
    <cellStyle name="Total 7 3 2 2 2 2" xfId="7114"/>
    <cellStyle name="Total 7 3 2 2 3" xfId="7115"/>
    <cellStyle name="Total 7 3 2 3" xfId="7116"/>
    <cellStyle name="Total 7 3 2 3 2" xfId="7117"/>
    <cellStyle name="Total 7 3 2 4" xfId="7118"/>
    <cellStyle name="Total 7 3 3" xfId="7119"/>
    <cellStyle name="Total 7 3 3 2" xfId="7120"/>
    <cellStyle name="Total 7 3 3 2 2" xfId="7121"/>
    <cellStyle name="Total 7 3 3 3" xfId="7122"/>
    <cellStyle name="Total 7 3 3 4" xfId="7123"/>
    <cellStyle name="Total 7 3 4" xfId="7124"/>
    <cellStyle name="Total 7 3 4 2" xfId="7125"/>
    <cellStyle name="Total 7 3 4 2 2" xfId="7126"/>
    <cellStyle name="Total 7 3 4 3" xfId="7127"/>
    <cellStyle name="Total 7 3 5" xfId="7128"/>
    <cellStyle name="Total 7 3 5 2" xfId="7129"/>
    <cellStyle name="Total 7 3 6" xfId="7130"/>
    <cellStyle name="Total 7 4" xfId="7131"/>
    <cellStyle name="Total 7 4 2" xfId="7132"/>
    <cellStyle name="Total 7 4 2 2" xfId="7133"/>
    <cellStyle name="Total 7 4 2 2 2" xfId="7134"/>
    <cellStyle name="Total 7 4 2 3" xfId="7135"/>
    <cellStyle name="Total 7 4 3" xfId="7136"/>
    <cellStyle name="Total 7 4 3 2" xfId="7137"/>
    <cellStyle name="Total 7 4 4" xfId="7138"/>
    <cellStyle name="Total 7 5" xfId="7139"/>
    <cellStyle name="Total 7 5 2" xfId="7140"/>
    <cellStyle name="Total 7 5 2 2" xfId="7141"/>
    <cellStyle name="Total 7 5 3" xfId="7142"/>
    <cellStyle name="Total 7 5 4" xfId="7143"/>
    <cellStyle name="Total 7 6" xfId="7144"/>
    <cellStyle name="Total 7 6 2" xfId="7145"/>
    <cellStyle name="Total 7 6 2 2" xfId="7146"/>
    <cellStyle name="Total 7 6 3" xfId="7147"/>
    <cellStyle name="Total 7 7" xfId="7148"/>
    <cellStyle name="Total 7 7 2" xfId="7149"/>
    <cellStyle name="Total 7 8" xfId="7150"/>
    <cellStyle name="toto" xfId="7151"/>
    <cellStyle name="Warning Text 2" xfId="7152"/>
    <cellStyle name="Warning Text 3" xfId="7153"/>
    <cellStyle name="パーセント 2" xfId="7154"/>
    <cellStyle name="桁区切り 2" xfId="7155"/>
    <cellStyle name="桁区切り_DegitalOption_test" xfId="7156"/>
    <cellStyle name="標準 2" xfId="7157"/>
    <cellStyle name="標準 3" xfId="7158"/>
    <cellStyle name="標準 4" xfId="7159"/>
    <cellStyle name="標準_examplePortfolio" xfId="7160"/>
    <cellStyle name="標準_Input_OutPut20060417" xfId="2"/>
  </cellStyles>
  <dxfs count="0"/>
  <tableStyles count="0" defaultTableStyle="TableStyleMedium2" defaultPivotStyle="PivotStyleLight16"/>
  <colors>
    <mruColors>
      <color rgb="FF0000FF"/>
      <color rgb="FF339933"/>
      <color rgb="FF006600"/>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EUR</a:t>
            </a:r>
            <a:r>
              <a:rPr lang="en-GB" baseline="0"/>
              <a:t> Forward Rates</a:t>
            </a:r>
            <a:endParaRPr lang="en-GB"/>
          </a:p>
        </c:rich>
      </c:tx>
      <c:layout/>
      <c:overlay val="0"/>
    </c:title>
    <c:autoTitleDeleted val="0"/>
    <c:plotArea>
      <c:layout/>
      <c:lineChart>
        <c:grouping val="standard"/>
        <c:varyColors val="0"/>
        <c:ser>
          <c:idx val="0"/>
          <c:order val="0"/>
          <c:tx>
            <c:strRef>
              <c:f>ForwardRates!$C$9</c:f>
              <c:strCache>
                <c:ptCount val="1"/>
                <c:pt idx="0">
                  <c:v>EUROIS</c:v>
                </c:pt>
              </c:strCache>
            </c:strRef>
          </c:tx>
          <c:marker>
            <c:symbol val="none"/>
          </c:marker>
          <c:cat>
            <c:numRef>
              <c:f>ForwardRates!$B$10:$B$105</c:f>
              <c:numCache>
                <c:formatCode>ddd\,\ d\-mmm\-yy</c:formatCode>
                <c:ptCount val="96"/>
                <c:pt idx="0">
                  <c:v>42892</c:v>
                </c:pt>
                <c:pt idx="1">
                  <c:v>42922</c:v>
                </c:pt>
                <c:pt idx="2">
                  <c:v>42954</c:v>
                </c:pt>
                <c:pt idx="3">
                  <c:v>42985</c:v>
                </c:pt>
                <c:pt idx="4">
                  <c:v>43017</c:v>
                </c:pt>
                <c:pt idx="5">
                  <c:v>43048</c:v>
                </c:pt>
                <c:pt idx="6">
                  <c:v>43080</c:v>
                </c:pt>
                <c:pt idx="7">
                  <c:v>43111</c:v>
                </c:pt>
                <c:pt idx="8">
                  <c:v>43143</c:v>
                </c:pt>
                <c:pt idx="9">
                  <c:v>43171</c:v>
                </c:pt>
                <c:pt idx="10">
                  <c:v>43202</c:v>
                </c:pt>
                <c:pt idx="11">
                  <c:v>43234</c:v>
                </c:pt>
                <c:pt idx="12">
                  <c:v>43265</c:v>
                </c:pt>
                <c:pt idx="13">
                  <c:v>43297</c:v>
                </c:pt>
                <c:pt idx="14">
                  <c:v>43328</c:v>
                </c:pt>
                <c:pt idx="15">
                  <c:v>43360</c:v>
                </c:pt>
                <c:pt idx="16">
                  <c:v>43390</c:v>
                </c:pt>
                <c:pt idx="17">
                  <c:v>43423</c:v>
                </c:pt>
                <c:pt idx="18">
                  <c:v>43453</c:v>
                </c:pt>
                <c:pt idx="19">
                  <c:v>43486</c:v>
                </c:pt>
                <c:pt idx="20">
                  <c:v>43517</c:v>
                </c:pt>
                <c:pt idx="21">
                  <c:v>43545</c:v>
                </c:pt>
                <c:pt idx="22">
                  <c:v>43578</c:v>
                </c:pt>
                <c:pt idx="23">
                  <c:v>43608</c:v>
                </c:pt>
                <c:pt idx="24">
                  <c:v>43640</c:v>
                </c:pt>
                <c:pt idx="25">
                  <c:v>43670</c:v>
                </c:pt>
                <c:pt idx="26">
                  <c:v>43703</c:v>
                </c:pt>
                <c:pt idx="27">
                  <c:v>43734</c:v>
                </c:pt>
                <c:pt idx="28">
                  <c:v>43766</c:v>
                </c:pt>
                <c:pt idx="29">
                  <c:v>43797</c:v>
                </c:pt>
                <c:pt idx="30">
                  <c:v>43829</c:v>
                </c:pt>
                <c:pt idx="31">
                  <c:v>43860</c:v>
                </c:pt>
                <c:pt idx="32">
                  <c:v>43892</c:v>
                </c:pt>
                <c:pt idx="33">
                  <c:v>43923</c:v>
                </c:pt>
                <c:pt idx="34">
                  <c:v>43955</c:v>
                </c:pt>
                <c:pt idx="35">
                  <c:v>43986</c:v>
                </c:pt>
                <c:pt idx="36">
                  <c:v>44018</c:v>
                </c:pt>
                <c:pt idx="37">
                  <c:v>44049</c:v>
                </c:pt>
                <c:pt idx="38">
                  <c:v>44081</c:v>
                </c:pt>
                <c:pt idx="39">
                  <c:v>44111</c:v>
                </c:pt>
                <c:pt idx="40">
                  <c:v>44144</c:v>
                </c:pt>
                <c:pt idx="41">
                  <c:v>44174</c:v>
                </c:pt>
                <c:pt idx="42">
                  <c:v>44207</c:v>
                </c:pt>
                <c:pt idx="43">
                  <c:v>44238</c:v>
                </c:pt>
                <c:pt idx="44">
                  <c:v>44266</c:v>
                </c:pt>
                <c:pt idx="45">
                  <c:v>44298</c:v>
                </c:pt>
                <c:pt idx="46">
                  <c:v>44328</c:v>
                </c:pt>
                <c:pt idx="47">
                  <c:v>44361</c:v>
                </c:pt>
                <c:pt idx="48">
                  <c:v>44391</c:v>
                </c:pt>
                <c:pt idx="49">
                  <c:v>44424</c:v>
                </c:pt>
                <c:pt idx="50">
                  <c:v>44455</c:v>
                </c:pt>
                <c:pt idx="51">
                  <c:v>44487</c:v>
                </c:pt>
                <c:pt idx="52">
                  <c:v>44518</c:v>
                </c:pt>
                <c:pt idx="53">
                  <c:v>44550</c:v>
                </c:pt>
                <c:pt idx="54">
                  <c:v>44581</c:v>
                </c:pt>
                <c:pt idx="55">
                  <c:v>44613</c:v>
                </c:pt>
                <c:pt idx="56">
                  <c:v>44641</c:v>
                </c:pt>
                <c:pt idx="57">
                  <c:v>44672</c:v>
                </c:pt>
                <c:pt idx="58">
                  <c:v>44704</c:v>
                </c:pt>
                <c:pt idx="59">
                  <c:v>44735</c:v>
                </c:pt>
                <c:pt idx="60">
                  <c:v>44767</c:v>
                </c:pt>
                <c:pt idx="61">
                  <c:v>44798</c:v>
                </c:pt>
                <c:pt idx="62">
                  <c:v>44830</c:v>
                </c:pt>
                <c:pt idx="63">
                  <c:v>44860</c:v>
                </c:pt>
                <c:pt idx="64">
                  <c:v>44893</c:v>
                </c:pt>
                <c:pt idx="65">
                  <c:v>44923</c:v>
                </c:pt>
                <c:pt idx="66">
                  <c:v>44956</c:v>
                </c:pt>
                <c:pt idx="67">
                  <c:v>44985</c:v>
                </c:pt>
                <c:pt idx="68">
                  <c:v>45013</c:v>
                </c:pt>
                <c:pt idx="69">
                  <c:v>45044</c:v>
                </c:pt>
                <c:pt idx="70">
                  <c:v>45075</c:v>
                </c:pt>
                <c:pt idx="71">
                  <c:v>45106</c:v>
                </c:pt>
                <c:pt idx="72">
                  <c:v>45138</c:v>
                </c:pt>
                <c:pt idx="73">
                  <c:v>45169</c:v>
                </c:pt>
                <c:pt idx="74">
                  <c:v>45201</c:v>
                </c:pt>
                <c:pt idx="75">
                  <c:v>45232</c:v>
                </c:pt>
                <c:pt idx="76">
                  <c:v>45264</c:v>
                </c:pt>
                <c:pt idx="77">
                  <c:v>45295</c:v>
                </c:pt>
                <c:pt idx="78">
                  <c:v>45327</c:v>
                </c:pt>
                <c:pt idx="79">
                  <c:v>45356</c:v>
                </c:pt>
                <c:pt idx="80">
                  <c:v>45387</c:v>
                </c:pt>
                <c:pt idx="81">
                  <c:v>45418</c:v>
                </c:pt>
                <c:pt idx="82">
                  <c:v>45449</c:v>
                </c:pt>
                <c:pt idx="83">
                  <c:v>45481</c:v>
                </c:pt>
                <c:pt idx="84">
                  <c:v>45512</c:v>
                </c:pt>
                <c:pt idx="85">
                  <c:v>45544</c:v>
                </c:pt>
                <c:pt idx="86">
                  <c:v>45574</c:v>
                </c:pt>
                <c:pt idx="87">
                  <c:v>45607</c:v>
                </c:pt>
                <c:pt idx="88">
                  <c:v>45637</c:v>
                </c:pt>
                <c:pt idx="89">
                  <c:v>45670</c:v>
                </c:pt>
                <c:pt idx="90">
                  <c:v>45701</c:v>
                </c:pt>
                <c:pt idx="91">
                  <c:v>45729</c:v>
                </c:pt>
                <c:pt idx="92">
                  <c:v>45761</c:v>
                </c:pt>
                <c:pt idx="93">
                  <c:v>45791</c:v>
                </c:pt>
                <c:pt idx="94">
                  <c:v>45824</c:v>
                </c:pt>
                <c:pt idx="95">
                  <c:v>45854</c:v>
                </c:pt>
              </c:numCache>
            </c:numRef>
          </c:cat>
          <c:val>
            <c:numRef>
              <c:f>ForwardRates!$C$10:$C$105</c:f>
              <c:numCache>
                <c:formatCode>0.00000%</c:formatCode>
                <c:ptCount val="96"/>
                <c:pt idx="0">
                  <c:v>-3.6053466246865895E-3</c:v>
                </c:pt>
                <c:pt idx="1">
                  <c:v>-3.5573510439368353E-3</c:v>
                </c:pt>
                <c:pt idx="2">
                  <c:v>-3.6402021422787941E-3</c:v>
                </c:pt>
                <c:pt idx="3">
                  <c:v>-3.5784471920852338E-3</c:v>
                </c:pt>
                <c:pt idx="4">
                  <c:v>-3.598878330266521E-3</c:v>
                </c:pt>
                <c:pt idx="5">
                  <c:v>-3.5809029372524518E-3</c:v>
                </c:pt>
                <c:pt idx="6">
                  <c:v>-3.4775700118361407E-3</c:v>
                </c:pt>
                <c:pt idx="7">
                  <c:v>-3.4744689442732634E-3</c:v>
                </c:pt>
                <c:pt idx="8">
                  <c:v>-3.5151018718959774E-3</c:v>
                </c:pt>
                <c:pt idx="9">
                  <c:v>-3.2932882515446355E-3</c:v>
                </c:pt>
                <c:pt idx="10">
                  <c:v>-3.2995351718057126E-3</c:v>
                </c:pt>
                <c:pt idx="11">
                  <c:v>-3.2920935830604964E-3</c:v>
                </c:pt>
                <c:pt idx="12">
                  <c:v>-3.188937727682817E-3</c:v>
                </c:pt>
                <c:pt idx="13">
                  <c:v>-3.0760879385294368E-3</c:v>
                </c:pt>
                <c:pt idx="14">
                  <c:v>-2.9630749163489616E-3</c:v>
                </c:pt>
                <c:pt idx="15">
                  <c:v>-2.8426080541832477E-3</c:v>
                </c:pt>
                <c:pt idx="16">
                  <c:v>-2.7261569478254184E-3</c:v>
                </c:pt>
                <c:pt idx="17">
                  <c:v>-2.5941333819057368E-3</c:v>
                </c:pt>
                <c:pt idx="18">
                  <c:v>-2.4704333840208734E-3</c:v>
                </c:pt>
                <c:pt idx="19">
                  <c:v>-2.3293839761873241E-3</c:v>
                </c:pt>
                <c:pt idx="20">
                  <c:v>-2.1919617058241492E-3</c:v>
                </c:pt>
                <c:pt idx="21">
                  <c:v>-2.0637396281086924E-3</c:v>
                </c:pt>
                <c:pt idx="22">
                  <c:v>-1.9076245855752169E-3</c:v>
                </c:pt>
                <c:pt idx="23">
                  <c:v>-1.7610087369934809E-3</c:v>
                </c:pt>
                <c:pt idx="24">
                  <c:v>-1.5999898315843864E-3</c:v>
                </c:pt>
                <c:pt idx="25">
                  <c:v>-1.4458939670358769E-3</c:v>
                </c:pt>
                <c:pt idx="26">
                  <c:v>-1.2730406150440788E-3</c:v>
                </c:pt>
                <c:pt idx="27">
                  <c:v>-1.1074627173712809E-3</c:v>
                </c:pt>
                <c:pt idx="28">
                  <c:v>-9.3328518833147081E-4</c:v>
                </c:pt>
                <c:pt idx="29">
                  <c:v>-7.6138769465217409E-4</c:v>
                </c:pt>
                <c:pt idx="30">
                  <c:v>-5.8067287126650974E-4</c:v>
                </c:pt>
                <c:pt idx="31">
                  <c:v>-4.0181050442900242E-4</c:v>
                </c:pt>
                <c:pt idx="32">
                  <c:v>-2.155629044464654E-4</c:v>
                </c:pt>
                <c:pt idx="33">
                  <c:v>-3.1967943732169717E-5</c:v>
                </c:pt>
                <c:pt idx="34">
                  <c:v>1.6082840723186166E-4</c:v>
                </c:pt>
                <c:pt idx="35">
                  <c:v>3.507857089601897E-4</c:v>
                </c:pt>
                <c:pt idx="36">
                  <c:v>5.4906012632472052E-4</c:v>
                </c:pt>
                <c:pt idx="37">
                  <c:v>7.4169330916973569E-4</c:v>
                </c:pt>
                <c:pt idx="38">
                  <c:v>9.4110675756376219E-4</c:v>
                </c:pt>
                <c:pt idx="39">
                  <c:v>1.1285888137635464E-3</c:v>
                </c:pt>
                <c:pt idx="40">
                  <c:v>1.3354245802776935E-3</c:v>
                </c:pt>
                <c:pt idx="41">
                  <c:v>1.5240173681438766E-3</c:v>
                </c:pt>
                <c:pt idx="42">
                  <c:v>1.7370419980000723E-3</c:v>
                </c:pt>
                <c:pt idx="43">
                  <c:v>1.9341975338971265E-3</c:v>
                </c:pt>
                <c:pt idx="44">
                  <c:v>2.1127940295695498E-3</c:v>
                </c:pt>
                <c:pt idx="45">
                  <c:v>2.317519537555776E-3</c:v>
                </c:pt>
                <c:pt idx="46">
                  <c:v>2.5100556246293684E-3</c:v>
                </c:pt>
                <c:pt idx="47">
                  <c:v>2.7226923309524595E-3</c:v>
                </c:pt>
                <c:pt idx="48">
                  <c:v>2.920277676396564E-3</c:v>
                </c:pt>
                <c:pt idx="49">
                  <c:v>3.1441697596696432E-3</c:v>
                </c:pt>
                <c:pt idx="50">
                  <c:v>3.3607600711166247E-3</c:v>
                </c:pt>
                <c:pt idx="51">
                  <c:v>3.5907260924611323E-3</c:v>
                </c:pt>
                <c:pt idx="52">
                  <c:v>3.8197155086899383E-3</c:v>
                </c:pt>
                <c:pt idx="53">
                  <c:v>4.0625245815378054E-3</c:v>
                </c:pt>
                <c:pt idx="54">
                  <c:v>4.3040008385279924E-3</c:v>
                </c:pt>
                <c:pt idx="55">
                  <c:v>4.5597488703215906E-3</c:v>
                </c:pt>
                <c:pt idx="56">
                  <c:v>4.7889516947216045E-3</c:v>
                </c:pt>
                <c:pt idx="57">
                  <c:v>5.048640841787958E-3</c:v>
                </c:pt>
                <c:pt idx="58">
                  <c:v>5.3232706268593897E-3</c:v>
                </c:pt>
                <c:pt idx="59">
                  <c:v>5.5944122035720672E-3</c:v>
                </c:pt>
                <c:pt idx="60">
                  <c:v>5.8731969251181997E-3</c:v>
                </c:pt>
                <c:pt idx="61">
                  <c:v>6.141446038600157E-3</c:v>
                </c:pt>
                <c:pt idx="62">
                  <c:v>6.4164814288247213E-3</c:v>
                </c:pt>
                <c:pt idx="63">
                  <c:v>6.6726182357889985E-3</c:v>
                </c:pt>
                <c:pt idx="64">
                  <c:v>6.952473697473564E-3</c:v>
                </c:pt>
                <c:pt idx="65">
                  <c:v>7.2051779959980524E-3</c:v>
                </c:pt>
                <c:pt idx="66">
                  <c:v>7.4812862914276374E-3</c:v>
                </c:pt>
                <c:pt idx="67">
                  <c:v>7.7223242351921869E-3</c:v>
                </c:pt>
                <c:pt idx="68">
                  <c:v>7.9536375715948179E-3</c:v>
                </c:pt>
                <c:pt idx="69">
                  <c:v>8.2081257441326636E-3</c:v>
                </c:pt>
                <c:pt idx="70">
                  <c:v>8.4609343069366686E-3</c:v>
                </c:pt>
                <c:pt idx="71">
                  <c:v>8.7125944806768305E-3</c:v>
                </c:pt>
                <c:pt idx="72">
                  <c:v>8.9724809727635083E-3</c:v>
                </c:pt>
                <c:pt idx="73">
                  <c:v>9.2244203243844834E-3</c:v>
                </c:pt>
                <c:pt idx="74">
                  <c:v>9.4846838698966086E-3</c:v>
                </c:pt>
                <c:pt idx="75">
                  <c:v>9.737021649767896E-3</c:v>
                </c:pt>
                <c:pt idx="76">
                  <c:v>9.9977307934013739E-3</c:v>
                </c:pt>
                <c:pt idx="77">
                  <c:v>1.0222426224063065E-2</c:v>
                </c:pt>
                <c:pt idx="78">
                  <c:v>1.0482223886569324E-2</c:v>
                </c:pt>
                <c:pt idx="79">
                  <c:v>1.0717911628129174E-2</c:v>
                </c:pt>
                <c:pt idx="80">
                  <c:v>1.0970127929253398E-2</c:v>
                </c:pt>
                <c:pt idx="81">
                  <c:v>1.1222643466133797E-2</c:v>
                </c:pt>
                <c:pt idx="82">
                  <c:v>1.1475473381780886E-2</c:v>
                </c:pt>
                <c:pt idx="83">
                  <c:v>1.1733222754981952E-2</c:v>
                </c:pt>
                <c:pt idx="84">
                  <c:v>1.1976621238030465E-2</c:v>
                </c:pt>
                <c:pt idx="85">
                  <c:v>1.2221359593212222E-2</c:v>
                </c:pt>
                <c:pt idx="86">
                  <c:v>1.2444781499392023E-2</c:v>
                </c:pt>
                <c:pt idx="87">
                  <c:v>1.2683800700143818E-2</c:v>
                </c:pt>
                <c:pt idx="88">
                  <c:v>1.2894943852302037E-2</c:v>
                </c:pt>
                <c:pt idx="89">
                  <c:v>1.315661717899312E-2</c:v>
                </c:pt>
                <c:pt idx="90">
                  <c:v>1.3363049569214932E-2</c:v>
                </c:pt>
                <c:pt idx="91">
                  <c:v>1.3544039791060329E-2</c:v>
                </c:pt>
                <c:pt idx="92">
                  <c:v>1.3744514091180786E-2</c:v>
                </c:pt>
                <c:pt idx="93">
                  <c:v>1.3926265689592253E-2</c:v>
                </c:pt>
                <c:pt idx="94">
                  <c:v>1.411963976034826E-2</c:v>
                </c:pt>
                <c:pt idx="95">
                  <c:v>1.4294222264321629E-2</c:v>
                </c:pt>
              </c:numCache>
            </c:numRef>
          </c:val>
          <c:smooth val="0"/>
        </c:ser>
        <c:ser>
          <c:idx val="1"/>
          <c:order val="1"/>
          <c:tx>
            <c:strRef>
              <c:f>ForwardRates!$E$9</c:f>
              <c:strCache>
                <c:ptCount val="1"/>
                <c:pt idx="0">
                  <c:v>EUR6ML</c:v>
                </c:pt>
              </c:strCache>
            </c:strRef>
          </c:tx>
          <c:marker>
            <c:symbol val="none"/>
          </c:marker>
          <c:cat>
            <c:numRef>
              <c:f>ForwardRates!$B$10:$B$105</c:f>
              <c:numCache>
                <c:formatCode>ddd\,\ d\-mmm\-yy</c:formatCode>
                <c:ptCount val="96"/>
                <c:pt idx="0">
                  <c:v>42892</c:v>
                </c:pt>
                <c:pt idx="1">
                  <c:v>42922</c:v>
                </c:pt>
                <c:pt idx="2">
                  <c:v>42954</c:v>
                </c:pt>
                <c:pt idx="3">
                  <c:v>42985</c:v>
                </c:pt>
                <c:pt idx="4">
                  <c:v>43017</c:v>
                </c:pt>
                <c:pt idx="5">
                  <c:v>43048</c:v>
                </c:pt>
                <c:pt idx="6">
                  <c:v>43080</c:v>
                </c:pt>
                <c:pt idx="7">
                  <c:v>43111</c:v>
                </c:pt>
                <c:pt idx="8">
                  <c:v>43143</c:v>
                </c:pt>
                <c:pt idx="9">
                  <c:v>43171</c:v>
                </c:pt>
                <c:pt idx="10">
                  <c:v>43202</c:v>
                </c:pt>
                <c:pt idx="11">
                  <c:v>43234</c:v>
                </c:pt>
                <c:pt idx="12">
                  <c:v>43265</c:v>
                </c:pt>
                <c:pt idx="13">
                  <c:v>43297</c:v>
                </c:pt>
                <c:pt idx="14">
                  <c:v>43328</c:v>
                </c:pt>
                <c:pt idx="15">
                  <c:v>43360</c:v>
                </c:pt>
                <c:pt idx="16">
                  <c:v>43390</c:v>
                </c:pt>
                <c:pt idx="17">
                  <c:v>43423</c:v>
                </c:pt>
                <c:pt idx="18">
                  <c:v>43453</c:v>
                </c:pt>
                <c:pt idx="19">
                  <c:v>43486</c:v>
                </c:pt>
                <c:pt idx="20">
                  <c:v>43517</c:v>
                </c:pt>
                <c:pt idx="21">
                  <c:v>43545</c:v>
                </c:pt>
                <c:pt idx="22">
                  <c:v>43578</c:v>
                </c:pt>
                <c:pt idx="23">
                  <c:v>43608</c:v>
                </c:pt>
                <c:pt idx="24">
                  <c:v>43640</c:v>
                </c:pt>
                <c:pt idx="25">
                  <c:v>43670</c:v>
                </c:pt>
                <c:pt idx="26">
                  <c:v>43703</c:v>
                </c:pt>
                <c:pt idx="27">
                  <c:v>43734</c:v>
                </c:pt>
                <c:pt idx="28">
                  <c:v>43766</c:v>
                </c:pt>
                <c:pt idx="29">
                  <c:v>43797</c:v>
                </c:pt>
                <c:pt idx="30">
                  <c:v>43829</c:v>
                </c:pt>
                <c:pt idx="31">
                  <c:v>43860</c:v>
                </c:pt>
                <c:pt idx="32">
                  <c:v>43892</c:v>
                </c:pt>
                <c:pt idx="33">
                  <c:v>43923</c:v>
                </c:pt>
                <c:pt idx="34">
                  <c:v>43955</c:v>
                </c:pt>
                <c:pt idx="35">
                  <c:v>43986</c:v>
                </c:pt>
                <c:pt idx="36">
                  <c:v>44018</c:v>
                </c:pt>
                <c:pt idx="37">
                  <c:v>44049</c:v>
                </c:pt>
                <c:pt idx="38">
                  <c:v>44081</c:v>
                </c:pt>
                <c:pt idx="39">
                  <c:v>44111</c:v>
                </c:pt>
                <c:pt idx="40">
                  <c:v>44144</c:v>
                </c:pt>
                <c:pt idx="41">
                  <c:v>44174</c:v>
                </c:pt>
                <c:pt idx="42">
                  <c:v>44207</c:v>
                </c:pt>
                <c:pt idx="43">
                  <c:v>44238</c:v>
                </c:pt>
                <c:pt idx="44">
                  <c:v>44266</c:v>
                </c:pt>
                <c:pt idx="45">
                  <c:v>44298</c:v>
                </c:pt>
                <c:pt idx="46">
                  <c:v>44328</c:v>
                </c:pt>
                <c:pt idx="47">
                  <c:v>44361</c:v>
                </c:pt>
                <c:pt idx="48">
                  <c:v>44391</c:v>
                </c:pt>
                <c:pt idx="49">
                  <c:v>44424</c:v>
                </c:pt>
                <c:pt idx="50">
                  <c:v>44455</c:v>
                </c:pt>
                <c:pt idx="51">
                  <c:v>44487</c:v>
                </c:pt>
                <c:pt idx="52">
                  <c:v>44518</c:v>
                </c:pt>
                <c:pt idx="53">
                  <c:v>44550</c:v>
                </c:pt>
                <c:pt idx="54">
                  <c:v>44581</c:v>
                </c:pt>
                <c:pt idx="55">
                  <c:v>44613</c:v>
                </c:pt>
                <c:pt idx="56">
                  <c:v>44641</c:v>
                </c:pt>
                <c:pt idx="57">
                  <c:v>44672</c:v>
                </c:pt>
                <c:pt idx="58">
                  <c:v>44704</c:v>
                </c:pt>
                <c:pt idx="59">
                  <c:v>44735</c:v>
                </c:pt>
                <c:pt idx="60">
                  <c:v>44767</c:v>
                </c:pt>
                <c:pt idx="61">
                  <c:v>44798</c:v>
                </c:pt>
                <c:pt idx="62">
                  <c:v>44830</c:v>
                </c:pt>
                <c:pt idx="63">
                  <c:v>44860</c:v>
                </c:pt>
                <c:pt idx="64">
                  <c:v>44893</c:v>
                </c:pt>
                <c:pt idx="65">
                  <c:v>44923</c:v>
                </c:pt>
                <c:pt idx="66">
                  <c:v>44956</c:v>
                </c:pt>
                <c:pt idx="67">
                  <c:v>44985</c:v>
                </c:pt>
                <c:pt idx="68">
                  <c:v>45013</c:v>
                </c:pt>
                <c:pt idx="69">
                  <c:v>45044</c:v>
                </c:pt>
                <c:pt idx="70">
                  <c:v>45075</c:v>
                </c:pt>
                <c:pt idx="71">
                  <c:v>45106</c:v>
                </c:pt>
                <c:pt idx="72">
                  <c:v>45138</c:v>
                </c:pt>
                <c:pt idx="73">
                  <c:v>45169</c:v>
                </c:pt>
                <c:pt idx="74">
                  <c:v>45201</c:v>
                </c:pt>
                <c:pt idx="75">
                  <c:v>45232</c:v>
                </c:pt>
                <c:pt idx="76">
                  <c:v>45264</c:v>
                </c:pt>
                <c:pt idx="77">
                  <c:v>45295</c:v>
                </c:pt>
                <c:pt idx="78">
                  <c:v>45327</c:v>
                </c:pt>
                <c:pt idx="79">
                  <c:v>45356</c:v>
                </c:pt>
                <c:pt idx="80">
                  <c:v>45387</c:v>
                </c:pt>
                <c:pt idx="81">
                  <c:v>45418</c:v>
                </c:pt>
                <c:pt idx="82">
                  <c:v>45449</c:v>
                </c:pt>
                <c:pt idx="83">
                  <c:v>45481</c:v>
                </c:pt>
                <c:pt idx="84">
                  <c:v>45512</c:v>
                </c:pt>
                <c:pt idx="85">
                  <c:v>45544</c:v>
                </c:pt>
                <c:pt idx="86">
                  <c:v>45574</c:v>
                </c:pt>
                <c:pt idx="87">
                  <c:v>45607</c:v>
                </c:pt>
                <c:pt idx="88">
                  <c:v>45637</c:v>
                </c:pt>
                <c:pt idx="89">
                  <c:v>45670</c:v>
                </c:pt>
                <c:pt idx="90">
                  <c:v>45701</c:v>
                </c:pt>
                <c:pt idx="91">
                  <c:v>45729</c:v>
                </c:pt>
                <c:pt idx="92">
                  <c:v>45761</c:v>
                </c:pt>
                <c:pt idx="93">
                  <c:v>45791</c:v>
                </c:pt>
                <c:pt idx="94">
                  <c:v>45824</c:v>
                </c:pt>
                <c:pt idx="95">
                  <c:v>45854</c:v>
                </c:pt>
              </c:numCache>
            </c:numRef>
          </c:cat>
          <c:val>
            <c:numRef>
              <c:f>ForwardRates!$E$10:$E$104</c:f>
              <c:numCache>
                <c:formatCode>0.00000%</c:formatCode>
                <c:ptCount val="95"/>
                <c:pt idx="0">
                  <c:v>-2.5412265171002486E-3</c:v>
                </c:pt>
                <c:pt idx="1">
                  <c:v>-2.5158861789643552E-3</c:v>
                </c:pt>
                <c:pt idx="2">
                  <c:v>-2.4521557081921986E-3</c:v>
                </c:pt>
                <c:pt idx="3">
                  <c:v>-2.3918658070101609E-3</c:v>
                </c:pt>
                <c:pt idx="4">
                  <c:v>-2.32E-3</c:v>
                </c:pt>
                <c:pt idx="5">
                  <c:v>-2.2169434647016061E-3</c:v>
                </c:pt>
                <c:pt idx="6">
                  <c:v>-2.131765185510749E-3</c:v>
                </c:pt>
                <c:pt idx="7">
                  <c:v>-2.0284633324179875E-3</c:v>
                </c:pt>
                <c:pt idx="8">
                  <c:v>-1.8923891079510812E-3</c:v>
                </c:pt>
                <c:pt idx="9">
                  <c:v>-1.7740440421171835E-3</c:v>
                </c:pt>
                <c:pt idx="10">
                  <c:v>-1.6460770733464024E-3</c:v>
                </c:pt>
                <c:pt idx="11">
                  <c:v>-1.4591376735190521E-3</c:v>
                </c:pt>
                <c:pt idx="12">
                  <c:v>-1.2316997223673334E-3</c:v>
                </c:pt>
                <c:pt idx="13">
                  <c:v>-1.0188259696821032E-3</c:v>
                </c:pt>
                <c:pt idx="14">
                  <c:v>-8.3781993075613618E-4</c:v>
                </c:pt>
                <c:pt idx="15">
                  <c:v>-6.7058891636108181E-4</c:v>
                </c:pt>
                <c:pt idx="16">
                  <c:v>-5.2611213395481655E-4</c:v>
                </c:pt>
                <c:pt idx="17">
                  <c:v>-3.7432311748141568E-4</c:v>
                </c:pt>
                <c:pt idx="18">
                  <c:v>-2.369540925081889E-4</c:v>
                </c:pt>
                <c:pt idx="19">
                  <c:v>-8.1968745322245489E-5</c:v>
                </c:pt>
                <c:pt idx="20">
                  <c:v>6.834343266554832E-5</c:v>
                </c:pt>
                <c:pt idx="21">
                  <c:v>2.086343858371061E-4</c:v>
                </c:pt>
                <c:pt idx="22">
                  <c:v>3.8021633597835788E-4</c:v>
                </c:pt>
                <c:pt idx="23">
                  <c:v>5.4273112484597011E-4</c:v>
                </c:pt>
                <c:pt idx="24">
                  <c:v>7.2366138608943192E-4</c:v>
                </c:pt>
                <c:pt idx="25">
                  <c:v>9.0069972352857302E-4</c:v>
                </c:pt>
                <c:pt idx="26">
                  <c:v>1.1036104842526749E-3</c:v>
                </c:pt>
                <c:pt idx="27">
                  <c:v>1.3018778981087895E-3</c:v>
                </c:pt>
                <c:pt idx="28">
                  <c:v>1.5141723910742657E-3</c:v>
                </c:pt>
                <c:pt idx="29">
                  <c:v>1.7270867107778002E-3</c:v>
                </c:pt>
                <c:pt idx="30">
                  <c:v>1.9541552646495362E-3</c:v>
                </c:pt>
                <c:pt idx="31">
                  <c:v>2.1797425486452609E-3</c:v>
                </c:pt>
                <c:pt idx="32">
                  <c:v>2.4176639291076762E-3</c:v>
                </c:pt>
                <c:pt idx="33">
                  <c:v>2.6518076601701776E-3</c:v>
                </c:pt>
                <c:pt idx="34">
                  <c:v>2.8959639048971252E-3</c:v>
                </c:pt>
                <c:pt idx="35">
                  <c:v>3.1336115538252536E-3</c:v>
                </c:pt>
                <c:pt idx="36">
                  <c:v>3.3789098007612822E-3</c:v>
                </c:pt>
                <c:pt idx="37">
                  <c:v>3.6161837983599795E-3</c:v>
                </c:pt>
                <c:pt idx="38">
                  <c:v>3.8606725991517489E-3</c:v>
                </c:pt>
                <c:pt idx="39">
                  <c:v>4.0894137421981095E-3</c:v>
                </c:pt>
                <c:pt idx="40">
                  <c:v>4.3404362216231639E-3</c:v>
                </c:pt>
                <c:pt idx="41">
                  <c:v>4.5680366926096573E-3</c:v>
                </c:pt>
                <c:pt idx="42">
                  <c:v>4.8179207648208324E-3</c:v>
                </c:pt>
                <c:pt idx="43">
                  <c:v>5.0524671033497781E-3</c:v>
                </c:pt>
                <c:pt idx="44">
                  <c:v>5.2638565444893285E-3</c:v>
                </c:pt>
                <c:pt idx="45">
                  <c:v>5.5049792787233405E-3</c:v>
                </c:pt>
                <c:pt idx="46">
                  <c:v>5.7306464342953643E-3</c:v>
                </c:pt>
                <c:pt idx="47">
                  <c:v>5.9785266790213709E-3</c:v>
                </c:pt>
                <c:pt idx="48">
                  <c:v>6.2036559947360034E-3</c:v>
                </c:pt>
                <c:pt idx="49">
                  <c:v>6.4512810400908123E-3</c:v>
                </c:pt>
                <c:pt idx="50">
                  <c:v>6.6841030269244135E-3</c:v>
                </c:pt>
                <c:pt idx="51">
                  <c:v>6.924872495061898E-3</c:v>
                </c:pt>
                <c:pt idx="52">
                  <c:v>7.1587588364950376E-3</c:v>
                </c:pt>
                <c:pt idx="53">
                  <c:v>7.4010721197928959E-3</c:v>
                </c:pt>
                <c:pt idx="54">
                  <c:v>7.6366155886066428E-3</c:v>
                </c:pt>
                <c:pt idx="55">
                  <c:v>7.8801475993746442E-3</c:v>
                </c:pt>
                <c:pt idx="56">
                  <c:v>8.0931906486778147E-3</c:v>
                </c:pt>
                <c:pt idx="57">
                  <c:v>8.3286022441801631E-3</c:v>
                </c:pt>
                <c:pt idx="58">
                  <c:v>8.5706561746084747E-3</c:v>
                </c:pt>
                <c:pt idx="59">
                  <c:v>8.8037897744186761E-3</c:v>
                </c:pt>
                <c:pt idx="60">
                  <c:v>9.0429461538280194E-3</c:v>
                </c:pt>
                <c:pt idx="61">
                  <c:v>9.2734393182316854E-3</c:v>
                </c:pt>
                <c:pt idx="62">
                  <c:v>9.5104292482776319E-3</c:v>
                </c:pt>
                <c:pt idx="63">
                  <c:v>9.7320028652856678E-3</c:v>
                </c:pt>
                <c:pt idx="64">
                  <c:v>9.9753567327122202E-3</c:v>
                </c:pt>
                <c:pt idx="65">
                  <c:v>1.0196493803554307E-2</c:v>
                </c:pt>
                <c:pt idx="66">
                  <c:v>1.0439688267079163E-2</c:v>
                </c:pt>
                <c:pt idx="67">
                  <c:v>1.0653265893627988E-2</c:v>
                </c:pt>
                <c:pt idx="68">
                  <c:v>1.0859275764099613E-2</c:v>
                </c:pt>
                <c:pt idx="69">
                  <c:v>1.1087035971121218E-2</c:v>
                </c:pt>
                <c:pt idx="70">
                  <c:v>1.1314361457821326E-2</c:v>
                </c:pt>
                <c:pt idx="71">
                  <c:v>1.154117197830464E-2</c:v>
                </c:pt>
                <c:pt idx="72">
                  <c:v>1.1774902290874353E-2</c:v>
                </c:pt>
                <c:pt idx="73">
                  <c:v>1.2001219724303847E-2</c:v>
                </c:pt>
                <c:pt idx="74">
                  <c:v>1.2235014945279206E-2</c:v>
                </c:pt>
                <c:pt idx="75">
                  <c:v>1.2461953293686328E-2</c:v>
                </c:pt>
                <c:pt idx="76">
                  <c:v>1.2696965495242123E-2</c:v>
                </c:pt>
                <c:pt idx="77">
                  <c:v>1.2925460984699089E-2</c:v>
                </c:pt>
                <c:pt idx="78">
                  <c:v>1.316126078154801E-2</c:v>
                </c:pt>
                <c:pt idx="79">
                  <c:v>1.3374819012128038E-2</c:v>
                </c:pt>
                <c:pt idx="80">
                  <c:v>1.3602364841777889E-2</c:v>
                </c:pt>
                <c:pt idx="81">
                  <c:v>1.3828533951547295E-2</c:v>
                </c:pt>
                <c:pt idx="82">
                  <c:v>1.4052701422357886E-2</c:v>
                </c:pt>
                <c:pt idx="83">
                  <c:v>1.4281331111533135E-2</c:v>
                </c:pt>
                <c:pt idx="84">
                  <c:v>1.4499447383558888E-2</c:v>
                </c:pt>
                <c:pt idx="85">
                  <c:v>1.4720392271342652E-2</c:v>
                </c:pt>
                <c:pt idx="86">
                  <c:v>1.4922986945627803E-2</c:v>
                </c:pt>
                <c:pt idx="87">
                  <c:v>1.5140012427109464E-2</c:v>
                </c:pt>
                <c:pt idx="88">
                  <c:v>1.5331339626946525E-2</c:v>
                </c:pt>
                <c:pt idx="89">
                  <c:v>1.5535016600158302E-2</c:v>
                </c:pt>
                <c:pt idx="90">
                  <c:v>1.5720499282302142E-2</c:v>
                </c:pt>
                <c:pt idx="91">
                  <c:v>1.5883479053936535E-2</c:v>
                </c:pt>
                <c:pt idx="92">
                  <c:v>1.6065125186017347E-2</c:v>
                </c:pt>
                <c:pt idx="93">
                  <c:v>1.6231593077837083E-2</c:v>
                </c:pt>
                <c:pt idx="94">
                  <c:v>1.641119405219257E-2</c:v>
                </c:pt>
              </c:numCache>
            </c:numRef>
          </c:val>
          <c:smooth val="0"/>
        </c:ser>
        <c:ser>
          <c:idx val="2"/>
          <c:order val="2"/>
          <c:tx>
            <c:strRef>
              <c:f>ForwardRates!$D$9</c:f>
              <c:strCache>
                <c:ptCount val="1"/>
                <c:pt idx="0">
                  <c:v>EUR3ML</c:v>
                </c:pt>
              </c:strCache>
            </c:strRef>
          </c:tx>
          <c:marker>
            <c:symbol val="none"/>
          </c:marker>
          <c:cat>
            <c:numRef>
              <c:f>ForwardRates!$B$10:$B$105</c:f>
              <c:numCache>
                <c:formatCode>ddd\,\ d\-mmm\-yy</c:formatCode>
                <c:ptCount val="96"/>
                <c:pt idx="0">
                  <c:v>42892</c:v>
                </c:pt>
                <c:pt idx="1">
                  <c:v>42922</c:v>
                </c:pt>
                <c:pt idx="2">
                  <c:v>42954</c:v>
                </c:pt>
                <c:pt idx="3">
                  <c:v>42985</c:v>
                </c:pt>
                <c:pt idx="4">
                  <c:v>43017</c:v>
                </c:pt>
                <c:pt idx="5">
                  <c:v>43048</c:v>
                </c:pt>
                <c:pt idx="6">
                  <c:v>43080</c:v>
                </c:pt>
                <c:pt idx="7">
                  <c:v>43111</c:v>
                </c:pt>
                <c:pt idx="8">
                  <c:v>43143</c:v>
                </c:pt>
                <c:pt idx="9">
                  <c:v>43171</c:v>
                </c:pt>
                <c:pt idx="10">
                  <c:v>43202</c:v>
                </c:pt>
                <c:pt idx="11">
                  <c:v>43234</c:v>
                </c:pt>
                <c:pt idx="12">
                  <c:v>43265</c:v>
                </c:pt>
                <c:pt idx="13">
                  <c:v>43297</c:v>
                </c:pt>
                <c:pt idx="14">
                  <c:v>43328</c:v>
                </c:pt>
                <c:pt idx="15">
                  <c:v>43360</c:v>
                </c:pt>
                <c:pt idx="16">
                  <c:v>43390</c:v>
                </c:pt>
                <c:pt idx="17">
                  <c:v>43423</c:v>
                </c:pt>
                <c:pt idx="18">
                  <c:v>43453</c:v>
                </c:pt>
                <c:pt idx="19">
                  <c:v>43486</c:v>
                </c:pt>
                <c:pt idx="20">
                  <c:v>43517</c:v>
                </c:pt>
                <c:pt idx="21">
                  <c:v>43545</c:v>
                </c:pt>
                <c:pt idx="22">
                  <c:v>43578</c:v>
                </c:pt>
                <c:pt idx="23">
                  <c:v>43608</c:v>
                </c:pt>
                <c:pt idx="24">
                  <c:v>43640</c:v>
                </c:pt>
                <c:pt idx="25">
                  <c:v>43670</c:v>
                </c:pt>
                <c:pt idx="26">
                  <c:v>43703</c:v>
                </c:pt>
                <c:pt idx="27">
                  <c:v>43734</c:v>
                </c:pt>
                <c:pt idx="28">
                  <c:v>43766</c:v>
                </c:pt>
                <c:pt idx="29">
                  <c:v>43797</c:v>
                </c:pt>
                <c:pt idx="30">
                  <c:v>43829</c:v>
                </c:pt>
                <c:pt idx="31">
                  <c:v>43860</c:v>
                </c:pt>
                <c:pt idx="32">
                  <c:v>43892</c:v>
                </c:pt>
                <c:pt idx="33">
                  <c:v>43923</c:v>
                </c:pt>
                <c:pt idx="34">
                  <c:v>43955</c:v>
                </c:pt>
                <c:pt idx="35">
                  <c:v>43986</c:v>
                </c:pt>
                <c:pt idx="36">
                  <c:v>44018</c:v>
                </c:pt>
                <c:pt idx="37">
                  <c:v>44049</c:v>
                </c:pt>
                <c:pt idx="38">
                  <c:v>44081</c:v>
                </c:pt>
                <c:pt idx="39">
                  <c:v>44111</c:v>
                </c:pt>
                <c:pt idx="40">
                  <c:v>44144</c:v>
                </c:pt>
                <c:pt idx="41">
                  <c:v>44174</c:v>
                </c:pt>
                <c:pt idx="42">
                  <c:v>44207</c:v>
                </c:pt>
                <c:pt idx="43">
                  <c:v>44238</c:v>
                </c:pt>
                <c:pt idx="44">
                  <c:v>44266</c:v>
                </c:pt>
                <c:pt idx="45">
                  <c:v>44298</c:v>
                </c:pt>
                <c:pt idx="46">
                  <c:v>44328</c:v>
                </c:pt>
                <c:pt idx="47">
                  <c:v>44361</c:v>
                </c:pt>
                <c:pt idx="48">
                  <c:v>44391</c:v>
                </c:pt>
                <c:pt idx="49">
                  <c:v>44424</c:v>
                </c:pt>
                <c:pt idx="50">
                  <c:v>44455</c:v>
                </c:pt>
                <c:pt idx="51">
                  <c:v>44487</c:v>
                </c:pt>
                <c:pt idx="52">
                  <c:v>44518</c:v>
                </c:pt>
                <c:pt idx="53">
                  <c:v>44550</c:v>
                </c:pt>
                <c:pt idx="54">
                  <c:v>44581</c:v>
                </c:pt>
                <c:pt idx="55">
                  <c:v>44613</c:v>
                </c:pt>
                <c:pt idx="56">
                  <c:v>44641</c:v>
                </c:pt>
                <c:pt idx="57">
                  <c:v>44672</c:v>
                </c:pt>
                <c:pt idx="58">
                  <c:v>44704</c:v>
                </c:pt>
                <c:pt idx="59">
                  <c:v>44735</c:v>
                </c:pt>
                <c:pt idx="60">
                  <c:v>44767</c:v>
                </c:pt>
                <c:pt idx="61">
                  <c:v>44798</c:v>
                </c:pt>
                <c:pt idx="62">
                  <c:v>44830</c:v>
                </c:pt>
                <c:pt idx="63">
                  <c:v>44860</c:v>
                </c:pt>
                <c:pt idx="64">
                  <c:v>44893</c:v>
                </c:pt>
                <c:pt idx="65">
                  <c:v>44923</c:v>
                </c:pt>
                <c:pt idx="66">
                  <c:v>44956</c:v>
                </c:pt>
                <c:pt idx="67">
                  <c:v>44985</c:v>
                </c:pt>
                <c:pt idx="68">
                  <c:v>45013</c:v>
                </c:pt>
                <c:pt idx="69">
                  <c:v>45044</c:v>
                </c:pt>
                <c:pt idx="70">
                  <c:v>45075</c:v>
                </c:pt>
                <c:pt idx="71">
                  <c:v>45106</c:v>
                </c:pt>
                <c:pt idx="72">
                  <c:v>45138</c:v>
                </c:pt>
                <c:pt idx="73">
                  <c:v>45169</c:v>
                </c:pt>
                <c:pt idx="74">
                  <c:v>45201</c:v>
                </c:pt>
                <c:pt idx="75">
                  <c:v>45232</c:v>
                </c:pt>
                <c:pt idx="76">
                  <c:v>45264</c:v>
                </c:pt>
                <c:pt idx="77">
                  <c:v>45295</c:v>
                </c:pt>
                <c:pt idx="78">
                  <c:v>45327</c:v>
                </c:pt>
                <c:pt idx="79">
                  <c:v>45356</c:v>
                </c:pt>
                <c:pt idx="80">
                  <c:v>45387</c:v>
                </c:pt>
                <c:pt idx="81">
                  <c:v>45418</c:v>
                </c:pt>
                <c:pt idx="82">
                  <c:v>45449</c:v>
                </c:pt>
                <c:pt idx="83">
                  <c:v>45481</c:v>
                </c:pt>
                <c:pt idx="84">
                  <c:v>45512</c:v>
                </c:pt>
                <c:pt idx="85">
                  <c:v>45544</c:v>
                </c:pt>
                <c:pt idx="86">
                  <c:v>45574</c:v>
                </c:pt>
                <c:pt idx="87">
                  <c:v>45607</c:v>
                </c:pt>
                <c:pt idx="88">
                  <c:v>45637</c:v>
                </c:pt>
                <c:pt idx="89">
                  <c:v>45670</c:v>
                </c:pt>
                <c:pt idx="90">
                  <c:v>45701</c:v>
                </c:pt>
                <c:pt idx="91">
                  <c:v>45729</c:v>
                </c:pt>
                <c:pt idx="92">
                  <c:v>45761</c:v>
                </c:pt>
                <c:pt idx="93">
                  <c:v>45791</c:v>
                </c:pt>
                <c:pt idx="94">
                  <c:v>45824</c:v>
                </c:pt>
                <c:pt idx="95">
                  <c:v>45854</c:v>
                </c:pt>
              </c:numCache>
            </c:numRef>
          </c:cat>
          <c:val>
            <c:numRef>
              <c:f>ForwardRates!$D$10:$D$105</c:f>
              <c:numCache>
                <c:formatCode>0.00000%</c:formatCode>
                <c:ptCount val="96"/>
                <c:pt idx="0">
                  <c:v>-3.2903197507750804E-3</c:v>
                </c:pt>
                <c:pt idx="1">
                  <c:v>-3.2870427078089616E-3</c:v>
                </c:pt>
                <c:pt idx="2">
                  <c:v>-3.2816072223098764E-3</c:v>
                </c:pt>
                <c:pt idx="3">
                  <c:v>-3.2663878125201795E-3</c:v>
                </c:pt>
                <c:pt idx="4">
                  <c:v>-3.2312007808295118E-3</c:v>
                </c:pt>
                <c:pt idx="5">
                  <c:v>-3.1788914476592748E-3</c:v>
                </c:pt>
                <c:pt idx="6">
                  <c:v>-3.1091099906657149E-3</c:v>
                </c:pt>
                <c:pt idx="7">
                  <c:v>-3.0217597606667645E-3</c:v>
                </c:pt>
                <c:pt idx="8">
                  <c:v>-2.9153832365642692E-3</c:v>
                </c:pt>
                <c:pt idx="9">
                  <c:v>-2.798761637385472E-3</c:v>
                </c:pt>
                <c:pt idx="10">
                  <c:v>-2.6634754386651543E-3</c:v>
                </c:pt>
                <c:pt idx="11">
                  <c:v>-2.5084211111274213E-3</c:v>
                </c:pt>
                <c:pt idx="12">
                  <c:v>-2.3573073555938559E-3</c:v>
                </c:pt>
                <c:pt idx="13">
                  <c:v>-2.2031349110104245E-3</c:v>
                </c:pt>
                <c:pt idx="14">
                  <c:v>-2.056117582169933E-3</c:v>
                </c:pt>
                <c:pt idx="15">
                  <c:v>-1.9090607095265508E-3</c:v>
                </c:pt>
                <c:pt idx="16">
                  <c:v>-1.7689437512991015E-3</c:v>
                </c:pt>
                <c:pt idx="17">
                  <c:v>-1.6198186762110727E-3</c:v>
                </c:pt>
                <c:pt idx="18">
                  <c:v>-1.4908799082995472E-3</c:v>
                </c:pt>
                <c:pt idx="19">
                  <c:v>-1.3466271751383374E-3</c:v>
                </c:pt>
                <c:pt idx="20">
                  <c:v>-1.2155939405152753E-3</c:v>
                </c:pt>
                <c:pt idx="21">
                  <c:v>-1.0909979138294117E-3</c:v>
                </c:pt>
                <c:pt idx="22">
                  <c:v>-9.5425579596516107E-4</c:v>
                </c:pt>
                <c:pt idx="23">
                  <c:v>-8.2241611752699039E-4</c:v>
                </c:pt>
                <c:pt idx="24">
                  <c:v>-6.761643215305712E-4</c:v>
                </c:pt>
                <c:pt idx="25">
                  <c:v>-5.294472856983653E-4</c:v>
                </c:pt>
                <c:pt idx="26">
                  <c:v>-3.5717818654267892E-4</c:v>
                </c:pt>
                <c:pt idx="27">
                  <c:v>-1.8790160098726614E-4</c:v>
                </c:pt>
                <c:pt idx="28">
                  <c:v>3.1183164945865993E-6</c:v>
                </c:pt>
                <c:pt idx="29">
                  <c:v>1.9515185425992337E-4</c:v>
                </c:pt>
                <c:pt idx="30">
                  <c:v>4.0009333104046372E-4</c:v>
                </c:pt>
                <c:pt idx="31">
                  <c:v>6.1183130312531897E-4</c:v>
                </c:pt>
                <c:pt idx="32">
                  <c:v>8.4461915144667227E-4</c:v>
                </c:pt>
                <c:pt idx="33">
                  <c:v>1.0725709214598356E-3</c:v>
                </c:pt>
                <c:pt idx="34">
                  <c:v>1.3224765111017141E-3</c:v>
                </c:pt>
                <c:pt idx="35">
                  <c:v>1.5629042346961782E-3</c:v>
                </c:pt>
                <c:pt idx="36">
                  <c:v>1.8091053881335417E-3</c:v>
                </c:pt>
                <c:pt idx="37">
                  <c:v>2.0446540997014389E-3</c:v>
                </c:pt>
                <c:pt idx="38">
                  <c:v>2.2810335480988016E-3</c:v>
                </c:pt>
                <c:pt idx="39">
                  <c:v>2.5076028251076079E-3</c:v>
                </c:pt>
                <c:pt idx="40">
                  <c:v>2.7520189709258651E-3</c:v>
                </c:pt>
                <c:pt idx="41">
                  <c:v>2.9645181885635807E-3</c:v>
                </c:pt>
                <c:pt idx="42">
                  <c:v>3.2026880220241694E-3</c:v>
                </c:pt>
                <c:pt idx="43">
                  <c:v>3.4182283917818922E-3</c:v>
                </c:pt>
                <c:pt idx="44">
                  <c:v>3.6239712103177204E-3</c:v>
                </c:pt>
                <c:pt idx="45">
                  <c:v>3.8412340980729979E-3</c:v>
                </c:pt>
                <c:pt idx="46">
                  <c:v>4.0511060720014123E-3</c:v>
                </c:pt>
                <c:pt idx="47">
                  <c:v>4.2800281671128782E-3</c:v>
                </c:pt>
                <c:pt idx="48">
                  <c:v>4.4914224198511696E-3</c:v>
                </c:pt>
                <c:pt idx="49">
                  <c:v>4.72780906929815E-3</c:v>
                </c:pt>
                <c:pt idx="50">
                  <c:v>4.949814969971494E-3</c:v>
                </c:pt>
                <c:pt idx="51">
                  <c:v>5.1903022244445427E-3</c:v>
                </c:pt>
                <c:pt idx="52">
                  <c:v>5.4232802851359261E-3</c:v>
                </c:pt>
                <c:pt idx="53">
                  <c:v>5.6596781835738241E-3</c:v>
                </c:pt>
                <c:pt idx="54">
                  <c:v>5.899778365638042E-3</c:v>
                </c:pt>
                <c:pt idx="55">
                  <c:v>6.1473217653440354E-3</c:v>
                </c:pt>
                <c:pt idx="56">
                  <c:v>6.3827870044122137E-3</c:v>
                </c:pt>
                <c:pt idx="57">
                  <c:v>6.6285353871804132E-3</c:v>
                </c:pt>
                <c:pt idx="58">
                  <c:v>6.8916399071411692E-3</c:v>
                </c:pt>
                <c:pt idx="59">
                  <c:v>7.1417756574537992E-3</c:v>
                </c:pt>
                <c:pt idx="60">
                  <c:v>7.398213605864597E-3</c:v>
                </c:pt>
                <c:pt idx="61">
                  <c:v>7.6448861188368423E-3</c:v>
                </c:pt>
                <c:pt idx="62">
                  <c:v>7.893698925496016E-3</c:v>
                </c:pt>
                <c:pt idx="63">
                  <c:v>8.1330599044671104E-3</c:v>
                </c:pt>
                <c:pt idx="64">
                  <c:v>8.3900819469649186E-3</c:v>
                </c:pt>
                <c:pt idx="65">
                  <c:v>8.6141573866553856E-3</c:v>
                </c:pt>
                <c:pt idx="66">
                  <c:v>8.8674940973056948E-3</c:v>
                </c:pt>
                <c:pt idx="67">
                  <c:v>9.084610864047828E-3</c:v>
                </c:pt>
                <c:pt idx="68">
                  <c:v>9.308279873922248E-3</c:v>
                </c:pt>
                <c:pt idx="69">
                  <c:v>9.538161663116022E-3</c:v>
                </c:pt>
                <c:pt idx="70">
                  <c:v>9.7759787033880746E-3</c:v>
                </c:pt>
                <c:pt idx="71">
                  <c:v>1.0011121891820031E-2</c:v>
                </c:pt>
                <c:pt idx="72">
                  <c:v>1.025557393785587E-2</c:v>
                </c:pt>
                <c:pt idx="73">
                  <c:v>1.0490037111338096E-2</c:v>
                </c:pt>
                <c:pt idx="74">
                  <c:v>1.0741313049773066E-2</c:v>
                </c:pt>
                <c:pt idx="75">
                  <c:v>1.0972679024007951E-2</c:v>
                </c:pt>
                <c:pt idx="76">
                  <c:v>1.120875275000918E-2</c:v>
                </c:pt>
                <c:pt idx="77">
                  <c:v>1.1443739619524548E-2</c:v>
                </c:pt>
                <c:pt idx="78">
                  <c:v>1.1692960270539565E-2</c:v>
                </c:pt>
                <c:pt idx="79">
                  <c:v>1.1932487070156388E-2</c:v>
                </c:pt>
                <c:pt idx="80">
                  <c:v>1.2176728037027889E-2</c:v>
                </c:pt>
                <c:pt idx="81">
                  <c:v>1.2428988919592187E-2</c:v>
                </c:pt>
                <c:pt idx="82">
                  <c:v>1.2674163346238138E-2</c:v>
                </c:pt>
                <c:pt idx="83">
                  <c:v>1.2921930998537431E-2</c:v>
                </c:pt>
                <c:pt idx="84">
                  <c:v>1.3156219729561082E-2</c:v>
                </c:pt>
                <c:pt idx="85">
                  <c:v>1.3388301323185832E-2</c:v>
                </c:pt>
                <c:pt idx="86">
                  <c:v>1.3611602013287956E-2</c:v>
                </c:pt>
                <c:pt idx="87">
                  <c:v>1.385677560385835E-2</c:v>
                </c:pt>
                <c:pt idx="88">
                  <c:v>1.4067063412538161E-2</c:v>
                </c:pt>
                <c:pt idx="89">
                  <c:v>1.4295757992997871E-2</c:v>
                </c:pt>
                <c:pt idx="90">
                  <c:v>1.4493401295987342E-2</c:v>
                </c:pt>
                <c:pt idx="91">
                  <c:v>1.4680313365031564E-2</c:v>
                </c:pt>
                <c:pt idx="92">
                  <c:v>1.4873595414749117E-2</c:v>
                </c:pt>
                <c:pt idx="93">
                  <c:v>1.5057728997416354E-2</c:v>
                </c:pt>
                <c:pt idx="94">
                  <c:v>1.5254762895436244E-2</c:v>
                </c:pt>
                <c:pt idx="95">
                  <c:v>1.5433485082593821E-2</c:v>
                </c:pt>
              </c:numCache>
            </c:numRef>
          </c:val>
          <c:smooth val="0"/>
        </c:ser>
        <c:dLbls>
          <c:showLegendKey val="0"/>
          <c:showVal val="0"/>
          <c:showCatName val="0"/>
          <c:showSerName val="0"/>
          <c:showPercent val="0"/>
          <c:showBubbleSize val="0"/>
        </c:dLbls>
        <c:marker val="1"/>
        <c:smooth val="0"/>
        <c:axId val="938382848"/>
        <c:axId val="938384384"/>
      </c:lineChart>
      <c:dateAx>
        <c:axId val="938382848"/>
        <c:scaling>
          <c:orientation val="minMax"/>
        </c:scaling>
        <c:delete val="0"/>
        <c:axPos val="b"/>
        <c:numFmt formatCode="ddd\,\ d\-mmm\-yy" sourceLinked="1"/>
        <c:majorTickMark val="out"/>
        <c:minorTickMark val="none"/>
        <c:tickLblPos val="nextTo"/>
        <c:txPr>
          <a:bodyPr rot="-1920000"/>
          <a:lstStyle/>
          <a:p>
            <a:pPr>
              <a:defRPr/>
            </a:pPr>
            <a:endParaRPr lang="en-US"/>
          </a:p>
        </c:txPr>
        <c:crossAx val="938384384"/>
        <c:crosses val="autoZero"/>
        <c:auto val="1"/>
        <c:lblOffset val="100"/>
        <c:baseTimeUnit val="months"/>
      </c:dateAx>
      <c:valAx>
        <c:axId val="938384384"/>
        <c:scaling>
          <c:orientation val="minMax"/>
        </c:scaling>
        <c:delete val="0"/>
        <c:axPos val="l"/>
        <c:majorGridlines/>
        <c:numFmt formatCode="0.00000%" sourceLinked="1"/>
        <c:majorTickMark val="out"/>
        <c:minorTickMark val="none"/>
        <c:tickLblPos val="nextTo"/>
        <c:crossAx val="938382848"/>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EUR Discount</a:t>
            </a:r>
            <a:r>
              <a:rPr lang="en-GB" baseline="0"/>
              <a:t> Factors</a:t>
            </a:r>
          </a:p>
        </c:rich>
      </c:tx>
      <c:layout/>
      <c:overlay val="0"/>
    </c:title>
    <c:autoTitleDeleted val="0"/>
    <c:plotArea>
      <c:layout/>
      <c:lineChart>
        <c:grouping val="standard"/>
        <c:varyColors val="0"/>
        <c:ser>
          <c:idx val="0"/>
          <c:order val="0"/>
          <c:tx>
            <c:strRef>
              <c:f>DiscountFactors!$C$8</c:f>
              <c:strCache>
                <c:ptCount val="1"/>
                <c:pt idx="0">
                  <c:v>EUROIS</c:v>
                </c:pt>
              </c:strCache>
            </c:strRef>
          </c:tx>
          <c:marker>
            <c:symbol val="none"/>
          </c:marker>
          <c:cat>
            <c:numRef>
              <c:f>DiscountFactors!$B$9:$B$104</c:f>
              <c:numCache>
                <c:formatCode>ddd\,\ d\-mmm\-yy</c:formatCode>
                <c:ptCount val="96"/>
                <c:pt idx="0">
                  <c:v>42892</c:v>
                </c:pt>
                <c:pt idx="1">
                  <c:v>42919</c:v>
                </c:pt>
                <c:pt idx="2">
                  <c:v>42950</c:v>
                </c:pt>
                <c:pt idx="3">
                  <c:v>42982</c:v>
                </c:pt>
                <c:pt idx="4">
                  <c:v>43012</c:v>
                </c:pt>
                <c:pt idx="5">
                  <c:v>43045</c:v>
                </c:pt>
                <c:pt idx="6">
                  <c:v>43075</c:v>
                </c:pt>
                <c:pt idx="7">
                  <c:v>43108</c:v>
                </c:pt>
                <c:pt idx="8">
                  <c:v>43139</c:v>
                </c:pt>
                <c:pt idx="9">
                  <c:v>43167</c:v>
                </c:pt>
                <c:pt idx="10">
                  <c:v>43199</c:v>
                </c:pt>
                <c:pt idx="11">
                  <c:v>43229</c:v>
                </c:pt>
                <c:pt idx="12">
                  <c:v>43262</c:v>
                </c:pt>
                <c:pt idx="13">
                  <c:v>43292</c:v>
                </c:pt>
                <c:pt idx="14">
                  <c:v>43325</c:v>
                </c:pt>
                <c:pt idx="15">
                  <c:v>43356</c:v>
                </c:pt>
                <c:pt idx="16">
                  <c:v>43388</c:v>
                </c:pt>
                <c:pt idx="17">
                  <c:v>43419</c:v>
                </c:pt>
                <c:pt idx="18">
                  <c:v>43451</c:v>
                </c:pt>
                <c:pt idx="19">
                  <c:v>43482</c:v>
                </c:pt>
                <c:pt idx="20">
                  <c:v>43514</c:v>
                </c:pt>
                <c:pt idx="21">
                  <c:v>43542</c:v>
                </c:pt>
                <c:pt idx="22">
                  <c:v>43573</c:v>
                </c:pt>
                <c:pt idx="23">
                  <c:v>43605</c:v>
                </c:pt>
                <c:pt idx="24">
                  <c:v>43636</c:v>
                </c:pt>
                <c:pt idx="25">
                  <c:v>43668</c:v>
                </c:pt>
                <c:pt idx="26">
                  <c:v>43699</c:v>
                </c:pt>
                <c:pt idx="27">
                  <c:v>43731</c:v>
                </c:pt>
                <c:pt idx="28">
                  <c:v>43761</c:v>
                </c:pt>
                <c:pt idx="29">
                  <c:v>43794</c:v>
                </c:pt>
                <c:pt idx="30">
                  <c:v>43826</c:v>
                </c:pt>
                <c:pt idx="31">
                  <c:v>43857</c:v>
                </c:pt>
                <c:pt idx="32">
                  <c:v>43888</c:v>
                </c:pt>
                <c:pt idx="33">
                  <c:v>43917</c:v>
                </c:pt>
                <c:pt idx="34">
                  <c:v>43948</c:v>
                </c:pt>
                <c:pt idx="35">
                  <c:v>43978</c:v>
                </c:pt>
                <c:pt idx="36">
                  <c:v>44011</c:v>
                </c:pt>
                <c:pt idx="37">
                  <c:v>44041</c:v>
                </c:pt>
                <c:pt idx="38">
                  <c:v>44074</c:v>
                </c:pt>
                <c:pt idx="39">
                  <c:v>44104</c:v>
                </c:pt>
                <c:pt idx="40">
                  <c:v>44134</c:v>
                </c:pt>
                <c:pt idx="41">
                  <c:v>44165</c:v>
                </c:pt>
                <c:pt idx="42">
                  <c:v>44195</c:v>
                </c:pt>
                <c:pt idx="43">
                  <c:v>44228</c:v>
                </c:pt>
                <c:pt idx="44">
                  <c:v>44256</c:v>
                </c:pt>
                <c:pt idx="45">
                  <c:v>44287</c:v>
                </c:pt>
                <c:pt idx="46">
                  <c:v>44319</c:v>
                </c:pt>
                <c:pt idx="47">
                  <c:v>44350</c:v>
                </c:pt>
                <c:pt idx="48">
                  <c:v>44382</c:v>
                </c:pt>
                <c:pt idx="49">
                  <c:v>44413</c:v>
                </c:pt>
                <c:pt idx="50">
                  <c:v>44445</c:v>
                </c:pt>
                <c:pt idx="51">
                  <c:v>44475</c:v>
                </c:pt>
                <c:pt idx="52">
                  <c:v>44508</c:v>
                </c:pt>
                <c:pt idx="53">
                  <c:v>44538</c:v>
                </c:pt>
                <c:pt idx="54">
                  <c:v>44571</c:v>
                </c:pt>
                <c:pt idx="55">
                  <c:v>44602</c:v>
                </c:pt>
                <c:pt idx="56">
                  <c:v>44630</c:v>
                </c:pt>
                <c:pt idx="57">
                  <c:v>44662</c:v>
                </c:pt>
                <c:pt idx="58">
                  <c:v>44692</c:v>
                </c:pt>
                <c:pt idx="59">
                  <c:v>44725</c:v>
                </c:pt>
                <c:pt idx="60">
                  <c:v>44755</c:v>
                </c:pt>
                <c:pt idx="61">
                  <c:v>44788</c:v>
                </c:pt>
                <c:pt idx="62">
                  <c:v>44819</c:v>
                </c:pt>
                <c:pt idx="63">
                  <c:v>44851</c:v>
                </c:pt>
                <c:pt idx="64">
                  <c:v>44882</c:v>
                </c:pt>
                <c:pt idx="65">
                  <c:v>44914</c:v>
                </c:pt>
                <c:pt idx="66">
                  <c:v>44945</c:v>
                </c:pt>
                <c:pt idx="67">
                  <c:v>44977</c:v>
                </c:pt>
                <c:pt idx="68">
                  <c:v>45005</c:v>
                </c:pt>
                <c:pt idx="69">
                  <c:v>45036</c:v>
                </c:pt>
                <c:pt idx="70">
                  <c:v>45068</c:v>
                </c:pt>
                <c:pt idx="71">
                  <c:v>45099</c:v>
                </c:pt>
                <c:pt idx="72">
                  <c:v>45131</c:v>
                </c:pt>
                <c:pt idx="73">
                  <c:v>45162</c:v>
                </c:pt>
                <c:pt idx="74">
                  <c:v>45194</c:v>
                </c:pt>
                <c:pt idx="75">
                  <c:v>45224</c:v>
                </c:pt>
                <c:pt idx="76">
                  <c:v>45257</c:v>
                </c:pt>
                <c:pt idx="77">
                  <c:v>45287</c:v>
                </c:pt>
                <c:pt idx="78">
                  <c:v>45320</c:v>
                </c:pt>
                <c:pt idx="79">
                  <c:v>45351</c:v>
                </c:pt>
                <c:pt idx="80">
                  <c:v>45384</c:v>
                </c:pt>
                <c:pt idx="81">
                  <c:v>45414</c:v>
                </c:pt>
                <c:pt idx="82">
                  <c:v>45446</c:v>
                </c:pt>
                <c:pt idx="83">
                  <c:v>45476</c:v>
                </c:pt>
                <c:pt idx="84">
                  <c:v>45509</c:v>
                </c:pt>
                <c:pt idx="85">
                  <c:v>45540</c:v>
                </c:pt>
                <c:pt idx="86">
                  <c:v>45572</c:v>
                </c:pt>
                <c:pt idx="87">
                  <c:v>45603</c:v>
                </c:pt>
                <c:pt idx="88">
                  <c:v>45635</c:v>
                </c:pt>
                <c:pt idx="89">
                  <c:v>45666</c:v>
                </c:pt>
                <c:pt idx="90">
                  <c:v>45698</c:v>
                </c:pt>
                <c:pt idx="91">
                  <c:v>45726</c:v>
                </c:pt>
                <c:pt idx="92">
                  <c:v>45757</c:v>
                </c:pt>
                <c:pt idx="93">
                  <c:v>45789</c:v>
                </c:pt>
                <c:pt idx="94">
                  <c:v>45820</c:v>
                </c:pt>
                <c:pt idx="95">
                  <c:v>45852</c:v>
                </c:pt>
              </c:numCache>
            </c:numRef>
          </c:cat>
          <c:val>
            <c:numRef>
              <c:f>DiscountFactors!$C$9:$C$104</c:f>
              <c:numCache>
                <c:formatCode>#,##0.000000</c:formatCode>
                <c:ptCount val="96"/>
                <c:pt idx="0">
                  <c:v>1</c:v>
                </c:pt>
                <c:pt idx="1">
                  <c:v>1.000270525472492</c:v>
                </c:pt>
                <c:pt idx="2">
                  <c:v>1.0005815987831277</c:v>
                </c:pt>
                <c:pt idx="3">
                  <c:v>1.0009034786189843</c:v>
                </c:pt>
                <c:pt idx="4">
                  <c:v>1.0012015360518496</c:v>
                </c:pt>
                <c:pt idx="5">
                  <c:v>1.0015323444833382</c:v>
                </c:pt>
                <c:pt idx="6">
                  <c:v>1.0018282530706606</c:v>
                </c:pt>
                <c:pt idx="7">
                  <c:v>1.0021465980050204</c:v>
                </c:pt>
                <c:pt idx="8">
                  <c:v>1.0024482516484883</c:v>
                </c:pt>
                <c:pt idx="9">
                  <c:v>1.0027180088254581</c:v>
                </c:pt>
                <c:pt idx="10">
                  <c:v>1.0030086728106204</c:v>
                </c:pt>
                <c:pt idx="11">
                  <c:v>1.003286047942803</c:v>
                </c:pt>
                <c:pt idx="12">
                  <c:v>1.0035855642110865</c:v>
                </c:pt>
                <c:pt idx="13">
                  <c:v>1.0038489312509682</c:v>
                </c:pt>
                <c:pt idx="14">
                  <c:v>1.0041283637156695</c:v>
                </c:pt>
                <c:pt idx="15">
                  <c:v>1.004380723482976</c:v>
                </c:pt>
                <c:pt idx="16">
                  <c:v>1.0046305748577731</c:v>
                </c:pt>
                <c:pt idx="17">
                  <c:v>1.0048619719068528</c:v>
                </c:pt>
                <c:pt idx="18">
                  <c:v>1.0050894982397547</c:v>
                </c:pt>
                <c:pt idx="19">
                  <c:v>1.0052985646748012</c:v>
                </c:pt>
                <c:pt idx="20">
                  <c:v>1.0055022147150803</c:v>
                </c:pt>
                <c:pt idx="21">
                  <c:v>1.0056699157671665</c:v>
                </c:pt>
                <c:pt idx="22">
                  <c:v>1.0058437706047085</c:v>
                </c:pt>
                <c:pt idx="23">
                  <c:v>1.0060097807700825</c:v>
                </c:pt>
                <c:pt idx="24">
                  <c:v>1.0061571417725397</c:v>
                </c:pt>
                <c:pt idx="25">
                  <c:v>1.0062949838489259</c:v>
                </c:pt>
                <c:pt idx="26">
                  <c:v>1.0064144070713679</c:v>
                </c:pt>
                <c:pt idx="27">
                  <c:v>1.0065228232482548</c:v>
                </c:pt>
                <c:pt idx="28">
                  <c:v>1.0066104892815422</c:v>
                </c:pt>
                <c:pt idx="29">
                  <c:v>1.0066910003749474</c:v>
                </c:pt>
                <c:pt idx="30">
                  <c:v>1.0067528403222199</c:v>
                </c:pt>
                <c:pt idx="31">
                  <c:v>1.0067971334052643</c:v>
                </c:pt>
                <c:pt idx="32">
                  <c:v>1.0068259367061394</c:v>
                </c:pt>
                <c:pt idx="33">
                  <c:v>1.0068386351492762</c:v>
                </c:pt>
                <c:pt idx="34">
                  <c:v>1.0068367234895499</c:v>
                </c:pt>
                <c:pt idx="35">
                  <c:v>1.0068193875732507</c:v>
                </c:pt>
                <c:pt idx="36">
                  <c:v>1.006782440385273</c:v>
                </c:pt>
                <c:pt idx="37">
                  <c:v>1.0067324686191765</c:v>
                </c:pt>
                <c:pt idx="38">
                  <c:v>1.0066594270614575</c:v>
                </c:pt>
                <c:pt idx="39">
                  <c:v>1.0065765531410582</c:v>
                </c:pt>
                <c:pt idx="40">
                  <c:v>1.0064779503077359</c:v>
                </c:pt>
                <c:pt idx="41">
                  <c:v>1.006359494661581</c:v>
                </c:pt>
                <c:pt idx="42">
                  <c:v>1.0062287879008605</c:v>
                </c:pt>
                <c:pt idx="43">
                  <c:v>1.0060662474731725</c:v>
                </c:pt>
                <c:pt idx="44">
                  <c:v>1.0059131629868294</c:v>
                </c:pt>
                <c:pt idx="45">
                  <c:v>1.0057274005456405</c:v>
                </c:pt>
                <c:pt idx="46">
                  <c:v>1.0055176605352587</c:v>
                </c:pt>
                <c:pt idx="47">
                  <c:v>1.0052970065785305</c:v>
                </c:pt>
                <c:pt idx="48">
                  <c:v>1.005051098581734</c:v>
                </c:pt>
                <c:pt idx="49">
                  <c:v>1.0047948930544746</c:v>
                </c:pt>
                <c:pt idx="50">
                  <c:v>1.0045113139965269</c:v>
                </c:pt>
                <c:pt idx="51">
                  <c:v>1.0042273346056476</c:v>
                </c:pt>
                <c:pt idx="52">
                  <c:v>1.0038941354287785</c:v>
                </c:pt>
                <c:pt idx="53">
                  <c:v>1.003571796321413</c:v>
                </c:pt>
                <c:pt idx="54">
                  <c:v>1.0031952796614778</c:v>
                </c:pt>
                <c:pt idx="55">
                  <c:v>1.0028201088318085</c:v>
                </c:pt>
                <c:pt idx="56">
                  <c:v>1.0024629309145463</c:v>
                </c:pt>
                <c:pt idx="57">
                  <c:v>1.0020329437961921</c:v>
                </c:pt>
                <c:pt idx="58">
                  <c:v>1.0016082499144854</c:v>
                </c:pt>
                <c:pt idx="59">
                  <c:v>1.001116402180565</c:v>
                </c:pt>
                <c:pt idx="60">
                  <c:v>1.0006465202124064</c:v>
                </c:pt>
                <c:pt idx="61">
                  <c:v>1.0001047705535775</c:v>
                </c:pt>
                <c:pt idx="62">
                  <c:v>0.99957230946070175</c:v>
                </c:pt>
                <c:pt idx="63">
                  <c:v>0.99899895305004016</c:v>
                </c:pt>
                <c:pt idx="64">
                  <c:v>0.99842073088296535</c:v>
                </c:pt>
                <c:pt idx="65">
                  <c:v>0.99780054151168629</c:v>
                </c:pt>
                <c:pt idx="66">
                  <c:v>0.99717734155761417</c:v>
                </c:pt>
                <c:pt idx="67">
                  <c:v>0.99651112778024886</c:v>
                </c:pt>
                <c:pt idx="68">
                  <c:v>0.9959092607692609</c:v>
                </c:pt>
                <c:pt idx="69">
                  <c:v>0.99522247574100597</c:v>
                </c:pt>
                <c:pt idx="70">
                  <c:v>0.99449120971408278</c:v>
                </c:pt>
                <c:pt idx="71">
                  <c:v>0.9937613580519481</c:v>
                </c:pt>
                <c:pt idx="72">
                  <c:v>0.99298595181333826</c:v>
                </c:pt>
                <c:pt idx="73">
                  <c:v>0.99221349253559454</c:v>
                </c:pt>
                <c:pt idx="74">
                  <c:v>0.99139418140413471</c:v>
                </c:pt>
                <c:pt idx="75">
                  <c:v>0.99060587432534941</c:v>
                </c:pt>
                <c:pt idx="76">
                  <c:v>0.98971619335038863</c:v>
                </c:pt>
                <c:pt idx="77">
                  <c:v>0.98888693285957974</c:v>
                </c:pt>
                <c:pt idx="78">
                  <c:v>0.98795455190673021</c:v>
                </c:pt>
                <c:pt idx="79">
                  <c:v>0.98705767890382423</c:v>
                </c:pt>
                <c:pt idx="80">
                  <c:v>0.98608032219564123</c:v>
                </c:pt>
                <c:pt idx="81">
                  <c:v>0.98517160722294517</c:v>
                </c:pt>
                <c:pt idx="82">
                  <c:v>0.9841811336567613</c:v>
                </c:pt>
                <c:pt idx="83">
                  <c:v>0.98323280453208395</c:v>
                </c:pt>
                <c:pt idx="84">
                  <c:v>0.98216806553679437</c:v>
                </c:pt>
                <c:pt idx="85">
                  <c:v>0.98114787728923158</c:v>
                </c:pt>
                <c:pt idx="86">
                  <c:v>0.98007511392185909</c:v>
                </c:pt>
                <c:pt idx="87">
                  <c:v>0.97901742577682938</c:v>
                </c:pt>
                <c:pt idx="88">
                  <c:v>0.97790720359850558</c:v>
                </c:pt>
                <c:pt idx="89">
                  <c:v>0.97681356312149159</c:v>
                </c:pt>
                <c:pt idx="90">
                  <c:v>0.97566520957901814</c:v>
                </c:pt>
                <c:pt idx="91">
                  <c:v>0.97464652457251921</c:v>
                </c:pt>
                <c:pt idx="92">
                  <c:v>0.97350413930894641</c:v>
                </c:pt>
                <c:pt idx="93">
                  <c:v>0.97230946648241889</c:v>
                </c:pt>
                <c:pt idx="94">
                  <c:v>0.97113778004790063</c:v>
                </c:pt>
                <c:pt idx="95">
                  <c:v>0.96991394675057463</c:v>
                </c:pt>
              </c:numCache>
            </c:numRef>
          </c:val>
          <c:smooth val="0"/>
        </c:ser>
        <c:dLbls>
          <c:showLegendKey val="0"/>
          <c:showVal val="0"/>
          <c:showCatName val="0"/>
          <c:showSerName val="0"/>
          <c:showPercent val="0"/>
          <c:showBubbleSize val="0"/>
        </c:dLbls>
        <c:marker val="1"/>
        <c:smooth val="0"/>
        <c:axId val="938566016"/>
        <c:axId val="938567552"/>
      </c:lineChart>
      <c:dateAx>
        <c:axId val="938566016"/>
        <c:scaling>
          <c:orientation val="minMax"/>
        </c:scaling>
        <c:delete val="0"/>
        <c:axPos val="b"/>
        <c:numFmt formatCode="ddd\,\ d\-mmm\-yy" sourceLinked="1"/>
        <c:majorTickMark val="out"/>
        <c:minorTickMark val="none"/>
        <c:tickLblPos val="nextTo"/>
        <c:txPr>
          <a:bodyPr rot="-1920000"/>
          <a:lstStyle/>
          <a:p>
            <a:pPr>
              <a:defRPr/>
            </a:pPr>
            <a:endParaRPr lang="en-US"/>
          </a:p>
        </c:txPr>
        <c:crossAx val="938567552"/>
        <c:crosses val="autoZero"/>
        <c:auto val="1"/>
        <c:lblOffset val="100"/>
        <c:baseTimeUnit val="months"/>
      </c:dateAx>
      <c:valAx>
        <c:axId val="938567552"/>
        <c:scaling>
          <c:orientation val="minMax"/>
        </c:scaling>
        <c:delete val="0"/>
        <c:axPos val="l"/>
        <c:majorGridlines/>
        <c:numFmt formatCode="#,##0.000000" sourceLinked="1"/>
        <c:majorTickMark val="out"/>
        <c:minorTickMark val="none"/>
        <c:tickLblPos val="nextTo"/>
        <c:crossAx val="938566016"/>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oneCellAnchor>
    <xdr:from>
      <xdr:col>1</xdr:col>
      <xdr:colOff>0</xdr:colOff>
      <xdr:row>7</xdr:row>
      <xdr:rowOff>0</xdr:rowOff>
    </xdr:from>
    <xdr:ext cx="7201906" cy="3705742"/>
    <xdr:pic>
      <xdr:nvPicPr>
        <xdr:cNvPr id="2" name="Picture 1"/>
        <xdr:cNvPicPr>
          <a:picLocks noChangeAspect="1"/>
        </xdr:cNvPicPr>
      </xdr:nvPicPr>
      <xdr:blipFill>
        <a:blip xmlns:r="http://schemas.openxmlformats.org/officeDocument/2006/relationships" r:embed="rId1"/>
        <a:stretch>
          <a:fillRect/>
        </a:stretch>
      </xdr:blipFill>
      <xdr:spPr>
        <a:xfrm>
          <a:off x="609600" y="1333500"/>
          <a:ext cx="7201906" cy="370574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600075</xdr:colOff>
      <xdr:row>5</xdr:row>
      <xdr:rowOff>76200</xdr:rowOff>
    </xdr:from>
    <xdr:to>
      <xdr:col>15</xdr:col>
      <xdr:colOff>182193</xdr:colOff>
      <xdr:row>46</xdr:row>
      <xdr:rowOff>58238</xdr:rowOff>
    </xdr:to>
    <xdr:pic>
      <xdr:nvPicPr>
        <xdr:cNvPr id="2" name="Picture 1"/>
        <xdr:cNvPicPr>
          <a:picLocks noChangeAspect="1"/>
        </xdr:cNvPicPr>
      </xdr:nvPicPr>
      <xdr:blipFill>
        <a:blip xmlns:r="http://schemas.openxmlformats.org/officeDocument/2006/relationships" r:embed="rId1"/>
        <a:stretch>
          <a:fillRect/>
        </a:stretch>
      </xdr:blipFill>
      <xdr:spPr>
        <a:xfrm>
          <a:off x="600075" y="647700"/>
          <a:ext cx="8726118" cy="7792538"/>
        </a:xfrm>
        <a:prstGeom prst="rect">
          <a:avLst/>
        </a:prstGeom>
      </xdr:spPr>
    </xdr:pic>
    <xdr:clientData/>
  </xdr:twoCellAnchor>
  <xdr:twoCellAnchor editAs="oneCell">
    <xdr:from>
      <xdr:col>16</xdr:col>
      <xdr:colOff>76200</xdr:colOff>
      <xdr:row>5</xdr:row>
      <xdr:rowOff>57150</xdr:rowOff>
    </xdr:from>
    <xdr:to>
      <xdr:col>29</xdr:col>
      <xdr:colOff>48728</xdr:colOff>
      <xdr:row>47</xdr:row>
      <xdr:rowOff>105899</xdr:rowOff>
    </xdr:to>
    <xdr:pic>
      <xdr:nvPicPr>
        <xdr:cNvPr id="3" name="Picture 2"/>
        <xdr:cNvPicPr>
          <a:picLocks noChangeAspect="1"/>
        </xdr:cNvPicPr>
      </xdr:nvPicPr>
      <xdr:blipFill>
        <a:blip xmlns:r="http://schemas.openxmlformats.org/officeDocument/2006/relationships" r:embed="rId2"/>
        <a:stretch>
          <a:fillRect/>
        </a:stretch>
      </xdr:blipFill>
      <xdr:spPr>
        <a:xfrm>
          <a:off x="9829800" y="628650"/>
          <a:ext cx="7897328" cy="80497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76200</xdr:rowOff>
    </xdr:from>
    <xdr:to>
      <xdr:col>14</xdr:col>
      <xdr:colOff>77317</xdr:colOff>
      <xdr:row>7</xdr:row>
      <xdr:rowOff>133491</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523875"/>
          <a:ext cx="8002117" cy="100979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19050</xdr:colOff>
      <xdr:row>5</xdr:row>
      <xdr:rowOff>38100</xdr:rowOff>
    </xdr:from>
    <xdr:to>
      <xdr:col>21</xdr:col>
      <xdr:colOff>67874</xdr:colOff>
      <xdr:row>30</xdr:row>
      <xdr:rowOff>143555</xdr:rowOff>
    </xdr:to>
    <xdr:pic>
      <xdr:nvPicPr>
        <xdr:cNvPr id="2" name="Picture 1"/>
        <xdr:cNvPicPr>
          <a:picLocks noChangeAspect="1"/>
        </xdr:cNvPicPr>
      </xdr:nvPicPr>
      <xdr:blipFill>
        <a:blip xmlns:r="http://schemas.openxmlformats.org/officeDocument/2006/relationships" r:embed="rId1"/>
        <a:stretch>
          <a:fillRect/>
        </a:stretch>
      </xdr:blipFill>
      <xdr:spPr>
        <a:xfrm>
          <a:off x="5791200" y="419100"/>
          <a:ext cx="8583224" cy="486795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57150</xdr:colOff>
      <xdr:row>8</xdr:row>
      <xdr:rowOff>28575</xdr:rowOff>
    </xdr:from>
    <xdr:to>
      <xdr:col>20</xdr:col>
      <xdr:colOff>476250</xdr:colOff>
      <xdr:row>39</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57150</xdr:colOff>
      <xdr:row>7</xdr:row>
      <xdr:rowOff>28575</xdr:rowOff>
    </xdr:from>
    <xdr:to>
      <xdr:col>18</xdr:col>
      <xdr:colOff>476250</xdr:colOff>
      <xdr:row>38</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2</xdr:row>
      <xdr:rowOff>76200</xdr:rowOff>
    </xdr:from>
    <xdr:to>
      <xdr:col>14</xdr:col>
      <xdr:colOff>77317</xdr:colOff>
      <xdr:row>7</xdr:row>
      <xdr:rowOff>133491</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523875"/>
          <a:ext cx="8002117" cy="1009791"/>
        </a:xfrm>
        <a:prstGeom prst="rect">
          <a:avLst/>
        </a:prstGeom>
      </xdr:spPr>
    </xdr:pic>
    <xdr:clientData/>
  </xdr:twoCellAnchor>
  <xdr:twoCellAnchor editAs="oneCell">
    <xdr:from>
      <xdr:col>1</xdr:col>
      <xdr:colOff>0</xdr:colOff>
      <xdr:row>11</xdr:row>
      <xdr:rowOff>0</xdr:rowOff>
    </xdr:from>
    <xdr:to>
      <xdr:col>20</xdr:col>
      <xdr:colOff>258828</xdr:colOff>
      <xdr:row>55</xdr:row>
      <xdr:rowOff>39276</xdr:rowOff>
    </xdr:to>
    <xdr:pic>
      <xdr:nvPicPr>
        <xdr:cNvPr id="3" name="Picture 2"/>
        <xdr:cNvPicPr>
          <a:picLocks noChangeAspect="1"/>
        </xdr:cNvPicPr>
      </xdr:nvPicPr>
      <xdr:blipFill>
        <a:blip xmlns:r="http://schemas.openxmlformats.org/officeDocument/2006/relationships" r:embed="rId2"/>
        <a:stretch>
          <a:fillRect/>
        </a:stretch>
      </xdr:blipFill>
      <xdr:spPr>
        <a:xfrm>
          <a:off x="609600" y="2228850"/>
          <a:ext cx="11841228" cy="84212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600075</xdr:colOff>
      <xdr:row>3</xdr:row>
      <xdr:rowOff>171450</xdr:rowOff>
    </xdr:from>
    <xdr:to>
      <xdr:col>28</xdr:col>
      <xdr:colOff>240458</xdr:colOff>
      <xdr:row>28</xdr:row>
      <xdr:rowOff>76861</xdr:rowOff>
    </xdr:to>
    <xdr:pic>
      <xdr:nvPicPr>
        <xdr:cNvPr id="4" name="Picture 3"/>
        <xdr:cNvPicPr>
          <a:picLocks noChangeAspect="1"/>
        </xdr:cNvPicPr>
      </xdr:nvPicPr>
      <xdr:blipFill>
        <a:blip xmlns:r="http://schemas.openxmlformats.org/officeDocument/2006/relationships" r:embed="rId1"/>
        <a:stretch>
          <a:fillRect/>
        </a:stretch>
      </xdr:blipFill>
      <xdr:spPr>
        <a:xfrm>
          <a:off x="600075" y="619125"/>
          <a:ext cx="16709183" cy="4734586"/>
        </a:xfrm>
        <a:prstGeom prst="rect">
          <a:avLst/>
        </a:prstGeom>
      </xdr:spPr>
    </xdr:pic>
    <xdr:clientData/>
  </xdr:twoCellAnchor>
  <xdr:twoCellAnchor editAs="oneCell">
    <xdr:from>
      <xdr:col>0</xdr:col>
      <xdr:colOff>542925</xdr:colOff>
      <xdr:row>29</xdr:row>
      <xdr:rowOff>28575</xdr:rowOff>
    </xdr:from>
    <xdr:to>
      <xdr:col>27</xdr:col>
      <xdr:colOff>11749</xdr:colOff>
      <xdr:row>69</xdr:row>
      <xdr:rowOff>39165</xdr:rowOff>
    </xdr:to>
    <xdr:pic>
      <xdr:nvPicPr>
        <xdr:cNvPr id="5" name="Picture 4"/>
        <xdr:cNvPicPr>
          <a:picLocks noChangeAspect="1"/>
        </xdr:cNvPicPr>
      </xdr:nvPicPr>
      <xdr:blipFill>
        <a:blip xmlns:r="http://schemas.openxmlformats.org/officeDocument/2006/relationships" r:embed="rId2"/>
        <a:stretch>
          <a:fillRect/>
        </a:stretch>
      </xdr:blipFill>
      <xdr:spPr>
        <a:xfrm>
          <a:off x="542925" y="5238750"/>
          <a:ext cx="15928024" cy="76305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26</xdr:col>
      <xdr:colOff>230760</xdr:colOff>
      <xdr:row>44</xdr:row>
      <xdr:rowOff>134442</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1333500"/>
          <a:ext cx="15470760" cy="782111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571500</xdr:colOff>
      <xdr:row>3</xdr:row>
      <xdr:rowOff>0</xdr:rowOff>
    </xdr:from>
    <xdr:to>
      <xdr:col>24</xdr:col>
      <xdr:colOff>554491</xdr:colOff>
      <xdr:row>39</xdr:row>
      <xdr:rowOff>77178</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0" y="638175"/>
          <a:ext cx="14613391" cy="7001853"/>
        </a:xfrm>
        <a:prstGeom prst="rect">
          <a:avLst/>
        </a:prstGeom>
      </xdr:spPr>
    </xdr:pic>
    <xdr:clientData/>
  </xdr:twoCellAnchor>
  <xdr:twoCellAnchor editAs="oneCell">
    <xdr:from>
      <xdr:col>1</xdr:col>
      <xdr:colOff>0</xdr:colOff>
      <xdr:row>41</xdr:row>
      <xdr:rowOff>0</xdr:rowOff>
    </xdr:from>
    <xdr:to>
      <xdr:col>29</xdr:col>
      <xdr:colOff>97647</xdr:colOff>
      <xdr:row>69</xdr:row>
      <xdr:rowOff>10271</xdr:rowOff>
    </xdr:to>
    <xdr:pic>
      <xdr:nvPicPr>
        <xdr:cNvPr id="4" name="Picture 3"/>
        <xdr:cNvPicPr>
          <a:picLocks noChangeAspect="1"/>
        </xdr:cNvPicPr>
      </xdr:nvPicPr>
      <xdr:blipFill>
        <a:blip xmlns:r="http://schemas.openxmlformats.org/officeDocument/2006/relationships" r:embed="rId2"/>
        <a:stretch>
          <a:fillRect/>
        </a:stretch>
      </xdr:blipFill>
      <xdr:spPr>
        <a:xfrm>
          <a:off x="609600" y="7943850"/>
          <a:ext cx="17166447" cy="53442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29</xdr:col>
      <xdr:colOff>535858</xdr:colOff>
      <xdr:row>44</xdr:row>
      <xdr:rowOff>58258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638175"/>
          <a:ext cx="17604658" cy="793543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9</xdr:col>
      <xdr:colOff>419840</xdr:colOff>
      <xdr:row>41</xdr:row>
      <xdr:rowOff>58178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638175"/>
          <a:ext cx="5296640" cy="7363853"/>
        </a:xfrm>
        <a:prstGeom prst="rect">
          <a:avLst/>
        </a:prstGeom>
      </xdr:spPr>
    </xdr:pic>
    <xdr:clientData/>
  </xdr:twoCellAnchor>
  <xdr:twoCellAnchor editAs="oneCell">
    <xdr:from>
      <xdr:col>10</xdr:col>
      <xdr:colOff>219075</xdr:colOff>
      <xdr:row>5</xdr:row>
      <xdr:rowOff>57150</xdr:rowOff>
    </xdr:from>
    <xdr:to>
      <xdr:col>35</xdr:col>
      <xdr:colOff>164045</xdr:colOff>
      <xdr:row>41</xdr:row>
      <xdr:rowOff>10485</xdr:rowOff>
    </xdr:to>
    <xdr:pic>
      <xdr:nvPicPr>
        <xdr:cNvPr id="5" name="Picture 4"/>
        <xdr:cNvPicPr>
          <a:picLocks noChangeAspect="1"/>
        </xdr:cNvPicPr>
      </xdr:nvPicPr>
      <xdr:blipFill>
        <a:blip xmlns:r="http://schemas.openxmlformats.org/officeDocument/2006/relationships" r:embed="rId2"/>
        <a:stretch>
          <a:fillRect/>
        </a:stretch>
      </xdr:blipFill>
      <xdr:spPr>
        <a:xfrm>
          <a:off x="6315075" y="1076325"/>
          <a:ext cx="15184970" cy="687801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7</xdr:col>
      <xdr:colOff>343459</xdr:colOff>
      <xdr:row>42</xdr:row>
      <xdr:rowOff>182047</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638175"/>
          <a:ext cx="4001059" cy="7678222"/>
        </a:xfrm>
        <a:prstGeom prst="rect">
          <a:avLst/>
        </a:prstGeom>
      </xdr:spPr>
    </xdr:pic>
    <xdr:clientData/>
  </xdr:twoCellAnchor>
  <xdr:twoCellAnchor editAs="oneCell">
    <xdr:from>
      <xdr:col>8</xdr:col>
      <xdr:colOff>190500</xdr:colOff>
      <xdr:row>10</xdr:row>
      <xdr:rowOff>0</xdr:rowOff>
    </xdr:from>
    <xdr:to>
      <xdr:col>33</xdr:col>
      <xdr:colOff>316471</xdr:colOff>
      <xdr:row>42</xdr:row>
      <xdr:rowOff>77062</xdr:rowOff>
    </xdr:to>
    <xdr:pic>
      <xdr:nvPicPr>
        <xdr:cNvPr id="5" name="Picture 4"/>
        <xdr:cNvPicPr>
          <a:picLocks noChangeAspect="1"/>
        </xdr:cNvPicPr>
      </xdr:nvPicPr>
      <xdr:blipFill>
        <a:blip xmlns:r="http://schemas.openxmlformats.org/officeDocument/2006/relationships" r:embed="rId2"/>
        <a:stretch>
          <a:fillRect/>
        </a:stretch>
      </xdr:blipFill>
      <xdr:spPr>
        <a:xfrm>
          <a:off x="5067300" y="2038350"/>
          <a:ext cx="15365971" cy="61730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2:C20"/>
  <sheetViews>
    <sheetView showGridLines="0" tabSelected="1" workbookViewId="0"/>
  </sheetViews>
  <sheetFormatPr defaultRowHeight="15"/>
  <cols>
    <col min="3" max="3" width="15.85546875" customWidth="1"/>
  </cols>
  <sheetData>
    <row r="2" spans="2:3" ht="20.25">
      <c r="B2" s="94" t="s">
        <v>301</v>
      </c>
    </row>
    <row r="3" spans="2:3" s="114" customFormat="1" ht="20.25">
      <c r="B3" s="94"/>
    </row>
    <row r="4" spans="2:3">
      <c r="B4" s="1" t="s">
        <v>63</v>
      </c>
      <c r="C4" s="7">
        <v>42892</v>
      </c>
    </row>
    <row r="6" spans="2:3" s="114" customFormat="1" ht="20.25">
      <c r="B6" s="94" t="s">
        <v>309</v>
      </c>
    </row>
    <row r="7" spans="2:3" s="114" customFormat="1" ht="15.75">
      <c r="B7" s="115" t="s">
        <v>535</v>
      </c>
    </row>
    <row r="9" spans="2:3" s="114" customFormat="1" ht="20.25">
      <c r="B9" s="94" t="s">
        <v>302</v>
      </c>
    </row>
    <row r="10" spans="2:3" s="114" customFormat="1" ht="15.75">
      <c r="B10" s="115" t="s">
        <v>304</v>
      </c>
    </row>
    <row r="11" spans="2:3" s="114" customFormat="1" ht="15.75">
      <c r="B11" s="115" t="s">
        <v>303</v>
      </c>
    </row>
    <row r="12" spans="2:3" ht="15.75">
      <c r="B12" s="115" t="s">
        <v>305</v>
      </c>
    </row>
    <row r="13" spans="2:3" ht="15.75">
      <c r="B13" s="115" t="s">
        <v>306</v>
      </c>
    </row>
    <row r="14" spans="2:3" ht="15.75">
      <c r="B14" s="115" t="s">
        <v>307</v>
      </c>
    </row>
    <row r="15" spans="2:3" ht="15.75">
      <c r="B15" s="115" t="s">
        <v>308</v>
      </c>
    </row>
    <row r="16" spans="2:3" s="435" customFormat="1" ht="15.75">
      <c r="B16" s="115" t="s">
        <v>571</v>
      </c>
    </row>
    <row r="17" spans="2:2" s="435" customFormat="1" ht="15.75">
      <c r="B17" s="115" t="s">
        <v>572</v>
      </c>
    </row>
    <row r="18" spans="2:2" s="435" customFormat="1" ht="15.75">
      <c r="B18" s="115" t="s">
        <v>573</v>
      </c>
    </row>
    <row r="19" spans="2:2" ht="15.75">
      <c r="B19" s="115" t="s">
        <v>574</v>
      </c>
    </row>
    <row r="20" spans="2:2" ht="15.75">
      <c r="B20" s="115" t="s">
        <v>575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2:B6"/>
  <sheetViews>
    <sheetView showGridLines="0" workbookViewId="0"/>
  </sheetViews>
  <sheetFormatPr defaultRowHeight="15"/>
  <sheetData>
    <row r="2" spans="2:2" ht="36">
      <c r="B2" s="48" t="s">
        <v>158</v>
      </c>
    </row>
    <row r="3" spans="2:2" ht="15" customHeight="1">
      <c r="B3" s="48"/>
    </row>
    <row r="5" spans="2:2" ht="25.5">
      <c r="B5" s="49" t="s">
        <v>159</v>
      </c>
    </row>
    <row r="6" spans="2:2" ht="23.25">
      <c r="B6" s="50" t="s">
        <v>160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2:Q5"/>
  <sheetViews>
    <sheetView showGridLines="0" workbookViewId="0"/>
  </sheetViews>
  <sheetFormatPr defaultRowHeight="15"/>
  <sheetData>
    <row r="2" spans="2:17" ht="20.25">
      <c r="B2" s="94" t="s">
        <v>213</v>
      </c>
    </row>
    <row r="3" spans="2:17" ht="20.25">
      <c r="B3" s="94"/>
    </row>
    <row r="4" spans="2:17" ht="15.75">
      <c r="B4" s="93" t="s">
        <v>214</v>
      </c>
      <c r="Q4" s="93" t="s">
        <v>215</v>
      </c>
    </row>
    <row r="5" spans="2:17">
      <c r="B5" s="96" t="s">
        <v>217</v>
      </c>
      <c r="Q5" s="96" t="s">
        <v>216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B28"/>
  <sheetViews>
    <sheetView showGridLines="0" workbookViewId="0"/>
  </sheetViews>
  <sheetFormatPr defaultRowHeight="15"/>
  <sheetData>
    <row r="2" spans="2:2" ht="20.25">
      <c r="B2" s="94" t="s">
        <v>201</v>
      </c>
    </row>
    <row r="10" spans="2:2" ht="20.25">
      <c r="B10" s="94" t="s">
        <v>202</v>
      </c>
    </row>
    <row r="12" spans="2:2">
      <c r="B12" s="95" t="s">
        <v>200</v>
      </c>
    </row>
    <row r="13" spans="2:2">
      <c r="B13" t="s">
        <v>206</v>
      </c>
    </row>
    <row r="15" spans="2:2">
      <c r="B15" s="95" t="s">
        <v>199</v>
      </c>
    </row>
    <row r="16" spans="2:2">
      <c r="B16" t="s">
        <v>207</v>
      </c>
    </row>
    <row r="18" spans="2:2">
      <c r="B18" s="95" t="s">
        <v>203</v>
      </c>
    </row>
    <row r="19" spans="2:2">
      <c r="B19" t="s">
        <v>208</v>
      </c>
    </row>
    <row r="21" spans="2:2">
      <c r="B21" s="95" t="s">
        <v>211</v>
      </c>
    </row>
    <row r="22" spans="2:2">
      <c r="B22" t="s">
        <v>212</v>
      </c>
    </row>
    <row r="24" spans="2:2">
      <c r="B24" s="95" t="s">
        <v>204</v>
      </c>
    </row>
    <row r="25" spans="2:2">
      <c r="B25" t="s">
        <v>209</v>
      </c>
    </row>
    <row r="27" spans="2:2">
      <c r="B27" s="95" t="s">
        <v>205</v>
      </c>
    </row>
    <row r="28" spans="2:2">
      <c r="B28" t="s">
        <v>210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N33"/>
  <sheetViews>
    <sheetView showGridLines="0" workbookViewId="0"/>
  </sheetViews>
  <sheetFormatPr defaultRowHeight="15"/>
  <cols>
    <col min="6" max="6" width="10.7109375" bestFit="1" customWidth="1"/>
    <col min="10" max="10" width="10" bestFit="1" customWidth="1"/>
    <col min="18" max="18" width="10" bestFit="1" customWidth="1"/>
  </cols>
  <sheetData>
    <row r="2" spans="2:14" s="114" customFormat="1" ht="20.25">
      <c r="B2" s="94" t="s">
        <v>311</v>
      </c>
    </row>
    <row r="3" spans="2:14" s="114" customFormat="1"/>
    <row r="4" spans="2:14">
      <c r="B4" s="1" t="s">
        <v>81</v>
      </c>
      <c r="F4" s="1" t="s">
        <v>146</v>
      </c>
      <c r="J4" s="1" t="s">
        <v>219</v>
      </c>
      <c r="N4" s="1" t="s">
        <v>235</v>
      </c>
    </row>
    <row r="5" spans="2:14">
      <c r="B5" s="3" t="s">
        <v>65</v>
      </c>
      <c r="F5" s="3" t="s">
        <v>147</v>
      </c>
      <c r="J5" s="3" t="s">
        <v>269</v>
      </c>
      <c r="N5" s="3" t="s">
        <v>223</v>
      </c>
    </row>
    <row r="6" spans="2:14">
      <c r="B6" s="3" t="s">
        <v>66</v>
      </c>
      <c r="F6" s="3" t="s">
        <v>161</v>
      </c>
      <c r="J6" s="3" t="s">
        <v>278</v>
      </c>
      <c r="N6" s="3" t="s">
        <v>224</v>
      </c>
    </row>
    <row r="7" spans="2:14">
      <c r="B7" s="3" t="s">
        <v>67</v>
      </c>
      <c r="F7" s="3" t="s">
        <v>149</v>
      </c>
      <c r="J7" s="3" t="s">
        <v>270</v>
      </c>
      <c r="N7" s="3" t="s">
        <v>225</v>
      </c>
    </row>
    <row r="8" spans="2:14">
      <c r="B8" s="3" t="s">
        <v>68</v>
      </c>
      <c r="F8" s="3" t="s">
        <v>150</v>
      </c>
      <c r="J8" s="3" t="s">
        <v>271</v>
      </c>
      <c r="N8" s="3" t="s">
        <v>226</v>
      </c>
    </row>
    <row r="9" spans="2:14">
      <c r="B9" s="3" t="s">
        <v>69</v>
      </c>
      <c r="F9" s="3" t="s">
        <v>151</v>
      </c>
      <c r="J9" s="3" t="s">
        <v>272</v>
      </c>
      <c r="N9" s="3" t="s">
        <v>233</v>
      </c>
    </row>
    <row r="10" spans="2:14">
      <c r="B10" s="3" t="s">
        <v>70</v>
      </c>
      <c r="F10" s="3" t="s">
        <v>148</v>
      </c>
      <c r="J10" s="3" t="s">
        <v>273</v>
      </c>
      <c r="N10" s="3" t="s">
        <v>234</v>
      </c>
    </row>
    <row r="11" spans="2:14">
      <c r="B11" s="3" t="s">
        <v>71</v>
      </c>
      <c r="J11" s="3" t="s">
        <v>277</v>
      </c>
      <c r="N11" s="3" t="s">
        <v>227</v>
      </c>
    </row>
    <row r="12" spans="2:14">
      <c r="B12" s="3" t="s">
        <v>72</v>
      </c>
      <c r="F12" s="1" t="s">
        <v>218</v>
      </c>
      <c r="J12" s="3"/>
      <c r="N12" s="3" t="s">
        <v>231</v>
      </c>
    </row>
    <row r="13" spans="2:14">
      <c r="B13" s="3" t="s">
        <v>73</v>
      </c>
      <c r="F13" s="3" t="s">
        <v>220</v>
      </c>
      <c r="J13" s="3"/>
      <c r="N13" s="3" t="s">
        <v>232</v>
      </c>
    </row>
    <row r="14" spans="2:14">
      <c r="B14" s="3" t="s">
        <v>74</v>
      </c>
      <c r="F14" s="3" t="s">
        <v>221</v>
      </c>
      <c r="J14" s="3"/>
      <c r="N14" s="3" t="s">
        <v>230</v>
      </c>
    </row>
    <row r="15" spans="2:14">
      <c r="B15" s="3" t="s">
        <v>75</v>
      </c>
      <c r="F15" s="3" t="s">
        <v>222</v>
      </c>
      <c r="J15" s="1" t="s">
        <v>282</v>
      </c>
      <c r="N15" s="3" t="s">
        <v>229</v>
      </c>
    </row>
    <row r="16" spans="2:14">
      <c r="B16" s="3" t="s">
        <v>76</v>
      </c>
      <c r="F16" s="3" t="s">
        <v>236</v>
      </c>
      <c r="J16" s="3" t="s">
        <v>274</v>
      </c>
      <c r="N16" s="3" t="s">
        <v>228</v>
      </c>
    </row>
    <row r="17" spans="2:10">
      <c r="B17" s="3" t="s">
        <v>77</v>
      </c>
      <c r="F17" s="3" t="s">
        <v>237</v>
      </c>
      <c r="J17" s="3" t="s">
        <v>275</v>
      </c>
    </row>
    <row r="18" spans="2:10">
      <c r="B18" s="3" t="s">
        <v>78</v>
      </c>
      <c r="F18" s="3" t="s">
        <v>238</v>
      </c>
      <c r="J18" s="3" t="s">
        <v>276</v>
      </c>
    </row>
    <row r="21" spans="2:10">
      <c r="B21" s="1" t="s">
        <v>239</v>
      </c>
      <c r="F21" s="1" t="s">
        <v>263</v>
      </c>
      <c r="J21" s="1" t="s">
        <v>284</v>
      </c>
    </row>
    <row r="22" spans="2:10">
      <c r="B22" s="3" t="s">
        <v>242</v>
      </c>
      <c r="F22" s="3" t="s">
        <v>251</v>
      </c>
      <c r="J22" s="3" t="s">
        <v>266</v>
      </c>
    </row>
    <row r="23" spans="2:10">
      <c r="B23" s="3" t="s">
        <v>240</v>
      </c>
      <c r="F23" s="3" t="s">
        <v>252</v>
      </c>
      <c r="J23" s="3" t="s">
        <v>267</v>
      </c>
    </row>
    <row r="24" spans="2:10">
      <c r="B24" s="3" t="s">
        <v>243</v>
      </c>
      <c r="F24" s="3" t="s">
        <v>253</v>
      </c>
      <c r="J24" s="3" t="s">
        <v>268</v>
      </c>
    </row>
    <row r="25" spans="2:10">
      <c r="B25" s="3" t="s">
        <v>241</v>
      </c>
      <c r="F25" s="3" t="s">
        <v>254</v>
      </c>
    </row>
    <row r="26" spans="2:10">
      <c r="B26" s="3" t="s">
        <v>250</v>
      </c>
      <c r="F26" s="3" t="s">
        <v>255</v>
      </c>
      <c r="J26" s="1" t="s">
        <v>285</v>
      </c>
    </row>
    <row r="27" spans="2:10">
      <c r="B27" s="3" t="s">
        <v>245</v>
      </c>
      <c r="F27" s="3" t="s">
        <v>261</v>
      </c>
      <c r="J27" s="3" t="s">
        <v>279</v>
      </c>
    </row>
    <row r="28" spans="2:10">
      <c r="B28" s="3" t="s">
        <v>246</v>
      </c>
      <c r="F28" s="3" t="s">
        <v>260</v>
      </c>
      <c r="J28" s="3" t="s">
        <v>280</v>
      </c>
    </row>
    <row r="29" spans="2:10">
      <c r="B29" s="3" t="s">
        <v>247</v>
      </c>
      <c r="F29" s="3" t="s">
        <v>257</v>
      </c>
      <c r="J29" s="3" t="s">
        <v>281</v>
      </c>
    </row>
    <row r="30" spans="2:10">
      <c r="B30" s="3" t="s">
        <v>248</v>
      </c>
      <c r="F30" s="3" t="s">
        <v>256</v>
      </c>
    </row>
    <row r="31" spans="2:10">
      <c r="B31" s="3" t="s">
        <v>249</v>
      </c>
      <c r="F31" s="3" t="s">
        <v>259</v>
      </c>
      <c r="J31" s="1" t="s">
        <v>283</v>
      </c>
    </row>
    <row r="32" spans="2:10">
      <c r="B32" s="3" t="s">
        <v>244</v>
      </c>
      <c r="F32" s="3" t="s">
        <v>258</v>
      </c>
      <c r="J32" s="3" t="s">
        <v>265</v>
      </c>
    </row>
    <row r="33" spans="6:10">
      <c r="F33" s="3" t="s">
        <v>262</v>
      </c>
      <c r="J33" s="3" t="s">
        <v>264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H43"/>
  <sheetViews>
    <sheetView showGridLines="0" workbookViewId="0"/>
  </sheetViews>
  <sheetFormatPr defaultRowHeight="15"/>
  <cols>
    <col min="2" max="2" width="12.7109375" customWidth="1"/>
    <col min="3" max="3" width="9.140625" customWidth="1"/>
    <col min="4" max="4" width="22.85546875" bestFit="1" customWidth="1"/>
    <col min="5" max="5" width="9.140625" customWidth="1"/>
    <col min="6" max="6" width="14.42578125" bestFit="1" customWidth="1"/>
  </cols>
  <sheetData>
    <row r="2" spans="2:8" s="114" customFormat="1" ht="20.25">
      <c r="B2" s="94" t="s">
        <v>312</v>
      </c>
    </row>
    <row r="3" spans="2:8" s="114" customFormat="1" ht="20.25">
      <c r="B3" s="94"/>
    </row>
    <row r="4" spans="2:8" s="114" customFormat="1"/>
    <row r="5" spans="2:8">
      <c r="B5" s="33" t="s">
        <v>97</v>
      </c>
      <c r="C5" s="2"/>
      <c r="D5" s="33" t="s">
        <v>88</v>
      </c>
      <c r="E5" s="2"/>
      <c r="F5" s="33" t="s">
        <v>98</v>
      </c>
      <c r="H5" s="1" t="s">
        <v>143</v>
      </c>
    </row>
    <row r="6" spans="2:8">
      <c r="B6" s="4" t="s">
        <v>99</v>
      </c>
      <c r="C6" s="32"/>
      <c r="D6" s="4" t="s">
        <v>20</v>
      </c>
      <c r="E6" s="4"/>
      <c r="F6" s="4" t="s">
        <v>29</v>
      </c>
    </row>
    <row r="7" spans="2:8">
      <c r="B7" s="4" t="s">
        <v>100</v>
      </c>
      <c r="C7" s="32"/>
      <c r="D7" s="4" t="s">
        <v>18</v>
      </c>
      <c r="E7" s="4"/>
      <c r="F7" s="4" t="s">
        <v>15</v>
      </c>
    </row>
    <row r="8" spans="2:8">
      <c r="B8" s="4" t="s">
        <v>101</v>
      </c>
      <c r="C8" s="32"/>
      <c r="D8" s="4" t="s">
        <v>136</v>
      </c>
      <c r="E8" s="4"/>
      <c r="F8" s="4" t="s">
        <v>141</v>
      </c>
    </row>
    <row r="9" spans="2:8">
      <c r="B9" s="4" t="s">
        <v>102</v>
      </c>
      <c r="C9" s="32"/>
      <c r="D9" s="4" t="s">
        <v>137</v>
      </c>
      <c r="E9" s="4"/>
      <c r="F9" s="4" t="s">
        <v>92</v>
      </c>
    </row>
    <row r="10" spans="2:8">
      <c r="B10" s="4" t="s">
        <v>103</v>
      </c>
      <c r="C10" s="32"/>
      <c r="D10" s="4" t="s">
        <v>138</v>
      </c>
      <c r="E10" s="4"/>
      <c r="F10" s="4" t="s">
        <v>140</v>
      </c>
    </row>
    <row r="11" spans="2:8">
      <c r="B11" s="4" t="s">
        <v>104</v>
      </c>
      <c r="C11" s="32"/>
      <c r="D11" s="32"/>
      <c r="E11" s="32"/>
      <c r="F11" s="4" t="s">
        <v>139</v>
      </c>
    </row>
    <row r="12" spans="2:8">
      <c r="B12" s="4" t="s">
        <v>105</v>
      </c>
      <c r="C12" s="32"/>
      <c r="D12" s="32"/>
      <c r="E12" s="32"/>
      <c r="F12" s="4" t="s">
        <v>142</v>
      </c>
    </row>
    <row r="13" spans="2:8">
      <c r="B13" s="4" t="s">
        <v>106</v>
      </c>
      <c r="C13" s="32"/>
      <c r="D13" s="32"/>
      <c r="E13" s="32"/>
    </row>
    <row r="14" spans="2:8">
      <c r="B14" s="4" t="s">
        <v>107</v>
      </c>
      <c r="C14" s="32"/>
      <c r="D14" s="32"/>
      <c r="E14" s="32"/>
    </row>
    <row r="15" spans="2:8">
      <c r="B15" s="4" t="s">
        <v>108</v>
      </c>
      <c r="C15" s="32"/>
      <c r="D15" s="32"/>
      <c r="E15" s="32"/>
    </row>
    <row r="16" spans="2:8">
      <c r="B16" s="4" t="s">
        <v>109</v>
      </c>
      <c r="C16" s="32"/>
      <c r="D16" s="32"/>
      <c r="E16" s="32"/>
      <c r="F16" s="32"/>
    </row>
    <row r="17" spans="2:6">
      <c r="B17" s="4" t="s">
        <v>110</v>
      </c>
      <c r="C17" s="32"/>
      <c r="D17" s="32"/>
      <c r="E17" s="32"/>
      <c r="F17" s="32"/>
    </row>
    <row r="18" spans="2:6">
      <c r="B18" s="4" t="s">
        <v>111</v>
      </c>
      <c r="C18" s="32"/>
      <c r="D18" s="32"/>
      <c r="E18" s="32"/>
      <c r="F18" s="32"/>
    </row>
    <row r="19" spans="2:6">
      <c r="B19" s="4" t="s">
        <v>112</v>
      </c>
      <c r="C19" s="32"/>
      <c r="D19" s="32"/>
      <c r="E19" s="32"/>
      <c r="F19" s="32"/>
    </row>
    <row r="20" spans="2:6">
      <c r="B20" s="4" t="s">
        <v>113</v>
      </c>
      <c r="C20" s="32"/>
      <c r="D20" s="32"/>
      <c r="E20" s="32"/>
      <c r="F20" s="32"/>
    </row>
    <row r="21" spans="2:6">
      <c r="B21" s="4" t="s">
        <v>114</v>
      </c>
      <c r="C21" s="32"/>
      <c r="D21" s="32"/>
      <c r="E21" s="32"/>
      <c r="F21" s="32"/>
    </row>
    <row r="22" spans="2:6">
      <c r="B22" s="4" t="s">
        <v>115</v>
      </c>
      <c r="C22" s="32"/>
      <c r="D22" s="32"/>
      <c r="E22" s="32"/>
      <c r="F22" s="32"/>
    </row>
    <row r="23" spans="2:6">
      <c r="B23" s="4" t="s">
        <v>116</v>
      </c>
      <c r="C23" s="32"/>
      <c r="D23" s="32"/>
      <c r="E23" s="32"/>
      <c r="F23" s="32"/>
    </row>
    <row r="24" spans="2:6">
      <c r="B24" s="4" t="s">
        <v>117</v>
      </c>
      <c r="C24" s="32"/>
      <c r="D24" s="32"/>
      <c r="E24" s="32"/>
      <c r="F24" s="32"/>
    </row>
    <row r="25" spans="2:6">
      <c r="B25" s="4" t="s">
        <v>118</v>
      </c>
      <c r="C25" s="32"/>
      <c r="D25" s="32"/>
      <c r="E25" s="32"/>
      <c r="F25" s="32"/>
    </row>
    <row r="26" spans="2:6">
      <c r="B26" s="4" t="s">
        <v>119</v>
      </c>
      <c r="C26" s="32"/>
      <c r="D26" s="32"/>
      <c r="E26" s="32"/>
      <c r="F26" s="32"/>
    </row>
    <row r="27" spans="2:6">
      <c r="B27" s="4" t="s">
        <v>120</v>
      </c>
      <c r="C27" s="32"/>
      <c r="D27" s="32"/>
      <c r="E27" s="32"/>
      <c r="F27" s="32"/>
    </row>
    <row r="28" spans="2:6">
      <c r="B28" s="4" t="s">
        <v>31</v>
      </c>
      <c r="C28" s="32"/>
      <c r="D28" s="32"/>
      <c r="E28" s="32"/>
      <c r="F28" s="32"/>
    </row>
    <row r="29" spans="2:6">
      <c r="B29" s="4" t="s">
        <v>121</v>
      </c>
      <c r="C29" s="32"/>
      <c r="D29" s="32"/>
      <c r="E29" s="32"/>
      <c r="F29" s="32"/>
    </row>
    <row r="30" spans="2:6">
      <c r="B30" s="4" t="s">
        <v>122</v>
      </c>
      <c r="C30" s="32"/>
      <c r="D30" s="32"/>
      <c r="E30" s="32"/>
      <c r="F30" s="32"/>
    </row>
    <row r="31" spans="2:6">
      <c r="B31" s="4" t="s">
        <v>123</v>
      </c>
      <c r="C31" s="32"/>
      <c r="D31" s="32"/>
      <c r="E31" s="32"/>
      <c r="F31" s="32"/>
    </row>
    <row r="32" spans="2:6">
      <c r="B32" s="4" t="s">
        <v>124</v>
      </c>
      <c r="C32" s="32"/>
      <c r="D32" s="32"/>
      <c r="E32" s="32"/>
      <c r="F32" s="32"/>
    </row>
    <row r="33" spans="2:6">
      <c r="B33" s="4" t="s">
        <v>125</v>
      </c>
      <c r="C33" s="32"/>
      <c r="D33" s="32"/>
      <c r="E33" s="32"/>
      <c r="F33" s="32"/>
    </row>
    <row r="34" spans="2:6">
      <c r="B34" s="4" t="s">
        <v>126</v>
      </c>
      <c r="C34" s="32"/>
      <c r="D34" s="32"/>
      <c r="E34" s="32"/>
      <c r="F34" s="32"/>
    </row>
    <row r="35" spans="2:6">
      <c r="B35" s="4" t="s">
        <v>127</v>
      </c>
      <c r="C35" s="32"/>
      <c r="D35" s="32"/>
      <c r="E35" s="32"/>
      <c r="F35" s="32"/>
    </row>
    <row r="36" spans="2:6">
      <c r="B36" s="4" t="s">
        <v>128</v>
      </c>
      <c r="C36" s="32"/>
      <c r="D36" s="32"/>
      <c r="E36" s="32"/>
      <c r="F36" s="32"/>
    </row>
    <row r="37" spans="2:6">
      <c r="B37" s="4" t="s">
        <v>129</v>
      </c>
      <c r="C37" s="32"/>
      <c r="D37" s="32"/>
      <c r="E37" s="32"/>
      <c r="F37" s="32"/>
    </row>
    <row r="38" spans="2:6">
      <c r="B38" s="4" t="s">
        <v>130</v>
      </c>
      <c r="C38" s="32"/>
      <c r="D38" s="32"/>
      <c r="E38" s="32"/>
      <c r="F38" s="32"/>
    </row>
    <row r="39" spans="2:6">
      <c r="B39" s="4" t="s">
        <v>131</v>
      </c>
      <c r="C39" s="32"/>
      <c r="D39" s="32"/>
      <c r="E39" s="32"/>
      <c r="F39" s="32"/>
    </row>
    <row r="40" spans="2:6">
      <c r="B40" s="4" t="s">
        <v>132</v>
      </c>
      <c r="C40" s="32"/>
      <c r="D40" s="32"/>
      <c r="E40" s="32"/>
      <c r="F40" s="32"/>
    </row>
    <row r="41" spans="2:6">
      <c r="B41" s="4" t="s">
        <v>133</v>
      </c>
      <c r="C41" s="32"/>
      <c r="D41" s="32"/>
      <c r="E41" s="32"/>
      <c r="F41" s="32"/>
    </row>
    <row r="42" spans="2:6">
      <c r="B42" s="4" t="s">
        <v>134</v>
      </c>
      <c r="C42" s="32"/>
      <c r="D42" s="32"/>
      <c r="E42" s="32"/>
      <c r="F42" s="32"/>
    </row>
    <row r="43" spans="2:6">
      <c r="B43" s="4" t="s">
        <v>135</v>
      </c>
      <c r="C43" s="32"/>
      <c r="D43" s="32"/>
      <c r="E43" s="32"/>
      <c r="F43" s="3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M30"/>
  <sheetViews>
    <sheetView showGridLines="0" workbookViewId="0"/>
  </sheetViews>
  <sheetFormatPr defaultRowHeight="15"/>
  <cols>
    <col min="2" max="2" width="30.28515625" bestFit="1" customWidth="1"/>
    <col min="4" max="5" width="22.7109375" customWidth="1"/>
    <col min="8" max="9" width="22.7109375" customWidth="1"/>
    <col min="12" max="13" width="22.7109375" customWidth="1"/>
  </cols>
  <sheetData>
    <row r="2" spans="2:13" s="114" customFormat="1" ht="20.25">
      <c r="B2" s="94" t="s">
        <v>316</v>
      </c>
    </row>
    <row r="3" spans="2:13" s="114" customFormat="1"/>
    <row r="4" spans="2:13">
      <c r="B4" s="1" t="s">
        <v>81</v>
      </c>
      <c r="D4" s="1" t="s">
        <v>65</v>
      </c>
      <c r="H4" s="1" t="s">
        <v>70</v>
      </c>
      <c r="L4" s="1" t="s">
        <v>72</v>
      </c>
    </row>
    <row r="5" spans="2:13">
      <c r="B5" s="3" t="s">
        <v>65</v>
      </c>
      <c r="D5" s="12" t="s">
        <v>79</v>
      </c>
      <c r="E5" s="8">
        <f ca="1">Settings.COB</f>
        <v>42892</v>
      </c>
      <c r="H5" s="18" t="s">
        <v>93</v>
      </c>
      <c r="I5" s="30" t="s">
        <v>94</v>
      </c>
      <c r="L5" s="23" t="s">
        <v>85</v>
      </c>
      <c r="M5" s="24">
        <f ca="1">Settings.COB</f>
        <v>42892</v>
      </c>
    </row>
    <row r="6" spans="2:13">
      <c r="B6" s="3" t="s">
        <v>66</v>
      </c>
      <c r="D6" s="13" t="s">
        <v>80</v>
      </c>
      <c r="E6" s="9">
        <f ca="1">E5+7</f>
        <v>42899</v>
      </c>
      <c r="H6" s="20" t="s">
        <v>89</v>
      </c>
      <c r="I6" s="31">
        <f>_xll.meDateFuturesContract(I5)</f>
        <v>43817</v>
      </c>
      <c r="L6" s="5" t="s">
        <v>14</v>
      </c>
      <c r="M6" s="25" t="s">
        <v>145</v>
      </c>
    </row>
    <row r="7" spans="2:13">
      <c r="B7" s="3" t="s">
        <v>67</v>
      </c>
      <c r="D7" s="13" t="s">
        <v>14</v>
      </c>
      <c r="E7" s="10" t="s">
        <v>7</v>
      </c>
      <c r="L7" s="26" t="s">
        <v>144</v>
      </c>
      <c r="M7" s="37" t="b">
        <f ca="1">_xll.meDateIsHoliday(M5,M6)</f>
        <v>0</v>
      </c>
    </row>
    <row r="8" spans="2:13">
      <c r="B8" s="3" t="s">
        <v>68</v>
      </c>
      <c r="D8" s="14" t="s">
        <v>90</v>
      </c>
      <c r="E8" s="11">
        <f ca="1">_xll.meDateBusinessDays(E5,E6,E7)</f>
        <v>5</v>
      </c>
    </row>
    <row r="9" spans="2:13">
      <c r="B9" s="3" t="s">
        <v>69</v>
      </c>
      <c r="H9" s="1" t="s">
        <v>71</v>
      </c>
    </row>
    <row r="10" spans="2:13">
      <c r="B10" s="3" t="s">
        <v>70</v>
      </c>
      <c r="H10" s="21" t="s">
        <v>95</v>
      </c>
      <c r="I10" s="34">
        <v>2017</v>
      </c>
      <c r="L10" s="1" t="s">
        <v>74</v>
      </c>
    </row>
    <row r="11" spans="2:13">
      <c r="B11" s="3" t="s">
        <v>71</v>
      </c>
      <c r="D11" s="1" t="s">
        <v>68</v>
      </c>
      <c r="H11" s="35" t="s">
        <v>96</v>
      </c>
      <c r="I11" s="36">
        <v>3</v>
      </c>
      <c r="L11" s="23" t="s">
        <v>85</v>
      </c>
      <c r="M11" s="24">
        <f ca="1">Settings.COB</f>
        <v>42892</v>
      </c>
    </row>
    <row r="12" spans="2:13">
      <c r="B12" s="3" t="s">
        <v>72</v>
      </c>
      <c r="D12" s="23" t="s">
        <v>10</v>
      </c>
      <c r="E12" s="24">
        <f ca="1">Settings.COB</f>
        <v>42892</v>
      </c>
      <c r="H12" s="35" t="s">
        <v>14</v>
      </c>
      <c r="I12" s="36" t="s">
        <v>31</v>
      </c>
      <c r="L12" s="26" t="s">
        <v>144</v>
      </c>
      <c r="M12" s="37" t="b">
        <f ca="1">_xll.meDateIsWeekend(M11)</f>
        <v>0</v>
      </c>
    </row>
    <row r="13" spans="2:13">
      <c r="B13" s="3" t="s">
        <v>73</v>
      </c>
      <c r="D13" s="5" t="s">
        <v>87</v>
      </c>
      <c r="E13" s="25" t="s">
        <v>25</v>
      </c>
      <c r="H13" s="35" t="s">
        <v>88</v>
      </c>
      <c r="I13" s="36" t="s">
        <v>20</v>
      </c>
    </row>
    <row r="14" spans="2:13">
      <c r="B14" s="3" t="s">
        <v>74</v>
      </c>
      <c r="D14" s="5" t="s">
        <v>88</v>
      </c>
      <c r="E14" s="25" t="s">
        <v>20</v>
      </c>
      <c r="H14" s="22" t="s">
        <v>89</v>
      </c>
      <c r="I14" s="28">
        <f>_xll.meDateIMMFromMonth(I10,I11,I12,I13)</f>
        <v>42809</v>
      </c>
    </row>
    <row r="15" spans="2:13">
      <c r="B15" s="3" t="s">
        <v>75</v>
      </c>
      <c r="D15" s="5" t="s">
        <v>14</v>
      </c>
      <c r="E15" s="25" t="s">
        <v>7</v>
      </c>
      <c r="L15" s="1" t="s">
        <v>73</v>
      </c>
    </row>
    <row r="16" spans="2:13">
      <c r="B16" s="3" t="s">
        <v>76</v>
      </c>
      <c r="D16" s="26" t="s">
        <v>89</v>
      </c>
      <c r="E16" s="29">
        <f ca="1">_xll.meDateFromTenor(E12,E13,E14,E15)</f>
        <v>43075</v>
      </c>
      <c r="L16" s="23" t="s">
        <v>85</v>
      </c>
      <c r="M16" s="24">
        <f ca="1">Settings.COB</f>
        <v>42892</v>
      </c>
    </row>
    <row r="17" spans="2:13">
      <c r="B17" s="3" t="s">
        <v>77</v>
      </c>
      <c r="H17" s="15" t="s">
        <v>66</v>
      </c>
      <c r="L17" s="26" t="s">
        <v>144</v>
      </c>
      <c r="M17" s="37" t="b">
        <f ca="1">_xll.meDateIsWeekday(M16)</f>
        <v>1</v>
      </c>
    </row>
    <row r="18" spans="2:13">
      <c r="B18" s="3" t="s">
        <v>78</v>
      </c>
      <c r="H18" s="18" t="s">
        <v>82</v>
      </c>
      <c r="I18" s="16" t="s">
        <v>83</v>
      </c>
    </row>
    <row r="19" spans="2:13">
      <c r="D19" s="1" t="s">
        <v>69</v>
      </c>
      <c r="H19" s="19" t="s">
        <v>85</v>
      </c>
      <c r="I19" s="17">
        <f ca="1">Settings.COB</f>
        <v>42892</v>
      </c>
    </row>
    <row r="20" spans="2:13">
      <c r="D20" s="23" t="s">
        <v>10</v>
      </c>
      <c r="E20" s="24">
        <f ca="1">Settings.COB</f>
        <v>42892</v>
      </c>
      <c r="H20" s="20" t="s">
        <v>84</v>
      </c>
      <c r="I20" s="27">
        <f ca="1">_xll.meDateCentralBank(I18,I19)</f>
        <v>42894</v>
      </c>
      <c r="L20" s="1" t="s">
        <v>75</v>
      </c>
    </row>
    <row r="21" spans="2:13">
      <c r="D21" s="5" t="s">
        <v>91</v>
      </c>
      <c r="E21" s="25">
        <v>0.5</v>
      </c>
      <c r="H21" s="6"/>
      <c r="L21" s="23" t="s">
        <v>85</v>
      </c>
      <c r="M21" s="24">
        <f ca="1">Settings.COB</f>
        <v>42892</v>
      </c>
    </row>
    <row r="22" spans="2:13">
      <c r="D22" s="5" t="s">
        <v>16</v>
      </c>
      <c r="E22" s="25" t="s">
        <v>92</v>
      </c>
      <c r="L22" s="5" t="s">
        <v>14</v>
      </c>
      <c r="M22" s="25" t="s">
        <v>145</v>
      </c>
    </row>
    <row r="23" spans="2:13">
      <c r="D23" s="26" t="s">
        <v>89</v>
      </c>
      <c r="E23" s="29">
        <f ca="1">_xll.meDateFromYearFraction(E20,E21,E22)</f>
        <v>43075</v>
      </c>
      <c r="H23" s="15" t="s">
        <v>67</v>
      </c>
      <c r="L23" s="26" t="s">
        <v>144</v>
      </c>
      <c r="M23" s="37" t="b">
        <f ca="1">_xll.meDateIsWorkingDay(M21,M22)</f>
        <v>1</v>
      </c>
    </row>
    <row r="24" spans="2:13">
      <c r="H24" s="21" t="s">
        <v>85</v>
      </c>
      <c r="I24" s="24">
        <f ca="1">Settings.COB</f>
        <v>42892</v>
      </c>
    </row>
    <row r="25" spans="2:13">
      <c r="H25" s="22" t="s">
        <v>86</v>
      </c>
      <c r="I25" s="28">
        <f ca="1">_xll.meDateECB(I24)</f>
        <v>42894</v>
      </c>
    </row>
    <row r="26" spans="2:13">
      <c r="D26" s="1" t="s">
        <v>78</v>
      </c>
    </row>
    <row r="27" spans="2:13">
      <c r="D27" s="23" t="s">
        <v>10</v>
      </c>
      <c r="E27" s="24">
        <f ca="1">Settings.COB</f>
        <v>42892</v>
      </c>
    </row>
    <row r="28" spans="2:13">
      <c r="D28" s="5" t="s">
        <v>11</v>
      </c>
      <c r="E28" s="38">
        <v>43074</v>
      </c>
    </row>
    <row r="29" spans="2:13">
      <c r="D29" s="5" t="s">
        <v>16</v>
      </c>
      <c r="E29" s="25" t="s">
        <v>92</v>
      </c>
    </row>
    <row r="30" spans="2:13">
      <c r="D30" s="26" t="s">
        <v>91</v>
      </c>
      <c r="E30" s="39">
        <f ca="1">_xll.meDateYearFraction(E27,E28,E29)</f>
        <v>0.49863013698630138</v>
      </c>
    </row>
  </sheetData>
  <dataValidations count="1">
    <dataValidation type="list" allowBlank="1" showInputMessage="1" showErrorMessage="1" sqref="I18">
      <formula1>"ECB,FED,BOE"</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J22"/>
  <sheetViews>
    <sheetView showGridLines="0" workbookViewId="0"/>
  </sheetViews>
  <sheetFormatPr defaultRowHeight="15"/>
  <cols>
    <col min="2" max="2" width="31" bestFit="1" customWidth="1"/>
    <col min="3" max="3" width="17.42578125" bestFit="1" customWidth="1"/>
    <col min="5" max="7" width="15.7109375" customWidth="1"/>
    <col min="8" max="8" width="11.5703125" bestFit="1" customWidth="1"/>
    <col min="9" max="9" width="19.5703125" bestFit="1" customWidth="1"/>
    <col min="10" max="10" width="15.7109375" customWidth="1"/>
  </cols>
  <sheetData>
    <row r="2" spans="2:10" s="114" customFormat="1" ht="20.25">
      <c r="B2" s="94" t="s">
        <v>313</v>
      </c>
    </row>
    <row r="3" spans="2:10" s="114" customFormat="1" ht="20.25">
      <c r="B3" s="94"/>
    </row>
    <row r="4" spans="2:10" s="114" customFormat="1"/>
    <row r="5" spans="2:10">
      <c r="B5" s="1" t="s">
        <v>157</v>
      </c>
    </row>
    <row r="6" spans="2:10">
      <c r="B6" s="101" t="s">
        <v>173</v>
      </c>
      <c r="C6" s="104">
        <f ca="1">Settings.COB</f>
        <v>42892</v>
      </c>
      <c r="D6" s="59"/>
      <c r="E6" s="60" t="str">
        <f t="array" aca="1" ref="E6:J22" ca="1">_xll.meUtilityResize(_xll.meProductSwapSchedule(_xll.meUtilityLVB(B6:C22)),20,20)</f>
        <v>FixingDate</v>
      </c>
      <c r="F6" s="61" t="str">
        <f ca="1"/>
        <v>AccrualStart</v>
      </c>
      <c r="G6" s="61" t="str">
        <f ca="1"/>
        <v>AccrualEnd</v>
      </c>
      <c r="H6" s="62" t="str">
        <f ca="1"/>
        <v>AccrualDays</v>
      </c>
      <c r="I6" s="63" t="str">
        <f ca="1"/>
        <v>AccrualYearFractions</v>
      </c>
      <c r="J6" s="64" t="str">
        <f ca="1"/>
        <v>PaymentDate</v>
      </c>
    </row>
    <row r="7" spans="2:10">
      <c r="B7" s="102" t="s">
        <v>174</v>
      </c>
      <c r="C7" s="105" t="s">
        <v>35</v>
      </c>
      <c r="D7" s="59"/>
      <c r="E7" s="70">
        <f ca="1"/>
        <v>42892</v>
      </c>
      <c r="F7" s="71">
        <f ca="1"/>
        <v>42892</v>
      </c>
      <c r="G7" s="71">
        <f ca="1"/>
        <v>42907</v>
      </c>
      <c r="H7" s="65">
        <f ca="1"/>
        <v>15</v>
      </c>
      <c r="I7" s="66">
        <f ca="1"/>
        <v>4.1666666666666699E-2</v>
      </c>
      <c r="J7" s="74">
        <f ca="1"/>
        <v>42907</v>
      </c>
    </row>
    <row r="8" spans="2:10">
      <c r="B8" s="69" t="s">
        <v>175</v>
      </c>
      <c r="C8" s="106" t="s">
        <v>15</v>
      </c>
      <c r="D8" s="59"/>
      <c r="E8" s="70">
        <f ca="1"/>
        <v>42907</v>
      </c>
      <c r="F8" s="71">
        <f ca="1"/>
        <v>42907</v>
      </c>
      <c r="G8" s="71">
        <f ca="1"/>
        <v>42998</v>
      </c>
      <c r="H8" s="65">
        <f ca="1"/>
        <v>91</v>
      </c>
      <c r="I8" s="66">
        <f ca="1"/>
        <v>0.25277777777777799</v>
      </c>
      <c r="J8" s="74">
        <f ca="1"/>
        <v>42998</v>
      </c>
    </row>
    <row r="9" spans="2:10">
      <c r="B9" s="69" t="s">
        <v>176</v>
      </c>
      <c r="C9" s="107" t="s">
        <v>177</v>
      </c>
      <c r="D9" s="59"/>
      <c r="E9" s="70">
        <f ca="1"/>
        <v>42998</v>
      </c>
      <c r="F9" s="71">
        <f ca="1"/>
        <v>42998</v>
      </c>
      <c r="G9" s="71">
        <f ca="1"/>
        <v>43089</v>
      </c>
      <c r="H9" s="65">
        <f ca="1"/>
        <v>91</v>
      </c>
      <c r="I9" s="66">
        <f ca="1"/>
        <v>0.25277777777777799</v>
      </c>
      <c r="J9" s="74">
        <f ca="1"/>
        <v>43089</v>
      </c>
    </row>
    <row r="10" spans="2:10">
      <c r="B10" s="69" t="s">
        <v>178</v>
      </c>
      <c r="C10" s="107" t="s">
        <v>20</v>
      </c>
      <c r="D10" s="59"/>
      <c r="E10" s="70">
        <f ca="1"/>
        <v>43089</v>
      </c>
      <c r="F10" s="71">
        <f ca="1"/>
        <v>43089</v>
      </c>
      <c r="G10" s="71">
        <f ca="1"/>
        <v>43180</v>
      </c>
      <c r="H10" s="65">
        <f ca="1"/>
        <v>91</v>
      </c>
      <c r="I10" s="66">
        <f ca="1"/>
        <v>0.25277777777777799</v>
      </c>
      <c r="J10" s="74">
        <f ca="1"/>
        <v>43180</v>
      </c>
    </row>
    <row r="11" spans="2:10">
      <c r="B11" s="69" t="s">
        <v>179</v>
      </c>
      <c r="C11" s="108" t="s">
        <v>7</v>
      </c>
      <c r="D11" s="59"/>
      <c r="E11" s="70">
        <f ca="1"/>
        <v>43180</v>
      </c>
      <c r="F11" s="71">
        <f ca="1"/>
        <v>43180</v>
      </c>
      <c r="G11" s="71">
        <f ca="1"/>
        <v>43271</v>
      </c>
      <c r="H11" s="65">
        <f ca="1"/>
        <v>91</v>
      </c>
      <c r="I11" s="66">
        <f ca="1"/>
        <v>0.25277777777777799</v>
      </c>
      <c r="J11" s="74">
        <f ca="1"/>
        <v>43271</v>
      </c>
    </row>
    <row r="12" spans="2:10">
      <c r="B12" s="69" t="s">
        <v>180</v>
      </c>
      <c r="C12" s="107" t="s">
        <v>177</v>
      </c>
      <c r="D12" s="59"/>
      <c r="E12" s="70">
        <f ca="1"/>
        <v>43271</v>
      </c>
      <c r="F12" s="71">
        <f ca="1"/>
        <v>43271</v>
      </c>
      <c r="G12" s="71">
        <f ca="1"/>
        <v>43362</v>
      </c>
      <c r="H12" s="65">
        <f ca="1"/>
        <v>91</v>
      </c>
      <c r="I12" s="66">
        <f ca="1"/>
        <v>0.25277777777777799</v>
      </c>
      <c r="J12" s="74">
        <f ca="1"/>
        <v>43362</v>
      </c>
    </row>
    <row r="13" spans="2:10">
      <c r="B13" s="69" t="s">
        <v>181</v>
      </c>
      <c r="C13" s="107" t="s">
        <v>20</v>
      </c>
      <c r="D13" s="59"/>
      <c r="E13" s="70">
        <f ca="1"/>
        <v>43362</v>
      </c>
      <c r="F13" s="71">
        <f ca="1"/>
        <v>43362</v>
      </c>
      <c r="G13" s="71">
        <f ca="1"/>
        <v>43453</v>
      </c>
      <c r="H13" s="65">
        <f ca="1"/>
        <v>91</v>
      </c>
      <c r="I13" s="66">
        <f ca="1"/>
        <v>0.25277777777777799</v>
      </c>
      <c r="J13" s="74">
        <f ca="1"/>
        <v>43453</v>
      </c>
    </row>
    <row r="14" spans="2:10">
      <c r="B14" s="69" t="s">
        <v>182</v>
      </c>
      <c r="C14" s="107" t="s">
        <v>7</v>
      </c>
      <c r="D14" s="59"/>
      <c r="E14" s="70">
        <f ca="1"/>
        <v>43453</v>
      </c>
      <c r="F14" s="71">
        <f ca="1"/>
        <v>43453</v>
      </c>
      <c r="G14" s="71">
        <f ca="1"/>
        <v>43544</v>
      </c>
      <c r="H14" s="65">
        <f ca="1"/>
        <v>91</v>
      </c>
      <c r="I14" s="66">
        <f ca="1"/>
        <v>0.25277777777777799</v>
      </c>
      <c r="J14" s="74">
        <f ca="1"/>
        <v>43544</v>
      </c>
    </row>
    <row r="15" spans="2:10">
      <c r="B15" s="69" t="s">
        <v>183</v>
      </c>
      <c r="C15" s="109" t="s">
        <v>19</v>
      </c>
      <c r="D15" s="59"/>
      <c r="E15" s="70">
        <f ca="1"/>
        <v>43544</v>
      </c>
      <c r="F15" s="71">
        <f ca="1"/>
        <v>43544</v>
      </c>
      <c r="G15" s="71">
        <f ca="1"/>
        <v>43622</v>
      </c>
      <c r="H15" s="65">
        <f ca="1"/>
        <v>78</v>
      </c>
      <c r="I15" s="66">
        <f ca="1"/>
        <v>0.21666666666666701</v>
      </c>
      <c r="J15" s="74">
        <f ca="1"/>
        <v>43622</v>
      </c>
    </row>
    <row r="16" spans="2:10">
      <c r="B16" s="69" t="s">
        <v>184</v>
      </c>
      <c r="C16" s="110" t="s">
        <v>20</v>
      </c>
      <c r="D16" s="59"/>
      <c r="E16" s="70" t="str">
        <f ca="1"/>
        <v/>
      </c>
      <c r="F16" s="71" t="str">
        <f ca="1"/>
        <v/>
      </c>
      <c r="G16" s="71" t="str">
        <f ca="1"/>
        <v/>
      </c>
      <c r="H16" s="65" t="str">
        <f ca="1"/>
        <v/>
      </c>
      <c r="I16" s="66" t="str">
        <f ca="1"/>
        <v/>
      </c>
      <c r="J16" s="74" t="str">
        <f ca="1"/>
        <v/>
      </c>
    </row>
    <row r="17" spans="2:10">
      <c r="B17" s="69" t="s">
        <v>185</v>
      </c>
      <c r="C17" s="107" t="s">
        <v>7</v>
      </c>
      <c r="D17" s="59"/>
      <c r="E17" s="70" t="str">
        <f ca="1"/>
        <v/>
      </c>
      <c r="F17" s="71" t="str">
        <f ca="1"/>
        <v/>
      </c>
      <c r="G17" s="71" t="str">
        <f ca="1"/>
        <v/>
      </c>
      <c r="H17" s="65" t="str">
        <f ca="1"/>
        <v/>
      </c>
      <c r="I17" s="66" t="str">
        <f ca="1"/>
        <v/>
      </c>
      <c r="J17" s="74" t="str">
        <f ca="1"/>
        <v/>
      </c>
    </row>
    <row r="18" spans="2:10">
      <c r="B18" s="69" t="s">
        <v>186</v>
      </c>
      <c r="C18" s="111" t="s">
        <v>19</v>
      </c>
      <c r="D18" s="59"/>
      <c r="E18" s="70" t="str">
        <f ca="1"/>
        <v/>
      </c>
      <c r="F18" s="71" t="str">
        <f ca="1"/>
        <v/>
      </c>
      <c r="G18" s="71" t="str">
        <f ca="1"/>
        <v/>
      </c>
      <c r="H18" s="65" t="str">
        <f ca="1"/>
        <v/>
      </c>
      <c r="I18" s="66" t="str">
        <f ca="1"/>
        <v/>
      </c>
      <c r="J18" s="74" t="str">
        <f ca="1"/>
        <v/>
      </c>
    </row>
    <row r="19" spans="2:10">
      <c r="B19" s="102" t="s">
        <v>187</v>
      </c>
      <c r="C19" s="112" t="s">
        <v>188</v>
      </c>
      <c r="D19" s="59"/>
      <c r="E19" s="70" t="str">
        <f ca="1"/>
        <v/>
      </c>
      <c r="F19" s="71" t="str">
        <f ca="1"/>
        <v/>
      </c>
      <c r="G19" s="71" t="str">
        <f ca="1"/>
        <v/>
      </c>
      <c r="H19" s="65" t="str">
        <f ca="1"/>
        <v/>
      </c>
      <c r="I19" s="66" t="str">
        <f ca="1"/>
        <v/>
      </c>
      <c r="J19" s="74" t="str">
        <f ca="1"/>
        <v/>
      </c>
    </row>
    <row r="20" spans="2:10">
      <c r="B20" s="69" t="s">
        <v>189</v>
      </c>
      <c r="C20" s="87"/>
      <c r="D20" s="59"/>
      <c r="E20" s="70" t="str">
        <f ca="1"/>
        <v/>
      </c>
      <c r="F20" s="71" t="str">
        <f ca="1"/>
        <v/>
      </c>
      <c r="G20" s="71" t="str">
        <f ca="1"/>
        <v/>
      </c>
      <c r="H20" s="65" t="str">
        <f ca="1"/>
        <v/>
      </c>
      <c r="I20" s="66" t="str">
        <f ca="1"/>
        <v/>
      </c>
      <c r="J20" s="74" t="str">
        <f ca="1"/>
        <v/>
      </c>
    </row>
    <row r="21" spans="2:10">
      <c r="B21" s="69" t="s">
        <v>190</v>
      </c>
      <c r="C21" s="87"/>
      <c r="D21" s="59"/>
      <c r="E21" s="70" t="str">
        <f ca="1"/>
        <v/>
      </c>
      <c r="F21" s="71" t="str">
        <f ca="1"/>
        <v/>
      </c>
      <c r="G21" s="71" t="str">
        <f ca="1"/>
        <v/>
      </c>
      <c r="H21" s="65" t="str">
        <f ca="1"/>
        <v/>
      </c>
      <c r="I21" s="66" t="str">
        <f ca="1"/>
        <v/>
      </c>
      <c r="J21" s="74" t="str">
        <f ca="1"/>
        <v/>
      </c>
    </row>
    <row r="22" spans="2:10">
      <c r="B22" s="103" t="s">
        <v>191</v>
      </c>
      <c r="C22" s="113" t="s">
        <v>286</v>
      </c>
      <c r="D22" s="59"/>
      <c r="E22" s="72" t="str">
        <f ca="1"/>
        <v/>
      </c>
      <c r="F22" s="73" t="str">
        <f ca="1"/>
        <v/>
      </c>
      <c r="G22" s="73" t="str">
        <f ca="1"/>
        <v/>
      </c>
      <c r="H22" s="67" t="str">
        <f ca="1"/>
        <v/>
      </c>
      <c r="I22" s="68" t="str">
        <f ca="1"/>
        <v/>
      </c>
      <c r="J22" s="75" t="str">
        <f ca="1"/>
        <v/>
      </c>
    </row>
  </sheetData>
  <dataValidations count="5">
    <dataValidation type="list" allowBlank="1" showInputMessage="1" showErrorMessage="1" sqref="C12 C9">
      <formula1>"Annual,Semi-Annual,Quarterly,Monthly,Weekly"</formula1>
    </dataValidation>
    <dataValidation type="list" allowBlank="1" showInputMessage="1" showErrorMessage="1" sqref="C10 C16 C13">
      <formula1>"FOLLOWING,MOD_FOLLOWING,PRECEDING,MOD_PRECEDING,NO_CHANGE"</formula1>
    </dataValidation>
    <dataValidation type="list" allowBlank="1" showInputMessage="1" showErrorMessage="1" sqref="C19">
      <formula1>"ADVANCE,ARREARS"</formula1>
    </dataValidation>
    <dataValidation type="list" allowBlank="1" showInputMessage="1" showErrorMessage="1" sqref="C8">
      <formula1>"ACT/365,ACT/365_ISDA,ACT/360,30/360,30E/360,ACT/365FJ"</formula1>
    </dataValidation>
    <dataValidation type="list" allowBlank="1" showInputMessage="1" showErrorMessage="1" sqref="C22">
      <formula1>"EOM,IMM,1,2,3,4,5,6,7,8,9,10,11,12,13,14,15,16,17,18,19,20,21,22,23,24,25,26,27,28,29,30,31"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K51"/>
  <sheetViews>
    <sheetView showGridLines="0" workbookViewId="0"/>
  </sheetViews>
  <sheetFormatPr defaultRowHeight="15"/>
  <cols>
    <col min="2" max="2" width="31" bestFit="1" customWidth="1"/>
    <col min="3" max="3" width="17.42578125" bestFit="1" customWidth="1"/>
    <col min="5" max="7" width="15.7109375" customWidth="1"/>
    <col min="8" max="9" width="19.5703125" bestFit="1" customWidth="1"/>
    <col min="10" max="10" width="15.7109375" customWidth="1"/>
  </cols>
  <sheetData>
    <row r="2" spans="2:11" s="114" customFormat="1" ht="20.25">
      <c r="B2" s="94" t="s">
        <v>314</v>
      </c>
    </row>
    <row r="3" spans="2:11" s="114" customFormat="1" ht="20.25">
      <c r="B3" s="94"/>
    </row>
    <row r="4" spans="2:11">
      <c r="B4" s="92" t="s">
        <v>198</v>
      </c>
      <c r="E4" s="92" t="s">
        <v>193</v>
      </c>
    </row>
    <row r="5" spans="2:11">
      <c r="B5" s="76" t="s">
        <v>173</v>
      </c>
      <c r="C5" s="104">
        <f ca="1">Settings.COB</f>
        <v>42892</v>
      </c>
      <c r="E5" s="77" t="str">
        <f t="array" aca="1" ref="E5:K26" ca="1">_xll.meUtilityResize(_xll.meProductBondSchedule($B$5:$C$26),50,50)</f>
        <v>AccrualStart</v>
      </c>
      <c r="F5" s="78" t="str">
        <f ca="1"/>
        <v>AccrualEnd</v>
      </c>
      <c r="G5" s="78" t="str">
        <f ca="1"/>
        <v>AccrualDays</v>
      </c>
      <c r="H5" s="78" t="str">
        <f ca="1"/>
        <v>AccrualYearFractions</v>
      </c>
      <c r="I5" s="78" t="str">
        <f ca="1"/>
        <v>PaymentDate</v>
      </c>
      <c r="J5" s="79" t="str">
        <f ca="1"/>
        <v/>
      </c>
      <c r="K5" s="80" t="str">
        <f ca="1"/>
        <v/>
      </c>
    </row>
    <row r="6" spans="2:11">
      <c r="B6" s="85" t="s">
        <v>176</v>
      </c>
      <c r="C6" s="25" t="s">
        <v>30</v>
      </c>
      <c r="E6" s="70">
        <f ca="1"/>
        <v>42892</v>
      </c>
      <c r="F6" s="71">
        <f ca="1"/>
        <v>43054</v>
      </c>
      <c r="G6" s="65">
        <f ca="1"/>
        <v>162</v>
      </c>
      <c r="H6" s="66">
        <f ca="1"/>
        <v>0.44383561643835601</v>
      </c>
      <c r="I6" s="71">
        <f ca="1"/>
        <v>43054</v>
      </c>
      <c r="J6" s="81" t="str">
        <f ca="1"/>
        <v/>
      </c>
      <c r="K6" s="82" t="str">
        <f ca="1"/>
        <v/>
      </c>
    </row>
    <row r="7" spans="2:11">
      <c r="B7" s="85" t="s">
        <v>180</v>
      </c>
      <c r="C7" s="25" t="s">
        <v>30</v>
      </c>
      <c r="E7" s="70">
        <f ca="1"/>
        <v>43054</v>
      </c>
      <c r="F7" s="71">
        <f ca="1"/>
        <v>43235</v>
      </c>
      <c r="G7" s="65">
        <f ca="1"/>
        <v>181</v>
      </c>
      <c r="H7" s="66">
        <f ca="1"/>
        <v>0.49589041095890402</v>
      </c>
      <c r="I7" s="71">
        <f ca="1"/>
        <v>43235</v>
      </c>
      <c r="J7" s="81" t="str">
        <f ca="1"/>
        <v/>
      </c>
      <c r="K7" s="82" t="str">
        <f ca="1"/>
        <v/>
      </c>
    </row>
    <row r="8" spans="2:11">
      <c r="B8" s="85" t="s">
        <v>194</v>
      </c>
      <c r="C8" s="86">
        <v>0.02</v>
      </c>
      <c r="E8" s="70">
        <f ca="1"/>
        <v>43235</v>
      </c>
      <c r="F8" s="71">
        <f ca="1"/>
        <v>43419</v>
      </c>
      <c r="G8" s="65">
        <f ca="1"/>
        <v>184</v>
      </c>
      <c r="H8" s="66">
        <f ca="1"/>
        <v>0.50410958904109604</v>
      </c>
      <c r="I8" s="71">
        <f ca="1"/>
        <v>43419</v>
      </c>
      <c r="J8" s="81" t="str">
        <f ca="1"/>
        <v/>
      </c>
      <c r="K8" s="82" t="str">
        <f ca="1"/>
        <v/>
      </c>
    </row>
    <row r="9" spans="2:11">
      <c r="B9" s="85" t="s">
        <v>195</v>
      </c>
      <c r="C9" s="25" t="s">
        <v>196</v>
      </c>
      <c r="E9" s="70">
        <f ca="1"/>
        <v>43419</v>
      </c>
      <c r="F9" s="71">
        <f ca="1"/>
        <v>43600</v>
      </c>
      <c r="G9" s="65">
        <f ca="1"/>
        <v>181</v>
      </c>
      <c r="H9" s="66">
        <f ca="1"/>
        <v>0.49589041095890402</v>
      </c>
      <c r="I9" s="71">
        <f ca="1"/>
        <v>43600</v>
      </c>
      <c r="J9" s="81" t="str">
        <f ca="1"/>
        <v/>
      </c>
      <c r="K9" s="82" t="str">
        <f ca="1"/>
        <v/>
      </c>
    </row>
    <row r="10" spans="2:11">
      <c r="B10" s="85" t="s">
        <v>178</v>
      </c>
      <c r="C10" s="25" t="s">
        <v>138</v>
      </c>
      <c r="E10" s="70">
        <f ca="1"/>
        <v>43600</v>
      </c>
      <c r="F10" s="71">
        <f ca="1"/>
        <v>43784</v>
      </c>
      <c r="G10" s="65">
        <f ca="1"/>
        <v>184</v>
      </c>
      <c r="H10" s="66">
        <f ca="1"/>
        <v>0.50410958904109604</v>
      </c>
      <c r="I10" s="71">
        <f ca="1"/>
        <v>43784</v>
      </c>
      <c r="J10" s="81" t="str">
        <f ca="1"/>
        <v/>
      </c>
      <c r="K10" s="82" t="str">
        <f ca="1"/>
        <v/>
      </c>
    </row>
    <row r="11" spans="2:11">
      <c r="B11" s="85" t="s">
        <v>179</v>
      </c>
      <c r="C11" s="25" t="s">
        <v>31</v>
      </c>
      <c r="E11" s="70">
        <f ca="1"/>
        <v>43784</v>
      </c>
      <c r="F11" s="71">
        <f ca="1"/>
        <v>43966</v>
      </c>
      <c r="G11" s="65">
        <f ca="1"/>
        <v>182</v>
      </c>
      <c r="H11" s="66">
        <f ca="1"/>
        <v>0.497619582304065</v>
      </c>
      <c r="I11" s="71">
        <f ca="1"/>
        <v>43966</v>
      </c>
      <c r="J11" s="81" t="str">
        <f ca="1"/>
        <v/>
      </c>
      <c r="K11" s="82" t="str">
        <f ca="1"/>
        <v/>
      </c>
    </row>
    <row r="12" spans="2:11">
      <c r="B12" s="85" t="s">
        <v>181</v>
      </c>
      <c r="C12" s="25" t="s">
        <v>138</v>
      </c>
      <c r="E12" s="70">
        <f ca="1"/>
        <v>43966</v>
      </c>
      <c r="F12" s="71">
        <f ca="1"/>
        <v>44150</v>
      </c>
      <c r="G12" s="65">
        <f ca="1"/>
        <v>184</v>
      </c>
      <c r="H12" s="66">
        <f ca="1"/>
        <v>0.50273224043715803</v>
      </c>
      <c r="I12" s="71">
        <f ca="1"/>
        <v>44150</v>
      </c>
      <c r="J12" s="81" t="str">
        <f ca="1"/>
        <v/>
      </c>
      <c r="K12" s="82" t="str">
        <f ca="1"/>
        <v/>
      </c>
    </row>
    <row r="13" spans="2:11">
      <c r="B13" s="85" t="s">
        <v>182</v>
      </c>
      <c r="C13" s="25" t="s">
        <v>31</v>
      </c>
      <c r="E13" s="70">
        <f ca="1"/>
        <v>44150</v>
      </c>
      <c r="F13" s="71">
        <f ca="1"/>
        <v>44331</v>
      </c>
      <c r="G13" s="65">
        <f ca="1"/>
        <v>181</v>
      </c>
      <c r="H13" s="66">
        <f ca="1"/>
        <v>0.49553858821768099</v>
      </c>
      <c r="I13" s="71">
        <f ca="1"/>
        <v>44331</v>
      </c>
      <c r="J13" s="81" t="str">
        <f ca="1"/>
        <v/>
      </c>
      <c r="K13" s="82" t="str">
        <f ca="1"/>
        <v/>
      </c>
    </row>
    <row r="14" spans="2:11">
      <c r="B14" s="85" t="s">
        <v>183</v>
      </c>
      <c r="C14" s="25" t="s">
        <v>19</v>
      </c>
      <c r="E14" s="70">
        <f ca="1"/>
        <v>44331</v>
      </c>
      <c r="F14" s="71">
        <f ca="1"/>
        <v>44515</v>
      </c>
      <c r="G14" s="65">
        <f ca="1"/>
        <v>184</v>
      </c>
      <c r="H14" s="66">
        <f ca="1"/>
        <v>0.50410958904109604</v>
      </c>
      <c r="I14" s="71">
        <f ca="1"/>
        <v>44515</v>
      </c>
      <c r="J14" s="81" t="str">
        <f ca="1"/>
        <v/>
      </c>
      <c r="K14" s="82" t="str">
        <f ca="1"/>
        <v/>
      </c>
    </row>
    <row r="15" spans="2:11">
      <c r="B15" s="85" t="s">
        <v>174</v>
      </c>
      <c r="C15" s="87">
        <v>46341</v>
      </c>
      <c r="E15" s="70">
        <f ca="1"/>
        <v>44515</v>
      </c>
      <c r="F15" s="71">
        <f ca="1"/>
        <v>44696</v>
      </c>
      <c r="G15" s="65">
        <f ca="1"/>
        <v>181</v>
      </c>
      <c r="H15" s="66">
        <f ca="1"/>
        <v>0.49589041095890402</v>
      </c>
      <c r="I15" s="71">
        <f ca="1"/>
        <v>44696</v>
      </c>
      <c r="J15" s="81" t="str">
        <f ca="1"/>
        <v/>
      </c>
      <c r="K15" s="82" t="str">
        <f ca="1"/>
        <v/>
      </c>
    </row>
    <row r="16" spans="2:11">
      <c r="B16" s="85"/>
      <c r="C16" s="25"/>
      <c r="E16" s="70">
        <f ca="1"/>
        <v>44696</v>
      </c>
      <c r="F16" s="71">
        <f ca="1"/>
        <v>44880</v>
      </c>
      <c r="G16" s="65">
        <f ca="1"/>
        <v>184</v>
      </c>
      <c r="H16" s="66">
        <f ca="1"/>
        <v>0.50410958904109604</v>
      </c>
      <c r="I16" s="71">
        <f ca="1"/>
        <v>44880</v>
      </c>
      <c r="J16" s="81" t="str">
        <f ca="1"/>
        <v/>
      </c>
      <c r="K16" s="82" t="str">
        <f ca="1"/>
        <v/>
      </c>
    </row>
    <row r="17" spans="2:11">
      <c r="B17" s="85"/>
      <c r="C17" s="25"/>
      <c r="E17" s="70">
        <f ca="1"/>
        <v>44880</v>
      </c>
      <c r="F17" s="71">
        <f ca="1"/>
        <v>45061</v>
      </c>
      <c r="G17" s="65">
        <f ca="1"/>
        <v>181</v>
      </c>
      <c r="H17" s="66">
        <f ca="1"/>
        <v>0.49589041095890402</v>
      </c>
      <c r="I17" s="71">
        <f ca="1"/>
        <v>45061</v>
      </c>
      <c r="J17" s="81" t="str">
        <f ca="1"/>
        <v/>
      </c>
      <c r="K17" s="82" t="str">
        <f ca="1"/>
        <v/>
      </c>
    </row>
    <row r="18" spans="2:11">
      <c r="B18" s="85"/>
      <c r="C18" s="25"/>
      <c r="E18" s="70">
        <f ca="1"/>
        <v>45061</v>
      </c>
      <c r="F18" s="71">
        <f ca="1"/>
        <v>45245</v>
      </c>
      <c r="G18" s="65">
        <f ca="1"/>
        <v>184</v>
      </c>
      <c r="H18" s="66">
        <f ca="1"/>
        <v>0.50410958904109604</v>
      </c>
      <c r="I18" s="71">
        <f ca="1"/>
        <v>45245</v>
      </c>
      <c r="J18" s="81" t="str">
        <f ca="1"/>
        <v/>
      </c>
      <c r="K18" s="82" t="str">
        <f ca="1"/>
        <v/>
      </c>
    </row>
    <row r="19" spans="2:11">
      <c r="B19" s="85"/>
      <c r="C19" s="25"/>
      <c r="E19" s="70">
        <f ca="1"/>
        <v>45245</v>
      </c>
      <c r="F19" s="71">
        <f ca="1"/>
        <v>45427</v>
      </c>
      <c r="G19" s="65">
        <f ca="1"/>
        <v>182</v>
      </c>
      <c r="H19" s="66">
        <f ca="1"/>
        <v>0.497619582304065</v>
      </c>
      <c r="I19" s="71">
        <f ca="1"/>
        <v>45427</v>
      </c>
      <c r="J19" s="81" t="str">
        <f ca="1"/>
        <v/>
      </c>
      <c r="K19" s="82" t="str">
        <f ca="1"/>
        <v/>
      </c>
    </row>
    <row r="20" spans="2:11">
      <c r="B20" s="85"/>
      <c r="C20" s="25"/>
      <c r="E20" s="70">
        <f ca="1"/>
        <v>45427</v>
      </c>
      <c r="F20" s="71">
        <f ca="1"/>
        <v>45611</v>
      </c>
      <c r="G20" s="65">
        <f ca="1"/>
        <v>184</v>
      </c>
      <c r="H20" s="66">
        <f ca="1"/>
        <v>0.50273224043715803</v>
      </c>
      <c r="I20" s="71">
        <f ca="1"/>
        <v>45611</v>
      </c>
      <c r="J20" s="81" t="str">
        <f ca="1"/>
        <v/>
      </c>
      <c r="K20" s="82" t="str">
        <f ca="1"/>
        <v/>
      </c>
    </row>
    <row r="21" spans="2:11">
      <c r="B21" s="85"/>
      <c r="C21" s="25"/>
      <c r="E21" s="70">
        <f ca="1"/>
        <v>45611</v>
      </c>
      <c r="F21" s="71">
        <f ca="1"/>
        <v>45792</v>
      </c>
      <c r="G21" s="65">
        <f ca="1"/>
        <v>181</v>
      </c>
      <c r="H21" s="66">
        <f ca="1"/>
        <v>0.49553858821768099</v>
      </c>
      <c r="I21" s="71">
        <f ca="1"/>
        <v>45792</v>
      </c>
      <c r="J21" s="81" t="str">
        <f ca="1"/>
        <v/>
      </c>
      <c r="K21" s="82" t="str">
        <f ca="1"/>
        <v/>
      </c>
    </row>
    <row r="22" spans="2:11">
      <c r="B22" s="85"/>
      <c r="C22" s="25"/>
      <c r="E22" s="70">
        <f ca="1"/>
        <v>45792</v>
      </c>
      <c r="F22" s="71">
        <f ca="1"/>
        <v>45976</v>
      </c>
      <c r="G22" s="65">
        <f ca="1"/>
        <v>184</v>
      </c>
      <c r="H22" s="66">
        <f ca="1"/>
        <v>0.50410958904109604</v>
      </c>
      <c r="I22" s="71">
        <f ca="1"/>
        <v>45976</v>
      </c>
      <c r="J22" s="81" t="str">
        <f ca="1"/>
        <v/>
      </c>
      <c r="K22" s="82" t="str">
        <f ca="1"/>
        <v/>
      </c>
    </row>
    <row r="23" spans="2:11">
      <c r="B23" s="85"/>
      <c r="C23" s="25"/>
      <c r="E23" s="70">
        <f ca="1"/>
        <v>45976</v>
      </c>
      <c r="F23" s="71">
        <f ca="1"/>
        <v>46157</v>
      </c>
      <c r="G23" s="65">
        <f ca="1"/>
        <v>181</v>
      </c>
      <c r="H23" s="66">
        <f ca="1"/>
        <v>0.49589041095890402</v>
      </c>
      <c r="I23" s="71">
        <f ca="1"/>
        <v>46157</v>
      </c>
      <c r="J23" s="81" t="str">
        <f ca="1"/>
        <v/>
      </c>
      <c r="K23" s="82" t="str">
        <f ca="1"/>
        <v/>
      </c>
    </row>
    <row r="24" spans="2:11">
      <c r="B24" s="85"/>
      <c r="C24" s="25"/>
      <c r="E24" s="70">
        <f ca="1"/>
        <v>46157</v>
      </c>
      <c r="F24" s="71">
        <f ca="1"/>
        <v>46341</v>
      </c>
      <c r="G24" s="65">
        <f ca="1"/>
        <v>184</v>
      </c>
      <c r="H24" s="66">
        <f ca="1"/>
        <v>0.50410958904109604</v>
      </c>
      <c r="I24" s="71">
        <f ca="1"/>
        <v>46341</v>
      </c>
      <c r="J24" s="81" t="str">
        <f ca="1"/>
        <v/>
      </c>
      <c r="K24" s="82" t="str">
        <f ca="1"/>
        <v/>
      </c>
    </row>
    <row r="25" spans="2:11">
      <c r="B25" s="85"/>
      <c r="C25" s="25"/>
      <c r="E25" s="70" t="str">
        <f ca="1"/>
        <v/>
      </c>
      <c r="F25" s="71" t="str">
        <f ca="1"/>
        <v/>
      </c>
      <c r="G25" s="65" t="str">
        <f ca="1"/>
        <v/>
      </c>
      <c r="H25" s="66" t="str">
        <f ca="1"/>
        <v/>
      </c>
      <c r="I25" s="71" t="str">
        <f ca="1"/>
        <v/>
      </c>
      <c r="J25" s="81" t="str">
        <f ca="1"/>
        <v/>
      </c>
      <c r="K25" s="82" t="str">
        <f ca="1"/>
        <v/>
      </c>
    </row>
    <row r="26" spans="2:11">
      <c r="B26" s="88"/>
      <c r="C26" s="89"/>
      <c r="E26" s="72" t="str">
        <f ca="1"/>
        <v/>
      </c>
      <c r="F26" s="73" t="str">
        <f ca="1"/>
        <v/>
      </c>
      <c r="G26" s="67" t="str">
        <f ca="1"/>
        <v/>
      </c>
      <c r="H26" s="68" t="str">
        <f ca="1"/>
        <v/>
      </c>
      <c r="I26" s="73" t="str">
        <f ca="1"/>
        <v/>
      </c>
      <c r="J26" s="83" t="str">
        <f ca="1"/>
        <v/>
      </c>
      <c r="K26" s="84" t="str">
        <f ca="1"/>
        <v/>
      </c>
    </row>
    <row r="29" spans="2:11">
      <c r="B29" s="92" t="s">
        <v>192</v>
      </c>
      <c r="E29" s="92" t="s">
        <v>197</v>
      </c>
    </row>
    <row r="30" spans="2:11">
      <c r="B30" s="76" t="s">
        <v>173</v>
      </c>
      <c r="C30" s="104">
        <f ca="1">Settings.COB</f>
        <v>42892</v>
      </c>
      <c r="E30" s="77" t="str">
        <f t="array" aca="1" ref="E30:K51" ca="1">_xll.meUtilityResize(_xll.meProductBondSchedule($B$30:$C$51),50,50)</f>
        <v>FixingDate</v>
      </c>
      <c r="F30" s="78" t="str">
        <f ca="1"/>
        <v>AccrualStart</v>
      </c>
      <c r="G30" s="78" t="str">
        <f ca="1"/>
        <v>AccrualEnd</v>
      </c>
      <c r="H30" s="78" t="str">
        <f ca="1"/>
        <v>AccrualDays</v>
      </c>
      <c r="I30" s="78" t="str">
        <f ca="1"/>
        <v>AccrualYearFractions</v>
      </c>
      <c r="J30" s="79" t="str">
        <f ca="1"/>
        <v>PaymentDate</v>
      </c>
      <c r="K30" s="80" t="str">
        <f ca="1"/>
        <v/>
      </c>
    </row>
    <row r="31" spans="2:11">
      <c r="B31" s="85" t="s">
        <v>176</v>
      </c>
      <c r="C31" s="25" t="s">
        <v>30</v>
      </c>
      <c r="E31" s="70">
        <f ca="1"/>
        <v>42892</v>
      </c>
      <c r="F31" s="71">
        <f ca="1"/>
        <v>42892</v>
      </c>
      <c r="G31" s="71">
        <f ca="1"/>
        <v>43054</v>
      </c>
      <c r="H31" s="90">
        <f ca="1"/>
        <v>162</v>
      </c>
      <c r="I31" s="66">
        <f ca="1"/>
        <v>0.44383561643835601</v>
      </c>
      <c r="J31" s="81">
        <f ca="1"/>
        <v>43054</v>
      </c>
      <c r="K31" s="82" t="str">
        <f ca="1"/>
        <v/>
      </c>
    </row>
    <row r="32" spans="2:11">
      <c r="B32" s="85" t="s">
        <v>180</v>
      </c>
      <c r="C32" s="25" t="s">
        <v>30</v>
      </c>
      <c r="E32" s="70">
        <f ca="1"/>
        <v>43054</v>
      </c>
      <c r="F32" s="71">
        <f ca="1"/>
        <v>43054</v>
      </c>
      <c r="G32" s="71">
        <f ca="1"/>
        <v>43235</v>
      </c>
      <c r="H32" s="90">
        <f ca="1"/>
        <v>181</v>
      </c>
      <c r="I32" s="66">
        <f ca="1"/>
        <v>0.49589041095890402</v>
      </c>
      <c r="J32" s="81">
        <f ca="1"/>
        <v>43235</v>
      </c>
      <c r="K32" s="82" t="str">
        <f ca="1"/>
        <v/>
      </c>
    </row>
    <row r="33" spans="2:11">
      <c r="B33" s="85" t="s">
        <v>194</v>
      </c>
      <c r="C33" s="86">
        <v>0.02</v>
      </c>
      <c r="E33" s="70">
        <f ca="1"/>
        <v>43235</v>
      </c>
      <c r="F33" s="71">
        <f ca="1"/>
        <v>43235</v>
      </c>
      <c r="G33" s="71">
        <f ca="1"/>
        <v>43419</v>
      </c>
      <c r="H33" s="90">
        <f ca="1"/>
        <v>184</v>
      </c>
      <c r="I33" s="66">
        <f ca="1"/>
        <v>0.50410958904109604</v>
      </c>
      <c r="J33" s="81">
        <f ca="1"/>
        <v>43419</v>
      </c>
      <c r="K33" s="82" t="str">
        <f ca="1"/>
        <v/>
      </c>
    </row>
    <row r="34" spans="2:11">
      <c r="B34" s="85" t="s">
        <v>195</v>
      </c>
      <c r="C34" s="25" t="s">
        <v>196</v>
      </c>
      <c r="E34" s="70">
        <f ca="1"/>
        <v>43419</v>
      </c>
      <c r="F34" s="71">
        <f ca="1"/>
        <v>43419</v>
      </c>
      <c r="G34" s="71">
        <f ca="1"/>
        <v>43600</v>
      </c>
      <c r="H34" s="90">
        <f ca="1"/>
        <v>181</v>
      </c>
      <c r="I34" s="66">
        <f ca="1"/>
        <v>0.49589041095890402</v>
      </c>
      <c r="J34" s="81">
        <f ca="1"/>
        <v>43600</v>
      </c>
      <c r="K34" s="82" t="str">
        <f ca="1"/>
        <v/>
      </c>
    </row>
    <row r="35" spans="2:11">
      <c r="B35" s="85" t="s">
        <v>178</v>
      </c>
      <c r="C35" s="25" t="s">
        <v>138</v>
      </c>
      <c r="E35" s="70">
        <f ca="1"/>
        <v>43600</v>
      </c>
      <c r="F35" s="71">
        <f ca="1"/>
        <v>43600</v>
      </c>
      <c r="G35" s="71">
        <f ca="1"/>
        <v>43784</v>
      </c>
      <c r="H35" s="90">
        <f ca="1"/>
        <v>184</v>
      </c>
      <c r="I35" s="66">
        <f ca="1"/>
        <v>0.50410958904109604</v>
      </c>
      <c r="J35" s="81">
        <f ca="1"/>
        <v>43784</v>
      </c>
      <c r="K35" s="82" t="str">
        <f ca="1"/>
        <v/>
      </c>
    </row>
    <row r="36" spans="2:11">
      <c r="B36" s="85" t="s">
        <v>179</v>
      </c>
      <c r="C36" s="25" t="s">
        <v>31</v>
      </c>
      <c r="E36" s="70">
        <f ca="1"/>
        <v>43784</v>
      </c>
      <c r="F36" s="71">
        <f ca="1"/>
        <v>43784</v>
      </c>
      <c r="G36" s="71">
        <f ca="1"/>
        <v>43966</v>
      </c>
      <c r="H36" s="90">
        <f ca="1"/>
        <v>182</v>
      </c>
      <c r="I36" s="66">
        <f ca="1"/>
        <v>0.497619582304065</v>
      </c>
      <c r="J36" s="81">
        <f ca="1"/>
        <v>43966</v>
      </c>
      <c r="K36" s="82" t="str">
        <f ca="1"/>
        <v/>
      </c>
    </row>
    <row r="37" spans="2:11">
      <c r="B37" s="85" t="s">
        <v>181</v>
      </c>
      <c r="C37" s="25" t="s">
        <v>138</v>
      </c>
      <c r="E37" s="70">
        <f ca="1"/>
        <v>43966</v>
      </c>
      <c r="F37" s="71">
        <f ca="1"/>
        <v>43966</v>
      </c>
      <c r="G37" s="71">
        <f ca="1"/>
        <v>44150</v>
      </c>
      <c r="H37" s="90">
        <f ca="1"/>
        <v>184</v>
      </c>
      <c r="I37" s="66">
        <f ca="1"/>
        <v>0.50273224043715803</v>
      </c>
      <c r="J37" s="81">
        <f ca="1"/>
        <v>44150</v>
      </c>
      <c r="K37" s="82" t="str">
        <f ca="1"/>
        <v/>
      </c>
    </row>
    <row r="38" spans="2:11">
      <c r="B38" s="85" t="s">
        <v>182</v>
      </c>
      <c r="C38" s="25" t="s">
        <v>31</v>
      </c>
      <c r="E38" s="70">
        <f ca="1"/>
        <v>44150</v>
      </c>
      <c r="F38" s="71">
        <f ca="1"/>
        <v>44150</v>
      </c>
      <c r="G38" s="71">
        <f ca="1"/>
        <v>44331</v>
      </c>
      <c r="H38" s="90">
        <f ca="1"/>
        <v>181</v>
      </c>
      <c r="I38" s="66">
        <f ca="1"/>
        <v>0.49553858821768099</v>
      </c>
      <c r="J38" s="81">
        <f ca="1"/>
        <v>44331</v>
      </c>
      <c r="K38" s="82" t="str">
        <f ca="1"/>
        <v/>
      </c>
    </row>
    <row r="39" spans="2:11">
      <c r="B39" s="85" t="s">
        <v>183</v>
      </c>
      <c r="C39" s="25" t="s">
        <v>19</v>
      </c>
      <c r="E39" s="70">
        <f ca="1"/>
        <v>44331</v>
      </c>
      <c r="F39" s="71">
        <f ca="1"/>
        <v>44331</v>
      </c>
      <c r="G39" s="71">
        <f ca="1"/>
        <v>44515</v>
      </c>
      <c r="H39" s="90">
        <f ca="1"/>
        <v>184</v>
      </c>
      <c r="I39" s="66">
        <f ca="1"/>
        <v>0.50410958904109604</v>
      </c>
      <c r="J39" s="81">
        <f ca="1"/>
        <v>44515</v>
      </c>
      <c r="K39" s="82" t="str">
        <f ca="1"/>
        <v/>
      </c>
    </row>
    <row r="40" spans="2:11">
      <c r="B40" s="85" t="s">
        <v>174</v>
      </c>
      <c r="C40" s="87">
        <v>46341</v>
      </c>
      <c r="E40" s="70">
        <f ca="1"/>
        <v>44515</v>
      </c>
      <c r="F40" s="71">
        <f ca="1"/>
        <v>44515</v>
      </c>
      <c r="G40" s="71">
        <f ca="1"/>
        <v>44696</v>
      </c>
      <c r="H40" s="90">
        <f ca="1"/>
        <v>181</v>
      </c>
      <c r="I40" s="66">
        <f ca="1"/>
        <v>0.49589041095890402</v>
      </c>
      <c r="J40" s="81">
        <f ca="1"/>
        <v>44696</v>
      </c>
      <c r="K40" s="82" t="str">
        <f ca="1"/>
        <v/>
      </c>
    </row>
    <row r="41" spans="2:11">
      <c r="B41" s="85" t="s">
        <v>184</v>
      </c>
      <c r="C41" s="25" t="s">
        <v>138</v>
      </c>
      <c r="E41" s="70">
        <f ca="1"/>
        <v>44696</v>
      </c>
      <c r="F41" s="71">
        <f ca="1"/>
        <v>44696</v>
      </c>
      <c r="G41" s="71">
        <f ca="1"/>
        <v>44880</v>
      </c>
      <c r="H41" s="90">
        <f ca="1"/>
        <v>184</v>
      </c>
      <c r="I41" s="66">
        <f ca="1"/>
        <v>0.50410958904109604</v>
      </c>
      <c r="J41" s="81">
        <f ca="1"/>
        <v>44880</v>
      </c>
      <c r="K41" s="82" t="str">
        <f ca="1"/>
        <v/>
      </c>
    </row>
    <row r="42" spans="2:11">
      <c r="B42" s="85" t="s">
        <v>185</v>
      </c>
      <c r="C42" s="25" t="s">
        <v>31</v>
      </c>
      <c r="E42" s="70">
        <f ca="1"/>
        <v>44880</v>
      </c>
      <c r="F42" s="71">
        <f ca="1"/>
        <v>44880</v>
      </c>
      <c r="G42" s="71">
        <f ca="1"/>
        <v>45061</v>
      </c>
      <c r="H42" s="90">
        <f ca="1"/>
        <v>181</v>
      </c>
      <c r="I42" s="66">
        <f ca="1"/>
        <v>0.49589041095890402</v>
      </c>
      <c r="J42" s="81">
        <f ca="1"/>
        <v>45061</v>
      </c>
      <c r="K42" s="82" t="str">
        <f ca="1"/>
        <v/>
      </c>
    </row>
    <row r="43" spans="2:11">
      <c r="B43" s="85" t="s">
        <v>186</v>
      </c>
      <c r="C43" s="25" t="s">
        <v>19</v>
      </c>
      <c r="E43" s="70">
        <f ca="1"/>
        <v>45061</v>
      </c>
      <c r="F43" s="71">
        <f ca="1"/>
        <v>45061</v>
      </c>
      <c r="G43" s="71">
        <f ca="1"/>
        <v>45245</v>
      </c>
      <c r="H43" s="90">
        <f ca="1"/>
        <v>184</v>
      </c>
      <c r="I43" s="66">
        <f ca="1"/>
        <v>0.50410958904109604</v>
      </c>
      <c r="J43" s="81">
        <f ca="1"/>
        <v>45245</v>
      </c>
      <c r="K43" s="82" t="str">
        <f ca="1"/>
        <v/>
      </c>
    </row>
    <row r="44" spans="2:11">
      <c r="B44" s="85"/>
      <c r="C44" s="25"/>
      <c r="E44" s="70">
        <f ca="1"/>
        <v>45245</v>
      </c>
      <c r="F44" s="71">
        <f ca="1"/>
        <v>45245</v>
      </c>
      <c r="G44" s="71">
        <f ca="1"/>
        <v>45427</v>
      </c>
      <c r="H44" s="90">
        <f ca="1"/>
        <v>182</v>
      </c>
      <c r="I44" s="66">
        <f ca="1"/>
        <v>0.497619582304065</v>
      </c>
      <c r="J44" s="81">
        <f ca="1"/>
        <v>45427</v>
      </c>
      <c r="K44" s="82" t="str">
        <f ca="1"/>
        <v/>
      </c>
    </row>
    <row r="45" spans="2:11">
      <c r="B45" s="85"/>
      <c r="C45" s="25"/>
      <c r="E45" s="70">
        <f ca="1"/>
        <v>45427</v>
      </c>
      <c r="F45" s="71">
        <f ca="1"/>
        <v>45427</v>
      </c>
      <c r="G45" s="71">
        <f ca="1"/>
        <v>45611</v>
      </c>
      <c r="H45" s="90">
        <f ca="1"/>
        <v>184</v>
      </c>
      <c r="I45" s="66">
        <f ca="1"/>
        <v>0.50273224043715803</v>
      </c>
      <c r="J45" s="81">
        <f ca="1"/>
        <v>45611</v>
      </c>
      <c r="K45" s="82" t="str">
        <f ca="1"/>
        <v/>
      </c>
    </row>
    <row r="46" spans="2:11">
      <c r="B46" s="85"/>
      <c r="C46" s="25"/>
      <c r="E46" s="70">
        <f ca="1"/>
        <v>45611</v>
      </c>
      <c r="F46" s="71">
        <f ca="1"/>
        <v>45611</v>
      </c>
      <c r="G46" s="71">
        <f ca="1"/>
        <v>45792</v>
      </c>
      <c r="H46" s="90">
        <f ca="1"/>
        <v>181</v>
      </c>
      <c r="I46" s="66">
        <f ca="1"/>
        <v>0.49553858821768099</v>
      </c>
      <c r="J46" s="81">
        <f ca="1"/>
        <v>45792</v>
      </c>
      <c r="K46" s="82" t="str">
        <f ca="1"/>
        <v/>
      </c>
    </row>
    <row r="47" spans="2:11">
      <c r="B47" s="85"/>
      <c r="C47" s="25"/>
      <c r="E47" s="70">
        <f ca="1"/>
        <v>45792</v>
      </c>
      <c r="F47" s="71">
        <f ca="1"/>
        <v>45792</v>
      </c>
      <c r="G47" s="71">
        <f ca="1"/>
        <v>45976</v>
      </c>
      <c r="H47" s="90">
        <f ca="1"/>
        <v>184</v>
      </c>
      <c r="I47" s="66">
        <f ca="1"/>
        <v>0.50410958904109604</v>
      </c>
      <c r="J47" s="81">
        <f ca="1"/>
        <v>45976</v>
      </c>
      <c r="K47" s="82" t="str">
        <f ca="1"/>
        <v/>
      </c>
    </row>
    <row r="48" spans="2:11">
      <c r="B48" s="85"/>
      <c r="C48" s="25"/>
      <c r="E48" s="70">
        <f ca="1"/>
        <v>45976</v>
      </c>
      <c r="F48" s="71">
        <f ca="1"/>
        <v>45976</v>
      </c>
      <c r="G48" s="71">
        <f ca="1"/>
        <v>46157</v>
      </c>
      <c r="H48" s="90">
        <f ca="1"/>
        <v>181</v>
      </c>
      <c r="I48" s="66">
        <f ca="1"/>
        <v>0.49589041095890402</v>
      </c>
      <c r="J48" s="81">
        <f ca="1"/>
        <v>46157</v>
      </c>
      <c r="K48" s="82" t="str">
        <f ca="1"/>
        <v/>
      </c>
    </row>
    <row r="49" spans="2:11">
      <c r="B49" s="85"/>
      <c r="C49" s="25"/>
      <c r="E49" s="70">
        <f ca="1"/>
        <v>46157</v>
      </c>
      <c r="F49" s="71">
        <f ca="1"/>
        <v>46157</v>
      </c>
      <c r="G49" s="71">
        <f ca="1"/>
        <v>46341</v>
      </c>
      <c r="H49" s="90">
        <f ca="1"/>
        <v>184</v>
      </c>
      <c r="I49" s="66">
        <f ca="1"/>
        <v>0.50410958904109604</v>
      </c>
      <c r="J49" s="81">
        <f ca="1"/>
        <v>46341</v>
      </c>
      <c r="K49" s="82" t="str">
        <f ca="1"/>
        <v/>
      </c>
    </row>
    <row r="50" spans="2:11">
      <c r="B50" s="85"/>
      <c r="C50" s="25"/>
      <c r="E50" s="70" t="str">
        <f ca="1"/>
        <v/>
      </c>
      <c r="F50" s="71" t="str">
        <f ca="1"/>
        <v/>
      </c>
      <c r="G50" s="71" t="str">
        <f ca="1"/>
        <v/>
      </c>
      <c r="H50" s="90" t="str">
        <f ca="1"/>
        <v/>
      </c>
      <c r="I50" s="66" t="str">
        <f ca="1"/>
        <v/>
      </c>
      <c r="J50" s="81" t="str">
        <f ca="1"/>
        <v/>
      </c>
      <c r="K50" s="82" t="str">
        <f ca="1"/>
        <v/>
      </c>
    </row>
    <row r="51" spans="2:11">
      <c r="B51" s="88"/>
      <c r="C51" s="89"/>
      <c r="E51" s="72" t="str">
        <f ca="1"/>
        <v/>
      </c>
      <c r="F51" s="73" t="str">
        <f ca="1"/>
        <v/>
      </c>
      <c r="G51" s="73" t="str">
        <f ca="1"/>
        <v/>
      </c>
      <c r="H51" s="91" t="str">
        <f ca="1"/>
        <v/>
      </c>
      <c r="I51" s="68" t="str">
        <f ca="1"/>
        <v/>
      </c>
      <c r="J51" s="83" t="str">
        <f ca="1"/>
        <v/>
      </c>
      <c r="K51" s="84" t="str">
        <f ca="1"/>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Q46"/>
  <sheetViews>
    <sheetView showGridLines="0" workbookViewId="0"/>
  </sheetViews>
  <sheetFormatPr defaultRowHeight="15"/>
  <sheetData>
    <row r="2" spans="2:17" s="114" customFormat="1" ht="20.25">
      <c r="B2" s="94" t="s">
        <v>315</v>
      </c>
    </row>
    <row r="3" spans="2:17" s="114" customFormat="1"/>
    <row r="4" spans="2:17">
      <c r="B4" s="1" t="s">
        <v>146</v>
      </c>
      <c r="F4" s="1" t="s">
        <v>147</v>
      </c>
    </row>
    <row r="5" spans="2:17">
      <c r="B5" s="3" t="s">
        <v>147</v>
      </c>
      <c r="F5" s="40" t="s">
        <v>152</v>
      </c>
      <c r="G5" s="41"/>
      <c r="H5" s="41"/>
      <c r="I5" s="41"/>
      <c r="J5" s="41"/>
      <c r="K5" s="41"/>
      <c r="L5" s="41"/>
      <c r="M5" s="41"/>
      <c r="N5" s="41"/>
      <c r="O5" s="41"/>
      <c r="P5" s="41"/>
      <c r="Q5" s="41"/>
    </row>
    <row r="6" spans="2:17">
      <c r="B6" s="3" t="s">
        <v>161</v>
      </c>
    </row>
    <row r="7" spans="2:17">
      <c r="B7" s="3" t="s">
        <v>149</v>
      </c>
    </row>
    <row r="8" spans="2:17">
      <c r="B8" s="3" t="s">
        <v>150</v>
      </c>
      <c r="F8" s="1" t="s">
        <v>148</v>
      </c>
    </row>
    <row r="9" spans="2:17">
      <c r="B9" s="3" t="s">
        <v>151</v>
      </c>
      <c r="F9" s="40" t="str">
        <f ca="1">_xll.meUtilityVersion()</f>
        <v>MLIB Addin: Version Number: 20170602.2204. Last built on Jun  2 2017 at 22:04:47. License will expire on Oct 1 2017</v>
      </c>
    </row>
    <row r="10" spans="2:17">
      <c r="B10" s="3" t="s">
        <v>148</v>
      </c>
      <c r="G10" s="41"/>
      <c r="H10" s="41"/>
      <c r="I10" s="41"/>
      <c r="J10" s="41"/>
      <c r="K10" s="41"/>
      <c r="L10" s="41"/>
      <c r="M10" s="41"/>
      <c r="N10" s="41"/>
      <c r="O10" s="41"/>
      <c r="P10" s="41"/>
      <c r="Q10" s="41"/>
    </row>
    <row r="12" spans="2:17">
      <c r="F12" s="1" t="s">
        <v>150</v>
      </c>
    </row>
    <row r="13" spans="2:17">
      <c r="F13" s="116" t="s">
        <v>310</v>
      </c>
    </row>
    <row r="16" spans="2:17">
      <c r="F16" s="1" t="s">
        <v>156</v>
      </c>
      <c r="M16" s="1" t="s">
        <v>149</v>
      </c>
    </row>
    <row r="17" spans="6:17">
      <c r="F17" s="125" t="s">
        <v>153</v>
      </c>
      <c r="G17" s="126" t="s">
        <v>154</v>
      </c>
      <c r="H17" s="126" t="s">
        <v>155</v>
      </c>
      <c r="I17" s="127" t="e">
        <f>NA()</f>
        <v>#N/A</v>
      </c>
      <c r="M17" s="117" t="str">
        <f t="array" aca="1" ref="M17:Q30" ca="1">_xll.meUtilityResize(F17:I30,20,5)</f>
        <v>Data</v>
      </c>
      <c r="N17" s="118" t="str">
        <f ca="1"/>
        <v>Value1</v>
      </c>
      <c r="O17" s="118" t="str">
        <f ca="1"/>
        <v>Value2</v>
      </c>
      <c r="P17" s="118" t="str">
        <f ca="1"/>
        <v/>
      </c>
      <c r="Q17" s="119" t="str">
        <f ca="1"/>
        <v/>
      </c>
    </row>
    <row r="18" spans="6:17">
      <c r="F18" s="128">
        <v>1</v>
      </c>
      <c r="G18" s="129">
        <f>F18*100</f>
        <v>100</v>
      </c>
      <c r="H18" s="129">
        <f>G18*G18</f>
        <v>10000</v>
      </c>
      <c r="I18" s="130" t="e">
        <f>NA()</f>
        <v>#N/A</v>
      </c>
      <c r="M18" s="120">
        <f ca="1"/>
        <v>1</v>
      </c>
      <c r="N18" s="90">
        <f ca="1"/>
        <v>100</v>
      </c>
      <c r="O18" s="90">
        <f ca="1"/>
        <v>10000</v>
      </c>
      <c r="P18" s="90" t="str">
        <f ca="1"/>
        <v/>
      </c>
      <c r="Q18" s="121" t="str">
        <f ca="1"/>
        <v/>
      </c>
    </row>
    <row r="19" spans="6:17">
      <c r="F19" s="128">
        <v>2</v>
      </c>
      <c r="G19" s="129">
        <f t="shared" ref="G19:G27" si="0">F19*100</f>
        <v>200</v>
      </c>
      <c r="H19" s="129">
        <f t="shared" ref="H19:H27" si="1">G19*G19</f>
        <v>40000</v>
      </c>
      <c r="I19" s="130" t="e">
        <f>NA()</f>
        <v>#N/A</v>
      </c>
      <c r="M19" s="120">
        <f ca="1"/>
        <v>2</v>
      </c>
      <c r="N19" s="90">
        <f ca="1"/>
        <v>200</v>
      </c>
      <c r="O19" s="90">
        <f ca="1"/>
        <v>40000</v>
      </c>
      <c r="P19" s="90" t="str">
        <f ca="1"/>
        <v/>
      </c>
      <c r="Q19" s="121" t="str">
        <f ca="1"/>
        <v/>
      </c>
    </row>
    <row r="20" spans="6:17">
      <c r="F20" s="128">
        <v>3</v>
      </c>
      <c r="G20" s="129">
        <f t="shared" si="0"/>
        <v>300</v>
      </c>
      <c r="H20" s="129">
        <f t="shared" si="1"/>
        <v>90000</v>
      </c>
      <c r="I20" s="130" t="e">
        <f>NA()</f>
        <v>#N/A</v>
      </c>
      <c r="M20" s="120">
        <f ca="1"/>
        <v>3</v>
      </c>
      <c r="N20" s="90">
        <f ca="1"/>
        <v>300</v>
      </c>
      <c r="O20" s="90">
        <f ca="1"/>
        <v>90000</v>
      </c>
      <c r="P20" s="90" t="str">
        <f ca="1"/>
        <v/>
      </c>
      <c r="Q20" s="121" t="str">
        <f ca="1"/>
        <v/>
      </c>
    </row>
    <row r="21" spans="6:17">
      <c r="F21" s="128">
        <v>4</v>
      </c>
      <c r="G21" s="129">
        <f t="shared" si="0"/>
        <v>400</v>
      </c>
      <c r="H21" s="129">
        <f t="shared" si="1"/>
        <v>160000</v>
      </c>
      <c r="I21" s="130" t="e">
        <f>NA()</f>
        <v>#N/A</v>
      </c>
      <c r="M21" s="120">
        <f ca="1"/>
        <v>4</v>
      </c>
      <c r="N21" s="90">
        <f ca="1"/>
        <v>400</v>
      </c>
      <c r="O21" s="90">
        <f ca="1"/>
        <v>160000</v>
      </c>
      <c r="P21" s="90" t="str">
        <f ca="1"/>
        <v/>
      </c>
      <c r="Q21" s="121" t="str">
        <f ca="1"/>
        <v/>
      </c>
    </row>
    <row r="22" spans="6:17">
      <c r="F22" s="128">
        <v>5</v>
      </c>
      <c r="G22" s="129">
        <f t="shared" si="0"/>
        <v>500</v>
      </c>
      <c r="H22" s="129">
        <f t="shared" si="1"/>
        <v>250000</v>
      </c>
      <c r="I22" s="130" t="e">
        <f>NA()</f>
        <v>#N/A</v>
      </c>
      <c r="M22" s="120">
        <f ca="1"/>
        <v>5</v>
      </c>
      <c r="N22" s="90">
        <f ca="1"/>
        <v>500</v>
      </c>
      <c r="O22" s="90">
        <f ca="1"/>
        <v>250000</v>
      </c>
      <c r="P22" s="90" t="str">
        <f ca="1"/>
        <v/>
      </c>
      <c r="Q22" s="121" t="str">
        <f ca="1"/>
        <v/>
      </c>
    </row>
    <row r="23" spans="6:17">
      <c r="F23" s="128">
        <v>6</v>
      </c>
      <c r="G23" s="129">
        <f t="shared" si="0"/>
        <v>600</v>
      </c>
      <c r="H23" s="129">
        <f t="shared" si="1"/>
        <v>360000</v>
      </c>
      <c r="I23" s="130" t="e">
        <f>NA()</f>
        <v>#N/A</v>
      </c>
      <c r="M23" s="120">
        <f ca="1"/>
        <v>6</v>
      </c>
      <c r="N23" s="90">
        <f ca="1"/>
        <v>600</v>
      </c>
      <c r="O23" s="90">
        <f ca="1"/>
        <v>360000</v>
      </c>
      <c r="P23" s="90" t="str">
        <f ca="1"/>
        <v/>
      </c>
      <c r="Q23" s="121" t="str">
        <f ca="1"/>
        <v/>
      </c>
    </row>
    <row r="24" spans="6:17">
      <c r="F24" s="128">
        <v>7</v>
      </c>
      <c r="G24" s="129">
        <f t="shared" si="0"/>
        <v>700</v>
      </c>
      <c r="H24" s="129">
        <f t="shared" si="1"/>
        <v>490000</v>
      </c>
      <c r="I24" s="130" t="e">
        <f>NA()</f>
        <v>#N/A</v>
      </c>
      <c r="M24" s="120">
        <f ca="1"/>
        <v>7</v>
      </c>
      <c r="N24" s="90">
        <f ca="1"/>
        <v>700</v>
      </c>
      <c r="O24" s="90">
        <f ca="1"/>
        <v>490000</v>
      </c>
      <c r="P24" s="90" t="str">
        <f ca="1"/>
        <v/>
      </c>
      <c r="Q24" s="121" t="str">
        <f ca="1"/>
        <v/>
      </c>
    </row>
    <row r="25" spans="6:17">
      <c r="F25" s="128">
        <v>8</v>
      </c>
      <c r="G25" s="129">
        <f t="shared" si="0"/>
        <v>800</v>
      </c>
      <c r="H25" s="129">
        <f t="shared" si="1"/>
        <v>640000</v>
      </c>
      <c r="I25" s="130" t="e">
        <f>NA()</f>
        <v>#N/A</v>
      </c>
      <c r="M25" s="120">
        <f ca="1"/>
        <v>8</v>
      </c>
      <c r="N25" s="90">
        <f ca="1"/>
        <v>800</v>
      </c>
      <c r="O25" s="90">
        <f ca="1"/>
        <v>640000</v>
      </c>
      <c r="P25" s="90" t="str">
        <f ca="1"/>
        <v/>
      </c>
      <c r="Q25" s="121" t="str">
        <f ca="1"/>
        <v/>
      </c>
    </row>
    <row r="26" spans="6:17">
      <c r="F26" s="128">
        <v>9</v>
      </c>
      <c r="G26" s="129">
        <f t="shared" si="0"/>
        <v>900</v>
      </c>
      <c r="H26" s="129">
        <f t="shared" si="1"/>
        <v>810000</v>
      </c>
      <c r="I26" s="130" t="e">
        <f>NA()</f>
        <v>#N/A</v>
      </c>
      <c r="M26" s="120">
        <f ca="1"/>
        <v>9</v>
      </c>
      <c r="N26" s="90">
        <f ca="1"/>
        <v>900</v>
      </c>
      <c r="O26" s="90">
        <f ca="1"/>
        <v>810000</v>
      </c>
      <c r="P26" s="90" t="str">
        <f ca="1"/>
        <v/>
      </c>
      <c r="Q26" s="121" t="str">
        <f ca="1"/>
        <v/>
      </c>
    </row>
    <row r="27" spans="6:17">
      <c r="F27" s="128">
        <v>10</v>
      </c>
      <c r="G27" s="129">
        <f t="shared" si="0"/>
        <v>1000</v>
      </c>
      <c r="H27" s="129">
        <f t="shared" si="1"/>
        <v>1000000</v>
      </c>
      <c r="I27" s="130" t="e">
        <f>NA()</f>
        <v>#N/A</v>
      </c>
      <c r="M27" s="120">
        <f ca="1"/>
        <v>10</v>
      </c>
      <c r="N27" s="90">
        <f ca="1"/>
        <v>1000</v>
      </c>
      <c r="O27" s="90">
        <f ca="1"/>
        <v>1000000</v>
      </c>
      <c r="P27" s="90" t="str">
        <f ca="1"/>
        <v/>
      </c>
      <c r="Q27" s="121" t="str">
        <f ca="1"/>
        <v/>
      </c>
    </row>
    <row r="28" spans="6:17">
      <c r="F28" s="128" t="e">
        <f>NA()</f>
        <v>#N/A</v>
      </c>
      <c r="G28" s="129" t="e">
        <f>NA()</f>
        <v>#N/A</v>
      </c>
      <c r="H28" s="129" t="e">
        <f>NA()</f>
        <v>#N/A</v>
      </c>
      <c r="I28" s="130" t="e">
        <f>NA()</f>
        <v>#N/A</v>
      </c>
      <c r="M28" s="120" t="str">
        <f ca="1"/>
        <v/>
      </c>
      <c r="N28" s="90" t="str">
        <f ca="1"/>
        <v/>
      </c>
      <c r="O28" s="90" t="str">
        <f ca="1"/>
        <v/>
      </c>
      <c r="P28" s="90" t="str">
        <f ca="1"/>
        <v/>
      </c>
      <c r="Q28" s="121" t="str">
        <f ca="1"/>
        <v/>
      </c>
    </row>
    <row r="29" spans="6:17">
      <c r="F29" s="128" t="e">
        <f>NA()</f>
        <v>#N/A</v>
      </c>
      <c r="G29" s="129" t="e">
        <f>NA()</f>
        <v>#N/A</v>
      </c>
      <c r="H29" s="129" t="e">
        <f>NA()</f>
        <v>#N/A</v>
      </c>
      <c r="I29" s="130" t="e">
        <f>NA()</f>
        <v>#N/A</v>
      </c>
      <c r="M29" s="120" t="str">
        <f ca="1"/>
        <v/>
      </c>
      <c r="N29" s="90" t="str">
        <f ca="1"/>
        <v/>
      </c>
      <c r="O29" s="90" t="str">
        <f ca="1"/>
        <v/>
      </c>
      <c r="P29" s="90" t="str">
        <f ca="1"/>
        <v/>
      </c>
      <c r="Q29" s="121" t="str">
        <f ca="1"/>
        <v/>
      </c>
    </row>
    <row r="30" spans="6:17">
      <c r="F30" s="131" t="e">
        <f>NA()</f>
        <v>#N/A</v>
      </c>
      <c r="G30" s="132" t="e">
        <f>NA()</f>
        <v>#N/A</v>
      </c>
      <c r="H30" s="132" t="e">
        <f>NA()</f>
        <v>#N/A</v>
      </c>
      <c r="I30" s="133" t="e">
        <f>NA()</f>
        <v>#N/A</v>
      </c>
      <c r="M30" s="122" t="str">
        <f ca="1"/>
        <v/>
      </c>
      <c r="N30" s="123" t="str">
        <f ca="1"/>
        <v/>
      </c>
      <c r="O30" s="123" t="str">
        <f ca="1"/>
        <v/>
      </c>
      <c r="P30" s="123" t="str">
        <f ca="1"/>
        <v/>
      </c>
      <c r="Q30" s="124" t="str">
        <f ca="1"/>
        <v/>
      </c>
    </row>
    <row r="33" spans="6:14">
      <c r="F33" s="1" t="s">
        <v>156</v>
      </c>
      <c r="M33" s="1" t="s">
        <v>161</v>
      </c>
    </row>
    <row r="34" spans="6:14">
      <c r="F34" s="51" t="s">
        <v>162</v>
      </c>
      <c r="G34" s="52" t="s">
        <v>163</v>
      </c>
      <c r="H34" s="52" t="s">
        <v>164</v>
      </c>
      <c r="I34" s="52" t="s">
        <v>165</v>
      </c>
      <c r="J34" s="53" t="s">
        <v>169</v>
      </c>
      <c r="M34" s="42" t="str">
        <f t="array" aca="1" ref="M34:N38" ca="1">_xll.meUtilityLVB(F34:J35,,FALSE)</f>
        <v>Label1</v>
      </c>
      <c r="N34" s="43" t="str">
        <f ca="1"/>
        <v>Value1</v>
      </c>
    </row>
    <row r="35" spans="6:14">
      <c r="F35" s="54" t="s">
        <v>154</v>
      </c>
      <c r="G35" s="55" t="s">
        <v>155</v>
      </c>
      <c r="H35" s="55" t="s">
        <v>166</v>
      </c>
      <c r="I35" s="55" t="s">
        <v>167</v>
      </c>
      <c r="J35" s="56" t="s">
        <v>168</v>
      </c>
      <c r="M35" s="44" t="str">
        <f ca="1"/>
        <v>Label2</v>
      </c>
      <c r="N35" s="45" t="str">
        <f ca="1"/>
        <v>Value2</v>
      </c>
    </row>
    <row r="36" spans="6:14">
      <c r="M36" s="44" t="str">
        <f ca="1"/>
        <v>Label3</v>
      </c>
      <c r="N36" s="45" t="str">
        <f ca="1"/>
        <v>Value3</v>
      </c>
    </row>
    <row r="37" spans="6:14">
      <c r="M37" s="44" t="str">
        <f ca="1"/>
        <v>Label4</v>
      </c>
      <c r="N37" s="45" t="str">
        <f ca="1"/>
        <v>Value4</v>
      </c>
    </row>
    <row r="38" spans="6:14">
      <c r="M38" s="46" t="str">
        <f ca="1"/>
        <v>Label5</v>
      </c>
      <c r="N38" s="47" t="str">
        <f ca="1"/>
        <v>Value5</v>
      </c>
    </row>
    <row r="41" spans="6:14">
      <c r="F41" s="1" t="s">
        <v>171</v>
      </c>
      <c r="I41" s="1" t="s">
        <v>172</v>
      </c>
      <c r="M41" s="1" t="s">
        <v>170</v>
      </c>
    </row>
    <row r="42" spans="6:14">
      <c r="F42" s="51" t="s">
        <v>162</v>
      </c>
      <c r="G42" s="53" t="s">
        <v>154</v>
      </c>
      <c r="I42" s="51" t="s">
        <v>164</v>
      </c>
      <c r="J42" s="53" t="s">
        <v>166</v>
      </c>
      <c r="M42" s="42" t="str">
        <f t="array" aca="1" ref="M42:N46" ca="1">_xll.meUtilityLVBFromMultipleKeysValues(F42:F43,G42:G43,,I42:I44,J42:J44)</f>
        <v>Label1</v>
      </c>
      <c r="N42" s="43" t="str">
        <f ca="1"/>
        <v>Value1</v>
      </c>
    </row>
    <row r="43" spans="6:14">
      <c r="F43" s="54" t="s">
        <v>163</v>
      </c>
      <c r="G43" s="56" t="s">
        <v>155</v>
      </c>
      <c r="I43" s="57" t="s">
        <v>165</v>
      </c>
      <c r="J43" s="58" t="s">
        <v>167</v>
      </c>
      <c r="M43" s="44" t="str">
        <f ca="1"/>
        <v>Label2</v>
      </c>
      <c r="N43" s="45" t="str">
        <f ca="1"/>
        <v>Value2</v>
      </c>
    </row>
    <row r="44" spans="6:14">
      <c r="I44" s="54" t="s">
        <v>169</v>
      </c>
      <c r="J44" s="56" t="s">
        <v>168</v>
      </c>
      <c r="M44" s="44" t="str">
        <f ca="1"/>
        <v>Label3</v>
      </c>
      <c r="N44" s="45" t="str">
        <f ca="1"/>
        <v>Value3</v>
      </c>
    </row>
    <row r="45" spans="6:14">
      <c r="M45" s="44" t="str">
        <f ca="1"/>
        <v>Label4</v>
      </c>
      <c r="N45" s="45" t="str">
        <f ca="1"/>
        <v>Value4</v>
      </c>
    </row>
    <row r="46" spans="6:14">
      <c r="M46" s="46" t="str">
        <f ca="1"/>
        <v>Label5</v>
      </c>
      <c r="N46" s="47" t="str">
        <f ca="1"/>
        <v>Value5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39933"/>
  </sheetPr>
  <dimension ref="B1:Q126"/>
  <sheetViews>
    <sheetView showGridLines="0" workbookViewId="0"/>
  </sheetViews>
  <sheetFormatPr defaultRowHeight="15" outlineLevelCol="1"/>
  <cols>
    <col min="1" max="2" width="9.140625" style="114"/>
    <col min="3" max="3" width="96.7109375" style="114" hidden="1" customWidth="1" outlineLevel="1"/>
    <col min="4" max="4" width="31.85546875" style="114" bestFit="1" customWidth="1" collapsed="1"/>
    <col min="5" max="5" width="31.5703125" style="114" bestFit="1" customWidth="1"/>
    <col min="6" max="8" width="9.140625" style="114"/>
    <col min="9" max="10" width="12.7109375" style="114" customWidth="1"/>
    <col min="11" max="16384" width="9.140625" style="114"/>
  </cols>
  <sheetData>
    <row r="1" spans="2:17">
      <c r="D1" s="287" t="s">
        <v>376</v>
      </c>
    </row>
    <row r="2" spans="2:17" s="215" customFormat="1">
      <c r="D2" s="287"/>
    </row>
    <row r="3" spans="2:17" s="215" customFormat="1"/>
    <row r="4" spans="2:17">
      <c r="B4" s="416" t="s">
        <v>537</v>
      </c>
      <c r="C4" s="417"/>
      <c r="D4" s="418"/>
      <c r="E4" s="418"/>
      <c r="F4" s="418"/>
      <c r="G4" s="418"/>
      <c r="H4" s="418"/>
      <c r="I4" s="418"/>
      <c r="J4" s="418"/>
      <c r="K4" s="418"/>
      <c r="L4" s="418"/>
      <c r="M4" s="418"/>
      <c r="N4" s="418"/>
      <c r="O4" s="418"/>
      <c r="P4" s="418"/>
      <c r="Q4" s="419"/>
    </row>
    <row r="5" spans="2:17">
      <c r="B5" s="420"/>
      <c r="C5" s="421"/>
      <c r="D5" s="421"/>
      <c r="E5" s="421"/>
      <c r="F5" s="421"/>
      <c r="G5" s="421"/>
      <c r="H5" s="421"/>
      <c r="I5" s="421"/>
      <c r="J5" s="421"/>
      <c r="K5" s="421"/>
      <c r="L5" s="421"/>
      <c r="M5" s="421"/>
      <c r="N5" s="421"/>
      <c r="O5" s="421"/>
      <c r="P5" s="421"/>
      <c r="Q5" s="422"/>
    </row>
    <row r="6" spans="2:17">
      <c r="B6" s="217"/>
      <c r="C6" s="270"/>
      <c r="D6" s="217"/>
      <c r="E6" s="217"/>
      <c r="F6" s="217"/>
      <c r="G6" s="217"/>
      <c r="H6" s="217"/>
      <c r="I6" s="217"/>
      <c r="J6" s="217"/>
      <c r="K6" s="217"/>
      <c r="L6" s="217"/>
      <c r="M6" s="217"/>
      <c r="N6" s="217"/>
      <c r="O6" s="217"/>
      <c r="P6" s="217"/>
      <c r="Q6" s="217"/>
    </row>
    <row r="7" spans="2:17" s="215" customFormat="1">
      <c r="B7" s="140" t="s">
        <v>377</v>
      </c>
      <c r="C7" s="270"/>
      <c r="D7" s="217"/>
      <c r="E7" s="217"/>
      <c r="F7" s="217"/>
      <c r="G7" s="217"/>
      <c r="H7" s="217"/>
      <c r="I7" s="217"/>
      <c r="J7" s="217"/>
      <c r="K7" s="217"/>
      <c r="L7" s="217"/>
      <c r="M7" s="217"/>
      <c r="N7" s="217"/>
      <c r="O7" s="217"/>
      <c r="P7" s="217"/>
      <c r="Q7" s="217"/>
    </row>
    <row r="8" spans="2:17" s="215" customFormat="1">
      <c r="B8" s="188"/>
      <c r="C8" s="223"/>
      <c r="D8" s="288"/>
      <c r="E8" s="288"/>
      <c r="F8" s="411"/>
      <c r="G8" s="411"/>
      <c r="H8" s="411"/>
      <c r="I8" s="411"/>
      <c r="J8" s="411"/>
      <c r="K8" s="411"/>
      <c r="L8" s="411"/>
      <c r="M8" s="411"/>
      <c r="N8" s="411"/>
      <c r="O8" s="411"/>
      <c r="P8" s="411"/>
      <c r="Q8" s="205"/>
    </row>
    <row r="9" spans="2:17">
      <c r="B9" s="165"/>
      <c r="C9" s="272"/>
      <c r="D9" s="245" t="s">
        <v>220</v>
      </c>
      <c r="E9" s="192" t="str">
        <f ca="1">_xll.meCurveCalibrateOIS(E16,E17,E18,D25:E35,D42:E77,I43:M77)</f>
        <v>EURYC OIS Curve has been set (0.00400 sec)</v>
      </c>
      <c r="F9" s="360"/>
      <c r="G9" s="192"/>
      <c r="H9" s="360"/>
      <c r="I9" s="360"/>
      <c r="J9" s="360"/>
      <c r="K9" s="360"/>
      <c r="L9" s="360"/>
      <c r="M9" s="360"/>
      <c r="N9" s="360"/>
      <c r="O9" s="360"/>
      <c r="P9" s="360"/>
      <c r="Q9" s="413"/>
    </row>
    <row r="10" spans="2:17" s="215" customFormat="1">
      <c r="B10" s="233"/>
      <c r="C10" s="273"/>
      <c r="D10" s="226"/>
      <c r="E10" s="226"/>
      <c r="F10" s="361"/>
      <c r="G10" s="361"/>
      <c r="H10" s="361"/>
      <c r="I10" s="361"/>
      <c r="J10" s="361"/>
      <c r="K10" s="361"/>
      <c r="L10" s="361"/>
      <c r="M10" s="361"/>
      <c r="N10" s="361"/>
      <c r="O10" s="361"/>
      <c r="P10" s="361"/>
      <c r="Q10" s="371"/>
    </row>
    <row r="11" spans="2:17" s="215" customFormat="1">
      <c r="C11" s="269"/>
    </row>
    <row r="12" spans="2:17" s="215" customFormat="1">
      <c r="C12" s="269"/>
    </row>
    <row r="13" spans="2:17">
      <c r="B13" s="237" t="s">
        <v>317</v>
      </c>
      <c r="C13" s="215"/>
      <c r="D13" s="218"/>
      <c r="E13" s="219"/>
      <c r="F13" s="215"/>
      <c r="G13" s="215"/>
      <c r="H13" s="215"/>
      <c r="I13" s="215"/>
      <c r="J13" s="215"/>
      <c r="K13" s="215"/>
      <c r="L13" s="215"/>
      <c r="M13" s="215"/>
      <c r="N13" s="215"/>
      <c r="O13" s="215"/>
      <c r="P13" s="215"/>
      <c r="Q13" s="215"/>
    </row>
    <row r="14" spans="2:17">
      <c r="B14" s="220"/>
      <c r="C14" s="271"/>
      <c r="D14" s="222"/>
      <c r="E14" s="223"/>
      <c r="F14" s="265"/>
      <c r="G14" s="215"/>
      <c r="H14" s="215"/>
      <c r="I14" s="215"/>
      <c r="J14" s="215"/>
      <c r="K14" s="215"/>
      <c r="L14" s="215"/>
      <c r="M14" s="215"/>
      <c r="N14" s="215"/>
      <c r="O14" s="215"/>
      <c r="P14" s="215"/>
      <c r="Q14" s="215"/>
    </row>
    <row r="15" spans="2:17">
      <c r="B15" s="225"/>
      <c r="C15" s="272"/>
      <c r="D15" s="227" t="s">
        <v>317</v>
      </c>
      <c r="E15" s="228"/>
      <c r="F15" s="266"/>
      <c r="G15" s="215"/>
      <c r="H15" s="215"/>
      <c r="I15" s="215"/>
      <c r="J15" s="215"/>
      <c r="K15" s="215"/>
      <c r="L15" s="215"/>
      <c r="M15" s="215"/>
      <c r="N15" s="215"/>
      <c r="O15" s="215"/>
      <c r="P15" s="215"/>
      <c r="Q15" s="215"/>
    </row>
    <row r="16" spans="2:17">
      <c r="B16" s="225"/>
      <c r="C16" s="272" t="s">
        <v>318</v>
      </c>
      <c r="D16" s="229" t="s">
        <v>1</v>
      </c>
      <c r="E16" s="280" t="s">
        <v>2</v>
      </c>
      <c r="F16" s="266"/>
      <c r="G16" s="215"/>
      <c r="H16" s="215"/>
      <c r="I16" s="215"/>
      <c r="J16" s="215"/>
      <c r="K16" s="215"/>
      <c r="L16" s="215"/>
      <c r="M16" s="215"/>
      <c r="N16" s="215"/>
      <c r="O16" s="215"/>
      <c r="P16" s="215"/>
      <c r="Q16" s="215"/>
    </row>
    <row r="17" spans="2:17">
      <c r="B17" s="225"/>
      <c r="C17" s="272" t="s">
        <v>319</v>
      </c>
      <c r="D17" s="230" t="s">
        <v>320</v>
      </c>
      <c r="E17" s="281" t="s">
        <v>3</v>
      </c>
      <c r="F17" s="266"/>
      <c r="G17" s="215"/>
      <c r="H17" s="215"/>
      <c r="I17" s="215"/>
      <c r="J17" s="215"/>
      <c r="K17" s="215"/>
      <c r="L17" s="215"/>
      <c r="M17" s="215"/>
      <c r="N17" s="215"/>
      <c r="O17" s="215"/>
      <c r="P17" s="215"/>
      <c r="Q17" s="215"/>
    </row>
    <row r="18" spans="2:17">
      <c r="B18" s="225"/>
      <c r="C18" s="272" t="s">
        <v>321</v>
      </c>
      <c r="D18" s="231" t="s">
        <v>322</v>
      </c>
      <c r="E18" s="282" t="s">
        <v>323</v>
      </c>
      <c r="F18" s="266"/>
      <c r="G18" s="215"/>
      <c r="H18" s="215"/>
      <c r="I18" s="215"/>
      <c r="J18" s="215"/>
      <c r="K18" s="215"/>
      <c r="L18" s="215"/>
      <c r="M18" s="215"/>
      <c r="N18" s="215"/>
      <c r="O18" s="215"/>
      <c r="P18" s="215"/>
      <c r="Q18" s="215"/>
    </row>
    <row r="19" spans="2:17">
      <c r="B19" s="233"/>
      <c r="C19" s="273"/>
      <c r="D19" s="234"/>
      <c r="E19" s="235"/>
      <c r="F19" s="236"/>
      <c r="G19" s="215"/>
      <c r="H19" s="215"/>
      <c r="I19" s="215"/>
      <c r="J19" s="215"/>
      <c r="K19" s="215"/>
      <c r="L19" s="215"/>
      <c r="M19" s="215"/>
      <c r="N19" s="215"/>
      <c r="O19" s="215"/>
      <c r="P19" s="215"/>
      <c r="Q19" s="215"/>
    </row>
    <row r="20" spans="2:17">
      <c r="B20" s="215"/>
      <c r="C20" s="215"/>
      <c r="D20" s="218"/>
      <c r="E20" s="219"/>
      <c r="F20" s="215"/>
      <c r="G20" s="215"/>
      <c r="H20" s="215"/>
      <c r="I20" s="215"/>
      <c r="J20" s="215"/>
      <c r="K20" s="215"/>
      <c r="L20" s="215"/>
      <c r="M20" s="215"/>
      <c r="N20" s="215"/>
      <c r="O20" s="215"/>
      <c r="P20" s="215"/>
      <c r="Q20" s="215"/>
    </row>
    <row r="21" spans="2:17">
      <c r="B21" s="215"/>
      <c r="C21" s="215"/>
      <c r="D21" s="218"/>
      <c r="E21" s="219"/>
      <c r="F21" s="215"/>
      <c r="G21" s="215"/>
      <c r="H21" s="215"/>
      <c r="I21" s="215"/>
      <c r="J21" s="215"/>
      <c r="K21" s="215"/>
      <c r="L21" s="215"/>
      <c r="M21" s="215"/>
      <c r="N21" s="215"/>
      <c r="O21" s="215"/>
      <c r="P21" s="215"/>
      <c r="Q21" s="215"/>
    </row>
    <row r="22" spans="2:17">
      <c r="B22" s="237" t="s">
        <v>324</v>
      </c>
      <c r="C22" s="215"/>
      <c r="D22" s="218"/>
      <c r="E22" s="219"/>
      <c r="F22" s="215"/>
      <c r="G22" s="215"/>
      <c r="H22" s="215"/>
      <c r="I22" s="215"/>
      <c r="J22" s="215"/>
      <c r="K22" s="215"/>
      <c r="L22" s="215"/>
      <c r="M22" s="215"/>
      <c r="N22" s="215"/>
      <c r="O22" s="215"/>
      <c r="P22" s="215"/>
      <c r="Q22" s="215"/>
    </row>
    <row r="23" spans="2:17">
      <c r="B23" s="220"/>
      <c r="C23" s="271"/>
      <c r="D23" s="222"/>
      <c r="E23" s="223"/>
      <c r="F23" s="265"/>
      <c r="G23" s="215"/>
      <c r="H23" s="215"/>
      <c r="I23" s="215"/>
      <c r="J23" s="215"/>
      <c r="K23" s="215"/>
      <c r="L23" s="215"/>
      <c r="M23" s="215"/>
      <c r="N23" s="215"/>
      <c r="O23" s="215"/>
      <c r="P23" s="215"/>
      <c r="Q23" s="215"/>
    </row>
    <row r="24" spans="2:17">
      <c r="B24" s="225"/>
      <c r="C24" s="272"/>
      <c r="D24" s="227" t="s">
        <v>324</v>
      </c>
      <c r="E24" s="238"/>
      <c r="F24" s="267"/>
      <c r="G24" s="215"/>
      <c r="H24" s="215"/>
      <c r="I24" s="215"/>
      <c r="J24" s="215"/>
      <c r="K24" s="215"/>
      <c r="L24" s="215"/>
      <c r="M24" s="215"/>
      <c r="N24" s="215"/>
      <c r="O24" s="215"/>
      <c r="P24" s="215"/>
      <c r="Q24" s="215"/>
    </row>
    <row r="25" spans="2:17">
      <c r="B25" s="225"/>
      <c r="C25" s="272" t="s">
        <v>325</v>
      </c>
      <c r="D25" s="229" t="s">
        <v>4</v>
      </c>
      <c r="E25" s="167">
        <f ca="1">Settings.COB</f>
        <v>42892</v>
      </c>
      <c r="F25" s="267"/>
      <c r="G25" s="215"/>
      <c r="H25" s="215"/>
      <c r="I25" s="215"/>
      <c r="J25" s="215"/>
      <c r="K25" s="215"/>
      <c r="L25" s="215"/>
      <c r="M25" s="215"/>
      <c r="N25" s="215"/>
      <c r="O25" s="215"/>
      <c r="P25" s="215"/>
      <c r="Q25" s="215"/>
    </row>
    <row r="26" spans="2:17">
      <c r="B26" s="225"/>
      <c r="C26" s="272" t="s">
        <v>326</v>
      </c>
      <c r="D26" s="230" t="s">
        <v>5</v>
      </c>
      <c r="E26" s="281" t="s">
        <v>0</v>
      </c>
      <c r="F26" s="267"/>
      <c r="G26" s="215"/>
      <c r="H26" s="215"/>
      <c r="I26" s="215"/>
      <c r="J26" s="215"/>
      <c r="K26" s="215"/>
      <c r="L26" s="215"/>
      <c r="M26" s="215"/>
      <c r="N26" s="215"/>
      <c r="O26" s="215"/>
      <c r="P26" s="215"/>
      <c r="Q26" s="215"/>
    </row>
    <row r="27" spans="2:17">
      <c r="B27" s="225"/>
      <c r="C27" s="272" t="s">
        <v>327</v>
      </c>
      <c r="D27" s="230" t="s">
        <v>328</v>
      </c>
      <c r="E27" s="281" t="s">
        <v>329</v>
      </c>
      <c r="F27" s="268"/>
      <c r="G27" s="215"/>
      <c r="H27" s="215"/>
      <c r="I27" s="215"/>
      <c r="J27" s="215"/>
      <c r="K27" s="215"/>
      <c r="L27" s="215"/>
      <c r="M27" s="215"/>
      <c r="N27" s="215"/>
      <c r="O27" s="215"/>
      <c r="P27" s="215"/>
      <c r="Q27" s="215"/>
    </row>
    <row r="28" spans="2:17">
      <c r="B28" s="225"/>
      <c r="C28" s="272" t="s">
        <v>330</v>
      </c>
      <c r="D28" s="230" t="s">
        <v>331</v>
      </c>
      <c r="E28" s="281" t="s">
        <v>329</v>
      </c>
      <c r="F28" s="268"/>
      <c r="G28" s="215"/>
      <c r="H28" s="215"/>
      <c r="I28" s="215"/>
      <c r="J28" s="215"/>
      <c r="K28" s="215"/>
      <c r="L28" s="215"/>
      <c r="M28" s="215"/>
      <c r="N28" s="215"/>
      <c r="O28" s="215"/>
      <c r="P28" s="215"/>
      <c r="Q28" s="215"/>
    </row>
    <row r="29" spans="2:17">
      <c r="B29" s="225"/>
      <c r="C29" s="272"/>
      <c r="D29" s="264"/>
      <c r="E29" s="276"/>
      <c r="F29" s="275"/>
      <c r="G29" s="215"/>
      <c r="H29" s="215"/>
      <c r="I29" s="215"/>
      <c r="J29" s="215"/>
      <c r="K29" s="215"/>
      <c r="L29" s="215"/>
      <c r="M29" s="215"/>
      <c r="N29" s="215"/>
      <c r="O29" s="215"/>
      <c r="P29" s="215"/>
      <c r="Q29" s="215"/>
    </row>
    <row r="30" spans="2:17">
      <c r="B30" s="225"/>
      <c r="C30" s="272"/>
      <c r="D30" s="264"/>
      <c r="E30" s="276"/>
      <c r="F30" s="275"/>
      <c r="G30" s="215"/>
      <c r="H30" s="215"/>
      <c r="I30" s="215"/>
      <c r="J30" s="215"/>
      <c r="K30" s="215"/>
      <c r="L30" s="215"/>
      <c r="M30" s="215"/>
      <c r="N30" s="215"/>
      <c r="O30" s="215"/>
      <c r="P30" s="215"/>
      <c r="Q30" s="215"/>
    </row>
    <row r="31" spans="2:17">
      <c r="B31" s="225"/>
      <c r="C31" s="272"/>
      <c r="D31" s="264"/>
      <c r="E31" s="276"/>
      <c r="F31" s="275"/>
      <c r="G31" s="215"/>
      <c r="H31" s="215"/>
      <c r="I31" s="215"/>
      <c r="J31" s="215"/>
      <c r="K31" s="215"/>
      <c r="L31" s="215"/>
      <c r="M31" s="215"/>
      <c r="N31" s="215"/>
      <c r="O31" s="215"/>
      <c r="P31" s="215"/>
      <c r="Q31" s="215"/>
    </row>
    <row r="32" spans="2:17">
      <c r="B32" s="225"/>
      <c r="C32" s="272"/>
      <c r="D32" s="264"/>
      <c r="E32" s="276"/>
      <c r="F32" s="275"/>
      <c r="G32" s="215"/>
      <c r="H32" s="215"/>
      <c r="I32" s="215"/>
      <c r="J32" s="215"/>
      <c r="K32" s="215"/>
      <c r="L32" s="215"/>
      <c r="M32" s="215"/>
      <c r="N32" s="215"/>
      <c r="O32" s="215"/>
      <c r="P32" s="215"/>
      <c r="Q32" s="215"/>
    </row>
    <row r="33" spans="2:17">
      <c r="B33" s="225"/>
      <c r="C33" s="272"/>
      <c r="D33" s="264"/>
      <c r="E33" s="276"/>
      <c r="F33" s="275"/>
      <c r="G33" s="215"/>
      <c r="H33" s="215"/>
      <c r="I33" s="215"/>
      <c r="J33" s="215"/>
      <c r="K33" s="215"/>
      <c r="L33" s="215"/>
      <c r="M33" s="215"/>
      <c r="N33" s="215"/>
      <c r="O33" s="215"/>
      <c r="P33" s="215"/>
      <c r="Q33" s="215"/>
    </row>
    <row r="34" spans="2:17">
      <c r="B34" s="225"/>
      <c r="C34" s="272"/>
      <c r="D34" s="264"/>
      <c r="E34" s="276"/>
      <c r="F34" s="275"/>
      <c r="G34" s="215"/>
      <c r="H34" s="215"/>
      <c r="I34" s="215"/>
      <c r="J34" s="215"/>
      <c r="K34" s="215"/>
      <c r="L34" s="215"/>
      <c r="M34" s="215"/>
      <c r="N34" s="215"/>
      <c r="O34" s="215"/>
      <c r="P34" s="215"/>
      <c r="Q34" s="215"/>
    </row>
    <row r="35" spans="2:17">
      <c r="B35" s="225"/>
      <c r="C35" s="272"/>
      <c r="D35" s="231"/>
      <c r="E35" s="232"/>
      <c r="F35" s="267"/>
      <c r="G35" s="215"/>
      <c r="H35" s="215"/>
      <c r="I35" s="215"/>
      <c r="J35" s="215"/>
      <c r="K35" s="215"/>
      <c r="L35" s="215"/>
      <c r="M35" s="215"/>
      <c r="N35" s="215"/>
      <c r="O35" s="215"/>
      <c r="P35" s="215"/>
      <c r="Q35" s="215"/>
    </row>
    <row r="36" spans="2:17">
      <c r="B36" s="233"/>
      <c r="C36" s="273"/>
      <c r="D36" s="234"/>
      <c r="E36" s="235"/>
      <c r="F36" s="236"/>
      <c r="G36" s="215"/>
      <c r="H36" s="215"/>
      <c r="I36" s="215"/>
      <c r="J36" s="215"/>
      <c r="K36" s="215"/>
      <c r="L36" s="215"/>
      <c r="M36" s="215"/>
      <c r="N36" s="215"/>
      <c r="O36" s="215"/>
      <c r="P36" s="215"/>
      <c r="Q36" s="215"/>
    </row>
    <row r="37" spans="2:17">
      <c r="B37" s="215"/>
      <c r="C37" s="215"/>
      <c r="D37" s="218"/>
      <c r="E37" s="219"/>
      <c r="F37" s="215"/>
      <c r="G37" s="215"/>
      <c r="H37" s="215"/>
      <c r="I37" s="215"/>
      <c r="J37" s="215"/>
      <c r="K37" s="215"/>
      <c r="L37" s="215"/>
      <c r="M37" s="215"/>
      <c r="N37" s="215"/>
      <c r="O37" s="215"/>
      <c r="P37" s="215"/>
      <c r="Q37" s="215"/>
    </row>
    <row r="38" spans="2:17">
      <c r="B38" s="215"/>
      <c r="C38" s="215"/>
      <c r="D38" s="218"/>
      <c r="E38" s="219"/>
      <c r="F38" s="215"/>
      <c r="G38" s="215" t="s">
        <v>6</v>
      </c>
      <c r="H38" s="215"/>
      <c r="I38" s="239"/>
      <c r="J38" s="215"/>
      <c r="K38" s="215"/>
      <c r="L38" s="215"/>
      <c r="M38" s="215"/>
      <c r="N38" s="215"/>
      <c r="O38" s="215"/>
      <c r="P38" s="215"/>
      <c r="Q38" s="215"/>
    </row>
    <row r="39" spans="2:17">
      <c r="B39" s="237" t="s">
        <v>332</v>
      </c>
      <c r="C39" s="215"/>
      <c r="D39" s="218"/>
      <c r="E39" s="219"/>
      <c r="F39" s="215"/>
      <c r="G39" s="215" t="s">
        <v>6</v>
      </c>
      <c r="H39" s="215"/>
      <c r="I39" s="215"/>
      <c r="J39" s="215"/>
      <c r="K39" s="215"/>
      <c r="L39" s="215"/>
      <c r="M39" s="215"/>
      <c r="N39" s="215"/>
      <c r="O39" s="215"/>
      <c r="P39" s="215"/>
      <c r="Q39" s="215"/>
    </row>
    <row r="40" spans="2:17">
      <c r="B40" s="220"/>
      <c r="C40" s="271"/>
      <c r="D40" s="240"/>
      <c r="E40" s="241"/>
      <c r="F40" s="224"/>
      <c r="G40" s="216" t="s">
        <v>6</v>
      </c>
      <c r="H40" s="221"/>
      <c r="I40" s="221"/>
      <c r="J40" s="221"/>
      <c r="K40" s="221"/>
      <c r="L40" s="221"/>
      <c r="M40" s="221"/>
      <c r="N40" s="221"/>
      <c r="O40" s="221"/>
      <c r="P40" s="221"/>
      <c r="Q40" s="224"/>
    </row>
    <row r="41" spans="2:17">
      <c r="B41" s="225"/>
      <c r="C41" s="272"/>
      <c r="D41" s="242" t="s">
        <v>333</v>
      </c>
      <c r="E41" s="243"/>
      <c r="F41" s="246"/>
      <c r="G41" s="216" t="s">
        <v>6</v>
      </c>
      <c r="H41" s="244"/>
      <c r="I41" s="245" t="s">
        <v>334</v>
      </c>
      <c r="J41" s="244"/>
      <c r="K41" s="244"/>
      <c r="L41" s="244"/>
      <c r="M41" s="244"/>
      <c r="N41" s="244"/>
      <c r="O41" s="245" t="s">
        <v>335</v>
      </c>
      <c r="P41" s="244"/>
      <c r="Q41" s="246"/>
    </row>
    <row r="42" spans="2:17">
      <c r="B42" s="225"/>
      <c r="C42" s="272" t="s">
        <v>336</v>
      </c>
      <c r="D42" s="229" t="s">
        <v>337</v>
      </c>
      <c r="E42" s="283" t="s">
        <v>7</v>
      </c>
      <c r="F42" s="246"/>
      <c r="G42" s="216" t="s">
        <v>6</v>
      </c>
      <c r="H42" s="244"/>
      <c r="I42" s="247" t="s">
        <v>8</v>
      </c>
      <c r="J42" s="247" t="s">
        <v>9</v>
      </c>
      <c r="K42" s="247" t="s">
        <v>10</v>
      </c>
      <c r="L42" s="247" t="s">
        <v>11</v>
      </c>
      <c r="M42" s="247" t="s">
        <v>12</v>
      </c>
      <c r="N42" s="244"/>
      <c r="O42" s="247" t="s">
        <v>13</v>
      </c>
      <c r="P42" s="247" t="s">
        <v>9</v>
      </c>
      <c r="Q42" s="246"/>
    </row>
    <row r="43" spans="2:17">
      <c r="B43" s="225"/>
      <c r="C43" s="272" t="s">
        <v>338</v>
      </c>
      <c r="D43" s="230" t="s">
        <v>339</v>
      </c>
      <c r="E43" s="284" t="s">
        <v>15</v>
      </c>
      <c r="F43" s="246"/>
      <c r="G43" s="216" t="s">
        <v>6</v>
      </c>
      <c r="H43" s="244"/>
      <c r="I43" s="277" t="s">
        <v>33</v>
      </c>
      <c r="J43" s="155">
        <v>-3.4799999999999996E-3</v>
      </c>
      <c r="K43" s="279"/>
      <c r="L43" s="279"/>
      <c r="M43" s="184" t="s">
        <v>340</v>
      </c>
      <c r="N43" s="244"/>
      <c r="O43" s="248"/>
      <c r="P43" s="249"/>
      <c r="Q43" s="246"/>
    </row>
    <row r="44" spans="2:17">
      <c r="B44" s="225"/>
      <c r="C44" s="272" t="s">
        <v>341</v>
      </c>
      <c r="D44" s="230" t="s">
        <v>342</v>
      </c>
      <c r="E44" s="284" t="s">
        <v>17</v>
      </c>
      <c r="F44" s="246"/>
      <c r="G44" s="216" t="s">
        <v>6</v>
      </c>
      <c r="H44" s="244"/>
      <c r="I44" s="199" t="s">
        <v>287</v>
      </c>
      <c r="J44" s="206">
        <v>-3.6099999999999999E-3</v>
      </c>
      <c r="K44" s="166"/>
      <c r="L44" s="166"/>
      <c r="M44" s="154" t="s">
        <v>340</v>
      </c>
      <c r="N44" s="244"/>
      <c r="O44" s="248"/>
      <c r="P44" s="249"/>
      <c r="Q44" s="246"/>
    </row>
    <row r="45" spans="2:17">
      <c r="B45" s="225"/>
      <c r="C45" s="272" t="s">
        <v>343</v>
      </c>
      <c r="D45" s="230" t="s">
        <v>344</v>
      </c>
      <c r="E45" s="284" t="s">
        <v>19</v>
      </c>
      <c r="F45" s="246"/>
      <c r="G45" s="216" t="s">
        <v>6</v>
      </c>
      <c r="H45" s="244"/>
      <c r="I45" s="199" t="s">
        <v>288</v>
      </c>
      <c r="J45" s="206">
        <v>-3.62E-3</v>
      </c>
      <c r="K45" s="166"/>
      <c r="L45" s="166"/>
      <c r="M45" s="154" t="s">
        <v>340</v>
      </c>
      <c r="N45" s="244"/>
      <c r="O45" s="248"/>
      <c r="P45" s="249"/>
      <c r="Q45" s="246"/>
    </row>
    <row r="46" spans="2:17">
      <c r="B46" s="225"/>
      <c r="C46" s="272" t="s">
        <v>345</v>
      </c>
      <c r="D46" s="230" t="s">
        <v>346</v>
      </c>
      <c r="E46" s="284" t="s">
        <v>20</v>
      </c>
      <c r="F46" s="246"/>
      <c r="G46" s="216" t="s">
        <v>6</v>
      </c>
      <c r="H46" s="244"/>
      <c r="I46" s="199" t="s">
        <v>289</v>
      </c>
      <c r="J46" s="206">
        <v>-3.62E-3</v>
      </c>
      <c r="K46" s="166"/>
      <c r="L46" s="166"/>
      <c r="M46" s="154" t="s">
        <v>340</v>
      </c>
      <c r="N46" s="244"/>
      <c r="O46" s="248"/>
      <c r="P46" s="249"/>
      <c r="Q46" s="246"/>
    </row>
    <row r="47" spans="2:17">
      <c r="B47" s="225"/>
      <c r="C47" s="272" t="s">
        <v>347</v>
      </c>
      <c r="D47" s="230" t="s">
        <v>348</v>
      </c>
      <c r="E47" s="284" t="s">
        <v>349</v>
      </c>
      <c r="F47" s="246"/>
      <c r="G47" s="216" t="s">
        <v>6</v>
      </c>
      <c r="H47" s="244"/>
      <c r="I47" s="199" t="s">
        <v>26</v>
      </c>
      <c r="J47" s="206">
        <v>-3.5999999999999999E-3</v>
      </c>
      <c r="K47" s="166"/>
      <c r="L47" s="166"/>
      <c r="M47" s="154" t="s">
        <v>340</v>
      </c>
      <c r="N47" s="244"/>
      <c r="O47" s="248"/>
      <c r="P47" s="249"/>
      <c r="Q47" s="246"/>
    </row>
    <row r="48" spans="2:17">
      <c r="B48" s="225"/>
      <c r="C48" s="272" t="s">
        <v>350</v>
      </c>
      <c r="D48" s="230" t="s">
        <v>351</v>
      </c>
      <c r="E48" s="284" t="s">
        <v>352</v>
      </c>
      <c r="F48" s="246"/>
      <c r="G48" s="216" t="s">
        <v>6</v>
      </c>
      <c r="H48" s="244"/>
      <c r="I48" s="277" t="s">
        <v>290</v>
      </c>
      <c r="J48" s="155">
        <v>-3.6099999999999999E-3</v>
      </c>
      <c r="K48" s="187"/>
      <c r="L48" s="187"/>
      <c r="M48" s="154" t="s">
        <v>340</v>
      </c>
      <c r="N48" s="244"/>
      <c r="O48" s="248"/>
      <c r="P48" s="249"/>
      <c r="Q48" s="246"/>
    </row>
    <row r="49" spans="2:17">
      <c r="B49" s="225"/>
      <c r="C49" s="272" t="s">
        <v>353</v>
      </c>
      <c r="D49" s="230" t="s">
        <v>354</v>
      </c>
      <c r="E49" s="284" t="s">
        <v>355</v>
      </c>
      <c r="F49" s="246"/>
      <c r="G49" s="216" t="s">
        <v>6</v>
      </c>
      <c r="H49" s="244"/>
      <c r="I49" s="277" t="s">
        <v>291</v>
      </c>
      <c r="J49" s="155">
        <v>-3.6099999999999999E-3</v>
      </c>
      <c r="K49" s="187"/>
      <c r="L49" s="187"/>
      <c r="M49" s="154" t="s">
        <v>340</v>
      </c>
      <c r="N49" s="244"/>
      <c r="O49" s="248"/>
      <c r="P49" s="249"/>
      <c r="Q49" s="246"/>
    </row>
    <row r="50" spans="2:17">
      <c r="B50" s="225"/>
      <c r="C50" s="272" t="s">
        <v>356</v>
      </c>
      <c r="D50" s="230" t="s">
        <v>357</v>
      </c>
      <c r="E50" s="285">
        <v>1E-10</v>
      </c>
      <c r="F50" s="246"/>
      <c r="G50" s="216" t="s">
        <v>6</v>
      </c>
      <c r="H50" s="244"/>
      <c r="I50" s="277" t="s">
        <v>292</v>
      </c>
      <c r="J50" s="155">
        <v>-3.5999999999999999E-3</v>
      </c>
      <c r="K50" s="187"/>
      <c r="L50" s="187"/>
      <c r="M50" s="154" t="s">
        <v>340</v>
      </c>
      <c r="N50" s="244"/>
      <c r="O50" s="248"/>
      <c r="P50" s="249"/>
      <c r="Q50" s="246"/>
    </row>
    <row r="51" spans="2:17">
      <c r="B51" s="225"/>
      <c r="C51" s="272" t="s">
        <v>358</v>
      </c>
      <c r="D51" s="230" t="s">
        <v>359</v>
      </c>
      <c r="E51" s="286">
        <v>1000</v>
      </c>
      <c r="F51" s="246"/>
      <c r="G51" s="216" t="s">
        <v>6</v>
      </c>
      <c r="H51" s="244"/>
      <c r="I51" s="277" t="s">
        <v>293</v>
      </c>
      <c r="J51" s="155">
        <v>-3.5999999999999999E-3</v>
      </c>
      <c r="K51" s="187"/>
      <c r="L51" s="187"/>
      <c r="M51" s="154" t="s">
        <v>340</v>
      </c>
      <c r="N51" s="244"/>
      <c r="O51" s="248"/>
      <c r="P51" s="249"/>
      <c r="Q51" s="246"/>
    </row>
    <row r="52" spans="2:17">
      <c r="B52" s="225"/>
      <c r="C52" s="272" t="s">
        <v>360</v>
      </c>
      <c r="D52" s="230" t="s">
        <v>361</v>
      </c>
      <c r="E52" s="284" t="s">
        <v>362</v>
      </c>
      <c r="F52" s="246"/>
      <c r="G52" s="216" t="s">
        <v>6</v>
      </c>
      <c r="H52" s="244"/>
      <c r="I52" s="277" t="s">
        <v>25</v>
      </c>
      <c r="J52" s="155">
        <v>-3.5899999999999999E-3</v>
      </c>
      <c r="K52" s="187"/>
      <c r="L52" s="187"/>
      <c r="M52" s="154" t="s">
        <v>340</v>
      </c>
      <c r="N52" s="244"/>
      <c r="O52" s="248"/>
      <c r="P52" s="249"/>
      <c r="Q52" s="246"/>
    </row>
    <row r="53" spans="2:17">
      <c r="B53" s="225"/>
      <c r="C53" s="272" t="s">
        <v>353</v>
      </c>
      <c r="D53" s="250"/>
      <c r="E53" s="251"/>
      <c r="F53" s="246"/>
      <c r="G53" s="216" t="s">
        <v>6</v>
      </c>
      <c r="H53" s="244"/>
      <c r="I53" s="277" t="s">
        <v>363</v>
      </c>
      <c r="J53" s="155">
        <v>-3.5699999999999998E-3</v>
      </c>
      <c r="K53" s="187"/>
      <c r="L53" s="187"/>
      <c r="M53" s="154" t="s">
        <v>340</v>
      </c>
      <c r="N53" s="244"/>
      <c r="O53" s="248"/>
      <c r="P53" s="249"/>
      <c r="Q53" s="246"/>
    </row>
    <row r="54" spans="2:17">
      <c r="B54" s="225"/>
      <c r="C54" s="272" t="s">
        <v>364</v>
      </c>
      <c r="D54" s="250"/>
      <c r="E54" s="251"/>
      <c r="F54" s="246"/>
      <c r="G54" s="216" t="s">
        <v>6</v>
      </c>
      <c r="H54" s="244"/>
      <c r="I54" s="277" t="s">
        <v>365</v>
      </c>
      <c r="J54" s="155">
        <v>-3.5599999999999998E-3</v>
      </c>
      <c r="K54" s="187"/>
      <c r="L54" s="187"/>
      <c r="M54" s="154" t="s">
        <v>340</v>
      </c>
      <c r="N54" s="244"/>
      <c r="O54" s="248"/>
      <c r="P54" s="249"/>
      <c r="Q54" s="246"/>
    </row>
    <row r="55" spans="2:17">
      <c r="B55" s="225"/>
      <c r="C55" s="272" t="s">
        <v>366</v>
      </c>
      <c r="D55" s="250"/>
      <c r="E55" s="251"/>
      <c r="F55" s="246"/>
      <c r="G55" s="216" t="s">
        <v>6</v>
      </c>
      <c r="H55" s="244"/>
      <c r="I55" s="277" t="s">
        <v>294</v>
      </c>
      <c r="J55" s="155">
        <v>-3.5499999999999998E-3</v>
      </c>
      <c r="K55" s="187"/>
      <c r="L55" s="187"/>
      <c r="M55" s="154" t="s">
        <v>340</v>
      </c>
      <c r="N55" s="244"/>
      <c r="O55" s="248"/>
      <c r="P55" s="249"/>
      <c r="Q55" s="246"/>
    </row>
    <row r="56" spans="2:17">
      <c r="B56" s="225"/>
      <c r="C56" s="272" t="s">
        <v>367</v>
      </c>
      <c r="D56" s="250"/>
      <c r="E56" s="251"/>
      <c r="F56" s="246"/>
      <c r="G56" s="216" t="s">
        <v>6</v>
      </c>
      <c r="H56" s="244"/>
      <c r="I56" s="277" t="s">
        <v>368</v>
      </c>
      <c r="J56" s="155">
        <v>-3.5199999999999997E-3</v>
      </c>
      <c r="K56" s="187"/>
      <c r="L56" s="187"/>
      <c r="M56" s="154" t="s">
        <v>340</v>
      </c>
      <c r="N56" s="244"/>
      <c r="O56" s="248"/>
      <c r="P56" s="249"/>
      <c r="Q56" s="246"/>
    </row>
    <row r="57" spans="2:17">
      <c r="B57" s="225"/>
      <c r="C57" s="272"/>
      <c r="D57" s="250"/>
      <c r="E57" s="251"/>
      <c r="F57" s="246"/>
      <c r="G57" s="216" t="s">
        <v>6</v>
      </c>
      <c r="H57" s="244"/>
      <c r="I57" s="277" t="s">
        <v>369</v>
      </c>
      <c r="J57" s="155">
        <v>-3.4999999999999996E-3</v>
      </c>
      <c r="K57" s="187"/>
      <c r="L57" s="187"/>
      <c r="M57" s="154" t="s">
        <v>340</v>
      </c>
      <c r="N57" s="244"/>
      <c r="O57" s="248"/>
      <c r="P57" s="249"/>
      <c r="Q57" s="246"/>
    </row>
    <row r="58" spans="2:17">
      <c r="B58" s="225"/>
      <c r="C58" s="272"/>
      <c r="D58" s="250"/>
      <c r="E58" s="251"/>
      <c r="F58" s="246"/>
      <c r="G58" s="216" t="s">
        <v>6</v>
      </c>
      <c r="H58" s="244"/>
      <c r="I58" s="277" t="s">
        <v>27</v>
      </c>
      <c r="J58" s="155">
        <v>-3.4799999999999996E-3</v>
      </c>
      <c r="K58" s="187"/>
      <c r="L58" s="187"/>
      <c r="M58" s="154" t="s">
        <v>340</v>
      </c>
      <c r="N58" s="244"/>
      <c r="O58" s="248"/>
      <c r="P58" s="249"/>
      <c r="Q58" s="246"/>
    </row>
    <row r="59" spans="2:17">
      <c r="B59" s="225"/>
      <c r="C59" s="272"/>
      <c r="D59" s="250"/>
      <c r="E59" s="251"/>
      <c r="F59" s="246"/>
      <c r="G59" s="216" t="s">
        <v>6</v>
      </c>
      <c r="H59" s="244"/>
      <c r="I59" s="277" t="s">
        <v>53</v>
      </c>
      <c r="J59" s="155">
        <v>-3.2799999999999999E-3</v>
      </c>
      <c r="K59" s="187"/>
      <c r="L59" s="187"/>
      <c r="M59" s="154" t="s">
        <v>340</v>
      </c>
      <c r="N59" s="244"/>
      <c r="O59" s="248"/>
      <c r="P59" s="249"/>
      <c r="Q59" s="246"/>
    </row>
    <row r="60" spans="2:17">
      <c r="B60" s="225"/>
      <c r="C60" s="272"/>
      <c r="D60" s="250"/>
      <c r="E60" s="251"/>
      <c r="F60" s="246"/>
      <c r="G60" s="216" t="s">
        <v>6</v>
      </c>
      <c r="H60" s="244"/>
      <c r="I60" s="277" t="s">
        <v>35</v>
      </c>
      <c r="J60" s="155">
        <v>-2.99E-3</v>
      </c>
      <c r="K60" s="187"/>
      <c r="L60" s="187"/>
      <c r="M60" s="154" t="s">
        <v>340</v>
      </c>
      <c r="N60" s="244"/>
      <c r="O60" s="248"/>
      <c r="P60" s="249"/>
      <c r="Q60" s="246"/>
    </row>
    <row r="61" spans="2:17">
      <c r="B61" s="225"/>
      <c r="C61" s="272"/>
      <c r="D61" s="250"/>
      <c r="E61" s="251"/>
      <c r="F61" s="246"/>
      <c r="G61" s="216" t="s">
        <v>6</v>
      </c>
      <c r="H61" s="244"/>
      <c r="I61" s="277" t="s">
        <v>36</v>
      </c>
      <c r="J61" s="155">
        <v>-2.2200000000000002E-3</v>
      </c>
      <c r="K61" s="187"/>
      <c r="L61" s="187"/>
      <c r="M61" s="154" t="s">
        <v>340</v>
      </c>
      <c r="N61" s="244"/>
      <c r="O61" s="248"/>
      <c r="P61" s="249"/>
      <c r="Q61" s="246"/>
    </row>
    <row r="62" spans="2:17">
      <c r="B62" s="225"/>
      <c r="C62" s="272"/>
      <c r="D62" s="250"/>
      <c r="E62" s="251"/>
      <c r="F62" s="246"/>
      <c r="G62" s="216" t="s">
        <v>6</v>
      </c>
      <c r="H62" s="244"/>
      <c r="I62" s="277" t="s">
        <v>37</v>
      </c>
      <c r="J62" s="155">
        <v>-1.2900000000000001E-3</v>
      </c>
      <c r="K62" s="187"/>
      <c r="L62" s="187"/>
      <c r="M62" s="154" t="s">
        <v>340</v>
      </c>
      <c r="N62" s="244"/>
      <c r="O62" s="248"/>
      <c r="P62" s="249"/>
      <c r="Q62" s="246"/>
    </row>
    <row r="63" spans="2:17">
      <c r="B63" s="225"/>
      <c r="C63" s="272"/>
      <c r="D63" s="250"/>
      <c r="E63" s="251"/>
      <c r="F63" s="246"/>
      <c r="G63" s="216" t="s">
        <v>6</v>
      </c>
      <c r="H63" s="244"/>
      <c r="I63" s="277" t="s">
        <v>38</v>
      </c>
      <c r="J63" s="155">
        <v>-2.4000000000000001E-4</v>
      </c>
      <c r="K63" s="187"/>
      <c r="L63" s="187"/>
      <c r="M63" s="154" t="s">
        <v>340</v>
      </c>
      <c r="N63" s="244"/>
      <c r="O63" s="248"/>
      <c r="P63" s="249"/>
      <c r="Q63" s="246"/>
    </row>
    <row r="64" spans="2:17">
      <c r="B64" s="225"/>
      <c r="C64" s="272"/>
      <c r="D64" s="250"/>
      <c r="E64" s="251"/>
      <c r="F64" s="246"/>
      <c r="G64" s="216" t="s">
        <v>6</v>
      </c>
      <c r="H64" s="244"/>
      <c r="I64" s="277" t="s">
        <v>39</v>
      </c>
      <c r="J64" s="155">
        <v>9.6000000000000002E-4</v>
      </c>
      <c r="K64" s="187"/>
      <c r="L64" s="187"/>
      <c r="M64" s="154" t="s">
        <v>340</v>
      </c>
      <c r="N64" s="244"/>
      <c r="O64" s="248"/>
      <c r="P64" s="249"/>
      <c r="Q64" s="246"/>
    </row>
    <row r="65" spans="2:17">
      <c r="B65" s="225"/>
      <c r="C65" s="272"/>
      <c r="D65" s="250"/>
      <c r="E65" s="251"/>
      <c r="F65" s="246"/>
      <c r="G65" s="216" t="s">
        <v>6</v>
      </c>
      <c r="H65" s="244"/>
      <c r="I65" s="277" t="s">
        <v>40</v>
      </c>
      <c r="J65" s="155">
        <v>2.2400000000000002E-3</v>
      </c>
      <c r="K65" s="187"/>
      <c r="L65" s="187"/>
      <c r="M65" s="154" t="s">
        <v>340</v>
      </c>
      <c r="N65" s="244"/>
      <c r="O65" s="248"/>
      <c r="P65" s="249"/>
      <c r="Q65" s="246"/>
    </row>
    <row r="66" spans="2:17">
      <c r="B66" s="225"/>
      <c r="C66" s="272"/>
      <c r="D66" s="250"/>
      <c r="E66" s="251"/>
      <c r="F66" s="246"/>
      <c r="G66" s="216" t="s">
        <v>6</v>
      </c>
      <c r="H66" s="244"/>
      <c r="I66" s="277" t="s">
        <v>41</v>
      </c>
      <c r="J66" s="155">
        <v>3.5399999999999997E-3</v>
      </c>
      <c r="K66" s="187"/>
      <c r="L66" s="187"/>
      <c r="M66" s="154" t="s">
        <v>340</v>
      </c>
      <c r="N66" s="244"/>
      <c r="O66" s="248"/>
      <c r="P66" s="249"/>
      <c r="Q66" s="246"/>
    </row>
    <row r="67" spans="2:17">
      <c r="B67" s="225"/>
      <c r="C67" s="272"/>
      <c r="D67" s="250"/>
      <c r="E67" s="251"/>
      <c r="F67" s="246"/>
      <c r="G67" s="216" t="s">
        <v>6</v>
      </c>
      <c r="H67" s="244"/>
      <c r="I67" s="277" t="s">
        <v>42</v>
      </c>
      <c r="J67" s="155">
        <v>4.7999999999999996E-3</v>
      </c>
      <c r="K67" s="187"/>
      <c r="L67" s="187"/>
      <c r="M67" s="154" t="s">
        <v>340</v>
      </c>
      <c r="N67" s="244"/>
      <c r="O67" s="248"/>
      <c r="P67" s="249"/>
      <c r="Q67" s="246"/>
    </row>
    <row r="68" spans="2:17">
      <c r="B68" s="225"/>
      <c r="C68" s="272"/>
      <c r="D68" s="250"/>
      <c r="E68" s="251"/>
      <c r="F68" s="246"/>
      <c r="G68" s="216"/>
      <c r="H68" s="244"/>
      <c r="I68" s="277" t="s">
        <v>43</v>
      </c>
      <c r="J68" s="155">
        <v>5.9800000000000001E-3</v>
      </c>
      <c r="K68" s="187"/>
      <c r="L68" s="187"/>
      <c r="M68" s="154" t="s">
        <v>340</v>
      </c>
      <c r="N68" s="244"/>
      <c r="O68" s="248"/>
      <c r="P68" s="249"/>
      <c r="Q68" s="246"/>
    </row>
    <row r="69" spans="2:17">
      <c r="B69" s="225"/>
      <c r="C69" s="272"/>
      <c r="D69" s="250"/>
      <c r="E69" s="251"/>
      <c r="F69" s="246"/>
      <c r="G69" s="216"/>
      <c r="H69" s="244"/>
      <c r="I69" s="277" t="s">
        <v>44</v>
      </c>
      <c r="J69" s="155">
        <v>7.0399999999999994E-3</v>
      </c>
      <c r="K69" s="187"/>
      <c r="L69" s="187"/>
      <c r="M69" s="154" t="s">
        <v>340</v>
      </c>
      <c r="N69" s="244"/>
      <c r="O69" s="248"/>
      <c r="P69" s="249"/>
      <c r="Q69" s="246"/>
    </row>
    <row r="70" spans="2:17">
      <c r="B70" s="225"/>
      <c r="C70" s="272"/>
      <c r="D70" s="250"/>
      <c r="E70" s="251"/>
      <c r="F70" s="246"/>
      <c r="G70" s="216"/>
      <c r="H70" s="244"/>
      <c r="I70" s="277" t="s">
        <v>45</v>
      </c>
      <c r="J70" s="155">
        <v>8.0099999999999998E-3</v>
      </c>
      <c r="K70" s="187"/>
      <c r="L70" s="187"/>
      <c r="M70" s="154" t="s">
        <v>340</v>
      </c>
      <c r="N70" s="244"/>
      <c r="O70" s="248"/>
      <c r="P70" s="249"/>
      <c r="Q70" s="246"/>
    </row>
    <row r="71" spans="2:17">
      <c r="B71" s="225"/>
      <c r="C71" s="272"/>
      <c r="D71" s="250"/>
      <c r="E71" s="251"/>
      <c r="F71" s="246"/>
      <c r="G71" s="216"/>
      <c r="H71" s="244"/>
      <c r="I71" s="277" t="s">
        <v>46</v>
      </c>
      <c r="J71" s="155">
        <v>1.0200000000000001E-2</v>
      </c>
      <c r="K71" s="187"/>
      <c r="L71" s="187"/>
      <c r="M71" s="154" t="s">
        <v>340</v>
      </c>
      <c r="N71" s="244"/>
      <c r="O71" s="248"/>
      <c r="P71" s="249"/>
      <c r="Q71" s="246"/>
    </row>
    <row r="72" spans="2:17">
      <c r="B72" s="225"/>
      <c r="C72" s="272"/>
      <c r="D72" s="250"/>
      <c r="E72" s="251"/>
      <c r="F72" s="246"/>
      <c r="G72" s="216"/>
      <c r="H72" s="244"/>
      <c r="I72" s="277" t="s">
        <v>48</v>
      </c>
      <c r="J72" s="155">
        <v>1.221E-2</v>
      </c>
      <c r="K72" s="187"/>
      <c r="L72" s="187"/>
      <c r="M72" s="154" t="s">
        <v>340</v>
      </c>
      <c r="N72" s="244"/>
      <c r="O72" s="248"/>
      <c r="P72" s="249"/>
      <c r="Q72" s="246"/>
    </row>
    <row r="73" spans="2:17">
      <c r="B73" s="225"/>
      <c r="C73" s="272"/>
      <c r="D73" s="250"/>
      <c r="E73" s="251"/>
      <c r="F73" s="246"/>
      <c r="G73" s="216"/>
      <c r="H73" s="244"/>
      <c r="I73" s="277" t="s">
        <v>50</v>
      </c>
      <c r="J73" s="155">
        <v>1.3080000000000001E-2</v>
      </c>
      <c r="K73" s="187"/>
      <c r="L73" s="187"/>
      <c r="M73" s="154" t="s">
        <v>340</v>
      </c>
      <c r="N73" s="244"/>
      <c r="O73" s="248"/>
      <c r="P73" s="249"/>
      <c r="Q73" s="246"/>
    </row>
    <row r="74" spans="2:17">
      <c r="B74" s="225"/>
      <c r="C74" s="272"/>
      <c r="D74" s="250"/>
      <c r="E74" s="251"/>
      <c r="F74" s="246"/>
      <c r="G74" s="216"/>
      <c r="H74" s="244"/>
      <c r="I74" s="277" t="s">
        <v>52</v>
      </c>
      <c r="J74" s="155">
        <v>1.3500000000000002E-2</v>
      </c>
      <c r="K74" s="187"/>
      <c r="L74" s="187"/>
      <c r="M74" s="154" t="s">
        <v>340</v>
      </c>
      <c r="N74" s="244"/>
      <c r="O74" s="248"/>
      <c r="P74" s="249"/>
      <c r="Q74" s="246"/>
    </row>
    <row r="75" spans="2:17">
      <c r="B75" s="225"/>
      <c r="C75" s="272"/>
      <c r="D75" s="250"/>
      <c r="E75" s="251"/>
      <c r="F75" s="246"/>
      <c r="G75" s="216"/>
      <c r="H75" s="244"/>
      <c r="I75" s="277" t="s">
        <v>61</v>
      </c>
      <c r="J75" s="155">
        <v>1.3720000000000001E-2</v>
      </c>
      <c r="K75" s="187"/>
      <c r="L75" s="187"/>
      <c r="M75" s="154" t="s">
        <v>340</v>
      </c>
      <c r="N75" s="244"/>
      <c r="O75" s="248"/>
      <c r="P75" s="249"/>
      <c r="Q75" s="246"/>
    </row>
    <row r="76" spans="2:17">
      <c r="B76" s="225"/>
      <c r="C76" s="272"/>
      <c r="D76" s="250"/>
      <c r="E76" s="251"/>
      <c r="F76" s="246"/>
      <c r="G76" s="216"/>
      <c r="H76" s="244"/>
      <c r="I76" s="277" t="s">
        <v>62</v>
      </c>
      <c r="J76" s="155">
        <v>1.337E-2</v>
      </c>
      <c r="K76" s="187"/>
      <c r="L76" s="187"/>
      <c r="M76" s="154" t="s">
        <v>340</v>
      </c>
      <c r="N76" s="244"/>
      <c r="O76" s="248"/>
      <c r="P76" s="249"/>
      <c r="Q76" s="246"/>
    </row>
    <row r="77" spans="2:17">
      <c r="B77" s="225"/>
      <c r="C77" s="272"/>
      <c r="D77" s="252"/>
      <c r="E77" s="253"/>
      <c r="F77" s="246"/>
      <c r="G77" s="216" t="s">
        <v>6</v>
      </c>
      <c r="H77" s="244"/>
      <c r="I77" s="254" t="s">
        <v>34</v>
      </c>
      <c r="J77" s="263" t="s">
        <v>34</v>
      </c>
      <c r="K77" s="255"/>
      <c r="L77" s="255"/>
      <c r="M77" s="256"/>
      <c r="N77" s="244"/>
      <c r="O77" s="257"/>
      <c r="P77" s="258"/>
      <c r="Q77" s="246"/>
    </row>
    <row r="78" spans="2:17">
      <c r="B78" s="233"/>
      <c r="C78" s="273"/>
      <c r="D78" s="234"/>
      <c r="E78" s="235"/>
      <c r="F78" s="236"/>
      <c r="G78" s="216" t="s">
        <v>6</v>
      </c>
      <c r="H78" s="226"/>
      <c r="I78" s="226"/>
      <c r="J78" s="226"/>
      <c r="K78" s="226"/>
      <c r="L78" s="226"/>
      <c r="M78" s="226"/>
      <c r="N78" s="226"/>
      <c r="O78" s="226"/>
      <c r="P78" s="226"/>
      <c r="Q78" s="236"/>
    </row>
    <row r="79" spans="2:17">
      <c r="B79" s="215"/>
      <c r="C79" s="215"/>
      <c r="D79" s="218"/>
      <c r="E79" s="219"/>
      <c r="F79" s="215"/>
      <c r="G79" s="215" t="s">
        <v>6</v>
      </c>
      <c r="H79" s="215"/>
      <c r="I79" s="215"/>
      <c r="J79" s="215"/>
      <c r="K79" s="215"/>
      <c r="L79" s="215"/>
      <c r="M79" s="215"/>
      <c r="N79" s="215"/>
      <c r="O79" s="215"/>
      <c r="P79" s="215"/>
      <c r="Q79" s="215"/>
    </row>
    <row r="80" spans="2:17">
      <c r="B80" s="215"/>
      <c r="C80" s="215"/>
      <c r="D80" s="218"/>
      <c r="E80" s="219"/>
      <c r="F80" s="215"/>
      <c r="G80" s="215" t="s">
        <v>6</v>
      </c>
      <c r="H80" s="215"/>
      <c r="I80" s="215"/>
      <c r="J80" s="215"/>
      <c r="K80" s="215"/>
      <c r="L80" s="215"/>
      <c r="M80" s="215"/>
      <c r="N80" s="215"/>
      <c r="O80" s="215"/>
      <c r="P80" s="215"/>
      <c r="Q80" s="215"/>
    </row>
    <row r="81" spans="2:17">
      <c r="B81" s="237" t="s">
        <v>370</v>
      </c>
      <c r="C81" s="215"/>
      <c r="D81" s="218"/>
      <c r="E81" s="219"/>
      <c r="F81" s="215"/>
      <c r="G81" s="215" t="s">
        <v>6</v>
      </c>
      <c r="H81" s="215"/>
      <c r="I81" s="215"/>
      <c r="J81" s="215"/>
      <c r="K81" s="215"/>
      <c r="L81" s="215"/>
      <c r="M81" s="215"/>
      <c r="N81" s="215"/>
      <c r="O81" s="215"/>
      <c r="P81" s="215"/>
      <c r="Q81" s="215"/>
    </row>
    <row r="82" spans="2:17">
      <c r="B82" s="220"/>
      <c r="C82" s="271"/>
      <c r="D82" s="240"/>
      <c r="E82" s="241"/>
      <c r="F82" s="224"/>
      <c r="G82" s="216" t="s">
        <v>6</v>
      </c>
      <c r="H82" s="221"/>
      <c r="I82" s="221"/>
      <c r="J82" s="221"/>
      <c r="K82" s="221"/>
      <c r="L82" s="221"/>
      <c r="M82" s="221"/>
      <c r="N82" s="221"/>
      <c r="O82" s="221"/>
      <c r="P82" s="221"/>
      <c r="Q82" s="224"/>
    </row>
    <row r="83" spans="2:17">
      <c r="B83" s="225"/>
      <c r="C83" s="272"/>
      <c r="D83" s="242" t="s">
        <v>371</v>
      </c>
      <c r="E83" s="243"/>
      <c r="F83" s="246"/>
      <c r="G83" s="216" t="s">
        <v>6</v>
      </c>
      <c r="H83" s="244"/>
      <c r="I83" s="245" t="s">
        <v>372</v>
      </c>
      <c r="J83" s="244"/>
      <c r="K83" s="244"/>
      <c r="L83" s="244"/>
      <c r="M83" s="244"/>
      <c r="N83" s="244"/>
      <c r="O83" s="244"/>
      <c r="P83" s="244"/>
      <c r="Q83" s="246"/>
    </row>
    <row r="84" spans="2:17">
      <c r="B84" s="225"/>
      <c r="C84" s="274" t="s">
        <v>336</v>
      </c>
      <c r="D84" s="229"/>
      <c r="E84" s="283"/>
      <c r="F84" s="246"/>
      <c r="G84" s="209" t="s">
        <v>6</v>
      </c>
      <c r="H84" s="244"/>
      <c r="I84" s="247" t="s">
        <v>8</v>
      </c>
      <c r="J84" s="247" t="s">
        <v>9</v>
      </c>
      <c r="K84" s="244"/>
      <c r="L84" s="244"/>
      <c r="M84" s="244"/>
      <c r="N84" s="244"/>
      <c r="O84" s="244"/>
      <c r="P84" s="244"/>
      <c r="Q84" s="246"/>
    </row>
    <row r="85" spans="2:17">
      <c r="B85" s="225"/>
      <c r="C85" s="272" t="s">
        <v>338</v>
      </c>
      <c r="D85" s="230"/>
      <c r="E85" s="284"/>
      <c r="F85" s="246"/>
      <c r="G85" s="209" t="s">
        <v>6</v>
      </c>
      <c r="H85" s="244"/>
      <c r="I85" s="277"/>
      <c r="J85" s="169"/>
      <c r="K85" s="244"/>
      <c r="L85" s="244"/>
      <c r="M85" s="244"/>
      <c r="N85" s="244"/>
      <c r="O85" s="244"/>
      <c r="P85" s="244"/>
      <c r="Q85" s="246"/>
    </row>
    <row r="86" spans="2:17">
      <c r="B86" s="225"/>
      <c r="C86" s="272" t="s">
        <v>341</v>
      </c>
      <c r="D86" s="230"/>
      <c r="E86" s="284"/>
      <c r="F86" s="246"/>
      <c r="G86" s="209" t="s">
        <v>6</v>
      </c>
      <c r="H86" s="244"/>
      <c r="I86" s="277"/>
      <c r="J86" s="169"/>
      <c r="K86" s="244"/>
      <c r="L86" s="244"/>
      <c r="M86" s="244"/>
      <c r="N86" s="244"/>
      <c r="O86" s="244"/>
      <c r="P86" s="244"/>
      <c r="Q86" s="246"/>
    </row>
    <row r="87" spans="2:17">
      <c r="B87" s="225"/>
      <c r="C87" s="272" t="s">
        <v>345</v>
      </c>
      <c r="D87" s="230"/>
      <c r="E87" s="284"/>
      <c r="F87" s="246"/>
      <c r="G87" s="209" t="s">
        <v>6</v>
      </c>
      <c r="H87" s="244"/>
      <c r="I87" s="277"/>
      <c r="J87" s="169"/>
      <c r="K87" s="244"/>
      <c r="L87" s="244"/>
      <c r="M87" s="244"/>
      <c r="N87" s="244"/>
      <c r="O87" s="244"/>
      <c r="P87" s="244"/>
      <c r="Q87" s="246"/>
    </row>
    <row r="88" spans="2:17" s="215" customFormat="1">
      <c r="B88" s="225"/>
      <c r="C88" s="272"/>
      <c r="D88" s="230"/>
      <c r="E88" s="284"/>
      <c r="F88" s="246"/>
      <c r="G88" s="209"/>
      <c r="H88" s="244"/>
      <c r="I88" s="277"/>
      <c r="J88" s="169"/>
      <c r="K88" s="244"/>
      <c r="L88" s="244"/>
      <c r="M88" s="244"/>
      <c r="N88" s="244"/>
      <c r="O88" s="244"/>
      <c r="P88" s="244"/>
      <c r="Q88" s="246"/>
    </row>
    <row r="89" spans="2:17" s="215" customFormat="1">
      <c r="B89" s="225"/>
      <c r="C89" s="272"/>
      <c r="D89" s="230"/>
      <c r="E89" s="284"/>
      <c r="F89" s="246"/>
      <c r="G89" s="209"/>
      <c r="H89" s="244"/>
      <c r="I89" s="277"/>
      <c r="J89" s="169"/>
      <c r="K89" s="244"/>
      <c r="L89" s="244"/>
      <c r="M89" s="244"/>
      <c r="N89" s="244"/>
      <c r="O89" s="244"/>
      <c r="P89" s="244"/>
      <c r="Q89" s="246"/>
    </row>
    <row r="90" spans="2:17" s="215" customFormat="1">
      <c r="B90" s="225"/>
      <c r="C90" s="272"/>
      <c r="D90" s="230"/>
      <c r="E90" s="284"/>
      <c r="F90" s="246"/>
      <c r="G90" s="209"/>
      <c r="H90" s="244"/>
      <c r="I90" s="277"/>
      <c r="J90" s="169"/>
      <c r="K90" s="244"/>
      <c r="L90" s="244"/>
      <c r="M90" s="244"/>
      <c r="N90" s="244"/>
      <c r="O90" s="244"/>
      <c r="P90" s="244"/>
      <c r="Q90" s="246"/>
    </row>
    <row r="91" spans="2:17" s="215" customFormat="1">
      <c r="B91" s="225"/>
      <c r="C91" s="272"/>
      <c r="D91" s="230"/>
      <c r="E91" s="284"/>
      <c r="F91" s="246"/>
      <c r="G91" s="209"/>
      <c r="H91" s="244"/>
      <c r="I91" s="277"/>
      <c r="J91" s="169"/>
      <c r="K91" s="244"/>
      <c r="L91" s="244"/>
      <c r="M91" s="244"/>
      <c r="N91" s="244"/>
      <c r="O91" s="244"/>
      <c r="P91" s="244"/>
      <c r="Q91" s="246"/>
    </row>
    <row r="92" spans="2:17" s="215" customFormat="1">
      <c r="B92" s="225"/>
      <c r="C92" s="272"/>
      <c r="D92" s="230"/>
      <c r="E92" s="284"/>
      <c r="F92" s="246"/>
      <c r="G92" s="209"/>
      <c r="H92" s="244"/>
      <c r="I92" s="277"/>
      <c r="J92" s="169"/>
      <c r="K92" s="244"/>
      <c r="L92" s="244"/>
      <c r="M92" s="244"/>
      <c r="N92" s="244"/>
      <c r="O92" s="244"/>
      <c r="P92" s="244"/>
      <c r="Q92" s="246"/>
    </row>
    <row r="93" spans="2:17" s="215" customFormat="1">
      <c r="B93" s="225"/>
      <c r="C93" s="272"/>
      <c r="D93" s="230"/>
      <c r="E93" s="284"/>
      <c r="F93" s="246"/>
      <c r="G93" s="209"/>
      <c r="H93" s="244"/>
      <c r="I93" s="277"/>
      <c r="J93" s="169"/>
      <c r="K93" s="244"/>
      <c r="L93" s="244"/>
      <c r="M93" s="244"/>
      <c r="N93" s="244"/>
      <c r="O93" s="244"/>
      <c r="P93" s="244"/>
      <c r="Q93" s="246"/>
    </row>
    <row r="94" spans="2:17">
      <c r="B94" s="225"/>
      <c r="C94" s="272"/>
      <c r="D94" s="230"/>
      <c r="E94" s="284"/>
      <c r="F94" s="246"/>
      <c r="G94" s="209" t="s">
        <v>6</v>
      </c>
      <c r="H94" s="244"/>
      <c r="I94" s="277"/>
      <c r="J94" s="169"/>
      <c r="K94" s="244"/>
      <c r="L94" s="244"/>
      <c r="M94" s="244"/>
      <c r="N94" s="244"/>
      <c r="O94" s="244"/>
      <c r="P94" s="244"/>
      <c r="Q94" s="246"/>
    </row>
    <row r="95" spans="2:17">
      <c r="B95" s="225"/>
      <c r="C95" s="272"/>
      <c r="D95" s="230"/>
      <c r="E95" s="284"/>
      <c r="F95" s="246"/>
      <c r="G95" s="209" t="s">
        <v>6</v>
      </c>
      <c r="H95" s="244"/>
      <c r="I95" s="277"/>
      <c r="J95" s="169"/>
      <c r="K95" s="244"/>
      <c r="L95" s="244"/>
      <c r="M95" s="244"/>
      <c r="N95" s="244"/>
      <c r="O95" s="244"/>
      <c r="P95" s="244"/>
      <c r="Q95" s="246"/>
    </row>
    <row r="96" spans="2:17">
      <c r="B96" s="225"/>
      <c r="C96" s="272"/>
      <c r="D96" s="230"/>
      <c r="E96" s="284"/>
      <c r="F96" s="246"/>
      <c r="G96" s="209" t="s">
        <v>6</v>
      </c>
      <c r="H96" s="244"/>
      <c r="I96" s="277"/>
      <c r="J96" s="169"/>
      <c r="K96" s="244"/>
      <c r="L96" s="244"/>
      <c r="M96" s="244"/>
      <c r="N96" s="244"/>
      <c r="O96" s="244"/>
      <c r="P96" s="244"/>
      <c r="Q96" s="246"/>
    </row>
    <row r="97" spans="2:17">
      <c r="B97" s="225"/>
      <c r="C97" s="272"/>
      <c r="D97" s="230"/>
      <c r="E97" s="194"/>
      <c r="F97" s="246"/>
      <c r="G97" s="209" t="s">
        <v>6</v>
      </c>
      <c r="H97" s="244"/>
      <c r="I97" s="277"/>
      <c r="J97" s="169"/>
      <c r="K97" s="244"/>
      <c r="L97" s="244"/>
      <c r="M97" s="244"/>
      <c r="N97" s="244"/>
      <c r="O97" s="244"/>
      <c r="P97" s="244"/>
      <c r="Q97" s="246"/>
    </row>
    <row r="98" spans="2:17">
      <c r="B98" s="225"/>
      <c r="C98" s="272"/>
      <c r="D98" s="230"/>
      <c r="E98" s="194"/>
      <c r="F98" s="246"/>
      <c r="G98" s="209" t="s">
        <v>6</v>
      </c>
      <c r="H98" s="244"/>
      <c r="I98" s="277"/>
      <c r="J98" s="169"/>
      <c r="K98" s="244"/>
      <c r="L98" s="244"/>
      <c r="M98" s="244"/>
      <c r="N98" s="244"/>
      <c r="O98" s="244"/>
      <c r="P98" s="244"/>
      <c r="Q98" s="246"/>
    </row>
    <row r="99" spans="2:17">
      <c r="B99" s="225"/>
      <c r="C99" s="272"/>
      <c r="D99" s="230"/>
      <c r="E99" s="194"/>
      <c r="F99" s="246"/>
      <c r="G99" s="209" t="s">
        <v>6</v>
      </c>
      <c r="H99" s="244"/>
      <c r="I99" s="277"/>
      <c r="J99" s="169"/>
      <c r="K99" s="244"/>
      <c r="L99" s="244"/>
      <c r="M99" s="244"/>
      <c r="N99" s="244"/>
      <c r="O99" s="244"/>
      <c r="P99" s="244"/>
      <c r="Q99" s="246"/>
    </row>
    <row r="100" spans="2:17">
      <c r="B100" s="225"/>
      <c r="C100" s="272"/>
      <c r="D100" s="231"/>
      <c r="E100" s="200"/>
      <c r="F100" s="246"/>
      <c r="G100" s="209" t="s">
        <v>6</v>
      </c>
      <c r="H100" s="244"/>
      <c r="I100" s="278"/>
      <c r="J100" s="157"/>
      <c r="K100" s="244"/>
      <c r="L100" s="244"/>
      <c r="M100" s="244"/>
      <c r="N100" s="244"/>
      <c r="O100" s="244"/>
      <c r="P100" s="244"/>
      <c r="Q100" s="246"/>
    </row>
    <row r="101" spans="2:17">
      <c r="B101" s="233"/>
      <c r="C101" s="273"/>
      <c r="D101" s="234"/>
      <c r="E101" s="235"/>
      <c r="F101" s="236"/>
      <c r="G101" s="216" t="s">
        <v>6</v>
      </c>
      <c r="H101" s="226"/>
      <c r="I101" s="226"/>
      <c r="J101" s="226"/>
      <c r="K101" s="226"/>
      <c r="L101" s="226"/>
      <c r="M101" s="226"/>
      <c r="N101" s="226"/>
      <c r="O101" s="226"/>
      <c r="P101" s="226"/>
      <c r="Q101" s="236"/>
    </row>
    <row r="102" spans="2:17">
      <c r="B102" s="215"/>
      <c r="C102" s="215"/>
      <c r="D102" s="215"/>
      <c r="E102" s="215"/>
      <c r="F102" s="215"/>
      <c r="G102" s="215" t="s">
        <v>6</v>
      </c>
      <c r="H102" s="215"/>
      <c r="I102" s="215"/>
      <c r="J102" s="215"/>
      <c r="K102" s="215"/>
      <c r="L102" s="215"/>
      <c r="M102" s="215"/>
      <c r="N102" s="215"/>
      <c r="O102" s="215"/>
      <c r="P102" s="215"/>
      <c r="Q102" s="215"/>
    </row>
    <row r="103" spans="2:17">
      <c r="B103" s="215"/>
      <c r="C103" s="215"/>
      <c r="D103" s="215"/>
      <c r="E103" s="215"/>
      <c r="F103" s="215"/>
      <c r="G103" s="215" t="s">
        <v>6</v>
      </c>
      <c r="H103" s="215"/>
      <c r="I103" s="215"/>
      <c r="J103" s="215"/>
      <c r="K103" s="215"/>
      <c r="L103" s="215"/>
      <c r="M103" s="215"/>
      <c r="N103" s="215"/>
      <c r="O103" s="215"/>
      <c r="P103" s="215"/>
      <c r="Q103" s="215"/>
    </row>
    <row r="104" spans="2:17">
      <c r="B104" s="237" t="s">
        <v>373</v>
      </c>
      <c r="C104" s="215"/>
      <c r="D104" s="215"/>
      <c r="E104" s="215"/>
      <c r="F104" s="215"/>
      <c r="G104" s="215" t="s">
        <v>6</v>
      </c>
      <c r="H104" s="215"/>
      <c r="I104" s="215"/>
      <c r="J104" s="215"/>
      <c r="K104" s="215"/>
      <c r="L104" s="215"/>
      <c r="M104" s="215"/>
      <c r="N104" s="215"/>
      <c r="O104" s="215"/>
      <c r="P104" s="215"/>
      <c r="Q104" s="215"/>
    </row>
    <row r="105" spans="2:17">
      <c r="B105" s="220"/>
      <c r="C105" s="271"/>
      <c r="D105" s="221"/>
      <c r="E105" s="221"/>
      <c r="F105" s="224"/>
      <c r="G105" s="216" t="s">
        <v>6</v>
      </c>
      <c r="H105" s="221"/>
      <c r="I105" s="221"/>
      <c r="J105" s="221"/>
      <c r="K105" s="221"/>
      <c r="L105" s="221"/>
      <c r="M105" s="221"/>
      <c r="N105" s="221"/>
      <c r="O105" s="221"/>
      <c r="P105" s="221"/>
      <c r="Q105" s="224"/>
    </row>
    <row r="106" spans="2:17">
      <c r="B106" s="225"/>
      <c r="C106" s="272"/>
      <c r="D106" s="245" t="s">
        <v>374</v>
      </c>
      <c r="E106" s="244"/>
      <c r="F106" s="246"/>
      <c r="G106" s="216" t="s">
        <v>6</v>
      </c>
      <c r="H106" s="244"/>
      <c r="I106" s="245" t="s">
        <v>375</v>
      </c>
      <c r="J106" s="244"/>
      <c r="K106" s="244"/>
      <c r="L106" s="244"/>
      <c r="M106" s="244"/>
      <c r="N106" s="244"/>
      <c r="O106" s="244"/>
      <c r="P106" s="244"/>
      <c r="Q106" s="246"/>
    </row>
    <row r="107" spans="2:17">
      <c r="B107" s="225"/>
      <c r="C107" s="274" t="s">
        <v>336</v>
      </c>
      <c r="D107" s="259"/>
      <c r="E107" s="283"/>
      <c r="F107" s="246"/>
      <c r="G107" s="209" t="s">
        <v>6</v>
      </c>
      <c r="H107" s="244"/>
      <c r="I107" s="247" t="s">
        <v>8</v>
      </c>
      <c r="J107" s="247" t="s">
        <v>9</v>
      </c>
      <c r="K107" s="244"/>
      <c r="L107" s="244"/>
      <c r="M107" s="244"/>
      <c r="N107" s="244"/>
      <c r="O107" s="244"/>
      <c r="P107" s="244"/>
      <c r="Q107" s="246"/>
    </row>
    <row r="108" spans="2:17">
      <c r="B108" s="225"/>
      <c r="C108" s="272" t="s">
        <v>338</v>
      </c>
      <c r="D108" s="260"/>
      <c r="E108" s="284"/>
      <c r="F108" s="246"/>
      <c r="G108" s="209" t="s">
        <v>6</v>
      </c>
      <c r="H108" s="244"/>
      <c r="I108" s="277"/>
      <c r="J108" s="169"/>
      <c r="K108" s="244"/>
      <c r="L108" s="244"/>
      <c r="M108" s="244"/>
      <c r="N108" s="244"/>
      <c r="O108" s="244"/>
      <c r="P108" s="244"/>
      <c r="Q108" s="246"/>
    </row>
    <row r="109" spans="2:17">
      <c r="B109" s="225"/>
      <c r="C109" s="272" t="s">
        <v>341</v>
      </c>
      <c r="D109" s="260"/>
      <c r="E109" s="284"/>
      <c r="F109" s="246"/>
      <c r="G109" s="209" t="s">
        <v>6</v>
      </c>
      <c r="H109" s="244"/>
      <c r="I109" s="277"/>
      <c r="J109" s="169"/>
      <c r="K109" s="244"/>
      <c r="L109" s="244"/>
      <c r="M109" s="244"/>
      <c r="N109" s="244"/>
      <c r="O109" s="244"/>
      <c r="P109" s="244"/>
      <c r="Q109" s="246"/>
    </row>
    <row r="110" spans="2:17">
      <c r="B110" s="225"/>
      <c r="C110" s="272" t="s">
        <v>345</v>
      </c>
      <c r="D110" s="260"/>
      <c r="E110" s="284"/>
      <c r="F110" s="246"/>
      <c r="G110" s="209" t="s">
        <v>6</v>
      </c>
      <c r="H110" s="244"/>
      <c r="I110" s="277"/>
      <c r="J110" s="169"/>
      <c r="K110" s="244"/>
      <c r="L110" s="244"/>
      <c r="M110" s="244"/>
      <c r="N110" s="244"/>
      <c r="O110" s="244"/>
      <c r="P110" s="244"/>
      <c r="Q110" s="246"/>
    </row>
    <row r="111" spans="2:17" s="215" customFormat="1">
      <c r="B111" s="225"/>
      <c r="C111" s="272"/>
      <c r="D111" s="260"/>
      <c r="E111" s="284"/>
      <c r="F111" s="246"/>
      <c r="G111" s="209"/>
      <c r="H111" s="244"/>
      <c r="I111" s="277"/>
      <c r="J111" s="169"/>
      <c r="K111" s="244"/>
      <c r="L111" s="244"/>
      <c r="M111" s="244"/>
      <c r="N111" s="244"/>
      <c r="O111" s="244"/>
      <c r="P111" s="244"/>
      <c r="Q111" s="246"/>
    </row>
    <row r="112" spans="2:17" s="215" customFormat="1">
      <c r="B112" s="225"/>
      <c r="C112" s="272"/>
      <c r="D112" s="260"/>
      <c r="E112" s="284"/>
      <c r="F112" s="246"/>
      <c r="G112" s="209"/>
      <c r="H112" s="244"/>
      <c r="I112" s="277"/>
      <c r="J112" s="169"/>
      <c r="K112" s="244"/>
      <c r="L112" s="244"/>
      <c r="M112" s="244"/>
      <c r="N112" s="244"/>
      <c r="O112" s="244"/>
      <c r="P112" s="244"/>
      <c r="Q112" s="246"/>
    </row>
    <row r="113" spans="2:17" s="215" customFormat="1">
      <c r="B113" s="225"/>
      <c r="C113" s="272"/>
      <c r="D113" s="260"/>
      <c r="E113" s="284"/>
      <c r="F113" s="246"/>
      <c r="G113" s="209"/>
      <c r="H113" s="244"/>
      <c r="I113" s="277"/>
      <c r="J113" s="169"/>
      <c r="K113" s="244"/>
      <c r="L113" s="244"/>
      <c r="M113" s="244"/>
      <c r="N113" s="244"/>
      <c r="O113" s="244"/>
      <c r="P113" s="244"/>
      <c r="Q113" s="246"/>
    </row>
    <row r="114" spans="2:17" s="215" customFormat="1">
      <c r="B114" s="225"/>
      <c r="C114" s="272"/>
      <c r="D114" s="260"/>
      <c r="E114" s="284"/>
      <c r="F114" s="246"/>
      <c r="G114" s="209"/>
      <c r="H114" s="244"/>
      <c r="I114" s="277"/>
      <c r="J114" s="169"/>
      <c r="K114" s="244"/>
      <c r="L114" s="244"/>
      <c r="M114" s="244"/>
      <c r="N114" s="244"/>
      <c r="O114" s="244"/>
      <c r="P114" s="244"/>
      <c r="Q114" s="246"/>
    </row>
    <row r="115" spans="2:17" s="215" customFormat="1">
      <c r="B115" s="225"/>
      <c r="C115" s="272"/>
      <c r="D115" s="260"/>
      <c r="E115" s="284"/>
      <c r="F115" s="246"/>
      <c r="G115" s="209"/>
      <c r="H115" s="244"/>
      <c r="I115" s="277"/>
      <c r="J115" s="169"/>
      <c r="K115" s="244"/>
      <c r="L115" s="244"/>
      <c r="M115" s="244"/>
      <c r="N115" s="244"/>
      <c r="O115" s="244"/>
      <c r="P115" s="244"/>
      <c r="Q115" s="246"/>
    </row>
    <row r="116" spans="2:17" s="215" customFormat="1">
      <c r="B116" s="225"/>
      <c r="C116" s="272"/>
      <c r="D116" s="260"/>
      <c r="E116" s="284"/>
      <c r="F116" s="246"/>
      <c r="G116" s="209"/>
      <c r="H116" s="244"/>
      <c r="I116" s="277"/>
      <c r="J116" s="169"/>
      <c r="K116" s="244"/>
      <c r="L116" s="244"/>
      <c r="M116" s="244"/>
      <c r="N116" s="244"/>
      <c r="O116" s="244"/>
      <c r="P116" s="244"/>
      <c r="Q116" s="246"/>
    </row>
    <row r="117" spans="2:17">
      <c r="B117" s="225"/>
      <c r="C117" s="272"/>
      <c r="D117" s="260"/>
      <c r="E117" s="284"/>
      <c r="F117" s="246"/>
      <c r="G117" s="209" t="s">
        <v>6</v>
      </c>
      <c r="H117" s="244"/>
      <c r="I117" s="277"/>
      <c r="J117" s="169"/>
      <c r="K117" s="244"/>
      <c r="L117" s="244"/>
      <c r="M117" s="244"/>
      <c r="N117" s="244"/>
      <c r="O117" s="244"/>
      <c r="P117" s="244"/>
      <c r="Q117" s="246"/>
    </row>
    <row r="118" spans="2:17">
      <c r="B118" s="225"/>
      <c r="C118" s="272"/>
      <c r="D118" s="261"/>
      <c r="E118" s="284"/>
      <c r="F118" s="246"/>
      <c r="G118" s="209" t="s">
        <v>6</v>
      </c>
      <c r="H118" s="244"/>
      <c r="I118" s="277"/>
      <c r="J118" s="169"/>
      <c r="K118" s="244"/>
      <c r="L118" s="244"/>
      <c r="M118" s="244"/>
      <c r="N118" s="244"/>
      <c r="O118" s="244"/>
      <c r="P118" s="244"/>
      <c r="Q118" s="246"/>
    </row>
    <row r="119" spans="2:17">
      <c r="B119" s="225"/>
      <c r="C119" s="272"/>
      <c r="D119" s="262"/>
      <c r="E119" s="153"/>
      <c r="F119" s="246"/>
      <c r="G119" s="209" t="s">
        <v>6</v>
      </c>
      <c r="H119" s="244"/>
      <c r="I119" s="277"/>
      <c r="J119" s="169"/>
      <c r="K119" s="244"/>
      <c r="L119" s="244"/>
      <c r="M119" s="244"/>
      <c r="N119" s="244"/>
      <c r="O119" s="244"/>
      <c r="P119" s="244"/>
      <c r="Q119" s="246"/>
    </row>
    <row r="120" spans="2:17">
      <c r="B120" s="225"/>
      <c r="C120" s="272"/>
      <c r="D120" s="260"/>
      <c r="E120" s="284"/>
      <c r="F120" s="246"/>
      <c r="G120" s="209" t="s">
        <v>6</v>
      </c>
      <c r="H120" s="244"/>
      <c r="I120" s="277"/>
      <c r="J120" s="169"/>
      <c r="K120" s="244"/>
      <c r="L120" s="244"/>
      <c r="M120" s="244"/>
      <c r="N120" s="244"/>
      <c r="O120" s="244"/>
      <c r="P120" s="244"/>
      <c r="Q120" s="246"/>
    </row>
    <row r="121" spans="2:17">
      <c r="B121" s="225"/>
      <c r="C121" s="272"/>
      <c r="D121" s="260"/>
      <c r="E121" s="284"/>
      <c r="F121" s="246"/>
      <c r="G121" s="209" t="s">
        <v>6</v>
      </c>
      <c r="H121" s="244"/>
      <c r="I121" s="277"/>
      <c r="J121" s="169"/>
      <c r="K121" s="244"/>
      <c r="L121" s="244"/>
      <c r="M121" s="244"/>
      <c r="N121" s="244"/>
      <c r="O121" s="244"/>
      <c r="P121" s="244"/>
      <c r="Q121" s="246"/>
    </row>
    <row r="122" spans="2:17">
      <c r="B122" s="225"/>
      <c r="C122" s="272"/>
      <c r="D122" s="260"/>
      <c r="E122" s="284"/>
      <c r="F122" s="246"/>
      <c r="G122" s="209" t="s">
        <v>6</v>
      </c>
      <c r="H122" s="244"/>
      <c r="I122" s="277"/>
      <c r="J122" s="169"/>
      <c r="K122" s="244"/>
      <c r="L122" s="244"/>
      <c r="M122" s="244"/>
      <c r="N122" s="244"/>
      <c r="O122" s="244"/>
      <c r="P122" s="244"/>
      <c r="Q122" s="246"/>
    </row>
    <row r="123" spans="2:17">
      <c r="B123" s="225"/>
      <c r="C123" s="272"/>
      <c r="D123" s="261"/>
      <c r="E123" s="152"/>
      <c r="F123" s="246"/>
      <c r="G123" s="209" t="s">
        <v>6</v>
      </c>
      <c r="H123" s="244"/>
      <c r="I123" s="277"/>
      <c r="J123" s="169"/>
      <c r="K123" s="244"/>
      <c r="L123" s="244"/>
      <c r="M123" s="244"/>
      <c r="N123" s="244"/>
      <c r="O123" s="244"/>
      <c r="P123" s="244"/>
      <c r="Q123" s="246"/>
    </row>
    <row r="124" spans="2:17">
      <c r="B124" s="225"/>
      <c r="C124" s="272"/>
      <c r="D124" s="261"/>
      <c r="E124" s="152"/>
      <c r="F124" s="246"/>
      <c r="G124" s="209" t="s">
        <v>6</v>
      </c>
      <c r="H124" s="244"/>
      <c r="I124" s="277"/>
      <c r="J124" s="169"/>
      <c r="K124" s="244"/>
      <c r="L124" s="244"/>
      <c r="M124" s="244"/>
      <c r="N124" s="244"/>
      <c r="O124" s="244"/>
      <c r="P124" s="244"/>
      <c r="Q124" s="246"/>
    </row>
    <row r="125" spans="2:17">
      <c r="B125" s="225"/>
      <c r="C125" s="272"/>
      <c r="D125" s="179"/>
      <c r="E125" s="204"/>
      <c r="F125" s="246"/>
      <c r="G125" s="209" t="s">
        <v>6</v>
      </c>
      <c r="H125" s="244"/>
      <c r="I125" s="278"/>
      <c r="J125" s="157"/>
      <c r="K125" s="244"/>
      <c r="L125" s="244"/>
      <c r="M125" s="244"/>
      <c r="N125" s="244"/>
      <c r="O125" s="244"/>
      <c r="P125" s="244"/>
      <c r="Q125" s="246"/>
    </row>
    <row r="126" spans="2:17">
      <c r="B126" s="233"/>
      <c r="C126" s="273"/>
      <c r="D126" s="226"/>
      <c r="E126" s="226"/>
      <c r="F126" s="236"/>
      <c r="G126" s="216" t="s">
        <v>6</v>
      </c>
      <c r="H126" s="226"/>
      <c r="I126" s="226"/>
      <c r="J126" s="226"/>
      <c r="K126" s="226"/>
      <c r="L126" s="226"/>
      <c r="M126" s="226"/>
      <c r="N126" s="226"/>
      <c r="O126" s="226"/>
      <c r="P126" s="226"/>
      <c r="Q126" s="236"/>
    </row>
  </sheetData>
  <mergeCells count="1">
    <mergeCell ref="B4:Q5"/>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39933"/>
  </sheetPr>
  <dimension ref="B1:S128"/>
  <sheetViews>
    <sheetView showGridLines="0" workbookViewId="0"/>
  </sheetViews>
  <sheetFormatPr defaultRowHeight="15" outlineLevelCol="1"/>
  <cols>
    <col min="1" max="2" width="9.140625" style="114"/>
    <col min="3" max="3" width="98.42578125" style="114" hidden="1" customWidth="1" outlineLevel="1"/>
    <col min="4" max="4" width="38.28515625" style="114" bestFit="1" customWidth="1" collapsed="1"/>
    <col min="5" max="5" width="25.5703125" style="114" bestFit="1" customWidth="1"/>
    <col min="6" max="6" width="10.7109375" style="114" customWidth="1"/>
    <col min="7" max="7" width="9.140625" style="114"/>
    <col min="8" max="8" width="9" style="348" customWidth="1"/>
    <col min="9" max="9" width="23.140625" style="348" bestFit="1" customWidth="1"/>
    <col min="10" max="10" width="17.42578125" style="348" bestFit="1" customWidth="1"/>
    <col min="11" max="11" width="9.140625" style="348"/>
    <col min="12" max="12" width="18.42578125" style="348" bestFit="1" customWidth="1"/>
    <col min="13" max="13" width="10.28515625" style="348" customWidth="1"/>
    <col min="14" max="19" width="9.140625" style="348"/>
    <col min="20" max="16384" width="9.140625" style="114"/>
  </cols>
  <sheetData>
    <row r="1" spans="2:19">
      <c r="C1" s="346" t="s">
        <v>376</v>
      </c>
      <c r="D1" s="346" t="s">
        <v>376</v>
      </c>
    </row>
    <row r="2" spans="2:19">
      <c r="B2" s="289"/>
      <c r="C2" s="289"/>
      <c r="D2" s="289"/>
      <c r="E2" s="289"/>
      <c r="F2" s="289"/>
      <c r="G2" s="289"/>
    </row>
    <row r="3" spans="2:19">
      <c r="B3" s="289"/>
      <c r="C3" s="289"/>
      <c r="D3" s="289"/>
      <c r="E3" s="289"/>
      <c r="F3" s="289"/>
      <c r="G3" s="289"/>
    </row>
    <row r="4" spans="2:19">
      <c r="B4" s="423" t="s">
        <v>536</v>
      </c>
      <c r="C4" s="424"/>
      <c r="D4" s="425"/>
      <c r="E4" s="425"/>
      <c r="F4" s="425"/>
      <c r="G4" s="425"/>
      <c r="H4" s="425"/>
      <c r="I4" s="425"/>
      <c r="J4" s="425"/>
      <c r="K4" s="425"/>
      <c r="L4" s="425"/>
      <c r="M4" s="425"/>
      <c r="N4" s="426"/>
    </row>
    <row r="5" spans="2:19">
      <c r="B5" s="427"/>
      <c r="C5" s="428"/>
      <c r="D5" s="428"/>
      <c r="E5" s="428"/>
      <c r="F5" s="428"/>
      <c r="G5" s="428"/>
      <c r="H5" s="428"/>
      <c r="I5" s="428"/>
      <c r="J5" s="428"/>
      <c r="K5" s="428"/>
      <c r="L5" s="428"/>
      <c r="M5" s="428"/>
      <c r="N5" s="429"/>
    </row>
    <row r="6" spans="2:19">
      <c r="B6" s="289"/>
      <c r="C6" s="289"/>
      <c r="D6" s="289"/>
      <c r="E6" s="289"/>
      <c r="F6" s="289"/>
      <c r="G6" s="289"/>
    </row>
    <row r="7" spans="2:19">
      <c r="B7" s="312" t="s">
        <v>377</v>
      </c>
      <c r="C7" s="289"/>
      <c r="D7" s="289"/>
      <c r="E7" s="289"/>
      <c r="F7" s="289"/>
      <c r="G7" s="289"/>
    </row>
    <row r="8" spans="2:19">
      <c r="B8" s="188"/>
      <c r="C8" s="299"/>
      <c r="D8" s="347"/>
      <c r="E8" s="347"/>
      <c r="F8" s="411"/>
      <c r="G8" s="355"/>
      <c r="H8" s="162"/>
      <c r="I8" s="162"/>
      <c r="J8" s="162"/>
      <c r="K8" s="162"/>
      <c r="L8" s="162"/>
      <c r="M8" s="162"/>
      <c r="N8" s="97"/>
    </row>
    <row r="9" spans="2:19">
      <c r="B9" s="165"/>
      <c r="C9" s="327"/>
      <c r="D9" s="317" t="s">
        <v>221</v>
      </c>
      <c r="E9" s="414" t="str">
        <f ca="1">_xll.meCurveCalibrateSwap(E16,E17,E18,D25:E34,D42:E47,I42:J47,L43:M47,D93:E118,I94:K118,D54:E66,I55:J66,L55:M66,D74:E86,I75:M86)</f>
        <v>EURYC STD Curve has been set (0.01300 sec)</v>
      </c>
      <c r="F9" s="360"/>
      <c r="G9" s="360"/>
      <c r="H9" s="376"/>
      <c r="I9" s="376"/>
      <c r="J9" s="376"/>
      <c r="K9" s="376"/>
      <c r="L9" s="376"/>
      <c r="M9" s="376"/>
      <c r="N9" s="378"/>
    </row>
    <row r="10" spans="2:19">
      <c r="B10" s="308"/>
      <c r="C10" s="328"/>
      <c r="D10" s="302"/>
      <c r="E10" s="302"/>
      <c r="F10" s="361"/>
      <c r="G10" s="361"/>
      <c r="H10" s="100"/>
      <c r="I10" s="100"/>
      <c r="J10" s="100"/>
      <c r="K10" s="100"/>
      <c r="L10" s="100"/>
      <c r="M10" s="100"/>
      <c r="N10" s="98"/>
    </row>
    <row r="11" spans="2:19">
      <c r="B11" s="289"/>
      <c r="C11" s="289"/>
      <c r="D11" s="289"/>
      <c r="E11" s="289"/>
      <c r="F11" s="289"/>
      <c r="G11" s="289"/>
    </row>
    <row r="12" spans="2:19" s="289" customFormat="1">
      <c r="H12" s="348"/>
      <c r="I12" s="348"/>
      <c r="J12" s="348"/>
      <c r="K12" s="348"/>
      <c r="L12" s="348"/>
      <c r="M12" s="348"/>
      <c r="N12" s="348"/>
      <c r="O12" s="348"/>
      <c r="P12" s="348"/>
      <c r="Q12" s="348"/>
      <c r="R12" s="348"/>
      <c r="S12" s="348"/>
    </row>
    <row r="13" spans="2:19">
      <c r="B13" s="312" t="s">
        <v>317</v>
      </c>
      <c r="C13" s="325"/>
      <c r="D13" s="294"/>
      <c r="E13" s="295"/>
      <c r="F13" s="289"/>
      <c r="G13" s="289"/>
    </row>
    <row r="14" spans="2:19">
      <c r="B14" s="296"/>
      <c r="C14" s="326"/>
      <c r="D14" s="298"/>
      <c r="E14" s="299"/>
      <c r="F14" s="322"/>
      <c r="G14" s="289"/>
    </row>
    <row r="15" spans="2:19">
      <c r="B15" s="300"/>
      <c r="C15" s="327"/>
      <c r="D15" s="303" t="s">
        <v>317</v>
      </c>
      <c r="E15" s="304"/>
      <c r="F15" s="323"/>
      <c r="G15" s="289"/>
    </row>
    <row r="16" spans="2:19">
      <c r="B16" s="300"/>
      <c r="C16" s="327" t="s">
        <v>318</v>
      </c>
      <c r="D16" s="305" t="s">
        <v>1</v>
      </c>
      <c r="E16" s="338" t="s">
        <v>2</v>
      </c>
      <c r="F16" s="323"/>
      <c r="G16" s="289"/>
    </row>
    <row r="17" spans="2:7">
      <c r="B17" s="300"/>
      <c r="C17" s="327" t="s">
        <v>319</v>
      </c>
      <c r="D17" s="306" t="s">
        <v>320</v>
      </c>
      <c r="E17" s="339" t="s">
        <v>378</v>
      </c>
      <c r="F17" s="323"/>
      <c r="G17" s="289"/>
    </row>
    <row r="18" spans="2:7">
      <c r="B18" s="300"/>
      <c r="C18" s="327" t="s">
        <v>321</v>
      </c>
      <c r="D18" s="307" t="s">
        <v>322</v>
      </c>
      <c r="E18" s="340" t="s">
        <v>379</v>
      </c>
      <c r="F18" s="323"/>
      <c r="G18" s="289"/>
    </row>
    <row r="19" spans="2:7">
      <c r="B19" s="308"/>
      <c r="C19" s="328"/>
      <c r="D19" s="309"/>
      <c r="E19" s="310"/>
      <c r="F19" s="311"/>
      <c r="G19" s="289"/>
    </row>
    <row r="20" spans="2:7">
      <c r="B20" s="289"/>
      <c r="C20" s="289"/>
      <c r="D20" s="289"/>
      <c r="E20" s="289"/>
      <c r="F20" s="289"/>
      <c r="G20" s="289"/>
    </row>
    <row r="21" spans="2:7">
      <c r="B21" s="289"/>
      <c r="C21" s="289"/>
      <c r="D21" s="289"/>
      <c r="E21" s="289"/>
      <c r="F21" s="289"/>
      <c r="G21" s="289"/>
    </row>
    <row r="22" spans="2:7">
      <c r="B22" s="312" t="s">
        <v>324</v>
      </c>
      <c r="C22" s="325"/>
      <c r="D22" s="294"/>
      <c r="E22" s="295"/>
      <c r="F22" s="289"/>
      <c r="G22" s="289"/>
    </row>
    <row r="23" spans="2:7">
      <c r="B23" s="296"/>
      <c r="C23" s="326"/>
      <c r="D23" s="298"/>
      <c r="E23" s="299"/>
      <c r="F23" s="322"/>
      <c r="G23" s="289"/>
    </row>
    <row r="24" spans="2:7">
      <c r="B24" s="300"/>
      <c r="C24" s="327"/>
      <c r="D24" s="303" t="s">
        <v>324</v>
      </c>
      <c r="E24" s="313"/>
      <c r="F24" s="324"/>
      <c r="G24" s="289"/>
    </row>
    <row r="25" spans="2:7">
      <c r="B25" s="300"/>
      <c r="C25" s="327" t="s">
        <v>325</v>
      </c>
      <c r="D25" s="305" t="s">
        <v>4</v>
      </c>
      <c r="E25" s="167">
        <f ca="1">Settings.COB</f>
        <v>42892</v>
      </c>
      <c r="F25" s="324"/>
      <c r="G25" s="289"/>
    </row>
    <row r="26" spans="2:7">
      <c r="B26" s="300"/>
      <c r="C26" s="327" t="s">
        <v>326</v>
      </c>
      <c r="D26" s="306" t="s">
        <v>5</v>
      </c>
      <c r="E26" s="339" t="s">
        <v>0</v>
      </c>
      <c r="F26" s="324"/>
      <c r="G26" s="289"/>
    </row>
    <row r="27" spans="2:7">
      <c r="B27" s="300"/>
      <c r="C27" s="327" t="s">
        <v>327</v>
      </c>
      <c r="D27" s="306" t="s">
        <v>328</v>
      </c>
      <c r="E27" s="339" t="s">
        <v>329</v>
      </c>
      <c r="F27" s="183"/>
      <c r="G27" s="348"/>
    </row>
    <row r="28" spans="2:7">
      <c r="B28" s="300"/>
      <c r="C28" s="327" t="s">
        <v>330</v>
      </c>
      <c r="D28" s="306" t="s">
        <v>331</v>
      </c>
      <c r="E28" s="339" t="s">
        <v>329</v>
      </c>
      <c r="F28" s="183"/>
      <c r="G28" s="348"/>
    </row>
    <row r="29" spans="2:7">
      <c r="B29" s="300"/>
      <c r="C29" s="327" t="s">
        <v>380</v>
      </c>
      <c r="D29" s="306" t="s">
        <v>381</v>
      </c>
      <c r="E29" s="339" t="b">
        <v>1</v>
      </c>
      <c r="F29" s="183"/>
      <c r="G29" s="348"/>
    </row>
    <row r="30" spans="2:7">
      <c r="B30" s="300"/>
      <c r="C30" s="327" t="s">
        <v>382</v>
      </c>
      <c r="D30" s="306" t="s">
        <v>383</v>
      </c>
      <c r="E30" s="339" t="b">
        <v>0</v>
      </c>
      <c r="F30" s="183"/>
      <c r="G30" s="348"/>
    </row>
    <row r="31" spans="2:7">
      <c r="B31" s="300"/>
      <c r="C31" s="327" t="s">
        <v>384</v>
      </c>
      <c r="D31" s="306" t="s">
        <v>385</v>
      </c>
      <c r="E31" s="339" t="s">
        <v>386</v>
      </c>
      <c r="F31" s="183"/>
      <c r="G31" s="348"/>
    </row>
    <row r="32" spans="2:7">
      <c r="B32" s="300"/>
      <c r="C32" s="327" t="s">
        <v>387</v>
      </c>
      <c r="D32" s="306" t="s">
        <v>388</v>
      </c>
      <c r="E32" s="339" t="s">
        <v>389</v>
      </c>
      <c r="F32" s="139"/>
      <c r="G32" s="348"/>
    </row>
    <row r="33" spans="2:14">
      <c r="B33" s="300"/>
      <c r="C33" s="327" t="s">
        <v>390</v>
      </c>
      <c r="D33" s="321" t="s">
        <v>391</v>
      </c>
      <c r="E33" s="341" t="s">
        <v>3</v>
      </c>
      <c r="F33" s="139"/>
      <c r="G33" s="348"/>
    </row>
    <row r="34" spans="2:14">
      <c r="B34" s="300"/>
      <c r="C34" s="327" t="s">
        <v>392</v>
      </c>
      <c r="D34" s="307"/>
      <c r="E34" s="340"/>
      <c r="F34" s="183"/>
      <c r="G34" s="348"/>
    </row>
    <row r="35" spans="2:14">
      <c r="B35" s="300"/>
      <c r="C35" s="327"/>
      <c r="D35" s="335"/>
      <c r="E35" s="315"/>
      <c r="F35" s="318"/>
      <c r="G35" s="348"/>
    </row>
    <row r="36" spans="2:14">
      <c r="B36" s="308"/>
      <c r="C36" s="328"/>
      <c r="D36" s="172"/>
      <c r="E36" s="185"/>
      <c r="F36" s="98"/>
      <c r="G36" s="348"/>
    </row>
    <row r="37" spans="2:14">
      <c r="B37" s="289"/>
      <c r="C37" s="325"/>
      <c r="D37" s="160"/>
      <c r="E37" s="143"/>
      <c r="F37" s="348"/>
      <c r="G37" s="348"/>
    </row>
    <row r="38" spans="2:14">
      <c r="B38" s="289"/>
      <c r="C38" s="325"/>
      <c r="D38" s="160"/>
      <c r="E38" s="143"/>
      <c r="F38" s="348"/>
      <c r="G38" s="348"/>
      <c r="I38" s="348" t="s">
        <v>6</v>
      </c>
      <c r="K38" s="138"/>
    </row>
    <row r="39" spans="2:14">
      <c r="B39" s="312" t="s">
        <v>393</v>
      </c>
      <c r="C39" s="325"/>
      <c r="D39" s="348"/>
      <c r="E39" s="160"/>
      <c r="F39" s="143"/>
      <c r="G39" s="348"/>
      <c r="H39" s="143"/>
      <c r="N39" s="158"/>
    </row>
    <row r="40" spans="2:14">
      <c r="B40" s="296"/>
      <c r="C40" s="297"/>
      <c r="D40" s="162"/>
      <c r="E40" s="141"/>
      <c r="F40" s="168"/>
      <c r="G40" s="209"/>
      <c r="H40" s="168"/>
      <c r="I40" s="162"/>
      <c r="J40" s="162"/>
      <c r="K40" s="162"/>
      <c r="L40" s="162"/>
      <c r="M40" s="162"/>
      <c r="N40" s="97"/>
    </row>
    <row r="41" spans="2:14">
      <c r="B41" s="300"/>
      <c r="C41" s="301"/>
      <c r="D41" s="314" t="s">
        <v>394</v>
      </c>
      <c r="E41" s="315"/>
      <c r="F41" s="316"/>
      <c r="G41" s="209"/>
      <c r="H41" s="316"/>
      <c r="I41" s="317" t="s">
        <v>395</v>
      </c>
      <c r="J41" s="316"/>
      <c r="K41" s="316"/>
      <c r="L41" s="317" t="s">
        <v>396</v>
      </c>
      <c r="M41" s="316"/>
      <c r="N41" s="318"/>
    </row>
    <row r="42" spans="2:14">
      <c r="B42" s="300"/>
      <c r="C42" s="327" t="s">
        <v>336</v>
      </c>
      <c r="D42" s="305" t="s">
        <v>14</v>
      </c>
      <c r="E42" s="342" t="s">
        <v>7</v>
      </c>
      <c r="F42" s="316"/>
      <c r="G42" s="209"/>
      <c r="H42" s="316"/>
      <c r="I42" s="329" t="s">
        <v>14</v>
      </c>
      <c r="J42" s="342" t="s">
        <v>7</v>
      </c>
      <c r="K42" s="316"/>
      <c r="L42" s="330" t="s">
        <v>8</v>
      </c>
      <c r="M42" s="330" t="s">
        <v>9</v>
      </c>
      <c r="N42" s="318"/>
    </row>
    <row r="43" spans="2:14">
      <c r="B43" s="300"/>
      <c r="C43" s="327" t="s">
        <v>338</v>
      </c>
      <c r="D43" s="306" t="s">
        <v>16</v>
      </c>
      <c r="E43" s="343" t="s">
        <v>15</v>
      </c>
      <c r="F43" s="316"/>
      <c r="G43" s="209"/>
      <c r="H43" s="316"/>
      <c r="I43" s="331" t="s">
        <v>397</v>
      </c>
      <c r="J43" s="344" t="s">
        <v>15</v>
      </c>
      <c r="K43" s="316"/>
      <c r="L43" s="203" t="s">
        <v>26</v>
      </c>
      <c r="M43" s="180">
        <v>-3.7399999999999998E-3</v>
      </c>
      <c r="N43" s="318"/>
    </row>
    <row r="44" spans="2:14">
      <c r="B44" s="300"/>
      <c r="C44" s="327" t="s">
        <v>345</v>
      </c>
      <c r="D44" s="306" t="s">
        <v>398</v>
      </c>
      <c r="E44" s="343" t="s">
        <v>18</v>
      </c>
      <c r="F44" s="316"/>
      <c r="G44" s="209"/>
      <c r="H44" s="316"/>
      <c r="I44" s="331" t="s">
        <v>388</v>
      </c>
      <c r="J44" s="343" t="s">
        <v>399</v>
      </c>
      <c r="K44" s="316"/>
      <c r="L44" s="336" t="s">
        <v>291</v>
      </c>
      <c r="M44" s="195">
        <v>-3.29E-3</v>
      </c>
      <c r="N44" s="318"/>
    </row>
    <row r="45" spans="2:14">
      <c r="B45" s="300"/>
      <c r="C45" s="327"/>
      <c r="D45" s="306"/>
      <c r="E45" s="343"/>
      <c r="F45" s="316"/>
      <c r="G45" s="209"/>
      <c r="H45" s="316"/>
      <c r="I45" s="331" t="s">
        <v>400</v>
      </c>
      <c r="J45" s="344">
        <v>2</v>
      </c>
      <c r="K45" s="316"/>
      <c r="L45" s="336" t="s">
        <v>25</v>
      </c>
      <c r="M45" s="195">
        <v>-2.5400000000000002E-3</v>
      </c>
      <c r="N45" s="318"/>
    </row>
    <row r="46" spans="2:14">
      <c r="B46" s="300"/>
      <c r="C46" s="327"/>
      <c r="D46" s="306"/>
      <c r="E46" s="343"/>
      <c r="F46" s="316"/>
      <c r="G46" s="209"/>
      <c r="H46" s="316"/>
      <c r="I46" s="331" t="s">
        <v>401</v>
      </c>
      <c r="J46" s="344" t="s">
        <v>20</v>
      </c>
      <c r="K46" s="316"/>
      <c r="L46" s="336" t="s">
        <v>27</v>
      </c>
      <c r="M46" s="195">
        <v>-1.31E-3</v>
      </c>
      <c r="N46" s="318"/>
    </row>
    <row r="47" spans="2:14">
      <c r="B47" s="300"/>
      <c r="C47" s="327"/>
      <c r="D47" s="307"/>
      <c r="E47" s="200"/>
      <c r="F47" s="316"/>
      <c r="G47" s="209"/>
      <c r="H47" s="316"/>
      <c r="I47" s="332"/>
      <c r="J47" s="159"/>
      <c r="K47" s="316"/>
      <c r="L47" s="337" t="s">
        <v>34</v>
      </c>
      <c r="M47" s="202" t="s">
        <v>34</v>
      </c>
      <c r="N47" s="318"/>
    </row>
    <row r="48" spans="2:14">
      <c r="B48" s="300"/>
      <c r="C48" s="301"/>
      <c r="D48" s="335"/>
      <c r="E48" s="315"/>
      <c r="F48" s="316"/>
      <c r="G48" s="209"/>
      <c r="H48" s="316"/>
      <c r="I48" s="316"/>
      <c r="J48" s="316"/>
      <c r="K48" s="316"/>
      <c r="L48" s="316"/>
      <c r="M48" s="316"/>
      <c r="N48" s="318"/>
    </row>
    <row r="49" spans="2:14">
      <c r="B49" s="308"/>
      <c r="C49" s="302"/>
      <c r="D49" s="172"/>
      <c r="E49" s="185"/>
      <c r="F49" s="100"/>
      <c r="G49" s="209"/>
      <c r="H49" s="100"/>
      <c r="I49" s="100"/>
      <c r="J49" s="100"/>
      <c r="K49" s="100"/>
      <c r="L49" s="100"/>
      <c r="M49" s="100"/>
      <c r="N49" s="98"/>
    </row>
    <row r="50" spans="2:14">
      <c r="B50" s="289"/>
      <c r="C50" s="290"/>
      <c r="D50" s="160"/>
      <c r="E50" s="143"/>
      <c r="F50" s="348"/>
      <c r="G50" s="348"/>
      <c r="N50" s="158"/>
    </row>
    <row r="51" spans="2:14">
      <c r="B51" s="312" t="s">
        <v>402</v>
      </c>
      <c r="C51" s="325"/>
      <c r="D51" s="160"/>
      <c r="E51" s="143"/>
      <c r="F51" s="348"/>
      <c r="G51" s="348"/>
      <c r="N51" s="158"/>
    </row>
    <row r="52" spans="2:14">
      <c r="B52" s="296"/>
      <c r="C52" s="297"/>
      <c r="D52" s="141"/>
      <c r="E52" s="168"/>
      <c r="F52" s="162"/>
      <c r="G52" s="209"/>
      <c r="H52" s="162"/>
      <c r="I52" s="162"/>
      <c r="J52" s="162"/>
      <c r="K52" s="162"/>
      <c r="L52" s="162"/>
      <c r="M52" s="162"/>
      <c r="N52" s="97"/>
    </row>
    <row r="53" spans="2:14">
      <c r="B53" s="300"/>
      <c r="C53" s="301"/>
      <c r="D53" s="314" t="s">
        <v>403</v>
      </c>
      <c r="E53" s="315"/>
      <c r="F53" s="316"/>
      <c r="G53" s="209"/>
      <c r="H53" s="316"/>
      <c r="I53" s="317" t="s">
        <v>404</v>
      </c>
      <c r="J53" s="316"/>
      <c r="K53" s="316"/>
      <c r="L53" s="317" t="s">
        <v>405</v>
      </c>
      <c r="M53" s="316"/>
      <c r="N53" s="318"/>
    </row>
    <row r="54" spans="2:14">
      <c r="B54" s="300"/>
      <c r="C54" s="327" t="s">
        <v>336</v>
      </c>
      <c r="D54" s="305" t="s">
        <v>14</v>
      </c>
      <c r="E54" s="342" t="s">
        <v>7</v>
      </c>
      <c r="F54" s="316"/>
      <c r="G54" s="209"/>
      <c r="H54" s="316"/>
      <c r="I54" s="330" t="s">
        <v>8</v>
      </c>
      <c r="J54" s="330" t="s">
        <v>9</v>
      </c>
      <c r="K54" s="316"/>
      <c r="L54" s="330" t="s">
        <v>8</v>
      </c>
      <c r="M54" s="330" t="s">
        <v>9</v>
      </c>
      <c r="N54" s="318"/>
    </row>
    <row r="55" spans="2:14">
      <c r="B55" s="300"/>
      <c r="C55" s="327" t="s">
        <v>338</v>
      </c>
      <c r="D55" s="306" t="s">
        <v>16</v>
      </c>
      <c r="E55" s="343" t="s">
        <v>15</v>
      </c>
      <c r="F55" s="316"/>
      <c r="G55" s="209"/>
      <c r="H55" s="316"/>
      <c r="I55" s="203" t="s">
        <v>34</v>
      </c>
      <c r="J55" s="180" t="s">
        <v>34</v>
      </c>
      <c r="K55" s="316"/>
      <c r="L55" s="203" t="s">
        <v>406</v>
      </c>
      <c r="M55" s="180">
        <v>-2.5100000000000001E-3</v>
      </c>
      <c r="N55" s="318"/>
    </row>
    <row r="56" spans="2:14">
      <c r="B56" s="300"/>
      <c r="C56" s="327" t="s">
        <v>343</v>
      </c>
      <c r="D56" s="306" t="s">
        <v>407</v>
      </c>
      <c r="E56" s="343">
        <v>2</v>
      </c>
      <c r="F56" s="316"/>
      <c r="G56" s="209"/>
      <c r="H56" s="316"/>
      <c r="I56" s="336" t="s">
        <v>34</v>
      </c>
      <c r="J56" s="195" t="s">
        <v>34</v>
      </c>
      <c r="K56" s="316"/>
      <c r="L56" s="336" t="s">
        <v>47</v>
      </c>
      <c r="M56" s="195">
        <v>-2.4499999999999999E-3</v>
      </c>
      <c r="N56" s="318"/>
    </row>
    <row r="57" spans="2:14">
      <c r="B57" s="300"/>
      <c r="C57" s="327" t="s">
        <v>345</v>
      </c>
      <c r="D57" s="306" t="s">
        <v>401</v>
      </c>
      <c r="E57" s="343" t="s">
        <v>20</v>
      </c>
      <c r="F57" s="316"/>
      <c r="G57" s="209"/>
      <c r="H57" s="316"/>
      <c r="I57" s="336" t="s">
        <v>34</v>
      </c>
      <c r="J57" s="195" t="s">
        <v>34</v>
      </c>
      <c r="K57" s="316"/>
      <c r="L57" s="336" t="s">
        <v>49</v>
      </c>
      <c r="M57" s="195">
        <v>-2.3899999999999998E-3</v>
      </c>
      <c r="N57" s="318"/>
    </row>
    <row r="58" spans="2:14">
      <c r="B58" s="300"/>
      <c r="C58" s="327" t="s">
        <v>408</v>
      </c>
      <c r="D58" s="306" t="s">
        <v>409</v>
      </c>
      <c r="E58" s="343" t="b">
        <v>0</v>
      </c>
      <c r="F58" s="316"/>
      <c r="G58" s="209"/>
      <c r="H58" s="316"/>
      <c r="I58" s="336" t="s">
        <v>34</v>
      </c>
      <c r="J58" s="195" t="s">
        <v>34</v>
      </c>
      <c r="K58" s="316"/>
      <c r="L58" s="336" t="s">
        <v>51</v>
      </c>
      <c r="M58" s="195">
        <v>-2.32E-3</v>
      </c>
      <c r="N58" s="318"/>
    </row>
    <row r="59" spans="2:14">
      <c r="B59" s="300"/>
      <c r="C59" s="327" t="s">
        <v>410</v>
      </c>
      <c r="D59" s="306" t="s">
        <v>411</v>
      </c>
      <c r="E59" s="343">
        <v>2</v>
      </c>
      <c r="F59" s="316"/>
      <c r="G59" s="209"/>
      <c r="H59" s="316"/>
      <c r="I59" s="336" t="s">
        <v>34</v>
      </c>
      <c r="J59" s="195" t="s">
        <v>34</v>
      </c>
      <c r="K59" s="316"/>
      <c r="L59" s="336" t="s">
        <v>54</v>
      </c>
      <c r="M59" s="195">
        <v>-2.2200000000000002E-3</v>
      </c>
      <c r="N59" s="318"/>
    </row>
    <row r="60" spans="2:14">
      <c r="B60" s="300"/>
      <c r="C60" s="327"/>
      <c r="D60" s="306"/>
      <c r="E60" s="343"/>
      <c r="F60" s="316"/>
      <c r="G60" s="209"/>
      <c r="H60" s="316"/>
      <c r="I60" s="336" t="s">
        <v>34</v>
      </c>
      <c r="J60" s="195" t="s">
        <v>34</v>
      </c>
      <c r="K60" s="316"/>
      <c r="L60" s="336" t="s">
        <v>55</v>
      </c>
      <c r="M60" s="195">
        <v>-2.14E-3</v>
      </c>
      <c r="N60" s="318"/>
    </row>
    <row r="61" spans="2:14">
      <c r="B61" s="300"/>
      <c r="C61" s="327"/>
      <c r="D61" s="306"/>
      <c r="E61" s="343"/>
      <c r="F61" s="316"/>
      <c r="G61" s="209"/>
      <c r="H61" s="316"/>
      <c r="I61" s="336" t="s">
        <v>34</v>
      </c>
      <c r="J61" s="195" t="s">
        <v>34</v>
      </c>
      <c r="K61" s="316"/>
      <c r="L61" s="336" t="s">
        <v>56</v>
      </c>
      <c r="M61" s="195">
        <v>-2.0399999999999997E-3</v>
      </c>
      <c r="N61" s="318"/>
    </row>
    <row r="62" spans="2:14">
      <c r="B62" s="300"/>
      <c r="C62" s="327"/>
      <c r="D62" s="306"/>
      <c r="E62" s="343"/>
      <c r="F62" s="316"/>
      <c r="G62" s="209"/>
      <c r="H62" s="316"/>
      <c r="I62" s="336" t="s">
        <v>34</v>
      </c>
      <c r="J62" s="195" t="s">
        <v>34</v>
      </c>
      <c r="K62" s="316"/>
      <c r="L62" s="336" t="s">
        <v>57</v>
      </c>
      <c r="M62" s="195">
        <v>-1.91E-3</v>
      </c>
      <c r="N62" s="318"/>
    </row>
    <row r="63" spans="2:14">
      <c r="B63" s="300"/>
      <c r="C63" s="327"/>
      <c r="D63" s="306"/>
      <c r="E63" s="343"/>
      <c r="F63" s="316"/>
      <c r="G63" s="209"/>
      <c r="H63" s="316"/>
      <c r="I63" s="336" t="s">
        <v>34</v>
      </c>
      <c r="J63" s="195" t="s">
        <v>34</v>
      </c>
      <c r="K63" s="316"/>
      <c r="L63" s="336" t="s">
        <v>58</v>
      </c>
      <c r="M63" s="195">
        <v>-1.7899999999999999E-3</v>
      </c>
      <c r="N63" s="318"/>
    </row>
    <row r="64" spans="2:14">
      <c r="B64" s="300"/>
      <c r="C64" s="327"/>
      <c r="D64" s="306"/>
      <c r="E64" s="343"/>
      <c r="F64" s="316"/>
      <c r="G64" s="209"/>
      <c r="H64" s="316"/>
      <c r="I64" s="336" t="s">
        <v>34</v>
      </c>
      <c r="J64" s="195" t="s">
        <v>34</v>
      </c>
      <c r="K64" s="316"/>
      <c r="L64" s="336" t="s">
        <v>59</v>
      </c>
      <c r="M64" s="195">
        <v>-1.66E-3</v>
      </c>
      <c r="N64" s="318"/>
    </row>
    <row r="65" spans="2:14">
      <c r="B65" s="300"/>
      <c r="C65" s="327"/>
      <c r="D65" s="306"/>
      <c r="E65" s="343"/>
      <c r="F65" s="316"/>
      <c r="G65" s="209"/>
      <c r="H65" s="316"/>
      <c r="I65" s="336" t="s">
        <v>34</v>
      </c>
      <c r="J65" s="195" t="s">
        <v>34</v>
      </c>
      <c r="K65" s="316"/>
      <c r="L65" s="336" t="s">
        <v>60</v>
      </c>
      <c r="M65" s="195">
        <v>-1.5E-3</v>
      </c>
      <c r="N65" s="318"/>
    </row>
    <row r="66" spans="2:14">
      <c r="B66" s="300"/>
      <c r="C66" s="327"/>
      <c r="D66" s="307"/>
      <c r="E66" s="200"/>
      <c r="F66" s="316"/>
      <c r="G66" s="209"/>
      <c r="H66" s="316"/>
      <c r="I66" s="337" t="s">
        <v>34</v>
      </c>
      <c r="J66" s="202" t="s">
        <v>34</v>
      </c>
      <c r="K66" s="316"/>
      <c r="L66" s="337" t="s">
        <v>34</v>
      </c>
      <c r="M66" s="202" t="s">
        <v>34</v>
      </c>
      <c r="N66" s="318"/>
    </row>
    <row r="67" spans="2:14">
      <c r="B67" s="300"/>
      <c r="C67" s="301"/>
      <c r="D67" s="335"/>
      <c r="E67" s="315"/>
      <c r="F67" s="316"/>
      <c r="G67" s="209"/>
      <c r="H67" s="316"/>
      <c r="I67" s="316"/>
      <c r="J67" s="316"/>
      <c r="K67" s="316"/>
      <c r="L67" s="316"/>
      <c r="M67" s="316"/>
      <c r="N67" s="318"/>
    </row>
    <row r="68" spans="2:14">
      <c r="B68" s="308"/>
      <c r="C68" s="302"/>
      <c r="D68" s="172"/>
      <c r="E68" s="185"/>
      <c r="F68" s="100"/>
      <c r="G68" s="209"/>
      <c r="H68" s="100"/>
      <c r="I68" s="100"/>
      <c r="J68" s="100"/>
      <c r="K68" s="100"/>
      <c r="L68" s="100"/>
      <c r="M68" s="100"/>
      <c r="N68" s="98"/>
    </row>
    <row r="69" spans="2:14">
      <c r="B69" s="289"/>
      <c r="C69" s="289"/>
      <c r="D69" s="348"/>
      <c r="E69" s="348"/>
      <c r="F69" s="348"/>
      <c r="G69" s="348"/>
    </row>
    <row r="70" spans="2:14">
      <c r="B70" s="289"/>
      <c r="C70" s="290"/>
      <c r="D70" s="160"/>
      <c r="E70" s="143"/>
      <c r="F70" s="348"/>
      <c r="G70" s="348"/>
      <c r="N70" s="158"/>
    </row>
    <row r="71" spans="2:14">
      <c r="B71" s="312" t="s">
        <v>412</v>
      </c>
      <c r="C71" s="325"/>
      <c r="D71" s="160"/>
      <c r="E71" s="143"/>
      <c r="F71" s="348"/>
      <c r="G71" s="348"/>
      <c r="N71" s="158"/>
    </row>
    <row r="72" spans="2:14">
      <c r="B72" s="296"/>
      <c r="C72" s="297"/>
      <c r="D72" s="141"/>
      <c r="E72" s="168"/>
      <c r="F72" s="162"/>
      <c r="G72" s="209"/>
      <c r="H72" s="162"/>
      <c r="I72" s="162"/>
      <c r="J72" s="162"/>
      <c r="K72" s="162"/>
      <c r="L72" s="162"/>
      <c r="M72" s="162"/>
      <c r="N72" s="97"/>
    </row>
    <row r="73" spans="2:14">
      <c r="B73" s="300"/>
      <c r="C73" s="301"/>
      <c r="D73" s="314" t="s">
        <v>413</v>
      </c>
      <c r="E73" s="315"/>
      <c r="F73" s="316"/>
      <c r="G73" s="209"/>
      <c r="H73" s="316"/>
      <c r="I73" s="317" t="s">
        <v>414</v>
      </c>
      <c r="J73" s="316"/>
      <c r="K73" s="316"/>
      <c r="L73" s="316"/>
      <c r="M73" s="316"/>
      <c r="N73" s="318"/>
    </row>
    <row r="74" spans="2:14">
      <c r="B74" s="300"/>
      <c r="C74" s="327" t="s">
        <v>415</v>
      </c>
      <c r="D74" s="305" t="s">
        <v>337</v>
      </c>
      <c r="E74" s="342" t="s">
        <v>7</v>
      </c>
      <c r="F74" s="316"/>
      <c r="G74" s="209"/>
      <c r="H74" s="316"/>
      <c r="I74" s="319" t="s">
        <v>416</v>
      </c>
      <c r="J74" s="319" t="s">
        <v>10</v>
      </c>
      <c r="K74" s="319" t="s">
        <v>11</v>
      </c>
      <c r="L74" s="319" t="s">
        <v>9</v>
      </c>
      <c r="M74" s="319" t="s">
        <v>28</v>
      </c>
      <c r="N74" s="318"/>
    </row>
    <row r="75" spans="2:14">
      <c r="B75" s="300"/>
      <c r="C75" s="327" t="s">
        <v>417</v>
      </c>
      <c r="D75" s="306" t="s">
        <v>339</v>
      </c>
      <c r="E75" s="343" t="s">
        <v>15</v>
      </c>
      <c r="F75" s="316"/>
      <c r="G75" s="209"/>
      <c r="H75" s="316"/>
      <c r="I75" s="196" t="s">
        <v>34</v>
      </c>
      <c r="J75" s="210" t="s">
        <v>34</v>
      </c>
      <c r="K75" s="210" t="s">
        <v>34</v>
      </c>
      <c r="L75" s="201" t="s">
        <v>34</v>
      </c>
      <c r="M75" s="193" t="s">
        <v>34</v>
      </c>
      <c r="N75" s="318"/>
    </row>
    <row r="76" spans="2:14">
      <c r="B76" s="300"/>
      <c r="C76" s="327" t="s">
        <v>418</v>
      </c>
      <c r="D76" s="306" t="s">
        <v>344</v>
      </c>
      <c r="E76" s="343" t="s">
        <v>419</v>
      </c>
      <c r="F76" s="316"/>
      <c r="G76" s="209"/>
      <c r="H76" s="316"/>
      <c r="I76" s="175" t="s">
        <v>34</v>
      </c>
      <c r="J76" s="210" t="s">
        <v>34</v>
      </c>
      <c r="K76" s="210" t="s">
        <v>34</v>
      </c>
      <c r="L76" s="201" t="s">
        <v>34</v>
      </c>
      <c r="M76" s="193" t="s">
        <v>34</v>
      </c>
      <c r="N76" s="318"/>
    </row>
    <row r="77" spans="2:14">
      <c r="B77" s="300"/>
      <c r="C77" s="327" t="s">
        <v>420</v>
      </c>
      <c r="D77" s="306" t="s">
        <v>346</v>
      </c>
      <c r="E77" s="343" t="s">
        <v>20</v>
      </c>
      <c r="F77" s="316"/>
      <c r="G77" s="209"/>
      <c r="H77" s="316"/>
      <c r="I77" s="149" t="s">
        <v>34</v>
      </c>
      <c r="J77" s="150" t="s">
        <v>34</v>
      </c>
      <c r="K77" s="150" t="s">
        <v>34</v>
      </c>
      <c r="L77" s="189" t="s">
        <v>34</v>
      </c>
      <c r="M77" s="186" t="s">
        <v>34</v>
      </c>
      <c r="N77" s="318"/>
    </row>
    <row r="78" spans="2:14">
      <c r="B78" s="300"/>
      <c r="C78" s="327" t="s">
        <v>421</v>
      </c>
      <c r="D78" s="306" t="s">
        <v>422</v>
      </c>
      <c r="E78" s="190">
        <v>0</v>
      </c>
      <c r="F78" s="316"/>
      <c r="G78" s="209"/>
      <c r="H78" s="316"/>
      <c r="I78" s="149" t="s">
        <v>34</v>
      </c>
      <c r="J78" s="150" t="s">
        <v>34</v>
      </c>
      <c r="K78" s="150" t="s">
        <v>34</v>
      </c>
      <c r="L78" s="189" t="s">
        <v>34</v>
      </c>
      <c r="M78" s="186" t="s">
        <v>34</v>
      </c>
      <c r="N78" s="318"/>
    </row>
    <row r="79" spans="2:14">
      <c r="B79" s="300"/>
      <c r="C79" s="327" t="s">
        <v>423</v>
      </c>
      <c r="D79" s="306" t="s">
        <v>409</v>
      </c>
      <c r="E79" s="343" t="b">
        <v>0</v>
      </c>
      <c r="F79" s="316"/>
      <c r="G79" s="209"/>
      <c r="H79" s="316"/>
      <c r="I79" s="149" t="s">
        <v>34</v>
      </c>
      <c r="J79" s="150" t="s">
        <v>34</v>
      </c>
      <c r="K79" s="150" t="s">
        <v>34</v>
      </c>
      <c r="L79" s="189" t="s">
        <v>34</v>
      </c>
      <c r="M79" s="186" t="s">
        <v>34</v>
      </c>
      <c r="N79" s="318"/>
    </row>
    <row r="80" spans="2:14">
      <c r="B80" s="300"/>
      <c r="C80" s="327" t="s">
        <v>424</v>
      </c>
      <c r="D80" s="306" t="s">
        <v>411</v>
      </c>
      <c r="E80" s="343">
        <v>2</v>
      </c>
      <c r="F80" s="316"/>
      <c r="G80" s="209"/>
      <c r="H80" s="316"/>
      <c r="I80" s="149" t="s">
        <v>34</v>
      </c>
      <c r="J80" s="150" t="s">
        <v>34</v>
      </c>
      <c r="K80" s="150" t="s">
        <v>34</v>
      </c>
      <c r="L80" s="189" t="s">
        <v>34</v>
      </c>
      <c r="M80" s="186" t="s">
        <v>34</v>
      </c>
      <c r="N80" s="318"/>
    </row>
    <row r="81" spans="2:14">
      <c r="B81" s="300"/>
      <c r="C81" s="327"/>
      <c r="D81" s="306"/>
      <c r="E81" s="343"/>
      <c r="F81" s="316"/>
      <c r="G81" s="209"/>
      <c r="H81" s="316"/>
      <c r="I81" s="149" t="s">
        <v>34</v>
      </c>
      <c r="J81" s="150" t="s">
        <v>34</v>
      </c>
      <c r="K81" s="150" t="s">
        <v>34</v>
      </c>
      <c r="L81" s="189" t="s">
        <v>34</v>
      </c>
      <c r="M81" s="186" t="s">
        <v>34</v>
      </c>
      <c r="N81" s="318"/>
    </row>
    <row r="82" spans="2:14">
      <c r="B82" s="300"/>
      <c r="C82" s="327"/>
      <c r="D82" s="306"/>
      <c r="E82" s="343"/>
      <c r="F82" s="316"/>
      <c r="G82" s="209"/>
      <c r="H82" s="316"/>
      <c r="I82" s="149" t="s">
        <v>34</v>
      </c>
      <c r="J82" s="150" t="s">
        <v>34</v>
      </c>
      <c r="K82" s="150" t="s">
        <v>34</v>
      </c>
      <c r="L82" s="189" t="s">
        <v>34</v>
      </c>
      <c r="M82" s="186" t="s">
        <v>34</v>
      </c>
      <c r="N82" s="318"/>
    </row>
    <row r="83" spans="2:14">
      <c r="B83" s="300"/>
      <c r="C83" s="327"/>
      <c r="D83" s="306"/>
      <c r="E83" s="343"/>
      <c r="F83" s="316"/>
      <c r="G83" s="209"/>
      <c r="H83" s="316"/>
      <c r="I83" s="156" t="s">
        <v>34</v>
      </c>
      <c r="J83" s="171" t="s">
        <v>34</v>
      </c>
      <c r="K83" s="171" t="s">
        <v>34</v>
      </c>
      <c r="L83" s="182" t="s">
        <v>34</v>
      </c>
      <c r="M83" s="212" t="s">
        <v>34</v>
      </c>
      <c r="N83" s="318"/>
    </row>
    <row r="84" spans="2:14">
      <c r="B84" s="300"/>
      <c r="C84" s="327"/>
      <c r="D84" s="306"/>
      <c r="E84" s="343"/>
      <c r="F84" s="316"/>
      <c r="G84" s="209"/>
      <c r="H84" s="316"/>
      <c r="I84" s="156" t="s">
        <v>34</v>
      </c>
      <c r="J84" s="171" t="s">
        <v>34</v>
      </c>
      <c r="K84" s="171" t="s">
        <v>34</v>
      </c>
      <c r="L84" s="182" t="s">
        <v>34</v>
      </c>
      <c r="M84" s="212" t="s">
        <v>34</v>
      </c>
      <c r="N84" s="318"/>
    </row>
    <row r="85" spans="2:14">
      <c r="B85" s="300"/>
      <c r="C85" s="327"/>
      <c r="D85" s="306"/>
      <c r="E85" s="343"/>
      <c r="F85" s="316"/>
      <c r="G85" s="209"/>
      <c r="H85" s="316"/>
      <c r="I85" s="156" t="s">
        <v>34</v>
      </c>
      <c r="J85" s="171" t="s">
        <v>34</v>
      </c>
      <c r="K85" s="171" t="s">
        <v>34</v>
      </c>
      <c r="L85" s="182" t="s">
        <v>34</v>
      </c>
      <c r="M85" s="212" t="s">
        <v>34</v>
      </c>
      <c r="N85" s="318"/>
    </row>
    <row r="86" spans="2:14">
      <c r="B86" s="300"/>
      <c r="C86" s="327"/>
      <c r="D86" s="307"/>
      <c r="E86" s="345"/>
      <c r="F86" s="316"/>
      <c r="G86" s="209"/>
      <c r="H86" s="316"/>
      <c r="I86" s="214" t="s">
        <v>34</v>
      </c>
      <c r="J86" s="151" t="s">
        <v>34</v>
      </c>
      <c r="K86" s="151" t="s">
        <v>34</v>
      </c>
      <c r="L86" s="208" t="s">
        <v>34</v>
      </c>
      <c r="M86" s="147" t="s">
        <v>34</v>
      </c>
      <c r="N86" s="318"/>
    </row>
    <row r="87" spans="2:14">
      <c r="B87" s="308"/>
      <c r="C87" s="302"/>
      <c r="D87" s="172"/>
      <c r="E87" s="185"/>
      <c r="F87" s="100"/>
      <c r="G87" s="211"/>
      <c r="H87" s="99"/>
      <c r="I87" s="100"/>
      <c r="J87" s="100"/>
      <c r="K87" s="100"/>
      <c r="L87" s="100"/>
      <c r="M87" s="100"/>
      <c r="N87" s="98"/>
    </row>
    <row r="88" spans="2:14">
      <c r="B88" s="289"/>
      <c r="C88" s="289"/>
      <c r="D88" s="348"/>
      <c r="E88" s="348"/>
      <c r="F88" s="348"/>
      <c r="G88" s="348"/>
    </row>
    <row r="89" spans="2:14">
      <c r="B89" s="289"/>
      <c r="C89" s="289"/>
      <c r="D89" s="348"/>
      <c r="E89" s="348"/>
      <c r="F89" s="348"/>
      <c r="G89" s="348"/>
    </row>
    <row r="90" spans="2:14">
      <c r="B90" s="312" t="s">
        <v>425</v>
      </c>
      <c r="C90" s="325"/>
      <c r="D90" s="160"/>
      <c r="E90" s="143"/>
      <c r="F90" s="348"/>
      <c r="G90" s="348"/>
      <c r="N90" s="158"/>
    </row>
    <row r="91" spans="2:14">
      <c r="B91" s="296"/>
      <c r="C91" s="297"/>
      <c r="D91" s="141"/>
      <c r="E91" s="168"/>
      <c r="F91" s="162"/>
      <c r="G91" s="209"/>
      <c r="H91" s="162"/>
      <c r="I91" s="162"/>
      <c r="J91" s="162"/>
      <c r="K91" s="162"/>
      <c r="L91" s="162"/>
      <c r="M91" s="162"/>
      <c r="N91" s="97"/>
    </row>
    <row r="92" spans="2:14">
      <c r="B92" s="300"/>
      <c r="C92" s="301"/>
      <c r="D92" s="314" t="s">
        <v>426</v>
      </c>
      <c r="E92" s="315"/>
      <c r="F92" s="316"/>
      <c r="G92" s="209"/>
      <c r="H92" s="316"/>
      <c r="I92" s="317" t="s">
        <v>427</v>
      </c>
      <c r="J92" s="316"/>
      <c r="K92" s="316"/>
      <c r="L92" s="316"/>
      <c r="M92" s="316"/>
      <c r="N92" s="318"/>
    </row>
    <row r="93" spans="2:14">
      <c r="B93" s="300"/>
      <c r="C93" s="327" t="s">
        <v>336</v>
      </c>
      <c r="D93" s="305" t="s">
        <v>14</v>
      </c>
      <c r="E93" s="342" t="s">
        <v>7</v>
      </c>
      <c r="F93" s="316"/>
      <c r="G93" s="209"/>
      <c r="H93" s="316"/>
      <c r="I93" s="330" t="s">
        <v>8</v>
      </c>
      <c r="J93" s="330" t="s">
        <v>9</v>
      </c>
      <c r="K93" s="330" t="s">
        <v>12</v>
      </c>
      <c r="L93" s="316"/>
      <c r="M93" s="316"/>
      <c r="N93" s="318"/>
    </row>
    <row r="94" spans="2:14">
      <c r="B94" s="300"/>
      <c r="C94" s="327" t="s">
        <v>338</v>
      </c>
      <c r="D94" s="306" t="s">
        <v>16</v>
      </c>
      <c r="E94" s="343" t="s">
        <v>29</v>
      </c>
      <c r="F94" s="316"/>
      <c r="G94" s="209"/>
      <c r="H94" s="316"/>
      <c r="I94" s="203" t="s">
        <v>36</v>
      </c>
      <c r="J94" s="137">
        <v>-6.4100000000000008E-4</v>
      </c>
      <c r="K94" s="180" t="s">
        <v>340</v>
      </c>
      <c r="L94" s="333"/>
      <c r="M94" s="333"/>
      <c r="N94" s="318"/>
    </row>
    <row r="95" spans="2:14">
      <c r="B95" s="300"/>
      <c r="C95" s="327" t="s">
        <v>428</v>
      </c>
      <c r="D95" s="306" t="s">
        <v>429</v>
      </c>
      <c r="E95" s="343" t="s">
        <v>29</v>
      </c>
      <c r="F95" s="316"/>
      <c r="G95" s="209"/>
      <c r="H95" s="316"/>
      <c r="I95" s="336" t="s">
        <v>37</v>
      </c>
      <c r="J95" s="135">
        <v>4.9799999999999996E-4</v>
      </c>
      <c r="K95" s="195" t="s">
        <v>340</v>
      </c>
      <c r="L95" s="333"/>
      <c r="M95" s="333"/>
      <c r="N95" s="318"/>
    </row>
    <row r="96" spans="2:14">
      <c r="B96" s="300"/>
      <c r="C96" s="327" t="s">
        <v>341</v>
      </c>
      <c r="D96" s="306" t="s">
        <v>430</v>
      </c>
      <c r="E96" s="343" t="s">
        <v>15</v>
      </c>
      <c r="F96" s="316"/>
      <c r="G96" s="209"/>
      <c r="H96" s="316"/>
      <c r="I96" s="336" t="s">
        <v>38</v>
      </c>
      <c r="J96" s="135">
        <v>1.7380000000000002E-3</v>
      </c>
      <c r="K96" s="195" t="s">
        <v>340</v>
      </c>
      <c r="L96" s="333"/>
      <c r="M96" s="333"/>
      <c r="N96" s="318"/>
    </row>
    <row r="97" spans="2:14">
      <c r="B97" s="300"/>
      <c r="C97" s="327" t="s">
        <v>431</v>
      </c>
      <c r="D97" s="306" t="s">
        <v>388</v>
      </c>
      <c r="E97" s="343" t="s">
        <v>17</v>
      </c>
      <c r="F97" s="316"/>
      <c r="G97" s="209"/>
      <c r="H97" s="316"/>
      <c r="I97" s="336" t="s">
        <v>39</v>
      </c>
      <c r="J97" s="135">
        <v>3.0230000000000001E-3</v>
      </c>
      <c r="K97" s="195" t="s">
        <v>340</v>
      </c>
      <c r="L97" s="333"/>
      <c r="M97" s="333"/>
      <c r="N97" s="318"/>
    </row>
    <row r="98" spans="2:14">
      <c r="B98" s="300"/>
      <c r="C98" s="327" t="s">
        <v>327</v>
      </c>
      <c r="D98" s="306" t="s">
        <v>432</v>
      </c>
      <c r="E98" s="343" t="s">
        <v>30</v>
      </c>
      <c r="F98" s="181"/>
      <c r="G98" s="209"/>
      <c r="H98" s="316"/>
      <c r="I98" s="336" t="s">
        <v>40</v>
      </c>
      <c r="J98" s="135">
        <v>4.3319999999999999E-3</v>
      </c>
      <c r="K98" s="195" t="s">
        <v>340</v>
      </c>
      <c r="L98" s="333"/>
      <c r="M98" s="333"/>
      <c r="N98" s="318"/>
    </row>
    <row r="99" spans="2:14">
      <c r="B99" s="300"/>
      <c r="C99" s="327" t="s">
        <v>343</v>
      </c>
      <c r="D99" s="306" t="s">
        <v>328</v>
      </c>
      <c r="E99" s="343" t="s">
        <v>329</v>
      </c>
      <c r="F99" s="181"/>
      <c r="G99" s="209"/>
      <c r="H99" s="316"/>
      <c r="I99" s="336" t="s">
        <v>41</v>
      </c>
      <c r="J99" s="135">
        <v>5.6220000000000003E-3</v>
      </c>
      <c r="K99" s="195" t="s">
        <v>340</v>
      </c>
      <c r="L99" s="333"/>
      <c r="M99" s="333"/>
      <c r="N99" s="318"/>
    </row>
    <row r="100" spans="2:14">
      <c r="B100" s="300"/>
      <c r="C100" s="327" t="s">
        <v>345</v>
      </c>
      <c r="D100" s="306" t="s">
        <v>400</v>
      </c>
      <c r="E100" s="343">
        <v>2</v>
      </c>
      <c r="F100" s="316"/>
      <c r="G100" s="209"/>
      <c r="H100" s="316"/>
      <c r="I100" s="336" t="s">
        <v>42</v>
      </c>
      <c r="J100" s="135">
        <v>6.8530000000000006E-3</v>
      </c>
      <c r="K100" s="195" t="s">
        <v>340</v>
      </c>
      <c r="L100" s="333"/>
      <c r="M100" s="333"/>
      <c r="N100" s="318"/>
    </row>
    <row r="101" spans="2:14">
      <c r="B101" s="300"/>
      <c r="C101" s="327" t="s">
        <v>433</v>
      </c>
      <c r="D101" s="306" t="s">
        <v>401</v>
      </c>
      <c r="E101" s="343" t="s">
        <v>20</v>
      </c>
      <c r="F101" s="316"/>
      <c r="G101" s="209"/>
      <c r="H101" s="316"/>
      <c r="I101" s="336" t="s">
        <v>43</v>
      </c>
      <c r="J101" s="135">
        <v>7.9930000000000001E-3</v>
      </c>
      <c r="K101" s="195" t="s">
        <v>340</v>
      </c>
      <c r="L101" s="333"/>
      <c r="M101" s="333"/>
      <c r="N101" s="318"/>
    </row>
    <row r="102" spans="2:14">
      <c r="B102" s="300"/>
      <c r="C102" s="327" t="s">
        <v>434</v>
      </c>
      <c r="D102" s="306" t="s">
        <v>435</v>
      </c>
      <c r="E102" s="343" t="b">
        <v>1</v>
      </c>
      <c r="F102" s="316"/>
      <c r="G102" s="209"/>
      <c r="H102" s="316"/>
      <c r="I102" s="336" t="s">
        <v>44</v>
      </c>
      <c r="J102" s="135">
        <v>9.0139999999999994E-3</v>
      </c>
      <c r="K102" s="195" t="s">
        <v>340</v>
      </c>
      <c r="L102" s="333"/>
      <c r="M102" s="333"/>
      <c r="N102" s="318"/>
    </row>
    <row r="103" spans="2:14">
      <c r="B103" s="300"/>
      <c r="C103" s="327" t="s">
        <v>356</v>
      </c>
      <c r="D103" s="306" t="s">
        <v>436</v>
      </c>
      <c r="E103" s="343" t="b">
        <v>1</v>
      </c>
      <c r="F103" s="316"/>
      <c r="G103" s="209"/>
      <c r="H103" s="316"/>
      <c r="I103" s="336" t="s">
        <v>45</v>
      </c>
      <c r="J103" s="135">
        <v>9.9260000000000008E-3</v>
      </c>
      <c r="K103" s="195" t="s">
        <v>340</v>
      </c>
      <c r="L103" s="333"/>
      <c r="M103" s="333"/>
      <c r="N103" s="318"/>
    </row>
    <row r="104" spans="2:14">
      <c r="B104" s="300"/>
      <c r="C104" s="327" t="s">
        <v>358</v>
      </c>
      <c r="D104" s="306" t="s">
        <v>357</v>
      </c>
      <c r="E104" s="343">
        <v>1.0000000000000001E-9</v>
      </c>
      <c r="F104" s="316"/>
      <c r="G104" s="209"/>
      <c r="H104" s="316"/>
      <c r="I104" s="336" t="s">
        <v>46</v>
      </c>
      <c r="J104" s="135">
        <v>1.1982999999999999E-2</v>
      </c>
      <c r="K104" s="195" t="s">
        <v>340</v>
      </c>
      <c r="L104" s="333"/>
      <c r="M104" s="333"/>
      <c r="N104" s="318"/>
    </row>
    <row r="105" spans="2:14">
      <c r="B105" s="300"/>
      <c r="C105" s="327"/>
      <c r="D105" s="306" t="s">
        <v>359</v>
      </c>
      <c r="E105" s="343">
        <v>1000</v>
      </c>
      <c r="F105" s="316"/>
      <c r="G105" s="209"/>
      <c r="H105" s="316"/>
      <c r="I105" s="336" t="s">
        <v>48</v>
      </c>
      <c r="J105" s="135">
        <v>1.376E-2</v>
      </c>
      <c r="K105" s="195" t="s">
        <v>340</v>
      </c>
      <c r="L105" s="333"/>
      <c r="M105" s="333"/>
      <c r="N105" s="318"/>
    </row>
    <row r="106" spans="2:14">
      <c r="B106" s="300"/>
      <c r="C106" s="327"/>
      <c r="D106" s="306" t="s">
        <v>437</v>
      </c>
      <c r="E106" s="343" t="b">
        <v>1</v>
      </c>
      <c r="F106" s="316"/>
      <c r="G106" s="209"/>
      <c r="H106" s="316"/>
      <c r="I106" s="336" t="s">
        <v>50</v>
      </c>
      <c r="J106" s="135">
        <v>1.4442999999999999E-2</v>
      </c>
      <c r="K106" s="195" t="s">
        <v>340</v>
      </c>
      <c r="L106" s="333"/>
      <c r="M106" s="333"/>
      <c r="N106" s="318"/>
    </row>
    <row r="107" spans="2:14">
      <c r="B107" s="300"/>
      <c r="C107" s="327"/>
      <c r="D107" s="306"/>
      <c r="E107" s="343"/>
      <c r="F107" s="316"/>
      <c r="G107" s="209"/>
      <c r="H107" s="316"/>
      <c r="I107" s="336" t="s">
        <v>52</v>
      </c>
      <c r="J107" s="135">
        <v>1.4723E-2</v>
      </c>
      <c r="K107" s="195" t="s">
        <v>340</v>
      </c>
      <c r="L107" s="333"/>
      <c r="M107" s="333"/>
      <c r="N107" s="318"/>
    </row>
    <row r="108" spans="2:14">
      <c r="B108" s="300"/>
      <c r="C108" s="327"/>
      <c r="D108" s="306"/>
      <c r="E108" s="343"/>
      <c r="F108" s="316"/>
      <c r="G108" s="209"/>
      <c r="H108" s="316"/>
      <c r="I108" s="336" t="s">
        <v>61</v>
      </c>
      <c r="J108" s="135">
        <v>1.4763E-2</v>
      </c>
      <c r="K108" s="195" t="s">
        <v>340</v>
      </c>
      <c r="L108" s="330"/>
      <c r="M108" s="334"/>
      <c r="N108" s="318"/>
    </row>
    <row r="109" spans="2:14">
      <c r="B109" s="300"/>
      <c r="C109" s="327"/>
      <c r="D109" s="306"/>
      <c r="E109" s="343"/>
      <c r="F109" s="316"/>
      <c r="G109" s="209"/>
      <c r="H109" s="316"/>
      <c r="I109" s="336" t="s">
        <v>62</v>
      </c>
      <c r="J109" s="135">
        <v>1.4293E-2</v>
      </c>
      <c r="K109" s="195" t="s">
        <v>340</v>
      </c>
      <c r="L109" s="330"/>
      <c r="M109" s="334"/>
      <c r="N109" s="318"/>
    </row>
    <row r="110" spans="2:14">
      <c r="B110" s="300"/>
      <c r="C110" s="327"/>
      <c r="D110" s="306"/>
      <c r="E110" s="343"/>
      <c r="F110" s="316"/>
      <c r="G110" s="209"/>
      <c r="H110" s="316"/>
      <c r="I110" s="336"/>
      <c r="J110" s="135"/>
      <c r="K110" s="195"/>
      <c r="L110" s="330"/>
      <c r="M110" s="316"/>
      <c r="N110" s="318"/>
    </row>
    <row r="111" spans="2:14">
      <c r="B111" s="300"/>
      <c r="C111" s="327"/>
      <c r="D111" s="306"/>
      <c r="E111" s="343"/>
      <c r="F111" s="316"/>
      <c r="G111" s="209"/>
      <c r="H111" s="316"/>
      <c r="I111" s="336"/>
      <c r="J111" s="135"/>
      <c r="K111" s="195"/>
      <c r="L111" s="330"/>
      <c r="M111" s="316"/>
      <c r="N111" s="318"/>
    </row>
    <row r="112" spans="2:14">
      <c r="B112" s="300"/>
      <c r="C112" s="327"/>
      <c r="D112" s="306"/>
      <c r="E112" s="343"/>
      <c r="F112" s="316"/>
      <c r="G112" s="209"/>
      <c r="H112" s="316"/>
      <c r="I112" s="336"/>
      <c r="J112" s="135"/>
      <c r="K112" s="195"/>
      <c r="L112" s="330"/>
      <c r="M112" s="316"/>
      <c r="N112" s="318"/>
    </row>
    <row r="113" spans="2:14">
      <c r="B113" s="300"/>
      <c r="C113" s="327"/>
      <c r="D113" s="306"/>
      <c r="E113" s="343"/>
      <c r="F113" s="316"/>
      <c r="G113" s="209"/>
      <c r="H113" s="316"/>
      <c r="I113" s="336"/>
      <c r="J113" s="135"/>
      <c r="K113" s="195"/>
      <c r="L113" s="330"/>
      <c r="M113" s="316"/>
      <c r="N113" s="318"/>
    </row>
    <row r="114" spans="2:14">
      <c r="B114" s="300"/>
      <c r="C114" s="327"/>
      <c r="D114" s="306"/>
      <c r="E114" s="343"/>
      <c r="F114" s="316"/>
      <c r="G114" s="209"/>
      <c r="H114" s="316"/>
      <c r="I114" s="336"/>
      <c r="J114" s="135"/>
      <c r="K114" s="195"/>
      <c r="L114" s="330"/>
      <c r="M114" s="316"/>
      <c r="N114" s="318"/>
    </row>
    <row r="115" spans="2:14">
      <c r="B115" s="300"/>
      <c r="C115" s="327"/>
      <c r="D115" s="306"/>
      <c r="E115" s="343"/>
      <c r="F115" s="316"/>
      <c r="G115" s="209"/>
      <c r="H115" s="316"/>
      <c r="I115" s="336"/>
      <c r="J115" s="135"/>
      <c r="K115" s="195"/>
      <c r="L115" s="330"/>
      <c r="M115" s="316"/>
      <c r="N115" s="318"/>
    </row>
    <row r="116" spans="2:14">
      <c r="B116" s="300"/>
      <c r="C116" s="327"/>
      <c r="D116" s="306"/>
      <c r="E116" s="343"/>
      <c r="F116" s="316"/>
      <c r="G116" s="209"/>
      <c r="H116" s="316"/>
      <c r="I116" s="336"/>
      <c r="J116" s="135"/>
      <c r="K116" s="195"/>
      <c r="L116" s="330"/>
      <c r="M116" s="316"/>
      <c r="N116" s="318"/>
    </row>
    <row r="117" spans="2:14">
      <c r="B117" s="300"/>
      <c r="C117" s="327"/>
      <c r="D117" s="306"/>
      <c r="E117" s="343"/>
      <c r="F117" s="316"/>
      <c r="G117" s="209"/>
      <c r="H117" s="316"/>
      <c r="I117" s="336"/>
      <c r="J117" s="135"/>
      <c r="K117" s="195"/>
      <c r="L117" s="330"/>
      <c r="M117" s="316"/>
      <c r="N117" s="318"/>
    </row>
    <row r="118" spans="2:14">
      <c r="B118" s="300"/>
      <c r="C118" s="301"/>
      <c r="D118" s="307"/>
      <c r="E118" s="345"/>
      <c r="F118" s="316"/>
      <c r="G118" s="209"/>
      <c r="H118" s="316"/>
      <c r="I118" s="337"/>
      <c r="J118" s="213"/>
      <c r="K118" s="202"/>
      <c r="L118" s="316"/>
      <c r="M118" s="316"/>
      <c r="N118" s="318"/>
    </row>
    <row r="119" spans="2:14">
      <c r="B119" s="308"/>
      <c r="C119" s="302"/>
      <c r="D119" s="302"/>
      <c r="E119" s="309"/>
      <c r="F119" s="310"/>
      <c r="G119" s="293"/>
      <c r="H119" s="185"/>
      <c r="I119" s="100"/>
      <c r="J119" s="100"/>
      <c r="K119" s="100"/>
      <c r="L119" s="100"/>
      <c r="M119" s="100"/>
      <c r="N119" s="98"/>
    </row>
    <row r="120" spans="2:14">
      <c r="B120" s="289"/>
      <c r="C120" s="289"/>
      <c r="D120" s="289"/>
      <c r="E120" s="289"/>
      <c r="F120" s="289"/>
      <c r="G120" s="289"/>
    </row>
    <row r="121" spans="2:14">
      <c r="B121" s="289"/>
      <c r="C121" s="289"/>
      <c r="D121" s="289"/>
      <c r="E121" s="289"/>
      <c r="F121" s="289"/>
      <c r="G121" s="289"/>
    </row>
    <row r="122" spans="2:14">
      <c r="B122" s="289"/>
      <c r="C122" s="289"/>
      <c r="D122" s="289"/>
      <c r="E122" s="289"/>
      <c r="F122" s="289"/>
      <c r="G122" s="289"/>
    </row>
    <row r="123" spans="2:14">
      <c r="B123" s="289"/>
      <c r="C123" s="289"/>
      <c r="D123" s="289"/>
      <c r="E123" s="289"/>
      <c r="F123" s="289"/>
      <c r="G123" s="289"/>
    </row>
    <row r="124" spans="2:14">
      <c r="B124" s="289"/>
      <c r="C124" s="289"/>
      <c r="D124" s="289"/>
      <c r="E124" s="289"/>
      <c r="F124" s="289"/>
      <c r="G124" s="289"/>
    </row>
    <row r="125" spans="2:14">
      <c r="B125" s="289"/>
      <c r="C125" s="289"/>
      <c r="D125" s="289"/>
      <c r="E125" s="289"/>
      <c r="F125" s="289"/>
      <c r="G125" s="289"/>
    </row>
    <row r="126" spans="2:14">
      <c r="B126" s="289"/>
      <c r="C126" s="289"/>
      <c r="D126" s="289"/>
      <c r="E126" s="289"/>
      <c r="F126" s="289"/>
      <c r="G126" s="289"/>
    </row>
    <row r="127" spans="2:14">
      <c r="B127" s="289"/>
      <c r="C127" s="289"/>
      <c r="D127" s="289"/>
      <c r="E127" s="289"/>
      <c r="F127" s="289"/>
      <c r="G127" s="289"/>
    </row>
    <row r="128" spans="2:14">
      <c r="B128" s="289"/>
      <c r="C128" s="289"/>
      <c r="D128" s="289"/>
      <c r="E128" s="289"/>
      <c r="F128" s="289"/>
      <c r="G128" s="289"/>
    </row>
  </sheetData>
  <mergeCells count="1">
    <mergeCell ref="B4:N5"/>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39933"/>
  </sheetPr>
  <dimension ref="A1:Q124"/>
  <sheetViews>
    <sheetView showGridLines="0" workbookViewId="0"/>
  </sheetViews>
  <sheetFormatPr defaultRowHeight="15" outlineLevelCol="1"/>
  <cols>
    <col min="1" max="2" width="9.140625" style="289"/>
    <col min="3" max="3" width="218.5703125" style="289" hidden="1" customWidth="1" outlineLevel="1"/>
    <col min="4" max="4" width="31" style="289" bestFit="1" customWidth="1" collapsed="1"/>
    <col min="5" max="5" width="25.140625" style="289" bestFit="1" customWidth="1"/>
    <col min="6" max="6" width="9.140625" style="289"/>
    <col min="7" max="11" width="16.7109375" style="289" customWidth="1"/>
    <col min="12" max="16384" width="9.140625" style="289"/>
  </cols>
  <sheetData>
    <row r="1" spans="1:17">
      <c r="D1" s="409" t="s">
        <v>376</v>
      </c>
    </row>
    <row r="2" spans="1:17">
      <c r="B2" s="349"/>
      <c r="C2" s="349"/>
      <c r="D2" s="349"/>
      <c r="E2" s="349"/>
      <c r="F2" s="349"/>
      <c r="G2" s="349"/>
      <c r="H2" s="349"/>
      <c r="I2" s="349"/>
      <c r="J2" s="349"/>
      <c r="K2" s="349"/>
      <c r="L2" s="349"/>
    </row>
    <row r="3" spans="1:17">
      <c r="B3" s="349"/>
      <c r="C3" s="349"/>
      <c r="D3" s="349"/>
      <c r="E3" s="349"/>
      <c r="F3" s="349"/>
      <c r="G3" s="349"/>
      <c r="H3" s="349"/>
      <c r="I3" s="349"/>
      <c r="J3" s="349"/>
      <c r="K3" s="349"/>
      <c r="L3" s="349"/>
    </row>
    <row r="4" spans="1:17">
      <c r="B4" s="430" t="s">
        <v>538</v>
      </c>
      <c r="C4" s="431"/>
      <c r="D4" s="431"/>
      <c r="E4" s="432"/>
      <c r="F4" s="432"/>
      <c r="G4" s="432"/>
      <c r="H4" s="432"/>
      <c r="I4" s="432"/>
      <c r="J4" s="432"/>
      <c r="K4" s="432"/>
      <c r="L4" s="432"/>
    </row>
    <row r="5" spans="1:17">
      <c r="B5" s="433"/>
      <c r="C5" s="434"/>
      <c r="D5" s="434"/>
      <c r="E5" s="434"/>
      <c r="F5" s="434"/>
      <c r="G5" s="434"/>
      <c r="H5" s="434"/>
      <c r="I5" s="434"/>
      <c r="J5" s="434"/>
      <c r="K5" s="434"/>
      <c r="L5" s="434"/>
    </row>
    <row r="6" spans="1:17">
      <c r="B6" s="349"/>
      <c r="C6" s="349"/>
      <c r="D6" s="349"/>
      <c r="E6" s="349"/>
      <c r="F6" s="349"/>
      <c r="G6" s="349"/>
      <c r="H6" s="349"/>
      <c r="I6" s="349"/>
      <c r="J6" s="349"/>
      <c r="K6" s="349"/>
      <c r="L6" s="349"/>
    </row>
    <row r="7" spans="1:17">
      <c r="B7" s="372" t="s">
        <v>377</v>
      </c>
      <c r="C7" s="349"/>
      <c r="D7" s="349"/>
      <c r="E7" s="349"/>
      <c r="F7" s="349"/>
      <c r="G7" s="349"/>
      <c r="H7" s="349"/>
      <c r="I7" s="349"/>
      <c r="J7" s="349"/>
      <c r="K7" s="349"/>
      <c r="L7" s="349"/>
    </row>
    <row r="8" spans="1:17">
      <c r="B8" s="188"/>
      <c r="C8" s="357"/>
      <c r="D8" s="411"/>
      <c r="E8" s="411"/>
      <c r="F8" s="355"/>
      <c r="G8" s="355"/>
      <c r="H8" s="355"/>
      <c r="I8" s="355"/>
      <c r="J8" s="355"/>
      <c r="K8" s="355"/>
      <c r="L8" s="358"/>
    </row>
    <row r="9" spans="1:17">
      <c r="B9" s="165"/>
      <c r="C9" s="383"/>
      <c r="D9" s="377" t="s">
        <v>222</v>
      </c>
      <c r="E9" s="414" t="str">
        <f ca="1">_xll.meCurveCalibrateBasis(E15,E16,E17,D24:E34,D41:E84,G42:H83)</f>
        <v>EURYC 3M6MBasis Curve has been set (0.01300 sec)</v>
      </c>
      <c r="F9" s="360"/>
      <c r="G9" s="360"/>
      <c r="H9" s="360"/>
      <c r="I9" s="360"/>
      <c r="J9" s="360"/>
      <c r="K9" s="360"/>
      <c r="L9" s="413"/>
    </row>
    <row r="10" spans="1:17">
      <c r="B10" s="368"/>
      <c r="C10" s="384"/>
      <c r="D10" s="361"/>
      <c r="E10" s="361"/>
      <c r="F10" s="361"/>
      <c r="G10" s="361"/>
      <c r="H10" s="361"/>
      <c r="I10" s="361"/>
      <c r="J10" s="361"/>
      <c r="K10" s="361"/>
      <c r="L10" s="371"/>
    </row>
    <row r="11" spans="1:17" s="348" customFormat="1">
      <c r="A11" s="289"/>
      <c r="B11" s="349"/>
      <c r="C11" s="349"/>
      <c r="D11" s="410"/>
      <c r="E11" s="349"/>
      <c r="F11" s="349"/>
      <c r="G11" s="349"/>
      <c r="H11" s="349"/>
      <c r="I11" s="349"/>
      <c r="J11" s="349"/>
      <c r="K11" s="349"/>
      <c r="L11" s="349"/>
      <c r="M11" s="289"/>
      <c r="N11" s="289"/>
      <c r="O11" s="289"/>
      <c r="P11" s="289"/>
      <c r="Q11" s="289"/>
    </row>
    <row r="12" spans="1:17" s="348" customFormat="1">
      <c r="A12" s="289"/>
      <c r="B12" s="372" t="s">
        <v>317</v>
      </c>
      <c r="C12" s="381"/>
      <c r="D12" s="352"/>
      <c r="E12" s="353"/>
      <c r="F12" s="349"/>
      <c r="G12" s="349"/>
      <c r="H12" s="349"/>
      <c r="I12" s="349"/>
      <c r="J12" s="349"/>
      <c r="K12" s="349"/>
      <c r="L12" s="349"/>
      <c r="M12" s="289"/>
      <c r="N12" s="289"/>
      <c r="O12" s="289"/>
      <c r="P12" s="289"/>
      <c r="Q12" s="289"/>
    </row>
    <row r="13" spans="1:17" s="348" customFormat="1">
      <c r="A13" s="289"/>
      <c r="B13" s="354"/>
      <c r="C13" s="382"/>
      <c r="D13" s="356"/>
      <c r="E13" s="357"/>
      <c r="F13" s="380"/>
      <c r="G13" s="349"/>
      <c r="H13" s="349"/>
      <c r="I13" s="349"/>
      <c r="J13" s="349"/>
      <c r="K13" s="349"/>
      <c r="L13" s="349"/>
      <c r="M13" s="289"/>
      <c r="N13" s="289"/>
      <c r="O13" s="289"/>
      <c r="P13" s="289"/>
      <c r="Q13" s="289"/>
    </row>
    <row r="14" spans="1:17" s="348" customFormat="1">
      <c r="A14" s="289"/>
      <c r="B14" s="359"/>
      <c r="C14" s="360"/>
      <c r="D14" s="362" t="s">
        <v>317</v>
      </c>
      <c r="E14" s="363"/>
      <c r="F14" s="394"/>
      <c r="G14" s="349"/>
      <c r="H14" s="349"/>
      <c r="I14" s="349"/>
      <c r="J14" s="349"/>
      <c r="K14" s="349"/>
      <c r="L14" s="349"/>
      <c r="M14" s="289"/>
      <c r="N14" s="289"/>
      <c r="O14" s="289"/>
      <c r="P14" s="289"/>
      <c r="Q14" s="289"/>
    </row>
    <row r="15" spans="1:17" s="348" customFormat="1">
      <c r="A15" s="289"/>
      <c r="B15" s="359"/>
      <c r="C15" s="383" t="s">
        <v>318</v>
      </c>
      <c r="D15" s="364" t="s">
        <v>1</v>
      </c>
      <c r="E15" s="338" t="s">
        <v>2</v>
      </c>
      <c r="F15" s="394"/>
      <c r="G15" s="349"/>
      <c r="H15" s="349"/>
      <c r="I15" s="349"/>
      <c r="J15" s="349"/>
      <c r="K15" s="349"/>
      <c r="L15" s="349"/>
      <c r="M15" s="289"/>
      <c r="N15" s="289"/>
      <c r="O15" s="289"/>
      <c r="P15" s="289"/>
      <c r="Q15" s="289"/>
    </row>
    <row r="16" spans="1:17" s="348" customFormat="1">
      <c r="A16" s="289"/>
      <c r="B16" s="359"/>
      <c r="C16" s="383" t="s">
        <v>319</v>
      </c>
      <c r="D16" s="366" t="s">
        <v>320</v>
      </c>
      <c r="E16" s="398" t="s">
        <v>445</v>
      </c>
      <c r="F16" s="394"/>
      <c r="G16" s="349"/>
      <c r="H16" s="349"/>
      <c r="I16" s="349"/>
      <c r="J16" s="349"/>
      <c r="K16" s="349"/>
      <c r="L16" s="349"/>
      <c r="M16" s="289"/>
      <c r="N16" s="289"/>
      <c r="O16" s="289"/>
      <c r="P16" s="289"/>
      <c r="Q16" s="289"/>
    </row>
    <row r="17" spans="1:17" s="348" customFormat="1">
      <c r="A17" s="289"/>
      <c r="B17" s="359"/>
      <c r="C17" s="383" t="s">
        <v>321</v>
      </c>
      <c r="D17" s="367" t="s">
        <v>322</v>
      </c>
      <c r="E17" s="399" t="s">
        <v>446</v>
      </c>
      <c r="F17" s="394"/>
      <c r="G17" s="349"/>
      <c r="H17" s="349"/>
      <c r="I17" s="349"/>
      <c r="J17" s="349"/>
      <c r="K17" s="349"/>
      <c r="L17" s="349"/>
      <c r="M17" s="289"/>
      <c r="N17" s="289"/>
      <c r="O17" s="289"/>
      <c r="P17" s="289"/>
      <c r="Q17" s="289"/>
    </row>
    <row r="18" spans="1:17" s="348" customFormat="1">
      <c r="A18" s="289"/>
      <c r="B18" s="368"/>
      <c r="C18" s="361"/>
      <c r="D18" s="369"/>
      <c r="E18" s="370"/>
      <c r="F18" s="395"/>
      <c r="G18" s="349"/>
      <c r="H18" s="349"/>
      <c r="I18" s="349"/>
      <c r="J18" s="349"/>
      <c r="K18" s="349"/>
      <c r="L18" s="349"/>
      <c r="M18" s="289"/>
      <c r="N18" s="289"/>
      <c r="O18" s="289"/>
      <c r="P18" s="289"/>
      <c r="Q18" s="289"/>
    </row>
    <row r="19" spans="1:17" s="348" customFormat="1">
      <c r="A19" s="289"/>
      <c r="B19" s="349"/>
      <c r="C19" s="349"/>
      <c r="D19" s="352"/>
      <c r="E19" s="353"/>
      <c r="F19" s="404"/>
      <c r="G19" s="349"/>
      <c r="H19" s="349"/>
      <c r="I19" s="349"/>
      <c r="J19" s="349"/>
      <c r="K19" s="349"/>
      <c r="L19" s="349"/>
      <c r="M19" s="289"/>
      <c r="N19" s="289"/>
      <c r="O19" s="289"/>
      <c r="P19" s="289"/>
      <c r="Q19" s="289"/>
    </row>
    <row r="20" spans="1:17" s="348" customFormat="1">
      <c r="A20" s="289"/>
      <c r="B20" s="349"/>
      <c r="C20" s="349"/>
      <c r="D20" s="349"/>
      <c r="E20" s="349"/>
      <c r="F20" s="350"/>
      <c r="G20" s="349"/>
      <c r="H20" s="349"/>
      <c r="I20" s="349"/>
      <c r="J20" s="349"/>
      <c r="K20" s="349"/>
      <c r="L20" s="349"/>
      <c r="M20" s="289"/>
      <c r="N20" s="289"/>
      <c r="O20" s="289"/>
      <c r="P20" s="289"/>
      <c r="Q20" s="289"/>
    </row>
    <row r="21" spans="1:17" s="348" customFormat="1">
      <c r="A21" s="289"/>
      <c r="B21" s="372" t="s">
        <v>324</v>
      </c>
      <c r="C21" s="372"/>
      <c r="D21" s="352"/>
      <c r="E21" s="353"/>
      <c r="F21" s="404"/>
      <c r="G21" s="349"/>
      <c r="H21" s="349"/>
      <c r="I21" s="349"/>
      <c r="J21" s="349"/>
      <c r="K21" s="349"/>
      <c r="L21" s="349"/>
      <c r="M21" s="289"/>
      <c r="N21" s="289"/>
      <c r="O21" s="289"/>
      <c r="P21" s="289"/>
      <c r="Q21" s="289"/>
    </row>
    <row r="22" spans="1:17" s="348" customFormat="1">
      <c r="A22" s="289"/>
      <c r="B22" s="354"/>
      <c r="C22" s="355"/>
      <c r="D22" s="356"/>
      <c r="E22" s="357"/>
      <c r="F22" s="396"/>
      <c r="G22" s="349"/>
      <c r="H22" s="349"/>
      <c r="I22" s="349"/>
      <c r="J22" s="349"/>
      <c r="K22" s="349"/>
      <c r="L22" s="349"/>
      <c r="M22" s="289"/>
      <c r="N22" s="289"/>
      <c r="O22" s="289"/>
      <c r="P22" s="289"/>
      <c r="Q22" s="289"/>
    </row>
    <row r="23" spans="1:17" s="348" customFormat="1">
      <c r="A23" s="289"/>
      <c r="B23" s="359"/>
      <c r="C23" s="360"/>
      <c r="D23" s="362" t="s">
        <v>324</v>
      </c>
      <c r="E23" s="373"/>
      <c r="F23" s="385"/>
      <c r="G23" s="349"/>
      <c r="H23" s="349"/>
      <c r="I23" s="349"/>
      <c r="J23" s="349"/>
      <c r="K23" s="349"/>
      <c r="L23" s="349"/>
      <c r="M23" s="289"/>
      <c r="N23" s="289"/>
      <c r="O23" s="289"/>
      <c r="P23" s="289"/>
      <c r="Q23" s="289"/>
    </row>
    <row r="24" spans="1:17" s="348" customFormat="1">
      <c r="A24" s="289"/>
      <c r="B24" s="359"/>
      <c r="C24" s="383" t="s">
        <v>325</v>
      </c>
      <c r="D24" s="364" t="s">
        <v>4</v>
      </c>
      <c r="E24" s="365">
        <f ca="1">Settings.COB</f>
        <v>42892</v>
      </c>
      <c r="F24" s="385"/>
      <c r="G24" s="349"/>
      <c r="H24" s="349"/>
      <c r="I24" s="349"/>
      <c r="J24" s="349"/>
      <c r="K24" s="349"/>
      <c r="L24" s="349"/>
      <c r="M24" s="289"/>
      <c r="N24" s="289"/>
      <c r="O24" s="289"/>
      <c r="P24" s="289"/>
      <c r="Q24" s="289"/>
    </row>
    <row r="25" spans="1:17" s="348" customFormat="1">
      <c r="A25" s="289"/>
      <c r="B25" s="359"/>
      <c r="C25" s="383" t="s">
        <v>326</v>
      </c>
      <c r="D25" s="366" t="s">
        <v>5</v>
      </c>
      <c r="E25" s="398" t="s">
        <v>0</v>
      </c>
      <c r="F25" s="139"/>
      <c r="G25" s="412"/>
      <c r="H25" s="412"/>
      <c r="I25" s="412"/>
      <c r="J25" s="412"/>
      <c r="K25" s="412"/>
      <c r="L25" s="349"/>
      <c r="M25" s="289"/>
      <c r="N25" s="289"/>
      <c r="O25" s="289"/>
      <c r="P25" s="289"/>
      <c r="Q25" s="289"/>
    </row>
    <row r="26" spans="1:17" s="348" customFormat="1">
      <c r="A26" s="289"/>
      <c r="B26" s="359"/>
      <c r="C26" s="383" t="s">
        <v>327</v>
      </c>
      <c r="D26" s="366" t="s">
        <v>328</v>
      </c>
      <c r="E26" s="398" t="s">
        <v>329</v>
      </c>
      <c r="F26" s="139"/>
      <c r="G26" s="412"/>
      <c r="H26" s="412"/>
      <c r="I26" s="412"/>
      <c r="J26" s="412"/>
      <c r="K26" s="412"/>
      <c r="L26" s="349"/>
      <c r="M26" s="289"/>
      <c r="N26" s="289"/>
      <c r="O26" s="289"/>
      <c r="P26" s="289"/>
      <c r="Q26" s="289"/>
    </row>
    <row r="27" spans="1:17" s="348" customFormat="1">
      <c r="A27" s="289"/>
      <c r="B27" s="359"/>
      <c r="C27" s="383" t="s">
        <v>330</v>
      </c>
      <c r="D27" s="366" t="s">
        <v>331</v>
      </c>
      <c r="E27" s="398" t="s">
        <v>329</v>
      </c>
      <c r="F27" s="139"/>
      <c r="G27" s="412"/>
      <c r="H27" s="412"/>
      <c r="I27" s="412"/>
      <c r="J27" s="412"/>
      <c r="K27" s="412"/>
      <c r="L27" s="349"/>
      <c r="M27" s="289"/>
      <c r="N27" s="289"/>
      <c r="O27" s="289"/>
      <c r="P27" s="289"/>
      <c r="Q27" s="289"/>
    </row>
    <row r="28" spans="1:17" s="348" customFormat="1">
      <c r="A28" s="289"/>
      <c r="B28" s="359"/>
      <c r="C28" s="383" t="s">
        <v>447</v>
      </c>
      <c r="D28" s="366" t="s">
        <v>448</v>
      </c>
      <c r="E28" s="398" t="s">
        <v>329</v>
      </c>
      <c r="F28" s="139"/>
      <c r="G28" s="412"/>
      <c r="H28" s="412"/>
      <c r="I28" s="412"/>
      <c r="J28" s="412"/>
      <c r="K28" s="412"/>
      <c r="L28" s="349"/>
      <c r="M28" s="289"/>
      <c r="N28" s="289"/>
      <c r="O28" s="289"/>
      <c r="P28" s="289"/>
      <c r="Q28" s="289"/>
    </row>
    <row r="29" spans="1:17" s="348" customFormat="1">
      <c r="A29" s="289"/>
      <c r="B29" s="359"/>
      <c r="C29" s="383" t="s">
        <v>449</v>
      </c>
      <c r="D29" s="366" t="s">
        <v>450</v>
      </c>
      <c r="E29" s="398" t="b">
        <v>0</v>
      </c>
      <c r="F29" s="139"/>
      <c r="G29" s="412"/>
      <c r="H29" s="412"/>
      <c r="I29" s="412"/>
      <c r="J29" s="412"/>
      <c r="K29" s="412"/>
      <c r="L29" s="349"/>
      <c r="M29" s="289"/>
      <c r="N29" s="289"/>
      <c r="O29" s="289"/>
      <c r="P29" s="289"/>
      <c r="Q29" s="289"/>
    </row>
    <row r="30" spans="1:17" s="348" customFormat="1">
      <c r="A30" s="289"/>
      <c r="B30" s="359"/>
      <c r="C30" s="383" t="s">
        <v>392</v>
      </c>
      <c r="D30" s="366" t="s">
        <v>451</v>
      </c>
      <c r="E30" s="398" t="s">
        <v>3</v>
      </c>
      <c r="F30" s="139"/>
      <c r="G30" s="412"/>
      <c r="H30" s="412"/>
      <c r="I30" s="412"/>
      <c r="J30" s="412"/>
      <c r="K30" s="412"/>
      <c r="L30" s="349"/>
      <c r="M30" s="289"/>
      <c r="N30" s="289"/>
      <c r="O30" s="289"/>
      <c r="P30" s="289"/>
      <c r="Q30" s="289"/>
    </row>
    <row r="31" spans="1:17" s="348" customFormat="1">
      <c r="A31" s="289"/>
      <c r="B31" s="359"/>
      <c r="C31" s="383"/>
      <c r="D31" s="379"/>
      <c r="E31" s="142"/>
      <c r="F31" s="139"/>
      <c r="G31" s="412"/>
      <c r="H31" s="412"/>
      <c r="I31" s="412"/>
      <c r="J31" s="412"/>
      <c r="K31" s="412"/>
      <c r="L31" s="349"/>
      <c r="M31" s="289"/>
      <c r="N31" s="289"/>
      <c r="O31" s="289"/>
      <c r="P31" s="289"/>
      <c r="Q31" s="289"/>
    </row>
    <row r="32" spans="1:17" s="348" customFormat="1">
      <c r="A32" s="289"/>
      <c r="B32" s="359"/>
      <c r="C32" s="383"/>
      <c r="D32" s="379"/>
      <c r="E32" s="142"/>
      <c r="F32" s="139"/>
      <c r="G32" s="412"/>
      <c r="H32" s="412"/>
      <c r="I32" s="412"/>
      <c r="J32" s="412"/>
      <c r="K32" s="412"/>
      <c r="L32" s="349"/>
      <c r="M32" s="289"/>
      <c r="N32" s="289"/>
      <c r="O32" s="289"/>
      <c r="P32" s="289"/>
      <c r="Q32" s="289"/>
    </row>
    <row r="33" spans="1:17" s="348" customFormat="1">
      <c r="A33" s="289"/>
      <c r="B33" s="359"/>
      <c r="C33" s="383"/>
      <c r="D33" s="379"/>
      <c r="E33" s="142"/>
      <c r="F33" s="139"/>
      <c r="G33" s="412"/>
      <c r="H33" s="412"/>
      <c r="I33" s="412"/>
      <c r="J33" s="412"/>
      <c r="K33" s="412"/>
      <c r="L33" s="349"/>
      <c r="M33" s="289"/>
      <c r="N33" s="289"/>
      <c r="O33" s="289"/>
      <c r="P33" s="289"/>
      <c r="Q33" s="289"/>
    </row>
    <row r="34" spans="1:17" s="348" customFormat="1">
      <c r="A34" s="289"/>
      <c r="B34" s="359"/>
      <c r="C34" s="383"/>
      <c r="D34" s="367"/>
      <c r="E34" s="399"/>
      <c r="F34" s="183"/>
      <c r="G34" s="412"/>
      <c r="H34" s="412"/>
      <c r="I34" s="412"/>
      <c r="J34" s="412"/>
      <c r="K34" s="412"/>
      <c r="L34" s="349"/>
      <c r="M34" s="289"/>
      <c r="N34" s="289"/>
      <c r="O34" s="289"/>
      <c r="P34" s="289"/>
      <c r="Q34" s="289"/>
    </row>
    <row r="35" spans="1:17" s="348" customFormat="1">
      <c r="A35" s="289"/>
      <c r="B35" s="368"/>
      <c r="C35" s="384"/>
      <c r="D35" s="172"/>
      <c r="E35" s="185"/>
      <c r="F35" s="98"/>
      <c r="G35" s="412"/>
      <c r="H35" s="412"/>
      <c r="I35" s="412"/>
      <c r="J35" s="412"/>
      <c r="K35" s="412"/>
      <c r="L35" s="349"/>
      <c r="M35" s="289"/>
      <c r="N35" s="289"/>
      <c r="O35" s="289"/>
      <c r="P35" s="289"/>
      <c r="Q35" s="289"/>
    </row>
    <row r="36" spans="1:17" s="348" customFormat="1">
      <c r="A36" s="289"/>
      <c r="B36" s="349"/>
      <c r="C36" s="349"/>
      <c r="D36" s="412"/>
      <c r="E36" s="412"/>
      <c r="F36" s="412"/>
      <c r="G36" s="412"/>
      <c r="H36" s="412"/>
      <c r="I36" s="412"/>
      <c r="J36" s="412"/>
      <c r="K36" s="412"/>
      <c r="L36" s="349"/>
      <c r="M36" s="289"/>
      <c r="N36" s="289"/>
      <c r="O36" s="289"/>
      <c r="P36" s="289"/>
      <c r="Q36" s="289"/>
    </row>
    <row r="37" spans="1:17" s="348" customFormat="1">
      <c r="A37" s="289"/>
      <c r="B37" s="349"/>
      <c r="C37" s="349"/>
      <c r="D37" s="412"/>
      <c r="E37" s="412"/>
      <c r="F37" s="412"/>
      <c r="G37" s="412"/>
      <c r="H37" s="412"/>
      <c r="I37" s="412"/>
      <c r="J37" s="412"/>
      <c r="K37" s="412"/>
      <c r="L37" s="349"/>
      <c r="M37" s="289"/>
      <c r="N37" s="289"/>
      <c r="O37" s="289"/>
      <c r="P37" s="289"/>
      <c r="Q37" s="289"/>
    </row>
    <row r="38" spans="1:17" s="348" customFormat="1">
      <c r="A38" s="289"/>
      <c r="B38" s="372" t="s">
        <v>452</v>
      </c>
      <c r="C38" s="372"/>
      <c r="D38" s="160"/>
      <c r="E38" s="143"/>
      <c r="F38" s="143"/>
      <c r="G38" s="412"/>
      <c r="H38" s="412"/>
      <c r="I38" s="412"/>
      <c r="J38" s="187"/>
      <c r="K38" s="412"/>
      <c r="L38" s="349"/>
      <c r="M38" s="289"/>
      <c r="N38" s="289"/>
      <c r="O38" s="289"/>
      <c r="P38" s="289"/>
      <c r="Q38" s="289"/>
    </row>
    <row r="39" spans="1:17" s="348" customFormat="1">
      <c r="A39" s="289"/>
      <c r="B39" s="354"/>
      <c r="C39" s="355"/>
      <c r="D39" s="141"/>
      <c r="E39" s="168"/>
      <c r="F39" s="168"/>
      <c r="G39" s="162"/>
      <c r="H39" s="162"/>
      <c r="I39" s="162"/>
      <c r="J39" s="162"/>
      <c r="K39" s="162"/>
      <c r="L39" s="358"/>
      <c r="M39" s="289"/>
      <c r="N39" s="289"/>
      <c r="O39" s="289"/>
      <c r="P39" s="289"/>
      <c r="Q39" s="289"/>
    </row>
    <row r="40" spans="1:17" s="348" customFormat="1">
      <c r="A40" s="289"/>
      <c r="B40" s="359"/>
      <c r="C40" s="360"/>
      <c r="D40" s="374" t="s">
        <v>453</v>
      </c>
      <c r="E40" s="375"/>
      <c r="F40" s="376"/>
      <c r="G40" s="377" t="s">
        <v>454</v>
      </c>
      <c r="H40" s="376"/>
      <c r="I40" s="376"/>
      <c r="J40" s="376"/>
      <c r="K40" s="376"/>
      <c r="L40" s="378"/>
      <c r="M40" s="289"/>
      <c r="N40" s="289"/>
      <c r="O40" s="289"/>
      <c r="P40" s="289"/>
      <c r="Q40" s="289"/>
    </row>
    <row r="41" spans="1:17" s="348" customFormat="1">
      <c r="A41" s="289"/>
      <c r="B41" s="359"/>
      <c r="C41" s="383" t="s">
        <v>455</v>
      </c>
      <c r="D41" s="364" t="s">
        <v>456</v>
      </c>
      <c r="E41" s="400" t="s">
        <v>445</v>
      </c>
      <c r="F41" s="376"/>
      <c r="G41" s="386" t="s">
        <v>8</v>
      </c>
      <c r="H41" s="386" t="s">
        <v>9</v>
      </c>
      <c r="I41" s="386" t="s">
        <v>457</v>
      </c>
      <c r="J41" s="386" t="s">
        <v>458</v>
      </c>
      <c r="K41" s="386" t="s">
        <v>459</v>
      </c>
      <c r="L41" s="378"/>
      <c r="M41" s="289"/>
      <c r="N41" s="289"/>
      <c r="O41" s="289"/>
      <c r="P41" s="289"/>
      <c r="Q41" s="289"/>
    </row>
    <row r="42" spans="1:17" s="348" customFormat="1">
      <c r="A42" s="289"/>
      <c r="B42" s="359"/>
      <c r="C42" s="383" t="s">
        <v>460</v>
      </c>
      <c r="D42" s="144" t="s">
        <v>461</v>
      </c>
      <c r="E42" s="163" t="b">
        <v>0</v>
      </c>
      <c r="F42" s="376"/>
      <c r="G42" s="203" t="s">
        <v>32</v>
      </c>
      <c r="H42" s="134">
        <v>7.7999999999999999E-4</v>
      </c>
      <c r="I42" s="161"/>
      <c r="J42" s="174"/>
      <c r="K42" s="207"/>
      <c r="L42" s="378"/>
      <c r="M42" s="289"/>
      <c r="N42" s="289"/>
      <c r="O42" s="289"/>
      <c r="P42" s="289"/>
      <c r="Q42" s="289"/>
    </row>
    <row r="43" spans="1:17" s="348" customFormat="1">
      <c r="A43" s="289"/>
      <c r="B43" s="359"/>
      <c r="C43" s="383" t="s">
        <v>462</v>
      </c>
      <c r="D43" s="366" t="s">
        <v>463</v>
      </c>
      <c r="E43" s="401" t="s">
        <v>7</v>
      </c>
      <c r="F43" s="376"/>
      <c r="G43" s="389" t="s">
        <v>35</v>
      </c>
      <c r="H43" s="191">
        <v>8.7500000000000002E-4</v>
      </c>
      <c r="I43" s="146"/>
      <c r="J43" s="166"/>
      <c r="K43" s="154"/>
      <c r="L43" s="378"/>
      <c r="M43" s="289"/>
      <c r="N43" s="289"/>
      <c r="O43" s="289"/>
      <c r="P43" s="289"/>
      <c r="Q43" s="289"/>
    </row>
    <row r="44" spans="1:17" s="348" customFormat="1">
      <c r="A44" s="289"/>
      <c r="B44" s="359"/>
      <c r="C44" s="397" t="s">
        <v>464</v>
      </c>
      <c r="D44" s="366" t="s">
        <v>465</v>
      </c>
      <c r="E44" s="402" t="s">
        <v>15</v>
      </c>
      <c r="F44" s="376"/>
      <c r="G44" s="389" t="s">
        <v>36</v>
      </c>
      <c r="H44" s="191">
        <v>9.7999999999999997E-4</v>
      </c>
      <c r="I44" s="146"/>
      <c r="J44" s="166"/>
      <c r="K44" s="154"/>
      <c r="L44" s="378"/>
      <c r="M44" s="289"/>
      <c r="N44" s="289"/>
      <c r="O44" s="289"/>
      <c r="P44" s="289"/>
      <c r="Q44" s="289"/>
    </row>
    <row r="45" spans="1:17" s="348" customFormat="1">
      <c r="A45" s="289"/>
      <c r="B45" s="359"/>
      <c r="C45" s="383" t="s">
        <v>466</v>
      </c>
      <c r="D45" s="366" t="s">
        <v>467</v>
      </c>
      <c r="E45" s="402" t="s">
        <v>21</v>
      </c>
      <c r="F45" s="376"/>
      <c r="G45" s="389" t="s">
        <v>37</v>
      </c>
      <c r="H45" s="191">
        <v>1.0475E-3</v>
      </c>
      <c r="I45" s="146"/>
      <c r="J45" s="166"/>
      <c r="K45" s="154"/>
      <c r="L45" s="378"/>
      <c r="M45" s="289"/>
      <c r="N45" s="289"/>
      <c r="O45" s="289"/>
      <c r="P45" s="289"/>
      <c r="Q45" s="289"/>
    </row>
    <row r="46" spans="1:17" s="348" customFormat="1">
      <c r="A46" s="289"/>
      <c r="B46" s="359"/>
      <c r="C46" s="383" t="s">
        <v>468</v>
      </c>
      <c r="D46" s="366" t="s">
        <v>469</v>
      </c>
      <c r="E46" s="402" t="s">
        <v>20</v>
      </c>
      <c r="F46" s="376"/>
      <c r="G46" s="389" t="s">
        <v>38</v>
      </c>
      <c r="H46" s="191">
        <v>1.1125E-3</v>
      </c>
      <c r="I46" s="146"/>
      <c r="J46" s="166"/>
      <c r="K46" s="154"/>
      <c r="L46" s="378"/>
      <c r="M46" s="289"/>
      <c r="N46" s="289"/>
      <c r="O46" s="289"/>
      <c r="P46" s="289"/>
      <c r="Q46" s="289"/>
    </row>
    <row r="47" spans="1:17" s="348" customFormat="1">
      <c r="A47" s="289"/>
      <c r="B47" s="359"/>
      <c r="C47" s="383" t="s">
        <v>470</v>
      </c>
      <c r="D47" s="366" t="s">
        <v>471</v>
      </c>
      <c r="E47" s="402" t="s">
        <v>419</v>
      </c>
      <c r="F47" s="376"/>
      <c r="G47" s="389" t="s">
        <v>39</v>
      </c>
      <c r="H47" s="191">
        <v>1.1375000000000001E-3</v>
      </c>
      <c r="I47" s="146"/>
      <c r="J47" s="166"/>
      <c r="K47" s="154"/>
      <c r="L47" s="378"/>
      <c r="M47" s="289"/>
      <c r="N47" s="289"/>
      <c r="O47" s="289"/>
      <c r="P47" s="289"/>
      <c r="Q47" s="289"/>
    </row>
    <row r="48" spans="1:17" s="348" customFormat="1">
      <c r="A48" s="289"/>
      <c r="B48" s="359"/>
      <c r="C48" s="383" t="s">
        <v>472</v>
      </c>
      <c r="D48" s="366" t="s">
        <v>473</v>
      </c>
      <c r="E48" s="402" t="s">
        <v>3</v>
      </c>
      <c r="F48" s="376"/>
      <c r="G48" s="389" t="s">
        <v>40</v>
      </c>
      <c r="H48" s="191">
        <v>1.1375000000000001E-3</v>
      </c>
      <c r="I48" s="146"/>
      <c r="J48" s="166"/>
      <c r="K48" s="154"/>
      <c r="L48" s="378"/>
      <c r="M48" s="289"/>
      <c r="N48" s="289"/>
      <c r="O48" s="289"/>
      <c r="P48" s="289"/>
      <c r="Q48" s="289"/>
    </row>
    <row r="49" spans="1:17" s="348" customFormat="1">
      <c r="A49" s="289"/>
      <c r="B49" s="359"/>
      <c r="C49" s="383" t="s">
        <v>474</v>
      </c>
      <c r="D49" s="366" t="s">
        <v>475</v>
      </c>
      <c r="E49" s="402" t="s">
        <v>378</v>
      </c>
      <c r="F49" s="376"/>
      <c r="G49" s="389" t="s">
        <v>41</v>
      </c>
      <c r="H49" s="191">
        <v>1.1175E-3</v>
      </c>
      <c r="I49" s="146"/>
      <c r="J49" s="166"/>
      <c r="K49" s="154"/>
      <c r="L49" s="378"/>
      <c r="M49" s="289"/>
      <c r="N49" s="289"/>
      <c r="O49" s="289"/>
      <c r="P49" s="289"/>
      <c r="Q49" s="289"/>
    </row>
    <row r="50" spans="1:17" s="348" customFormat="1">
      <c r="A50" s="289"/>
      <c r="B50" s="359"/>
      <c r="C50" s="383" t="s">
        <v>476</v>
      </c>
      <c r="D50" s="366" t="s">
        <v>477</v>
      </c>
      <c r="E50" s="402" t="s">
        <v>25</v>
      </c>
      <c r="F50" s="376"/>
      <c r="G50" s="389" t="s">
        <v>42</v>
      </c>
      <c r="H50" s="191">
        <v>1.0824999999999999E-3</v>
      </c>
      <c r="I50" s="146"/>
      <c r="J50" s="166"/>
      <c r="K50" s="154"/>
      <c r="L50" s="378"/>
      <c r="M50" s="289"/>
      <c r="N50" s="289"/>
      <c r="O50" s="289"/>
      <c r="P50" s="289"/>
      <c r="Q50" s="289"/>
    </row>
    <row r="51" spans="1:17" s="348" customFormat="1">
      <c r="A51" s="289"/>
      <c r="B51" s="359"/>
      <c r="C51" s="383" t="s">
        <v>478</v>
      </c>
      <c r="D51" s="366" t="s">
        <v>479</v>
      </c>
      <c r="E51" s="402" t="s">
        <v>15</v>
      </c>
      <c r="F51" s="376"/>
      <c r="G51" s="389" t="s">
        <v>43</v>
      </c>
      <c r="H51" s="191">
        <v>1.0325E-3</v>
      </c>
      <c r="I51" s="146"/>
      <c r="J51" s="166"/>
      <c r="K51" s="154"/>
      <c r="L51" s="378"/>
      <c r="M51" s="289"/>
      <c r="N51" s="289"/>
      <c r="O51" s="289"/>
      <c r="P51" s="289"/>
      <c r="Q51" s="289"/>
    </row>
    <row r="52" spans="1:17" s="348" customFormat="1">
      <c r="A52" s="289"/>
      <c r="B52" s="359"/>
      <c r="C52" s="383" t="s">
        <v>480</v>
      </c>
      <c r="D52" s="366" t="s">
        <v>481</v>
      </c>
      <c r="E52" s="402" t="s">
        <v>7</v>
      </c>
      <c r="F52" s="376"/>
      <c r="G52" s="389" t="s">
        <v>44</v>
      </c>
      <c r="H52" s="191">
        <v>1.0031599999999999E-3</v>
      </c>
      <c r="I52" s="146"/>
      <c r="J52" s="166"/>
      <c r="K52" s="154"/>
      <c r="L52" s="378"/>
      <c r="M52" s="289"/>
      <c r="N52" s="289"/>
      <c r="O52" s="289"/>
      <c r="P52" s="289"/>
      <c r="Q52" s="289"/>
    </row>
    <row r="53" spans="1:17" s="348" customFormat="1">
      <c r="A53" s="289"/>
      <c r="B53" s="359"/>
      <c r="C53" s="383" t="s">
        <v>482</v>
      </c>
      <c r="D53" s="366" t="s">
        <v>483</v>
      </c>
      <c r="E53" s="402" t="s">
        <v>389</v>
      </c>
      <c r="F53" s="376"/>
      <c r="G53" s="389" t="s">
        <v>45</v>
      </c>
      <c r="H53" s="191">
        <v>9.5433000000000009E-4</v>
      </c>
      <c r="I53" s="146"/>
      <c r="J53" s="166"/>
      <c r="K53" s="154"/>
      <c r="L53" s="378"/>
      <c r="M53" s="289"/>
      <c r="N53" s="289"/>
      <c r="O53" s="289"/>
      <c r="P53" s="289"/>
      <c r="Q53" s="289"/>
    </row>
    <row r="54" spans="1:17" s="348" customFormat="1">
      <c r="A54" s="289"/>
      <c r="B54" s="359"/>
      <c r="C54" s="383" t="s">
        <v>484</v>
      </c>
      <c r="D54" s="366" t="s">
        <v>485</v>
      </c>
      <c r="E54" s="402" t="s">
        <v>7</v>
      </c>
      <c r="F54" s="376"/>
      <c r="G54" s="389" t="s">
        <v>46</v>
      </c>
      <c r="H54" s="191">
        <v>8.1999999999999998E-4</v>
      </c>
      <c r="I54" s="146"/>
      <c r="J54" s="166"/>
      <c r="K54" s="154"/>
      <c r="L54" s="378"/>
      <c r="M54" s="289"/>
      <c r="N54" s="289"/>
      <c r="O54" s="289"/>
      <c r="P54" s="289"/>
      <c r="Q54" s="289"/>
    </row>
    <row r="55" spans="1:17" s="348" customFormat="1">
      <c r="A55" s="289"/>
      <c r="B55" s="359"/>
      <c r="C55" s="383" t="s">
        <v>486</v>
      </c>
      <c r="D55" s="366" t="s">
        <v>487</v>
      </c>
      <c r="E55" s="402">
        <v>2</v>
      </c>
      <c r="F55" s="376"/>
      <c r="G55" s="389" t="s">
        <v>48</v>
      </c>
      <c r="H55" s="191">
        <v>6.4999999999999997E-4</v>
      </c>
      <c r="I55" s="146"/>
      <c r="J55" s="166"/>
      <c r="K55" s="154"/>
      <c r="L55" s="378"/>
      <c r="M55" s="289"/>
      <c r="N55" s="289"/>
      <c r="O55" s="289"/>
      <c r="P55" s="289"/>
      <c r="Q55" s="289"/>
    </row>
    <row r="56" spans="1:17" s="348" customFormat="1">
      <c r="A56" s="289"/>
      <c r="B56" s="359"/>
      <c r="C56" s="383" t="s">
        <v>488</v>
      </c>
      <c r="D56" s="390" t="s">
        <v>489</v>
      </c>
      <c r="E56" s="402" t="s">
        <v>20</v>
      </c>
      <c r="F56" s="376"/>
      <c r="G56" s="389" t="s">
        <v>50</v>
      </c>
      <c r="H56" s="191">
        <v>5.5000000000000003E-4</v>
      </c>
      <c r="I56" s="146"/>
      <c r="J56" s="166"/>
      <c r="K56" s="154"/>
      <c r="L56" s="378"/>
      <c r="M56" s="289"/>
      <c r="N56" s="289"/>
      <c r="O56" s="289"/>
      <c r="P56" s="289"/>
      <c r="Q56" s="289"/>
    </row>
    <row r="57" spans="1:17" s="348" customFormat="1">
      <c r="A57" s="289"/>
      <c r="B57" s="359"/>
      <c r="C57" s="383" t="s">
        <v>490</v>
      </c>
      <c r="D57" s="388" t="s">
        <v>491</v>
      </c>
      <c r="E57" s="406" t="s">
        <v>7</v>
      </c>
      <c r="F57" s="376"/>
      <c r="G57" s="389" t="s">
        <v>52</v>
      </c>
      <c r="H57" s="191">
        <v>4.55E-4</v>
      </c>
      <c r="I57" s="146"/>
      <c r="J57" s="166"/>
      <c r="K57" s="154"/>
      <c r="L57" s="378"/>
      <c r="M57" s="289"/>
      <c r="N57" s="289"/>
      <c r="O57" s="289"/>
      <c r="P57" s="289"/>
      <c r="Q57" s="289"/>
    </row>
    <row r="58" spans="1:17" s="348" customFormat="1">
      <c r="A58" s="289"/>
      <c r="B58" s="359"/>
      <c r="C58" s="383" t="s">
        <v>492</v>
      </c>
      <c r="D58" s="366" t="s">
        <v>493</v>
      </c>
      <c r="E58" s="402" t="s">
        <v>15</v>
      </c>
      <c r="F58" s="376"/>
      <c r="G58" s="389" t="s">
        <v>34</v>
      </c>
      <c r="H58" s="191" t="s">
        <v>34</v>
      </c>
      <c r="I58" s="146"/>
      <c r="J58" s="166"/>
      <c r="K58" s="154"/>
      <c r="L58" s="378"/>
      <c r="M58" s="289"/>
      <c r="N58" s="289"/>
      <c r="O58" s="289"/>
      <c r="P58" s="289"/>
      <c r="Q58" s="289"/>
    </row>
    <row r="59" spans="1:17" s="348" customFormat="1">
      <c r="A59" s="289"/>
      <c r="B59" s="359"/>
      <c r="C59" s="383" t="s">
        <v>494</v>
      </c>
      <c r="D59" s="366" t="s">
        <v>495</v>
      </c>
      <c r="E59" s="402" t="s">
        <v>22</v>
      </c>
      <c r="F59" s="376"/>
      <c r="G59" s="389" t="s">
        <v>34</v>
      </c>
      <c r="H59" s="191" t="s">
        <v>34</v>
      </c>
      <c r="I59" s="146"/>
      <c r="J59" s="166"/>
      <c r="K59" s="154"/>
      <c r="L59" s="378"/>
      <c r="M59" s="289"/>
      <c r="N59" s="289"/>
      <c r="O59" s="289"/>
      <c r="P59" s="289"/>
      <c r="Q59" s="289"/>
    </row>
    <row r="60" spans="1:17" s="348" customFormat="1">
      <c r="A60" s="289"/>
      <c r="B60" s="359"/>
      <c r="C60" s="383" t="s">
        <v>496</v>
      </c>
      <c r="D60" s="366" t="s">
        <v>497</v>
      </c>
      <c r="E60" s="402" t="s">
        <v>22</v>
      </c>
      <c r="F60" s="376"/>
      <c r="G60" s="389" t="s">
        <v>34</v>
      </c>
      <c r="H60" s="191" t="s">
        <v>34</v>
      </c>
      <c r="I60" s="146"/>
      <c r="J60" s="166"/>
      <c r="K60" s="154"/>
      <c r="L60" s="378"/>
      <c r="M60" s="289"/>
      <c r="N60" s="289"/>
      <c r="O60" s="289"/>
      <c r="P60" s="289"/>
      <c r="Q60" s="289"/>
    </row>
    <row r="61" spans="1:17" s="348" customFormat="1">
      <c r="A61" s="289"/>
      <c r="B61" s="359"/>
      <c r="C61" s="383" t="s">
        <v>498</v>
      </c>
      <c r="D61" s="366" t="s">
        <v>499</v>
      </c>
      <c r="E61" s="402" t="s">
        <v>20</v>
      </c>
      <c r="F61" s="376"/>
      <c r="G61" s="389" t="s">
        <v>34</v>
      </c>
      <c r="H61" s="191" t="s">
        <v>34</v>
      </c>
      <c r="I61" s="146"/>
      <c r="J61" s="166"/>
      <c r="K61" s="154"/>
      <c r="L61" s="378"/>
      <c r="M61" s="289"/>
      <c r="N61" s="289"/>
      <c r="O61" s="289"/>
      <c r="P61" s="289"/>
      <c r="Q61" s="289"/>
    </row>
    <row r="62" spans="1:17" s="348" customFormat="1">
      <c r="A62" s="289"/>
      <c r="B62" s="359"/>
      <c r="C62" s="383" t="s">
        <v>500</v>
      </c>
      <c r="D62" s="366" t="s">
        <v>501</v>
      </c>
      <c r="E62" s="402" t="s">
        <v>419</v>
      </c>
      <c r="F62" s="376"/>
      <c r="G62" s="389" t="s">
        <v>34</v>
      </c>
      <c r="H62" s="191" t="s">
        <v>34</v>
      </c>
      <c r="I62" s="146"/>
      <c r="J62" s="166"/>
      <c r="K62" s="154"/>
      <c r="L62" s="378"/>
      <c r="M62" s="289"/>
      <c r="N62" s="289"/>
      <c r="O62" s="289"/>
      <c r="P62" s="289"/>
      <c r="Q62" s="289"/>
    </row>
    <row r="63" spans="1:17" s="348" customFormat="1">
      <c r="A63" s="289"/>
      <c r="B63" s="359"/>
      <c r="C63" s="383" t="s">
        <v>502</v>
      </c>
      <c r="D63" s="366" t="s">
        <v>503</v>
      </c>
      <c r="E63" s="402" t="s">
        <v>3</v>
      </c>
      <c r="F63" s="376"/>
      <c r="G63" s="389" t="s">
        <v>34</v>
      </c>
      <c r="H63" s="191" t="s">
        <v>34</v>
      </c>
      <c r="I63" s="146"/>
      <c r="J63" s="166"/>
      <c r="K63" s="154"/>
      <c r="L63" s="378"/>
      <c r="M63" s="289"/>
      <c r="N63" s="289"/>
      <c r="O63" s="289"/>
      <c r="P63" s="289"/>
      <c r="Q63" s="289"/>
    </row>
    <row r="64" spans="1:17" s="348" customFormat="1">
      <c r="A64" s="289"/>
      <c r="B64" s="359"/>
      <c r="C64" s="383" t="s">
        <v>504</v>
      </c>
      <c r="D64" s="144" t="s">
        <v>505</v>
      </c>
      <c r="E64" s="163" t="s">
        <v>378</v>
      </c>
      <c r="F64" s="376"/>
      <c r="G64" s="389" t="s">
        <v>34</v>
      </c>
      <c r="H64" s="191" t="s">
        <v>34</v>
      </c>
      <c r="I64" s="146"/>
      <c r="J64" s="166"/>
      <c r="K64" s="154"/>
      <c r="L64" s="378"/>
      <c r="M64" s="289"/>
      <c r="N64" s="289"/>
      <c r="O64" s="289"/>
      <c r="P64" s="289"/>
      <c r="Q64" s="289"/>
    </row>
    <row r="65" spans="1:17" s="348" customFormat="1">
      <c r="A65" s="289"/>
      <c r="B65" s="359"/>
      <c r="C65" s="383" t="s">
        <v>506</v>
      </c>
      <c r="D65" s="366" t="s">
        <v>507</v>
      </c>
      <c r="E65" s="402" t="s">
        <v>291</v>
      </c>
      <c r="F65" s="376"/>
      <c r="G65" s="389" t="s">
        <v>34</v>
      </c>
      <c r="H65" s="191" t="s">
        <v>34</v>
      </c>
      <c r="I65" s="146"/>
      <c r="J65" s="166"/>
      <c r="K65" s="154"/>
      <c r="L65" s="378"/>
      <c r="M65" s="289"/>
      <c r="N65" s="289"/>
      <c r="O65" s="289"/>
      <c r="P65" s="289"/>
      <c r="Q65" s="289"/>
    </row>
    <row r="66" spans="1:17" s="348" customFormat="1">
      <c r="A66" s="289"/>
      <c r="B66" s="359"/>
      <c r="C66" s="383" t="s">
        <v>508</v>
      </c>
      <c r="D66" s="379" t="s">
        <v>509</v>
      </c>
      <c r="E66" s="402" t="s">
        <v>15</v>
      </c>
      <c r="F66" s="376"/>
      <c r="G66" s="389" t="s">
        <v>34</v>
      </c>
      <c r="H66" s="191" t="s">
        <v>34</v>
      </c>
      <c r="I66" s="146"/>
      <c r="J66" s="166"/>
      <c r="K66" s="154"/>
      <c r="L66" s="378"/>
      <c r="M66" s="289"/>
      <c r="N66" s="289"/>
      <c r="O66" s="289"/>
      <c r="P66" s="289"/>
      <c r="Q66" s="289"/>
    </row>
    <row r="67" spans="1:17" s="348" customFormat="1">
      <c r="A67" s="289"/>
      <c r="B67" s="359"/>
      <c r="C67" s="383" t="s">
        <v>510</v>
      </c>
      <c r="D67" s="379" t="s">
        <v>511</v>
      </c>
      <c r="E67" s="402" t="s">
        <v>7</v>
      </c>
      <c r="F67" s="376"/>
      <c r="G67" s="389" t="s">
        <v>34</v>
      </c>
      <c r="H67" s="191" t="s">
        <v>34</v>
      </c>
      <c r="I67" s="146"/>
      <c r="J67" s="166"/>
      <c r="K67" s="154"/>
      <c r="L67" s="378"/>
      <c r="M67" s="289"/>
      <c r="N67" s="289"/>
      <c r="O67" s="289"/>
      <c r="P67" s="289"/>
      <c r="Q67" s="289"/>
    </row>
    <row r="68" spans="1:17" s="348" customFormat="1">
      <c r="A68" s="289"/>
      <c r="B68" s="359"/>
      <c r="C68" s="383" t="s">
        <v>512</v>
      </c>
      <c r="D68" s="379" t="s">
        <v>513</v>
      </c>
      <c r="E68" s="402" t="s">
        <v>389</v>
      </c>
      <c r="F68" s="376"/>
      <c r="G68" s="389" t="s">
        <v>34</v>
      </c>
      <c r="H68" s="191" t="s">
        <v>34</v>
      </c>
      <c r="I68" s="146"/>
      <c r="J68" s="166"/>
      <c r="K68" s="154"/>
      <c r="L68" s="378"/>
      <c r="M68" s="289"/>
      <c r="N68" s="289"/>
      <c r="O68" s="289"/>
      <c r="P68" s="289"/>
      <c r="Q68" s="289"/>
    </row>
    <row r="69" spans="1:17" s="348" customFormat="1">
      <c r="A69" s="289"/>
      <c r="B69" s="359"/>
      <c r="C69" s="383" t="s">
        <v>514</v>
      </c>
      <c r="D69" s="379" t="s">
        <v>515</v>
      </c>
      <c r="E69" s="402" t="s">
        <v>7</v>
      </c>
      <c r="F69" s="376"/>
      <c r="G69" s="389" t="s">
        <v>34</v>
      </c>
      <c r="H69" s="191" t="s">
        <v>34</v>
      </c>
      <c r="I69" s="146"/>
      <c r="J69" s="166"/>
      <c r="K69" s="154"/>
      <c r="L69" s="378"/>
      <c r="M69" s="289"/>
      <c r="N69" s="289"/>
      <c r="O69" s="289"/>
      <c r="P69" s="289"/>
      <c r="Q69" s="289"/>
    </row>
    <row r="70" spans="1:17" s="348" customFormat="1">
      <c r="A70" s="289"/>
      <c r="B70" s="359"/>
      <c r="C70" s="383" t="s">
        <v>516</v>
      </c>
      <c r="D70" s="379" t="s">
        <v>517</v>
      </c>
      <c r="E70" s="402">
        <v>2</v>
      </c>
      <c r="F70" s="376"/>
      <c r="G70" s="389" t="s">
        <v>34</v>
      </c>
      <c r="H70" s="191" t="s">
        <v>34</v>
      </c>
      <c r="I70" s="146"/>
      <c r="J70" s="166"/>
      <c r="K70" s="154"/>
      <c r="L70" s="378"/>
      <c r="M70" s="289"/>
      <c r="N70" s="289"/>
      <c r="O70" s="289"/>
      <c r="P70" s="289"/>
      <c r="Q70" s="289"/>
    </row>
    <row r="71" spans="1:17" s="348" customFormat="1">
      <c r="A71" s="289"/>
      <c r="B71" s="359"/>
      <c r="C71" s="383" t="s">
        <v>518</v>
      </c>
      <c r="D71" s="407" t="s">
        <v>519</v>
      </c>
      <c r="E71" s="402" t="s">
        <v>20</v>
      </c>
      <c r="F71" s="376"/>
      <c r="G71" s="389" t="s">
        <v>34</v>
      </c>
      <c r="H71" s="191" t="s">
        <v>34</v>
      </c>
      <c r="I71" s="146"/>
      <c r="J71" s="166"/>
      <c r="K71" s="154"/>
      <c r="L71" s="378"/>
      <c r="M71" s="289"/>
      <c r="N71" s="289"/>
      <c r="O71" s="289"/>
      <c r="P71" s="289"/>
      <c r="Q71" s="289"/>
    </row>
    <row r="72" spans="1:17" s="348" customFormat="1">
      <c r="A72" s="289"/>
      <c r="B72" s="359"/>
      <c r="C72" s="383" t="s">
        <v>520</v>
      </c>
      <c r="D72" s="144" t="s">
        <v>521</v>
      </c>
      <c r="E72" s="178" t="s">
        <v>522</v>
      </c>
      <c r="F72" s="376"/>
      <c r="G72" s="389" t="s">
        <v>34</v>
      </c>
      <c r="H72" s="191" t="s">
        <v>34</v>
      </c>
      <c r="I72" s="146"/>
      <c r="J72" s="166"/>
      <c r="K72" s="154"/>
      <c r="L72" s="378"/>
      <c r="M72" s="289"/>
      <c r="N72" s="289"/>
      <c r="O72" s="289"/>
      <c r="P72" s="289"/>
      <c r="Q72" s="289"/>
    </row>
    <row r="73" spans="1:17" s="348" customFormat="1">
      <c r="A73" s="289"/>
      <c r="B73" s="359"/>
      <c r="C73" s="383" t="s">
        <v>523</v>
      </c>
      <c r="D73" s="366" t="s">
        <v>436</v>
      </c>
      <c r="E73" s="401" t="b">
        <v>1</v>
      </c>
      <c r="F73" s="376"/>
      <c r="G73" s="389" t="s">
        <v>34</v>
      </c>
      <c r="H73" s="191" t="s">
        <v>34</v>
      </c>
      <c r="I73" s="146"/>
      <c r="J73" s="166"/>
      <c r="K73" s="154"/>
      <c r="L73" s="378"/>
      <c r="M73" s="289"/>
      <c r="N73" s="289"/>
      <c r="O73" s="289"/>
      <c r="P73" s="289"/>
      <c r="Q73" s="289"/>
    </row>
    <row r="74" spans="1:17" s="348" customFormat="1">
      <c r="A74" s="289"/>
      <c r="B74" s="359"/>
      <c r="C74" s="383" t="s">
        <v>524</v>
      </c>
      <c r="D74" s="366" t="s">
        <v>525</v>
      </c>
      <c r="E74" s="402" t="s">
        <v>329</v>
      </c>
      <c r="F74" s="376"/>
      <c r="G74" s="389" t="s">
        <v>34</v>
      </c>
      <c r="H74" s="191" t="s">
        <v>34</v>
      </c>
      <c r="I74" s="146"/>
      <c r="J74" s="166"/>
      <c r="K74" s="154"/>
      <c r="L74" s="378"/>
      <c r="M74" s="289"/>
      <c r="N74" s="289"/>
      <c r="O74" s="289"/>
      <c r="P74" s="289"/>
      <c r="Q74" s="289"/>
    </row>
    <row r="75" spans="1:17" s="348" customFormat="1">
      <c r="A75" s="289"/>
      <c r="B75" s="359"/>
      <c r="C75" s="383" t="s">
        <v>526</v>
      </c>
      <c r="D75" s="366" t="s">
        <v>527</v>
      </c>
      <c r="E75" s="402" t="b">
        <v>1</v>
      </c>
      <c r="F75" s="376"/>
      <c r="G75" s="389" t="s">
        <v>34</v>
      </c>
      <c r="H75" s="191" t="s">
        <v>34</v>
      </c>
      <c r="I75" s="146"/>
      <c r="J75" s="166"/>
      <c r="K75" s="154"/>
      <c r="L75" s="378"/>
      <c r="M75" s="289"/>
      <c r="N75" s="289"/>
      <c r="O75" s="289"/>
      <c r="P75" s="289"/>
      <c r="Q75" s="289"/>
    </row>
    <row r="76" spans="1:17" s="348" customFormat="1">
      <c r="A76" s="289"/>
      <c r="B76" s="359"/>
      <c r="C76" s="383" t="s">
        <v>528</v>
      </c>
      <c r="D76" s="144" t="s">
        <v>529</v>
      </c>
      <c r="E76" s="163" t="s">
        <v>291</v>
      </c>
      <c r="F76" s="376"/>
      <c r="G76" s="389" t="s">
        <v>34</v>
      </c>
      <c r="H76" s="191" t="s">
        <v>34</v>
      </c>
      <c r="I76" s="146"/>
      <c r="J76" s="166"/>
      <c r="K76" s="154"/>
      <c r="L76" s="378"/>
      <c r="M76" s="289"/>
      <c r="N76" s="289"/>
      <c r="O76" s="289"/>
      <c r="P76" s="289"/>
      <c r="Q76" s="289"/>
    </row>
    <row r="77" spans="1:17" s="348" customFormat="1">
      <c r="A77" s="289"/>
      <c r="B77" s="359"/>
      <c r="C77" s="383" t="s">
        <v>530</v>
      </c>
      <c r="D77" s="366" t="s">
        <v>531</v>
      </c>
      <c r="E77" s="402" t="b">
        <v>0</v>
      </c>
      <c r="F77" s="376"/>
      <c r="G77" s="389" t="s">
        <v>34</v>
      </c>
      <c r="H77" s="191" t="s">
        <v>34</v>
      </c>
      <c r="I77" s="146"/>
      <c r="J77" s="166"/>
      <c r="K77" s="154"/>
      <c r="L77" s="378"/>
      <c r="M77" s="289"/>
      <c r="N77" s="289"/>
      <c r="O77" s="289"/>
      <c r="P77" s="289"/>
      <c r="Q77" s="289"/>
    </row>
    <row r="78" spans="1:17" s="348" customFormat="1">
      <c r="A78" s="289"/>
      <c r="B78" s="359"/>
      <c r="C78" s="383" t="s">
        <v>356</v>
      </c>
      <c r="D78" s="366" t="s">
        <v>357</v>
      </c>
      <c r="E78" s="405">
        <v>1.0000000000000001E-9</v>
      </c>
      <c r="F78" s="376"/>
      <c r="G78" s="389" t="s">
        <v>34</v>
      </c>
      <c r="H78" s="191" t="s">
        <v>34</v>
      </c>
      <c r="I78" s="146"/>
      <c r="J78" s="166"/>
      <c r="K78" s="154"/>
      <c r="L78" s="378"/>
      <c r="M78" s="289"/>
      <c r="N78" s="289"/>
      <c r="O78" s="289"/>
      <c r="P78" s="289"/>
      <c r="Q78" s="289"/>
    </row>
    <row r="79" spans="1:17" s="348" customFormat="1">
      <c r="A79" s="289"/>
      <c r="B79" s="359"/>
      <c r="C79" s="383" t="s">
        <v>358</v>
      </c>
      <c r="D79" s="366" t="s">
        <v>359</v>
      </c>
      <c r="E79" s="403">
        <v>1000</v>
      </c>
      <c r="F79" s="376"/>
      <c r="G79" s="389" t="s">
        <v>34</v>
      </c>
      <c r="H79" s="191" t="s">
        <v>34</v>
      </c>
      <c r="I79" s="146"/>
      <c r="J79" s="166"/>
      <c r="K79" s="154"/>
      <c r="L79" s="378"/>
      <c r="M79" s="289"/>
      <c r="N79" s="289"/>
      <c r="O79" s="289"/>
      <c r="P79" s="289"/>
      <c r="Q79" s="289"/>
    </row>
    <row r="80" spans="1:17" s="348" customFormat="1">
      <c r="A80" s="289"/>
      <c r="B80" s="359"/>
      <c r="C80" s="383"/>
      <c r="D80" s="366" t="s">
        <v>532</v>
      </c>
      <c r="E80" s="398" t="b">
        <v>0</v>
      </c>
      <c r="F80" s="376"/>
      <c r="G80" s="389" t="s">
        <v>34</v>
      </c>
      <c r="H80" s="191" t="s">
        <v>34</v>
      </c>
      <c r="I80" s="146"/>
      <c r="J80" s="166"/>
      <c r="K80" s="154"/>
      <c r="L80" s="378"/>
      <c r="M80" s="289"/>
      <c r="N80" s="289"/>
      <c r="O80" s="289"/>
      <c r="P80" s="289"/>
      <c r="Q80" s="289"/>
    </row>
    <row r="81" spans="1:17" s="348" customFormat="1">
      <c r="A81" s="289"/>
      <c r="B81" s="359"/>
      <c r="C81" s="383"/>
      <c r="D81" s="366" t="s">
        <v>533</v>
      </c>
      <c r="E81" s="401" t="b">
        <v>1</v>
      </c>
      <c r="F81" s="376"/>
      <c r="G81" s="389" t="s">
        <v>34</v>
      </c>
      <c r="H81" s="191" t="s">
        <v>34</v>
      </c>
      <c r="I81" s="146"/>
      <c r="J81" s="166"/>
      <c r="K81" s="154"/>
      <c r="L81" s="378"/>
      <c r="M81" s="289"/>
      <c r="N81" s="289"/>
      <c r="O81" s="289"/>
      <c r="P81" s="289"/>
      <c r="Q81" s="289"/>
    </row>
    <row r="82" spans="1:17" s="348" customFormat="1">
      <c r="A82" s="289"/>
      <c r="B82" s="359"/>
      <c r="C82" s="383"/>
      <c r="D82" s="366" t="s">
        <v>534</v>
      </c>
      <c r="E82" s="401">
        <v>31</v>
      </c>
      <c r="F82" s="376"/>
      <c r="G82" s="389" t="s">
        <v>34</v>
      </c>
      <c r="H82" s="191" t="s">
        <v>34</v>
      </c>
      <c r="I82" s="146"/>
      <c r="J82" s="166"/>
      <c r="K82" s="154"/>
      <c r="L82" s="378"/>
      <c r="M82" s="289"/>
      <c r="N82" s="289"/>
      <c r="O82" s="289"/>
      <c r="P82" s="289"/>
      <c r="Q82" s="289"/>
    </row>
    <row r="83" spans="1:17" s="348" customFormat="1">
      <c r="A83" s="289"/>
      <c r="B83" s="359"/>
      <c r="C83" s="383"/>
      <c r="D83" s="366"/>
      <c r="E83" s="401"/>
      <c r="F83" s="376"/>
      <c r="G83" s="389" t="s">
        <v>34</v>
      </c>
      <c r="H83" s="191" t="s">
        <v>34</v>
      </c>
      <c r="I83" s="146"/>
      <c r="J83" s="166"/>
      <c r="K83" s="154"/>
      <c r="L83" s="378"/>
      <c r="M83" s="289"/>
      <c r="N83" s="289"/>
      <c r="O83" s="289"/>
      <c r="P83" s="289"/>
      <c r="Q83" s="289"/>
    </row>
    <row r="84" spans="1:17" s="348" customFormat="1">
      <c r="A84" s="289"/>
      <c r="B84" s="359"/>
      <c r="C84" s="360"/>
      <c r="D84" s="367"/>
      <c r="E84" s="408"/>
      <c r="F84" s="375"/>
      <c r="G84" s="391" t="s">
        <v>34</v>
      </c>
      <c r="H84" s="173" t="s">
        <v>34</v>
      </c>
      <c r="I84" s="177"/>
      <c r="J84" s="148"/>
      <c r="K84" s="170"/>
      <c r="L84" s="378"/>
      <c r="M84" s="289"/>
      <c r="N84" s="289"/>
      <c r="O84" s="289"/>
      <c r="P84" s="289"/>
      <c r="Q84" s="289"/>
    </row>
    <row r="85" spans="1:17" s="348" customFormat="1">
      <c r="A85" s="289"/>
      <c r="B85" s="359"/>
      <c r="C85" s="360"/>
      <c r="D85" s="387"/>
      <c r="E85" s="375"/>
      <c r="F85" s="375"/>
      <c r="G85" s="376" t="s">
        <v>6</v>
      </c>
      <c r="H85" s="376" t="s">
        <v>6</v>
      </c>
      <c r="I85" s="386" t="s">
        <v>6</v>
      </c>
      <c r="J85" s="392" t="s">
        <v>6</v>
      </c>
      <c r="K85" s="393" t="s">
        <v>6</v>
      </c>
      <c r="L85" s="378"/>
      <c r="M85" s="289"/>
      <c r="N85" s="289"/>
      <c r="O85" s="289"/>
      <c r="P85" s="289"/>
      <c r="Q85" s="289"/>
    </row>
    <row r="86" spans="1:17" s="348" customFormat="1">
      <c r="A86" s="289"/>
      <c r="B86" s="359"/>
      <c r="C86" s="360"/>
      <c r="D86" s="387"/>
      <c r="E86" s="375"/>
      <c r="F86" s="375"/>
      <c r="G86" s="376" t="s">
        <v>6</v>
      </c>
      <c r="H86" s="376" t="s">
        <v>6</v>
      </c>
      <c r="I86" s="386" t="s">
        <v>6</v>
      </c>
      <c r="J86" s="392" t="s">
        <v>6</v>
      </c>
      <c r="K86" s="393" t="s">
        <v>6</v>
      </c>
      <c r="L86" s="378"/>
      <c r="M86" s="289"/>
      <c r="N86" s="289"/>
      <c r="O86" s="289"/>
      <c r="P86" s="289"/>
      <c r="Q86" s="289"/>
    </row>
    <row r="87" spans="1:17" s="348" customFormat="1">
      <c r="A87" s="289"/>
      <c r="B87" s="368"/>
      <c r="C87" s="361"/>
      <c r="D87" s="172"/>
      <c r="E87" s="185"/>
      <c r="F87" s="185"/>
      <c r="G87" s="100"/>
      <c r="H87" s="100"/>
      <c r="I87" s="100"/>
      <c r="J87" s="100"/>
      <c r="K87" s="100"/>
      <c r="L87" s="371"/>
      <c r="M87" s="289"/>
      <c r="N87" s="289"/>
      <c r="O87" s="289"/>
      <c r="P87" s="289"/>
      <c r="Q87" s="289"/>
    </row>
    <row r="88" spans="1:17" s="348" customFormat="1">
      <c r="A88" s="289"/>
      <c r="B88" s="349"/>
      <c r="C88" s="349"/>
      <c r="D88" s="412"/>
      <c r="E88" s="412"/>
      <c r="F88" s="412"/>
      <c r="G88" s="412"/>
      <c r="H88" s="412"/>
      <c r="I88" s="412"/>
      <c r="J88" s="412"/>
      <c r="K88" s="412"/>
      <c r="L88" s="349"/>
      <c r="M88" s="289"/>
      <c r="N88" s="289"/>
      <c r="O88" s="289"/>
      <c r="P88" s="289"/>
      <c r="Q88" s="289"/>
    </row>
    <row r="89" spans="1:17" s="348" customFormat="1">
      <c r="A89" s="289"/>
      <c r="B89" s="349"/>
      <c r="C89" s="349"/>
      <c r="D89" s="412"/>
      <c r="E89" s="412"/>
      <c r="F89" s="412"/>
      <c r="G89" s="412"/>
      <c r="H89" s="412"/>
      <c r="I89" s="412"/>
      <c r="J89" s="412"/>
      <c r="K89" s="412"/>
      <c r="L89" s="349"/>
      <c r="M89" s="289"/>
      <c r="N89" s="289"/>
      <c r="O89" s="289"/>
      <c r="P89" s="289"/>
      <c r="Q89" s="289"/>
    </row>
    <row r="90" spans="1:17" s="348" customFormat="1">
      <c r="A90" s="289"/>
      <c r="B90" s="349"/>
      <c r="C90" s="349"/>
      <c r="D90" s="412"/>
      <c r="E90" s="412"/>
      <c r="F90" s="412"/>
      <c r="G90" s="412"/>
      <c r="H90" s="412"/>
      <c r="I90" s="412"/>
      <c r="J90" s="412"/>
      <c r="K90" s="412"/>
      <c r="L90" s="349"/>
      <c r="M90" s="289"/>
      <c r="N90" s="289"/>
      <c r="O90" s="289"/>
      <c r="P90" s="289"/>
      <c r="Q90" s="289"/>
    </row>
    <row r="91" spans="1:17" s="348" customFormat="1">
      <c r="A91" s="289"/>
      <c r="B91" s="349"/>
      <c r="C91" s="349"/>
      <c r="D91" s="412"/>
      <c r="E91" s="412"/>
      <c r="F91" s="412"/>
      <c r="G91" s="412"/>
      <c r="H91" s="412"/>
      <c r="I91" s="412"/>
      <c r="J91" s="412"/>
      <c r="K91" s="412"/>
      <c r="L91" s="349"/>
      <c r="M91" s="289"/>
      <c r="N91" s="289"/>
      <c r="O91" s="289"/>
      <c r="P91" s="289"/>
      <c r="Q91" s="289"/>
    </row>
    <row r="92" spans="1:17" s="348" customFormat="1">
      <c r="A92" s="289"/>
      <c r="B92" s="349"/>
      <c r="C92" s="349"/>
      <c r="D92" s="412"/>
      <c r="E92" s="412"/>
      <c r="F92" s="412"/>
      <c r="G92" s="412"/>
      <c r="H92" s="412"/>
      <c r="I92" s="412"/>
      <c r="J92" s="412"/>
      <c r="K92" s="412"/>
      <c r="L92" s="349"/>
      <c r="M92" s="289"/>
      <c r="N92" s="289"/>
      <c r="O92" s="289"/>
      <c r="P92" s="289"/>
      <c r="Q92" s="289"/>
    </row>
    <row r="93" spans="1:17" s="348" customFormat="1">
      <c r="A93" s="289"/>
      <c r="B93" s="349"/>
      <c r="C93" s="349"/>
      <c r="D93" s="412"/>
      <c r="E93" s="412"/>
      <c r="F93" s="412"/>
      <c r="G93" s="412"/>
      <c r="H93" s="412"/>
      <c r="I93" s="412"/>
      <c r="J93" s="412"/>
      <c r="K93" s="412"/>
      <c r="L93" s="349"/>
      <c r="M93" s="289"/>
      <c r="N93" s="289"/>
      <c r="O93" s="289"/>
      <c r="P93" s="289"/>
      <c r="Q93" s="289"/>
    </row>
    <row r="94" spans="1:17" s="348" customFormat="1">
      <c r="A94" s="289"/>
      <c r="B94" s="349"/>
      <c r="C94" s="349"/>
      <c r="D94" s="412"/>
      <c r="E94" s="412"/>
      <c r="F94" s="412"/>
      <c r="G94" s="412"/>
      <c r="H94" s="412"/>
      <c r="I94" s="412"/>
      <c r="J94" s="412"/>
      <c r="K94" s="412"/>
      <c r="L94" s="349"/>
      <c r="M94" s="289"/>
      <c r="N94" s="289"/>
      <c r="O94" s="289"/>
      <c r="P94" s="289"/>
      <c r="Q94" s="289"/>
    </row>
    <row r="95" spans="1:17" s="348" customFormat="1">
      <c r="A95" s="289"/>
      <c r="B95" s="349"/>
      <c r="C95" s="349"/>
      <c r="D95" s="412"/>
      <c r="E95" s="412"/>
      <c r="F95" s="412"/>
      <c r="G95" s="412"/>
      <c r="H95" s="412"/>
      <c r="I95" s="412"/>
      <c r="J95" s="412"/>
      <c r="K95" s="412"/>
      <c r="L95" s="349"/>
      <c r="M95" s="289"/>
      <c r="N95" s="289"/>
      <c r="O95" s="289"/>
      <c r="P95" s="289"/>
      <c r="Q95" s="289"/>
    </row>
    <row r="96" spans="1:17" s="348" customFormat="1">
      <c r="A96" s="289"/>
      <c r="B96" s="349"/>
      <c r="C96" s="349"/>
      <c r="D96" s="412"/>
      <c r="E96" s="412"/>
      <c r="F96" s="412"/>
      <c r="G96" s="412"/>
      <c r="H96" s="412"/>
      <c r="I96" s="412"/>
      <c r="J96" s="412"/>
      <c r="K96" s="412"/>
      <c r="L96" s="349"/>
      <c r="M96" s="289"/>
      <c r="N96" s="289"/>
      <c r="O96" s="289"/>
      <c r="P96" s="289"/>
      <c r="Q96" s="289"/>
    </row>
    <row r="97" spans="1:17" s="348" customFormat="1">
      <c r="A97" s="289"/>
      <c r="B97" s="349"/>
      <c r="C97" s="349"/>
      <c r="D97" s="412"/>
      <c r="E97" s="412"/>
      <c r="F97" s="412"/>
      <c r="G97" s="412"/>
      <c r="H97" s="412"/>
      <c r="I97" s="412"/>
      <c r="J97" s="412"/>
      <c r="K97" s="412"/>
      <c r="L97" s="349"/>
      <c r="M97" s="289"/>
      <c r="N97" s="289"/>
      <c r="O97" s="289"/>
      <c r="P97" s="289"/>
      <c r="Q97" s="289"/>
    </row>
    <row r="98" spans="1:17" s="348" customFormat="1">
      <c r="A98" s="289"/>
      <c r="B98" s="349"/>
      <c r="C98" s="349"/>
      <c r="D98" s="412"/>
      <c r="E98" s="412"/>
      <c r="F98" s="412"/>
      <c r="G98" s="412"/>
      <c r="H98" s="412"/>
      <c r="I98" s="412"/>
      <c r="J98" s="412"/>
      <c r="K98" s="412"/>
      <c r="L98" s="349"/>
      <c r="M98" s="289"/>
      <c r="N98" s="289"/>
      <c r="O98" s="289"/>
      <c r="P98" s="289"/>
      <c r="Q98" s="289"/>
    </row>
    <row r="99" spans="1:17" s="348" customFormat="1">
      <c r="A99" s="289"/>
      <c r="B99" s="349"/>
      <c r="C99" s="349"/>
      <c r="D99" s="412"/>
      <c r="E99" s="412"/>
      <c r="F99" s="412"/>
      <c r="G99" s="412"/>
      <c r="H99" s="412"/>
      <c r="I99" s="412"/>
      <c r="J99" s="412"/>
      <c r="K99" s="412"/>
      <c r="L99" s="349"/>
      <c r="M99" s="289"/>
      <c r="N99" s="289"/>
      <c r="O99" s="289"/>
      <c r="P99" s="289"/>
      <c r="Q99" s="289"/>
    </row>
    <row r="100" spans="1:17" s="348" customFormat="1">
      <c r="A100" s="289"/>
      <c r="B100" s="349"/>
      <c r="C100" s="349"/>
      <c r="D100" s="412"/>
      <c r="E100" s="412"/>
      <c r="F100" s="412"/>
      <c r="G100" s="412"/>
      <c r="H100" s="412"/>
      <c r="I100" s="412"/>
      <c r="J100" s="412"/>
      <c r="K100" s="412"/>
      <c r="L100" s="349"/>
      <c r="M100" s="289"/>
      <c r="N100" s="289"/>
      <c r="O100" s="289"/>
      <c r="P100" s="289"/>
      <c r="Q100" s="289"/>
    </row>
    <row r="101" spans="1:17" s="348" customFormat="1">
      <c r="A101" s="289"/>
      <c r="B101" s="349"/>
      <c r="C101" s="349"/>
      <c r="D101" s="412"/>
      <c r="E101" s="412"/>
      <c r="F101" s="412"/>
      <c r="G101" s="412"/>
      <c r="H101" s="412"/>
      <c r="I101" s="412"/>
      <c r="J101" s="412"/>
      <c r="K101" s="412"/>
      <c r="L101" s="349"/>
      <c r="M101" s="289"/>
      <c r="N101" s="289"/>
      <c r="O101" s="289"/>
      <c r="P101" s="289"/>
      <c r="Q101" s="289"/>
    </row>
    <row r="102" spans="1:17" s="348" customFormat="1">
      <c r="A102" s="289"/>
      <c r="B102" s="349"/>
      <c r="C102" s="349"/>
      <c r="D102" s="412"/>
      <c r="E102" s="412"/>
      <c r="F102" s="412"/>
      <c r="G102" s="412"/>
      <c r="H102" s="412"/>
      <c r="I102" s="412"/>
      <c r="J102" s="412"/>
      <c r="K102" s="412"/>
      <c r="L102" s="349"/>
      <c r="M102" s="289"/>
      <c r="N102" s="289"/>
      <c r="O102" s="289"/>
      <c r="P102" s="289"/>
      <c r="Q102" s="289"/>
    </row>
    <row r="103" spans="1:17" s="348" customFormat="1">
      <c r="A103" s="289"/>
      <c r="B103" s="349"/>
      <c r="C103" s="349"/>
      <c r="D103" s="412"/>
      <c r="E103" s="412"/>
      <c r="F103" s="412"/>
      <c r="G103" s="412"/>
      <c r="H103" s="412"/>
      <c r="I103" s="412"/>
      <c r="J103" s="412"/>
      <c r="K103" s="412"/>
      <c r="L103" s="349"/>
      <c r="M103" s="289"/>
      <c r="N103" s="289"/>
      <c r="O103" s="289"/>
      <c r="P103" s="289"/>
      <c r="Q103" s="289"/>
    </row>
    <row r="104" spans="1:17" s="348" customFormat="1">
      <c r="A104" s="289"/>
      <c r="B104" s="349"/>
      <c r="C104" s="349"/>
      <c r="D104" s="412"/>
      <c r="E104" s="412"/>
      <c r="F104" s="412"/>
      <c r="G104" s="412"/>
      <c r="H104" s="412"/>
      <c r="I104" s="412"/>
      <c r="J104" s="412"/>
      <c r="K104" s="412"/>
      <c r="L104" s="349"/>
      <c r="M104" s="289"/>
      <c r="N104" s="289"/>
      <c r="O104" s="289"/>
      <c r="P104" s="289"/>
      <c r="Q104" s="289"/>
    </row>
    <row r="105" spans="1:17" s="348" customFormat="1">
      <c r="A105" s="289"/>
      <c r="B105" s="349"/>
      <c r="C105" s="349"/>
      <c r="D105" s="412"/>
      <c r="E105" s="412"/>
      <c r="F105" s="412"/>
      <c r="G105" s="412"/>
      <c r="H105" s="412"/>
      <c r="I105" s="412"/>
      <c r="J105" s="412"/>
      <c r="K105" s="412"/>
      <c r="L105" s="349"/>
      <c r="M105" s="289"/>
      <c r="N105" s="289"/>
      <c r="O105" s="289"/>
      <c r="P105" s="289"/>
      <c r="Q105" s="289"/>
    </row>
    <row r="106" spans="1:17" s="348" customFormat="1">
      <c r="A106" s="289"/>
      <c r="B106" s="349"/>
      <c r="C106" s="349"/>
      <c r="D106" s="412"/>
      <c r="E106" s="412"/>
      <c r="F106" s="412"/>
      <c r="G106" s="412"/>
      <c r="H106" s="412"/>
      <c r="I106" s="412"/>
      <c r="J106" s="412"/>
      <c r="K106" s="412"/>
      <c r="L106" s="349"/>
      <c r="M106" s="289"/>
      <c r="N106" s="289"/>
      <c r="O106" s="289"/>
      <c r="P106" s="289"/>
      <c r="Q106" s="289"/>
    </row>
    <row r="107" spans="1:17" s="348" customFormat="1">
      <c r="A107" s="289"/>
      <c r="B107" s="349"/>
      <c r="C107" s="349"/>
      <c r="D107" s="412"/>
      <c r="E107" s="412"/>
      <c r="F107" s="412"/>
      <c r="G107" s="412"/>
      <c r="H107" s="412"/>
      <c r="I107" s="412"/>
      <c r="J107" s="412"/>
      <c r="K107" s="412"/>
      <c r="L107" s="349"/>
      <c r="M107" s="289"/>
      <c r="N107" s="289"/>
      <c r="O107" s="289"/>
      <c r="P107" s="289"/>
      <c r="Q107" s="289"/>
    </row>
    <row r="108" spans="1:17" s="348" customFormat="1">
      <c r="A108" s="289"/>
      <c r="B108" s="349"/>
      <c r="C108" s="349"/>
      <c r="D108" s="412"/>
      <c r="E108" s="412"/>
      <c r="F108" s="412"/>
      <c r="G108" s="412"/>
      <c r="H108" s="412"/>
      <c r="I108" s="412"/>
      <c r="J108" s="412"/>
      <c r="K108" s="412"/>
      <c r="L108" s="349"/>
      <c r="M108" s="289"/>
      <c r="N108" s="289"/>
      <c r="O108" s="289"/>
      <c r="P108" s="289"/>
      <c r="Q108" s="289"/>
    </row>
    <row r="109" spans="1:17" s="348" customFormat="1">
      <c r="A109" s="289"/>
      <c r="B109" s="349"/>
      <c r="C109" s="349"/>
      <c r="D109" s="412"/>
      <c r="E109" s="412"/>
      <c r="F109" s="412"/>
      <c r="G109" s="412"/>
      <c r="H109" s="412"/>
      <c r="I109" s="412"/>
      <c r="J109" s="412"/>
      <c r="K109" s="412"/>
      <c r="L109" s="349"/>
      <c r="M109" s="289"/>
      <c r="N109" s="289"/>
      <c r="O109" s="289"/>
      <c r="P109" s="289"/>
      <c r="Q109" s="289"/>
    </row>
    <row r="110" spans="1:17">
      <c r="B110" s="349"/>
      <c r="C110" s="349"/>
      <c r="D110" s="412"/>
      <c r="E110" s="412"/>
      <c r="F110" s="412"/>
      <c r="G110" s="412"/>
      <c r="H110" s="412"/>
      <c r="I110" s="412"/>
      <c r="J110" s="412"/>
      <c r="K110" s="412"/>
      <c r="L110" s="349"/>
    </row>
    <row r="111" spans="1:17">
      <c r="B111" s="349"/>
      <c r="C111" s="349"/>
      <c r="D111" s="412"/>
      <c r="E111" s="412"/>
      <c r="F111" s="412"/>
      <c r="G111" s="412"/>
      <c r="H111" s="412"/>
      <c r="I111" s="412"/>
      <c r="J111" s="412"/>
      <c r="K111" s="412"/>
      <c r="L111" s="349"/>
    </row>
    <row r="112" spans="1:17">
      <c r="B112" s="349"/>
      <c r="C112" s="349"/>
      <c r="D112" s="412"/>
      <c r="E112" s="412"/>
      <c r="F112" s="412"/>
      <c r="G112" s="412"/>
      <c r="H112" s="412"/>
      <c r="I112" s="412"/>
      <c r="J112" s="412"/>
      <c r="K112" s="412"/>
      <c r="L112" s="349"/>
    </row>
    <row r="113" spans="4:11">
      <c r="D113" s="412"/>
      <c r="E113" s="412"/>
      <c r="F113" s="412"/>
      <c r="G113" s="412"/>
      <c r="H113" s="412"/>
      <c r="I113" s="412"/>
      <c r="J113" s="412"/>
      <c r="K113" s="412"/>
    </row>
    <row r="114" spans="4:11">
      <c r="D114" s="412"/>
      <c r="E114" s="412"/>
      <c r="F114" s="412"/>
      <c r="G114" s="412"/>
      <c r="H114" s="412"/>
      <c r="I114" s="412"/>
      <c r="J114" s="412"/>
      <c r="K114" s="412"/>
    </row>
    <row r="115" spans="4:11">
      <c r="D115" s="412"/>
      <c r="E115" s="412"/>
      <c r="F115" s="412"/>
      <c r="G115" s="412"/>
      <c r="H115" s="412"/>
      <c r="I115" s="412"/>
      <c r="J115" s="412"/>
      <c r="K115" s="412"/>
    </row>
    <row r="116" spans="4:11">
      <c r="D116" s="412"/>
      <c r="E116" s="412"/>
      <c r="F116" s="412"/>
      <c r="G116" s="412"/>
      <c r="H116" s="412"/>
      <c r="I116" s="412"/>
      <c r="J116" s="412"/>
      <c r="K116" s="412"/>
    </row>
    <row r="117" spans="4:11">
      <c r="D117" s="412"/>
      <c r="E117" s="412"/>
      <c r="F117" s="412"/>
      <c r="G117" s="412"/>
      <c r="H117" s="412"/>
      <c r="I117" s="412"/>
      <c r="J117" s="412"/>
      <c r="K117" s="412"/>
    </row>
    <row r="118" spans="4:11">
      <c r="D118" s="412"/>
      <c r="E118" s="412"/>
      <c r="F118" s="412"/>
      <c r="G118" s="412"/>
      <c r="H118" s="412"/>
      <c r="I118" s="412"/>
      <c r="J118" s="412"/>
      <c r="K118" s="412"/>
    </row>
    <row r="119" spans="4:11">
      <c r="D119" s="412"/>
      <c r="E119" s="412"/>
      <c r="F119" s="412"/>
      <c r="G119" s="412"/>
      <c r="H119" s="412"/>
      <c r="I119" s="412"/>
      <c r="J119" s="412"/>
      <c r="K119" s="412"/>
    </row>
    <row r="120" spans="4:11">
      <c r="D120" s="412"/>
      <c r="E120" s="412"/>
      <c r="F120" s="412"/>
      <c r="G120" s="412"/>
      <c r="H120" s="412"/>
      <c r="I120" s="412"/>
      <c r="J120" s="412"/>
      <c r="K120" s="412"/>
    </row>
    <row r="121" spans="4:11">
      <c r="D121" s="412"/>
      <c r="E121" s="412"/>
      <c r="F121" s="412"/>
      <c r="G121" s="412"/>
      <c r="H121" s="412"/>
      <c r="I121" s="412"/>
      <c r="J121" s="412"/>
      <c r="K121" s="412"/>
    </row>
    <row r="122" spans="4:11">
      <c r="D122" s="412"/>
      <c r="E122" s="412"/>
      <c r="F122" s="412"/>
      <c r="G122" s="412"/>
      <c r="H122" s="412"/>
      <c r="I122" s="412"/>
      <c r="J122" s="412"/>
      <c r="K122" s="412"/>
    </row>
    <row r="123" spans="4:11">
      <c r="D123" s="412"/>
      <c r="E123" s="412"/>
      <c r="F123" s="412"/>
      <c r="G123" s="412"/>
      <c r="H123" s="412"/>
      <c r="I123" s="412"/>
      <c r="J123" s="412"/>
      <c r="K123" s="412"/>
    </row>
    <row r="124" spans="4:11">
      <c r="D124" s="412"/>
      <c r="E124" s="412"/>
      <c r="F124" s="412"/>
      <c r="G124" s="412"/>
      <c r="H124" s="412"/>
      <c r="I124" s="412"/>
      <c r="J124" s="412"/>
      <c r="K124" s="412"/>
    </row>
  </sheetData>
  <mergeCells count="1">
    <mergeCell ref="B4:L5"/>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39933"/>
  </sheetPr>
  <dimension ref="B2:E105"/>
  <sheetViews>
    <sheetView showGridLines="0" workbookViewId="0"/>
  </sheetViews>
  <sheetFormatPr defaultRowHeight="15"/>
  <cols>
    <col min="1" max="1" width="9.140625" style="114"/>
    <col min="2" max="2" width="16.7109375" style="114" customWidth="1"/>
    <col min="3" max="3" width="12.7109375" style="114" customWidth="1"/>
    <col min="4" max="4" width="12.7109375" style="349" customWidth="1"/>
    <col min="5" max="5" width="12.7109375" style="114" customWidth="1"/>
    <col min="6" max="16384" width="9.140625" style="114"/>
  </cols>
  <sheetData>
    <row r="2" spans="2:5" ht="20.25">
      <c r="B2" s="94" t="s">
        <v>439</v>
      </c>
    </row>
    <row r="4" spans="2:5" s="289" customFormat="1">
      <c r="D4" s="349"/>
    </row>
    <row r="5" spans="2:5" s="289" customFormat="1">
      <c r="B5" s="291" t="s">
        <v>440</v>
      </c>
      <c r="C5" s="145" t="s">
        <v>2</v>
      </c>
      <c r="D5" s="198"/>
    </row>
    <row r="6" spans="2:5" s="289" customFormat="1">
      <c r="D6" s="349"/>
    </row>
    <row r="7" spans="2:5" s="289" customFormat="1">
      <c r="D7" s="349"/>
    </row>
    <row r="8" spans="2:5" s="289" customFormat="1" ht="18.75">
      <c r="B8" s="176" t="s">
        <v>443</v>
      </c>
      <c r="D8" s="349"/>
    </row>
    <row r="9" spans="2:5">
      <c r="B9" s="320" t="s">
        <v>438</v>
      </c>
      <c r="C9" s="292" t="s">
        <v>64</v>
      </c>
      <c r="D9" s="351" t="s">
        <v>23</v>
      </c>
      <c r="E9" s="292" t="s">
        <v>24</v>
      </c>
    </row>
    <row r="10" spans="2:5">
      <c r="B10" s="415">
        <f ca="1">Settings.COB</f>
        <v>42892</v>
      </c>
      <c r="C10" s="136">
        <f ca="1">_xll.meCurveForwardRates($B10,$C$5,C$9)</f>
        <v>-3.6053466246865895E-3</v>
      </c>
      <c r="D10" s="136">
        <f ca="1">_xll.meCurveForwardRates($B10,$C$5,D$9)</f>
        <v>-3.2903197507750804E-3</v>
      </c>
      <c r="E10" s="136">
        <f ca="1">_xll.meCurveForwardRates($B10,$C$5,E$9)</f>
        <v>-2.5412265171002486E-3</v>
      </c>
    </row>
    <row r="11" spans="2:5">
      <c r="B11" s="415">
        <f ca="1">_xll.meDateFromTenor(B10,"1M","FOLLOWING","TGT")</f>
        <v>42922</v>
      </c>
      <c r="C11" s="136">
        <f ca="1">_xll.meCurveForwardRates($B11,$C$5,C$9)</f>
        <v>-3.5573510439368353E-3</v>
      </c>
      <c r="D11" s="136">
        <f ca="1">_xll.meCurveForwardRates($B11,$C$5,D$9)</f>
        <v>-3.2870427078089616E-3</v>
      </c>
      <c r="E11" s="136">
        <f ca="1">_xll.meCurveForwardRates($B11,$C$5,E$9)</f>
        <v>-2.5158861789643552E-3</v>
      </c>
    </row>
    <row r="12" spans="2:5">
      <c r="B12" s="415">
        <f ca="1">_xll.meDateFromTenor(B11,"1M","FOLLOWING","TGT")</f>
        <v>42954</v>
      </c>
      <c r="C12" s="136">
        <f ca="1">_xll.meCurveForwardRates($B12,$C$5,C$9)</f>
        <v>-3.6402021422787941E-3</v>
      </c>
      <c r="D12" s="136">
        <f ca="1">_xll.meCurveForwardRates($B12,$C$5,D$9)</f>
        <v>-3.2816072223098764E-3</v>
      </c>
      <c r="E12" s="136">
        <f ca="1">_xll.meCurveForwardRates($B12,$C$5,E$9)</f>
        <v>-2.4521557081921986E-3</v>
      </c>
    </row>
    <row r="13" spans="2:5">
      <c r="B13" s="415">
        <f ca="1">_xll.meDateFromTenor(B12,"1M","FOLLOWING","TGT")</f>
        <v>42985</v>
      </c>
      <c r="C13" s="136">
        <f ca="1">_xll.meCurveForwardRates($B13,$C$5,C$9)</f>
        <v>-3.5784471920852338E-3</v>
      </c>
      <c r="D13" s="136">
        <f ca="1">_xll.meCurveForwardRates($B13,$C$5,D$9)</f>
        <v>-3.2663878125201795E-3</v>
      </c>
      <c r="E13" s="136">
        <f ca="1">_xll.meCurveForwardRates($B13,$C$5,E$9)</f>
        <v>-2.3918658070101609E-3</v>
      </c>
    </row>
    <row r="14" spans="2:5">
      <c r="B14" s="415">
        <f ca="1">_xll.meDateFromTenor(B13,"1M","FOLLOWING","TGT")</f>
        <v>43017</v>
      </c>
      <c r="C14" s="136">
        <f ca="1">_xll.meCurveForwardRates($B14,$C$5,C$9)</f>
        <v>-3.598878330266521E-3</v>
      </c>
      <c r="D14" s="136">
        <f ca="1">_xll.meCurveForwardRates($B14,$C$5,D$9)</f>
        <v>-3.2312007808295118E-3</v>
      </c>
      <c r="E14" s="136">
        <f ca="1">_xll.meCurveForwardRates($B14,$C$5,E$9)</f>
        <v>-2.32E-3</v>
      </c>
    </row>
    <row r="15" spans="2:5">
      <c r="B15" s="415">
        <f ca="1">_xll.meDateFromTenor(B14,"1M","FOLLOWING","TGT")</f>
        <v>43048</v>
      </c>
      <c r="C15" s="136">
        <f ca="1">_xll.meCurveForwardRates($B15,$C$5,C$9)</f>
        <v>-3.5809029372524518E-3</v>
      </c>
      <c r="D15" s="136">
        <f ca="1">_xll.meCurveForwardRates($B15,$C$5,D$9)</f>
        <v>-3.1788914476592748E-3</v>
      </c>
      <c r="E15" s="136">
        <f ca="1">_xll.meCurveForwardRates($B15,$C$5,E$9)</f>
        <v>-2.2169434647016061E-3</v>
      </c>
    </row>
    <row r="16" spans="2:5">
      <c r="B16" s="415">
        <f ca="1">_xll.meDateFromTenor(B15,"1M","FOLLOWING","TGT")</f>
        <v>43080</v>
      </c>
      <c r="C16" s="136">
        <f ca="1">_xll.meCurveForwardRates($B16,$C$5,C$9)</f>
        <v>-3.4775700118361407E-3</v>
      </c>
      <c r="D16" s="136">
        <f ca="1">_xll.meCurveForwardRates($B16,$C$5,D$9)</f>
        <v>-3.1091099906657149E-3</v>
      </c>
      <c r="E16" s="136">
        <f ca="1">_xll.meCurveForwardRates($B16,$C$5,E$9)</f>
        <v>-2.131765185510749E-3</v>
      </c>
    </row>
    <row r="17" spans="2:5">
      <c r="B17" s="415">
        <f ca="1">_xll.meDateFromTenor(B16,"1M","FOLLOWING","TGT")</f>
        <v>43111</v>
      </c>
      <c r="C17" s="136">
        <f ca="1">_xll.meCurveForwardRates($B17,$C$5,C$9)</f>
        <v>-3.4744689442732634E-3</v>
      </c>
      <c r="D17" s="136">
        <f ca="1">_xll.meCurveForwardRates($B17,$C$5,D$9)</f>
        <v>-3.0217597606667645E-3</v>
      </c>
      <c r="E17" s="136">
        <f ca="1">_xll.meCurveForwardRates($B17,$C$5,E$9)</f>
        <v>-2.0284633324179875E-3</v>
      </c>
    </row>
    <row r="18" spans="2:5">
      <c r="B18" s="415">
        <f ca="1">_xll.meDateFromTenor(B17,"1M","FOLLOWING","TGT")</f>
        <v>43143</v>
      </c>
      <c r="C18" s="136">
        <f ca="1">_xll.meCurveForwardRates($B18,$C$5,C$9)</f>
        <v>-3.5151018718959774E-3</v>
      </c>
      <c r="D18" s="136">
        <f ca="1">_xll.meCurveForwardRates($B18,$C$5,D$9)</f>
        <v>-2.9153832365642692E-3</v>
      </c>
      <c r="E18" s="136">
        <f ca="1">_xll.meCurveForwardRates($B18,$C$5,E$9)</f>
        <v>-1.8923891079510812E-3</v>
      </c>
    </row>
    <row r="19" spans="2:5">
      <c r="B19" s="415">
        <f ca="1">_xll.meDateFromTenor(B18,"1M","FOLLOWING","TGT")</f>
        <v>43171</v>
      </c>
      <c r="C19" s="136">
        <f ca="1">_xll.meCurveForwardRates($B19,$C$5,C$9)</f>
        <v>-3.2932882515446355E-3</v>
      </c>
      <c r="D19" s="136">
        <f ca="1">_xll.meCurveForwardRates($B19,$C$5,D$9)</f>
        <v>-2.798761637385472E-3</v>
      </c>
      <c r="E19" s="136">
        <f ca="1">_xll.meCurveForwardRates($B19,$C$5,E$9)</f>
        <v>-1.7740440421171835E-3</v>
      </c>
    </row>
    <row r="20" spans="2:5">
      <c r="B20" s="415">
        <f ca="1">_xll.meDateFromTenor(B19,"1M","FOLLOWING","TGT")</f>
        <v>43202</v>
      </c>
      <c r="C20" s="136">
        <f ca="1">_xll.meCurveForwardRates($B20,$C$5,C$9)</f>
        <v>-3.2995351718057126E-3</v>
      </c>
      <c r="D20" s="136">
        <f ca="1">_xll.meCurveForwardRates($B20,$C$5,D$9)</f>
        <v>-2.6634754386651543E-3</v>
      </c>
      <c r="E20" s="136">
        <f ca="1">_xll.meCurveForwardRates($B20,$C$5,E$9)</f>
        <v>-1.6460770733464024E-3</v>
      </c>
    </row>
    <row r="21" spans="2:5">
      <c r="B21" s="415">
        <f ca="1">_xll.meDateFromTenor(B20,"1M","FOLLOWING","TGT")</f>
        <v>43234</v>
      </c>
      <c r="C21" s="136">
        <f ca="1">_xll.meCurveForwardRates($B21,$C$5,C$9)</f>
        <v>-3.2920935830604964E-3</v>
      </c>
      <c r="D21" s="136">
        <f ca="1">_xll.meCurveForwardRates($B21,$C$5,D$9)</f>
        <v>-2.5084211111274213E-3</v>
      </c>
      <c r="E21" s="136">
        <f ca="1">_xll.meCurveForwardRates($B21,$C$5,E$9)</f>
        <v>-1.4591376735190521E-3</v>
      </c>
    </row>
    <row r="22" spans="2:5">
      <c r="B22" s="415">
        <f ca="1">_xll.meDateFromTenor(B21,"1M","FOLLOWING","TGT")</f>
        <v>43265</v>
      </c>
      <c r="C22" s="136">
        <f ca="1">_xll.meCurveForwardRates($B22,$C$5,C$9)</f>
        <v>-3.188937727682817E-3</v>
      </c>
      <c r="D22" s="136">
        <f ca="1">_xll.meCurveForwardRates($B22,$C$5,D$9)</f>
        <v>-2.3573073555938559E-3</v>
      </c>
      <c r="E22" s="136">
        <f ca="1">_xll.meCurveForwardRates($B22,$C$5,E$9)</f>
        <v>-1.2316997223673334E-3</v>
      </c>
    </row>
    <row r="23" spans="2:5">
      <c r="B23" s="415">
        <f ca="1">_xll.meDateFromTenor(B22,"1M","FOLLOWING","TGT")</f>
        <v>43297</v>
      </c>
      <c r="C23" s="136">
        <f ca="1">_xll.meCurveForwardRates($B23,$C$5,C$9)</f>
        <v>-3.0760879385294368E-3</v>
      </c>
      <c r="D23" s="136">
        <f ca="1">_xll.meCurveForwardRates($B23,$C$5,D$9)</f>
        <v>-2.2031349110104245E-3</v>
      </c>
      <c r="E23" s="136">
        <f ca="1">_xll.meCurveForwardRates($B23,$C$5,E$9)</f>
        <v>-1.0188259696821032E-3</v>
      </c>
    </row>
    <row r="24" spans="2:5">
      <c r="B24" s="415">
        <f ca="1">_xll.meDateFromTenor(B23,"1M","FOLLOWING","TGT")</f>
        <v>43328</v>
      </c>
      <c r="C24" s="136">
        <f ca="1">_xll.meCurveForwardRates($B24,$C$5,C$9)</f>
        <v>-2.9630749163489616E-3</v>
      </c>
      <c r="D24" s="136">
        <f ca="1">_xll.meCurveForwardRates($B24,$C$5,D$9)</f>
        <v>-2.056117582169933E-3</v>
      </c>
      <c r="E24" s="136">
        <f ca="1">_xll.meCurveForwardRates($B24,$C$5,E$9)</f>
        <v>-8.3781993075613618E-4</v>
      </c>
    </row>
    <row r="25" spans="2:5">
      <c r="B25" s="415">
        <f ca="1">_xll.meDateFromTenor(B24,"1M","FOLLOWING","TGT")</f>
        <v>43360</v>
      </c>
      <c r="C25" s="136">
        <f ca="1">_xll.meCurveForwardRates($B25,$C$5,C$9)</f>
        <v>-2.8426080541832477E-3</v>
      </c>
      <c r="D25" s="136">
        <f ca="1">_xll.meCurveForwardRates($B25,$C$5,D$9)</f>
        <v>-1.9090607095265508E-3</v>
      </c>
      <c r="E25" s="136">
        <f ca="1">_xll.meCurveForwardRates($B25,$C$5,E$9)</f>
        <v>-6.7058891636108181E-4</v>
      </c>
    </row>
    <row r="26" spans="2:5">
      <c r="B26" s="415">
        <f ca="1">_xll.meDateFromTenor(B25,"1M","FOLLOWING","TGT")</f>
        <v>43390</v>
      </c>
      <c r="C26" s="136">
        <f ca="1">_xll.meCurveForwardRates($B26,$C$5,C$9)</f>
        <v>-2.7261569478254184E-3</v>
      </c>
      <c r="D26" s="136">
        <f ca="1">_xll.meCurveForwardRates($B26,$C$5,D$9)</f>
        <v>-1.7689437512991015E-3</v>
      </c>
      <c r="E26" s="136">
        <f ca="1">_xll.meCurveForwardRates($B26,$C$5,E$9)</f>
        <v>-5.2611213395481655E-4</v>
      </c>
    </row>
    <row r="27" spans="2:5">
      <c r="B27" s="415">
        <f ca="1">_xll.meDateFromTenor(B26,"1M","FOLLOWING","TGT")</f>
        <v>43423</v>
      </c>
      <c r="C27" s="136">
        <f ca="1">_xll.meCurveForwardRates($B27,$C$5,C$9)</f>
        <v>-2.5941333819057368E-3</v>
      </c>
      <c r="D27" s="136">
        <f ca="1">_xll.meCurveForwardRates($B27,$C$5,D$9)</f>
        <v>-1.6198186762110727E-3</v>
      </c>
      <c r="E27" s="136">
        <f ca="1">_xll.meCurveForwardRates($B27,$C$5,E$9)</f>
        <v>-3.7432311748141568E-4</v>
      </c>
    </row>
    <row r="28" spans="2:5">
      <c r="B28" s="415">
        <f ca="1">_xll.meDateFromTenor(B27,"1M","FOLLOWING","TGT")</f>
        <v>43453</v>
      </c>
      <c r="C28" s="136">
        <f ca="1">_xll.meCurveForwardRates($B28,$C$5,C$9)</f>
        <v>-2.4704333840208734E-3</v>
      </c>
      <c r="D28" s="136">
        <f ca="1">_xll.meCurveForwardRates($B28,$C$5,D$9)</f>
        <v>-1.4908799082995472E-3</v>
      </c>
      <c r="E28" s="136">
        <f ca="1">_xll.meCurveForwardRates($B28,$C$5,E$9)</f>
        <v>-2.369540925081889E-4</v>
      </c>
    </row>
    <row r="29" spans="2:5">
      <c r="B29" s="415">
        <f ca="1">_xll.meDateFromTenor(B28,"1M","FOLLOWING","TGT")</f>
        <v>43486</v>
      </c>
      <c r="C29" s="136">
        <f ca="1">_xll.meCurveForwardRates($B29,$C$5,C$9)</f>
        <v>-2.3293839761873241E-3</v>
      </c>
      <c r="D29" s="136">
        <f ca="1">_xll.meCurveForwardRates($B29,$C$5,D$9)</f>
        <v>-1.3466271751383374E-3</v>
      </c>
      <c r="E29" s="136">
        <f ca="1">_xll.meCurveForwardRates($B29,$C$5,E$9)</f>
        <v>-8.1968745322245489E-5</v>
      </c>
    </row>
    <row r="30" spans="2:5">
      <c r="B30" s="415">
        <f ca="1">_xll.meDateFromTenor(B29,"1M","FOLLOWING","TGT")</f>
        <v>43517</v>
      </c>
      <c r="C30" s="136">
        <f ca="1">_xll.meCurveForwardRates($B30,$C$5,C$9)</f>
        <v>-2.1919617058241492E-3</v>
      </c>
      <c r="D30" s="136">
        <f ca="1">_xll.meCurveForwardRates($B30,$C$5,D$9)</f>
        <v>-1.2155939405152753E-3</v>
      </c>
      <c r="E30" s="136">
        <f ca="1">_xll.meCurveForwardRates($B30,$C$5,E$9)</f>
        <v>6.834343266554832E-5</v>
      </c>
    </row>
    <row r="31" spans="2:5">
      <c r="B31" s="415">
        <f ca="1">_xll.meDateFromTenor(B30,"1M","FOLLOWING","TGT")</f>
        <v>43545</v>
      </c>
      <c r="C31" s="136">
        <f ca="1">_xll.meCurveForwardRates($B31,$C$5,C$9)</f>
        <v>-2.0637396281086924E-3</v>
      </c>
      <c r="D31" s="136">
        <f ca="1">_xll.meCurveForwardRates($B31,$C$5,D$9)</f>
        <v>-1.0909979138294117E-3</v>
      </c>
      <c r="E31" s="136">
        <f ca="1">_xll.meCurveForwardRates($B31,$C$5,E$9)</f>
        <v>2.086343858371061E-4</v>
      </c>
    </row>
    <row r="32" spans="2:5">
      <c r="B32" s="415">
        <f ca="1">_xll.meDateFromTenor(B31,"1M","FOLLOWING","TGT")</f>
        <v>43578</v>
      </c>
      <c r="C32" s="136">
        <f ca="1">_xll.meCurveForwardRates($B32,$C$5,C$9)</f>
        <v>-1.9076245855752169E-3</v>
      </c>
      <c r="D32" s="136">
        <f ca="1">_xll.meCurveForwardRates($B32,$C$5,D$9)</f>
        <v>-9.5425579596516107E-4</v>
      </c>
      <c r="E32" s="136">
        <f ca="1">_xll.meCurveForwardRates($B32,$C$5,E$9)</f>
        <v>3.8021633597835788E-4</v>
      </c>
    </row>
    <row r="33" spans="2:5">
      <c r="B33" s="415">
        <f ca="1">_xll.meDateFromTenor(B32,"1M","FOLLOWING","TGT")</f>
        <v>43608</v>
      </c>
      <c r="C33" s="136">
        <f ca="1">_xll.meCurveForwardRates($B33,$C$5,C$9)</f>
        <v>-1.7610087369934809E-3</v>
      </c>
      <c r="D33" s="136">
        <f ca="1">_xll.meCurveForwardRates($B33,$C$5,D$9)</f>
        <v>-8.2241611752699039E-4</v>
      </c>
      <c r="E33" s="136">
        <f ca="1">_xll.meCurveForwardRates($B33,$C$5,E$9)</f>
        <v>5.4273112484597011E-4</v>
      </c>
    </row>
    <row r="34" spans="2:5">
      <c r="B34" s="415">
        <f ca="1">_xll.meDateFromTenor(B33,"1M","FOLLOWING","TGT")</f>
        <v>43640</v>
      </c>
      <c r="C34" s="136">
        <f ca="1">_xll.meCurveForwardRates($B34,$C$5,C$9)</f>
        <v>-1.5999898315843864E-3</v>
      </c>
      <c r="D34" s="136">
        <f ca="1">_xll.meCurveForwardRates($B34,$C$5,D$9)</f>
        <v>-6.761643215305712E-4</v>
      </c>
      <c r="E34" s="136">
        <f ca="1">_xll.meCurveForwardRates($B34,$C$5,E$9)</f>
        <v>7.2366138608943192E-4</v>
      </c>
    </row>
    <row r="35" spans="2:5">
      <c r="B35" s="415">
        <f ca="1">_xll.meDateFromTenor(B34,"1M","FOLLOWING","TGT")</f>
        <v>43670</v>
      </c>
      <c r="C35" s="136">
        <f ca="1">_xll.meCurveForwardRates($B35,$C$5,C$9)</f>
        <v>-1.4458939670358769E-3</v>
      </c>
      <c r="D35" s="136">
        <f ca="1">_xll.meCurveForwardRates($B35,$C$5,D$9)</f>
        <v>-5.294472856983653E-4</v>
      </c>
      <c r="E35" s="136">
        <f ca="1">_xll.meCurveForwardRates($B35,$C$5,E$9)</f>
        <v>9.0069972352857302E-4</v>
      </c>
    </row>
    <row r="36" spans="2:5">
      <c r="B36" s="415">
        <f ca="1">_xll.meDateFromTenor(B35,"1M","FOLLOWING","TGT")</f>
        <v>43703</v>
      </c>
      <c r="C36" s="136">
        <f ca="1">_xll.meCurveForwardRates($B36,$C$5,C$9)</f>
        <v>-1.2730406150440788E-3</v>
      </c>
      <c r="D36" s="136">
        <f ca="1">_xll.meCurveForwardRates($B36,$C$5,D$9)</f>
        <v>-3.5717818654267892E-4</v>
      </c>
      <c r="E36" s="136">
        <f ca="1">_xll.meCurveForwardRates($B36,$C$5,E$9)</f>
        <v>1.1036104842526749E-3</v>
      </c>
    </row>
    <row r="37" spans="2:5">
      <c r="B37" s="415">
        <f ca="1">_xll.meDateFromTenor(B36,"1M","FOLLOWING","TGT")</f>
        <v>43734</v>
      </c>
      <c r="C37" s="136">
        <f ca="1">_xll.meCurveForwardRates($B37,$C$5,C$9)</f>
        <v>-1.1074627173712809E-3</v>
      </c>
      <c r="D37" s="136">
        <f ca="1">_xll.meCurveForwardRates($B37,$C$5,D$9)</f>
        <v>-1.8790160098726614E-4</v>
      </c>
      <c r="E37" s="136">
        <f ca="1">_xll.meCurveForwardRates($B37,$C$5,E$9)</f>
        <v>1.3018778981087895E-3</v>
      </c>
    </row>
    <row r="38" spans="2:5">
      <c r="B38" s="415">
        <f ca="1">_xll.meDateFromTenor(B37,"1M","FOLLOWING","TGT")</f>
        <v>43766</v>
      </c>
      <c r="C38" s="136">
        <f ca="1">_xll.meCurveForwardRates($B38,$C$5,C$9)</f>
        <v>-9.3328518833147081E-4</v>
      </c>
      <c r="D38" s="136">
        <f ca="1">_xll.meCurveForwardRates($B38,$C$5,D$9)</f>
        <v>3.1183164945865993E-6</v>
      </c>
      <c r="E38" s="136">
        <f ca="1">_xll.meCurveForwardRates($B38,$C$5,E$9)</f>
        <v>1.5141723910742657E-3</v>
      </c>
    </row>
    <row r="39" spans="2:5">
      <c r="B39" s="415">
        <f ca="1">_xll.meDateFromTenor(B38,"1M","FOLLOWING","TGT")</f>
        <v>43797</v>
      </c>
      <c r="C39" s="136">
        <f ca="1">_xll.meCurveForwardRates($B39,$C$5,C$9)</f>
        <v>-7.6138769465217409E-4</v>
      </c>
      <c r="D39" s="136">
        <f ca="1">_xll.meCurveForwardRates($B39,$C$5,D$9)</f>
        <v>1.9515185425992337E-4</v>
      </c>
      <c r="E39" s="136">
        <f ca="1">_xll.meCurveForwardRates($B39,$C$5,E$9)</f>
        <v>1.7270867107778002E-3</v>
      </c>
    </row>
    <row r="40" spans="2:5">
      <c r="B40" s="415">
        <f ca="1">_xll.meDateFromTenor(B39,"1M","FOLLOWING","TGT")</f>
        <v>43829</v>
      </c>
      <c r="C40" s="136">
        <f ca="1">_xll.meCurveForwardRates($B40,$C$5,C$9)</f>
        <v>-5.8067287126650974E-4</v>
      </c>
      <c r="D40" s="136">
        <f ca="1">_xll.meCurveForwardRates($B40,$C$5,D$9)</f>
        <v>4.0009333104046372E-4</v>
      </c>
      <c r="E40" s="136">
        <f ca="1">_xll.meCurveForwardRates($B40,$C$5,E$9)</f>
        <v>1.9541552646495362E-3</v>
      </c>
    </row>
    <row r="41" spans="2:5">
      <c r="B41" s="415">
        <f ca="1">_xll.meDateFromTenor(B40,"1M","FOLLOWING","TGT")</f>
        <v>43860</v>
      </c>
      <c r="C41" s="136">
        <f ca="1">_xll.meCurveForwardRates($B41,$C$5,C$9)</f>
        <v>-4.0181050442900242E-4</v>
      </c>
      <c r="D41" s="136">
        <f ca="1">_xll.meCurveForwardRates($B41,$C$5,D$9)</f>
        <v>6.1183130312531897E-4</v>
      </c>
      <c r="E41" s="136">
        <f ca="1">_xll.meCurveForwardRates($B41,$C$5,E$9)</f>
        <v>2.1797425486452609E-3</v>
      </c>
    </row>
    <row r="42" spans="2:5">
      <c r="B42" s="415">
        <f ca="1">_xll.meDateFromTenor(B41,"1M","FOLLOWING","TGT")</f>
        <v>43892</v>
      </c>
      <c r="C42" s="136">
        <f ca="1">_xll.meCurveForwardRates($B42,$C$5,C$9)</f>
        <v>-2.155629044464654E-4</v>
      </c>
      <c r="D42" s="136">
        <f ca="1">_xll.meCurveForwardRates($B42,$C$5,D$9)</f>
        <v>8.4461915144667227E-4</v>
      </c>
      <c r="E42" s="136">
        <f ca="1">_xll.meCurveForwardRates($B42,$C$5,E$9)</f>
        <v>2.4176639291076762E-3</v>
      </c>
    </row>
    <row r="43" spans="2:5">
      <c r="B43" s="415">
        <f ca="1">_xll.meDateFromTenor(B42,"1M","FOLLOWING","TGT")</f>
        <v>43923</v>
      </c>
      <c r="C43" s="136">
        <f ca="1">_xll.meCurveForwardRates($B43,$C$5,C$9)</f>
        <v>-3.1967943732169717E-5</v>
      </c>
      <c r="D43" s="136">
        <f ca="1">_xll.meCurveForwardRates($B43,$C$5,D$9)</f>
        <v>1.0725709214598356E-3</v>
      </c>
      <c r="E43" s="136">
        <f ca="1">_xll.meCurveForwardRates($B43,$C$5,E$9)</f>
        <v>2.6518076601701776E-3</v>
      </c>
    </row>
    <row r="44" spans="2:5">
      <c r="B44" s="415">
        <f ca="1">_xll.meDateFromTenor(B43,"1M","FOLLOWING","TGT")</f>
        <v>43955</v>
      </c>
      <c r="C44" s="136">
        <f ca="1">_xll.meCurveForwardRates($B44,$C$5,C$9)</f>
        <v>1.6082840723186166E-4</v>
      </c>
      <c r="D44" s="136">
        <f ca="1">_xll.meCurveForwardRates($B44,$C$5,D$9)</f>
        <v>1.3224765111017141E-3</v>
      </c>
      <c r="E44" s="136">
        <f ca="1">_xll.meCurveForwardRates($B44,$C$5,E$9)</f>
        <v>2.8959639048971252E-3</v>
      </c>
    </row>
    <row r="45" spans="2:5">
      <c r="B45" s="415">
        <f ca="1">_xll.meDateFromTenor(B44,"1M","FOLLOWING","TGT")</f>
        <v>43986</v>
      </c>
      <c r="C45" s="136">
        <f ca="1">_xll.meCurveForwardRates($B45,$C$5,C$9)</f>
        <v>3.507857089601897E-4</v>
      </c>
      <c r="D45" s="136">
        <f ca="1">_xll.meCurveForwardRates($B45,$C$5,D$9)</f>
        <v>1.5629042346961782E-3</v>
      </c>
      <c r="E45" s="136">
        <f ca="1">_xll.meCurveForwardRates($B45,$C$5,E$9)</f>
        <v>3.1336115538252536E-3</v>
      </c>
    </row>
    <row r="46" spans="2:5">
      <c r="B46" s="415">
        <f ca="1">_xll.meDateFromTenor(B45,"1M","FOLLOWING","TGT")</f>
        <v>44018</v>
      </c>
      <c r="C46" s="136">
        <f ca="1">_xll.meCurveForwardRates($B46,$C$5,C$9)</f>
        <v>5.4906012632472052E-4</v>
      </c>
      <c r="D46" s="136">
        <f ca="1">_xll.meCurveForwardRates($B46,$C$5,D$9)</f>
        <v>1.8091053881335417E-3</v>
      </c>
      <c r="E46" s="136">
        <f ca="1">_xll.meCurveForwardRates($B46,$C$5,E$9)</f>
        <v>3.3789098007612822E-3</v>
      </c>
    </row>
    <row r="47" spans="2:5">
      <c r="B47" s="415">
        <f ca="1">_xll.meDateFromTenor(B46,"1M","FOLLOWING","TGT")</f>
        <v>44049</v>
      </c>
      <c r="C47" s="136">
        <f ca="1">_xll.meCurveForwardRates($B47,$C$5,C$9)</f>
        <v>7.4169330916973569E-4</v>
      </c>
      <c r="D47" s="136">
        <f ca="1">_xll.meCurveForwardRates($B47,$C$5,D$9)</f>
        <v>2.0446540997014389E-3</v>
      </c>
      <c r="E47" s="136">
        <f ca="1">_xll.meCurveForwardRates($B47,$C$5,E$9)</f>
        <v>3.6161837983599795E-3</v>
      </c>
    </row>
    <row r="48" spans="2:5">
      <c r="B48" s="415">
        <f ca="1">_xll.meDateFromTenor(B47,"1M","FOLLOWING","TGT")</f>
        <v>44081</v>
      </c>
      <c r="C48" s="136">
        <f ca="1">_xll.meCurveForwardRates($B48,$C$5,C$9)</f>
        <v>9.4110675756376219E-4</v>
      </c>
      <c r="D48" s="136">
        <f ca="1">_xll.meCurveForwardRates($B48,$C$5,D$9)</f>
        <v>2.2810335480988016E-3</v>
      </c>
      <c r="E48" s="136">
        <f ca="1">_xll.meCurveForwardRates($B48,$C$5,E$9)</f>
        <v>3.8606725991517489E-3</v>
      </c>
    </row>
    <row r="49" spans="2:5">
      <c r="B49" s="415">
        <f ca="1">_xll.meDateFromTenor(B48,"1M","FOLLOWING","TGT")</f>
        <v>44111</v>
      </c>
      <c r="C49" s="136">
        <f ca="1">_xll.meCurveForwardRates($B49,$C$5,C$9)</f>
        <v>1.1285888137635464E-3</v>
      </c>
      <c r="D49" s="136">
        <f ca="1">_xll.meCurveForwardRates($B49,$C$5,D$9)</f>
        <v>2.5076028251076079E-3</v>
      </c>
      <c r="E49" s="136">
        <f ca="1">_xll.meCurveForwardRates($B49,$C$5,E$9)</f>
        <v>4.0894137421981095E-3</v>
      </c>
    </row>
    <row r="50" spans="2:5">
      <c r="B50" s="415">
        <f ca="1">_xll.meDateFromTenor(B49,"1M","FOLLOWING","TGT")</f>
        <v>44144</v>
      </c>
      <c r="C50" s="136">
        <f ca="1">_xll.meCurveForwardRates($B50,$C$5,C$9)</f>
        <v>1.3354245802776935E-3</v>
      </c>
      <c r="D50" s="136">
        <f ca="1">_xll.meCurveForwardRates($B50,$C$5,D$9)</f>
        <v>2.7520189709258651E-3</v>
      </c>
      <c r="E50" s="136">
        <f ca="1">_xll.meCurveForwardRates($B50,$C$5,E$9)</f>
        <v>4.3404362216231639E-3</v>
      </c>
    </row>
    <row r="51" spans="2:5">
      <c r="B51" s="415">
        <f ca="1">_xll.meDateFromTenor(B50,"1M","FOLLOWING","TGT")</f>
        <v>44174</v>
      </c>
      <c r="C51" s="136">
        <f ca="1">_xll.meCurveForwardRates($B51,$C$5,C$9)</f>
        <v>1.5240173681438766E-3</v>
      </c>
      <c r="D51" s="136">
        <f ca="1">_xll.meCurveForwardRates($B51,$C$5,D$9)</f>
        <v>2.9645181885635807E-3</v>
      </c>
      <c r="E51" s="136">
        <f ca="1">_xll.meCurveForwardRates($B51,$C$5,E$9)</f>
        <v>4.5680366926096573E-3</v>
      </c>
    </row>
    <row r="52" spans="2:5">
      <c r="B52" s="415">
        <f ca="1">_xll.meDateFromTenor(B51,"1M","FOLLOWING","TGT")</f>
        <v>44207</v>
      </c>
      <c r="C52" s="136">
        <f ca="1">_xll.meCurveForwardRates($B52,$C$5,C$9)</f>
        <v>1.7370419980000723E-3</v>
      </c>
      <c r="D52" s="136">
        <f ca="1">_xll.meCurveForwardRates($B52,$C$5,D$9)</f>
        <v>3.2026880220241694E-3</v>
      </c>
      <c r="E52" s="136">
        <f ca="1">_xll.meCurveForwardRates($B52,$C$5,E$9)</f>
        <v>4.8179207648208324E-3</v>
      </c>
    </row>
    <row r="53" spans="2:5">
      <c r="B53" s="415">
        <f ca="1">_xll.meDateFromTenor(B52,"1M","FOLLOWING","TGT")</f>
        <v>44238</v>
      </c>
      <c r="C53" s="136">
        <f ca="1">_xll.meCurveForwardRates($B53,$C$5,C$9)</f>
        <v>1.9341975338971265E-3</v>
      </c>
      <c r="D53" s="136">
        <f ca="1">_xll.meCurveForwardRates($B53,$C$5,D$9)</f>
        <v>3.4182283917818922E-3</v>
      </c>
      <c r="E53" s="136">
        <f ca="1">_xll.meCurveForwardRates($B53,$C$5,E$9)</f>
        <v>5.0524671033497781E-3</v>
      </c>
    </row>
    <row r="54" spans="2:5">
      <c r="B54" s="415">
        <f ca="1">_xll.meDateFromTenor(B53,"1M","FOLLOWING","TGT")</f>
        <v>44266</v>
      </c>
      <c r="C54" s="136">
        <f ca="1">_xll.meCurveForwardRates($B54,$C$5,C$9)</f>
        <v>2.1127940295695498E-3</v>
      </c>
      <c r="D54" s="136">
        <f ca="1">_xll.meCurveForwardRates($B54,$C$5,D$9)</f>
        <v>3.6239712103177204E-3</v>
      </c>
      <c r="E54" s="136">
        <f ca="1">_xll.meCurveForwardRates($B54,$C$5,E$9)</f>
        <v>5.2638565444893285E-3</v>
      </c>
    </row>
    <row r="55" spans="2:5">
      <c r="B55" s="415">
        <f ca="1">_xll.meDateFromTenor(B54,"1M","FOLLOWING","TGT")</f>
        <v>44298</v>
      </c>
      <c r="C55" s="136">
        <f ca="1">_xll.meCurveForwardRates($B55,$C$5,C$9)</f>
        <v>2.317519537555776E-3</v>
      </c>
      <c r="D55" s="136">
        <f ca="1">_xll.meCurveForwardRates($B55,$C$5,D$9)</f>
        <v>3.8412340980729979E-3</v>
      </c>
      <c r="E55" s="136">
        <f ca="1">_xll.meCurveForwardRates($B55,$C$5,E$9)</f>
        <v>5.5049792787233405E-3</v>
      </c>
    </row>
    <row r="56" spans="2:5">
      <c r="B56" s="415">
        <f ca="1">_xll.meDateFromTenor(B55,"1M","FOLLOWING","TGT")</f>
        <v>44328</v>
      </c>
      <c r="C56" s="136">
        <f ca="1">_xll.meCurveForwardRates($B56,$C$5,C$9)</f>
        <v>2.5100556246293684E-3</v>
      </c>
      <c r="D56" s="136">
        <f ca="1">_xll.meCurveForwardRates($B56,$C$5,D$9)</f>
        <v>4.0511060720014123E-3</v>
      </c>
      <c r="E56" s="136">
        <f ca="1">_xll.meCurveForwardRates($B56,$C$5,E$9)</f>
        <v>5.7306464342953643E-3</v>
      </c>
    </row>
    <row r="57" spans="2:5">
      <c r="B57" s="415">
        <f ca="1">_xll.meDateFromTenor(B56,"1M","FOLLOWING","TGT")</f>
        <v>44361</v>
      </c>
      <c r="C57" s="136">
        <f ca="1">_xll.meCurveForwardRates($B57,$C$5,C$9)</f>
        <v>2.7226923309524595E-3</v>
      </c>
      <c r="D57" s="136">
        <f ca="1">_xll.meCurveForwardRates($B57,$C$5,D$9)</f>
        <v>4.2800281671128782E-3</v>
      </c>
      <c r="E57" s="136">
        <f ca="1">_xll.meCurveForwardRates($B57,$C$5,E$9)</f>
        <v>5.9785266790213709E-3</v>
      </c>
    </row>
    <row r="58" spans="2:5">
      <c r="B58" s="415">
        <f ca="1">_xll.meDateFromTenor(B57,"1M","FOLLOWING","TGT")</f>
        <v>44391</v>
      </c>
      <c r="C58" s="136">
        <f ca="1">_xll.meCurveForwardRates($B58,$C$5,C$9)</f>
        <v>2.920277676396564E-3</v>
      </c>
      <c r="D58" s="136">
        <f ca="1">_xll.meCurveForwardRates($B58,$C$5,D$9)</f>
        <v>4.4914224198511696E-3</v>
      </c>
      <c r="E58" s="136">
        <f ca="1">_xll.meCurveForwardRates($B58,$C$5,E$9)</f>
        <v>6.2036559947360034E-3</v>
      </c>
    </row>
    <row r="59" spans="2:5">
      <c r="B59" s="415">
        <f ca="1">_xll.meDateFromTenor(B58,"1M","FOLLOWING","TGT")</f>
        <v>44424</v>
      </c>
      <c r="C59" s="136">
        <f ca="1">_xll.meCurveForwardRates($B59,$C$5,C$9)</f>
        <v>3.1441697596696432E-3</v>
      </c>
      <c r="D59" s="136">
        <f ca="1">_xll.meCurveForwardRates($B59,$C$5,D$9)</f>
        <v>4.72780906929815E-3</v>
      </c>
      <c r="E59" s="136">
        <f ca="1">_xll.meCurveForwardRates($B59,$C$5,E$9)</f>
        <v>6.4512810400908123E-3</v>
      </c>
    </row>
    <row r="60" spans="2:5">
      <c r="B60" s="415">
        <f ca="1">_xll.meDateFromTenor(B59,"1M","FOLLOWING","TGT")</f>
        <v>44455</v>
      </c>
      <c r="C60" s="136">
        <f ca="1">_xll.meCurveForwardRates($B60,$C$5,C$9)</f>
        <v>3.3607600711166247E-3</v>
      </c>
      <c r="D60" s="136">
        <f ca="1">_xll.meCurveForwardRates($B60,$C$5,D$9)</f>
        <v>4.949814969971494E-3</v>
      </c>
      <c r="E60" s="136">
        <f ca="1">_xll.meCurveForwardRates($B60,$C$5,E$9)</f>
        <v>6.6841030269244135E-3</v>
      </c>
    </row>
    <row r="61" spans="2:5">
      <c r="B61" s="415">
        <f ca="1">_xll.meDateFromTenor(B60,"1M","FOLLOWING","TGT")</f>
        <v>44487</v>
      </c>
      <c r="C61" s="136">
        <f ca="1">_xll.meCurveForwardRates($B61,$C$5,C$9)</f>
        <v>3.5907260924611323E-3</v>
      </c>
      <c r="D61" s="136">
        <f ca="1">_xll.meCurveForwardRates($B61,$C$5,D$9)</f>
        <v>5.1903022244445427E-3</v>
      </c>
      <c r="E61" s="136">
        <f ca="1">_xll.meCurveForwardRates($B61,$C$5,E$9)</f>
        <v>6.924872495061898E-3</v>
      </c>
    </row>
    <row r="62" spans="2:5">
      <c r="B62" s="415">
        <f ca="1">_xll.meDateFromTenor(B61,"1M","FOLLOWING","TGT")</f>
        <v>44518</v>
      </c>
      <c r="C62" s="136">
        <f ca="1">_xll.meCurveForwardRates($B62,$C$5,C$9)</f>
        <v>3.8197155086899383E-3</v>
      </c>
      <c r="D62" s="136">
        <f ca="1">_xll.meCurveForwardRates($B62,$C$5,D$9)</f>
        <v>5.4232802851359261E-3</v>
      </c>
      <c r="E62" s="136">
        <f ca="1">_xll.meCurveForwardRates($B62,$C$5,E$9)</f>
        <v>7.1587588364950376E-3</v>
      </c>
    </row>
    <row r="63" spans="2:5">
      <c r="B63" s="415">
        <f ca="1">_xll.meDateFromTenor(B62,"1M","FOLLOWING","TGT")</f>
        <v>44550</v>
      </c>
      <c r="C63" s="136">
        <f ca="1">_xll.meCurveForwardRates($B63,$C$5,C$9)</f>
        <v>4.0625245815378054E-3</v>
      </c>
      <c r="D63" s="136">
        <f ca="1">_xll.meCurveForwardRates($B63,$C$5,D$9)</f>
        <v>5.6596781835738241E-3</v>
      </c>
      <c r="E63" s="136">
        <f ca="1">_xll.meCurveForwardRates($B63,$C$5,E$9)</f>
        <v>7.4010721197928959E-3</v>
      </c>
    </row>
    <row r="64" spans="2:5">
      <c r="B64" s="415">
        <f ca="1">_xll.meDateFromTenor(B63,"1M","FOLLOWING","TGT")</f>
        <v>44581</v>
      </c>
      <c r="C64" s="136">
        <f ca="1">_xll.meCurveForwardRates($B64,$C$5,C$9)</f>
        <v>4.3040008385279924E-3</v>
      </c>
      <c r="D64" s="136">
        <f ca="1">_xll.meCurveForwardRates($B64,$C$5,D$9)</f>
        <v>5.899778365638042E-3</v>
      </c>
      <c r="E64" s="136">
        <f ca="1">_xll.meCurveForwardRates($B64,$C$5,E$9)</f>
        <v>7.6366155886066428E-3</v>
      </c>
    </row>
    <row r="65" spans="2:5">
      <c r="B65" s="415">
        <f ca="1">_xll.meDateFromTenor(B64,"1M","FOLLOWING","TGT")</f>
        <v>44613</v>
      </c>
      <c r="C65" s="136">
        <f ca="1">_xll.meCurveForwardRates($B65,$C$5,C$9)</f>
        <v>4.5597488703215906E-3</v>
      </c>
      <c r="D65" s="136">
        <f ca="1">_xll.meCurveForwardRates($B65,$C$5,D$9)</f>
        <v>6.1473217653440354E-3</v>
      </c>
      <c r="E65" s="136">
        <f ca="1">_xll.meCurveForwardRates($B65,$C$5,E$9)</f>
        <v>7.8801475993746442E-3</v>
      </c>
    </row>
    <row r="66" spans="2:5">
      <c r="B66" s="415">
        <f ca="1">_xll.meDateFromTenor(B65,"1M","FOLLOWING","TGT")</f>
        <v>44641</v>
      </c>
      <c r="C66" s="136">
        <f ca="1">_xll.meCurveForwardRates($B66,$C$5,C$9)</f>
        <v>4.7889516947216045E-3</v>
      </c>
      <c r="D66" s="136">
        <f ca="1">_xll.meCurveForwardRates($B66,$C$5,D$9)</f>
        <v>6.3827870044122137E-3</v>
      </c>
      <c r="E66" s="136">
        <f ca="1">_xll.meCurveForwardRates($B66,$C$5,E$9)</f>
        <v>8.0931906486778147E-3</v>
      </c>
    </row>
    <row r="67" spans="2:5">
      <c r="B67" s="415">
        <f ca="1">_xll.meDateFromTenor(B66,"1M","FOLLOWING","TGT")</f>
        <v>44672</v>
      </c>
      <c r="C67" s="136">
        <f ca="1">_xll.meCurveForwardRates($B67,$C$5,C$9)</f>
        <v>5.048640841787958E-3</v>
      </c>
      <c r="D67" s="136">
        <f ca="1">_xll.meCurveForwardRates($B67,$C$5,D$9)</f>
        <v>6.6285353871804132E-3</v>
      </c>
      <c r="E67" s="136">
        <f ca="1">_xll.meCurveForwardRates($B67,$C$5,E$9)</f>
        <v>8.3286022441801631E-3</v>
      </c>
    </row>
    <row r="68" spans="2:5">
      <c r="B68" s="415">
        <f ca="1">_xll.meDateFromTenor(B67,"1M","FOLLOWING","TGT")</f>
        <v>44704</v>
      </c>
      <c r="C68" s="136">
        <f ca="1">_xll.meCurveForwardRates($B68,$C$5,C$9)</f>
        <v>5.3232706268593897E-3</v>
      </c>
      <c r="D68" s="136">
        <f ca="1">_xll.meCurveForwardRates($B68,$C$5,D$9)</f>
        <v>6.8916399071411692E-3</v>
      </c>
      <c r="E68" s="136">
        <f ca="1">_xll.meCurveForwardRates($B68,$C$5,E$9)</f>
        <v>8.5706561746084747E-3</v>
      </c>
    </row>
    <row r="69" spans="2:5">
      <c r="B69" s="415">
        <f ca="1">_xll.meDateFromTenor(B68,"1M","FOLLOWING","TGT")</f>
        <v>44735</v>
      </c>
      <c r="C69" s="136">
        <f ca="1">_xll.meCurveForwardRates($B69,$C$5,C$9)</f>
        <v>5.5944122035720672E-3</v>
      </c>
      <c r="D69" s="136">
        <f ca="1">_xll.meCurveForwardRates($B69,$C$5,D$9)</f>
        <v>7.1417756574537992E-3</v>
      </c>
      <c r="E69" s="136">
        <f ca="1">_xll.meCurveForwardRates($B69,$C$5,E$9)</f>
        <v>8.8037897744186761E-3</v>
      </c>
    </row>
    <row r="70" spans="2:5">
      <c r="B70" s="415">
        <f ca="1">_xll.meDateFromTenor(B69,"1M","FOLLOWING","TGT")</f>
        <v>44767</v>
      </c>
      <c r="C70" s="136">
        <f ca="1">_xll.meCurveForwardRates($B70,$C$5,C$9)</f>
        <v>5.8731969251181997E-3</v>
      </c>
      <c r="D70" s="136">
        <f ca="1">_xll.meCurveForwardRates($B70,$C$5,D$9)</f>
        <v>7.398213605864597E-3</v>
      </c>
      <c r="E70" s="136">
        <f ca="1">_xll.meCurveForwardRates($B70,$C$5,E$9)</f>
        <v>9.0429461538280194E-3</v>
      </c>
    </row>
    <row r="71" spans="2:5">
      <c r="B71" s="415">
        <f ca="1">_xll.meDateFromTenor(B70,"1M","FOLLOWING","TGT")</f>
        <v>44798</v>
      </c>
      <c r="C71" s="136">
        <f ca="1">_xll.meCurveForwardRates($B71,$C$5,C$9)</f>
        <v>6.141446038600157E-3</v>
      </c>
      <c r="D71" s="136">
        <f ca="1">_xll.meCurveForwardRates($B71,$C$5,D$9)</f>
        <v>7.6448861188368423E-3</v>
      </c>
      <c r="E71" s="136">
        <f ca="1">_xll.meCurveForwardRates($B71,$C$5,E$9)</f>
        <v>9.2734393182316854E-3</v>
      </c>
    </row>
    <row r="72" spans="2:5">
      <c r="B72" s="415">
        <f ca="1">_xll.meDateFromTenor(B71,"1M","FOLLOWING","TGT")</f>
        <v>44830</v>
      </c>
      <c r="C72" s="136">
        <f ca="1">_xll.meCurveForwardRates($B72,$C$5,C$9)</f>
        <v>6.4164814288247213E-3</v>
      </c>
      <c r="D72" s="136">
        <f ca="1">_xll.meCurveForwardRates($B72,$C$5,D$9)</f>
        <v>7.893698925496016E-3</v>
      </c>
      <c r="E72" s="136">
        <f ca="1">_xll.meCurveForwardRates($B72,$C$5,E$9)</f>
        <v>9.5104292482776319E-3</v>
      </c>
    </row>
    <row r="73" spans="2:5">
      <c r="B73" s="415">
        <f ca="1">_xll.meDateFromTenor(B72,"1M","FOLLOWING","TGT")</f>
        <v>44860</v>
      </c>
      <c r="C73" s="136">
        <f ca="1">_xll.meCurveForwardRates($B73,$C$5,C$9)</f>
        <v>6.6726182357889985E-3</v>
      </c>
      <c r="D73" s="136">
        <f ca="1">_xll.meCurveForwardRates($B73,$C$5,D$9)</f>
        <v>8.1330599044671104E-3</v>
      </c>
      <c r="E73" s="136">
        <f ca="1">_xll.meCurveForwardRates($B73,$C$5,E$9)</f>
        <v>9.7320028652856678E-3</v>
      </c>
    </row>
    <row r="74" spans="2:5">
      <c r="B74" s="415">
        <f ca="1">_xll.meDateFromTenor(B73,"1M","FOLLOWING","TGT")</f>
        <v>44893</v>
      </c>
      <c r="C74" s="136">
        <f ca="1">_xll.meCurveForwardRates($B74,$C$5,C$9)</f>
        <v>6.952473697473564E-3</v>
      </c>
      <c r="D74" s="136">
        <f ca="1">_xll.meCurveForwardRates($B74,$C$5,D$9)</f>
        <v>8.3900819469649186E-3</v>
      </c>
      <c r="E74" s="136">
        <f ca="1">_xll.meCurveForwardRates($B74,$C$5,E$9)</f>
        <v>9.9753567327122202E-3</v>
      </c>
    </row>
    <row r="75" spans="2:5">
      <c r="B75" s="415">
        <f ca="1">_xll.meDateFromTenor(B74,"1M","FOLLOWING","TGT")</f>
        <v>44923</v>
      </c>
      <c r="C75" s="136">
        <f ca="1">_xll.meCurveForwardRates($B75,$C$5,C$9)</f>
        <v>7.2051779959980524E-3</v>
      </c>
      <c r="D75" s="136">
        <f ca="1">_xll.meCurveForwardRates($B75,$C$5,D$9)</f>
        <v>8.6141573866553856E-3</v>
      </c>
      <c r="E75" s="136">
        <f ca="1">_xll.meCurveForwardRates($B75,$C$5,E$9)</f>
        <v>1.0196493803554307E-2</v>
      </c>
    </row>
    <row r="76" spans="2:5">
      <c r="B76" s="415">
        <f ca="1">_xll.meDateFromTenor(B75,"1M","FOLLOWING","TGT")</f>
        <v>44956</v>
      </c>
      <c r="C76" s="136">
        <f ca="1">_xll.meCurveForwardRates($B76,$C$5,C$9)</f>
        <v>7.4812862914276374E-3</v>
      </c>
      <c r="D76" s="136">
        <f ca="1">_xll.meCurveForwardRates($B76,$C$5,D$9)</f>
        <v>8.8674940973056948E-3</v>
      </c>
      <c r="E76" s="136">
        <f ca="1">_xll.meCurveForwardRates($B76,$C$5,E$9)</f>
        <v>1.0439688267079163E-2</v>
      </c>
    </row>
    <row r="77" spans="2:5">
      <c r="B77" s="415">
        <f ca="1">_xll.meDateFromTenor(B76,"1M","FOLLOWING","TGT")</f>
        <v>44985</v>
      </c>
      <c r="C77" s="136">
        <f ca="1">_xll.meCurveForwardRates($B77,$C$5,C$9)</f>
        <v>7.7223242351921869E-3</v>
      </c>
      <c r="D77" s="136">
        <f ca="1">_xll.meCurveForwardRates($B77,$C$5,D$9)</f>
        <v>9.084610864047828E-3</v>
      </c>
      <c r="E77" s="136">
        <f ca="1">_xll.meCurveForwardRates($B77,$C$5,E$9)</f>
        <v>1.0653265893627988E-2</v>
      </c>
    </row>
    <row r="78" spans="2:5">
      <c r="B78" s="415">
        <f ca="1">_xll.meDateFromTenor(B77,"1M","FOLLOWING","TGT")</f>
        <v>45013</v>
      </c>
      <c r="C78" s="136">
        <f ca="1">_xll.meCurveForwardRates($B78,$C$5,C$9)</f>
        <v>7.9536375715948179E-3</v>
      </c>
      <c r="D78" s="136">
        <f ca="1">_xll.meCurveForwardRates($B78,$C$5,D$9)</f>
        <v>9.308279873922248E-3</v>
      </c>
      <c r="E78" s="136">
        <f ca="1">_xll.meCurveForwardRates($B78,$C$5,E$9)</f>
        <v>1.0859275764099613E-2</v>
      </c>
    </row>
    <row r="79" spans="2:5">
      <c r="B79" s="415">
        <f ca="1">_xll.meDateFromTenor(B78,"1M","FOLLOWING","TGT")</f>
        <v>45044</v>
      </c>
      <c r="C79" s="136">
        <f ca="1">_xll.meCurveForwardRates($B79,$C$5,C$9)</f>
        <v>8.2081257441326636E-3</v>
      </c>
      <c r="D79" s="136">
        <f ca="1">_xll.meCurveForwardRates($B79,$C$5,D$9)</f>
        <v>9.538161663116022E-3</v>
      </c>
      <c r="E79" s="136">
        <f ca="1">_xll.meCurveForwardRates($B79,$C$5,E$9)</f>
        <v>1.1087035971121218E-2</v>
      </c>
    </row>
    <row r="80" spans="2:5">
      <c r="B80" s="415">
        <f ca="1">_xll.meDateFromTenor(B79,"1M","FOLLOWING","TGT")</f>
        <v>45075</v>
      </c>
      <c r="C80" s="136">
        <f ca="1">_xll.meCurveForwardRates($B80,$C$5,C$9)</f>
        <v>8.4609343069366686E-3</v>
      </c>
      <c r="D80" s="136">
        <f ca="1">_xll.meCurveForwardRates($B80,$C$5,D$9)</f>
        <v>9.7759787033880746E-3</v>
      </c>
      <c r="E80" s="136">
        <f ca="1">_xll.meCurveForwardRates($B80,$C$5,E$9)</f>
        <v>1.1314361457821326E-2</v>
      </c>
    </row>
    <row r="81" spans="2:5">
      <c r="B81" s="415">
        <f ca="1">_xll.meDateFromTenor(B80,"1M","FOLLOWING","TGT")</f>
        <v>45106</v>
      </c>
      <c r="C81" s="136">
        <f ca="1">_xll.meCurveForwardRates($B81,$C$5,C$9)</f>
        <v>8.7125944806768305E-3</v>
      </c>
      <c r="D81" s="136">
        <f ca="1">_xll.meCurveForwardRates($B81,$C$5,D$9)</f>
        <v>1.0011121891820031E-2</v>
      </c>
      <c r="E81" s="136">
        <f ca="1">_xll.meCurveForwardRates($B81,$C$5,E$9)</f>
        <v>1.154117197830464E-2</v>
      </c>
    </row>
    <row r="82" spans="2:5">
      <c r="B82" s="415">
        <f ca="1">_xll.meDateFromTenor(B81,"1M","FOLLOWING","TGT")</f>
        <v>45138</v>
      </c>
      <c r="C82" s="136">
        <f ca="1">_xll.meCurveForwardRates($B82,$C$5,C$9)</f>
        <v>8.9724809727635083E-3</v>
      </c>
      <c r="D82" s="136">
        <f ca="1">_xll.meCurveForwardRates($B82,$C$5,D$9)</f>
        <v>1.025557393785587E-2</v>
      </c>
      <c r="E82" s="136">
        <f ca="1">_xll.meCurveForwardRates($B82,$C$5,E$9)</f>
        <v>1.1774902290874353E-2</v>
      </c>
    </row>
    <row r="83" spans="2:5">
      <c r="B83" s="415">
        <f ca="1">_xll.meDateFromTenor(B82,"1M","FOLLOWING","TGT")</f>
        <v>45169</v>
      </c>
      <c r="C83" s="136">
        <f ca="1">_xll.meCurveForwardRates($B83,$C$5,C$9)</f>
        <v>9.2244203243844834E-3</v>
      </c>
      <c r="D83" s="136">
        <f ca="1">_xll.meCurveForwardRates($B83,$C$5,D$9)</f>
        <v>1.0490037111338096E-2</v>
      </c>
      <c r="E83" s="136">
        <f ca="1">_xll.meCurveForwardRates($B83,$C$5,E$9)</f>
        <v>1.2001219724303847E-2</v>
      </c>
    </row>
    <row r="84" spans="2:5">
      <c r="B84" s="415">
        <f ca="1">_xll.meDateFromTenor(B83,"1M","FOLLOWING","TGT")</f>
        <v>45201</v>
      </c>
      <c r="C84" s="136">
        <f ca="1">_xll.meCurveForwardRates($B84,$C$5,C$9)</f>
        <v>9.4846838698966086E-3</v>
      </c>
      <c r="D84" s="136">
        <f ca="1">_xll.meCurveForwardRates($B84,$C$5,D$9)</f>
        <v>1.0741313049773066E-2</v>
      </c>
      <c r="E84" s="136">
        <f ca="1">_xll.meCurveForwardRates($B84,$C$5,E$9)</f>
        <v>1.2235014945279206E-2</v>
      </c>
    </row>
    <row r="85" spans="2:5">
      <c r="B85" s="415">
        <f ca="1">_xll.meDateFromTenor(B84,"1M","FOLLOWING","TGT")</f>
        <v>45232</v>
      </c>
      <c r="C85" s="136">
        <f ca="1">_xll.meCurveForwardRates($B85,$C$5,C$9)</f>
        <v>9.737021649767896E-3</v>
      </c>
      <c r="D85" s="136">
        <f ca="1">_xll.meCurveForwardRates($B85,$C$5,D$9)</f>
        <v>1.0972679024007951E-2</v>
      </c>
      <c r="E85" s="136">
        <f ca="1">_xll.meCurveForwardRates($B85,$C$5,E$9)</f>
        <v>1.2461953293686328E-2</v>
      </c>
    </row>
    <row r="86" spans="2:5">
      <c r="B86" s="415">
        <f ca="1">_xll.meDateFromTenor(B85,"1M","FOLLOWING","TGT")</f>
        <v>45264</v>
      </c>
      <c r="C86" s="136">
        <f ca="1">_xll.meCurveForwardRates($B86,$C$5,C$9)</f>
        <v>9.9977307934013739E-3</v>
      </c>
      <c r="D86" s="136">
        <f ca="1">_xll.meCurveForwardRates($B86,$C$5,D$9)</f>
        <v>1.120875275000918E-2</v>
      </c>
      <c r="E86" s="136">
        <f ca="1">_xll.meCurveForwardRates($B86,$C$5,E$9)</f>
        <v>1.2696965495242123E-2</v>
      </c>
    </row>
    <row r="87" spans="2:5">
      <c r="B87" s="415">
        <f ca="1">_xll.meDateFromTenor(B86,"1M","FOLLOWING","TGT")</f>
        <v>45295</v>
      </c>
      <c r="C87" s="136">
        <f ca="1">_xll.meCurveForwardRates($B87,$C$5,C$9)</f>
        <v>1.0222426224063065E-2</v>
      </c>
      <c r="D87" s="136">
        <f ca="1">_xll.meCurveForwardRates($B87,$C$5,D$9)</f>
        <v>1.1443739619524548E-2</v>
      </c>
      <c r="E87" s="136">
        <f ca="1">_xll.meCurveForwardRates($B87,$C$5,E$9)</f>
        <v>1.2925460984699089E-2</v>
      </c>
    </row>
    <row r="88" spans="2:5">
      <c r="B88" s="415">
        <f ca="1">_xll.meDateFromTenor(B87,"1M","FOLLOWING","TGT")</f>
        <v>45327</v>
      </c>
      <c r="C88" s="136">
        <f ca="1">_xll.meCurveForwardRates($B88,$C$5,C$9)</f>
        <v>1.0482223886569324E-2</v>
      </c>
      <c r="D88" s="136">
        <f ca="1">_xll.meCurveForwardRates($B88,$C$5,D$9)</f>
        <v>1.1692960270539565E-2</v>
      </c>
      <c r="E88" s="136">
        <f ca="1">_xll.meCurveForwardRates($B88,$C$5,E$9)</f>
        <v>1.316126078154801E-2</v>
      </c>
    </row>
    <row r="89" spans="2:5">
      <c r="B89" s="415">
        <f ca="1">_xll.meDateFromTenor(B88,"1M","FOLLOWING","TGT")</f>
        <v>45356</v>
      </c>
      <c r="C89" s="136">
        <f ca="1">_xll.meCurveForwardRates($B89,$C$5,C$9)</f>
        <v>1.0717911628129174E-2</v>
      </c>
      <c r="D89" s="136">
        <f ca="1">_xll.meCurveForwardRates($B89,$C$5,D$9)</f>
        <v>1.1932487070156388E-2</v>
      </c>
      <c r="E89" s="136">
        <f ca="1">_xll.meCurveForwardRates($B89,$C$5,E$9)</f>
        <v>1.3374819012128038E-2</v>
      </c>
    </row>
    <row r="90" spans="2:5">
      <c r="B90" s="415">
        <f ca="1">_xll.meDateFromTenor(B89,"1M","FOLLOWING","TGT")</f>
        <v>45387</v>
      </c>
      <c r="C90" s="136">
        <f ca="1">_xll.meCurveForwardRates($B90,$C$5,C$9)</f>
        <v>1.0970127929253398E-2</v>
      </c>
      <c r="D90" s="136">
        <f ca="1">_xll.meCurveForwardRates($B90,$C$5,D$9)</f>
        <v>1.2176728037027889E-2</v>
      </c>
      <c r="E90" s="136">
        <f ca="1">_xll.meCurveForwardRates($B90,$C$5,E$9)</f>
        <v>1.3602364841777889E-2</v>
      </c>
    </row>
    <row r="91" spans="2:5">
      <c r="B91" s="415">
        <f ca="1">_xll.meDateFromTenor(B90,"1M","FOLLOWING","TGT")</f>
        <v>45418</v>
      </c>
      <c r="C91" s="136">
        <f ca="1">_xll.meCurveForwardRates($B91,$C$5,C$9)</f>
        <v>1.1222643466133797E-2</v>
      </c>
      <c r="D91" s="136">
        <f ca="1">_xll.meCurveForwardRates($B91,$C$5,D$9)</f>
        <v>1.2428988919592187E-2</v>
      </c>
      <c r="E91" s="136">
        <f ca="1">_xll.meCurveForwardRates($B91,$C$5,E$9)</f>
        <v>1.3828533951547295E-2</v>
      </c>
    </row>
    <row r="92" spans="2:5">
      <c r="B92" s="415">
        <f ca="1">_xll.meDateFromTenor(B91,"1M","FOLLOWING","TGT")</f>
        <v>45449</v>
      </c>
      <c r="C92" s="136">
        <f ca="1">_xll.meCurveForwardRates($B92,$C$5,C$9)</f>
        <v>1.1475473381780886E-2</v>
      </c>
      <c r="D92" s="136">
        <f ca="1">_xll.meCurveForwardRates($B92,$C$5,D$9)</f>
        <v>1.2674163346238138E-2</v>
      </c>
      <c r="E92" s="136">
        <f ca="1">_xll.meCurveForwardRates($B92,$C$5,E$9)</f>
        <v>1.4052701422357886E-2</v>
      </c>
    </row>
    <row r="93" spans="2:5">
      <c r="B93" s="415">
        <f ca="1">_xll.meDateFromTenor(B92,"1M","FOLLOWING","TGT")</f>
        <v>45481</v>
      </c>
      <c r="C93" s="136">
        <f ca="1">_xll.meCurveForwardRates($B93,$C$5,C$9)</f>
        <v>1.1733222754981952E-2</v>
      </c>
      <c r="D93" s="136">
        <f ca="1">_xll.meCurveForwardRates($B93,$C$5,D$9)</f>
        <v>1.2921930998537431E-2</v>
      </c>
      <c r="E93" s="136">
        <f ca="1">_xll.meCurveForwardRates($B93,$C$5,E$9)</f>
        <v>1.4281331111533135E-2</v>
      </c>
    </row>
    <row r="94" spans="2:5">
      <c r="B94" s="415">
        <f ca="1">_xll.meDateFromTenor(B93,"1M","FOLLOWING","TGT")</f>
        <v>45512</v>
      </c>
      <c r="C94" s="136">
        <f ca="1">_xll.meCurveForwardRates($B94,$C$5,C$9)</f>
        <v>1.1976621238030465E-2</v>
      </c>
      <c r="D94" s="136">
        <f ca="1">_xll.meCurveForwardRates($B94,$C$5,D$9)</f>
        <v>1.3156219729561082E-2</v>
      </c>
      <c r="E94" s="136">
        <f ca="1">_xll.meCurveForwardRates($B94,$C$5,E$9)</f>
        <v>1.4499447383558888E-2</v>
      </c>
    </row>
    <row r="95" spans="2:5">
      <c r="B95" s="415">
        <f ca="1">_xll.meDateFromTenor(B94,"1M","FOLLOWING","TGT")</f>
        <v>45544</v>
      </c>
      <c r="C95" s="136">
        <f ca="1">_xll.meCurveForwardRates($B95,$C$5,C$9)</f>
        <v>1.2221359593212222E-2</v>
      </c>
      <c r="D95" s="136">
        <f ca="1">_xll.meCurveForwardRates($B95,$C$5,D$9)</f>
        <v>1.3388301323185832E-2</v>
      </c>
      <c r="E95" s="136">
        <f ca="1">_xll.meCurveForwardRates($B95,$C$5,E$9)</f>
        <v>1.4720392271342652E-2</v>
      </c>
    </row>
    <row r="96" spans="2:5">
      <c r="B96" s="415">
        <f ca="1">_xll.meDateFromTenor(B95,"1M","FOLLOWING","TGT")</f>
        <v>45574</v>
      </c>
      <c r="C96" s="136">
        <f ca="1">_xll.meCurveForwardRates($B96,$C$5,C$9)</f>
        <v>1.2444781499392023E-2</v>
      </c>
      <c r="D96" s="136">
        <f ca="1">_xll.meCurveForwardRates($B96,$C$5,D$9)</f>
        <v>1.3611602013287956E-2</v>
      </c>
      <c r="E96" s="136">
        <f ca="1">_xll.meCurveForwardRates($B96,$C$5,E$9)</f>
        <v>1.4922986945627803E-2</v>
      </c>
    </row>
    <row r="97" spans="2:5">
      <c r="B97" s="415">
        <f ca="1">_xll.meDateFromTenor(B96,"1M","FOLLOWING","TGT")</f>
        <v>45607</v>
      </c>
      <c r="C97" s="136">
        <f ca="1">_xll.meCurveForwardRates($B97,$C$5,C$9)</f>
        <v>1.2683800700143818E-2</v>
      </c>
      <c r="D97" s="136">
        <f ca="1">_xll.meCurveForwardRates($B97,$C$5,D$9)</f>
        <v>1.385677560385835E-2</v>
      </c>
      <c r="E97" s="136">
        <f ca="1">_xll.meCurveForwardRates($B97,$C$5,E$9)</f>
        <v>1.5140012427109464E-2</v>
      </c>
    </row>
    <row r="98" spans="2:5">
      <c r="B98" s="415">
        <f ca="1">_xll.meDateFromTenor(B97,"1M","FOLLOWING","TGT")</f>
        <v>45637</v>
      </c>
      <c r="C98" s="136">
        <f ca="1">_xll.meCurveForwardRates($B98,$C$5,C$9)</f>
        <v>1.2894943852302037E-2</v>
      </c>
      <c r="D98" s="136">
        <f ca="1">_xll.meCurveForwardRates($B98,$C$5,D$9)</f>
        <v>1.4067063412538161E-2</v>
      </c>
      <c r="E98" s="136">
        <f ca="1">_xll.meCurveForwardRates($B98,$C$5,E$9)</f>
        <v>1.5331339626946525E-2</v>
      </c>
    </row>
    <row r="99" spans="2:5">
      <c r="B99" s="415">
        <f ca="1">_xll.meDateFromTenor(B98,"1M","FOLLOWING","TGT")</f>
        <v>45670</v>
      </c>
      <c r="C99" s="136">
        <f ca="1">_xll.meCurveForwardRates($B99,$C$5,C$9)</f>
        <v>1.315661717899312E-2</v>
      </c>
      <c r="D99" s="136">
        <f ca="1">_xll.meCurveForwardRates($B99,$C$5,D$9)</f>
        <v>1.4295757992997871E-2</v>
      </c>
      <c r="E99" s="136">
        <f ca="1">_xll.meCurveForwardRates($B99,$C$5,E$9)</f>
        <v>1.5535016600158302E-2</v>
      </c>
    </row>
    <row r="100" spans="2:5">
      <c r="B100" s="415">
        <f ca="1">_xll.meDateFromTenor(B99,"1M","FOLLOWING","TGT")</f>
        <v>45701</v>
      </c>
      <c r="C100" s="136">
        <f ca="1">_xll.meCurveForwardRates($B100,$C$5,C$9)</f>
        <v>1.3363049569214932E-2</v>
      </c>
      <c r="D100" s="136">
        <f ca="1">_xll.meCurveForwardRates($B100,$C$5,D$9)</f>
        <v>1.4493401295987342E-2</v>
      </c>
      <c r="E100" s="136">
        <f ca="1">_xll.meCurveForwardRates($B100,$C$5,E$9)</f>
        <v>1.5720499282302142E-2</v>
      </c>
    </row>
    <row r="101" spans="2:5">
      <c r="B101" s="415">
        <f ca="1">_xll.meDateFromTenor(B100,"1M","FOLLOWING","TGT")</f>
        <v>45729</v>
      </c>
      <c r="C101" s="136">
        <f ca="1">_xll.meCurveForwardRates($B101,$C$5,C$9)</f>
        <v>1.3544039791060329E-2</v>
      </c>
      <c r="D101" s="136">
        <f ca="1">_xll.meCurveForwardRates($B101,$C$5,D$9)</f>
        <v>1.4680313365031564E-2</v>
      </c>
      <c r="E101" s="136">
        <f ca="1">_xll.meCurveForwardRates($B101,$C$5,E$9)</f>
        <v>1.5883479053936535E-2</v>
      </c>
    </row>
    <row r="102" spans="2:5">
      <c r="B102" s="415">
        <f ca="1">_xll.meDateFromTenor(B101,"1M","FOLLOWING","TGT")</f>
        <v>45761</v>
      </c>
      <c r="C102" s="136">
        <f ca="1">_xll.meCurveForwardRates($B102,$C$5,C$9)</f>
        <v>1.3744514091180786E-2</v>
      </c>
      <c r="D102" s="136">
        <f ca="1">_xll.meCurveForwardRates($B102,$C$5,D$9)</f>
        <v>1.4873595414749117E-2</v>
      </c>
      <c r="E102" s="136">
        <f ca="1">_xll.meCurveForwardRates($B102,$C$5,E$9)</f>
        <v>1.6065125186017347E-2</v>
      </c>
    </row>
    <row r="103" spans="2:5">
      <c r="B103" s="415">
        <f ca="1">_xll.meDateFromTenor(B102,"1M","FOLLOWING","TGT")</f>
        <v>45791</v>
      </c>
      <c r="C103" s="136">
        <f ca="1">_xll.meCurveForwardRates($B103,$C$5,C$9)</f>
        <v>1.3926265689592253E-2</v>
      </c>
      <c r="D103" s="136">
        <f ca="1">_xll.meCurveForwardRates($B103,$C$5,D$9)</f>
        <v>1.5057728997416354E-2</v>
      </c>
      <c r="E103" s="136">
        <f ca="1">_xll.meCurveForwardRates($B103,$C$5,E$9)</f>
        <v>1.6231593077837083E-2</v>
      </c>
    </row>
    <row r="104" spans="2:5">
      <c r="B104" s="415">
        <f ca="1">_xll.meDateFromTenor(B103,"1M","FOLLOWING","TGT")</f>
        <v>45824</v>
      </c>
      <c r="C104" s="136">
        <f ca="1">_xll.meCurveForwardRates($B104,$C$5,C$9)</f>
        <v>1.411963976034826E-2</v>
      </c>
      <c r="D104" s="136">
        <f ca="1">_xll.meCurveForwardRates($B104,$C$5,D$9)</f>
        <v>1.5254762895436244E-2</v>
      </c>
      <c r="E104" s="136">
        <f ca="1">_xll.meCurveForwardRates($B104,$C$5,E$9)</f>
        <v>1.641119405219257E-2</v>
      </c>
    </row>
    <row r="105" spans="2:5">
      <c r="B105" s="415">
        <f ca="1">_xll.meDateFromTenor(B104,"1M","FOLLOWING","TGT")</f>
        <v>45854</v>
      </c>
      <c r="C105" s="136">
        <f ca="1">_xll.meCurveForwardRates($B105,$C$5,C$9)</f>
        <v>1.4294222264321629E-2</v>
      </c>
      <c r="D105" s="136">
        <f ca="1">_xll.meCurveForwardRates($B105,$C$5,D$9)</f>
        <v>1.5433485082593821E-2</v>
      </c>
      <c r="E105" s="136">
        <f ca="1">_xll.meCurveForwardRates($B105,$C$5,E$9)</f>
        <v>1.6571791112348078E-2</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39933"/>
  </sheetPr>
  <dimension ref="B2:C104"/>
  <sheetViews>
    <sheetView showGridLines="0" workbookViewId="0"/>
  </sheetViews>
  <sheetFormatPr defaultRowHeight="15"/>
  <cols>
    <col min="1" max="1" width="9.140625" style="289"/>
    <col min="2" max="2" width="16.7109375" style="289" customWidth="1"/>
    <col min="3" max="3" width="12.7109375" style="289" customWidth="1"/>
    <col min="4" max="16384" width="9.140625" style="289"/>
  </cols>
  <sheetData>
    <row r="2" spans="2:3" ht="20.25">
      <c r="B2" s="94" t="s">
        <v>441</v>
      </c>
    </row>
    <row r="4" spans="2:3">
      <c r="B4" s="291" t="s">
        <v>440</v>
      </c>
      <c r="C4" s="145" t="s">
        <v>2</v>
      </c>
    </row>
    <row r="7" spans="2:3" ht="18.75">
      <c r="B7" s="176" t="s">
        <v>444</v>
      </c>
    </row>
    <row r="8" spans="2:3">
      <c r="B8" s="320" t="s">
        <v>442</v>
      </c>
      <c r="C8" s="292" t="s">
        <v>64</v>
      </c>
    </row>
    <row r="9" spans="2:3">
      <c r="B9" s="164">
        <f ca="1">Settings.COB</f>
        <v>42892</v>
      </c>
      <c r="C9" s="197">
        <f ca="1">_xll.meCurveDiscountFactors($B9,$C$4,$C$8)</f>
        <v>1</v>
      </c>
    </row>
    <row r="10" spans="2:3">
      <c r="B10" s="164">
        <v>42919</v>
      </c>
      <c r="C10" s="197">
        <f ca="1">_xll.meCurveDiscountFactors($B10,$C$4,$C$8)</f>
        <v>1.000270525472492</v>
      </c>
    </row>
    <row r="11" spans="2:3">
      <c r="B11" s="164">
        <v>42950</v>
      </c>
      <c r="C11" s="197">
        <f ca="1">_xll.meCurveDiscountFactors($B11,$C$4,$C$8)</f>
        <v>1.0005815987831277</v>
      </c>
    </row>
    <row r="12" spans="2:3">
      <c r="B12" s="164">
        <v>42982</v>
      </c>
      <c r="C12" s="197">
        <f ca="1">_xll.meCurveDiscountFactors($B12,$C$4,$C$8)</f>
        <v>1.0009034786189843</v>
      </c>
    </row>
    <row r="13" spans="2:3">
      <c r="B13" s="164">
        <v>43012</v>
      </c>
      <c r="C13" s="197">
        <f ca="1">_xll.meCurveDiscountFactors($B13,$C$4,$C$8)</f>
        <v>1.0012015360518496</v>
      </c>
    </row>
    <row r="14" spans="2:3">
      <c r="B14" s="164">
        <v>43045</v>
      </c>
      <c r="C14" s="197">
        <f ca="1">_xll.meCurveDiscountFactors($B14,$C$4,$C$8)</f>
        <v>1.0015323444833382</v>
      </c>
    </row>
    <row r="15" spans="2:3">
      <c r="B15" s="164">
        <v>43075</v>
      </c>
      <c r="C15" s="197">
        <f ca="1">_xll.meCurveDiscountFactors($B15,$C$4,$C$8)</f>
        <v>1.0018282530706606</v>
      </c>
    </row>
    <row r="16" spans="2:3">
      <c r="B16" s="164">
        <v>43108</v>
      </c>
      <c r="C16" s="197">
        <f ca="1">_xll.meCurveDiscountFactors($B16,$C$4,$C$8)</f>
        <v>1.0021465980050204</v>
      </c>
    </row>
    <row r="17" spans="2:3">
      <c r="B17" s="164">
        <v>43139</v>
      </c>
      <c r="C17" s="197">
        <f ca="1">_xll.meCurveDiscountFactors($B17,$C$4,$C$8)</f>
        <v>1.0024482516484883</v>
      </c>
    </row>
    <row r="18" spans="2:3">
      <c r="B18" s="164">
        <v>43167</v>
      </c>
      <c r="C18" s="197">
        <f ca="1">_xll.meCurveDiscountFactors($B18,$C$4,$C$8)</f>
        <v>1.0027180088254581</v>
      </c>
    </row>
    <row r="19" spans="2:3">
      <c r="B19" s="164">
        <v>43199</v>
      </c>
      <c r="C19" s="197">
        <f ca="1">_xll.meCurveDiscountFactors($B19,$C$4,$C$8)</f>
        <v>1.0030086728106204</v>
      </c>
    </row>
    <row r="20" spans="2:3">
      <c r="B20" s="164">
        <v>43229</v>
      </c>
      <c r="C20" s="197">
        <f ca="1">_xll.meCurveDiscountFactors($B20,$C$4,$C$8)</f>
        <v>1.003286047942803</v>
      </c>
    </row>
    <row r="21" spans="2:3">
      <c r="B21" s="164">
        <v>43262</v>
      </c>
      <c r="C21" s="197">
        <f ca="1">_xll.meCurveDiscountFactors($B21,$C$4,$C$8)</f>
        <v>1.0035855642110865</v>
      </c>
    </row>
    <row r="22" spans="2:3">
      <c r="B22" s="164">
        <v>43292</v>
      </c>
      <c r="C22" s="197">
        <f ca="1">_xll.meCurveDiscountFactors($B22,$C$4,$C$8)</f>
        <v>1.0038489312509682</v>
      </c>
    </row>
    <row r="23" spans="2:3">
      <c r="B23" s="164">
        <v>43325</v>
      </c>
      <c r="C23" s="197">
        <f ca="1">_xll.meCurveDiscountFactors($B23,$C$4,$C$8)</f>
        <v>1.0041283637156695</v>
      </c>
    </row>
    <row r="24" spans="2:3">
      <c r="B24" s="164">
        <v>43356</v>
      </c>
      <c r="C24" s="197">
        <f ca="1">_xll.meCurveDiscountFactors($B24,$C$4,$C$8)</f>
        <v>1.004380723482976</v>
      </c>
    </row>
    <row r="25" spans="2:3">
      <c r="B25" s="164">
        <v>43388</v>
      </c>
      <c r="C25" s="197">
        <f ca="1">_xll.meCurveDiscountFactors($B25,$C$4,$C$8)</f>
        <v>1.0046305748577731</v>
      </c>
    </row>
    <row r="26" spans="2:3">
      <c r="B26" s="164">
        <v>43419</v>
      </c>
      <c r="C26" s="197">
        <f ca="1">_xll.meCurveDiscountFactors($B26,$C$4,$C$8)</f>
        <v>1.0048619719068528</v>
      </c>
    </row>
    <row r="27" spans="2:3">
      <c r="B27" s="164">
        <v>43451</v>
      </c>
      <c r="C27" s="197">
        <f ca="1">_xll.meCurveDiscountFactors($B27,$C$4,$C$8)</f>
        <v>1.0050894982397547</v>
      </c>
    </row>
    <row r="28" spans="2:3">
      <c r="B28" s="164">
        <v>43482</v>
      </c>
      <c r="C28" s="197">
        <f ca="1">_xll.meCurveDiscountFactors($B28,$C$4,$C$8)</f>
        <v>1.0052985646748012</v>
      </c>
    </row>
    <row r="29" spans="2:3">
      <c r="B29" s="164">
        <v>43514</v>
      </c>
      <c r="C29" s="197">
        <f ca="1">_xll.meCurveDiscountFactors($B29,$C$4,$C$8)</f>
        <v>1.0055022147150803</v>
      </c>
    </row>
    <row r="30" spans="2:3">
      <c r="B30" s="164">
        <v>43542</v>
      </c>
      <c r="C30" s="197">
        <f ca="1">_xll.meCurveDiscountFactors($B30,$C$4,$C$8)</f>
        <v>1.0056699157671665</v>
      </c>
    </row>
    <row r="31" spans="2:3">
      <c r="B31" s="164">
        <v>43573</v>
      </c>
      <c r="C31" s="197">
        <f ca="1">_xll.meCurveDiscountFactors($B31,$C$4,$C$8)</f>
        <v>1.0058437706047085</v>
      </c>
    </row>
    <row r="32" spans="2:3">
      <c r="B32" s="164">
        <v>43605</v>
      </c>
      <c r="C32" s="197">
        <f ca="1">_xll.meCurveDiscountFactors($B32,$C$4,$C$8)</f>
        <v>1.0060097807700825</v>
      </c>
    </row>
    <row r="33" spans="2:3">
      <c r="B33" s="164">
        <v>43636</v>
      </c>
      <c r="C33" s="197">
        <f ca="1">_xll.meCurveDiscountFactors($B33,$C$4,$C$8)</f>
        <v>1.0061571417725397</v>
      </c>
    </row>
    <row r="34" spans="2:3">
      <c r="B34" s="164">
        <v>43668</v>
      </c>
      <c r="C34" s="197">
        <f ca="1">_xll.meCurveDiscountFactors($B34,$C$4,$C$8)</f>
        <v>1.0062949838489259</v>
      </c>
    </row>
    <row r="35" spans="2:3">
      <c r="B35" s="164">
        <v>43699</v>
      </c>
      <c r="C35" s="197">
        <f ca="1">_xll.meCurveDiscountFactors($B35,$C$4,$C$8)</f>
        <v>1.0064144070713679</v>
      </c>
    </row>
    <row r="36" spans="2:3">
      <c r="B36" s="164">
        <v>43731</v>
      </c>
      <c r="C36" s="197">
        <f ca="1">_xll.meCurveDiscountFactors($B36,$C$4,$C$8)</f>
        <v>1.0065228232482548</v>
      </c>
    </row>
    <row r="37" spans="2:3">
      <c r="B37" s="164">
        <v>43761</v>
      </c>
      <c r="C37" s="197">
        <f ca="1">_xll.meCurveDiscountFactors($B37,$C$4,$C$8)</f>
        <v>1.0066104892815422</v>
      </c>
    </row>
    <row r="38" spans="2:3">
      <c r="B38" s="164">
        <v>43794</v>
      </c>
      <c r="C38" s="197">
        <f ca="1">_xll.meCurveDiscountFactors($B38,$C$4,$C$8)</f>
        <v>1.0066910003749474</v>
      </c>
    </row>
    <row r="39" spans="2:3">
      <c r="B39" s="164">
        <v>43826</v>
      </c>
      <c r="C39" s="197">
        <f ca="1">_xll.meCurveDiscountFactors($B39,$C$4,$C$8)</f>
        <v>1.0067528403222199</v>
      </c>
    </row>
    <row r="40" spans="2:3">
      <c r="B40" s="164">
        <v>43857</v>
      </c>
      <c r="C40" s="197">
        <f ca="1">_xll.meCurveDiscountFactors($B40,$C$4,$C$8)</f>
        <v>1.0067971334052643</v>
      </c>
    </row>
    <row r="41" spans="2:3">
      <c r="B41" s="164">
        <v>43888</v>
      </c>
      <c r="C41" s="197">
        <f ca="1">_xll.meCurveDiscountFactors($B41,$C$4,$C$8)</f>
        <v>1.0068259367061394</v>
      </c>
    </row>
    <row r="42" spans="2:3">
      <c r="B42" s="164">
        <v>43917</v>
      </c>
      <c r="C42" s="197">
        <f ca="1">_xll.meCurveDiscountFactors($B42,$C$4,$C$8)</f>
        <v>1.0068386351492762</v>
      </c>
    </row>
    <row r="43" spans="2:3">
      <c r="B43" s="164">
        <v>43948</v>
      </c>
      <c r="C43" s="197">
        <f ca="1">_xll.meCurveDiscountFactors($B43,$C$4,$C$8)</f>
        <v>1.0068367234895499</v>
      </c>
    </row>
    <row r="44" spans="2:3">
      <c r="B44" s="164">
        <v>43978</v>
      </c>
      <c r="C44" s="197">
        <f ca="1">_xll.meCurveDiscountFactors($B44,$C$4,$C$8)</f>
        <v>1.0068193875732507</v>
      </c>
    </row>
    <row r="45" spans="2:3">
      <c r="B45" s="164">
        <v>44011</v>
      </c>
      <c r="C45" s="197">
        <f ca="1">_xll.meCurveDiscountFactors($B45,$C$4,$C$8)</f>
        <v>1.006782440385273</v>
      </c>
    </row>
    <row r="46" spans="2:3">
      <c r="B46" s="164">
        <v>44041</v>
      </c>
      <c r="C46" s="197">
        <f ca="1">_xll.meCurveDiscountFactors($B46,$C$4,$C$8)</f>
        <v>1.0067324686191765</v>
      </c>
    </row>
    <row r="47" spans="2:3">
      <c r="B47" s="164">
        <v>44074</v>
      </c>
      <c r="C47" s="197">
        <f ca="1">_xll.meCurveDiscountFactors($B47,$C$4,$C$8)</f>
        <v>1.0066594270614575</v>
      </c>
    </row>
    <row r="48" spans="2:3">
      <c r="B48" s="164">
        <v>44104</v>
      </c>
      <c r="C48" s="197">
        <f ca="1">_xll.meCurveDiscountFactors($B48,$C$4,$C$8)</f>
        <v>1.0065765531410582</v>
      </c>
    </row>
    <row r="49" spans="2:3">
      <c r="B49" s="164">
        <v>44134</v>
      </c>
      <c r="C49" s="197">
        <f ca="1">_xll.meCurveDiscountFactors($B49,$C$4,$C$8)</f>
        <v>1.0064779503077359</v>
      </c>
    </row>
    <row r="50" spans="2:3">
      <c r="B50" s="164">
        <v>44165</v>
      </c>
      <c r="C50" s="197">
        <f ca="1">_xll.meCurveDiscountFactors($B50,$C$4,$C$8)</f>
        <v>1.006359494661581</v>
      </c>
    </row>
    <row r="51" spans="2:3">
      <c r="B51" s="164">
        <v>44195</v>
      </c>
      <c r="C51" s="197">
        <f ca="1">_xll.meCurveDiscountFactors($B51,$C$4,$C$8)</f>
        <v>1.0062287879008605</v>
      </c>
    </row>
    <row r="52" spans="2:3">
      <c r="B52" s="164">
        <v>44228</v>
      </c>
      <c r="C52" s="197">
        <f ca="1">_xll.meCurveDiscountFactors($B52,$C$4,$C$8)</f>
        <v>1.0060662474731725</v>
      </c>
    </row>
    <row r="53" spans="2:3">
      <c r="B53" s="164">
        <v>44256</v>
      </c>
      <c r="C53" s="197">
        <f ca="1">_xll.meCurveDiscountFactors($B53,$C$4,$C$8)</f>
        <v>1.0059131629868294</v>
      </c>
    </row>
    <row r="54" spans="2:3">
      <c r="B54" s="164">
        <v>44287</v>
      </c>
      <c r="C54" s="197">
        <f ca="1">_xll.meCurveDiscountFactors($B54,$C$4,$C$8)</f>
        <v>1.0057274005456405</v>
      </c>
    </row>
    <row r="55" spans="2:3">
      <c r="B55" s="164">
        <v>44319</v>
      </c>
      <c r="C55" s="197">
        <f ca="1">_xll.meCurveDiscountFactors($B55,$C$4,$C$8)</f>
        <v>1.0055176605352587</v>
      </c>
    </row>
    <row r="56" spans="2:3">
      <c r="B56" s="164">
        <v>44350</v>
      </c>
      <c r="C56" s="197">
        <f ca="1">_xll.meCurveDiscountFactors($B56,$C$4,$C$8)</f>
        <v>1.0052970065785305</v>
      </c>
    </row>
    <row r="57" spans="2:3">
      <c r="B57" s="164">
        <v>44382</v>
      </c>
      <c r="C57" s="197">
        <f ca="1">_xll.meCurveDiscountFactors($B57,$C$4,$C$8)</f>
        <v>1.005051098581734</v>
      </c>
    </row>
    <row r="58" spans="2:3">
      <c r="B58" s="164">
        <v>44413</v>
      </c>
      <c r="C58" s="197">
        <f ca="1">_xll.meCurveDiscountFactors($B58,$C$4,$C$8)</f>
        <v>1.0047948930544746</v>
      </c>
    </row>
    <row r="59" spans="2:3">
      <c r="B59" s="164">
        <v>44445</v>
      </c>
      <c r="C59" s="197">
        <f ca="1">_xll.meCurveDiscountFactors($B59,$C$4,$C$8)</f>
        <v>1.0045113139965269</v>
      </c>
    </row>
    <row r="60" spans="2:3">
      <c r="B60" s="164">
        <v>44475</v>
      </c>
      <c r="C60" s="197">
        <f ca="1">_xll.meCurveDiscountFactors($B60,$C$4,$C$8)</f>
        <v>1.0042273346056476</v>
      </c>
    </row>
    <row r="61" spans="2:3">
      <c r="B61" s="164">
        <v>44508</v>
      </c>
      <c r="C61" s="197">
        <f ca="1">_xll.meCurveDiscountFactors($B61,$C$4,$C$8)</f>
        <v>1.0038941354287785</v>
      </c>
    </row>
    <row r="62" spans="2:3">
      <c r="B62" s="164">
        <v>44538</v>
      </c>
      <c r="C62" s="197">
        <f ca="1">_xll.meCurveDiscountFactors($B62,$C$4,$C$8)</f>
        <v>1.003571796321413</v>
      </c>
    </row>
    <row r="63" spans="2:3">
      <c r="B63" s="164">
        <v>44571</v>
      </c>
      <c r="C63" s="197">
        <f ca="1">_xll.meCurveDiscountFactors($B63,$C$4,$C$8)</f>
        <v>1.0031952796614778</v>
      </c>
    </row>
    <row r="64" spans="2:3">
      <c r="B64" s="164">
        <v>44602</v>
      </c>
      <c r="C64" s="197">
        <f ca="1">_xll.meCurveDiscountFactors($B64,$C$4,$C$8)</f>
        <v>1.0028201088318085</v>
      </c>
    </row>
    <row r="65" spans="2:3">
      <c r="B65" s="164">
        <v>44630</v>
      </c>
      <c r="C65" s="197">
        <f ca="1">_xll.meCurveDiscountFactors($B65,$C$4,$C$8)</f>
        <v>1.0024629309145463</v>
      </c>
    </row>
    <row r="66" spans="2:3">
      <c r="B66" s="164">
        <v>44662</v>
      </c>
      <c r="C66" s="197">
        <f ca="1">_xll.meCurveDiscountFactors($B66,$C$4,$C$8)</f>
        <v>1.0020329437961921</v>
      </c>
    </row>
    <row r="67" spans="2:3">
      <c r="B67" s="164">
        <v>44692</v>
      </c>
      <c r="C67" s="197">
        <f ca="1">_xll.meCurveDiscountFactors($B67,$C$4,$C$8)</f>
        <v>1.0016082499144854</v>
      </c>
    </row>
    <row r="68" spans="2:3">
      <c r="B68" s="164">
        <v>44725</v>
      </c>
      <c r="C68" s="197">
        <f ca="1">_xll.meCurveDiscountFactors($B68,$C$4,$C$8)</f>
        <v>1.001116402180565</v>
      </c>
    </row>
    <row r="69" spans="2:3">
      <c r="B69" s="164">
        <v>44755</v>
      </c>
      <c r="C69" s="197">
        <f ca="1">_xll.meCurveDiscountFactors($B69,$C$4,$C$8)</f>
        <v>1.0006465202124064</v>
      </c>
    </row>
    <row r="70" spans="2:3">
      <c r="B70" s="164">
        <v>44788</v>
      </c>
      <c r="C70" s="197">
        <f ca="1">_xll.meCurveDiscountFactors($B70,$C$4,$C$8)</f>
        <v>1.0001047705535775</v>
      </c>
    </row>
    <row r="71" spans="2:3">
      <c r="B71" s="164">
        <v>44819</v>
      </c>
      <c r="C71" s="197">
        <f ca="1">_xll.meCurveDiscountFactors($B71,$C$4,$C$8)</f>
        <v>0.99957230946070175</v>
      </c>
    </row>
    <row r="72" spans="2:3">
      <c r="B72" s="164">
        <v>44851</v>
      </c>
      <c r="C72" s="197">
        <f ca="1">_xll.meCurveDiscountFactors($B72,$C$4,$C$8)</f>
        <v>0.99899895305004016</v>
      </c>
    </row>
    <row r="73" spans="2:3">
      <c r="B73" s="164">
        <v>44882</v>
      </c>
      <c r="C73" s="197">
        <f ca="1">_xll.meCurveDiscountFactors($B73,$C$4,$C$8)</f>
        <v>0.99842073088296535</v>
      </c>
    </row>
    <row r="74" spans="2:3">
      <c r="B74" s="164">
        <v>44914</v>
      </c>
      <c r="C74" s="197">
        <f ca="1">_xll.meCurveDiscountFactors($B74,$C$4,$C$8)</f>
        <v>0.99780054151168629</v>
      </c>
    </row>
    <row r="75" spans="2:3">
      <c r="B75" s="164">
        <v>44945</v>
      </c>
      <c r="C75" s="197">
        <f ca="1">_xll.meCurveDiscountFactors($B75,$C$4,$C$8)</f>
        <v>0.99717734155761417</v>
      </c>
    </row>
    <row r="76" spans="2:3">
      <c r="B76" s="164">
        <v>44977</v>
      </c>
      <c r="C76" s="197">
        <f ca="1">_xll.meCurveDiscountFactors($B76,$C$4,$C$8)</f>
        <v>0.99651112778024886</v>
      </c>
    </row>
    <row r="77" spans="2:3">
      <c r="B77" s="164">
        <v>45005</v>
      </c>
      <c r="C77" s="197">
        <f ca="1">_xll.meCurveDiscountFactors($B77,$C$4,$C$8)</f>
        <v>0.9959092607692609</v>
      </c>
    </row>
    <row r="78" spans="2:3">
      <c r="B78" s="164">
        <v>45036</v>
      </c>
      <c r="C78" s="197">
        <f ca="1">_xll.meCurveDiscountFactors($B78,$C$4,$C$8)</f>
        <v>0.99522247574100597</v>
      </c>
    </row>
    <row r="79" spans="2:3">
      <c r="B79" s="164">
        <v>45068</v>
      </c>
      <c r="C79" s="197">
        <f ca="1">_xll.meCurveDiscountFactors($B79,$C$4,$C$8)</f>
        <v>0.99449120971408278</v>
      </c>
    </row>
    <row r="80" spans="2:3">
      <c r="B80" s="164">
        <v>45099</v>
      </c>
      <c r="C80" s="197">
        <f ca="1">_xll.meCurveDiscountFactors($B80,$C$4,$C$8)</f>
        <v>0.9937613580519481</v>
      </c>
    </row>
    <row r="81" spans="2:3">
      <c r="B81" s="164">
        <v>45131</v>
      </c>
      <c r="C81" s="197">
        <f ca="1">_xll.meCurveDiscountFactors($B81,$C$4,$C$8)</f>
        <v>0.99298595181333826</v>
      </c>
    </row>
    <row r="82" spans="2:3">
      <c r="B82" s="164">
        <v>45162</v>
      </c>
      <c r="C82" s="197">
        <f ca="1">_xll.meCurveDiscountFactors($B82,$C$4,$C$8)</f>
        <v>0.99221349253559454</v>
      </c>
    </row>
    <row r="83" spans="2:3">
      <c r="B83" s="164">
        <v>45194</v>
      </c>
      <c r="C83" s="197">
        <f ca="1">_xll.meCurveDiscountFactors($B83,$C$4,$C$8)</f>
        <v>0.99139418140413471</v>
      </c>
    </row>
    <row r="84" spans="2:3">
      <c r="B84" s="164">
        <v>45224</v>
      </c>
      <c r="C84" s="197">
        <f ca="1">_xll.meCurveDiscountFactors($B84,$C$4,$C$8)</f>
        <v>0.99060587432534941</v>
      </c>
    </row>
    <row r="85" spans="2:3">
      <c r="B85" s="164">
        <v>45257</v>
      </c>
      <c r="C85" s="197">
        <f ca="1">_xll.meCurveDiscountFactors($B85,$C$4,$C$8)</f>
        <v>0.98971619335038863</v>
      </c>
    </row>
    <row r="86" spans="2:3">
      <c r="B86" s="164">
        <v>45287</v>
      </c>
      <c r="C86" s="197">
        <f ca="1">_xll.meCurveDiscountFactors($B86,$C$4,$C$8)</f>
        <v>0.98888693285957974</v>
      </c>
    </row>
    <row r="87" spans="2:3">
      <c r="B87" s="164">
        <v>45320</v>
      </c>
      <c r="C87" s="197">
        <f ca="1">_xll.meCurveDiscountFactors($B87,$C$4,$C$8)</f>
        <v>0.98795455190673021</v>
      </c>
    </row>
    <row r="88" spans="2:3">
      <c r="B88" s="164">
        <v>45351</v>
      </c>
      <c r="C88" s="197">
        <f ca="1">_xll.meCurveDiscountFactors($B88,$C$4,$C$8)</f>
        <v>0.98705767890382423</v>
      </c>
    </row>
    <row r="89" spans="2:3">
      <c r="B89" s="164">
        <v>45384</v>
      </c>
      <c r="C89" s="197">
        <f ca="1">_xll.meCurveDiscountFactors($B89,$C$4,$C$8)</f>
        <v>0.98608032219564123</v>
      </c>
    </row>
    <row r="90" spans="2:3">
      <c r="B90" s="164">
        <v>45414</v>
      </c>
      <c r="C90" s="197">
        <f ca="1">_xll.meCurveDiscountFactors($B90,$C$4,$C$8)</f>
        <v>0.98517160722294517</v>
      </c>
    </row>
    <row r="91" spans="2:3">
      <c r="B91" s="164">
        <v>45446</v>
      </c>
      <c r="C91" s="197">
        <f ca="1">_xll.meCurveDiscountFactors($B91,$C$4,$C$8)</f>
        <v>0.9841811336567613</v>
      </c>
    </row>
    <row r="92" spans="2:3">
      <c r="B92" s="164">
        <v>45476</v>
      </c>
      <c r="C92" s="197">
        <f ca="1">_xll.meCurveDiscountFactors($B92,$C$4,$C$8)</f>
        <v>0.98323280453208395</v>
      </c>
    </row>
    <row r="93" spans="2:3">
      <c r="B93" s="164">
        <v>45509</v>
      </c>
      <c r="C93" s="197">
        <f ca="1">_xll.meCurveDiscountFactors($B93,$C$4,$C$8)</f>
        <v>0.98216806553679437</v>
      </c>
    </row>
    <row r="94" spans="2:3">
      <c r="B94" s="164">
        <v>45540</v>
      </c>
      <c r="C94" s="197">
        <f ca="1">_xll.meCurveDiscountFactors($B94,$C$4,$C$8)</f>
        <v>0.98114787728923158</v>
      </c>
    </row>
    <row r="95" spans="2:3">
      <c r="B95" s="164">
        <v>45572</v>
      </c>
      <c r="C95" s="197">
        <f ca="1">_xll.meCurveDiscountFactors($B95,$C$4,$C$8)</f>
        <v>0.98007511392185909</v>
      </c>
    </row>
    <row r="96" spans="2:3">
      <c r="B96" s="164">
        <v>45603</v>
      </c>
      <c r="C96" s="197">
        <f ca="1">_xll.meCurveDiscountFactors($B96,$C$4,$C$8)</f>
        <v>0.97901742577682938</v>
      </c>
    </row>
    <row r="97" spans="2:3">
      <c r="B97" s="164">
        <v>45635</v>
      </c>
      <c r="C97" s="197">
        <f ca="1">_xll.meCurveDiscountFactors($B97,$C$4,$C$8)</f>
        <v>0.97790720359850558</v>
      </c>
    </row>
    <row r="98" spans="2:3">
      <c r="B98" s="164">
        <v>45666</v>
      </c>
      <c r="C98" s="197">
        <f ca="1">_xll.meCurveDiscountFactors($B98,$C$4,$C$8)</f>
        <v>0.97681356312149159</v>
      </c>
    </row>
    <row r="99" spans="2:3">
      <c r="B99" s="164">
        <v>45698</v>
      </c>
      <c r="C99" s="197">
        <f ca="1">_xll.meCurveDiscountFactors($B99,$C$4,$C$8)</f>
        <v>0.97566520957901814</v>
      </c>
    </row>
    <row r="100" spans="2:3">
      <c r="B100" s="164">
        <v>45726</v>
      </c>
      <c r="C100" s="197">
        <f ca="1">_xll.meCurveDiscountFactors($B100,$C$4,$C$8)</f>
        <v>0.97464652457251921</v>
      </c>
    </row>
    <row r="101" spans="2:3">
      <c r="B101" s="164">
        <v>45757</v>
      </c>
      <c r="C101" s="197">
        <f ca="1">_xll.meCurveDiscountFactors($B101,$C$4,$C$8)</f>
        <v>0.97350413930894641</v>
      </c>
    </row>
    <row r="102" spans="2:3">
      <c r="B102" s="164">
        <v>45789</v>
      </c>
      <c r="C102" s="197">
        <f ca="1">_xll.meCurveDiscountFactors($B102,$C$4,$C$8)</f>
        <v>0.97230946648241889</v>
      </c>
    </row>
    <row r="103" spans="2:3">
      <c r="B103" s="164">
        <v>45820</v>
      </c>
      <c r="C103" s="197">
        <f ca="1">_xll.meCurveDiscountFactors($B103,$C$4,$C$8)</f>
        <v>0.97113778004790063</v>
      </c>
    </row>
    <row r="104" spans="2:3">
      <c r="B104" s="164">
        <v>45852</v>
      </c>
      <c r="C104" s="197">
        <f ca="1">_xll.meCurveDiscountFactors($B104,$C$4,$C$8)</f>
        <v>0.96991394675057463</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39933"/>
  </sheetPr>
  <dimension ref="B1:AC100"/>
  <sheetViews>
    <sheetView showGridLines="0" workbookViewId="0"/>
  </sheetViews>
  <sheetFormatPr defaultRowHeight="15"/>
  <cols>
    <col min="1" max="1" width="4.7109375" style="349" customWidth="1"/>
    <col min="2" max="2" width="16.7109375" style="349" customWidth="1"/>
    <col min="3" max="4" width="17.42578125" style="349" bestFit="1" customWidth="1"/>
    <col min="5" max="5" width="4.7109375" style="349" customWidth="1"/>
    <col min="6" max="6" width="22.140625" style="435" bestFit="1" customWidth="1"/>
    <col min="7" max="7" width="20.28515625" style="349" bestFit="1" customWidth="1"/>
    <col min="8" max="8" width="19.42578125" style="349" bestFit="1" customWidth="1"/>
    <col min="9" max="9" width="4.7109375" style="349" customWidth="1"/>
    <col min="10" max="10" width="11.85546875" style="455" customWidth="1"/>
    <col min="11" max="12" width="9.7109375" style="455" bestFit="1" customWidth="1"/>
    <col min="13" max="13" width="19.5703125" style="455" bestFit="1" customWidth="1"/>
    <col min="14" max="14" width="9.42578125" style="455" bestFit="1" customWidth="1"/>
    <col min="15" max="15" width="12.42578125" style="455" bestFit="1" customWidth="1"/>
    <col min="16" max="16" width="17.28515625" style="455" bestFit="1" customWidth="1"/>
    <col min="17" max="18" width="9.140625" style="455"/>
    <col min="19" max="19" width="9.85546875" style="455" bestFit="1" customWidth="1"/>
    <col min="20" max="20" width="14.28515625" style="455" bestFit="1" customWidth="1"/>
    <col min="21" max="21" width="9.85546875" style="455" bestFit="1" customWidth="1"/>
    <col min="22" max="22" width="14.28515625" style="455" bestFit="1" customWidth="1"/>
    <col min="23" max="23" width="12.7109375" style="455" bestFit="1" customWidth="1"/>
    <col min="24" max="24" width="4.7109375" style="435" customWidth="1"/>
    <col min="25" max="25" width="34.42578125" style="349" bestFit="1" customWidth="1"/>
    <col min="26" max="26" width="15.7109375" style="349" customWidth="1"/>
    <col min="27" max="27" width="29.7109375" style="349" bestFit="1" customWidth="1"/>
    <col min="28" max="28" width="15.7109375" style="349" customWidth="1"/>
    <col min="29" max="16384" width="9.140625" style="349"/>
  </cols>
  <sheetData>
    <row r="1" spans="2:29">
      <c r="I1" s="503"/>
    </row>
    <row r="2" spans="2:29" ht="20.25">
      <c r="B2" s="94" t="s">
        <v>576</v>
      </c>
    </row>
    <row r="3" spans="2:29">
      <c r="J3" s="456" t="s">
        <v>577</v>
      </c>
      <c r="Y3" s="437" t="s">
        <v>570</v>
      </c>
    </row>
    <row r="4" spans="2:29">
      <c r="B4" s="437" t="s">
        <v>558</v>
      </c>
      <c r="F4" s="437" t="s">
        <v>569</v>
      </c>
      <c r="J4" s="483" t="s">
        <v>241</v>
      </c>
      <c r="Y4" s="436" t="s">
        <v>244</v>
      </c>
    </row>
    <row r="5" spans="2:29">
      <c r="B5" s="443" t="s">
        <v>539</v>
      </c>
      <c r="C5" s="444" t="s">
        <v>540</v>
      </c>
      <c r="D5" s="444" t="s">
        <v>541</v>
      </c>
      <c r="F5" s="438"/>
      <c r="G5" s="458" t="s">
        <v>560</v>
      </c>
      <c r="H5" s="23" t="s">
        <v>561</v>
      </c>
      <c r="J5" s="484" t="str">
        <f t="array" aca="1" ref="J5:W40" ca="1">_xll.meUtilityResize(_xll.meLWOSwapDisplayCashflows($H$6,$H$8),100,20)</f>
        <v>LEG1:FIXED Leg Schedule &amp; Cashflows</v>
      </c>
      <c r="K5" s="485" t="str">
        <f ca="1"/>
        <v/>
      </c>
      <c r="L5" s="485" t="str">
        <f ca="1"/>
        <v/>
      </c>
      <c r="M5" s="485" t="str">
        <f ca="1"/>
        <v/>
      </c>
      <c r="N5" s="485" t="str">
        <f ca="1"/>
        <v/>
      </c>
      <c r="O5" s="485" t="str">
        <f ca="1"/>
        <v/>
      </c>
      <c r="P5" s="485" t="str">
        <f ca="1"/>
        <v/>
      </c>
      <c r="Q5" s="485" t="str">
        <f ca="1"/>
        <v/>
      </c>
      <c r="R5" s="485" t="str">
        <f ca="1"/>
        <v/>
      </c>
      <c r="S5" s="485" t="str">
        <f ca="1"/>
        <v/>
      </c>
      <c r="T5" s="485" t="str">
        <f ca="1"/>
        <v/>
      </c>
      <c r="U5" s="486" t="str">
        <f ca="1"/>
        <v/>
      </c>
      <c r="V5" s="485" t="str">
        <f ca="1"/>
        <v/>
      </c>
      <c r="W5" s="487" t="str">
        <f ca="1"/>
        <v/>
      </c>
      <c r="Y5" s="469" t="str">
        <f t="array" aca="1" ref="Y5:AC40" ca="1">_xll.meUtilityResize(_xll.meLWOSwapDeltaLadder(H6,H8),100,10)</f>
        <v>EUR : Pillars</v>
      </c>
      <c r="Z5" s="478" t="str">
        <f ca="1"/>
        <v>EUR : Total</v>
      </c>
      <c r="AA5" s="470" t="str">
        <f ca="1"/>
        <v>EUR : Pillars</v>
      </c>
      <c r="AB5" s="478" t="str">
        <f ca="1"/>
        <v>EUR : Total</v>
      </c>
      <c r="AC5" s="471" t="str">
        <f ca="1"/>
        <v/>
      </c>
    </row>
    <row r="6" spans="2:29">
      <c r="B6" s="445" t="s">
        <v>542</v>
      </c>
      <c r="C6" s="446">
        <v>1000000</v>
      </c>
      <c r="D6" s="446">
        <v>1000000</v>
      </c>
      <c r="F6" s="481" t="s">
        <v>242</v>
      </c>
      <c r="G6" s="457" t="s">
        <v>559</v>
      </c>
      <c r="H6" s="459" t="str">
        <f ca="1">_xll.meLWOSwapCreate(H5,B5:D32,TRUE)</f>
        <v>IRS_EUR6ML_5Y@2:0</v>
      </c>
      <c r="J6" s="488" t="str">
        <f ca="1"/>
        <v>AccrualStart</v>
      </c>
      <c r="K6" s="489" t="str">
        <f ca="1"/>
        <v>AccrualEnd</v>
      </c>
      <c r="L6" s="489" t="str">
        <f ca="1"/>
        <v>AccrualDays</v>
      </c>
      <c r="M6" s="489" t="str">
        <f ca="1"/>
        <v>AccrualYearFractions</v>
      </c>
      <c r="N6" s="489" t="str">
        <f ca="1"/>
        <v>PaymentDate</v>
      </c>
      <c r="O6" s="489" t="str">
        <f ca="1"/>
        <v>Notional</v>
      </c>
      <c r="P6" s="489" t="str">
        <f ca="1"/>
        <v>NotionalExchange</v>
      </c>
      <c r="Q6" s="489" t="str">
        <f ca="1"/>
        <v>Leverage</v>
      </c>
      <c r="R6" s="489" t="str">
        <f ca="1"/>
        <v>FixedRate</v>
      </c>
      <c r="S6" s="489" t="str">
        <f ca="1"/>
        <v>Coupon</v>
      </c>
      <c r="T6" s="489" t="str">
        <f ca="1"/>
        <v>DiscountFactor</v>
      </c>
      <c r="U6" s="490" t="str">
        <f ca="1"/>
        <v>CouponPV</v>
      </c>
      <c r="V6" s="489" t="str">
        <f ca="1"/>
        <v/>
      </c>
      <c r="W6" s="491" t="str">
        <f ca="1"/>
        <v/>
      </c>
      <c r="Y6" s="472" t="str">
        <f ca="1"/>
        <v>EURYC_OIS_OUTRIGHTOISSWAP_ON</v>
      </c>
      <c r="Z6" s="479">
        <f ca="1"/>
        <v>0</v>
      </c>
      <c r="AA6" s="473" t="str">
        <f ca="1"/>
        <v>EURYC_STD_O_N</v>
      </c>
      <c r="AB6" s="479">
        <f ca="1"/>
        <v>0</v>
      </c>
      <c r="AC6" s="474" t="str">
        <f ca="1"/>
        <v/>
      </c>
    </row>
    <row r="7" spans="2:29" ht="15" customHeight="1">
      <c r="B7" s="445" t="s">
        <v>543</v>
      </c>
      <c r="C7" s="446" t="s">
        <v>544</v>
      </c>
      <c r="D7" s="446" t="s">
        <v>544</v>
      </c>
      <c r="F7" s="439"/>
      <c r="G7" s="293"/>
      <c r="H7" s="293"/>
      <c r="J7" s="497">
        <f ca="1"/>
        <v>42892</v>
      </c>
      <c r="K7" s="496">
        <f ca="1"/>
        <v>43257</v>
      </c>
      <c r="L7" s="489">
        <f ca="1"/>
        <v>365</v>
      </c>
      <c r="M7" s="498">
        <f ca="1"/>
        <v>1</v>
      </c>
      <c r="N7" s="496">
        <f ca="1"/>
        <v>43257</v>
      </c>
      <c r="O7" s="490">
        <f ca="1"/>
        <v>-1000000</v>
      </c>
      <c r="P7" s="489">
        <f ca="1"/>
        <v>0</v>
      </c>
      <c r="Q7" s="498">
        <f ca="1"/>
        <v>1</v>
      </c>
      <c r="R7" s="499">
        <f ca="1"/>
        <v>0.01</v>
      </c>
      <c r="S7" s="490">
        <f ca="1"/>
        <v>-10000</v>
      </c>
      <c r="T7" s="501">
        <f ca="1"/>
        <v>1.00354082652405</v>
      </c>
      <c r="U7" s="490">
        <f ca="1"/>
        <v>-10035.4082652405</v>
      </c>
      <c r="V7" s="489" t="str">
        <f ca="1"/>
        <v/>
      </c>
      <c r="W7" s="491" t="str">
        <f ca="1"/>
        <v/>
      </c>
      <c r="Y7" s="472" t="str">
        <f ca="1"/>
        <v>EURYC_OIS_OUTRIGHTOISSWAP_1W</v>
      </c>
      <c r="Z7" s="479">
        <f ca="1"/>
        <v>-6.7743538238573806E-2</v>
      </c>
      <c r="AA7" s="473" t="str">
        <f ca="1"/>
        <v>EURYC_STD_T_N</v>
      </c>
      <c r="AB7" s="479">
        <f ca="1"/>
        <v>0</v>
      </c>
      <c r="AC7" s="474" t="str">
        <f ca="1"/>
        <v/>
      </c>
    </row>
    <row r="8" spans="2:29">
      <c r="B8" s="445" t="s">
        <v>545</v>
      </c>
      <c r="C8" s="447" t="s">
        <v>546</v>
      </c>
      <c r="D8" s="440" t="s">
        <v>547</v>
      </c>
      <c r="F8" s="439"/>
      <c r="G8" s="466" t="s">
        <v>1</v>
      </c>
      <c r="H8" s="467" t="s">
        <v>2</v>
      </c>
      <c r="J8" s="497">
        <f ca="1"/>
        <v>43257</v>
      </c>
      <c r="K8" s="496">
        <f ca="1"/>
        <v>43622</v>
      </c>
      <c r="L8" s="489">
        <f ca="1"/>
        <v>365</v>
      </c>
      <c r="M8" s="498">
        <f ca="1"/>
        <v>1</v>
      </c>
      <c r="N8" s="496">
        <f ca="1"/>
        <v>43622</v>
      </c>
      <c r="O8" s="490">
        <f ca="1"/>
        <v>-1000000</v>
      </c>
      <c r="P8" s="489">
        <f ca="1"/>
        <v>0</v>
      </c>
      <c r="Q8" s="498">
        <f ca="1"/>
        <v>1</v>
      </c>
      <c r="R8" s="499">
        <f ca="1"/>
        <v>0.01</v>
      </c>
      <c r="S8" s="490">
        <f ca="1"/>
        <v>-10000</v>
      </c>
      <c r="T8" s="501">
        <f ca="1"/>
        <v>1.00609225852037</v>
      </c>
      <c r="U8" s="490">
        <f ca="1"/>
        <v>-10060.9225852037</v>
      </c>
      <c r="V8" s="489" t="str">
        <f ca="1"/>
        <v/>
      </c>
      <c r="W8" s="491" t="str">
        <f ca="1"/>
        <v/>
      </c>
      <c r="Y8" s="472" t="str">
        <f ca="1"/>
        <v>EURYC_OIS_OUTRIGHTOISSWAP_2W</v>
      </c>
      <c r="Z8" s="479">
        <f ca="1"/>
        <v>1.18707248475403E-5</v>
      </c>
      <c r="AA8" s="473" t="str">
        <f ca="1"/>
        <v>EURYC_STD_LIBOR_1M</v>
      </c>
      <c r="AB8" s="479">
        <f ca="1"/>
        <v>0</v>
      </c>
      <c r="AC8" s="474" t="str">
        <f ca="1"/>
        <v/>
      </c>
    </row>
    <row r="9" spans="2:29">
      <c r="B9" s="445" t="s">
        <v>548</v>
      </c>
      <c r="C9" s="441" t="s">
        <v>24</v>
      </c>
      <c r="D9" s="441" t="s">
        <v>24</v>
      </c>
      <c r="F9" s="439"/>
      <c r="G9" s="468"/>
      <c r="H9" s="468"/>
      <c r="J9" s="497">
        <f ca="1"/>
        <v>43622</v>
      </c>
      <c r="K9" s="496">
        <f ca="1"/>
        <v>43990</v>
      </c>
      <c r="L9" s="489">
        <f ca="1"/>
        <v>368</v>
      </c>
      <c r="M9" s="498">
        <f ca="1"/>
        <v>1.00555555555556</v>
      </c>
      <c r="N9" s="496">
        <f ca="1"/>
        <v>43990</v>
      </c>
      <c r="O9" s="490">
        <f ca="1"/>
        <v>-1000000</v>
      </c>
      <c r="P9" s="489">
        <f ca="1"/>
        <v>0</v>
      </c>
      <c r="Q9" s="498">
        <f ca="1"/>
        <v>1</v>
      </c>
      <c r="R9" s="499">
        <f ca="1"/>
        <v>0.01</v>
      </c>
      <c r="S9" s="490">
        <f ca="1"/>
        <v>-10055.5555555556</v>
      </c>
      <c r="T9" s="501">
        <f ca="1"/>
        <v>1.00680813242055</v>
      </c>
      <c r="U9" s="490">
        <f ca="1"/>
        <v>-10124.01510934</v>
      </c>
      <c r="V9" s="489" t="str">
        <f ca="1"/>
        <v/>
      </c>
      <c r="W9" s="491" t="str">
        <f ca="1"/>
        <v/>
      </c>
      <c r="Y9" s="472" t="str">
        <f ca="1"/>
        <v>EURYC_OIS_OUTRIGHTOISSWAP_3W</v>
      </c>
      <c r="Z9" s="479">
        <f ca="1"/>
        <v>-0.61655031731788801</v>
      </c>
      <c r="AA9" s="473" t="str">
        <f ca="1"/>
        <v>EURYC_STD_LIBOR_3M</v>
      </c>
      <c r="AB9" s="479">
        <f ca="1"/>
        <v>0</v>
      </c>
      <c r="AC9" s="474" t="str">
        <f ca="1"/>
        <v/>
      </c>
    </row>
    <row r="10" spans="2:29">
      <c r="B10" s="445" t="s">
        <v>549</v>
      </c>
      <c r="C10" s="441" t="s">
        <v>64</v>
      </c>
      <c r="D10" s="441" t="s">
        <v>64</v>
      </c>
      <c r="F10" s="481" t="s">
        <v>568</v>
      </c>
      <c r="G10" s="293" t="s">
        <v>562</v>
      </c>
      <c r="H10" s="460">
        <f ca="1">_xll.meLWOSwapPV($H$6,$H$8)</f>
        <v>-41558.753219826634</v>
      </c>
      <c r="J10" s="497">
        <f ca="1"/>
        <v>43990</v>
      </c>
      <c r="K10" s="496">
        <f ca="1"/>
        <v>44354</v>
      </c>
      <c r="L10" s="489">
        <f ca="1"/>
        <v>364</v>
      </c>
      <c r="M10" s="498">
        <f ca="1"/>
        <v>0.99722222222222201</v>
      </c>
      <c r="N10" s="496">
        <f ca="1"/>
        <v>44354</v>
      </c>
      <c r="O10" s="490">
        <f ca="1"/>
        <v>-1000000</v>
      </c>
      <c r="P10" s="489">
        <f ca="1"/>
        <v>0</v>
      </c>
      <c r="Q10" s="498">
        <f ca="1"/>
        <v>1</v>
      </c>
      <c r="R10" s="499">
        <f ca="1"/>
        <v>0.01</v>
      </c>
      <c r="S10" s="490">
        <f ca="1"/>
        <v>-9972.2222222222208</v>
      </c>
      <c r="T10" s="501">
        <f ca="1"/>
        <v>1.00526728058503</v>
      </c>
      <c r="U10" s="490">
        <f ca="1"/>
        <v>-10024.7487147229</v>
      </c>
      <c r="V10" s="489" t="str">
        <f ca="1"/>
        <v/>
      </c>
      <c r="W10" s="491" t="str">
        <f ca="1"/>
        <v/>
      </c>
      <c r="Y10" s="472" t="str">
        <f ca="1"/>
        <v>EURYC_OIS_OUTRIGHTOISSWAP_1M</v>
      </c>
      <c r="Z10" s="479">
        <f ca="1"/>
        <v>-3.6550591175910099E-5</v>
      </c>
      <c r="AA10" s="473" t="str">
        <f ca="1"/>
        <v>EURYC_STD_LIBOR_6M</v>
      </c>
      <c r="AB10" s="479">
        <f ca="1"/>
        <v>4.3842907245561902</v>
      </c>
      <c r="AC10" s="474" t="str">
        <f ca="1"/>
        <v/>
      </c>
    </row>
    <row r="11" spans="2:29">
      <c r="B11" s="445" t="s">
        <v>5</v>
      </c>
      <c r="C11" s="441" t="s">
        <v>0</v>
      </c>
      <c r="D11" s="441" t="s">
        <v>0</v>
      </c>
      <c r="F11" s="481" t="s">
        <v>248</v>
      </c>
      <c r="G11" s="293" t="s">
        <v>564</v>
      </c>
      <c r="H11" s="461">
        <f ca="1">_xll.meLWOSwapPV01($H$6,$H$8)</f>
        <v>502.29512152701534</v>
      </c>
      <c r="J11" s="497">
        <f ca="1"/>
        <v>44354</v>
      </c>
      <c r="K11" s="496">
        <f ca="1"/>
        <v>44718</v>
      </c>
      <c r="L11" s="489">
        <f ca="1"/>
        <v>364</v>
      </c>
      <c r="M11" s="498">
        <f ca="1"/>
        <v>0.99722222222222201</v>
      </c>
      <c r="N11" s="496">
        <f ca="1"/>
        <v>44718</v>
      </c>
      <c r="O11" s="490">
        <f ca="1"/>
        <v>-1000000</v>
      </c>
      <c r="P11" s="489">
        <f ca="1"/>
        <v>0</v>
      </c>
      <c r="Q11" s="498">
        <f ca="1"/>
        <v>1</v>
      </c>
      <c r="R11" s="499">
        <f ca="1"/>
        <v>0.01</v>
      </c>
      <c r="S11" s="490">
        <f ca="1"/>
        <v>-9972.2222222222208</v>
      </c>
      <c r="T11" s="501">
        <f ca="1"/>
        <v>1.00122292260446</v>
      </c>
      <c r="U11" s="490">
        <f ca="1"/>
        <v>-9984.4174781944803</v>
      </c>
      <c r="V11" s="489" t="str">
        <f ca="1"/>
        <v/>
      </c>
      <c r="W11" s="491" t="str">
        <f ca="1"/>
        <v/>
      </c>
      <c r="Y11" s="472" t="str">
        <f ca="1"/>
        <v>EURYC_OIS_OUTRIGHTOISSWAP_2M</v>
      </c>
      <c r="Z11" s="479">
        <f ca="1"/>
        <v>0.69173412593954697</v>
      </c>
      <c r="AA11" s="473" t="str">
        <f ca="1"/>
        <v>EURYC_STD_LIBOR_12M</v>
      </c>
      <c r="AB11" s="479">
        <f ca="1"/>
        <v>0</v>
      </c>
      <c r="AC11" s="474" t="str">
        <f ca="1"/>
        <v/>
      </c>
    </row>
    <row r="12" spans="2:29">
      <c r="B12" s="445" t="s">
        <v>550</v>
      </c>
      <c r="C12" s="454">
        <v>1</v>
      </c>
      <c r="D12" s="454">
        <v>1</v>
      </c>
      <c r="F12" s="481" t="s">
        <v>249</v>
      </c>
      <c r="G12" s="462" t="s">
        <v>565</v>
      </c>
      <c r="H12" s="461">
        <f ca="1">_xll.meLWOSwapDV01($H$6,$H$8,,,,"TOTAL")</f>
        <v>515.23330064192123</v>
      </c>
      <c r="J12" s="488" t="str">
        <f ca="1"/>
        <v>LEG2:FLOAT Leg Schedule &amp; Cashflows</v>
      </c>
      <c r="K12" s="489" t="str">
        <f ca="1"/>
        <v/>
      </c>
      <c r="L12" s="489" t="str">
        <f ca="1"/>
        <v/>
      </c>
      <c r="M12" s="489" t="str">
        <f ca="1"/>
        <v/>
      </c>
      <c r="N12" s="489" t="str">
        <f ca="1"/>
        <v/>
      </c>
      <c r="O12" s="489" t="str">
        <f ca="1"/>
        <v/>
      </c>
      <c r="P12" s="489" t="str">
        <f ca="1"/>
        <v/>
      </c>
      <c r="Q12" s="489" t="str">
        <f ca="1"/>
        <v/>
      </c>
      <c r="R12" s="489" t="str">
        <f ca="1"/>
        <v/>
      </c>
      <c r="S12" s="489" t="str">
        <f ca="1"/>
        <v/>
      </c>
      <c r="T12" s="489" t="str">
        <f ca="1"/>
        <v/>
      </c>
      <c r="U12" s="490" t="str">
        <f ca="1"/>
        <v/>
      </c>
      <c r="V12" s="489" t="str">
        <f ca="1"/>
        <v/>
      </c>
      <c r="W12" s="491" t="str">
        <f ca="1"/>
        <v/>
      </c>
      <c r="Y12" s="472" t="str">
        <f ca="1"/>
        <v>EURYC_OIS_OUTRIGHTOISSWAP_3M</v>
      </c>
      <c r="Z12" s="479">
        <f ca="1"/>
        <v>-0.16240640434261899</v>
      </c>
      <c r="AA12" s="473" t="str">
        <f ca="1"/>
        <v>EURYC_STD_FRA_1X7</v>
      </c>
      <c r="AB12" s="479">
        <f ca="1"/>
        <v>-5.3114259535504997</v>
      </c>
      <c r="AC12" s="474" t="str">
        <f ca="1"/>
        <v/>
      </c>
    </row>
    <row r="13" spans="2:29">
      <c r="B13" s="445" t="s">
        <v>194</v>
      </c>
      <c r="C13" s="448">
        <v>0.01</v>
      </c>
      <c r="D13" s="449"/>
      <c r="F13" s="481" t="s">
        <v>246</v>
      </c>
      <c r="G13" s="293" t="s">
        <v>563</v>
      </c>
      <c r="H13" s="463">
        <f ca="1">_xll.meLWOSwapParRate($H$6,$H$8)</f>
        <v>1.7262279805774613E-3</v>
      </c>
      <c r="J13" s="488" t="str">
        <f ca="1"/>
        <v>FixingDate</v>
      </c>
      <c r="K13" s="489" t="str">
        <f ca="1"/>
        <v>AccrualStart</v>
      </c>
      <c r="L13" s="489" t="str">
        <f ca="1"/>
        <v>AccrualEnd</v>
      </c>
      <c r="M13" s="489" t="str">
        <f ca="1"/>
        <v>AccrualDays</v>
      </c>
      <c r="N13" s="489" t="str">
        <f ca="1"/>
        <v>AccrualYearFractions</v>
      </c>
      <c r="O13" s="489" t="str">
        <f ca="1"/>
        <v>PaymentDate</v>
      </c>
      <c r="P13" s="489" t="str">
        <f ca="1"/>
        <v>Notional</v>
      </c>
      <c r="Q13" s="489" t="str">
        <f ca="1"/>
        <v>NotionalExchange</v>
      </c>
      <c r="R13" s="489" t="str">
        <f ca="1"/>
        <v>Leverage</v>
      </c>
      <c r="S13" s="489" t="str">
        <f ca="1"/>
        <v>FloatSpread</v>
      </c>
      <c r="T13" s="489" t="str">
        <f ca="1"/>
        <v>FloatRate</v>
      </c>
      <c r="U13" s="490" t="str">
        <f ca="1"/>
        <v>Coupon</v>
      </c>
      <c r="V13" s="489" t="str">
        <f ca="1"/>
        <v>DiscountFactor</v>
      </c>
      <c r="W13" s="491" t="str">
        <f ca="1"/>
        <v>CouponPV</v>
      </c>
      <c r="Y13" s="472" t="str">
        <f ca="1"/>
        <v>EURYC_OIS_OUTRIGHTOISSWAP_4M</v>
      </c>
      <c r="Z13" s="479">
        <f ca="1"/>
        <v>-5.29596945852973E-4</v>
      </c>
      <c r="AA13" s="473" t="str">
        <f ca="1"/>
        <v>EURYC_STD_FRA_2X8</v>
      </c>
      <c r="AB13" s="479">
        <f ca="1"/>
        <v>1.4320697171569901</v>
      </c>
      <c r="AC13" s="474" t="str">
        <f ca="1"/>
        <v/>
      </c>
    </row>
    <row r="14" spans="2:29">
      <c r="B14" s="445" t="s">
        <v>551</v>
      </c>
      <c r="C14" s="449"/>
      <c r="D14" s="442"/>
      <c r="F14" s="481" t="s">
        <v>247</v>
      </c>
      <c r="G14" s="293" t="s">
        <v>567</v>
      </c>
      <c r="H14" s="464">
        <f ca="1">_xll.meLWOSwapParSpread($H$6,$H$8)</f>
        <v>81.555238115769825</v>
      </c>
      <c r="J14" s="497">
        <f ca="1"/>
        <v>42892</v>
      </c>
      <c r="K14" s="496">
        <f ca="1"/>
        <v>42892</v>
      </c>
      <c r="L14" s="496">
        <f ca="1"/>
        <v>43075</v>
      </c>
      <c r="M14" s="489">
        <f ca="1"/>
        <v>183</v>
      </c>
      <c r="N14" s="500">
        <f ca="1"/>
        <v>0.50833333333333297</v>
      </c>
      <c r="O14" s="496">
        <f ca="1"/>
        <v>43075</v>
      </c>
      <c r="P14" s="490">
        <f ca="1"/>
        <v>1000000</v>
      </c>
      <c r="Q14" s="489">
        <f ca="1"/>
        <v>0</v>
      </c>
      <c r="R14" s="498">
        <f ca="1"/>
        <v>1</v>
      </c>
      <c r="S14" s="498">
        <f ca="1"/>
        <v>0</v>
      </c>
      <c r="T14" s="502">
        <f ca="1"/>
        <v>-2.5412265171002499E-3</v>
      </c>
      <c r="U14" s="490">
        <f ca="1"/>
        <v>-1291.7901461926299</v>
      </c>
      <c r="V14" s="501">
        <f ca="1"/>
        <v>1.0018282530706599</v>
      </c>
      <c r="W14" s="491">
        <f ca="1"/>
        <v>-1294.1518654940501</v>
      </c>
      <c r="Y14" s="472" t="str">
        <f ca="1"/>
        <v>EURYC_OIS_OUTRIGHTOISSWAP_5M</v>
      </c>
      <c r="Z14" s="479">
        <f ca="1"/>
        <v>-0.60983292969467595</v>
      </c>
      <c r="AA14" s="473" t="str">
        <f ca="1"/>
        <v>EURYC_STD_FRA_3X9</v>
      </c>
      <c r="AB14" s="479">
        <f ca="1"/>
        <v>-0.55770882372598896</v>
      </c>
      <c r="AC14" s="474" t="str">
        <f ca="1"/>
        <v/>
      </c>
    </row>
    <row r="15" spans="2:29">
      <c r="B15" s="445" t="s">
        <v>552</v>
      </c>
      <c r="C15" s="449"/>
      <c r="D15" s="449"/>
      <c r="F15" s="482" t="s">
        <v>245</v>
      </c>
      <c r="G15" s="26" t="s">
        <v>566</v>
      </c>
      <c r="H15" s="465">
        <f ca="1">_xll.meLWOSwapAnnuity($H$6,$H$8,C5)</f>
        <v>5022951.2152701532</v>
      </c>
      <c r="J15" s="497">
        <f ca="1"/>
        <v>43075</v>
      </c>
      <c r="K15" s="496">
        <f ca="1"/>
        <v>43075</v>
      </c>
      <c r="L15" s="496">
        <f ca="1"/>
        <v>43257</v>
      </c>
      <c r="M15" s="489">
        <f ca="1"/>
        <v>182</v>
      </c>
      <c r="N15" s="500">
        <f ca="1"/>
        <v>0.50555555555555598</v>
      </c>
      <c r="O15" s="496">
        <f ca="1"/>
        <v>43257</v>
      </c>
      <c r="P15" s="490">
        <f ca="1"/>
        <v>1000000</v>
      </c>
      <c r="Q15" s="489">
        <f ca="1"/>
        <v>0</v>
      </c>
      <c r="R15" s="498">
        <f ca="1"/>
        <v>1</v>
      </c>
      <c r="S15" s="498">
        <f ca="1"/>
        <v>0</v>
      </c>
      <c r="T15" s="502">
        <f ca="1"/>
        <v>-2.1453337264276599E-3</v>
      </c>
      <c r="U15" s="490">
        <f ca="1"/>
        <v>-1084.58538391621</v>
      </c>
      <c r="V15" s="501">
        <f ca="1"/>
        <v>1.00354082652405</v>
      </c>
      <c r="W15" s="491">
        <f ca="1"/>
        <v>-1088.42571261117</v>
      </c>
      <c r="Y15" s="472" t="str">
        <f ca="1"/>
        <v>EURYC_OIS_OUTRIGHTOISSWAP_6M</v>
      </c>
      <c r="Z15" s="479">
        <f ca="1"/>
        <v>-0.22455307043855999</v>
      </c>
      <c r="AA15" s="473" t="str">
        <f ca="1"/>
        <v>EURYC_STD_FRA_4X10</v>
      </c>
      <c r="AB15" s="479">
        <f ca="1"/>
        <v>0.68762061127927199</v>
      </c>
      <c r="AC15" s="474" t="str">
        <f ca="1"/>
        <v/>
      </c>
    </row>
    <row r="16" spans="2:29" ht="15" customHeight="1">
      <c r="B16" s="445" t="s">
        <v>553</v>
      </c>
      <c r="C16" s="449"/>
      <c r="D16" s="450">
        <v>0</v>
      </c>
      <c r="J16" s="497">
        <f ca="1"/>
        <v>43257</v>
      </c>
      <c r="K16" s="496">
        <f ca="1"/>
        <v>43257</v>
      </c>
      <c r="L16" s="496">
        <f ca="1"/>
        <v>43440</v>
      </c>
      <c r="M16" s="489">
        <f ca="1"/>
        <v>183</v>
      </c>
      <c r="N16" s="500">
        <f ca="1"/>
        <v>0.50833333333333297</v>
      </c>
      <c r="O16" s="496">
        <f ca="1"/>
        <v>43440</v>
      </c>
      <c r="P16" s="490">
        <f ca="1"/>
        <v>1000000</v>
      </c>
      <c r="Q16" s="489">
        <f ca="1"/>
        <v>0</v>
      </c>
      <c r="R16" s="498">
        <f ca="1"/>
        <v>1</v>
      </c>
      <c r="S16" s="498">
        <f ca="1"/>
        <v>0</v>
      </c>
      <c r="T16" s="502">
        <f ca="1"/>
        <v>-1.28980551849531E-3</v>
      </c>
      <c r="U16" s="490">
        <f ca="1"/>
        <v>-655.65113856844903</v>
      </c>
      <c r="V16" s="501">
        <f ca="1"/>
        <v>1.00501260688364</v>
      </c>
      <c r="W16" s="491">
        <f ca="1"/>
        <v>-658.93765997890705</v>
      </c>
      <c r="Y16" s="472" t="str">
        <f ca="1"/>
        <v>EURYC_OIS_OUTRIGHTOISSWAP_7M</v>
      </c>
      <c r="Z16" s="479">
        <f ca="1"/>
        <v>-4.2291314457543203E-3</v>
      </c>
      <c r="AA16" s="473" t="str">
        <f ca="1"/>
        <v>EURYC_STD_FRA_5X11</v>
      </c>
      <c r="AB16" s="479">
        <f ca="1"/>
        <v>0.29795600239594899</v>
      </c>
      <c r="AC16" s="474" t="str">
        <f ca="1"/>
        <v/>
      </c>
    </row>
    <row r="17" spans="2:29" ht="15" customHeight="1">
      <c r="B17" s="445" t="s">
        <v>173</v>
      </c>
      <c r="C17" s="447">
        <f ca="1">Settings.COB</f>
        <v>42892</v>
      </c>
      <c r="D17" s="447">
        <f ca="1">Settings.COB</f>
        <v>42892</v>
      </c>
      <c r="J17" s="497">
        <f ca="1"/>
        <v>43440</v>
      </c>
      <c r="K17" s="496">
        <f ca="1"/>
        <v>43440</v>
      </c>
      <c r="L17" s="496">
        <f ca="1"/>
        <v>43622</v>
      </c>
      <c r="M17" s="489">
        <f ca="1"/>
        <v>182</v>
      </c>
      <c r="N17" s="500">
        <f ca="1"/>
        <v>0.50555555555555598</v>
      </c>
      <c r="O17" s="496">
        <f ca="1"/>
        <v>43622</v>
      </c>
      <c r="P17" s="490">
        <f ca="1"/>
        <v>1000000</v>
      </c>
      <c r="Q17" s="489">
        <f ca="1"/>
        <v>0</v>
      </c>
      <c r="R17" s="498">
        <f ca="1"/>
        <v>1</v>
      </c>
      <c r="S17" s="498">
        <f ca="1"/>
        <v>0</v>
      </c>
      <c r="T17" s="502">
        <f ca="1"/>
        <v>-2.9676847409169395E-4</v>
      </c>
      <c r="U17" s="490">
        <f ca="1"/>
        <v>-150.03295079080101</v>
      </c>
      <c r="V17" s="501">
        <f ca="1"/>
        <v>1.00609225852037</v>
      </c>
      <c r="W17" s="491">
        <f ca="1"/>
        <v>-150.94699031359201</v>
      </c>
      <c r="Y17" s="472" t="str">
        <f ca="1"/>
        <v>EURYC_OIS_OUTRIGHTOISSWAP_8M</v>
      </c>
      <c r="Z17" s="479">
        <f ca="1"/>
        <v>1.10384517029161E-3</v>
      </c>
      <c r="AA17" s="473" t="str">
        <f ca="1"/>
        <v>EURYC_STD_FRA_6X12</v>
      </c>
      <c r="AB17" s="479">
        <f ca="1"/>
        <v>0.69623894305550504</v>
      </c>
      <c r="AC17" s="474" t="str">
        <f ca="1"/>
        <v/>
      </c>
    </row>
    <row r="18" spans="2:29" ht="15" customHeight="1">
      <c r="B18" s="445" t="s">
        <v>174</v>
      </c>
      <c r="C18" s="447" t="s">
        <v>38</v>
      </c>
      <c r="D18" s="447" t="s">
        <v>38</v>
      </c>
      <c r="J18" s="497">
        <f ca="1"/>
        <v>43622</v>
      </c>
      <c r="K18" s="496">
        <f ca="1"/>
        <v>43622</v>
      </c>
      <c r="L18" s="496">
        <f ca="1"/>
        <v>43805</v>
      </c>
      <c r="M18" s="489">
        <f ca="1"/>
        <v>183</v>
      </c>
      <c r="N18" s="500">
        <f ca="1"/>
        <v>0.50833333333333297</v>
      </c>
      <c r="O18" s="496">
        <f ca="1"/>
        <v>43805</v>
      </c>
      <c r="P18" s="490">
        <f ca="1"/>
        <v>1000000</v>
      </c>
      <c r="Q18" s="489">
        <f ca="1"/>
        <v>0</v>
      </c>
      <c r="R18" s="498">
        <f ca="1"/>
        <v>1</v>
      </c>
      <c r="S18" s="498">
        <f ca="1"/>
        <v>0</v>
      </c>
      <c r="T18" s="502">
        <f ca="1"/>
        <v>6.2088575338887597E-4</v>
      </c>
      <c r="U18" s="490">
        <f ca="1"/>
        <v>315.61692463934497</v>
      </c>
      <c r="V18" s="501">
        <f ca="1"/>
        <v>1.00671407602551</v>
      </c>
      <c r="W18" s="491">
        <f ca="1"/>
        <v>317.73600066631298</v>
      </c>
      <c r="Y18" s="472" t="str">
        <f ca="1"/>
        <v>EURYC_OIS_OUTRIGHTOISSWAP_9M</v>
      </c>
      <c r="Z18" s="479">
        <f ca="1"/>
        <v>-1.8205104606750001E-2</v>
      </c>
      <c r="AA18" s="473" t="str">
        <f ca="1"/>
        <v>EURYC_STD_FRA_7X13</v>
      </c>
      <c r="AB18" s="479">
        <f ca="1"/>
        <v>-2.0638058056647401</v>
      </c>
      <c r="AC18" s="474" t="str">
        <f ca="1"/>
        <v/>
      </c>
    </row>
    <row r="19" spans="2:29" ht="15" customHeight="1">
      <c r="B19" s="445" t="s">
        <v>388</v>
      </c>
      <c r="C19" s="440" t="s">
        <v>554</v>
      </c>
      <c r="D19" s="440" t="s">
        <v>30</v>
      </c>
      <c r="J19" s="497">
        <f ca="1"/>
        <v>43805</v>
      </c>
      <c r="K19" s="496">
        <f ca="1"/>
        <v>43805</v>
      </c>
      <c r="L19" s="496">
        <f ca="1"/>
        <v>43990</v>
      </c>
      <c r="M19" s="489">
        <f ca="1"/>
        <v>185</v>
      </c>
      <c r="N19" s="500">
        <f ca="1"/>
        <v>0.51388888888888895</v>
      </c>
      <c r="O19" s="496">
        <f ca="1"/>
        <v>43990</v>
      </c>
      <c r="P19" s="490">
        <f ca="1"/>
        <v>1000000</v>
      </c>
      <c r="Q19" s="489">
        <f ca="1"/>
        <v>0</v>
      </c>
      <c r="R19" s="498">
        <f ca="1"/>
        <v>1</v>
      </c>
      <c r="S19" s="498">
        <f ca="1"/>
        <v>0</v>
      </c>
      <c r="T19" s="502">
        <f ca="1"/>
        <v>1.78317444956828E-3</v>
      </c>
      <c r="U19" s="490">
        <f ca="1"/>
        <v>916.35353658369695</v>
      </c>
      <c r="V19" s="501">
        <f ca="1"/>
        <v>1.00680813242055</v>
      </c>
      <c r="W19" s="491">
        <f ca="1"/>
        <v>922.59219280479999</v>
      </c>
      <c r="Y19" s="472" t="str">
        <f ca="1"/>
        <v>EURYC_OIS_OUTRIGHTOISSWAP_10M</v>
      </c>
      <c r="Z19" s="479">
        <f ca="1"/>
        <v>-0.19897434176527901</v>
      </c>
      <c r="AA19" s="473" t="str">
        <f ca="1"/>
        <v>EURYC_STD_FRA_8X14</v>
      </c>
      <c r="AB19" s="479">
        <f ca="1"/>
        <v>0.31731431608932298</v>
      </c>
      <c r="AC19" s="474" t="str">
        <f ca="1"/>
        <v/>
      </c>
    </row>
    <row r="20" spans="2:29" ht="15" customHeight="1">
      <c r="B20" s="445" t="s">
        <v>397</v>
      </c>
      <c r="C20" s="451" t="s">
        <v>29</v>
      </c>
      <c r="D20" s="451" t="s">
        <v>15</v>
      </c>
      <c r="J20" s="497">
        <f ca="1"/>
        <v>43990</v>
      </c>
      <c r="K20" s="496">
        <f ca="1"/>
        <v>43990</v>
      </c>
      <c r="L20" s="496">
        <f ca="1"/>
        <v>44172</v>
      </c>
      <c r="M20" s="489">
        <f ca="1"/>
        <v>182</v>
      </c>
      <c r="N20" s="500">
        <f ca="1"/>
        <v>0.50555555555555598</v>
      </c>
      <c r="O20" s="496">
        <f ca="1"/>
        <v>44172</v>
      </c>
      <c r="P20" s="490">
        <f ca="1"/>
        <v>1000000</v>
      </c>
      <c r="Q20" s="489">
        <f ca="1"/>
        <v>0</v>
      </c>
      <c r="R20" s="498">
        <f ca="1"/>
        <v>1</v>
      </c>
      <c r="S20" s="498">
        <f ca="1"/>
        <v>0</v>
      </c>
      <c r="T20" s="502">
        <f ca="1"/>
        <v>3.1642916980357304E-3</v>
      </c>
      <c r="U20" s="490">
        <f ca="1"/>
        <v>1599.72524734028</v>
      </c>
      <c r="V20" s="501">
        <f ca="1"/>
        <v>1.006330411917</v>
      </c>
      <c r="W20" s="491">
        <f ca="1"/>
        <v>1609.85216710997</v>
      </c>
      <c r="Y20" s="472" t="str">
        <f ca="1"/>
        <v>EURYC_OIS_OUTRIGHTOISSWAP_11M</v>
      </c>
      <c r="Z20" s="479">
        <f ca="1"/>
        <v>8.8137749662564602E-2</v>
      </c>
      <c r="AA20" s="473" t="str">
        <f ca="1"/>
        <v>EURYC_STD_FRA_9X15</v>
      </c>
      <c r="AB20" s="479">
        <f ca="1"/>
        <v>-0.33400801112293299</v>
      </c>
      <c r="AC20" s="474" t="str">
        <f ca="1"/>
        <v/>
      </c>
    </row>
    <row r="21" spans="2:29" ht="15" customHeight="1">
      <c r="B21" s="445" t="s">
        <v>184</v>
      </c>
      <c r="C21" s="449"/>
      <c r="D21" s="440" t="s">
        <v>20</v>
      </c>
      <c r="J21" s="497">
        <f ca="1"/>
        <v>44172</v>
      </c>
      <c r="K21" s="496">
        <f ca="1"/>
        <v>44172</v>
      </c>
      <c r="L21" s="496">
        <f ca="1"/>
        <v>44354</v>
      </c>
      <c r="M21" s="489">
        <f ca="1"/>
        <v>182</v>
      </c>
      <c r="N21" s="500">
        <f ca="1"/>
        <v>0.50555555555555598</v>
      </c>
      <c r="O21" s="496">
        <f ca="1"/>
        <v>44354</v>
      </c>
      <c r="P21" s="490">
        <f ca="1"/>
        <v>1000000</v>
      </c>
      <c r="Q21" s="489">
        <f ca="1"/>
        <v>0</v>
      </c>
      <c r="R21" s="498">
        <f ca="1"/>
        <v>1</v>
      </c>
      <c r="S21" s="498">
        <f ca="1"/>
        <v>0</v>
      </c>
      <c r="T21" s="502">
        <f ca="1"/>
        <v>4.55288238014037E-3</v>
      </c>
      <c r="U21" s="490">
        <f ca="1"/>
        <v>2301.7349810709702</v>
      </c>
      <c r="V21" s="501">
        <f ca="1"/>
        <v>1.00526728058503</v>
      </c>
      <c r="W21" s="491">
        <f ca="1"/>
        <v>2313.8588650486399</v>
      </c>
      <c r="Y21" s="472" t="str">
        <f ca="1"/>
        <v>EURYC_OIS_OUTRIGHTOISSWAP_12M</v>
      </c>
      <c r="Z21" s="479">
        <f ca="1"/>
        <v>0.83100098436261804</v>
      </c>
      <c r="AA21" s="473" t="str">
        <f ca="1"/>
        <v>EURYC_STD_FRA_10X16</v>
      </c>
      <c r="AB21" s="479">
        <f ca="1"/>
        <v>0.48090121454151802</v>
      </c>
      <c r="AC21" s="474" t="str">
        <f ca="1"/>
        <v/>
      </c>
    </row>
    <row r="22" spans="2:29" ht="15" customHeight="1">
      <c r="B22" s="445" t="s">
        <v>185</v>
      </c>
      <c r="C22" s="449"/>
      <c r="D22" s="440" t="s">
        <v>7</v>
      </c>
      <c r="J22" s="497">
        <f ca="1"/>
        <v>44354</v>
      </c>
      <c r="K22" s="496">
        <f ca="1"/>
        <v>44354</v>
      </c>
      <c r="L22" s="496">
        <f ca="1"/>
        <v>44536</v>
      </c>
      <c r="M22" s="489">
        <f ca="1"/>
        <v>182</v>
      </c>
      <c r="N22" s="500">
        <f ca="1"/>
        <v>0.50555555555555598</v>
      </c>
      <c r="O22" s="496">
        <f ca="1"/>
        <v>44536</v>
      </c>
      <c r="P22" s="490">
        <f ca="1"/>
        <v>1000000</v>
      </c>
      <c r="Q22" s="489">
        <f ca="1"/>
        <v>0</v>
      </c>
      <c r="R22" s="498">
        <f ca="1"/>
        <v>1</v>
      </c>
      <c r="S22" s="498">
        <f ca="1"/>
        <v>0</v>
      </c>
      <c r="T22" s="502">
        <f ca="1"/>
        <v>5.9259728851141901E-3</v>
      </c>
      <c r="U22" s="490">
        <f ca="1"/>
        <v>2995.9085141410601</v>
      </c>
      <c r="V22" s="501">
        <f ca="1"/>
        <v>1.0035938710740799</v>
      </c>
      <c r="W22" s="491">
        <f ca="1"/>
        <v>3006.6754230906199</v>
      </c>
      <c r="Y22" s="472" t="str">
        <f ca="1"/>
        <v>EURYC_OIS_OUTRIGHTOISSWAP_18M</v>
      </c>
      <c r="Z22" s="479">
        <f ca="1"/>
        <v>-0.14055957763048399</v>
      </c>
      <c r="AA22" s="473" t="str">
        <f ca="1"/>
        <v>EURYC_STD_FRA_11X17</v>
      </c>
      <c r="AB22" s="479">
        <f ca="1"/>
        <v>-0.45900711374997599</v>
      </c>
      <c r="AC22" s="474" t="str">
        <f ca="1"/>
        <v/>
      </c>
    </row>
    <row r="23" spans="2:29" ht="15" customHeight="1">
      <c r="B23" s="445" t="s">
        <v>178</v>
      </c>
      <c r="C23" s="440" t="s">
        <v>20</v>
      </c>
      <c r="D23" s="440" t="s">
        <v>20</v>
      </c>
      <c r="J23" s="497">
        <f ca="1"/>
        <v>44536</v>
      </c>
      <c r="K23" s="496">
        <f ca="1"/>
        <v>44536</v>
      </c>
      <c r="L23" s="496">
        <f ca="1"/>
        <v>44718</v>
      </c>
      <c r="M23" s="489">
        <f ca="1"/>
        <v>182</v>
      </c>
      <c r="N23" s="500">
        <f ca="1"/>
        <v>0.50555555555555598</v>
      </c>
      <c r="O23" s="496">
        <f ca="1"/>
        <v>44718</v>
      </c>
      <c r="P23" s="490">
        <f ca="1"/>
        <v>1000000</v>
      </c>
      <c r="Q23" s="489">
        <f ca="1"/>
        <v>0</v>
      </c>
      <c r="R23" s="498">
        <f ca="1"/>
        <v>1</v>
      </c>
      <c r="S23" s="498">
        <f ca="1"/>
        <v>0</v>
      </c>
      <c r="T23" s="502">
        <f ca="1"/>
        <v>7.2949378913721901E-3</v>
      </c>
      <c r="U23" s="490">
        <f ca="1"/>
        <v>3687.9963784159399</v>
      </c>
      <c r="V23" s="501">
        <f ca="1"/>
        <v>1.00122292260446</v>
      </c>
      <c r="W23" s="491">
        <f ca="1"/>
        <v>3692.5065125522801</v>
      </c>
      <c r="Y23" s="472" t="str">
        <f ca="1"/>
        <v>EURYC_OIS_OUTRIGHTOISSWAP_2Y</v>
      </c>
      <c r="Z23" s="479">
        <f ca="1"/>
        <v>1.1143527026433699</v>
      </c>
      <c r="AA23" s="473" t="str">
        <f ca="1"/>
        <v>EURYC_STD_6MLIBORSWAP_3Y</v>
      </c>
      <c r="AB23" s="479">
        <f ca="1"/>
        <v>1.93871140909323</v>
      </c>
      <c r="AC23" s="474" t="str">
        <f ca="1"/>
        <v/>
      </c>
    </row>
    <row r="24" spans="2:29" ht="15" customHeight="1">
      <c r="B24" s="445" t="s">
        <v>179</v>
      </c>
      <c r="C24" s="440" t="s">
        <v>7</v>
      </c>
      <c r="D24" s="440" t="s">
        <v>7</v>
      </c>
      <c r="J24" s="488" t="str">
        <f ca="1"/>
        <v/>
      </c>
      <c r="K24" s="489" t="str">
        <f ca="1"/>
        <v/>
      </c>
      <c r="L24" s="489" t="str">
        <f ca="1"/>
        <v/>
      </c>
      <c r="M24" s="489" t="str">
        <f ca="1"/>
        <v/>
      </c>
      <c r="N24" s="489" t="str">
        <f ca="1"/>
        <v/>
      </c>
      <c r="O24" s="489" t="str">
        <f ca="1"/>
        <v/>
      </c>
      <c r="P24" s="489" t="str">
        <f ca="1"/>
        <v/>
      </c>
      <c r="Q24" s="489" t="str">
        <f ca="1"/>
        <v/>
      </c>
      <c r="R24" s="489" t="str">
        <f ca="1"/>
        <v/>
      </c>
      <c r="S24" s="489" t="str">
        <f ca="1"/>
        <v/>
      </c>
      <c r="T24" s="489" t="str">
        <f ca="1"/>
        <v/>
      </c>
      <c r="U24" s="490" t="str">
        <f ca="1"/>
        <v/>
      </c>
      <c r="V24" s="489" t="str">
        <f ca="1"/>
        <v/>
      </c>
      <c r="W24" s="491" t="str">
        <f ca="1"/>
        <v/>
      </c>
      <c r="Y24" s="472" t="str">
        <f ca="1"/>
        <v>EURYC_OIS_OUTRIGHTOISSWAP_3Y</v>
      </c>
      <c r="Z24" s="479">
        <f ca="1"/>
        <v>2.5652365415226099</v>
      </c>
      <c r="AA24" s="473" t="str">
        <f ca="1"/>
        <v>EURYC_STD_6MLIBORSWAP_4Y</v>
      </c>
      <c r="AB24" s="479">
        <f ca="1"/>
        <v>-0.90045164542971201</v>
      </c>
      <c r="AC24" s="474" t="str">
        <f ca="1"/>
        <v/>
      </c>
    </row>
    <row r="25" spans="2:29" ht="15" customHeight="1">
      <c r="B25" s="445" t="s">
        <v>181</v>
      </c>
      <c r="C25" s="440" t="s">
        <v>20</v>
      </c>
      <c r="D25" s="440" t="s">
        <v>20</v>
      </c>
      <c r="J25" s="488" t="str">
        <f ca="1"/>
        <v/>
      </c>
      <c r="K25" s="489" t="str">
        <f ca="1"/>
        <v/>
      </c>
      <c r="L25" s="489" t="str">
        <f ca="1"/>
        <v/>
      </c>
      <c r="M25" s="489" t="str">
        <f ca="1"/>
        <v/>
      </c>
      <c r="N25" s="489" t="str">
        <f ca="1"/>
        <v/>
      </c>
      <c r="O25" s="489" t="str">
        <f ca="1"/>
        <v/>
      </c>
      <c r="P25" s="489" t="str">
        <f ca="1"/>
        <v/>
      </c>
      <c r="Q25" s="489" t="str">
        <f ca="1"/>
        <v/>
      </c>
      <c r="R25" s="489" t="str">
        <f ca="1"/>
        <v/>
      </c>
      <c r="S25" s="489" t="str">
        <f ca="1"/>
        <v/>
      </c>
      <c r="T25" s="489" t="str">
        <f ca="1"/>
        <v/>
      </c>
      <c r="U25" s="490" t="str">
        <f ca="1"/>
        <v/>
      </c>
      <c r="V25" s="489" t="str">
        <f ca="1"/>
        <v/>
      </c>
      <c r="W25" s="491" t="str">
        <f ca="1"/>
        <v/>
      </c>
      <c r="Y25" s="472" t="str">
        <f ca="1"/>
        <v>EURYC_OIS_OUTRIGHTOISSWAP_4Y</v>
      </c>
      <c r="Z25" s="479">
        <f ca="1"/>
        <v>3.2750093603681298</v>
      </c>
      <c r="AA25" s="473" t="str">
        <f ca="1"/>
        <v>EURYC_STD_6MLIBORSWAP_5Y</v>
      </c>
      <c r="AB25" s="479">
        <f ca="1"/>
        <v>503.29805892470199</v>
      </c>
      <c r="AC25" s="474" t="str">
        <f ca="1"/>
        <v/>
      </c>
    </row>
    <row r="26" spans="2:29" ht="15" customHeight="1">
      <c r="B26" s="445" t="s">
        <v>182</v>
      </c>
      <c r="C26" s="440" t="s">
        <v>7</v>
      </c>
      <c r="D26" s="440" t="s">
        <v>7</v>
      </c>
      <c r="J26" s="488" t="str">
        <f ca="1"/>
        <v/>
      </c>
      <c r="K26" s="489" t="str">
        <f ca="1"/>
        <v/>
      </c>
      <c r="L26" s="489" t="str">
        <f ca="1"/>
        <v/>
      </c>
      <c r="M26" s="489" t="str">
        <f ca="1"/>
        <v/>
      </c>
      <c r="N26" s="489" t="str">
        <f ca="1"/>
        <v/>
      </c>
      <c r="O26" s="489" t="str">
        <f ca="1"/>
        <v/>
      </c>
      <c r="P26" s="489" t="str">
        <f ca="1"/>
        <v/>
      </c>
      <c r="Q26" s="489" t="str">
        <f ca="1"/>
        <v/>
      </c>
      <c r="R26" s="489" t="str">
        <f ca="1"/>
        <v/>
      </c>
      <c r="S26" s="489" t="str">
        <f ca="1"/>
        <v/>
      </c>
      <c r="T26" s="489" t="str">
        <f ca="1"/>
        <v/>
      </c>
      <c r="U26" s="490" t="str">
        <f ca="1"/>
        <v/>
      </c>
      <c r="V26" s="489" t="str">
        <f ca="1"/>
        <v/>
      </c>
      <c r="W26" s="491" t="str">
        <f ca="1"/>
        <v/>
      </c>
      <c r="Y26" s="472" t="str">
        <f ca="1"/>
        <v>EURYC_OIS_OUTRIGHTOISSWAP_5Y</v>
      </c>
      <c r="Z26" s="479">
        <f ca="1"/>
        <v>4.5020840956567598</v>
      </c>
      <c r="AA26" s="473" t="str">
        <f ca="1"/>
        <v>EURYC_STD_6MLIBORSWAP_6Y</v>
      </c>
      <c r="AB26" s="479">
        <f ca="1"/>
        <v>-2.4998748538564501</v>
      </c>
      <c r="AC26" s="474" t="str">
        <f ca="1"/>
        <v/>
      </c>
    </row>
    <row r="27" spans="2:29" ht="15" customHeight="1">
      <c r="B27" s="445" t="s">
        <v>189</v>
      </c>
      <c r="C27" s="449"/>
      <c r="D27" s="449"/>
      <c r="J27" s="488" t="str">
        <f ca="1"/>
        <v/>
      </c>
      <c r="K27" s="489" t="str">
        <f ca="1"/>
        <v/>
      </c>
      <c r="L27" s="489" t="str">
        <f ca="1"/>
        <v/>
      </c>
      <c r="M27" s="489" t="str">
        <f ca="1"/>
        <v/>
      </c>
      <c r="N27" s="489" t="str">
        <f ca="1"/>
        <v/>
      </c>
      <c r="O27" s="489" t="str">
        <f ca="1"/>
        <v/>
      </c>
      <c r="P27" s="489" t="str">
        <f ca="1"/>
        <v/>
      </c>
      <c r="Q27" s="489" t="str">
        <f ca="1"/>
        <v/>
      </c>
      <c r="R27" s="489" t="str">
        <f ca="1"/>
        <v/>
      </c>
      <c r="S27" s="489" t="str">
        <f ca="1"/>
        <v/>
      </c>
      <c r="T27" s="489" t="str">
        <f ca="1"/>
        <v/>
      </c>
      <c r="U27" s="490" t="str">
        <f ca="1"/>
        <v/>
      </c>
      <c r="V27" s="489" t="str">
        <f ca="1"/>
        <v/>
      </c>
      <c r="W27" s="491" t="str">
        <f ca="1"/>
        <v/>
      </c>
      <c r="Y27" s="472" t="str">
        <f ca="1"/>
        <v>EURYC_OIS_OUTRIGHTOISSWAP_6Y</v>
      </c>
      <c r="Z27" s="479">
        <f ca="1"/>
        <v>0.113286903433618</v>
      </c>
      <c r="AA27" s="473" t="str">
        <f ca="1"/>
        <v>EURYC_STD_6MLIBORSWAP_7Y</v>
      </c>
      <c r="AB27" s="479">
        <f ca="1"/>
        <v>0.98244509899814103</v>
      </c>
      <c r="AC27" s="474" t="str">
        <f ca="1"/>
        <v/>
      </c>
    </row>
    <row r="28" spans="2:29">
      <c r="B28" s="445" t="s">
        <v>190</v>
      </c>
      <c r="C28" s="449"/>
      <c r="D28" s="449"/>
      <c r="J28" s="488" t="str">
        <f ca="1"/>
        <v/>
      </c>
      <c r="K28" s="489" t="str">
        <f ca="1"/>
        <v/>
      </c>
      <c r="L28" s="489" t="str">
        <f ca="1"/>
        <v/>
      </c>
      <c r="M28" s="489" t="str">
        <f ca="1"/>
        <v/>
      </c>
      <c r="N28" s="489" t="str">
        <f ca="1"/>
        <v/>
      </c>
      <c r="O28" s="489" t="str">
        <f ca="1"/>
        <v/>
      </c>
      <c r="P28" s="489" t="str">
        <f ca="1"/>
        <v/>
      </c>
      <c r="Q28" s="489" t="str">
        <f ca="1"/>
        <v/>
      </c>
      <c r="R28" s="489" t="str">
        <f ca="1"/>
        <v/>
      </c>
      <c r="S28" s="489" t="str">
        <f ca="1"/>
        <v/>
      </c>
      <c r="T28" s="489" t="str">
        <f ca="1"/>
        <v/>
      </c>
      <c r="U28" s="490" t="str">
        <f ca="1"/>
        <v/>
      </c>
      <c r="V28" s="489" t="str">
        <f ca="1"/>
        <v/>
      </c>
      <c r="W28" s="491" t="str">
        <f ca="1"/>
        <v/>
      </c>
      <c r="Y28" s="472" t="str">
        <f ca="1"/>
        <v>EURYC_OIS_OUTRIGHTOISSWAP_7Y</v>
      </c>
      <c r="Z28" s="479">
        <f ca="1"/>
        <v>0.52216434232832398</v>
      </c>
      <c r="AA28" s="473" t="str">
        <f ca="1"/>
        <v>EURYC_STD_6MLIBORSWAP_8Y</v>
      </c>
      <c r="AB28" s="479">
        <f ca="1"/>
        <v>-0.21970224734104701</v>
      </c>
      <c r="AC28" s="474" t="str">
        <f ca="1"/>
        <v/>
      </c>
    </row>
    <row r="29" spans="2:29">
      <c r="B29" s="445" t="s">
        <v>191</v>
      </c>
      <c r="C29" s="440" t="s">
        <v>555</v>
      </c>
      <c r="D29" s="440" t="s">
        <v>555</v>
      </c>
      <c r="J29" s="488" t="str">
        <f ca="1"/>
        <v/>
      </c>
      <c r="K29" s="489" t="str">
        <f ca="1"/>
        <v/>
      </c>
      <c r="L29" s="489" t="str">
        <f ca="1"/>
        <v/>
      </c>
      <c r="M29" s="489" t="str">
        <f ca="1"/>
        <v/>
      </c>
      <c r="N29" s="489" t="str">
        <f ca="1"/>
        <v/>
      </c>
      <c r="O29" s="489" t="str">
        <f ca="1"/>
        <v/>
      </c>
      <c r="P29" s="489" t="str">
        <f ca="1"/>
        <v/>
      </c>
      <c r="Q29" s="489" t="str">
        <f ca="1"/>
        <v/>
      </c>
      <c r="R29" s="489" t="str">
        <f ca="1"/>
        <v/>
      </c>
      <c r="S29" s="489" t="str">
        <f ca="1"/>
        <v/>
      </c>
      <c r="T29" s="489" t="str">
        <f ca="1"/>
        <v/>
      </c>
      <c r="U29" s="490" t="str">
        <f ca="1"/>
        <v/>
      </c>
      <c r="V29" s="489" t="str">
        <f ca="1"/>
        <v/>
      </c>
      <c r="W29" s="491" t="str">
        <f ca="1"/>
        <v/>
      </c>
      <c r="Y29" s="472" t="str">
        <f ca="1"/>
        <v>EURYC_OIS_OUTRIGHTOISSWAP_8Y</v>
      </c>
      <c r="Z29" s="479">
        <f ca="1"/>
        <v>-1.89149122888921E-3</v>
      </c>
      <c r="AA29" s="473" t="str">
        <f ca="1"/>
        <v>EURYC_STD_6MLIBORSWAP_9Y</v>
      </c>
      <c r="AB29" s="479">
        <f ca="1"/>
        <v>8.0772915316629196E-2</v>
      </c>
      <c r="AC29" s="474" t="str">
        <f ca="1"/>
        <v/>
      </c>
    </row>
    <row r="30" spans="2:29">
      <c r="B30" s="445" t="s">
        <v>186</v>
      </c>
      <c r="C30" s="449"/>
      <c r="D30" s="451" t="s">
        <v>19</v>
      </c>
      <c r="J30" s="488" t="str">
        <f ca="1"/>
        <v/>
      </c>
      <c r="K30" s="489" t="str">
        <f ca="1"/>
        <v/>
      </c>
      <c r="L30" s="489" t="str">
        <f ca="1"/>
        <v/>
      </c>
      <c r="M30" s="489" t="str">
        <f ca="1"/>
        <v/>
      </c>
      <c r="N30" s="489" t="str">
        <f ca="1"/>
        <v/>
      </c>
      <c r="O30" s="489" t="str">
        <f ca="1"/>
        <v/>
      </c>
      <c r="P30" s="489" t="str">
        <f ca="1"/>
        <v/>
      </c>
      <c r="Q30" s="489" t="str">
        <f ca="1"/>
        <v/>
      </c>
      <c r="R30" s="489" t="str">
        <f ca="1"/>
        <v/>
      </c>
      <c r="S30" s="489" t="str">
        <f ca="1"/>
        <v/>
      </c>
      <c r="T30" s="489" t="str">
        <f ca="1"/>
        <v/>
      </c>
      <c r="U30" s="490" t="str">
        <f ca="1"/>
        <v/>
      </c>
      <c r="V30" s="489" t="str">
        <f ca="1"/>
        <v/>
      </c>
      <c r="W30" s="491" t="str">
        <f ca="1"/>
        <v/>
      </c>
      <c r="Y30" s="472" t="str">
        <f ca="1"/>
        <v>EURYC_OIS_OUTRIGHTOISSWAP_9Y</v>
      </c>
      <c r="Z30" s="479">
        <f ca="1"/>
        <v>0.17796708070818601</v>
      </c>
      <c r="AA30" s="473" t="str">
        <f ca="1"/>
        <v>EURYC_STD_6MLIBORSWAP_10Y</v>
      </c>
      <c r="AB30" s="479">
        <f ca="1"/>
        <v>-3.1263759592547999E-2</v>
      </c>
      <c r="AC30" s="474" t="str">
        <f ca="1"/>
        <v/>
      </c>
    </row>
    <row r="31" spans="2:29">
      <c r="B31" s="445" t="s">
        <v>183</v>
      </c>
      <c r="C31" s="451" t="s">
        <v>19</v>
      </c>
      <c r="D31" s="451" t="s">
        <v>19</v>
      </c>
      <c r="J31" s="488" t="str">
        <f ca="1"/>
        <v/>
      </c>
      <c r="K31" s="489" t="str">
        <f ca="1"/>
        <v/>
      </c>
      <c r="L31" s="489" t="str">
        <f ca="1"/>
        <v/>
      </c>
      <c r="M31" s="489" t="str">
        <f ca="1"/>
        <v/>
      </c>
      <c r="N31" s="489" t="str">
        <f ca="1"/>
        <v/>
      </c>
      <c r="O31" s="489" t="str">
        <f ca="1"/>
        <v/>
      </c>
      <c r="P31" s="489" t="str">
        <f ca="1"/>
        <v/>
      </c>
      <c r="Q31" s="489" t="str">
        <f ca="1"/>
        <v/>
      </c>
      <c r="R31" s="489" t="str">
        <f ca="1"/>
        <v/>
      </c>
      <c r="S31" s="489" t="str">
        <f ca="1"/>
        <v/>
      </c>
      <c r="T31" s="489" t="str">
        <f ca="1"/>
        <v/>
      </c>
      <c r="U31" s="490" t="str">
        <f ca="1"/>
        <v/>
      </c>
      <c r="V31" s="489" t="str">
        <f ca="1"/>
        <v/>
      </c>
      <c r="W31" s="491" t="str">
        <f ca="1"/>
        <v/>
      </c>
      <c r="Y31" s="472" t="str">
        <f ca="1"/>
        <v>EURYC_OIS_OUTRIGHTOISSWAP_10Y</v>
      </c>
      <c r="Z31" s="479">
        <f ca="1"/>
        <v>-3.4328386391280197E-4</v>
      </c>
      <c r="AA31" s="473" t="str">
        <f ca="1"/>
        <v>EURYC_STD_6MLIBORSWAP_11Y</v>
      </c>
      <c r="AB31" s="479">
        <f ca="1"/>
        <v>-0.73945505537267298</v>
      </c>
      <c r="AC31" s="474" t="str">
        <f ca="1"/>
        <v/>
      </c>
    </row>
    <row r="32" spans="2:29">
      <c r="B32" s="452" t="s">
        <v>556</v>
      </c>
      <c r="C32" s="453" t="s">
        <v>557</v>
      </c>
      <c r="D32" s="453" t="s">
        <v>557</v>
      </c>
      <c r="J32" s="488" t="str">
        <f ca="1"/>
        <v/>
      </c>
      <c r="K32" s="489" t="str">
        <f ca="1"/>
        <v/>
      </c>
      <c r="L32" s="489" t="str">
        <f ca="1"/>
        <v/>
      </c>
      <c r="M32" s="489" t="str">
        <f ca="1"/>
        <v/>
      </c>
      <c r="N32" s="489" t="str">
        <f ca="1"/>
        <v/>
      </c>
      <c r="O32" s="489" t="str">
        <f ca="1"/>
        <v/>
      </c>
      <c r="P32" s="489" t="str">
        <f ca="1"/>
        <v/>
      </c>
      <c r="Q32" s="489" t="str">
        <f ca="1"/>
        <v/>
      </c>
      <c r="R32" s="489" t="str">
        <f ca="1"/>
        <v/>
      </c>
      <c r="S32" s="489" t="str">
        <f ca="1"/>
        <v/>
      </c>
      <c r="T32" s="489" t="str">
        <f ca="1"/>
        <v/>
      </c>
      <c r="U32" s="490" t="str">
        <f ca="1"/>
        <v/>
      </c>
      <c r="V32" s="489" t="str">
        <f ca="1"/>
        <v/>
      </c>
      <c r="W32" s="491" t="str">
        <f ca="1"/>
        <v/>
      </c>
      <c r="Y32" s="472" t="str">
        <f ca="1"/>
        <v>EURYC_OIS_OUTRIGHTOISSWAP_11Y</v>
      </c>
      <c r="Z32" s="479">
        <f ca="1"/>
        <v>9.80420736595988E-5</v>
      </c>
      <c r="AA32" s="473" t="str">
        <f ca="1"/>
        <v>EURYC_STD_6MLIBORSWAP_12Y</v>
      </c>
      <c r="AB32" s="479">
        <f ca="1"/>
        <v>-1.5399282347061702E-3</v>
      </c>
      <c r="AC32" s="474" t="str">
        <f ca="1"/>
        <v/>
      </c>
    </row>
    <row r="33" spans="2:29">
      <c r="B33" s="164"/>
      <c r="C33" s="197"/>
      <c r="J33" s="488" t="str">
        <f ca="1"/>
        <v/>
      </c>
      <c r="K33" s="489" t="str">
        <f ca="1"/>
        <v/>
      </c>
      <c r="L33" s="489" t="str">
        <f ca="1"/>
        <v/>
      </c>
      <c r="M33" s="489" t="str">
        <f ca="1"/>
        <v/>
      </c>
      <c r="N33" s="489" t="str">
        <f ca="1"/>
        <v/>
      </c>
      <c r="O33" s="489" t="str">
        <f ca="1"/>
        <v/>
      </c>
      <c r="P33" s="489" t="str">
        <f ca="1"/>
        <v/>
      </c>
      <c r="Q33" s="489" t="str">
        <f ca="1"/>
        <v/>
      </c>
      <c r="R33" s="489" t="str">
        <f ca="1"/>
        <v/>
      </c>
      <c r="S33" s="489" t="str">
        <f ca="1"/>
        <v/>
      </c>
      <c r="T33" s="489" t="str">
        <f ca="1"/>
        <v/>
      </c>
      <c r="U33" s="490" t="str">
        <f ca="1"/>
        <v/>
      </c>
      <c r="V33" s="489" t="str">
        <f ca="1"/>
        <v/>
      </c>
      <c r="W33" s="491" t="str">
        <f ca="1"/>
        <v/>
      </c>
      <c r="Y33" s="472" t="str">
        <f ca="1"/>
        <v>EURYC_OIS_OUTRIGHTOISSWAP_12Y</v>
      </c>
      <c r="Z33" s="479">
        <f ca="1"/>
        <v>-4.9824302550405298E-5</v>
      </c>
      <c r="AA33" s="473" t="str">
        <f ca="1"/>
        <v>EURYC_STD_6MLIBORSWAP_15Y</v>
      </c>
      <c r="AB33" s="479">
        <f ca="1"/>
        <v>9.6011950154206702E-2</v>
      </c>
      <c r="AC33" s="474" t="str">
        <f ca="1"/>
        <v/>
      </c>
    </row>
    <row r="34" spans="2:29">
      <c r="B34" s="164"/>
      <c r="C34" s="197"/>
      <c r="J34" s="488" t="str">
        <f ca="1"/>
        <v/>
      </c>
      <c r="K34" s="489" t="str">
        <f ca="1"/>
        <v/>
      </c>
      <c r="L34" s="489" t="str">
        <f ca="1"/>
        <v/>
      </c>
      <c r="M34" s="489" t="str">
        <f ca="1"/>
        <v/>
      </c>
      <c r="N34" s="489" t="str">
        <f ca="1"/>
        <v/>
      </c>
      <c r="O34" s="489" t="str">
        <f ca="1"/>
        <v/>
      </c>
      <c r="P34" s="489" t="str">
        <f ca="1"/>
        <v/>
      </c>
      <c r="Q34" s="489" t="str">
        <f ca="1"/>
        <v/>
      </c>
      <c r="R34" s="489" t="str">
        <f ca="1"/>
        <v/>
      </c>
      <c r="S34" s="489" t="str">
        <f ca="1"/>
        <v/>
      </c>
      <c r="T34" s="489" t="str">
        <f ca="1"/>
        <v/>
      </c>
      <c r="U34" s="490" t="str">
        <f ca="1"/>
        <v/>
      </c>
      <c r="V34" s="489" t="str">
        <f ca="1"/>
        <v/>
      </c>
      <c r="W34" s="491" t="str">
        <f ca="1"/>
        <v/>
      </c>
      <c r="Y34" s="472" t="str">
        <f ca="1"/>
        <v>EURYC_OIS_OUTRIGHTOISSWAP_15Y</v>
      </c>
      <c r="Z34" s="479">
        <f ca="1"/>
        <v>1.2729559057334E-2</v>
      </c>
      <c r="AA34" s="473" t="str">
        <f ca="1"/>
        <v>EURYC_STD_6MLIBORSWAP_20Y</v>
      </c>
      <c r="AB34" s="479">
        <f ca="1"/>
        <v>3.1274279535864501E-2</v>
      </c>
      <c r="AC34" s="474" t="str">
        <f ca="1"/>
        <v/>
      </c>
    </row>
    <row r="35" spans="2:29">
      <c r="B35" s="164"/>
      <c r="C35" s="197"/>
      <c r="J35" s="488" t="str">
        <f ca="1"/>
        <v/>
      </c>
      <c r="K35" s="489" t="str">
        <f ca="1"/>
        <v/>
      </c>
      <c r="L35" s="489" t="str">
        <f ca="1"/>
        <v/>
      </c>
      <c r="M35" s="489" t="str">
        <f ca="1"/>
        <v/>
      </c>
      <c r="N35" s="489" t="str">
        <f ca="1"/>
        <v/>
      </c>
      <c r="O35" s="489" t="str">
        <f ca="1"/>
        <v/>
      </c>
      <c r="P35" s="489" t="str">
        <f ca="1"/>
        <v/>
      </c>
      <c r="Q35" s="489" t="str">
        <f ca="1"/>
        <v/>
      </c>
      <c r="R35" s="489" t="str">
        <f ca="1"/>
        <v/>
      </c>
      <c r="S35" s="489" t="str">
        <f ca="1"/>
        <v/>
      </c>
      <c r="T35" s="489" t="str">
        <f ca="1"/>
        <v/>
      </c>
      <c r="U35" s="490" t="str">
        <f ca="1"/>
        <v/>
      </c>
      <c r="V35" s="489" t="str">
        <f ca="1"/>
        <v/>
      </c>
      <c r="W35" s="491" t="str">
        <f ca="1"/>
        <v/>
      </c>
      <c r="Y35" s="472" t="str">
        <f ca="1"/>
        <v>EURYC_OIS_OUTRIGHTOISSWAP_20Y</v>
      </c>
      <c r="Z35" s="479">
        <f ca="1"/>
        <v>-1.8952960090246099E-5</v>
      </c>
      <c r="AA35" s="473" t="str">
        <f ca="1"/>
        <v>EURYC_STD_6MLIBORSWAP_25Y</v>
      </c>
      <c r="AB35" s="479">
        <f ca="1"/>
        <v>-0.29345792590902398</v>
      </c>
      <c r="AC35" s="474" t="str">
        <f ca="1"/>
        <v/>
      </c>
    </row>
    <row r="36" spans="2:29">
      <c r="B36" s="164"/>
      <c r="C36" s="197"/>
      <c r="J36" s="488" t="str">
        <f ca="1"/>
        <v/>
      </c>
      <c r="K36" s="489" t="str">
        <f ca="1"/>
        <v/>
      </c>
      <c r="L36" s="489" t="str">
        <f ca="1"/>
        <v/>
      </c>
      <c r="M36" s="489" t="str">
        <f ca="1"/>
        <v/>
      </c>
      <c r="N36" s="489" t="str">
        <f ca="1"/>
        <v/>
      </c>
      <c r="O36" s="489" t="str">
        <f ca="1"/>
        <v/>
      </c>
      <c r="P36" s="489" t="str">
        <f ca="1"/>
        <v/>
      </c>
      <c r="Q36" s="489" t="str">
        <f ca="1"/>
        <v/>
      </c>
      <c r="R36" s="489" t="str">
        <f ca="1"/>
        <v/>
      </c>
      <c r="S36" s="489" t="str">
        <f ca="1"/>
        <v/>
      </c>
      <c r="T36" s="489" t="str">
        <f ca="1"/>
        <v/>
      </c>
      <c r="U36" s="490" t="str">
        <f ca="1"/>
        <v/>
      </c>
      <c r="V36" s="489" t="str">
        <f ca="1"/>
        <v/>
      </c>
      <c r="W36" s="491" t="str">
        <f ca="1"/>
        <v/>
      </c>
      <c r="Y36" s="472" t="str">
        <f ca="1"/>
        <v>EURYC_OIS_OUTRIGHTOISSWAP_25Y</v>
      </c>
      <c r="Z36" s="479">
        <f ca="1"/>
        <v>-2.3571919882670001E-5</v>
      </c>
      <c r="AA36" s="473" t="str">
        <f ca="1"/>
        <v>EURYC_STD_6MLIBORSWAP_30Y</v>
      </c>
      <c r="AB36" s="479">
        <f ca="1"/>
        <v>-0.56286113394890003</v>
      </c>
      <c r="AC36" s="474" t="str">
        <f ca="1"/>
        <v/>
      </c>
    </row>
    <row r="37" spans="2:29">
      <c r="B37" s="164"/>
      <c r="C37" s="197"/>
      <c r="J37" s="488" t="str">
        <f ca="1"/>
        <v/>
      </c>
      <c r="K37" s="489" t="str">
        <f ca="1"/>
        <v/>
      </c>
      <c r="L37" s="489" t="str">
        <f ca="1"/>
        <v/>
      </c>
      <c r="M37" s="489" t="str">
        <f ca="1"/>
        <v/>
      </c>
      <c r="N37" s="489" t="str">
        <f ca="1"/>
        <v/>
      </c>
      <c r="O37" s="489" t="str">
        <f ca="1"/>
        <v/>
      </c>
      <c r="P37" s="489" t="str">
        <f ca="1"/>
        <v/>
      </c>
      <c r="Q37" s="489" t="str">
        <f ca="1"/>
        <v/>
      </c>
      <c r="R37" s="489" t="str">
        <f ca="1"/>
        <v/>
      </c>
      <c r="S37" s="489" t="str">
        <f ca="1"/>
        <v/>
      </c>
      <c r="T37" s="489" t="str">
        <f ca="1"/>
        <v/>
      </c>
      <c r="U37" s="490" t="str">
        <f ca="1"/>
        <v/>
      </c>
      <c r="V37" s="489" t="str">
        <f ca="1"/>
        <v/>
      </c>
      <c r="W37" s="491" t="str">
        <f ca="1"/>
        <v/>
      </c>
      <c r="Y37" s="472" t="str">
        <f ca="1"/>
        <v>EURYC_OIS_OUTRIGHTOISSWAP_30Y</v>
      </c>
      <c r="Z37" s="479">
        <f ca="1"/>
        <v>-1.4624674804508699E-7</v>
      </c>
      <c r="AA37" s="473" t="str">
        <f ca="1"/>
        <v>EURYC_STD_6MLIBORSWAP_40Y</v>
      </c>
      <c r="AB37" s="479">
        <f ca="1"/>
        <v>0.72221075970446702</v>
      </c>
      <c r="AC37" s="474" t="str">
        <f ca="1"/>
        <v/>
      </c>
    </row>
    <row r="38" spans="2:29">
      <c r="B38" s="164"/>
      <c r="C38" s="197"/>
      <c r="J38" s="488" t="str">
        <f ca="1"/>
        <v/>
      </c>
      <c r="K38" s="489" t="str">
        <f ca="1"/>
        <v/>
      </c>
      <c r="L38" s="489" t="str">
        <f ca="1"/>
        <v/>
      </c>
      <c r="M38" s="489" t="str">
        <f ca="1"/>
        <v/>
      </c>
      <c r="N38" s="489" t="str">
        <f ca="1"/>
        <v/>
      </c>
      <c r="O38" s="489" t="str">
        <f ca="1"/>
        <v/>
      </c>
      <c r="P38" s="489" t="str">
        <f ca="1"/>
        <v/>
      </c>
      <c r="Q38" s="489" t="str">
        <f ca="1"/>
        <v/>
      </c>
      <c r="R38" s="489" t="str">
        <f ca="1"/>
        <v/>
      </c>
      <c r="S38" s="489" t="str">
        <f ca="1"/>
        <v/>
      </c>
      <c r="T38" s="489" t="str">
        <f ca="1"/>
        <v/>
      </c>
      <c r="U38" s="490" t="str">
        <f ca="1"/>
        <v/>
      </c>
      <c r="V38" s="489" t="str">
        <f ca="1"/>
        <v/>
      </c>
      <c r="W38" s="491" t="str">
        <f ca="1"/>
        <v/>
      </c>
      <c r="Y38" s="472" t="str">
        <f ca="1"/>
        <v>EURYC_OIS_OUTRIGHTOISSWAP_40Y</v>
      </c>
      <c r="Z38" s="479">
        <f ca="1"/>
        <v>0.23585907074448201</v>
      </c>
      <c r="AA38" s="473" t="str">
        <f ca="1"/>
        <v>EURYC_STD_6MLIBORSWAP_50Y</v>
      </c>
      <c r="AB38" s="479">
        <f ca="1"/>
        <v>-2.34440942222136E-2</v>
      </c>
      <c r="AC38" s="474" t="str">
        <f ca="1"/>
        <v/>
      </c>
    </row>
    <row r="39" spans="2:29">
      <c r="B39" s="164"/>
      <c r="C39" s="197"/>
      <c r="J39" s="488" t="str">
        <f ca="1"/>
        <v/>
      </c>
      <c r="K39" s="489" t="str">
        <f ca="1"/>
        <v/>
      </c>
      <c r="L39" s="489" t="str">
        <f ca="1"/>
        <v/>
      </c>
      <c r="M39" s="489" t="str">
        <f ca="1"/>
        <v/>
      </c>
      <c r="N39" s="489" t="str">
        <f ca="1"/>
        <v/>
      </c>
      <c r="O39" s="489" t="str">
        <f ca="1"/>
        <v/>
      </c>
      <c r="P39" s="489" t="str">
        <f ca="1"/>
        <v/>
      </c>
      <c r="Q39" s="489" t="str">
        <f ca="1"/>
        <v/>
      </c>
      <c r="R39" s="489" t="str">
        <f ca="1"/>
        <v/>
      </c>
      <c r="S39" s="489" t="str">
        <f ca="1"/>
        <v/>
      </c>
      <c r="T39" s="489" t="str">
        <f ca="1"/>
        <v/>
      </c>
      <c r="U39" s="490" t="str">
        <f ca="1"/>
        <v/>
      </c>
      <c r="V39" s="489" t="str">
        <f ca="1"/>
        <v/>
      </c>
      <c r="W39" s="491" t="str">
        <f ca="1"/>
        <v/>
      </c>
      <c r="Y39" s="472" t="str">
        <f ca="1"/>
        <v>EURYC_OIS_OUTRIGHTOISSWAP_50Y</v>
      </c>
      <c r="Z39" s="479">
        <f ca="1"/>
        <v>0.34813094935088901</v>
      </c>
      <c r="AA39" s="473" t="str">
        <f ca="1"/>
        <v/>
      </c>
      <c r="AB39" s="479" t="str">
        <f ca="1"/>
        <v/>
      </c>
      <c r="AC39" s="474" t="str">
        <f ca="1"/>
        <v/>
      </c>
    </row>
    <row r="40" spans="2:29">
      <c r="B40" s="164"/>
      <c r="C40" s="197"/>
      <c r="J40" s="492" t="str">
        <f ca="1"/>
        <v/>
      </c>
      <c r="K40" s="493" t="str">
        <f ca="1"/>
        <v/>
      </c>
      <c r="L40" s="493" t="str">
        <f ca="1"/>
        <v/>
      </c>
      <c r="M40" s="493" t="str">
        <f ca="1"/>
        <v/>
      </c>
      <c r="N40" s="493" t="str">
        <f ca="1"/>
        <v/>
      </c>
      <c r="O40" s="493" t="str">
        <f ca="1"/>
        <v/>
      </c>
      <c r="P40" s="493" t="str">
        <f ca="1"/>
        <v/>
      </c>
      <c r="Q40" s="493" t="str">
        <f ca="1"/>
        <v/>
      </c>
      <c r="R40" s="493" t="str">
        <f ca="1"/>
        <v/>
      </c>
      <c r="S40" s="493" t="str">
        <f ca="1"/>
        <v/>
      </c>
      <c r="T40" s="493" t="str">
        <f ca="1"/>
        <v/>
      </c>
      <c r="U40" s="494" t="str">
        <f ca="1"/>
        <v/>
      </c>
      <c r="V40" s="493" t="str">
        <f ca="1"/>
        <v/>
      </c>
      <c r="W40" s="495" t="str">
        <f ca="1"/>
        <v/>
      </c>
      <c r="Y40" s="475" t="str">
        <f ca="1"/>
        <v/>
      </c>
      <c r="Z40" s="480" t="str">
        <f ca="1"/>
        <v/>
      </c>
      <c r="AA40" s="476" t="str">
        <f ca="1"/>
        <v/>
      </c>
      <c r="AB40" s="480" t="str">
        <f ca="1"/>
        <v/>
      </c>
      <c r="AC40" s="477" t="str">
        <f ca="1"/>
        <v/>
      </c>
    </row>
    <row r="41" spans="2:29">
      <c r="B41" s="164"/>
      <c r="C41" s="197"/>
    </row>
    <row r="42" spans="2:29">
      <c r="B42" s="164"/>
      <c r="C42" s="197"/>
    </row>
    <row r="43" spans="2:29">
      <c r="B43" s="164"/>
      <c r="C43" s="197"/>
    </row>
    <row r="44" spans="2:29">
      <c r="B44" s="164"/>
      <c r="C44" s="197"/>
    </row>
    <row r="45" spans="2:29">
      <c r="B45" s="164"/>
      <c r="C45" s="197"/>
    </row>
    <row r="46" spans="2:29">
      <c r="B46" s="164"/>
      <c r="C46" s="197"/>
    </row>
    <row r="47" spans="2:29">
      <c r="B47" s="164"/>
      <c r="C47" s="197"/>
    </row>
    <row r="48" spans="2:29">
      <c r="B48" s="164"/>
      <c r="C48" s="197"/>
    </row>
    <row r="49" spans="2:3">
      <c r="B49" s="164"/>
      <c r="C49" s="197"/>
    </row>
    <row r="50" spans="2:3">
      <c r="B50" s="164"/>
      <c r="C50" s="197"/>
    </row>
    <row r="51" spans="2:3">
      <c r="B51" s="164"/>
      <c r="C51" s="197"/>
    </row>
    <row r="52" spans="2:3">
      <c r="B52" s="164"/>
      <c r="C52" s="197"/>
    </row>
    <row r="53" spans="2:3">
      <c r="B53" s="164"/>
      <c r="C53" s="197"/>
    </row>
    <row r="54" spans="2:3">
      <c r="B54" s="164"/>
      <c r="C54" s="197"/>
    </row>
    <row r="55" spans="2:3">
      <c r="B55" s="164"/>
      <c r="C55" s="197"/>
    </row>
    <row r="56" spans="2:3">
      <c r="B56" s="164"/>
      <c r="C56" s="197"/>
    </row>
    <row r="57" spans="2:3">
      <c r="B57" s="164"/>
      <c r="C57" s="197"/>
    </row>
    <row r="58" spans="2:3">
      <c r="B58" s="164"/>
      <c r="C58" s="197"/>
    </row>
    <row r="59" spans="2:3">
      <c r="B59" s="164"/>
      <c r="C59" s="197"/>
    </row>
    <row r="60" spans="2:3">
      <c r="B60" s="164"/>
      <c r="C60" s="197"/>
    </row>
    <row r="61" spans="2:3">
      <c r="B61" s="164"/>
      <c r="C61" s="197"/>
    </row>
    <row r="62" spans="2:3">
      <c r="B62" s="164"/>
      <c r="C62" s="197"/>
    </row>
    <row r="63" spans="2:3">
      <c r="B63" s="164"/>
      <c r="C63" s="197"/>
    </row>
    <row r="64" spans="2:3">
      <c r="B64" s="164"/>
      <c r="C64" s="197"/>
    </row>
    <row r="65" spans="2:3">
      <c r="B65" s="164"/>
      <c r="C65" s="197"/>
    </row>
    <row r="66" spans="2:3">
      <c r="B66" s="164"/>
      <c r="C66" s="197"/>
    </row>
    <row r="67" spans="2:3">
      <c r="B67" s="164"/>
      <c r="C67" s="197"/>
    </row>
    <row r="68" spans="2:3">
      <c r="B68" s="164"/>
      <c r="C68" s="197"/>
    </row>
    <row r="69" spans="2:3">
      <c r="B69" s="164"/>
      <c r="C69" s="197"/>
    </row>
    <row r="70" spans="2:3">
      <c r="B70" s="164"/>
      <c r="C70" s="197"/>
    </row>
    <row r="71" spans="2:3">
      <c r="B71" s="164"/>
      <c r="C71" s="197"/>
    </row>
    <row r="72" spans="2:3">
      <c r="B72" s="164"/>
      <c r="C72" s="197"/>
    </row>
    <row r="73" spans="2:3">
      <c r="B73" s="164"/>
      <c r="C73" s="197"/>
    </row>
    <row r="74" spans="2:3">
      <c r="B74" s="164"/>
      <c r="C74" s="197"/>
    </row>
    <row r="75" spans="2:3">
      <c r="B75" s="164"/>
      <c r="C75" s="197"/>
    </row>
    <row r="76" spans="2:3">
      <c r="B76" s="164"/>
      <c r="C76" s="197"/>
    </row>
    <row r="77" spans="2:3">
      <c r="B77" s="164"/>
      <c r="C77" s="197"/>
    </row>
    <row r="78" spans="2:3">
      <c r="B78" s="164"/>
      <c r="C78" s="197"/>
    </row>
    <row r="79" spans="2:3">
      <c r="B79" s="164"/>
      <c r="C79" s="197"/>
    </row>
    <row r="80" spans="2:3">
      <c r="B80" s="164"/>
      <c r="C80" s="197"/>
    </row>
    <row r="81" spans="2:3">
      <c r="B81" s="164"/>
      <c r="C81" s="197"/>
    </row>
    <row r="82" spans="2:3">
      <c r="B82" s="164"/>
      <c r="C82" s="197"/>
    </row>
    <row r="83" spans="2:3">
      <c r="B83" s="164"/>
      <c r="C83" s="197"/>
    </row>
    <row r="84" spans="2:3">
      <c r="B84" s="164"/>
      <c r="C84" s="197"/>
    </row>
    <row r="85" spans="2:3">
      <c r="B85" s="164"/>
      <c r="C85" s="197"/>
    </row>
    <row r="86" spans="2:3">
      <c r="B86" s="164"/>
      <c r="C86" s="197"/>
    </row>
    <row r="87" spans="2:3">
      <c r="B87" s="164"/>
      <c r="C87" s="197"/>
    </row>
    <row r="88" spans="2:3">
      <c r="B88" s="164"/>
      <c r="C88" s="197"/>
    </row>
    <row r="89" spans="2:3">
      <c r="B89" s="164"/>
      <c r="C89" s="197"/>
    </row>
    <row r="90" spans="2:3">
      <c r="B90" s="164"/>
      <c r="C90" s="197"/>
    </row>
    <row r="91" spans="2:3">
      <c r="B91" s="164"/>
      <c r="C91" s="197"/>
    </row>
    <row r="92" spans="2:3">
      <c r="B92" s="164"/>
      <c r="C92" s="197"/>
    </row>
    <row r="93" spans="2:3">
      <c r="B93" s="164"/>
      <c r="C93" s="197"/>
    </row>
    <row r="94" spans="2:3">
      <c r="B94" s="164"/>
      <c r="C94" s="197"/>
    </row>
    <row r="95" spans="2:3">
      <c r="B95" s="164"/>
      <c r="C95" s="197"/>
    </row>
    <row r="96" spans="2:3">
      <c r="B96" s="164"/>
      <c r="C96" s="197"/>
    </row>
    <row r="97" spans="2:3">
      <c r="B97" s="164"/>
      <c r="C97" s="197"/>
    </row>
    <row r="98" spans="2:3">
      <c r="B98" s="164"/>
      <c r="C98" s="197"/>
    </row>
    <row r="99" spans="2:3">
      <c r="B99" s="164"/>
      <c r="C99" s="197"/>
    </row>
    <row r="100" spans="2:3">
      <c r="B100" s="164"/>
      <c r="C100" s="19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B2:B27"/>
  <sheetViews>
    <sheetView showGridLines="0" workbookViewId="0"/>
  </sheetViews>
  <sheetFormatPr defaultRowHeight="15"/>
  <sheetData>
    <row r="2" spans="2:2" ht="20.25">
      <c r="B2" s="94" t="s">
        <v>201</v>
      </c>
    </row>
    <row r="10" spans="2:2" ht="20.25">
      <c r="B10" s="94" t="s">
        <v>200</v>
      </c>
    </row>
    <row r="12" spans="2:2">
      <c r="B12" s="95"/>
    </row>
    <row r="15" spans="2:2">
      <c r="B15" s="95"/>
    </row>
    <row r="18" spans="2:2">
      <c r="B18" s="95"/>
    </row>
    <row r="21" spans="2:2">
      <c r="B21" s="95"/>
    </row>
    <row r="24" spans="2:2">
      <c r="B24" s="95"/>
    </row>
    <row r="27" spans="2:2">
      <c r="B27" s="95"/>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B2:B28"/>
  <sheetViews>
    <sheetView showGridLines="0" workbookViewId="0"/>
  </sheetViews>
  <sheetFormatPr defaultRowHeight="15"/>
  <cols>
    <col min="1" max="16384" width="9.140625" style="114"/>
  </cols>
  <sheetData>
    <row r="2" spans="2:2" ht="20.25">
      <c r="B2" s="94" t="s">
        <v>297</v>
      </c>
    </row>
    <row r="11" spans="2:2" ht="20.25">
      <c r="B11" s="94"/>
    </row>
    <row r="13" spans="2:2">
      <c r="B13" s="95"/>
    </row>
    <row r="16" spans="2:2">
      <c r="B16" s="95"/>
    </row>
    <row r="19" spans="2:2">
      <c r="B19" s="95"/>
    </row>
    <row r="22" spans="2:2">
      <c r="B22" s="95"/>
    </row>
    <row r="25" spans="2:2">
      <c r="B25" s="95"/>
    </row>
    <row r="28" spans="2:2">
      <c r="B28" s="95"/>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B2:B23"/>
  <sheetViews>
    <sheetView showGridLines="0" workbookViewId="0"/>
  </sheetViews>
  <sheetFormatPr defaultRowHeight="15"/>
  <cols>
    <col min="1" max="16384" width="9.140625" style="114"/>
  </cols>
  <sheetData>
    <row r="2" spans="2:2" ht="20.25">
      <c r="B2" s="94" t="s">
        <v>296</v>
      </c>
    </row>
    <row r="6" spans="2:2" ht="20.25">
      <c r="B6" s="94"/>
    </row>
    <row r="8" spans="2:2">
      <c r="B8" s="95"/>
    </row>
    <row r="11" spans="2:2">
      <c r="B11" s="95"/>
    </row>
    <row r="14" spans="2:2">
      <c r="B14" s="95"/>
    </row>
    <row r="17" spans="2:2">
      <c r="B17" s="95"/>
    </row>
    <row r="20" spans="2:2">
      <c r="B20" s="95"/>
    </row>
    <row r="23" spans="2:2">
      <c r="B23" s="95"/>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B2:B23"/>
  <sheetViews>
    <sheetView showGridLines="0" workbookViewId="0"/>
  </sheetViews>
  <sheetFormatPr defaultRowHeight="15"/>
  <cols>
    <col min="1" max="16384" width="9.140625" style="114"/>
  </cols>
  <sheetData>
    <row r="2" spans="2:2" ht="20.25">
      <c r="B2" s="94" t="s">
        <v>295</v>
      </c>
    </row>
    <row r="6" spans="2:2" ht="20.25">
      <c r="B6" s="94"/>
    </row>
    <row r="8" spans="2:2">
      <c r="B8" s="95"/>
    </row>
    <row r="11" spans="2:2">
      <c r="B11" s="95"/>
    </row>
    <row r="14" spans="2:2">
      <c r="B14" s="95"/>
    </row>
    <row r="17" spans="2:2">
      <c r="B17" s="95"/>
    </row>
    <row r="20" spans="2:2">
      <c r="B20" s="95"/>
    </row>
    <row r="23" spans="2:2">
      <c r="B23" s="95"/>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B2:B23"/>
  <sheetViews>
    <sheetView showGridLines="0" workbookViewId="0"/>
  </sheetViews>
  <sheetFormatPr defaultRowHeight="15"/>
  <cols>
    <col min="1" max="16384" width="9.140625" style="114"/>
  </cols>
  <sheetData>
    <row r="2" spans="2:2" ht="20.25">
      <c r="B2" s="94" t="s">
        <v>298</v>
      </c>
    </row>
    <row r="6" spans="2:2" ht="20.25">
      <c r="B6" s="94"/>
    </row>
    <row r="8" spans="2:2">
      <c r="B8" s="95"/>
    </row>
    <row r="11" spans="2:2">
      <c r="B11" s="95"/>
    </row>
    <row r="14" spans="2:2">
      <c r="B14" s="95"/>
    </row>
    <row r="17" spans="2:2">
      <c r="B17" s="95"/>
    </row>
    <row r="20" spans="2:2">
      <c r="B20" s="95"/>
    </row>
    <row r="23" spans="2:2">
      <c r="B23" s="95"/>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B2:B23"/>
  <sheetViews>
    <sheetView showGridLines="0" workbookViewId="0"/>
  </sheetViews>
  <sheetFormatPr defaultRowHeight="15"/>
  <cols>
    <col min="1" max="16384" width="9.140625" style="114"/>
  </cols>
  <sheetData>
    <row r="2" spans="2:2" ht="20.25">
      <c r="B2" s="94" t="s">
        <v>299</v>
      </c>
    </row>
    <row r="6" spans="2:2" ht="20.25">
      <c r="B6" s="94"/>
    </row>
    <row r="8" spans="2:2">
      <c r="B8" s="95"/>
    </row>
    <row r="11" spans="2:2">
      <c r="B11" s="95"/>
    </row>
    <row r="14" spans="2:2">
      <c r="B14" s="95"/>
    </row>
    <row r="17" spans="2:2">
      <c r="B17" s="95"/>
    </row>
    <row r="20" spans="2:2">
      <c r="B20" s="95"/>
    </row>
    <row r="23" spans="2:2">
      <c r="B23" s="9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B2:B23"/>
  <sheetViews>
    <sheetView showGridLines="0" workbookViewId="0"/>
  </sheetViews>
  <sheetFormatPr defaultRowHeight="15"/>
  <cols>
    <col min="1" max="16384" width="9.140625" style="114"/>
  </cols>
  <sheetData>
    <row r="2" spans="2:2" ht="20.25">
      <c r="B2" s="94" t="s">
        <v>300</v>
      </c>
    </row>
    <row r="6" spans="2:2" ht="20.25">
      <c r="B6" s="94"/>
    </row>
    <row r="8" spans="2:2">
      <c r="B8" s="95"/>
    </row>
    <row r="11" spans="2:2">
      <c r="B11" s="95"/>
    </row>
    <row r="14" spans="2:2">
      <c r="B14" s="95"/>
    </row>
    <row r="17" spans="2:2">
      <c r="B17" s="95"/>
    </row>
    <row r="20" spans="2:2">
      <c r="B20" s="95"/>
    </row>
    <row r="23" spans="2:2">
      <c r="B23" s="9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Settings</vt:lpstr>
      <vt:lpstr>Getting Started</vt:lpstr>
      <vt:lpstr>Developer Tools</vt:lpstr>
      <vt:lpstr>MLIB Ribbon</vt:lpstr>
      <vt:lpstr>Functions</vt:lpstr>
      <vt:lpstr>Conventions</vt:lpstr>
      <vt:lpstr>Dates</vt:lpstr>
      <vt:lpstr>SwapSchedule</vt:lpstr>
      <vt:lpstr>BondSchedule</vt:lpstr>
      <vt:lpstr>Utilities</vt:lpstr>
      <vt:lpstr>EURYC-OIS</vt:lpstr>
      <vt:lpstr>EURYC-6ML</vt:lpstr>
      <vt:lpstr>EURYC-3ML</vt:lpstr>
      <vt:lpstr>ForwardRates</vt:lpstr>
      <vt:lpstr>DiscountFactors</vt:lpstr>
      <vt:lpstr>SwapPV&amp;Risk</vt:lpstr>
      <vt:lpstr>Swap Pricer Tool</vt:lpstr>
      <vt:lpstr>IRS</vt:lpstr>
      <vt:lpstr>ASW</vt:lpstr>
      <vt:lpstr>VNS</vt:lpstr>
      <vt:lpstr>StandardSwaps</vt:lpstr>
      <vt:lpstr>CustomSwaps</vt:lpstr>
      <vt:lpstr>XCCY</vt:lpstr>
      <vt:lpstr>Settings.COB</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2017-05-05T11:30:22Z</dcterms:created>
  <dcterms:modified xsi:type="dcterms:W3CDTF">2017-06-06T11:33:44Z</dcterms:modified>
</cp:coreProperties>
</file>