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3"/>
  </bookViews>
  <sheets>
    <sheet name="HF PROXIES" sheetId="1" r:id="rId1"/>
    <sheet name="HF RESULTS" sheetId="2" r:id="rId2"/>
    <sheet name="RISK EVENTS" sheetId="3" r:id="rId3"/>
    <sheet name="PESTEL" sheetId="6" r:id="rId4"/>
    <sheet name="STRATEGY CANVAS" sheetId="7" r:id="rId5"/>
    <sheet name="SWOT" sheetId="8" r:id="rId6"/>
    <sheet name="VRINO" sheetId="4" r:id="rId7"/>
    <sheet name="M&amp;A ANALYSIS" sheetId="5" r:id="rId8"/>
    <sheet name="ALGO TARGETS" sheetId="10" r:id="rId9"/>
  </sheets>
  <definedNames>
    <definedName name="_ftn1" localSheetId="7">'M&amp;A ANALYSIS'!$E$53</definedName>
    <definedName name="_ftnref1" localSheetId="7">'M&amp;A ANALYSIS'!$E$46</definedName>
    <definedName name="_xlnm.Print_Area" localSheetId="8">'ALGO TARGETS'!$A:$K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45621" calcOnSave="0"/>
</workbook>
</file>

<file path=xl/calcChain.xml><?xml version="1.0" encoding="utf-8"?>
<calcChain xmlns="http://schemas.openxmlformats.org/spreadsheetml/2006/main">
  <c r="K35" i="10" l="1"/>
  <c r="J35" i="10"/>
  <c r="I35" i="10"/>
  <c r="H35" i="10"/>
  <c r="I34" i="10"/>
  <c r="H34" i="10"/>
  <c r="E34" i="10"/>
  <c r="I33" i="10"/>
  <c r="H33" i="10"/>
  <c r="E33" i="10"/>
  <c r="I32" i="10"/>
  <c r="H32" i="10"/>
  <c r="E32" i="10"/>
  <c r="I31" i="10"/>
  <c r="H31" i="10"/>
  <c r="E31" i="10"/>
  <c r="I30" i="10"/>
  <c r="H30" i="10"/>
  <c r="E30" i="10"/>
  <c r="I29" i="10"/>
  <c r="H29" i="10"/>
  <c r="E29" i="10"/>
  <c r="I28" i="10"/>
  <c r="H28" i="10"/>
  <c r="E28" i="10"/>
  <c r="J27" i="10"/>
  <c r="I27" i="10"/>
  <c r="H27" i="10"/>
  <c r="G27" i="10"/>
  <c r="F27" i="10"/>
  <c r="D27" i="10"/>
  <c r="K27" i="10" s="1"/>
  <c r="D28" i="10" l="1"/>
  <c r="E27" i="10"/>
  <c r="K24" i="8"/>
  <c r="K23" i="8"/>
  <c r="K22" i="8"/>
  <c r="J21" i="8"/>
  <c r="I21" i="8"/>
  <c r="H21" i="8"/>
  <c r="G21" i="8"/>
  <c r="F21" i="8"/>
  <c r="E21" i="8"/>
  <c r="K21" i="8" s="1"/>
  <c r="K17" i="8"/>
  <c r="J17" i="8"/>
  <c r="I17" i="8"/>
  <c r="H17" i="8"/>
  <c r="G17" i="8"/>
  <c r="F17" i="8"/>
  <c r="E17" i="8"/>
  <c r="K16" i="8"/>
  <c r="K15" i="8"/>
  <c r="K14" i="8"/>
  <c r="K13" i="8"/>
  <c r="K12" i="8"/>
  <c r="K9" i="8"/>
  <c r="K8" i="8"/>
  <c r="K7" i="8"/>
  <c r="K6" i="8"/>
  <c r="K28" i="10" l="1"/>
  <c r="G28" i="10"/>
  <c r="F28" i="10"/>
  <c r="J28" i="10"/>
  <c r="D29" i="10"/>
  <c r="K29" i="10" l="1"/>
  <c r="G29" i="10"/>
  <c r="J29" i="10"/>
  <c r="F29" i="10"/>
  <c r="D30" i="10"/>
  <c r="F7" i="2"/>
  <c r="G5" i="3" s="1"/>
  <c r="E7" i="2"/>
  <c r="F5" i="3" s="1"/>
  <c r="D7" i="2"/>
  <c r="E5" i="3" s="1"/>
  <c r="C7" i="2"/>
  <c r="D5" i="3" s="1"/>
  <c r="K30" i="10" l="1"/>
  <c r="G30" i="10"/>
  <c r="D31" i="10"/>
  <c r="J30" i="10"/>
  <c r="F30" i="10"/>
  <c r="K31" i="10" l="1"/>
  <c r="G31" i="10"/>
  <c r="J31" i="10"/>
  <c r="F31" i="10"/>
  <c r="D32" i="10"/>
  <c r="K32" i="10" l="1"/>
  <c r="G32" i="10"/>
  <c r="F32" i="10"/>
  <c r="J32" i="10"/>
  <c r="D33" i="10"/>
  <c r="K33" i="10" l="1"/>
  <c r="G33" i="10"/>
  <c r="J33" i="10"/>
  <c r="F33" i="10"/>
  <c r="D34" i="10"/>
  <c r="K34" i="10" l="1"/>
  <c r="G34" i="10"/>
  <c r="J34" i="10"/>
  <c r="F34" i="10"/>
  <c r="D35" i="10" l="1"/>
  <c r="G35" i="10" l="1"/>
  <c r="F35" i="10"/>
  <c r="E35" i="10"/>
</calcChain>
</file>

<file path=xl/comments1.xml><?xml version="1.0" encoding="utf-8"?>
<comments xmlns="http://schemas.openxmlformats.org/spreadsheetml/2006/main">
  <authors>
    <author>Vertex42</author>
  </authors>
  <commentList>
    <comment ref="B26" authorId="0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<sst xmlns="http://schemas.openxmlformats.org/spreadsheetml/2006/main" count="251" uniqueCount="183">
  <si>
    <t>Fund Type</t>
  </si>
  <si>
    <t>Artificial Intelligence Hedge Funds</t>
  </si>
  <si>
    <t>Quant Funds - General</t>
  </si>
  <si>
    <t>Quant Funds - Systematic Trend Following</t>
  </si>
  <si>
    <t>Traditional Hedge Funds (Discretionary)</t>
  </si>
  <si>
    <t>Hedge Fund Index</t>
  </si>
  <si>
    <t>Bloomberg Ticker</t>
  </si>
  <si>
    <t>EHFI817 Index</t>
  </si>
  <si>
    <t>EHFI286 Index</t>
  </si>
  <si>
    <t>EHFI808 Index</t>
  </si>
  <si>
    <t>AI Hedge Fund Index</t>
  </si>
  <si>
    <t>CTA / Managed Futures</t>
  </si>
  <si>
    <t>Trending Following Index</t>
  </si>
  <si>
    <t>Best Monthly Return</t>
  </si>
  <si>
    <t>Worst Monthly Return</t>
  </si>
  <si>
    <t>Return Since Inception</t>
  </si>
  <si>
    <t>Annualized Return</t>
  </si>
  <si>
    <t>Annualized Standard Deviaton</t>
  </si>
  <si>
    <t>2020 Return</t>
  </si>
  <si>
    <t>Covid19 Return, Mar-Apr 2020</t>
  </si>
  <si>
    <t>Statistics (as at Jan 2021)</t>
  </si>
  <si>
    <t>Risk / Return</t>
  </si>
  <si>
    <t>Downside Deviation</t>
  </si>
  <si>
    <t>Upside Deviation</t>
  </si>
  <si>
    <t>Maximum Drawdown</t>
  </si>
  <si>
    <t>Sharpe Ratio</t>
  </si>
  <si>
    <t>Sortino Ratio</t>
  </si>
  <si>
    <t>Percentage of Positive Months</t>
  </si>
  <si>
    <t>EHFI251 Index</t>
  </si>
  <si>
    <t>Eureka Hedge Fund Index</t>
  </si>
  <si>
    <t>Quant - Systematic Trend Following</t>
  </si>
  <si>
    <t>Quant - General</t>
  </si>
  <si>
    <t>Artificial Intelligence</t>
  </si>
  <si>
    <t>Traditional / Discretionary</t>
  </si>
  <si>
    <t>Trend Following Index</t>
  </si>
  <si>
    <t>Date</t>
  </si>
  <si>
    <t>Event</t>
  </si>
  <si>
    <t>Trump Win</t>
  </si>
  <si>
    <t>Brexit</t>
  </si>
  <si>
    <t>Oil Price Dip/China growth concerns</t>
  </si>
  <si>
    <t>China Equity Crash</t>
  </si>
  <si>
    <t>Greek referendum</t>
  </si>
  <si>
    <t>Swiss Franc De-pegging</t>
  </si>
  <si>
    <t>Oil Price Dip</t>
  </si>
  <si>
    <t>Taper Tantrum</t>
  </si>
  <si>
    <t>Covid19 Drawdown</t>
  </si>
  <si>
    <t>Valuable</t>
  </si>
  <si>
    <t>Rare</t>
  </si>
  <si>
    <t>VRINO Analysis - Competitive Advantage?</t>
  </si>
  <si>
    <t>Inimitable</t>
  </si>
  <si>
    <t>Non-Substituitable</t>
  </si>
  <si>
    <t>Organisationally Appropriable</t>
  </si>
  <si>
    <t>Strengths</t>
  </si>
  <si>
    <t>HR Excellence</t>
  </si>
  <si>
    <t>Skilled Workforce</t>
  </si>
  <si>
    <t>Parent Co. Large Capital Base</t>
  </si>
  <si>
    <t>û</t>
  </si>
  <si>
    <t>ü</t>
  </si>
  <si>
    <r>
      <t>Agile Pricing &amp; Risk Analytics</t>
    </r>
    <r>
      <rPr>
        <vertAlign val="superscript"/>
        <sz val="11"/>
        <color rgb="FF0000FF"/>
        <rFont val="Calibri"/>
        <family val="2"/>
        <scheme val="minor"/>
      </rPr>
      <t>1</t>
    </r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</si>
  <si>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 xml:space="preserve"> Facilitates Sophisticated, Fast, Bespoke Trading &amp; Risk Capabilities</t>
    </r>
  </si>
  <si>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 xml:space="preserve"> Automated, Adaptive &amp; Predictive Pricing, Risk &amp; Execution using Machine Learning </t>
    </r>
  </si>
  <si>
    <t>V</t>
  </si>
  <si>
    <t>I</t>
  </si>
  <si>
    <t>N</t>
  </si>
  <si>
    <t>O</t>
  </si>
  <si>
    <t>R</t>
  </si>
  <si>
    <t>AI / machine learning hedge fund returns during key market risk events</t>
  </si>
  <si>
    <r>
      <t>Advanced Automation of Pricing, Risk &amp; Excecution</t>
    </r>
    <r>
      <rPr>
        <b/>
        <vertAlign val="superscript"/>
        <sz val="11"/>
        <color rgb="FF0000FF"/>
        <rFont val="Calibri"/>
        <family val="2"/>
        <scheme val="minor"/>
      </rPr>
      <t>2</t>
    </r>
  </si>
  <si>
    <t>Build vs Buy</t>
  </si>
  <si>
    <t>Advantages</t>
  </si>
  <si>
    <t>Disadvantages</t>
  </si>
  <si>
    <r>
      <rPr>
        <vertAlign val="superscript"/>
        <sz val="10"/>
        <color theme="0" tint="-0.499984740745262"/>
        <rFont val="Calibri"/>
        <family val="2"/>
        <scheme val="minor"/>
      </rPr>
      <t>1</t>
    </r>
    <r>
      <rPr>
        <sz val="10"/>
        <color theme="0" tint="-0.499984740745262"/>
        <rFont val="Calibri"/>
        <family val="2"/>
        <scheme val="minor"/>
      </rPr>
      <t xml:space="preserve"> Non-Disclosure Agreements</t>
    </r>
  </si>
  <si>
    <t>●   Expensive</t>
  </si>
  <si>
    <r>
      <t xml:space="preserve">●   Intellectual Property &amp; NDAs </t>
    </r>
    <r>
      <rPr>
        <vertAlign val="superscript"/>
        <sz val="11"/>
        <color theme="1"/>
        <rFont val="Calibri"/>
        <family val="2"/>
        <scheme val="minor"/>
      </rPr>
      <t>1</t>
    </r>
  </si>
  <si>
    <t>●   Difficult to Customize</t>
  </si>
  <si>
    <t>●   Niche Set-up Skills Required</t>
  </si>
  <si>
    <t>●   Slow</t>
  </si>
  <si>
    <t>●   Tailored to Fit</t>
  </si>
  <si>
    <t>●   Highly Configurable</t>
  </si>
  <si>
    <t>●   Cost Efficient, if well-managed</t>
  </si>
  <si>
    <t>●   Quick</t>
  </si>
  <si>
    <t>●   Access to Skill, Expertise &amp; Support</t>
  </si>
  <si>
    <t>●   Bargain Acquisitions during Covid19</t>
  </si>
  <si>
    <t>Low</t>
  </si>
  <si>
    <t>High</t>
  </si>
  <si>
    <t>Performance</t>
  </si>
  <si>
    <t>Diversification</t>
  </si>
  <si>
    <t>Undiversified</t>
  </si>
  <si>
    <t>Unrelated Extensively Diversified</t>
  </si>
  <si>
    <t>Related Limited
Diversification</t>
  </si>
  <si>
    <t>●   Poor IT Management</t>
  </si>
  <si>
    <t>●   Legacy Infrastructure</t>
  </si>
  <si>
    <t>MACRO SCENARIO ANALYSIS, PESTEL</t>
  </si>
  <si>
    <t>Opportunities</t>
  </si>
  <si>
    <t>Threats</t>
  </si>
  <si>
    <t>Global Trade Agreements</t>
  </si>
  <si>
    <t>P</t>
  </si>
  <si>
    <t>BREXIT &amp; Major Regulator Reforms</t>
  </si>
  <si>
    <t>First to New Markets</t>
  </si>
  <si>
    <t>E</t>
  </si>
  <si>
    <t>Quantitative Easing &amp; 
Weak Economies</t>
  </si>
  <si>
    <t>Highly Skilled &amp; 
Innovative Workforce</t>
  </si>
  <si>
    <t>S</t>
  </si>
  <si>
    <t>Workforce Disruption</t>
  </si>
  <si>
    <t>New Technologies,
Mobile &amp; Flexible Workforce</t>
  </si>
  <si>
    <t>T</t>
  </si>
  <si>
    <t xml:space="preserve">Digital Substitution &amp; 
Cyber Threats </t>
  </si>
  <si>
    <t>Green Finance</t>
  </si>
  <si>
    <t>Activist Pressure &amp; 
Social Media</t>
  </si>
  <si>
    <t>L</t>
  </si>
  <si>
    <t>LIBOR Contract Disputes</t>
  </si>
  <si>
    <t>Libor Reform</t>
  </si>
  <si>
    <t>MUFG</t>
  </si>
  <si>
    <t>SMBC</t>
  </si>
  <si>
    <t>SBHGF</t>
  </si>
  <si>
    <t>Trust</t>
  </si>
  <si>
    <t>Reputation</t>
  </si>
  <si>
    <t>Cost/Price</t>
  </si>
  <si>
    <t>Relationship Mgt</t>
  </si>
  <si>
    <t>Products</t>
  </si>
  <si>
    <t>Innovative</t>
  </si>
  <si>
    <t>Advisory</t>
  </si>
  <si>
    <t>Speed</t>
  </si>
  <si>
    <t>Digital</t>
  </si>
  <si>
    <t>Security</t>
  </si>
  <si>
    <t>Ease-of-Use</t>
  </si>
  <si>
    <t>Critical Success Factors</t>
  </si>
  <si>
    <r>
      <t>Opportunities</t>
    </r>
    <r>
      <rPr>
        <b/>
        <sz val="11"/>
        <color rgb="FF0000FF"/>
        <rFont val="Calibri"/>
        <family val="2"/>
        <scheme val="minor"/>
      </rPr>
      <t xml:space="preserve"> (O)</t>
    </r>
  </si>
  <si>
    <r>
      <t xml:space="preserve">Threats </t>
    </r>
    <r>
      <rPr>
        <b/>
        <sz val="11"/>
        <color rgb="FFFF0000"/>
        <rFont val="Calibri"/>
        <family val="2"/>
        <scheme val="minor"/>
      </rPr>
      <t>(T)</t>
    </r>
  </si>
  <si>
    <t>New Technology
Machine Learning, AI, Cloud</t>
  </si>
  <si>
    <t>Green Finance Initiatives</t>
  </si>
  <si>
    <t>Cyber Security</t>
  </si>
  <si>
    <t>Hard Brexit</t>
  </si>
  <si>
    <t>Resource &amp; Capability TOTAL</t>
  </si>
  <si>
    <r>
      <t>Strengths</t>
    </r>
    <r>
      <rPr>
        <b/>
        <u/>
        <sz val="11"/>
        <color rgb="FF0000FF"/>
        <rFont val="Calibri"/>
        <family val="2"/>
        <scheme val="minor"/>
      </rPr>
      <t xml:space="preserve"> (S)</t>
    </r>
  </si>
  <si>
    <t>Agile Pricing/Risk Analytics</t>
  </si>
  <si>
    <r>
      <t>Weaknesses</t>
    </r>
    <r>
      <rPr>
        <b/>
        <sz val="11"/>
        <color rgb="FFFF0000"/>
        <rFont val="Calibri"/>
        <family val="2"/>
        <scheme val="minor"/>
      </rPr>
      <t xml:space="preserve"> (W)</t>
    </r>
  </si>
  <si>
    <t>Legacy Products</t>
  </si>
  <si>
    <t>Poor Systems Infrastructure</t>
  </si>
  <si>
    <t>Capital Constraints</t>
  </si>
  <si>
    <t>Limited Data Availability</t>
  </si>
  <si>
    <t>Limited Management Metrics</t>
  </si>
  <si>
    <t>Mitsubishi, MUFG</t>
  </si>
  <si>
    <t>Sumitomo, SMBC</t>
  </si>
  <si>
    <t>Citadel</t>
  </si>
  <si>
    <t>MIZUHO</t>
  </si>
  <si>
    <t>Instructions</t>
  </si>
  <si>
    <t>In the table, edit the Label, Pillar, and Delta values.</t>
  </si>
  <si>
    <t xml:space="preserve">Place an "x" in the Pillar column to show a value as a </t>
  </si>
  <si>
    <t>full column. Except for the start value, the Delta value for</t>
  </si>
  <si>
    <t>a pillar should be zero.</t>
  </si>
  <si>
    <t>To edit or format different parts of this chart, select</t>
  </si>
  <si>
    <t xml:space="preserve">the Chart and go to Layout &gt; Current Selection and </t>
  </si>
  <si>
    <t>choose the series you want to edit from the drop-down</t>
  </si>
  <si>
    <t>list, then click on Format Selection.</t>
  </si>
  <si>
    <t>See the Help worksheet for additional Help.</t>
  </si>
  <si>
    <t>Label</t>
  </si>
  <si>
    <t>Pillar</t>
  </si>
  <si>
    <t>Delta</t>
  </si>
  <si>
    <t>Flow</t>
  </si>
  <si>
    <t>Pillars</t>
  </si>
  <si>
    <t>Base+</t>
  </si>
  <si>
    <t>Base-</t>
  </si>
  <si>
    <t>Delta+</t>
  </si>
  <si>
    <t>Delta-</t>
  </si>
  <si>
    <t>Invisible</t>
  </si>
  <si>
    <t>Lines</t>
  </si>
  <si>
    <t>x</t>
  </si>
  <si>
    <t>← Insert new rows ABOVE this one, then copy formulas down.</t>
  </si>
  <si>
    <t>5. Auto Hedging</t>
  </si>
  <si>
    <t>6. Auto Execution</t>
  </si>
  <si>
    <r>
      <t xml:space="preserve">Organic
</t>
    </r>
    <r>
      <rPr>
        <sz val="12"/>
        <rFont val="Calibri"/>
        <family val="2"/>
        <scheme val="minor"/>
      </rPr>
      <t>( Build )</t>
    </r>
  </si>
  <si>
    <r>
      <t xml:space="preserve">Acquisition
</t>
    </r>
    <r>
      <rPr>
        <sz val="12"/>
        <rFont val="Calibri"/>
        <family val="2"/>
        <scheme val="minor"/>
      </rPr>
      <t>( Buy )</t>
    </r>
  </si>
  <si>
    <t>●   Free Open Source Software Available</t>
  </si>
  <si>
    <t>3. Client &amp; RFQ Data Analysis</t>
  </si>
  <si>
    <t>2. Research &amp; Trading Ideas</t>
  </si>
  <si>
    <t>4. Sales Tools &amp; Cross Selling</t>
  </si>
  <si>
    <t>1. Enhanced Trader Analytics</t>
  </si>
  <si>
    <t>7. Advanced Working Orders</t>
  </si>
  <si>
    <t>B E F O R E</t>
  </si>
  <si>
    <t>A F T E R</t>
  </si>
  <si>
    <t>RUS Total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</si>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</sst>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51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66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FF"/>
      <name val="Calibri"/>
      <family val="2"/>
      <scheme val="minor"/>
    </font>
    <font>
      <sz val="16"/>
      <color theme="1"/>
      <name val="Wingdings"/>
      <charset val="2"/>
    </font>
    <font>
      <i/>
      <sz val="11"/>
      <color theme="1"/>
      <name val="Calibri"/>
      <family val="2"/>
      <scheme val="minor"/>
    </font>
    <font>
      <vertAlign val="superscript"/>
      <sz val="11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sz val="14"/>
      <color theme="1"/>
      <name val="Arial Narrow"/>
      <family val="2"/>
    </font>
    <font>
      <sz val="11"/>
      <color theme="0" tint="-0.3499862666707357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vertAlign val="superscript"/>
      <sz val="11"/>
      <color rgb="FF0000FF"/>
      <name val="Calibri"/>
      <family val="2"/>
      <scheme val="minor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vertAlign val="superscript"/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9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/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/>
    <xf numFmtId="10" fontId="5" fillId="0" borderId="0" xfId="0" applyNumberFormat="1" applyFont="1"/>
    <xf numFmtId="0" fontId="1" fillId="0" borderId="3" xfId="0" applyFont="1" applyBorder="1" applyAlignment="1">
      <alignment horizontal="justify" vertical="center"/>
    </xf>
    <xf numFmtId="0" fontId="7" fillId="0" borderId="0" xfId="0" applyFont="1" applyFill="1"/>
    <xf numFmtId="164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1" fillId="0" borderId="0" xfId="0" applyFont="1" applyFill="1" applyBorder="1" applyAlignment="1">
      <alignment horizontal="justify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8" fillId="0" borderId="0" xfId="0" applyFont="1" applyFill="1"/>
    <xf numFmtId="4" fontId="1" fillId="0" borderId="0" xfId="0" applyNumberFormat="1" applyFont="1" applyFill="1" applyAlignment="1">
      <alignment horizontal="center"/>
    </xf>
    <xf numFmtId="17" fontId="11" fillId="2" borderId="0" xfId="0" applyNumberFormat="1" applyFont="1" applyFill="1" applyBorder="1" applyAlignment="1">
      <alignment horizontal="left" vertical="center" indent="2"/>
    </xf>
    <xf numFmtId="0" fontId="11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3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 wrapText="1"/>
    </xf>
    <xf numFmtId="17" fontId="11" fillId="2" borderId="4" xfId="0" applyNumberFormat="1" applyFont="1" applyFill="1" applyBorder="1" applyAlignment="1">
      <alignment horizontal="left" vertical="center" indent="2"/>
    </xf>
    <xf numFmtId="0" fontId="11" fillId="2" borderId="4" xfId="0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5" fillId="0" borderId="5" xfId="0" applyFont="1" applyBorder="1" applyAlignment="1">
      <alignment horizontal="center" vertical="center" textRotation="90" wrapText="1"/>
    </xf>
    <xf numFmtId="0" fontId="0" fillId="0" borderId="0" xfId="0" applyAlignment="1"/>
    <xf numFmtId="0" fontId="16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wrapText="1"/>
    </xf>
    <xf numFmtId="0" fontId="17" fillId="0" borderId="0" xfId="0" applyFont="1" applyFill="1" applyBorder="1" applyAlignment="1"/>
    <xf numFmtId="0" fontId="19" fillId="0" borderId="0" xfId="0" applyFont="1" applyFill="1" applyBorder="1" applyAlignment="1"/>
    <xf numFmtId="0" fontId="9" fillId="0" borderId="5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17" fontId="12" fillId="2" borderId="3" xfId="0" applyNumberFormat="1" applyFont="1" applyFill="1" applyBorder="1" applyAlignment="1">
      <alignment horizontal="left" vertical="center" indent="2"/>
    </xf>
    <xf numFmtId="0" fontId="12" fillId="2" borderId="3" xfId="0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7" xfId="0" applyFont="1" applyBorder="1" applyAlignment="1">
      <alignment wrapText="1"/>
    </xf>
    <xf numFmtId="0" fontId="25" fillId="0" borderId="7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left" vertical="center"/>
    </xf>
    <xf numFmtId="0" fontId="0" fillId="0" borderId="0" xfId="0" applyFont="1"/>
    <xf numFmtId="0" fontId="32" fillId="0" borderId="11" xfId="0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34" fillId="0" borderId="5" xfId="0" applyFont="1" applyBorder="1" applyAlignment="1">
      <alignment horizontal="center" vertical="center" textRotation="90" wrapText="1"/>
    </xf>
    <xf numFmtId="0" fontId="38" fillId="0" borderId="5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39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15" fillId="0" borderId="19" xfId="0" applyFont="1" applyBorder="1"/>
    <xf numFmtId="0" fontId="0" fillId="0" borderId="20" xfId="0" applyBorder="1"/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horizontal="center" vertical="center"/>
    </xf>
    <xf numFmtId="0" fontId="9" fillId="0" borderId="15" xfId="0" applyFont="1" applyBorder="1"/>
    <xf numFmtId="0" fontId="34" fillId="0" borderId="19" xfId="0" applyFont="1" applyBorder="1"/>
    <xf numFmtId="0" fontId="34" fillId="0" borderId="21" xfId="0" applyFont="1" applyBorder="1"/>
    <xf numFmtId="0" fontId="9" fillId="0" borderId="12" xfId="0" applyFont="1" applyBorder="1"/>
    <xf numFmtId="0" fontId="0" fillId="0" borderId="13" xfId="0" applyBorder="1"/>
    <xf numFmtId="0" fontId="9" fillId="5" borderId="1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0" fillId="0" borderId="19" xfId="0" applyBorder="1"/>
    <xf numFmtId="0" fontId="0" fillId="5" borderId="19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43" fillId="0" borderId="0" xfId="0" applyFont="1"/>
    <xf numFmtId="0" fontId="44" fillId="0" borderId="0" xfId="0" applyFont="1"/>
    <xf numFmtId="0" fontId="41" fillId="6" borderId="0" xfId="0" applyFont="1" applyFill="1"/>
    <xf numFmtId="0" fontId="42" fillId="6" borderId="0" xfId="0" applyFont="1" applyFill="1" applyAlignment="1">
      <alignment horizontal="center"/>
    </xf>
    <xf numFmtId="0" fontId="42" fillId="6" borderId="0" xfId="0" applyFont="1" applyFill="1" applyAlignment="1">
      <alignment horizontal="right"/>
    </xf>
    <xf numFmtId="0" fontId="45" fillId="6" borderId="0" xfId="0" applyFont="1" applyFill="1" applyAlignment="1">
      <alignment horizontal="right"/>
    </xf>
    <xf numFmtId="0" fontId="9" fillId="7" borderId="24" xfId="0" applyFont="1" applyFill="1" applyBorder="1"/>
    <xf numFmtId="0" fontId="0" fillId="7" borderId="24" xfId="0" applyFill="1" applyBorder="1" applyAlignment="1">
      <alignment horizontal="center"/>
    </xf>
    <xf numFmtId="0" fontId="0" fillId="7" borderId="0" xfId="0" applyFont="1" applyFill="1" applyAlignment="1">
      <alignment horizontal="right"/>
    </xf>
    <xf numFmtId="0" fontId="46" fillId="7" borderId="0" xfId="0" applyFont="1" applyFill="1" applyAlignment="1">
      <alignment horizontal="right" shrinkToFit="1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0" xfId="0" applyFont="1" applyAlignment="1">
      <alignment horizontal="right"/>
    </xf>
    <xf numFmtId="0" fontId="46" fillId="0" borderId="0" xfId="0" applyFont="1" applyAlignment="1">
      <alignment horizontal="right" shrinkToFit="1"/>
    </xf>
    <xf numFmtId="0" fontId="0" fillId="0" borderId="0" xfId="0" applyAlignment="1"/>
    <xf numFmtId="9" fontId="9" fillId="7" borderId="24" xfId="0" applyNumberFormat="1" applyFont="1" applyFill="1" applyBorder="1"/>
    <xf numFmtId="9" fontId="0" fillId="0" borderId="24" xfId="0" applyNumberFormat="1" applyBorder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50" fillId="0" borderId="0" xfId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6" fillId="3" borderId="0" xfId="0" applyFont="1" applyFill="1" applyAlignment="1">
      <alignment horizontal="right" vertical="center" wrapText="1"/>
    </xf>
    <xf numFmtId="0" fontId="36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3" borderId="0" xfId="0" applyFont="1" applyFill="1" applyAlignment="1">
      <alignment horizontal="right" vertical="center"/>
    </xf>
    <xf numFmtId="0" fontId="36" fillId="4" borderId="0" xfId="0" applyFont="1" applyFill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4" borderId="0" xfId="0" applyFont="1" applyFill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2" fillId="0" borderId="0" xfId="0" applyFont="1" applyAlignment="1">
      <alignment horizontal="right" vertical="center"/>
    </xf>
    <xf numFmtId="0" fontId="32" fillId="0" borderId="11" xfId="0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0" xfId="0" applyFont="1" applyAlignment="1"/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0" xfId="0" applyBorder="1" applyAlignme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Strategy Canvas - Financial Services</a:t>
            </a:r>
            <a:br>
              <a:rPr lang="en-GB"/>
            </a:br>
            <a:r>
              <a:rPr lang="en-GB"/>
              <a:t>Japanese Megabanks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7200746573344999"/>
          <c:w val="0.64983070866141734"/>
          <c:h val="0.6067644211140274"/>
        </c:manualLayout>
      </c:layout>
      <c:lineChart>
        <c:grouping val="standard"/>
        <c:varyColors val="0"/>
        <c:ser>
          <c:idx val="0"/>
          <c:order val="0"/>
          <c:tx>
            <c:strRef>
              <c:f>'STRATEGY CANVAS'!$C$2</c:f>
              <c:strCache>
                <c:ptCount val="1"/>
                <c:pt idx="0">
                  <c:v>MUFG</c:v>
                </c:pt>
              </c:strCache>
            </c:strRef>
          </c:tx>
          <c:cat>
            <c:strRef>
              <c:f>'STRATEGY CANVAS'!$B$3:$B$14</c:f>
              <c:strCache>
                <c:ptCount val="12"/>
                <c:pt idx="0">
                  <c:v>Trust</c:v>
                </c:pt>
                <c:pt idx="1">
                  <c:v>Reputation</c:v>
                </c:pt>
                <c:pt idx="2">
                  <c:v>Cost/Price</c:v>
                </c:pt>
                <c:pt idx="3">
                  <c:v>Relationship Mgt</c:v>
                </c:pt>
                <c:pt idx="4">
                  <c:v>Products</c:v>
                </c:pt>
                <c:pt idx="5">
                  <c:v>Innovative</c:v>
                </c:pt>
                <c:pt idx="6">
                  <c:v>Advisory</c:v>
                </c:pt>
                <c:pt idx="7">
                  <c:v>Speed</c:v>
                </c:pt>
                <c:pt idx="8">
                  <c:v>Digital</c:v>
                </c:pt>
                <c:pt idx="9">
                  <c:v>Security</c:v>
                </c:pt>
                <c:pt idx="10">
                  <c:v>Ease-of-Use</c:v>
                </c:pt>
                <c:pt idx="11">
                  <c:v>Green Finance</c:v>
                </c:pt>
              </c:strCache>
            </c:strRef>
          </c:cat>
          <c:val>
            <c:numRef>
              <c:f>'STRATEGY CANVAS'!$C$3:$C$14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B4-4859-9485-0E8F5BCBAF68}"/>
            </c:ext>
          </c:extLst>
        </c:ser>
        <c:ser>
          <c:idx val="1"/>
          <c:order val="1"/>
          <c:tx>
            <c:strRef>
              <c:f>'STRATEGY CANVAS'!$D$2</c:f>
              <c:strCache>
                <c:ptCount val="1"/>
                <c:pt idx="0">
                  <c:v>SMBC</c:v>
                </c:pt>
              </c:strCache>
            </c:strRef>
          </c:tx>
          <c:cat>
            <c:strRef>
              <c:f>'STRATEGY CANVAS'!$B$3:$B$14</c:f>
              <c:strCache>
                <c:ptCount val="12"/>
                <c:pt idx="0">
                  <c:v>Trust</c:v>
                </c:pt>
                <c:pt idx="1">
                  <c:v>Reputation</c:v>
                </c:pt>
                <c:pt idx="2">
                  <c:v>Cost/Price</c:v>
                </c:pt>
                <c:pt idx="3">
                  <c:v>Relationship Mgt</c:v>
                </c:pt>
                <c:pt idx="4">
                  <c:v>Products</c:v>
                </c:pt>
                <c:pt idx="5">
                  <c:v>Innovative</c:v>
                </c:pt>
                <c:pt idx="6">
                  <c:v>Advisory</c:v>
                </c:pt>
                <c:pt idx="7">
                  <c:v>Speed</c:v>
                </c:pt>
                <c:pt idx="8">
                  <c:v>Digital</c:v>
                </c:pt>
                <c:pt idx="9">
                  <c:v>Security</c:v>
                </c:pt>
                <c:pt idx="10">
                  <c:v>Ease-of-Use</c:v>
                </c:pt>
                <c:pt idx="11">
                  <c:v>Green Finance</c:v>
                </c:pt>
              </c:strCache>
            </c:strRef>
          </c:cat>
          <c:val>
            <c:numRef>
              <c:f>'STRATEGY CANVAS'!$D$3:$D$14</c:f>
              <c:numCache>
                <c:formatCode>General</c:formatCode>
                <c:ptCount val="12"/>
                <c:pt idx="0">
                  <c:v>90</c:v>
                </c:pt>
                <c:pt idx="1">
                  <c:v>80</c:v>
                </c:pt>
                <c:pt idx="2">
                  <c:v>60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40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B4-4859-9485-0E8F5BCBAF68}"/>
            </c:ext>
          </c:extLst>
        </c:ser>
        <c:ser>
          <c:idx val="2"/>
          <c:order val="2"/>
          <c:tx>
            <c:strRef>
              <c:f>'STRATEGY CANVAS'!$E$2</c:f>
              <c:strCache>
                <c:ptCount val="1"/>
                <c:pt idx="0">
                  <c:v>MIZUHO</c:v>
                </c:pt>
              </c:strCache>
            </c:strRef>
          </c:tx>
          <c:cat>
            <c:strRef>
              <c:f>'STRATEGY CANVAS'!$B$3:$B$14</c:f>
              <c:strCache>
                <c:ptCount val="12"/>
                <c:pt idx="0">
                  <c:v>Trust</c:v>
                </c:pt>
                <c:pt idx="1">
                  <c:v>Reputation</c:v>
                </c:pt>
                <c:pt idx="2">
                  <c:v>Cost/Price</c:v>
                </c:pt>
                <c:pt idx="3">
                  <c:v>Relationship Mgt</c:v>
                </c:pt>
                <c:pt idx="4">
                  <c:v>Products</c:v>
                </c:pt>
                <c:pt idx="5">
                  <c:v>Innovative</c:v>
                </c:pt>
                <c:pt idx="6">
                  <c:v>Advisory</c:v>
                </c:pt>
                <c:pt idx="7">
                  <c:v>Speed</c:v>
                </c:pt>
                <c:pt idx="8">
                  <c:v>Digital</c:v>
                </c:pt>
                <c:pt idx="9">
                  <c:v>Security</c:v>
                </c:pt>
                <c:pt idx="10">
                  <c:v>Ease-of-Use</c:v>
                </c:pt>
                <c:pt idx="11">
                  <c:v>Green Finance</c:v>
                </c:pt>
              </c:strCache>
            </c:strRef>
          </c:cat>
          <c:val>
            <c:numRef>
              <c:f>'STRATEGY CANVAS'!$E$3:$E$14</c:f>
              <c:numCache>
                <c:formatCode>General</c:formatCode>
                <c:ptCount val="12"/>
                <c:pt idx="0">
                  <c:v>80</c:v>
                </c:pt>
                <c:pt idx="1">
                  <c:v>70</c:v>
                </c:pt>
                <c:pt idx="2">
                  <c:v>40</c:v>
                </c:pt>
                <c:pt idx="3">
                  <c:v>80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50</c:v>
                </c:pt>
                <c:pt idx="10">
                  <c:v>40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B4-4859-9485-0E8F5BCB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2608"/>
        <c:axId val="149174528"/>
      </c:lineChart>
      <c:catAx>
        <c:axId val="1491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Critical Sucess Factors (CSRs)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9174528"/>
        <c:crosses val="autoZero"/>
        <c:auto val="1"/>
        <c:lblAlgn val="ctr"/>
        <c:lblOffset val="100"/>
        <c:noMultiLvlLbl val="0"/>
      </c:catAx>
      <c:valAx>
        <c:axId val="14917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Perceived Performance,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Projected Revenue Growth, (%)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026783977754799E-2"/>
          <c:y val="0.12354081817359037"/>
          <c:w val="0.73521833350681109"/>
          <c:h val="0.66257489365553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'ALGO TARGETS'!$E$26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'ALGO TARGETS'!$A$27:$A$35</c:f>
              <c:strCache>
                <c:ptCount val="9"/>
                <c:pt idx="0">
                  <c:v>B E F O R E</c:v>
                </c:pt>
                <c:pt idx="1">
                  <c:v>1. Enhanced Trader Analytics</c:v>
                </c:pt>
                <c:pt idx="2">
                  <c:v>2. Research &amp; Trading Ideas</c:v>
                </c:pt>
                <c:pt idx="3">
                  <c:v>3. Client &amp; RFQ Data Analysis</c:v>
                </c:pt>
                <c:pt idx="4">
                  <c:v>4. Sales Tools &amp; Cross Selling</c:v>
                </c:pt>
                <c:pt idx="5">
                  <c:v>5. Auto Hedging</c:v>
                </c:pt>
                <c:pt idx="6">
                  <c:v>6. Auto Execution</c:v>
                </c:pt>
                <c:pt idx="7">
                  <c:v>7. Advanced Working Orders</c:v>
                </c:pt>
                <c:pt idx="8">
                  <c:v>A F T E R</c:v>
                </c:pt>
              </c:strCache>
            </c:strRef>
          </c:cat>
          <c:val>
            <c:numRef>
              <c:f>'ALGO TARGETS'!$E$27:$E$35</c:f>
              <c:numCache>
                <c:formatCode>General</c:formatCode>
                <c:ptCount val="9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9-49AA-AFD1-FBBB86C8164D}"/>
            </c:ext>
          </c:extLst>
        </c:ser>
        <c:ser>
          <c:idx val="1"/>
          <c:order val="1"/>
          <c:tx>
            <c:strRef>
              <c:f>'ALGO TARGETS'!$J$26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'ALGO TARGETS'!$A$27:$A$35</c:f>
              <c:strCache>
                <c:ptCount val="9"/>
                <c:pt idx="0">
                  <c:v>B E F O R E</c:v>
                </c:pt>
                <c:pt idx="1">
                  <c:v>1. Enhanced Trader Analytics</c:v>
                </c:pt>
                <c:pt idx="2">
                  <c:v>2. Research &amp; Trading Ideas</c:v>
                </c:pt>
                <c:pt idx="3">
                  <c:v>3. Client &amp; RFQ Data Analysis</c:v>
                </c:pt>
                <c:pt idx="4">
                  <c:v>4. Sales Tools &amp; Cross Selling</c:v>
                </c:pt>
                <c:pt idx="5">
                  <c:v>5. Auto Hedging</c:v>
                </c:pt>
                <c:pt idx="6">
                  <c:v>6. Auto Execution</c:v>
                </c:pt>
                <c:pt idx="7">
                  <c:v>7. Advanced Working Orders</c:v>
                </c:pt>
                <c:pt idx="8">
                  <c:v>A F T E R</c:v>
                </c:pt>
              </c:strCache>
            </c:strRef>
          </c:cat>
          <c:val>
            <c:numRef>
              <c:f>'ALGO TARGETS'!$J$27:$J$35</c:f>
              <c:numCache>
                <c:formatCode>General</c:formatCode>
                <c:ptCount val="9"/>
                <c:pt idx="0">
                  <c:v>#N/A</c:v>
                </c:pt>
                <c:pt idx="1">
                  <c:v>1.3</c:v>
                </c:pt>
                <c:pt idx="2">
                  <c:v>1.5</c:v>
                </c:pt>
                <c:pt idx="3">
                  <c:v>1.65</c:v>
                </c:pt>
                <c:pt idx="4">
                  <c:v>1.7999999999999998</c:v>
                </c:pt>
                <c:pt idx="5">
                  <c:v>1.9</c:v>
                </c:pt>
                <c:pt idx="6">
                  <c:v>1.95</c:v>
                </c:pt>
                <c:pt idx="7">
                  <c:v>2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9-49AA-AFD1-FBBB86C8164D}"/>
            </c:ext>
          </c:extLst>
        </c:ser>
        <c:ser>
          <c:idx val="5"/>
          <c:order val="2"/>
          <c:tx>
            <c:strRef>
              <c:f>'ALGO TARGETS'!$H$26</c:f>
              <c:strCache>
                <c:ptCount val="1"/>
                <c:pt idx="0">
                  <c:v>Delta+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+#%;\-#%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'ALGO TARGETS'!$H$27:$H$35</c:f>
              <c:numCache>
                <c:formatCode>General</c:formatCode>
                <c:ptCount val="9"/>
                <c:pt idx="0">
                  <c:v>#N/A</c:v>
                </c:pt>
                <c:pt idx="1">
                  <c:v>0.3</c:v>
                </c:pt>
                <c:pt idx="2">
                  <c:v>0.2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0.05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A9-49AA-AFD1-FBBB86C8164D}"/>
            </c:ext>
          </c:extLst>
        </c:ser>
        <c:ser>
          <c:idx val="6"/>
          <c:order val="3"/>
          <c:tx>
            <c:strRef>
              <c:f>'ALGO TARGETS'!$I$26</c:f>
              <c:strCache>
                <c:ptCount val="1"/>
                <c:pt idx="0">
                  <c:v>Delta-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-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'ALGO TARGETS'!$I$27:$I$35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565824"/>
        <c:axId val="149567360"/>
      </c:barChart>
      <c:lineChart>
        <c:grouping val="standard"/>
        <c:varyColors val="0"/>
        <c:ser>
          <c:idx val="2"/>
          <c:order val="4"/>
          <c:tx>
            <c:strRef>
              <c:f>'ALGO TARGETS'!$F$26</c:f>
              <c:strCache>
                <c:ptCount val="1"/>
                <c:pt idx="0">
                  <c:v>Base+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'ALGO TARGETS'!$H$27:$H$35</c:f>
                <c:numCache>
                  <c:formatCode>General</c:formatCode>
                  <c:ptCount val="9"/>
                  <c:pt idx="0">
                    <c:v>#N/A</c:v>
                  </c:pt>
                  <c:pt idx="1">
                    <c:v>0.3</c:v>
                  </c:pt>
                  <c:pt idx="2">
                    <c:v>0.2</c:v>
                  </c:pt>
                  <c:pt idx="3">
                    <c:v>0.15</c:v>
                  </c:pt>
                  <c:pt idx="4">
                    <c:v>0.15</c:v>
                  </c:pt>
                  <c:pt idx="5">
                    <c:v>0.1</c:v>
                  </c:pt>
                  <c:pt idx="6">
                    <c:v>0.05</c:v>
                  </c:pt>
                  <c:pt idx="7">
                    <c:v>0.05</c:v>
                  </c:pt>
                  <c:pt idx="8">
                    <c:v>#N/A</c:v>
                  </c:pt>
                </c:numCache>
              </c:numRef>
            </c:minus>
            <c:spPr>
              <a:ln w="317500">
                <a:solidFill>
                  <a:schemeClr val="accent3"/>
                </a:solidFill>
              </a:ln>
            </c:spPr>
          </c:errBars>
          <c:cat>
            <c:strRef>
              <c:f>'ALGO TARGETS'!$A$27:$A$35</c:f>
              <c:strCache>
                <c:ptCount val="9"/>
                <c:pt idx="0">
                  <c:v>B E F O R E</c:v>
                </c:pt>
                <c:pt idx="1">
                  <c:v>1. Enhanced Trader Analytics</c:v>
                </c:pt>
                <c:pt idx="2">
                  <c:v>2. Research &amp; Trading Ideas</c:v>
                </c:pt>
                <c:pt idx="3">
                  <c:v>3. Client &amp; RFQ Data Analysis</c:v>
                </c:pt>
                <c:pt idx="4">
                  <c:v>4. Sales Tools &amp; Cross Selling</c:v>
                </c:pt>
                <c:pt idx="5">
                  <c:v>5. Auto Hedging</c:v>
                </c:pt>
                <c:pt idx="6">
                  <c:v>6. Auto Execution</c:v>
                </c:pt>
                <c:pt idx="7">
                  <c:v>7. Advanced Working Orders</c:v>
                </c:pt>
                <c:pt idx="8">
                  <c:v>A F T E R</c:v>
                </c:pt>
              </c:strCache>
            </c:strRef>
          </c:cat>
          <c:val>
            <c:numRef>
              <c:f>'ALGO TARGETS'!$F$27:$F$35</c:f>
              <c:numCache>
                <c:formatCode>General</c:formatCode>
                <c:ptCount val="9"/>
                <c:pt idx="0">
                  <c:v>#N/A</c:v>
                </c:pt>
                <c:pt idx="1">
                  <c:v>1.3</c:v>
                </c:pt>
                <c:pt idx="2">
                  <c:v>1.5</c:v>
                </c:pt>
                <c:pt idx="3">
                  <c:v>1.65</c:v>
                </c:pt>
                <c:pt idx="4">
                  <c:v>1.7999999999999998</c:v>
                </c:pt>
                <c:pt idx="5">
                  <c:v>1.9</c:v>
                </c:pt>
                <c:pt idx="6">
                  <c:v>1.95</c:v>
                </c:pt>
                <c:pt idx="7">
                  <c:v>1.9999999999999998</c:v>
                </c:pt>
                <c:pt idx="8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A9-49AA-AFD1-FBBB86C8164D}"/>
            </c:ext>
          </c:extLst>
        </c:ser>
        <c:ser>
          <c:idx val="3"/>
          <c:order val="5"/>
          <c:tx>
            <c:strRef>
              <c:f>'ALGO TARGETS'!$G$26</c:f>
              <c:strCache>
                <c:ptCount val="1"/>
                <c:pt idx="0">
                  <c:v>Base-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'ALGO TARGETS'!$I$27:$I$35</c:f>
                <c:numCache>
                  <c:formatCode>General</c:formatCode>
                  <c:ptCount val="9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00">
                <a:solidFill>
                  <a:schemeClr val="accent4"/>
                </a:solidFill>
              </a:ln>
            </c:spPr>
          </c:errBars>
          <c:cat>
            <c:strRef>
              <c:f>'ALGO TARGETS'!$A$27:$A$35</c:f>
              <c:strCache>
                <c:ptCount val="9"/>
                <c:pt idx="0">
                  <c:v>B E F O R E</c:v>
                </c:pt>
                <c:pt idx="1">
                  <c:v>1. Enhanced Trader Analytics</c:v>
                </c:pt>
                <c:pt idx="2">
                  <c:v>2. Research &amp; Trading Ideas</c:v>
                </c:pt>
                <c:pt idx="3">
                  <c:v>3. Client &amp; RFQ Data Analysis</c:v>
                </c:pt>
                <c:pt idx="4">
                  <c:v>4. Sales Tools &amp; Cross Selling</c:v>
                </c:pt>
                <c:pt idx="5">
                  <c:v>5. Auto Hedging</c:v>
                </c:pt>
                <c:pt idx="6">
                  <c:v>6. Auto Execution</c:v>
                </c:pt>
                <c:pt idx="7">
                  <c:v>7. Advanced Working Orders</c:v>
                </c:pt>
                <c:pt idx="8">
                  <c:v>A F T E R</c:v>
                </c:pt>
              </c:strCache>
            </c:strRef>
          </c:cat>
          <c:val>
            <c:numRef>
              <c:f>'ALGO TARGETS'!$G$27:$G$35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A9-49AA-AFD1-FBBB86C8164D}"/>
            </c:ext>
          </c:extLst>
        </c:ser>
        <c:ser>
          <c:idx val="7"/>
          <c:order val="7"/>
          <c:tx>
            <c:strRef>
              <c:f>'ALGO TARGETS'!$D$26</c:f>
              <c:strCache>
                <c:ptCount val="1"/>
                <c:pt idx="0">
                  <c:v>Flow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'ALGO TARGETS'!$D$27:$D$35</c:f>
              <c:numCache>
                <c:formatCode>General</c:formatCode>
                <c:ptCount val="9"/>
                <c:pt idx="0">
                  <c:v>1</c:v>
                </c:pt>
                <c:pt idx="1">
                  <c:v>1.3</c:v>
                </c:pt>
                <c:pt idx="2">
                  <c:v>1.5</c:v>
                </c:pt>
                <c:pt idx="3">
                  <c:v>1.65</c:v>
                </c:pt>
                <c:pt idx="4">
                  <c:v>1.7999999999999998</c:v>
                </c:pt>
                <c:pt idx="5">
                  <c:v>1.9</c:v>
                </c:pt>
                <c:pt idx="6">
                  <c:v>1.95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5824"/>
        <c:axId val="149567360"/>
      </c:lineChart>
      <c:scatterChart>
        <c:scatterStyle val="lineMarker"/>
        <c:varyColors val="0"/>
        <c:ser>
          <c:idx val="4"/>
          <c:order val="6"/>
          <c:tx>
            <c:strRef>
              <c:f>'ALGO TARGETS'!$K$26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1"/>
            <c:spPr>
              <a:ln w="12700">
                <a:solidFill>
                  <a:schemeClr val="tx1"/>
                </a:solidFill>
                <a:prstDash val="dash"/>
              </a:ln>
            </c:spPr>
          </c:errBars>
          <c:yVal>
            <c:numRef>
              <c:f>'ALGO TARGETS'!$K$27:$K$35</c:f>
              <c:numCache>
                <c:formatCode>General</c:formatCode>
                <c:ptCount val="9"/>
                <c:pt idx="0">
                  <c:v>1</c:v>
                </c:pt>
                <c:pt idx="1">
                  <c:v>1.3</c:v>
                </c:pt>
                <c:pt idx="2">
                  <c:v>1.5</c:v>
                </c:pt>
                <c:pt idx="3">
                  <c:v>1.65</c:v>
                </c:pt>
                <c:pt idx="4">
                  <c:v>1.7999999999999998</c:v>
                </c:pt>
                <c:pt idx="5">
                  <c:v>1.9</c:v>
                </c:pt>
                <c:pt idx="6">
                  <c:v>1.95</c:v>
                </c:pt>
                <c:pt idx="7">
                  <c:v>2</c:v>
                </c:pt>
                <c:pt idx="8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5824"/>
        <c:axId val="149567360"/>
      </c:scatterChart>
      <c:catAx>
        <c:axId val="14956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/>
        </c:spPr>
        <c:txPr>
          <a:bodyPr rot="1500000" vert="horz"/>
          <a:lstStyle/>
          <a:p>
            <a:pPr>
              <a:defRPr/>
            </a:pPr>
            <a:endParaRPr lang="en-US"/>
          </a:p>
        </c:txPr>
        <c:crossAx val="149567360"/>
        <c:crossesAt val="0"/>
        <c:auto val="1"/>
        <c:lblAlgn val="ctr"/>
        <c:lblOffset val="100"/>
        <c:noMultiLvlLbl val="0"/>
      </c:catAx>
      <c:valAx>
        <c:axId val="149567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/>
                  <a:t>Revenue,</a:t>
                </a:r>
                <a:r>
                  <a:rPr lang="en-GB" sz="1200" baseline="0"/>
                  <a:t> (%)</a:t>
                </a:r>
                <a:endParaRPr lang="en-GB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6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57150</xdr:rowOff>
    </xdr:from>
    <xdr:to>
      <xdr:col>19</xdr:col>
      <xdr:colOff>571500</xdr:colOff>
      <xdr:row>3</xdr:row>
      <xdr:rowOff>211666</xdr:rowOff>
    </xdr:to>
    <xdr:sp macro="" textlink="">
      <xdr:nvSpPr>
        <xdr:cNvPr id="8" name="Right Arrow 7"/>
        <xdr:cNvSpPr/>
      </xdr:nvSpPr>
      <xdr:spPr>
        <a:xfrm>
          <a:off x="7448550" y="771525"/>
          <a:ext cx="4829175" cy="15451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508000</xdr:colOff>
      <xdr:row>3</xdr:row>
      <xdr:rowOff>57146</xdr:rowOff>
    </xdr:from>
    <xdr:to>
      <xdr:col>10</xdr:col>
      <xdr:colOff>600073</xdr:colOff>
      <xdr:row>3</xdr:row>
      <xdr:rowOff>222250</xdr:rowOff>
    </xdr:to>
    <xdr:sp macro="" textlink="">
      <xdr:nvSpPr>
        <xdr:cNvPr id="9" name="Right Arrow 8"/>
        <xdr:cNvSpPr/>
      </xdr:nvSpPr>
      <xdr:spPr>
        <a:xfrm rot="10800000">
          <a:off x="1727200" y="771521"/>
          <a:ext cx="4968873" cy="16510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28575</xdr:rowOff>
    </xdr:from>
    <xdr:to>
      <xdr:col>14</xdr:col>
      <xdr:colOff>161925</xdr:colOff>
      <xdr:row>23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20</xdr:row>
      <xdr:rowOff>142875</xdr:rowOff>
    </xdr:from>
    <xdr:to>
      <xdr:col>11</xdr:col>
      <xdr:colOff>219075</xdr:colOff>
      <xdr:row>36</xdr:row>
      <xdr:rowOff>28575</xdr:rowOff>
    </xdr:to>
    <xdr:sp macro="" textlink="">
      <xdr:nvSpPr>
        <xdr:cNvPr id="3" name="Freeform 2"/>
        <xdr:cNvSpPr/>
      </xdr:nvSpPr>
      <xdr:spPr>
        <a:xfrm>
          <a:off x="2628900" y="4067175"/>
          <a:ext cx="4000500" cy="2362200"/>
        </a:xfrm>
        <a:custGeom>
          <a:avLst/>
          <a:gdLst>
            <a:gd name="connsiteX0" fmla="*/ 0 w 3981450"/>
            <a:gd name="connsiteY0" fmla="*/ 2362200 h 2362200"/>
            <a:gd name="connsiteX1" fmla="*/ 2000250 w 3981450"/>
            <a:gd name="connsiteY1" fmla="*/ 0 h 2362200"/>
            <a:gd name="connsiteX2" fmla="*/ 3981450 w 3981450"/>
            <a:gd name="connsiteY2" fmla="*/ 2362200 h 2362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981450" h="2362200">
              <a:moveTo>
                <a:pt x="0" y="2362200"/>
              </a:moveTo>
              <a:cubicBezTo>
                <a:pt x="668337" y="1181100"/>
                <a:pt x="1336675" y="0"/>
                <a:pt x="2000250" y="0"/>
              </a:cubicBezTo>
              <a:cubicBezTo>
                <a:pt x="2663825" y="0"/>
                <a:pt x="3322637" y="1181100"/>
                <a:pt x="3981450" y="23622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220979</xdr:colOff>
      <xdr:row>1</xdr:row>
      <xdr:rowOff>45720</xdr:rowOff>
    </xdr:from>
    <xdr:to>
      <xdr:col>10</xdr:col>
      <xdr:colOff>352424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showGridLines="0" workbookViewId="0"/>
  </sheetViews>
  <sheetFormatPr defaultRowHeight="15" x14ac:dyDescent="0.25"/>
  <cols>
    <col min="2" max="2" width="28.28515625" customWidth="1"/>
    <col min="3" max="3" width="19.42578125" customWidth="1"/>
    <col min="4" max="4" width="41.140625" customWidth="1"/>
  </cols>
  <sheetData>
    <row r="1" spans="2:4" ht="15.75" thickBot="1" x14ac:dyDescent="0.3"/>
    <row r="2" spans="2:4" ht="16.5" thickBot="1" x14ac:dyDescent="0.3">
      <c r="B2" s="1" t="s">
        <v>5</v>
      </c>
      <c r="C2" s="2" t="s">
        <v>6</v>
      </c>
      <c r="D2" s="5" t="s">
        <v>0</v>
      </c>
    </row>
    <row r="3" spans="2:4" ht="15.75" x14ac:dyDescent="0.25">
      <c r="B3" s="6" t="s">
        <v>10</v>
      </c>
      <c r="C3" s="3" t="s">
        <v>7</v>
      </c>
      <c r="D3" s="6" t="s">
        <v>1</v>
      </c>
    </row>
    <row r="4" spans="2:4" ht="15.75" x14ac:dyDescent="0.25">
      <c r="B4" s="6" t="s">
        <v>11</v>
      </c>
      <c r="C4" s="3" t="s">
        <v>8</v>
      </c>
      <c r="D4" s="6" t="s">
        <v>2</v>
      </c>
    </row>
    <row r="5" spans="2:4" ht="15.75" x14ac:dyDescent="0.25">
      <c r="B5" s="6" t="s">
        <v>12</v>
      </c>
      <c r="C5" s="3" t="s">
        <v>9</v>
      </c>
      <c r="D5" s="6" t="s">
        <v>3</v>
      </c>
    </row>
    <row r="6" spans="2:4" ht="15.75" x14ac:dyDescent="0.25">
      <c r="B6" s="7" t="s">
        <v>5</v>
      </c>
      <c r="C6" s="4" t="s">
        <v>28</v>
      </c>
      <c r="D6" s="7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workbookViewId="0"/>
  </sheetViews>
  <sheetFormatPr defaultRowHeight="15.75" x14ac:dyDescent="0.25"/>
  <cols>
    <col min="1" max="1" width="9.140625" style="10"/>
    <col min="2" max="2" width="32.42578125" style="10" bestFit="1" customWidth="1"/>
    <col min="3" max="6" width="16.7109375" style="10" customWidth="1"/>
    <col min="7" max="16384" width="9.140625" style="10"/>
  </cols>
  <sheetData>
    <row r="1" spans="2:6" ht="16.5" thickBot="1" x14ac:dyDescent="0.3"/>
    <row r="2" spans="2:6" ht="33" customHeight="1" thickBot="1" x14ac:dyDescent="0.3">
      <c r="B2" s="1" t="s">
        <v>29</v>
      </c>
      <c r="C2" s="23" t="s">
        <v>10</v>
      </c>
      <c r="D2" s="23" t="s">
        <v>11</v>
      </c>
      <c r="E2" s="23" t="s">
        <v>34</v>
      </c>
      <c r="F2" s="23" t="s">
        <v>5</v>
      </c>
    </row>
    <row r="3" spans="2:6" x14ac:dyDescent="0.25">
      <c r="B3" s="12" t="s">
        <v>6</v>
      </c>
      <c r="C3" s="9" t="s">
        <v>7</v>
      </c>
      <c r="D3" s="9" t="s">
        <v>8</v>
      </c>
      <c r="E3" s="9" t="s">
        <v>9</v>
      </c>
      <c r="F3" s="9" t="s">
        <v>28</v>
      </c>
    </row>
    <row r="4" spans="2:6" ht="33" customHeight="1" x14ac:dyDescent="0.25">
      <c r="B4" s="8" t="s">
        <v>0</v>
      </c>
      <c r="C4" s="24" t="s">
        <v>32</v>
      </c>
      <c r="D4" s="24" t="s">
        <v>31</v>
      </c>
      <c r="E4" s="24" t="s">
        <v>30</v>
      </c>
      <c r="F4" s="24" t="s">
        <v>33</v>
      </c>
    </row>
    <row r="6" spans="2:6" x14ac:dyDescent="0.25">
      <c r="B6" s="13" t="s">
        <v>20</v>
      </c>
      <c r="C6" s="14"/>
      <c r="D6" s="14"/>
      <c r="E6" s="15"/>
      <c r="F6" s="15"/>
    </row>
    <row r="7" spans="2:6" x14ac:dyDescent="0.25">
      <c r="B7" s="25" t="s">
        <v>19</v>
      </c>
      <c r="C7" s="20">
        <f>0.25%+3.02%</f>
        <v>3.27E-2</v>
      </c>
      <c r="D7" s="18">
        <f>1.18%+0.64%</f>
        <v>1.8200000000000001E-2</v>
      </c>
      <c r="E7" s="19">
        <f>4.58%-0.48%</f>
        <v>4.1000000000000002E-2</v>
      </c>
      <c r="F7" s="19">
        <f>-6.32%+4.09%</f>
        <v>-2.2300000000000007E-2</v>
      </c>
    </row>
    <row r="8" spans="2:6" x14ac:dyDescent="0.25">
      <c r="B8" s="16" t="s">
        <v>16</v>
      </c>
      <c r="C8" s="18">
        <v>0.12230000000000001</v>
      </c>
      <c r="D8" s="18">
        <v>8.4699999999999998E-2</v>
      </c>
      <c r="E8" s="19">
        <v>9.1300000000000006E-2</v>
      </c>
      <c r="F8" s="19">
        <v>8.5000000000000006E-2</v>
      </c>
    </row>
    <row r="9" spans="2:6" x14ac:dyDescent="0.25">
      <c r="B9" s="16" t="s">
        <v>18</v>
      </c>
      <c r="C9" s="20">
        <v>0.1124</v>
      </c>
      <c r="D9" s="18">
        <v>7.85E-2</v>
      </c>
      <c r="E9" s="19">
        <v>0.10920000000000001</v>
      </c>
      <c r="F9" s="19">
        <v>0.1226</v>
      </c>
    </row>
    <row r="10" spans="2:6" x14ac:dyDescent="0.25">
      <c r="B10" s="17" t="s">
        <v>15</v>
      </c>
      <c r="C10" s="18">
        <v>2.5926999999999998</v>
      </c>
      <c r="D10" s="18">
        <v>4.5494000000000003</v>
      </c>
      <c r="E10" s="19">
        <v>5.3127000000000004</v>
      </c>
      <c r="F10" s="19">
        <v>4.5799000000000003</v>
      </c>
    </row>
    <row r="11" spans="2:6" x14ac:dyDescent="0.25">
      <c r="B11" s="17" t="s">
        <v>13</v>
      </c>
      <c r="C11" s="18">
        <v>8.0100000000000005E-2</v>
      </c>
      <c r="D11" s="18">
        <v>8.3299999999999999E-2</v>
      </c>
      <c r="E11" s="19">
        <v>9.2100000000000001E-2</v>
      </c>
      <c r="F11" s="19">
        <v>5.2999999999999999E-2</v>
      </c>
    </row>
    <row r="12" spans="2:6" x14ac:dyDescent="0.25">
      <c r="B12" s="16" t="s">
        <v>14</v>
      </c>
      <c r="C12" s="20">
        <v>-2.8799999999999999E-2</v>
      </c>
      <c r="D12" s="20">
        <v>-4.3200000000000002E-2</v>
      </c>
      <c r="E12" s="21">
        <v>-6.7000000000000004E-2</v>
      </c>
      <c r="F12" s="21">
        <v>-6.3200000000000006E-2</v>
      </c>
    </row>
    <row r="13" spans="2:6" x14ac:dyDescent="0.25">
      <c r="B13" s="16"/>
      <c r="C13" s="22"/>
      <c r="D13" s="20"/>
      <c r="E13" s="21"/>
      <c r="F13" s="21"/>
    </row>
    <row r="14" spans="2:6" x14ac:dyDescent="0.25">
      <c r="B14" s="13" t="s">
        <v>21</v>
      </c>
      <c r="C14" s="20"/>
      <c r="D14" s="20"/>
      <c r="E14" s="21"/>
      <c r="F14" s="21"/>
    </row>
    <row r="15" spans="2:6" x14ac:dyDescent="0.25">
      <c r="B15" s="16" t="s">
        <v>17</v>
      </c>
      <c r="C15" s="18">
        <v>5.9400000000000001E-2</v>
      </c>
      <c r="D15" s="20">
        <v>6.3899999999999998E-2</v>
      </c>
      <c r="E15" s="21">
        <v>9.3899999999999997E-2</v>
      </c>
      <c r="F15" s="21">
        <v>5.0700000000000002E-2</v>
      </c>
    </row>
    <row r="16" spans="2:6" x14ac:dyDescent="0.25">
      <c r="B16" s="16" t="s">
        <v>22</v>
      </c>
      <c r="C16" s="20">
        <v>2.2499999999999999E-2</v>
      </c>
      <c r="D16" s="20">
        <v>3.09E-2</v>
      </c>
      <c r="E16" s="20">
        <v>5.11E-2</v>
      </c>
      <c r="F16" s="20">
        <v>2.9000000000000001E-2</v>
      </c>
    </row>
    <row r="17" spans="2:6" x14ac:dyDescent="0.25">
      <c r="B17" s="16" t="s">
        <v>23</v>
      </c>
      <c r="C17" s="20">
        <v>6.1600000000000002E-2</v>
      </c>
      <c r="D17" s="20">
        <v>5.8799999999999998E-2</v>
      </c>
      <c r="E17" s="20">
        <v>8.1299999999999997E-2</v>
      </c>
      <c r="F17" s="20">
        <v>4.53E-2</v>
      </c>
    </row>
    <row r="18" spans="2:6" x14ac:dyDescent="0.25">
      <c r="B18" s="16" t="s">
        <v>24</v>
      </c>
      <c r="C18" s="20">
        <v>-7.2400000000000006E-2</v>
      </c>
      <c r="D18" s="20">
        <v>-6.3E-2</v>
      </c>
      <c r="E18" s="20">
        <v>-0.14419999999999999</v>
      </c>
      <c r="F18" s="20">
        <v>-0.1227</v>
      </c>
    </row>
    <row r="19" spans="2:6" x14ac:dyDescent="0.25">
      <c r="B19" s="25" t="s">
        <v>25</v>
      </c>
      <c r="C19" s="26">
        <v>1.72</v>
      </c>
      <c r="D19" s="26">
        <v>1.01</v>
      </c>
      <c r="E19" s="26">
        <v>0.76</v>
      </c>
      <c r="F19" s="26">
        <v>1.28</v>
      </c>
    </row>
    <row r="20" spans="2:6" x14ac:dyDescent="0.25">
      <c r="B20" s="16" t="s">
        <v>26</v>
      </c>
      <c r="C20" s="26">
        <v>4.55</v>
      </c>
      <c r="D20" s="26">
        <v>2.09</v>
      </c>
      <c r="E20" s="26">
        <v>1.4000000000000001</v>
      </c>
      <c r="F20" s="26">
        <v>2.2399999999999998</v>
      </c>
    </row>
    <row r="21" spans="2:6" x14ac:dyDescent="0.25">
      <c r="B21" s="16" t="s">
        <v>27</v>
      </c>
      <c r="C21" s="20">
        <v>0.73680000000000001</v>
      </c>
      <c r="D21" s="20">
        <v>0.60870000000000002</v>
      </c>
      <c r="E21" s="20">
        <v>0.56920000000000004</v>
      </c>
      <c r="F21" s="20">
        <v>0.71150000000000002</v>
      </c>
    </row>
    <row r="22" spans="2:6" x14ac:dyDescent="0.25">
      <c r="C22" s="11"/>
      <c r="D22" s="11"/>
      <c r="E22" s="11"/>
      <c r="F22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>
      <selection activeCell="B4" sqref="B4:G16"/>
    </sheetView>
  </sheetViews>
  <sheetFormatPr defaultRowHeight="15" x14ac:dyDescent="0.25"/>
  <cols>
    <col min="2" max="2" width="12.28515625" customWidth="1"/>
    <col min="3" max="3" width="37.140625" customWidth="1"/>
    <col min="4" max="7" width="18.7109375" customWidth="1"/>
  </cols>
  <sheetData>
    <row r="2" spans="2:7" x14ac:dyDescent="0.25">
      <c r="B2" s="29" t="s">
        <v>66</v>
      </c>
    </row>
    <row r="3" spans="2:7" ht="15.75" thickBot="1" x14ac:dyDescent="0.3">
      <c r="B3" s="29"/>
    </row>
    <row r="4" spans="2:7" ht="32.25" thickBot="1" x14ac:dyDescent="0.3">
      <c r="B4" s="23" t="s">
        <v>35</v>
      </c>
      <c r="C4" s="23" t="s">
        <v>36</v>
      </c>
      <c r="D4" s="23" t="s">
        <v>10</v>
      </c>
      <c r="E4" s="23" t="s">
        <v>11</v>
      </c>
      <c r="F4" s="23" t="s">
        <v>34</v>
      </c>
      <c r="G4" s="23" t="s">
        <v>5</v>
      </c>
    </row>
    <row r="5" spans="2:7" x14ac:dyDescent="0.25">
      <c r="B5" s="45">
        <v>44256</v>
      </c>
      <c r="C5" s="46" t="s">
        <v>45</v>
      </c>
      <c r="D5" s="47">
        <f>'HF RESULTS'!C7</f>
        <v>3.27E-2</v>
      </c>
      <c r="E5" s="47">
        <f>'HF RESULTS'!D7</f>
        <v>1.8200000000000001E-2</v>
      </c>
      <c r="F5" s="48">
        <f>'HF RESULTS'!E7</f>
        <v>4.1000000000000002E-2</v>
      </c>
      <c r="G5" s="47">
        <f>'HF RESULTS'!F7</f>
        <v>-2.2300000000000007E-2</v>
      </c>
    </row>
    <row r="6" spans="2:7" x14ac:dyDescent="0.25">
      <c r="B6" s="27">
        <v>42675</v>
      </c>
      <c r="C6" s="28" t="s">
        <v>37</v>
      </c>
      <c r="D6" s="30">
        <v>-9.4000000000000004E-3</v>
      </c>
      <c r="E6" s="30">
        <v>-1.8E-3</v>
      </c>
      <c r="F6" s="31">
        <v>3.8E-3</v>
      </c>
      <c r="G6" s="30">
        <v>3.0999999999999999E-3</v>
      </c>
    </row>
    <row r="7" spans="2:7" x14ac:dyDescent="0.25">
      <c r="B7" s="27">
        <v>42522</v>
      </c>
      <c r="C7" s="28" t="s">
        <v>38</v>
      </c>
      <c r="D7" s="30">
        <v>1.29E-2</v>
      </c>
      <c r="E7" s="30">
        <v>2.3199999999999998E-2</v>
      </c>
      <c r="F7" s="31">
        <v>4.1799999999999997E-2</v>
      </c>
      <c r="G7" s="30">
        <v>3.2000000000000002E-3</v>
      </c>
    </row>
    <row r="8" spans="2:7" x14ac:dyDescent="0.25">
      <c r="B8" s="27">
        <v>42401</v>
      </c>
      <c r="C8" s="28" t="s">
        <v>39</v>
      </c>
      <c r="D8" s="30">
        <v>-8.6E-3</v>
      </c>
      <c r="E8" s="30">
        <v>1.7100000000000001E-2</v>
      </c>
      <c r="F8" s="31">
        <v>1.9199999999999998E-2</v>
      </c>
      <c r="G8" s="30">
        <v>0</v>
      </c>
    </row>
    <row r="9" spans="2:7" x14ac:dyDescent="0.25">
      <c r="B9" s="27">
        <v>42370</v>
      </c>
      <c r="C9" s="28" t="s">
        <v>39</v>
      </c>
      <c r="D9" s="30">
        <v>4.3299999999999998E-2</v>
      </c>
      <c r="E9" s="30">
        <v>1.3299999999999999E-2</v>
      </c>
      <c r="F9" s="31">
        <v>2.4199999999999999E-2</v>
      </c>
      <c r="G9" s="30">
        <v>-1.7399999999999999E-2</v>
      </c>
    </row>
    <row r="10" spans="2:7" x14ac:dyDescent="0.25">
      <c r="B10" s="27">
        <v>42217</v>
      </c>
      <c r="C10" s="28" t="s">
        <v>40</v>
      </c>
      <c r="D10" s="30">
        <v>7.1999999999999998E-3</v>
      </c>
      <c r="E10" s="30">
        <v>-1.72E-2</v>
      </c>
      <c r="F10" s="31">
        <v>-2.5399999999999999E-2</v>
      </c>
      <c r="G10" s="30">
        <v>-1.9199999999999998E-2</v>
      </c>
    </row>
    <row r="11" spans="2:7" x14ac:dyDescent="0.25">
      <c r="B11" s="27">
        <v>42186</v>
      </c>
      <c r="C11" s="28" t="s">
        <v>40</v>
      </c>
      <c r="D11" s="30">
        <v>4.3E-3</v>
      </c>
      <c r="E11" s="30">
        <v>9.7000000000000003E-3</v>
      </c>
      <c r="F11" s="31">
        <v>-2.2499999999999999E-2</v>
      </c>
      <c r="G11" s="30">
        <v>-5.9999999999999995E-4</v>
      </c>
    </row>
    <row r="12" spans="2:7" x14ac:dyDescent="0.25">
      <c r="B12" s="27">
        <v>42156</v>
      </c>
      <c r="C12" s="28" t="s">
        <v>41</v>
      </c>
      <c r="D12" s="30">
        <v>1.84E-2</v>
      </c>
      <c r="E12" s="30">
        <v>-0.02</v>
      </c>
      <c r="F12" s="31">
        <v>-3.2800000000000003E-2</v>
      </c>
      <c r="G12" s="30">
        <v>-1.14E-2</v>
      </c>
    </row>
    <row r="13" spans="2:7" x14ac:dyDescent="0.25">
      <c r="B13" s="27">
        <v>42005</v>
      </c>
      <c r="C13" s="28" t="s">
        <v>42</v>
      </c>
      <c r="D13" s="30">
        <v>1.2999999999999999E-2</v>
      </c>
      <c r="E13" s="30">
        <v>3.2300000000000002E-2</v>
      </c>
      <c r="F13" s="31">
        <v>3.8699999999999998E-2</v>
      </c>
      <c r="G13" s="30">
        <v>7.7999999999999996E-3</v>
      </c>
    </row>
    <row r="14" spans="2:7" x14ac:dyDescent="0.25">
      <c r="B14" s="27">
        <v>41883</v>
      </c>
      <c r="C14" s="28" t="s">
        <v>43</v>
      </c>
      <c r="D14" s="30">
        <v>-5.7000000000000002E-3</v>
      </c>
      <c r="E14" s="30">
        <v>1.98</v>
      </c>
      <c r="F14" s="31">
        <v>3.33</v>
      </c>
      <c r="G14" s="30">
        <v>-2.2000000000000001E-3</v>
      </c>
    </row>
    <row r="15" spans="2:7" x14ac:dyDescent="0.25">
      <c r="B15" s="27">
        <v>41426</v>
      </c>
      <c r="C15" s="28" t="s">
        <v>44</v>
      </c>
      <c r="D15" s="30">
        <v>1.5599999999999999E-2</v>
      </c>
      <c r="E15" s="30">
        <v>-9.2999999999999992E-3</v>
      </c>
      <c r="F15" s="31">
        <v>-1.6799999999999999E-2</v>
      </c>
      <c r="G15" s="30">
        <v>-1.3100000000000001E-2</v>
      </c>
    </row>
    <row r="16" spans="2:7" ht="15.75" thickBot="1" x14ac:dyDescent="0.3">
      <c r="B16" s="32">
        <v>41395</v>
      </c>
      <c r="C16" s="33" t="s">
        <v>44</v>
      </c>
      <c r="D16" s="34">
        <v>1.55E-2</v>
      </c>
      <c r="E16" s="34">
        <v>-1.41E-2</v>
      </c>
      <c r="F16" s="35">
        <v>-1.0699999999999999E-2</v>
      </c>
      <c r="G16" s="34">
        <v>4.4999999999999997E-3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tabSelected="1" zoomScale="80" zoomScaleNormal="80" workbookViewId="0">
      <selection activeCell="A24" sqref="A24:XFD104"/>
    </sheetView>
  </sheetViews>
  <sheetFormatPr defaultRowHeight="18.75" x14ac:dyDescent="0.3"/>
  <cols>
    <col min="1" max="2" width="9.140625" style="64"/>
    <col min="3" max="3" width="9.140625" style="64" customWidth="1"/>
    <col min="4" max="10" width="9.140625" style="64"/>
    <col min="11" max="11" width="11" style="64" bestFit="1" customWidth="1"/>
    <col min="12" max="16384" width="9.140625" style="64"/>
  </cols>
  <sheetData>
    <row r="1" spans="2:21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2:21" x14ac:dyDescent="0.3">
      <c r="B2" s="64" t="s">
        <v>92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2:21" x14ac:dyDescent="0.3"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2:21" x14ac:dyDescent="0.3">
      <c r="B4" s="64" t="s">
        <v>93</v>
      </c>
      <c r="U4" s="64" t="s">
        <v>94</v>
      </c>
    </row>
    <row r="6" spans="2:21" ht="23.25" x14ac:dyDescent="0.35">
      <c r="D6" s="66"/>
      <c r="E6" s="133" t="s">
        <v>95</v>
      </c>
      <c r="F6" s="128"/>
      <c r="G6" s="128"/>
      <c r="H6" s="128"/>
      <c r="I6" s="128"/>
      <c r="J6" s="128"/>
      <c r="K6" s="128"/>
      <c r="L6" s="129" t="s">
        <v>96</v>
      </c>
      <c r="M6" s="134" t="s">
        <v>97</v>
      </c>
      <c r="N6" s="135"/>
      <c r="O6" s="135"/>
      <c r="P6" s="135"/>
      <c r="Q6" s="135"/>
      <c r="R6" s="135"/>
      <c r="S6" s="135"/>
      <c r="T6" s="135"/>
    </row>
    <row r="7" spans="2:21" ht="23.25" x14ac:dyDescent="0.35">
      <c r="D7" s="66"/>
      <c r="E7" s="128"/>
      <c r="F7" s="128"/>
      <c r="G7" s="128"/>
      <c r="H7" s="128"/>
      <c r="I7" s="128"/>
      <c r="J7" s="128"/>
      <c r="K7" s="128"/>
      <c r="L7" s="130"/>
      <c r="M7" s="135"/>
      <c r="N7" s="135"/>
      <c r="O7" s="135"/>
      <c r="P7" s="135"/>
      <c r="Q7" s="135"/>
      <c r="R7" s="135"/>
      <c r="S7" s="135"/>
      <c r="T7" s="135"/>
    </row>
    <row r="8" spans="2:21" ht="23.25" x14ac:dyDescent="0.35">
      <c r="D8" s="66"/>
      <c r="E8" s="66"/>
      <c r="F8" s="66"/>
      <c r="G8" s="66"/>
      <c r="H8" s="66"/>
      <c r="I8" s="66"/>
      <c r="J8" s="66"/>
      <c r="K8" s="66"/>
      <c r="L8" s="67"/>
      <c r="M8" s="67"/>
      <c r="N8" s="67"/>
      <c r="O8" s="67"/>
      <c r="P8" s="67"/>
      <c r="Q8" s="67"/>
      <c r="R8" s="67"/>
      <c r="S8" s="67"/>
      <c r="T8" s="67"/>
    </row>
    <row r="9" spans="2:21" ht="23.25" x14ac:dyDescent="0.35">
      <c r="D9" s="66"/>
      <c r="E9" s="66"/>
      <c r="F9" s="66"/>
      <c r="G9" s="133" t="s">
        <v>98</v>
      </c>
      <c r="H9" s="128"/>
      <c r="I9" s="128"/>
      <c r="J9" s="128"/>
      <c r="K9" s="128"/>
      <c r="L9" s="67" t="s">
        <v>99</v>
      </c>
      <c r="M9" s="136" t="s">
        <v>100</v>
      </c>
      <c r="N9" s="135"/>
      <c r="O9" s="135"/>
      <c r="P9" s="135"/>
      <c r="Q9" s="135"/>
      <c r="R9" s="135"/>
      <c r="S9" s="135"/>
      <c r="T9" s="66"/>
    </row>
    <row r="10" spans="2:21" ht="23.25" x14ac:dyDescent="0.35">
      <c r="D10" s="66"/>
      <c r="E10" s="66"/>
      <c r="F10" s="66"/>
      <c r="G10" s="128"/>
      <c r="H10" s="128"/>
      <c r="I10" s="128"/>
      <c r="J10" s="128"/>
      <c r="K10" s="128"/>
      <c r="L10" s="67"/>
      <c r="M10" s="135"/>
      <c r="N10" s="135"/>
      <c r="O10" s="135"/>
      <c r="P10" s="135"/>
      <c r="Q10" s="135"/>
      <c r="R10" s="135"/>
      <c r="S10" s="135"/>
      <c r="T10" s="66"/>
    </row>
    <row r="11" spans="2:21" ht="23.25" x14ac:dyDescent="0.35">
      <c r="D11" s="66"/>
      <c r="E11" s="66"/>
      <c r="F11" s="66"/>
      <c r="G11" s="66"/>
      <c r="H11" s="66"/>
      <c r="I11" s="66"/>
      <c r="J11" s="66"/>
      <c r="K11" s="66"/>
      <c r="L11" s="67"/>
      <c r="M11" s="66"/>
      <c r="N11" s="66"/>
      <c r="O11" s="66"/>
      <c r="P11" s="66"/>
      <c r="Q11" s="66"/>
      <c r="R11" s="66"/>
      <c r="S11" s="66"/>
      <c r="T11" s="66"/>
    </row>
    <row r="12" spans="2:21" ht="23.25" x14ac:dyDescent="0.35">
      <c r="D12" s="66"/>
      <c r="E12" s="66"/>
      <c r="F12" s="66"/>
      <c r="G12" s="127" t="s">
        <v>101</v>
      </c>
      <c r="H12" s="128"/>
      <c r="I12" s="128"/>
      <c r="J12" s="128"/>
      <c r="K12" s="128"/>
      <c r="L12" s="129" t="s">
        <v>102</v>
      </c>
      <c r="M12" s="131" t="s">
        <v>103</v>
      </c>
      <c r="N12" s="132"/>
      <c r="O12" s="132"/>
      <c r="P12" s="132"/>
      <c r="Q12" s="66"/>
      <c r="R12" s="66"/>
      <c r="S12" s="66"/>
      <c r="T12" s="66"/>
    </row>
    <row r="13" spans="2:21" ht="23.25" x14ac:dyDescent="0.35">
      <c r="D13" s="66"/>
      <c r="E13" s="66"/>
      <c r="F13" s="66"/>
      <c r="G13" s="128"/>
      <c r="H13" s="128"/>
      <c r="I13" s="128"/>
      <c r="J13" s="128"/>
      <c r="K13" s="128"/>
      <c r="L13" s="130"/>
      <c r="M13" s="132"/>
      <c r="N13" s="132"/>
      <c r="O13" s="132"/>
      <c r="P13" s="132"/>
      <c r="Q13" s="66"/>
      <c r="R13" s="66"/>
      <c r="S13" s="66"/>
      <c r="T13" s="66"/>
    </row>
    <row r="14" spans="2:21" ht="23.25" x14ac:dyDescent="0.35">
      <c r="D14" s="66"/>
      <c r="E14" s="66"/>
      <c r="F14" s="66"/>
      <c r="G14" s="66"/>
      <c r="H14" s="67"/>
      <c r="I14" s="67"/>
      <c r="J14" s="67"/>
      <c r="K14" s="67"/>
      <c r="L14" s="67"/>
      <c r="M14" s="66"/>
      <c r="N14" s="66"/>
      <c r="O14" s="66"/>
      <c r="P14" s="66"/>
      <c r="Q14" s="66"/>
      <c r="R14" s="66"/>
      <c r="S14" s="66"/>
      <c r="T14" s="66"/>
    </row>
    <row r="15" spans="2:21" ht="23.25" x14ac:dyDescent="0.35">
      <c r="D15" s="127" t="s">
        <v>104</v>
      </c>
      <c r="E15" s="128"/>
      <c r="F15" s="128"/>
      <c r="G15" s="128"/>
      <c r="H15" s="128"/>
      <c r="I15" s="128"/>
      <c r="J15" s="128"/>
      <c r="K15" s="128"/>
      <c r="L15" s="129" t="s">
        <v>105</v>
      </c>
      <c r="M15" s="136" t="s">
        <v>106</v>
      </c>
      <c r="N15" s="135"/>
      <c r="O15" s="135"/>
      <c r="P15" s="135"/>
      <c r="Q15" s="135"/>
      <c r="R15" s="135"/>
      <c r="S15" s="135"/>
      <c r="T15" s="66"/>
    </row>
    <row r="16" spans="2:21" ht="30" customHeight="1" x14ac:dyDescent="0.35">
      <c r="D16" s="128"/>
      <c r="E16" s="128"/>
      <c r="F16" s="128"/>
      <c r="G16" s="128"/>
      <c r="H16" s="128"/>
      <c r="I16" s="128"/>
      <c r="J16" s="128"/>
      <c r="K16" s="128"/>
      <c r="L16" s="130"/>
      <c r="M16" s="135"/>
      <c r="N16" s="135"/>
      <c r="O16" s="135"/>
      <c r="P16" s="135"/>
      <c r="Q16" s="135"/>
      <c r="R16" s="135"/>
      <c r="S16" s="135"/>
      <c r="T16" s="66"/>
    </row>
    <row r="17" spans="4:20" ht="23.25" x14ac:dyDescent="0.35">
      <c r="D17" s="66"/>
      <c r="E17" s="66"/>
      <c r="F17" s="66"/>
      <c r="G17" s="67"/>
      <c r="H17" s="67"/>
      <c r="I17" s="67"/>
      <c r="J17" s="67"/>
      <c r="K17" s="67"/>
      <c r="L17" s="67"/>
      <c r="M17" s="66"/>
      <c r="N17" s="66"/>
      <c r="O17" s="66"/>
      <c r="P17" s="66"/>
      <c r="Q17" s="66"/>
      <c r="R17" s="66"/>
      <c r="S17" s="66"/>
      <c r="T17" s="66"/>
    </row>
    <row r="18" spans="4:20" ht="23.25" x14ac:dyDescent="0.35">
      <c r="D18" s="66"/>
      <c r="E18" s="66"/>
      <c r="F18" s="66"/>
      <c r="G18" s="66"/>
      <c r="H18" s="133" t="s">
        <v>107</v>
      </c>
      <c r="I18" s="128"/>
      <c r="J18" s="128"/>
      <c r="K18" s="128"/>
      <c r="L18" s="129" t="s">
        <v>99</v>
      </c>
      <c r="M18" s="136" t="s">
        <v>108</v>
      </c>
      <c r="N18" s="135"/>
      <c r="O18" s="135"/>
      <c r="P18" s="135"/>
      <c r="Q18" s="66"/>
      <c r="R18" s="66"/>
      <c r="S18" s="66"/>
      <c r="T18" s="66"/>
    </row>
    <row r="19" spans="4:20" ht="23.25" x14ac:dyDescent="0.35">
      <c r="D19" s="66"/>
      <c r="E19" s="66"/>
      <c r="F19" s="66"/>
      <c r="G19" s="66"/>
      <c r="H19" s="128"/>
      <c r="I19" s="128"/>
      <c r="J19" s="128"/>
      <c r="K19" s="128"/>
      <c r="L19" s="130"/>
      <c r="M19" s="135"/>
      <c r="N19" s="135"/>
      <c r="O19" s="135"/>
      <c r="P19" s="135"/>
      <c r="Q19" s="66"/>
      <c r="R19" s="66"/>
      <c r="S19" s="66"/>
      <c r="T19" s="66"/>
    </row>
    <row r="20" spans="4:20" ht="23.25" x14ac:dyDescent="0.35">
      <c r="D20" s="66"/>
      <c r="E20" s="66"/>
      <c r="F20" s="66"/>
      <c r="G20" s="66"/>
      <c r="H20" s="66"/>
      <c r="I20" s="66"/>
      <c r="J20" s="66"/>
      <c r="K20" s="66"/>
      <c r="L20" s="67"/>
      <c r="M20" s="66"/>
      <c r="N20" s="66"/>
      <c r="O20" s="66"/>
      <c r="P20" s="66"/>
      <c r="Q20" s="66"/>
      <c r="R20" s="66"/>
      <c r="S20" s="66"/>
      <c r="T20" s="66"/>
    </row>
    <row r="21" spans="4:20" ht="23.25" x14ac:dyDescent="0.35">
      <c r="D21" s="66"/>
      <c r="E21" s="66"/>
      <c r="F21" s="66"/>
      <c r="G21" s="66"/>
      <c r="H21" s="66"/>
      <c r="I21" s="66"/>
      <c r="J21" s="66"/>
      <c r="K21" s="66"/>
      <c r="L21" s="129" t="s">
        <v>109</v>
      </c>
      <c r="M21" s="134" t="s">
        <v>110</v>
      </c>
      <c r="N21" s="135"/>
      <c r="O21" s="135"/>
      <c r="P21" s="135"/>
      <c r="Q21" s="138"/>
      <c r="R21" s="66"/>
      <c r="S21" s="66"/>
      <c r="T21" s="66"/>
    </row>
    <row r="22" spans="4:20" x14ac:dyDescent="0.3">
      <c r="L22" s="137"/>
      <c r="M22" s="135"/>
      <c r="N22" s="135"/>
      <c r="O22" s="135"/>
      <c r="P22" s="135"/>
      <c r="Q22" s="138"/>
    </row>
  </sheetData>
  <mergeCells count="16">
    <mergeCell ref="L21:L22"/>
    <mergeCell ref="M21:Q22"/>
    <mergeCell ref="D15:K16"/>
    <mergeCell ref="L15:L16"/>
    <mergeCell ref="M15:S16"/>
    <mergeCell ref="H18:K19"/>
    <mergeCell ref="L18:L19"/>
    <mergeCell ref="M18:P19"/>
    <mergeCell ref="G12:K13"/>
    <mergeCell ref="L12:L13"/>
    <mergeCell ref="M12:P13"/>
    <mergeCell ref="E6:K7"/>
    <mergeCell ref="L6:L7"/>
    <mergeCell ref="M6:T7"/>
    <mergeCell ref="G9:K10"/>
    <mergeCell ref="M9:S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/>
  </sheetViews>
  <sheetFormatPr defaultRowHeight="15" x14ac:dyDescent="0.25"/>
  <cols>
    <col min="2" max="2" width="13.85546875" bestFit="1" customWidth="1"/>
  </cols>
  <sheetData>
    <row r="2" spans="2:6" x14ac:dyDescent="0.25">
      <c r="C2" s="68" t="s">
        <v>112</v>
      </c>
      <c r="D2" s="68" t="s">
        <v>113</v>
      </c>
      <c r="E2" s="68" t="s">
        <v>145</v>
      </c>
      <c r="F2" s="68" t="s">
        <v>114</v>
      </c>
    </row>
    <row r="3" spans="2:6" x14ac:dyDescent="0.25">
      <c r="B3" t="s">
        <v>115</v>
      </c>
      <c r="C3" s="58">
        <v>90</v>
      </c>
      <c r="D3" s="58">
        <v>90</v>
      </c>
      <c r="E3" s="58">
        <v>80</v>
      </c>
      <c r="F3" s="58">
        <v>60</v>
      </c>
    </row>
    <row r="4" spans="2:6" x14ac:dyDescent="0.25">
      <c r="B4" t="s">
        <v>116</v>
      </c>
      <c r="C4" s="58">
        <v>90</v>
      </c>
      <c r="D4" s="58">
        <v>80</v>
      </c>
      <c r="E4" s="58">
        <v>70</v>
      </c>
      <c r="F4" s="58">
        <v>50</v>
      </c>
    </row>
    <row r="5" spans="2:6" x14ac:dyDescent="0.25">
      <c r="B5" t="s">
        <v>117</v>
      </c>
      <c r="C5" s="58">
        <v>50</v>
      </c>
      <c r="D5" s="58">
        <v>60</v>
      </c>
      <c r="E5" s="58">
        <v>40</v>
      </c>
      <c r="F5" s="58">
        <v>70</v>
      </c>
    </row>
    <row r="6" spans="2:6" x14ac:dyDescent="0.25">
      <c r="B6" t="s">
        <v>118</v>
      </c>
      <c r="C6" s="58">
        <v>90</v>
      </c>
      <c r="D6" s="58">
        <v>80</v>
      </c>
      <c r="E6" s="58">
        <v>80</v>
      </c>
      <c r="F6" s="58">
        <v>50</v>
      </c>
    </row>
    <row r="7" spans="2:6" x14ac:dyDescent="0.25">
      <c r="B7" t="s">
        <v>119</v>
      </c>
      <c r="C7" s="58">
        <v>60</v>
      </c>
      <c r="D7" s="58">
        <v>70</v>
      </c>
      <c r="E7" s="58">
        <v>60</v>
      </c>
      <c r="F7" s="58">
        <v>60</v>
      </c>
    </row>
    <row r="8" spans="2:6" x14ac:dyDescent="0.25">
      <c r="B8" t="s">
        <v>120</v>
      </c>
      <c r="C8" s="58">
        <v>60</v>
      </c>
      <c r="D8" s="58">
        <v>70</v>
      </c>
      <c r="E8" s="58">
        <v>50</v>
      </c>
      <c r="F8" s="58">
        <v>80</v>
      </c>
    </row>
    <row r="9" spans="2:6" x14ac:dyDescent="0.25">
      <c r="B9" t="s">
        <v>121</v>
      </c>
      <c r="C9" s="58">
        <v>60</v>
      </c>
      <c r="D9" s="58">
        <v>60</v>
      </c>
      <c r="E9" s="58">
        <v>50</v>
      </c>
      <c r="F9" s="58">
        <v>50</v>
      </c>
    </row>
    <row r="10" spans="2:6" x14ac:dyDescent="0.25">
      <c r="B10" t="s">
        <v>122</v>
      </c>
      <c r="C10" s="58">
        <v>50</v>
      </c>
      <c r="D10" s="58">
        <v>50</v>
      </c>
      <c r="E10" s="58">
        <v>40</v>
      </c>
      <c r="F10" s="58">
        <v>70</v>
      </c>
    </row>
    <row r="11" spans="2:6" x14ac:dyDescent="0.25">
      <c r="B11" t="s">
        <v>123</v>
      </c>
      <c r="C11" s="58">
        <v>50</v>
      </c>
      <c r="D11" s="58">
        <v>40</v>
      </c>
      <c r="E11" s="58">
        <v>30</v>
      </c>
      <c r="F11" s="58">
        <v>70</v>
      </c>
    </row>
    <row r="12" spans="2:6" x14ac:dyDescent="0.25">
      <c r="B12" t="s">
        <v>124</v>
      </c>
      <c r="C12" s="58">
        <v>50</v>
      </c>
      <c r="D12" s="58">
        <v>50</v>
      </c>
      <c r="E12" s="58">
        <v>50</v>
      </c>
      <c r="F12" s="58">
        <v>70</v>
      </c>
    </row>
    <row r="13" spans="2:6" x14ac:dyDescent="0.25">
      <c r="B13" t="s">
        <v>125</v>
      </c>
      <c r="C13" s="58">
        <v>40</v>
      </c>
      <c r="D13" s="58">
        <v>40</v>
      </c>
      <c r="E13" s="58">
        <v>40</v>
      </c>
      <c r="F13" s="58">
        <v>70</v>
      </c>
    </row>
    <row r="14" spans="2:6" x14ac:dyDescent="0.25">
      <c r="B14" t="s">
        <v>107</v>
      </c>
      <c r="C14" s="58">
        <v>20</v>
      </c>
      <c r="D14" s="58">
        <v>20</v>
      </c>
      <c r="E14" s="58">
        <v>20</v>
      </c>
      <c r="F14" s="58">
        <v>30</v>
      </c>
    </row>
    <row r="16" spans="2:6" x14ac:dyDescent="0.25">
      <c r="B16" s="36" t="s">
        <v>126</v>
      </c>
    </row>
    <row r="17" spans="2:3" x14ac:dyDescent="0.25">
      <c r="B17" t="s">
        <v>115</v>
      </c>
      <c r="C17" s="58"/>
    </row>
    <row r="18" spans="2:3" x14ac:dyDescent="0.25">
      <c r="B18" t="s">
        <v>116</v>
      </c>
    </row>
    <row r="19" spans="2:3" x14ac:dyDescent="0.25">
      <c r="B19" t="s">
        <v>117</v>
      </c>
    </row>
    <row r="20" spans="2:3" x14ac:dyDescent="0.25">
      <c r="B20" t="s">
        <v>118</v>
      </c>
    </row>
    <row r="21" spans="2:3" x14ac:dyDescent="0.25">
      <c r="B21" t="s">
        <v>119</v>
      </c>
    </row>
    <row r="22" spans="2:3" x14ac:dyDescent="0.25">
      <c r="B22" t="s">
        <v>120</v>
      </c>
    </row>
    <row r="23" spans="2:3" x14ac:dyDescent="0.25">
      <c r="B23" t="s">
        <v>121</v>
      </c>
    </row>
    <row r="24" spans="2:3" x14ac:dyDescent="0.25">
      <c r="B24" t="s">
        <v>122</v>
      </c>
    </row>
    <row r="25" spans="2:3" x14ac:dyDescent="0.25">
      <c r="B25" t="s">
        <v>123</v>
      </c>
    </row>
    <row r="26" spans="2:3" x14ac:dyDescent="0.25">
      <c r="B26" t="s">
        <v>124</v>
      </c>
    </row>
    <row r="27" spans="2:3" x14ac:dyDescent="0.25">
      <c r="B27" t="s">
        <v>125</v>
      </c>
    </row>
    <row r="28" spans="2:3" x14ac:dyDescent="0.25">
      <c r="B28" t="s">
        <v>107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showGridLines="0" zoomScaleNormal="100" workbookViewId="0"/>
  </sheetViews>
  <sheetFormatPr defaultRowHeight="15" x14ac:dyDescent="0.25"/>
  <cols>
    <col min="2" max="4" width="9.42578125" customWidth="1"/>
    <col min="5" max="11" width="8.7109375" customWidth="1"/>
    <col min="12" max="12" width="6.5703125" bestFit="1" customWidth="1"/>
  </cols>
  <sheetData>
    <row r="3" spans="2:13" x14ac:dyDescent="0.25">
      <c r="B3" s="36"/>
      <c r="E3" s="36" t="s">
        <v>127</v>
      </c>
      <c r="G3" s="36" t="s">
        <v>128</v>
      </c>
      <c r="I3" s="36"/>
    </row>
    <row r="4" spans="2:13" ht="137.25" x14ac:dyDescent="0.25">
      <c r="B4" s="69"/>
      <c r="C4" s="70"/>
      <c r="D4" s="71"/>
      <c r="E4" s="37" t="s">
        <v>129</v>
      </c>
      <c r="F4" s="37" t="s">
        <v>130</v>
      </c>
      <c r="G4" s="72" t="s">
        <v>131</v>
      </c>
      <c r="H4" s="72" t="s">
        <v>132</v>
      </c>
      <c r="I4" s="72" t="s">
        <v>111</v>
      </c>
      <c r="J4" s="72" t="s">
        <v>103</v>
      </c>
      <c r="K4" s="73" t="s">
        <v>133</v>
      </c>
      <c r="L4" s="74"/>
    </row>
    <row r="5" spans="2:13" x14ac:dyDescent="0.25">
      <c r="B5" s="75" t="s">
        <v>134</v>
      </c>
      <c r="C5" s="76"/>
      <c r="D5" s="77"/>
      <c r="E5" s="78"/>
      <c r="F5" s="78"/>
      <c r="G5" s="78"/>
      <c r="H5" s="78"/>
      <c r="I5" s="78"/>
      <c r="J5" s="78"/>
      <c r="K5" s="78"/>
      <c r="L5" s="58"/>
    </row>
    <row r="6" spans="2:13" x14ac:dyDescent="0.25">
      <c r="B6" s="79" t="s">
        <v>53</v>
      </c>
      <c r="C6" s="52"/>
      <c r="D6" s="80"/>
      <c r="E6" s="81"/>
      <c r="F6" s="81"/>
      <c r="G6" s="81"/>
      <c r="H6" s="81"/>
      <c r="I6" s="81"/>
      <c r="J6" s="82">
        <v>5</v>
      </c>
      <c r="K6" s="82">
        <f t="shared" ref="K6:K13" si="0">SUM(E6:J6)</f>
        <v>5</v>
      </c>
      <c r="L6" s="83"/>
    </row>
    <row r="7" spans="2:13" x14ac:dyDescent="0.25">
      <c r="B7" s="79" t="s">
        <v>54</v>
      </c>
      <c r="C7" s="52"/>
      <c r="D7" s="80"/>
      <c r="E7" s="81">
        <v>5</v>
      </c>
      <c r="F7" s="81">
        <v>5</v>
      </c>
      <c r="G7" s="81">
        <v>2</v>
      </c>
      <c r="H7" s="81">
        <v>2</v>
      </c>
      <c r="I7" s="81">
        <v>5</v>
      </c>
      <c r="J7" s="81">
        <v>5</v>
      </c>
      <c r="K7" s="81">
        <f t="shared" si="0"/>
        <v>24</v>
      </c>
      <c r="L7" s="58"/>
    </row>
    <row r="8" spans="2:13" x14ac:dyDescent="0.25">
      <c r="B8" s="79" t="s">
        <v>55</v>
      </c>
      <c r="C8" s="52"/>
      <c r="D8" s="80"/>
      <c r="E8" s="81">
        <v>5</v>
      </c>
      <c r="F8" s="81">
        <v>5</v>
      </c>
      <c r="G8" s="81">
        <v>2</v>
      </c>
      <c r="H8" s="81">
        <v>2</v>
      </c>
      <c r="I8" s="81">
        <v>5</v>
      </c>
      <c r="J8" s="81">
        <v>2</v>
      </c>
      <c r="K8" s="81">
        <f t="shared" si="0"/>
        <v>21</v>
      </c>
      <c r="L8" s="58"/>
    </row>
    <row r="9" spans="2:13" x14ac:dyDescent="0.25">
      <c r="B9" s="79" t="s">
        <v>135</v>
      </c>
      <c r="C9" s="52"/>
      <c r="D9" s="80"/>
      <c r="E9" s="81">
        <v>5</v>
      </c>
      <c r="F9" s="81">
        <v>5</v>
      </c>
      <c r="G9" s="81"/>
      <c r="H9" s="81"/>
      <c r="I9" s="81">
        <v>10</v>
      </c>
      <c r="J9" s="81"/>
      <c r="K9" s="81">
        <f t="shared" si="0"/>
        <v>20</v>
      </c>
      <c r="L9" s="58"/>
    </row>
    <row r="10" spans="2:13" x14ac:dyDescent="0.25">
      <c r="B10" s="84"/>
      <c r="C10" s="85"/>
      <c r="D10" s="86"/>
      <c r="E10" s="87"/>
      <c r="F10" s="87"/>
      <c r="G10" s="87"/>
      <c r="H10" s="87"/>
      <c r="I10" s="87"/>
      <c r="J10" s="87"/>
      <c r="K10" s="87"/>
      <c r="L10" s="58"/>
    </row>
    <row r="11" spans="2:13" x14ac:dyDescent="0.25">
      <c r="B11" s="88" t="s">
        <v>136</v>
      </c>
      <c r="C11" s="76"/>
      <c r="D11" s="77"/>
      <c r="E11" s="81"/>
      <c r="F11" s="81"/>
      <c r="G11" s="81"/>
      <c r="H11" s="81"/>
      <c r="I11" s="81"/>
      <c r="J11" s="81"/>
      <c r="K11" s="81"/>
      <c r="L11" s="58"/>
    </row>
    <row r="12" spans="2:13" x14ac:dyDescent="0.25">
      <c r="B12" s="89" t="s">
        <v>137</v>
      </c>
      <c r="C12" s="52"/>
      <c r="D12" s="80"/>
      <c r="E12" s="81">
        <v>-3</v>
      </c>
      <c r="F12" s="81">
        <v>-3</v>
      </c>
      <c r="G12" s="81"/>
      <c r="H12" s="81"/>
      <c r="I12" s="81">
        <v>-5</v>
      </c>
      <c r="J12" s="81"/>
      <c r="K12" s="81">
        <f t="shared" si="0"/>
        <v>-11</v>
      </c>
      <c r="L12" s="58"/>
    </row>
    <row r="13" spans="2:13" x14ac:dyDescent="0.25">
      <c r="B13" s="89" t="s">
        <v>138</v>
      </c>
      <c r="C13" s="52"/>
      <c r="D13" s="80"/>
      <c r="E13" s="81">
        <v>-5</v>
      </c>
      <c r="F13" s="81">
        <v>-3</v>
      </c>
      <c r="G13" s="81">
        <v>-5</v>
      </c>
      <c r="H13" s="81"/>
      <c r="I13" s="81">
        <v>-5</v>
      </c>
      <c r="J13" s="81"/>
      <c r="K13" s="81">
        <f t="shared" si="0"/>
        <v>-18</v>
      </c>
      <c r="L13" s="58"/>
    </row>
    <row r="14" spans="2:13" x14ac:dyDescent="0.25">
      <c r="B14" s="89" t="s">
        <v>139</v>
      </c>
      <c r="C14" s="52"/>
      <c r="D14" s="80"/>
      <c r="E14" s="81">
        <v>-3</v>
      </c>
      <c r="F14" s="81">
        <v>-5</v>
      </c>
      <c r="G14" s="81"/>
      <c r="H14" s="81"/>
      <c r="I14" s="81">
        <v>-5</v>
      </c>
      <c r="J14" s="81"/>
      <c r="K14" s="81">
        <f t="shared" ref="K14" si="1">SUM(E14:J14)</f>
        <v>-13</v>
      </c>
      <c r="L14" s="58"/>
    </row>
    <row r="15" spans="2:13" x14ac:dyDescent="0.25">
      <c r="B15" s="89" t="s">
        <v>140</v>
      </c>
      <c r="C15" s="52"/>
      <c r="D15" s="80"/>
      <c r="E15" s="81">
        <v>-5</v>
      </c>
      <c r="F15" s="81">
        <v>-2</v>
      </c>
      <c r="G15" s="81"/>
      <c r="H15" s="81"/>
      <c r="I15" s="81"/>
      <c r="J15" s="81"/>
      <c r="K15" s="81">
        <f>SUM(E15:J15)</f>
        <v>-7</v>
      </c>
      <c r="L15" s="58"/>
    </row>
    <row r="16" spans="2:13" x14ac:dyDescent="0.25">
      <c r="B16" s="90" t="s">
        <v>141</v>
      </c>
      <c r="C16" s="85"/>
      <c r="D16" s="86"/>
      <c r="E16" s="87">
        <v>-3</v>
      </c>
      <c r="F16" s="87">
        <v>-3</v>
      </c>
      <c r="G16" s="87">
        <v>-3</v>
      </c>
      <c r="H16" s="87">
        <v>-3</v>
      </c>
      <c r="I16" s="87">
        <v>-3</v>
      </c>
      <c r="J16" s="87">
        <v>-3</v>
      </c>
      <c r="K16" s="87">
        <f t="shared" ref="K16:K17" si="2">SUM(E16:J16)</f>
        <v>-18</v>
      </c>
      <c r="M16" s="58"/>
    </row>
    <row r="17" spans="2:13" x14ac:dyDescent="0.25">
      <c r="B17" s="91" t="s">
        <v>181</v>
      </c>
      <c r="C17" s="92"/>
      <c r="D17" s="92"/>
      <c r="E17" s="93">
        <f t="shared" ref="E17:J17" si="3">SUM(E5:E16)</f>
        <v>-4</v>
      </c>
      <c r="F17" s="93">
        <f t="shared" si="3"/>
        <v>-1</v>
      </c>
      <c r="G17" s="93">
        <f t="shared" si="3"/>
        <v>-4</v>
      </c>
      <c r="H17" s="94">
        <f t="shared" si="3"/>
        <v>1</v>
      </c>
      <c r="I17" s="95">
        <f t="shared" si="3"/>
        <v>2</v>
      </c>
      <c r="J17" s="95">
        <f t="shared" si="3"/>
        <v>9</v>
      </c>
      <c r="K17" s="95">
        <f t="shared" si="2"/>
        <v>3</v>
      </c>
      <c r="M17" s="58"/>
    </row>
    <row r="18" spans="2:13" x14ac:dyDescent="0.25">
      <c r="M18" s="58"/>
    </row>
    <row r="19" spans="2:13" x14ac:dyDescent="0.25">
      <c r="B19" s="36"/>
      <c r="E19" s="36" t="s">
        <v>127</v>
      </c>
      <c r="G19" s="36" t="s">
        <v>128</v>
      </c>
      <c r="I19" s="36"/>
      <c r="M19" s="58"/>
    </row>
    <row r="20" spans="2:13" ht="137.25" x14ac:dyDescent="0.25">
      <c r="B20" s="69"/>
      <c r="C20" s="70"/>
      <c r="D20" s="71"/>
      <c r="E20" s="37" t="s">
        <v>129</v>
      </c>
      <c r="F20" s="37" t="s">
        <v>130</v>
      </c>
      <c r="G20" s="72" t="s">
        <v>131</v>
      </c>
      <c r="H20" s="72" t="s">
        <v>132</v>
      </c>
      <c r="I20" s="72" t="s">
        <v>111</v>
      </c>
      <c r="J20" s="72" t="s">
        <v>103</v>
      </c>
      <c r="K20" s="73" t="s">
        <v>133</v>
      </c>
      <c r="M20" s="58"/>
    </row>
    <row r="21" spans="2:13" x14ac:dyDescent="0.25">
      <c r="B21" s="88" t="s">
        <v>182</v>
      </c>
      <c r="C21" s="76"/>
      <c r="D21" s="76"/>
      <c r="E21" s="96">
        <f t="shared" ref="E21:J21" si="4">SUM(E6:E16)</f>
        <v>-4</v>
      </c>
      <c r="F21" s="96">
        <f t="shared" si="4"/>
        <v>-1</v>
      </c>
      <c r="G21" s="96">
        <f t="shared" si="4"/>
        <v>-4</v>
      </c>
      <c r="H21" s="97">
        <f t="shared" si="4"/>
        <v>1</v>
      </c>
      <c r="I21" s="98">
        <f t="shared" si="4"/>
        <v>2</v>
      </c>
      <c r="J21" s="98">
        <f t="shared" si="4"/>
        <v>9</v>
      </c>
      <c r="K21" s="98">
        <f>SUM(E21:J21)</f>
        <v>3</v>
      </c>
      <c r="M21" s="58"/>
    </row>
    <row r="22" spans="2:13" x14ac:dyDescent="0.25">
      <c r="B22" s="99" t="s">
        <v>142</v>
      </c>
      <c r="C22" s="52"/>
      <c r="D22" s="52"/>
      <c r="E22" s="100">
        <v>2</v>
      </c>
      <c r="F22" s="100">
        <v>2</v>
      </c>
      <c r="G22" s="100">
        <v>-4</v>
      </c>
      <c r="H22" s="101">
        <v>1</v>
      </c>
      <c r="I22" s="102">
        <v>-2</v>
      </c>
      <c r="J22" s="102">
        <v>4</v>
      </c>
      <c r="K22" s="102">
        <f>SUM(E22:J22)</f>
        <v>3</v>
      </c>
      <c r="M22" s="58"/>
    </row>
    <row r="23" spans="2:13" x14ac:dyDescent="0.25">
      <c r="B23" s="99" t="s">
        <v>143</v>
      </c>
      <c r="C23" s="52"/>
      <c r="D23" s="52"/>
      <c r="E23" s="100">
        <v>3</v>
      </c>
      <c r="F23" s="100">
        <v>2</v>
      </c>
      <c r="G23" s="100">
        <v>-3</v>
      </c>
      <c r="H23" s="101">
        <v>1</v>
      </c>
      <c r="I23" s="102">
        <v>-2</v>
      </c>
      <c r="J23" s="102">
        <v>2</v>
      </c>
      <c r="K23" s="102">
        <f>SUM(E23:J23)</f>
        <v>3</v>
      </c>
    </row>
    <row r="24" spans="2:13" x14ac:dyDescent="0.25">
      <c r="B24" s="84" t="s">
        <v>144</v>
      </c>
      <c r="C24" s="85"/>
      <c r="D24" s="85"/>
      <c r="E24" s="103">
        <v>4</v>
      </c>
      <c r="F24" s="103">
        <v>0</v>
      </c>
      <c r="G24" s="103">
        <v>0</v>
      </c>
      <c r="H24" s="104">
        <v>1</v>
      </c>
      <c r="I24" s="105">
        <v>2</v>
      </c>
      <c r="J24" s="105">
        <v>-1</v>
      </c>
      <c r="K24" s="105">
        <f>SUM(E24:J24)</f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2" max="2" width="49.140625" style="38" customWidth="1"/>
    <col min="3" max="7" width="8.28515625" style="38" customWidth="1"/>
  </cols>
  <sheetData>
    <row r="1" spans="1:7" x14ac:dyDescent="0.25">
      <c r="B1"/>
      <c r="C1"/>
      <c r="D1"/>
      <c r="E1"/>
      <c r="F1"/>
      <c r="G1"/>
    </row>
    <row r="2" spans="1:7" x14ac:dyDescent="0.25">
      <c r="B2" s="36" t="s">
        <v>48</v>
      </c>
      <c r="C2"/>
      <c r="D2"/>
      <c r="E2"/>
      <c r="F2"/>
      <c r="G2"/>
    </row>
    <row r="3" spans="1:7" x14ac:dyDescent="0.25">
      <c r="B3"/>
      <c r="C3"/>
      <c r="D3"/>
      <c r="E3"/>
      <c r="F3"/>
      <c r="G3"/>
    </row>
    <row r="4" spans="1:7" ht="18" x14ac:dyDescent="0.25">
      <c r="B4"/>
      <c r="C4" s="44" t="s">
        <v>61</v>
      </c>
      <c r="D4" s="44" t="s">
        <v>65</v>
      </c>
      <c r="E4" s="44" t="s">
        <v>62</v>
      </c>
      <c r="F4" s="44" t="s">
        <v>63</v>
      </c>
      <c r="G4" s="44" t="s">
        <v>64</v>
      </c>
    </row>
    <row r="5" spans="1:7" ht="85.5" customHeight="1" x14ac:dyDescent="0.25">
      <c r="B5" s="43" t="s">
        <v>52</v>
      </c>
      <c r="C5" s="37" t="s">
        <v>46</v>
      </c>
      <c r="D5" s="37" t="s">
        <v>47</v>
      </c>
      <c r="E5" s="37" t="s">
        <v>49</v>
      </c>
      <c r="F5" s="37" t="s">
        <v>50</v>
      </c>
      <c r="G5" s="37" t="s">
        <v>51</v>
      </c>
    </row>
    <row r="6" spans="1:7" ht="19.5" x14ac:dyDescent="0.25">
      <c r="A6" s="49">
        <v>1</v>
      </c>
      <c r="B6" s="40" t="s">
        <v>53</v>
      </c>
      <c r="C6" s="39" t="s">
        <v>57</v>
      </c>
      <c r="D6" s="39" t="s">
        <v>56</v>
      </c>
      <c r="E6" s="39" t="s">
        <v>56</v>
      </c>
      <c r="F6" s="39" t="s">
        <v>56</v>
      </c>
      <c r="G6" s="39" t="s">
        <v>56</v>
      </c>
    </row>
    <row r="7" spans="1:7" ht="19.5" x14ac:dyDescent="0.25">
      <c r="A7" s="49">
        <v>2</v>
      </c>
      <c r="B7" s="40" t="s">
        <v>54</v>
      </c>
      <c r="C7" s="39" t="s">
        <v>57</v>
      </c>
      <c r="D7" s="39" t="s">
        <v>56</v>
      </c>
      <c r="E7" s="39" t="s">
        <v>56</v>
      </c>
      <c r="F7" s="39" t="s">
        <v>56</v>
      </c>
      <c r="G7" s="39" t="s">
        <v>56</v>
      </c>
    </row>
    <row r="8" spans="1:7" ht="19.5" x14ac:dyDescent="0.25">
      <c r="A8" s="49">
        <v>3</v>
      </c>
      <c r="B8" s="40" t="s">
        <v>55</v>
      </c>
      <c r="C8" s="39" t="s">
        <v>57</v>
      </c>
      <c r="D8" s="39" t="s">
        <v>57</v>
      </c>
      <c r="E8" s="39" t="s">
        <v>56</v>
      </c>
      <c r="F8" s="39" t="s">
        <v>56</v>
      </c>
      <c r="G8" s="39" t="s">
        <v>56</v>
      </c>
    </row>
    <row r="9" spans="1:7" ht="19.5" x14ac:dyDescent="0.25">
      <c r="A9" s="49">
        <v>4</v>
      </c>
      <c r="B9" s="40" t="s">
        <v>58</v>
      </c>
      <c r="C9" s="39" t="s">
        <v>57</v>
      </c>
      <c r="D9" s="39" t="s">
        <v>57</v>
      </c>
      <c r="E9" s="39" t="s">
        <v>57</v>
      </c>
      <c r="F9" s="39" t="s">
        <v>57</v>
      </c>
      <c r="G9" s="39" t="s">
        <v>56</v>
      </c>
    </row>
    <row r="10" spans="1:7" ht="19.5" x14ac:dyDescent="0.25">
      <c r="A10" s="49">
        <v>5</v>
      </c>
      <c r="B10" s="50" t="s">
        <v>67</v>
      </c>
      <c r="C10" s="51" t="s">
        <v>57</v>
      </c>
      <c r="D10" s="51" t="s">
        <v>57</v>
      </c>
      <c r="E10" s="51" t="s">
        <v>57</v>
      </c>
      <c r="F10" s="51" t="s">
        <v>57</v>
      </c>
      <c r="G10" s="51" t="s">
        <v>57</v>
      </c>
    </row>
    <row r="12" spans="1:7" ht="15.75" x14ac:dyDescent="0.25">
      <c r="B12" s="42" t="s">
        <v>59</v>
      </c>
    </row>
    <row r="13" spans="1:7" ht="15.75" x14ac:dyDescent="0.25">
      <c r="B13" s="42" t="s">
        <v>60</v>
      </c>
    </row>
    <row r="14" spans="1:7" x14ac:dyDescent="0.25">
      <c r="B14" s="41"/>
    </row>
    <row r="34" spans="6:6" x14ac:dyDescent="0.25">
      <c r="F34" s="12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/>
  </sheetViews>
  <sheetFormatPr defaultRowHeight="15" x14ac:dyDescent="0.25"/>
  <cols>
    <col min="4" max="4" width="4.7109375" customWidth="1"/>
  </cols>
  <sheetData>
    <row r="2" spans="2:14" ht="23.25" x14ac:dyDescent="0.25">
      <c r="E2" s="149" t="s">
        <v>68</v>
      </c>
      <c r="F2" s="149"/>
      <c r="G2" s="149"/>
      <c r="H2" s="149"/>
      <c r="I2" s="149"/>
      <c r="J2" s="149"/>
      <c r="K2" s="149"/>
      <c r="L2" s="149"/>
      <c r="M2" s="149"/>
    </row>
    <row r="4" spans="2:14" ht="15" customHeight="1" x14ac:dyDescent="0.25">
      <c r="E4" s="150" t="s">
        <v>69</v>
      </c>
      <c r="F4" s="130"/>
      <c r="G4" s="130"/>
      <c r="H4" s="130"/>
      <c r="I4" s="150" t="s">
        <v>70</v>
      </c>
      <c r="J4" s="130"/>
      <c r="K4" s="130"/>
      <c r="L4" s="130"/>
      <c r="M4" s="54"/>
    </row>
    <row r="5" spans="2:14" ht="15" customHeight="1" x14ac:dyDescent="0.25">
      <c r="E5" s="130"/>
      <c r="F5" s="130"/>
      <c r="G5" s="130"/>
      <c r="H5" s="130"/>
      <c r="I5" s="130"/>
      <c r="J5" s="130"/>
      <c r="K5" s="130"/>
      <c r="L5" s="130"/>
      <c r="M5" s="54"/>
    </row>
    <row r="6" spans="2:14" ht="15" customHeight="1" x14ac:dyDescent="0.25">
      <c r="B6" s="60"/>
      <c r="C6" s="60"/>
      <c r="I6" s="56"/>
    </row>
    <row r="7" spans="2:14" ht="15" customHeight="1" x14ac:dyDescent="0.25">
      <c r="B7" s="151" t="s">
        <v>171</v>
      </c>
      <c r="C7" s="152"/>
      <c r="E7" t="s">
        <v>77</v>
      </c>
      <c r="I7" s="56"/>
      <c r="J7" t="s">
        <v>76</v>
      </c>
    </row>
    <row r="8" spans="2:14" ht="15" customHeight="1" x14ac:dyDescent="0.25">
      <c r="B8" s="152"/>
      <c r="C8" s="152"/>
      <c r="D8" s="53"/>
      <c r="E8" t="s">
        <v>78</v>
      </c>
      <c r="I8" s="56"/>
      <c r="J8" t="s">
        <v>91</v>
      </c>
    </row>
    <row r="9" spans="2:14" ht="15" customHeight="1" x14ac:dyDescent="0.25">
      <c r="B9" s="152"/>
      <c r="C9" s="152"/>
      <c r="D9" s="53"/>
      <c r="E9" s="61" t="s">
        <v>79</v>
      </c>
      <c r="I9" s="56"/>
      <c r="J9" t="s">
        <v>90</v>
      </c>
    </row>
    <row r="10" spans="2:14" ht="15" customHeight="1" x14ac:dyDescent="0.25">
      <c r="B10" s="152"/>
      <c r="C10" s="152"/>
      <c r="D10" s="53"/>
      <c r="E10" s="52" t="s">
        <v>173</v>
      </c>
      <c r="I10" s="56"/>
      <c r="J10" t="s">
        <v>75</v>
      </c>
    </row>
    <row r="11" spans="2:14" ht="15" customHeight="1" thickBot="1" x14ac:dyDescent="0.3">
      <c r="B11" s="60"/>
      <c r="C11" s="60"/>
      <c r="E11" s="55"/>
      <c r="F11" s="55"/>
      <c r="G11" s="55"/>
      <c r="H11" s="55"/>
      <c r="I11" s="57"/>
      <c r="J11" s="55"/>
      <c r="K11" s="55"/>
      <c r="L11" s="55"/>
      <c r="M11" s="52"/>
      <c r="N11" s="52"/>
    </row>
    <row r="12" spans="2:14" ht="15" customHeight="1" thickTop="1" x14ac:dyDescent="0.25">
      <c r="B12" s="60"/>
      <c r="C12" s="60"/>
      <c r="I12" s="56"/>
      <c r="M12" s="52"/>
      <c r="N12" s="52"/>
    </row>
    <row r="13" spans="2:14" ht="15" customHeight="1" x14ac:dyDescent="0.25">
      <c r="B13" s="151" t="s">
        <v>172</v>
      </c>
      <c r="C13" s="137"/>
      <c r="E13" t="s">
        <v>80</v>
      </c>
      <c r="I13" s="56"/>
      <c r="J13" t="s">
        <v>74</v>
      </c>
    </row>
    <row r="14" spans="2:14" ht="15" customHeight="1" x14ac:dyDescent="0.25">
      <c r="B14" s="137"/>
      <c r="C14" s="137"/>
      <c r="D14" s="53"/>
      <c r="E14" t="s">
        <v>81</v>
      </c>
      <c r="I14" s="56"/>
      <c r="J14" t="s">
        <v>73</v>
      </c>
    </row>
    <row r="15" spans="2:14" ht="15" customHeight="1" x14ac:dyDescent="0.25">
      <c r="B15" s="137"/>
      <c r="C15" s="137"/>
      <c r="D15" s="53"/>
      <c r="E15" t="s">
        <v>82</v>
      </c>
      <c r="I15" s="56"/>
      <c r="J15" t="s">
        <v>72</v>
      </c>
    </row>
    <row r="16" spans="2:14" ht="15" customHeight="1" x14ac:dyDescent="0.25">
      <c r="B16" s="137"/>
      <c r="C16" s="137"/>
      <c r="I16" s="56"/>
    </row>
    <row r="17" spans="3:10" ht="15.75" x14ac:dyDescent="0.25">
      <c r="E17" s="59" t="s">
        <v>71</v>
      </c>
    </row>
    <row r="21" spans="3:10" ht="18.75" x14ac:dyDescent="0.25">
      <c r="C21" s="141" t="s">
        <v>84</v>
      </c>
      <c r="D21" s="142"/>
      <c r="E21" s="56"/>
    </row>
    <row r="22" spans="3:10" x14ac:dyDescent="0.25">
      <c r="E22" s="56"/>
    </row>
    <row r="23" spans="3:10" x14ac:dyDescent="0.25">
      <c r="E23" s="56"/>
    </row>
    <row r="24" spans="3:10" x14ac:dyDescent="0.25">
      <c r="E24" s="56"/>
    </row>
    <row r="25" spans="3:10" x14ac:dyDescent="0.25">
      <c r="E25" s="56"/>
    </row>
    <row r="26" spans="3:10" x14ac:dyDescent="0.25">
      <c r="E26" s="56"/>
    </row>
    <row r="27" spans="3:10" x14ac:dyDescent="0.25">
      <c r="E27" s="56"/>
    </row>
    <row r="28" spans="3:10" ht="18.75" x14ac:dyDescent="0.25">
      <c r="C28" s="63" t="s">
        <v>85</v>
      </c>
      <c r="D28" s="62"/>
      <c r="E28" s="56"/>
    </row>
    <row r="29" spans="3:10" x14ac:dyDescent="0.25">
      <c r="E29" s="56"/>
    </row>
    <row r="30" spans="3:10" x14ac:dyDescent="0.25">
      <c r="E30" s="56"/>
    </row>
    <row r="31" spans="3:10" x14ac:dyDescent="0.25">
      <c r="E31" s="56"/>
      <c r="G31" s="52"/>
      <c r="H31" s="52"/>
      <c r="I31" s="52"/>
      <c r="J31" s="52"/>
    </row>
    <row r="32" spans="3:10" x14ac:dyDescent="0.25">
      <c r="E32" s="56"/>
      <c r="F32" s="36"/>
      <c r="G32" s="52"/>
      <c r="H32" s="52"/>
      <c r="I32" s="52"/>
      <c r="J32" s="52"/>
    </row>
    <row r="33" spans="3:13" x14ac:dyDescent="0.25">
      <c r="E33" s="56"/>
      <c r="F33" s="36"/>
      <c r="G33" s="52"/>
      <c r="H33" s="52"/>
      <c r="I33" s="52"/>
      <c r="J33" s="52"/>
    </row>
    <row r="34" spans="3:13" ht="15.75" x14ac:dyDescent="0.25">
      <c r="E34" s="144" t="s">
        <v>87</v>
      </c>
      <c r="F34" s="145"/>
      <c r="G34" s="52"/>
      <c r="H34" s="146" t="s">
        <v>89</v>
      </c>
      <c r="I34" s="147"/>
      <c r="J34" s="52"/>
      <c r="K34" s="139" t="s">
        <v>88</v>
      </c>
      <c r="L34" s="140"/>
      <c r="M34" s="140"/>
    </row>
    <row r="35" spans="3:13" x14ac:dyDescent="0.25">
      <c r="E35" s="56"/>
      <c r="G35" s="52"/>
      <c r="H35" s="148"/>
      <c r="I35" s="148"/>
      <c r="J35" s="52"/>
      <c r="K35" s="140"/>
      <c r="L35" s="140"/>
      <c r="M35" s="140"/>
    </row>
    <row r="36" spans="3:13" x14ac:dyDescent="0.25">
      <c r="E36" s="56"/>
      <c r="G36" s="52"/>
      <c r="H36" s="52"/>
      <c r="I36" s="52"/>
      <c r="J36" s="52"/>
    </row>
    <row r="37" spans="3:13" x14ac:dyDescent="0.25">
      <c r="E37" s="56"/>
      <c r="G37" s="52"/>
      <c r="H37" s="52"/>
      <c r="I37" s="52"/>
      <c r="J37" s="52"/>
    </row>
    <row r="38" spans="3:13" ht="19.5" thickBot="1" x14ac:dyDescent="0.3">
      <c r="C38" s="141" t="s">
        <v>83</v>
      </c>
      <c r="D38" s="142"/>
      <c r="E38" s="57"/>
      <c r="F38" s="55"/>
      <c r="G38" s="55"/>
      <c r="H38" s="55"/>
      <c r="I38" s="55"/>
      <c r="J38" s="55"/>
      <c r="K38" s="55"/>
      <c r="L38" s="55"/>
    </row>
    <row r="39" spans="3:13" ht="15.75" thickTop="1" x14ac:dyDescent="0.25"/>
    <row r="40" spans="3:13" ht="18.75" x14ac:dyDescent="0.25">
      <c r="H40" s="143" t="s">
        <v>86</v>
      </c>
      <c r="I40" s="137"/>
    </row>
    <row r="43" spans="3:13" x14ac:dyDescent="0.25">
      <c r="C43" s="124"/>
      <c r="D43" s="124"/>
      <c r="E43" s="124"/>
      <c r="F43" s="124"/>
      <c r="G43" s="124"/>
      <c r="H43" s="124"/>
      <c r="I43" s="124"/>
      <c r="J43" s="124"/>
      <c r="K43" s="124"/>
    </row>
    <row r="44" spans="3:13" x14ac:dyDescent="0.25">
      <c r="C44" s="124"/>
      <c r="D44" s="124"/>
      <c r="E44" s="124"/>
      <c r="F44" s="124"/>
      <c r="G44" s="124"/>
      <c r="H44" s="124"/>
      <c r="I44" s="124"/>
      <c r="J44" s="124"/>
      <c r="K44" s="124"/>
    </row>
    <row r="45" spans="3:13" ht="15.75" x14ac:dyDescent="0.25">
      <c r="C45" s="124"/>
      <c r="D45" s="124"/>
      <c r="E45" s="123"/>
      <c r="F45" s="124"/>
      <c r="G45" s="124"/>
      <c r="H45" s="124"/>
      <c r="I45" s="124"/>
      <c r="J45" s="124"/>
      <c r="K45" s="124"/>
    </row>
    <row r="46" spans="3:13" ht="15.75" x14ac:dyDescent="0.25">
      <c r="C46" s="124"/>
      <c r="D46" s="124"/>
      <c r="E46" s="123"/>
      <c r="F46" s="124"/>
      <c r="G46" s="124"/>
      <c r="H46" s="124"/>
      <c r="I46" s="124"/>
      <c r="J46" s="124"/>
      <c r="K46" s="124"/>
    </row>
    <row r="47" spans="3:13" x14ac:dyDescent="0.25">
      <c r="C47" s="124"/>
      <c r="D47" s="124"/>
      <c r="F47" s="124"/>
      <c r="G47" s="124"/>
      <c r="H47" s="124"/>
      <c r="I47" s="124"/>
      <c r="J47" s="124"/>
      <c r="K47" s="124"/>
    </row>
    <row r="48" spans="3:13" ht="15.75" x14ac:dyDescent="0.25">
      <c r="C48" s="124"/>
      <c r="D48" s="124"/>
      <c r="E48" s="123"/>
      <c r="F48" s="124"/>
      <c r="G48" s="124"/>
      <c r="H48" s="124"/>
      <c r="I48" s="124"/>
      <c r="J48" s="124"/>
      <c r="K48" s="124"/>
    </row>
    <row r="49" spans="3:11" ht="15.75" x14ac:dyDescent="0.25">
      <c r="C49" s="124"/>
      <c r="D49" s="124"/>
      <c r="E49" s="123"/>
      <c r="F49" s="124"/>
      <c r="G49" s="124"/>
      <c r="H49" s="124"/>
      <c r="I49" s="124"/>
      <c r="J49" s="124"/>
      <c r="K49" s="124"/>
    </row>
    <row r="50" spans="3:11" ht="15.75" x14ac:dyDescent="0.25">
      <c r="C50" s="124"/>
      <c r="D50" s="124"/>
      <c r="E50" s="123"/>
      <c r="F50" s="124"/>
      <c r="G50" s="124"/>
      <c r="H50" s="124"/>
      <c r="I50" s="124"/>
      <c r="J50" s="124"/>
      <c r="K50" s="124"/>
    </row>
    <row r="51" spans="3:11" ht="15.75" x14ac:dyDescent="0.25">
      <c r="C51" s="124"/>
      <c r="D51" s="124"/>
      <c r="E51" s="123"/>
      <c r="F51" s="124"/>
      <c r="G51" s="124"/>
      <c r="H51" s="124"/>
      <c r="I51" s="124"/>
      <c r="J51" s="124"/>
      <c r="K51" s="124"/>
    </row>
    <row r="52" spans="3:11" x14ac:dyDescent="0.25">
      <c r="C52" s="124"/>
      <c r="D52" s="124"/>
      <c r="E52" s="126"/>
      <c r="F52" s="124"/>
      <c r="G52" s="124"/>
      <c r="H52" s="124"/>
      <c r="I52" s="124"/>
      <c r="J52" s="124"/>
      <c r="K52" s="124"/>
    </row>
    <row r="53" spans="3:11" x14ac:dyDescent="0.25">
      <c r="C53" s="124"/>
      <c r="D53" s="124"/>
      <c r="F53" s="124"/>
      <c r="G53" s="124"/>
      <c r="H53" s="124"/>
      <c r="I53" s="124"/>
      <c r="J53" s="124"/>
      <c r="K53" s="124"/>
    </row>
    <row r="54" spans="3:11" x14ac:dyDescent="0.25">
      <c r="C54" s="124"/>
      <c r="D54" s="124"/>
      <c r="E54" s="125"/>
      <c r="F54" s="124"/>
      <c r="G54" s="124"/>
      <c r="H54" s="124"/>
      <c r="I54" s="124"/>
      <c r="J54" s="124"/>
      <c r="K54" s="124"/>
    </row>
    <row r="55" spans="3:11" x14ac:dyDescent="0.25">
      <c r="C55" s="124"/>
      <c r="D55" s="124"/>
      <c r="E55" s="124"/>
      <c r="F55" s="124"/>
      <c r="G55" s="124"/>
      <c r="H55" s="124"/>
      <c r="I55" s="124"/>
      <c r="J55" s="124"/>
      <c r="K55" s="124"/>
    </row>
  </sheetData>
  <mergeCells count="11">
    <mergeCell ref="E2:M2"/>
    <mergeCell ref="E4:H5"/>
    <mergeCell ref="I4:L5"/>
    <mergeCell ref="B7:C10"/>
    <mergeCell ref="B13:C16"/>
    <mergeCell ref="K34:M35"/>
    <mergeCell ref="C38:D38"/>
    <mergeCell ref="C21:D21"/>
    <mergeCell ref="H40:I40"/>
    <mergeCell ref="E34:F34"/>
    <mergeCell ref="H34:I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35"/>
  <sheetViews>
    <sheetView showGridLines="0" zoomScaleNormal="100" workbookViewId="0"/>
  </sheetViews>
  <sheetFormatPr defaultRowHeight="15" x14ac:dyDescent="0.25"/>
  <cols>
    <col min="1" max="1" width="10.28515625" customWidth="1"/>
    <col min="2" max="2" width="6" customWidth="1"/>
    <col min="3" max="4" width="9.42578125" customWidth="1"/>
    <col min="5" max="11" width="7.140625" customWidth="1"/>
    <col min="12" max="12" width="5.28515625" customWidth="1"/>
    <col min="13" max="13" width="23.42578125" customWidth="1"/>
  </cols>
  <sheetData>
    <row r="2" spans="13:13" x14ac:dyDescent="0.25">
      <c r="M2" s="106" t="s">
        <v>146</v>
      </c>
    </row>
    <row r="3" spans="13:13" x14ac:dyDescent="0.25">
      <c r="M3" s="107" t="s">
        <v>147</v>
      </c>
    </row>
    <row r="4" spans="13:13" x14ac:dyDescent="0.25">
      <c r="M4" s="107"/>
    </row>
    <row r="5" spans="13:13" x14ac:dyDescent="0.25">
      <c r="M5" s="107" t="s">
        <v>148</v>
      </c>
    </row>
    <row r="6" spans="13:13" x14ac:dyDescent="0.25">
      <c r="M6" s="107" t="s">
        <v>149</v>
      </c>
    </row>
    <row r="7" spans="13:13" x14ac:dyDescent="0.25">
      <c r="M7" s="107" t="s">
        <v>150</v>
      </c>
    </row>
    <row r="9" spans="13:13" x14ac:dyDescent="0.25">
      <c r="M9" s="107" t="s">
        <v>151</v>
      </c>
    </row>
    <row r="10" spans="13:13" x14ac:dyDescent="0.25">
      <c r="M10" s="107" t="s">
        <v>152</v>
      </c>
    </row>
    <row r="11" spans="13:13" x14ac:dyDescent="0.25">
      <c r="M11" s="107" t="s">
        <v>153</v>
      </c>
    </row>
    <row r="12" spans="13:13" x14ac:dyDescent="0.25">
      <c r="M12" s="107" t="s">
        <v>154</v>
      </c>
    </row>
    <row r="13" spans="13:13" x14ac:dyDescent="0.25">
      <c r="M13" s="107"/>
    </row>
    <row r="14" spans="13:13" x14ac:dyDescent="0.25">
      <c r="M14" s="107" t="s">
        <v>155</v>
      </c>
    </row>
    <row r="19" spans="1:13" x14ac:dyDescent="0.25">
      <c r="M19" s="107"/>
    </row>
    <row r="20" spans="1:13" x14ac:dyDescent="0.25">
      <c r="M20" s="107"/>
    </row>
    <row r="21" spans="1:13" x14ac:dyDescent="0.25">
      <c r="M21" s="107"/>
    </row>
    <row r="22" spans="1:13" x14ac:dyDescent="0.25">
      <c r="M22" s="107"/>
    </row>
    <row r="23" spans="1:13" x14ac:dyDescent="0.25">
      <c r="M23" s="107"/>
    </row>
    <row r="24" spans="1:13" x14ac:dyDescent="0.25">
      <c r="M24" s="107"/>
    </row>
    <row r="25" spans="1:13" x14ac:dyDescent="0.25">
      <c r="M25" s="107"/>
    </row>
    <row r="26" spans="1:13" ht="15.75" x14ac:dyDescent="0.25">
      <c r="A26" s="108" t="s">
        <v>156</v>
      </c>
      <c r="B26" s="109" t="s">
        <v>157</v>
      </c>
      <c r="C26" s="110" t="s">
        <v>158</v>
      </c>
      <c r="D26" s="110" t="s">
        <v>159</v>
      </c>
      <c r="E26" s="111" t="s">
        <v>160</v>
      </c>
      <c r="F26" s="111" t="s">
        <v>161</v>
      </c>
      <c r="G26" s="111" t="s">
        <v>162</v>
      </c>
      <c r="H26" s="111" t="s">
        <v>163</v>
      </c>
      <c r="I26" s="111" t="s">
        <v>164</v>
      </c>
      <c r="J26" s="111" t="s">
        <v>165</v>
      </c>
      <c r="K26" s="111" t="s">
        <v>166</v>
      </c>
      <c r="L26" s="10"/>
    </row>
    <row r="27" spans="1:13" ht="15.75" x14ac:dyDescent="0.25">
      <c r="A27" s="112" t="s">
        <v>179</v>
      </c>
      <c r="B27" s="113" t="s">
        <v>167</v>
      </c>
      <c r="C27" s="121">
        <v>1</v>
      </c>
      <c r="D27" s="114">
        <f>C27</f>
        <v>1</v>
      </c>
      <c r="E27" s="115">
        <f t="shared" ref="E27:E35" si="0">IF(B27="x",D27,NA())</f>
        <v>1</v>
      </c>
      <c r="F27" s="115" t="e">
        <f>NA()</f>
        <v>#N/A</v>
      </c>
      <c r="G27" s="115" t="e">
        <f>NA()</f>
        <v>#N/A</v>
      </c>
      <c r="H27" s="115" t="e">
        <f>NA()</f>
        <v>#N/A</v>
      </c>
      <c r="I27" s="115" t="e">
        <f>NA()</f>
        <v>#N/A</v>
      </c>
      <c r="J27" s="115" t="e">
        <f>NA()</f>
        <v>#N/A</v>
      </c>
      <c r="K27" s="115">
        <f>D27</f>
        <v>1</v>
      </c>
      <c r="L27" s="10"/>
    </row>
    <row r="28" spans="1:13" ht="15.75" x14ac:dyDescent="0.25">
      <c r="A28" s="116" t="s">
        <v>177</v>
      </c>
      <c r="B28" s="117"/>
      <c r="C28" s="122">
        <v>0.3</v>
      </c>
      <c r="D28" s="118">
        <f ca="1">OFFSET(D28,-1,0,1,1)+C28</f>
        <v>1.3</v>
      </c>
      <c r="E28" s="119" t="e">
        <f t="shared" si="0"/>
        <v>#N/A</v>
      </c>
      <c r="F28" s="119">
        <f t="shared" ref="F28:F35" ca="1" si="1">D28+H28-H28</f>
        <v>1.3</v>
      </c>
      <c r="G28" s="119" t="e">
        <f t="shared" ref="G28:G35" ca="1" si="2">D28+I28-I28</f>
        <v>#N/A</v>
      </c>
      <c r="H28" s="119">
        <f t="shared" ref="H28:H35" si="3">IF(B28="x",NA(),IF(C28&gt;=0,C28,NA()))</f>
        <v>0.3</v>
      </c>
      <c r="I28" s="119" t="e">
        <f t="shared" ref="I28:I35" si="4">IF(B28="x",NA(),IF(C28&lt;0,-C28,NA()))</f>
        <v>#N/A</v>
      </c>
      <c r="J28" s="119">
        <f ca="1">IF(B28="x",NA(),IF(MAX(D28,D28-C28)&lt;0,0,MAX(D28,D28-C28)))</f>
        <v>1.3</v>
      </c>
      <c r="K28" s="119">
        <f t="shared" ref="K28:K34" ca="1" si="5">D28</f>
        <v>1.3</v>
      </c>
      <c r="L28" s="10"/>
    </row>
    <row r="29" spans="1:13" ht="15.75" x14ac:dyDescent="0.25">
      <c r="A29" s="116" t="s">
        <v>175</v>
      </c>
      <c r="B29" s="117"/>
      <c r="C29" s="122">
        <v>0.2</v>
      </c>
      <c r="D29" s="118">
        <f t="shared" ref="D29:D34" ca="1" si="6">OFFSET(D29,-1,0,1,1)+C29</f>
        <v>1.5</v>
      </c>
      <c r="E29" s="119" t="e">
        <f t="shared" si="0"/>
        <v>#N/A</v>
      </c>
      <c r="F29" s="119">
        <f t="shared" ca="1" si="1"/>
        <v>1.5</v>
      </c>
      <c r="G29" s="119" t="e">
        <f t="shared" ca="1" si="2"/>
        <v>#N/A</v>
      </c>
      <c r="H29" s="119">
        <f t="shared" si="3"/>
        <v>0.2</v>
      </c>
      <c r="I29" s="119" t="e">
        <f t="shared" si="4"/>
        <v>#N/A</v>
      </c>
      <c r="J29" s="119">
        <f t="shared" ref="J29:J34" ca="1" si="7">IF(B29="x",NA(),IF(MAX(D29,D29-C29)&lt;0,0,MAX(D29,D29-C29)))</f>
        <v>1.5</v>
      </c>
      <c r="K29" s="119">
        <f t="shared" ca="1" si="5"/>
        <v>1.5</v>
      </c>
      <c r="L29" s="10"/>
    </row>
    <row r="30" spans="1:13" ht="15.75" x14ac:dyDescent="0.25">
      <c r="A30" s="116" t="s">
        <v>174</v>
      </c>
      <c r="B30" s="117"/>
      <c r="C30" s="122">
        <v>0.15</v>
      </c>
      <c r="D30" s="118">
        <f t="shared" ca="1" si="6"/>
        <v>1.65</v>
      </c>
      <c r="E30" s="119" t="e">
        <f t="shared" si="0"/>
        <v>#N/A</v>
      </c>
      <c r="F30" s="119">
        <f t="shared" ca="1" si="1"/>
        <v>1.65</v>
      </c>
      <c r="G30" s="119" t="e">
        <f t="shared" ca="1" si="2"/>
        <v>#N/A</v>
      </c>
      <c r="H30" s="119">
        <f t="shared" si="3"/>
        <v>0.15</v>
      </c>
      <c r="I30" s="119" t="e">
        <f t="shared" si="4"/>
        <v>#N/A</v>
      </c>
      <c r="J30" s="119">
        <f t="shared" ca="1" si="7"/>
        <v>1.65</v>
      </c>
      <c r="K30" s="119">
        <f t="shared" ca="1" si="5"/>
        <v>1.65</v>
      </c>
      <c r="L30" s="10"/>
    </row>
    <row r="31" spans="1:13" ht="15.75" x14ac:dyDescent="0.25">
      <c r="A31" s="116" t="s">
        <v>176</v>
      </c>
      <c r="B31" s="117"/>
      <c r="C31" s="122">
        <v>0.15</v>
      </c>
      <c r="D31" s="118">
        <f t="shared" ca="1" si="6"/>
        <v>1.7999999999999998</v>
      </c>
      <c r="E31" s="119" t="e">
        <f t="shared" si="0"/>
        <v>#N/A</v>
      </c>
      <c r="F31" s="119">
        <f t="shared" ca="1" si="1"/>
        <v>1.7999999999999998</v>
      </c>
      <c r="G31" s="119" t="e">
        <f t="shared" ca="1" si="2"/>
        <v>#N/A</v>
      </c>
      <c r="H31" s="119">
        <f t="shared" si="3"/>
        <v>0.15</v>
      </c>
      <c r="I31" s="119" t="e">
        <f t="shared" si="4"/>
        <v>#N/A</v>
      </c>
      <c r="J31" s="119">
        <f t="shared" ca="1" si="7"/>
        <v>1.7999999999999998</v>
      </c>
      <c r="K31" s="119">
        <f t="shared" ca="1" si="5"/>
        <v>1.7999999999999998</v>
      </c>
      <c r="L31" s="10"/>
    </row>
    <row r="32" spans="1:13" ht="15.75" x14ac:dyDescent="0.25">
      <c r="A32" s="116" t="s">
        <v>169</v>
      </c>
      <c r="B32" s="117"/>
      <c r="C32" s="122">
        <v>0.1</v>
      </c>
      <c r="D32" s="118">
        <f t="shared" ca="1" si="6"/>
        <v>1.9</v>
      </c>
      <c r="E32" s="119" t="e">
        <f t="shared" si="0"/>
        <v>#N/A</v>
      </c>
      <c r="F32" s="119">
        <f t="shared" ca="1" si="1"/>
        <v>1.9</v>
      </c>
      <c r="G32" s="119" t="e">
        <f t="shared" ca="1" si="2"/>
        <v>#N/A</v>
      </c>
      <c r="H32" s="119">
        <f t="shared" si="3"/>
        <v>0.1</v>
      </c>
      <c r="I32" s="119" t="e">
        <f t="shared" si="4"/>
        <v>#N/A</v>
      </c>
      <c r="J32" s="119">
        <f t="shared" ca="1" si="7"/>
        <v>1.9</v>
      </c>
      <c r="K32" s="119">
        <f t="shared" ca="1" si="5"/>
        <v>1.9</v>
      </c>
      <c r="L32" s="10"/>
    </row>
    <row r="33" spans="1:13" ht="15.75" x14ac:dyDescent="0.25">
      <c r="A33" s="116" t="s">
        <v>170</v>
      </c>
      <c r="B33" s="117"/>
      <c r="C33" s="122">
        <v>0.05</v>
      </c>
      <c r="D33" s="118">
        <f t="shared" ca="1" si="6"/>
        <v>1.95</v>
      </c>
      <c r="E33" s="119" t="e">
        <f t="shared" si="0"/>
        <v>#N/A</v>
      </c>
      <c r="F33" s="119">
        <f t="shared" ca="1" si="1"/>
        <v>1.95</v>
      </c>
      <c r="G33" s="119" t="e">
        <f t="shared" ca="1" si="2"/>
        <v>#N/A</v>
      </c>
      <c r="H33" s="119">
        <f t="shared" si="3"/>
        <v>0.05</v>
      </c>
      <c r="I33" s="119" t="e">
        <f t="shared" si="4"/>
        <v>#N/A</v>
      </c>
      <c r="J33" s="119">
        <f t="shared" ca="1" si="7"/>
        <v>1.95</v>
      </c>
      <c r="K33" s="119">
        <f t="shared" ca="1" si="5"/>
        <v>1.95</v>
      </c>
      <c r="L33" s="10"/>
    </row>
    <row r="34" spans="1:13" ht="15.75" x14ac:dyDescent="0.25">
      <c r="A34" s="116" t="s">
        <v>178</v>
      </c>
      <c r="B34" s="117"/>
      <c r="C34" s="122">
        <v>0.05</v>
      </c>
      <c r="D34" s="118">
        <f t="shared" ca="1" si="6"/>
        <v>2</v>
      </c>
      <c r="E34" s="119" t="e">
        <f t="shared" si="0"/>
        <v>#N/A</v>
      </c>
      <c r="F34" s="119">
        <f t="shared" ca="1" si="1"/>
        <v>1.9999999999999998</v>
      </c>
      <c r="G34" s="119" t="e">
        <f t="shared" ca="1" si="2"/>
        <v>#N/A</v>
      </c>
      <c r="H34" s="119">
        <f t="shared" si="3"/>
        <v>0.05</v>
      </c>
      <c r="I34" s="119" t="e">
        <f t="shared" si="4"/>
        <v>#N/A</v>
      </c>
      <c r="J34" s="119">
        <f t="shared" ca="1" si="7"/>
        <v>2</v>
      </c>
      <c r="K34" s="119">
        <f t="shared" ca="1" si="5"/>
        <v>2</v>
      </c>
      <c r="L34" s="10"/>
    </row>
    <row r="35" spans="1:13" ht="15.75" x14ac:dyDescent="0.25">
      <c r="A35" s="112" t="s">
        <v>180</v>
      </c>
      <c r="B35" s="113" t="s">
        <v>167</v>
      </c>
      <c r="C35" s="121">
        <v>0</v>
      </c>
      <c r="D35" s="114">
        <f ca="1">OFFSET(D35,-1,0,1,1)+C35</f>
        <v>2</v>
      </c>
      <c r="E35" s="115">
        <f t="shared" ca="1" si="0"/>
        <v>2</v>
      </c>
      <c r="F35" s="115" t="e">
        <f t="shared" ca="1" si="1"/>
        <v>#N/A</v>
      </c>
      <c r="G35" s="115" t="e">
        <f t="shared" ca="1" si="2"/>
        <v>#N/A</v>
      </c>
      <c r="H35" s="115" t="e">
        <f t="shared" si="3"/>
        <v>#N/A</v>
      </c>
      <c r="I35" s="115" t="e">
        <f t="shared" si="4"/>
        <v>#N/A</v>
      </c>
      <c r="J35" s="115" t="e">
        <f t="shared" ref="J35" si="8">IF(B35="x",NA(),IF(C35&gt;=0,D35-C35,D35))</f>
        <v>#N/A</v>
      </c>
      <c r="K35" s="115" t="e">
        <f>NA()</f>
        <v>#N/A</v>
      </c>
      <c r="L35" s="10"/>
      <c r="M35" s="106" t="s">
        <v>168</v>
      </c>
    </row>
  </sheetData>
  <conditionalFormatting sqref="D27:K35">
    <cfRule type="expression" dxfId="0" priority="2">
      <formula>ISERROR(D27)</formula>
    </cfRule>
  </conditionalFormatting>
  <pageMargins left="0.7" right="0.7" top="0.25" bottom="0.75" header="0.3" footer="0.3"/>
  <pageSetup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HF PROXIES</vt:lpstr>
      <vt:lpstr>HF RESULTS</vt:lpstr>
      <vt:lpstr>RISK EVENTS</vt:lpstr>
      <vt:lpstr>PESTEL</vt:lpstr>
      <vt:lpstr>STRATEGY CANVAS</vt:lpstr>
      <vt:lpstr>SWOT</vt:lpstr>
      <vt:lpstr>VRINO</vt:lpstr>
      <vt:lpstr>M&amp;A ANALYSIS</vt:lpstr>
      <vt:lpstr>ALGO TARGETS</vt:lpstr>
      <vt:lpstr>'M&amp;A ANALYSIS'!_ftn1</vt:lpstr>
      <vt:lpstr>'M&amp;A ANALYSIS'!_ftnref1</vt:lpstr>
      <vt:lpstr>'ALGO TARGETS'!Print_Area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2021-02-21T22:20:24Z</dcterms:created>
  <dcterms:modified xsi:type="dcterms:W3CDTF">2021-03-29T13:19:39Z</dcterms:modified>
</cp:coreProperties>
</file>