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sh\rlab_local\papers\sigh\figures\fig_A_main_model\"/>
    </mc:Choice>
  </mc:AlternateContent>
  <xr:revisionPtr revIDLastSave="0" documentId="13_ncr:1_{D1CA7F47-219B-4E67-AB16-4237360616A0}" xr6:coauthVersionLast="41" xr6:coauthVersionMax="41" xr10:uidLastSave="{00000000-0000-0000-0000-000000000000}"/>
  <bookViews>
    <workbookView xWindow="390" yWindow="390" windowWidth="21600" windowHeight="11190" activeTab="3" xr2:uid="{AC6D3316-B581-4225-94D4-609F3F396207}"/>
  </bookViews>
  <sheets>
    <sheet name="Sheet1" sheetId="1" r:id="rId1"/>
    <sheet name="NE_sigh_biph_pct" sheetId="4" r:id="rId2"/>
    <sheet name="NE_sigh_shape_ratios" sheetId="2" r:id="rId3"/>
    <sheet name="ko_sigh_shape_ratios" sheetId="3" r:id="rId4"/>
    <sheet name="ko_sigh_biph_p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5" l="1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H5" i="2"/>
  <c r="H3" i="2"/>
  <c r="I28" i="1" l="1"/>
  <c r="H28" i="1"/>
  <c r="F28" i="1"/>
  <c r="E28" i="1"/>
  <c r="C28" i="1"/>
  <c r="O27" i="1"/>
  <c r="N27" i="1"/>
  <c r="L27" i="1"/>
  <c r="K27" i="1"/>
  <c r="I27" i="1"/>
  <c r="H27" i="1"/>
  <c r="F27" i="1"/>
  <c r="E27" i="1"/>
  <c r="C27" i="1"/>
  <c r="B27" i="1"/>
  <c r="O26" i="1"/>
  <c r="N26" i="1"/>
  <c r="L26" i="1"/>
  <c r="K26" i="1"/>
  <c r="I26" i="1"/>
  <c r="H26" i="1"/>
  <c r="F26" i="1"/>
  <c r="E26" i="1"/>
  <c r="C26" i="1"/>
  <c r="B26" i="1"/>
  <c r="R25" i="1"/>
  <c r="Q25" i="1"/>
  <c r="O25" i="1"/>
  <c r="N25" i="1"/>
  <c r="L25" i="1"/>
  <c r="K25" i="1"/>
  <c r="I25" i="1"/>
  <c r="H25" i="1"/>
  <c r="F25" i="1"/>
  <c r="E25" i="1"/>
  <c r="C25" i="1"/>
  <c r="B25" i="1"/>
  <c r="O24" i="1"/>
  <c r="N24" i="1"/>
  <c r="L24" i="1"/>
  <c r="K24" i="1"/>
  <c r="I24" i="1"/>
  <c r="H24" i="1"/>
  <c r="F24" i="1"/>
  <c r="E24" i="1"/>
  <c r="C24" i="1"/>
  <c r="B24" i="1"/>
  <c r="O23" i="1"/>
  <c r="N23" i="1"/>
  <c r="L23" i="1"/>
  <c r="K23" i="1"/>
  <c r="I23" i="1"/>
  <c r="H23" i="1"/>
  <c r="F23" i="1"/>
  <c r="E23" i="1"/>
  <c r="O22" i="1"/>
  <c r="N22" i="1"/>
  <c r="L22" i="1"/>
  <c r="K22" i="1"/>
  <c r="I22" i="1"/>
  <c r="H22" i="1"/>
  <c r="F22" i="1"/>
  <c r="E22" i="1"/>
  <c r="C22" i="1"/>
  <c r="B22" i="1"/>
  <c r="X21" i="1"/>
  <c r="W21" i="1"/>
  <c r="U21" i="1"/>
  <c r="T21" i="1"/>
  <c r="R21" i="1"/>
  <c r="Q21" i="1"/>
  <c r="O21" i="1"/>
  <c r="N21" i="1"/>
  <c r="L21" i="1"/>
  <c r="K21" i="1"/>
  <c r="U20" i="1"/>
  <c r="T20" i="1"/>
  <c r="R20" i="1"/>
  <c r="Q20" i="1"/>
  <c r="O20" i="1"/>
  <c r="N20" i="1"/>
  <c r="L20" i="1"/>
  <c r="K20" i="1"/>
  <c r="I20" i="1"/>
  <c r="H20" i="1"/>
  <c r="F20" i="1"/>
  <c r="E20" i="1"/>
  <c r="C20" i="1"/>
  <c r="B20" i="1"/>
  <c r="X19" i="1"/>
  <c r="X30" i="1" s="1"/>
  <c r="W19" i="1"/>
  <c r="W30" i="1" s="1"/>
  <c r="W31" i="1" s="1"/>
  <c r="U19" i="1"/>
  <c r="U30" i="1" s="1"/>
  <c r="T19" i="1"/>
  <c r="T30" i="1" s="1"/>
  <c r="T31" i="1" s="1"/>
  <c r="R19" i="1"/>
  <c r="Q19" i="1"/>
  <c r="O19" i="1"/>
  <c r="N19" i="1"/>
  <c r="L19" i="1"/>
  <c r="K19" i="1"/>
  <c r="R18" i="1"/>
  <c r="R30" i="1" s="1"/>
  <c r="Q18" i="1"/>
  <c r="Q30" i="1" s="1"/>
  <c r="Q31" i="1" s="1"/>
  <c r="O18" i="1"/>
  <c r="N18" i="1"/>
  <c r="N30" i="1" s="1"/>
  <c r="N31" i="1" s="1"/>
  <c r="L18" i="1"/>
  <c r="L30" i="1" s="1"/>
  <c r="L31" i="1" s="1"/>
  <c r="K18" i="1"/>
  <c r="K30" i="1" s="1"/>
  <c r="K31" i="1" s="1"/>
  <c r="I18" i="1"/>
  <c r="I30" i="1" s="1"/>
  <c r="H18" i="1"/>
  <c r="H30" i="1" s="1"/>
  <c r="F18" i="1"/>
  <c r="F30" i="1" s="1"/>
  <c r="E18" i="1"/>
  <c r="E30" i="1" s="1"/>
  <c r="C18" i="1"/>
  <c r="C30" i="1" s="1"/>
  <c r="C31" i="1" s="1"/>
  <c r="B18" i="1"/>
  <c r="B30" i="1" s="1"/>
  <c r="B31" i="1" s="1"/>
  <c r="P13" i="1"/>
  <c r="M13" i="1"/>
  <c r="J13" i="1"/>
  <c r="G13" i="1"/>
  <c r="D13" i="1"/>
  <c r="P12" i="1"/>
  <c r="M12" i="1"/>
  <c r="J12" i="1"/>
  <c r="G12" i="1"/>
  <c r="D12" i="1"/>
  <c r="S11" i="1"/>
  <c r="P11" i="1"/>
  <c r="M11" i="1"/>
  <c r="J11" i="1"/>
  <c r="G11" i="1"/>
  <c r="D11" i="1"/>
  <c r="S10" i="1"/>
  <c r="P10" i="1"/>
  <c r="M10" i="1"/>
  <c r="J10" i="1"/>
  <c r="G10" i="1"/>
  <c r="D10" i="1"/>
  <c r="P9" i="1"/>
  <c r="M9" i="1"/>
  <c r="J9" i="1"/>
  <c r="G9" i="1"/>
  <c r="D9" i="1"/>
  <c r="P8" i="1"/>
  <c r="M8" i="1"/>
  <c r="J8" i="1"/>
  <c r="G8" i="1"/>
  <c r="P7" i="1"/>
  <c r="M7" i="1"/>
  <c r="J7" i="1"/>
  <c r="G7" i="1"/>
  <c r="D7" i="1"/>
  <c r="Y6" i="1"/>
  <c r="V6" i="1"/>
  <c r="S6" i="1"/>
  <c r="P6" i="1"/>
  <c r="M6" i="1"/>
  <c r="V5" i="1"/>
  <c r="S5" i="1"/>
  <c r="P5" i="1"/>
  <c r="M5" i="1"/>
  <c r="J5" i="1"/>
  <c r="J15" i="1" s="1"/>
  <c r="G5" i="1"/>
  <c r="D5" i="1"/>
  <c r="Y4" i="1"/>
  <c r="Y15" i="1" s="1"/>
  <c r="V4" i="1"/>
  <c r="V15" i="1" s="1"/>
  <c r="S4" i="1"/>
  <c r="P4" i="1"/>
  <c r="M4" i="1"/>
  <c r="S3" i="1"/>
  <c r="S15" i="1" s="1"/>
  <c r="P3" i="1"/>
  <c r="P15" i="1" s="1"/>
  <c r="M3" i="1"/>
  <c r="M15" i="1" s="1"/>
  <c r="J3" i="1"/>
  <c r="G3" i="1"/>
  <c r="G15" i="1" s="1"/>
  <c r="D3" i="1"/>
  <c r="D15" i="1" s="1"/>
  <c r="C29" i="1" l="1"/>
  <c r="I29" i="1"/>
  <c r="I31" i="1" s="1"/>
  <c r="O29" i="1"/>
  <c r="O31" i="1" s="1"/>
  <c r="U29" i="1"/>
  <c r="O30" i="1"/>
  <c r="E29" i="1"/>
  <c r="E31" i="1" s="1"/>
  <c r="K29" i="1"/>
  <c r="Q29" i="1"/>
  <c r="W29" i="1"/>
  <c r="F29" i="1"/>
  <c r="F31" i="1" s="1"/>
  <c r="L29" i="1"/>
  <c r="R29" i="1"/>
  <c r="X29" i="1"/>
  <c r="B29" i="1"/>
  <c r="H29" i="1"/>
  <c r="H31" i="1" s="1"/>
  <c r="N29" i="1"/>
  <c r="T29" i="1"/>
</calcChain>
</file>

<file path=xl/sharedStrings.xml><?xml version="1.0" encoding="utf-8"?>
<sst xmlns="http://schemas.openxmlformats.org/spreadsheetml/2006/main" count="117" uniqueCount="36">
  <si>
    <t>Baseline</t>
  </si>
  <si>
    <t>1uM NE</t>
  </si>
  <si>
    <t>2uM NE</t>
  </si>
  <si>
    <t>5uM</t>
  </si>
  <si>
    <t>7uM</t>
  </si>
  <si>
    <t>15uM</t>
  </si>
  <si>
    <t>20uM</t>
  </si>
  <si>
    <t xml:space="preserve">40uM </t>
  </si>
  <si>
    <t>n=11</t>
  </si>
  <si>
    <t>monophasic</t>
  </si>
  <si>
    <t>biphasic</t>
  </si>
  <si>
    <t>mono:bi</t>
  </si>
  <si>
    <t>20180827 A_B IN4</t>
  </si>
  <si>
    <t>20181012 CD1 TS p11 Ext IntL</t>
  </si>
  <si>
    <t>20181012 CD1 TS p11 Ext Int</t>
  </si>
  <si>
    <t>20181012 CD1 TS p11 IN 4</t>
  </si>
  <si>
    <t>TD 2014_11_14 Int R</t>
  </si>
  <si>
    <t>TD 2014_11_14 Int L</t>
  </si>
  <si>
    <t>TD 2014_11_15 Int L</t>
  </si>
  <si>
    <t>TD 2014_11_15 Int R</t>
  </si>
  <si>
    <t>20180830_0001 IN6</t>
  </si>
  <si>
    <t>TD 2014_11_17 Int L</t>
  </si>
  <si>
    <t>TD 2014_11_17 Int R</t>
  </si>
  <si>
    <t xml:space="preserve">avg mono:biphasic </t>
  </si>
  <si>
    <t>average</t>
  </si>
  <si>
    <t>%</t>
  </si>
  <si>
    <t>mono</t>
  </si>
  <si>
    <t>biphas</t>
  </si>
  <si>
    <t>avg</t>
  </si>
  <si>
    <t>stdev</t>
  </si>
  <si>
    <t>SEM</t>
  </si>
  <si>
    <t>mono:biphasic</t>
  </si>
  <si>
    <t>n_bi</t>
  </si>
  <si>
    <t>n_mono</t>
  </si>
  <si>
    <t>KO</t>
  </si>
  <si>
    <t>Percent Biphasic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</si>
</sst>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D68D-3AA4-4570-9FFB-1B0BD59AD19E}">
  <dimension ref="A1:Y32"/>
  <sheetViews>
    <sheetView workbookViewId="0">
      <selection activeCell="X18" activeCellId="7" sqref="C18:C28 F18:F28 I18:I28 L18:L28 O18:O28 R18:R28 U18:U28 X18:X28"/>
    </sheetView>
  </sheetViews>
  <sheetFormatPr defaultRowHeight="15" x14ac:dyDescent="0.25"/>
  <cols>
    <col min="1" max="1" width="23" customWidth="1"/>
    <col min="2" max="3" width="12" bestFit="1" customWidth="1"/>
    <col min="6" max="7" width="12" bestFit="1" customWidth="1"/>
    <col min="9" max="10" width="12" bestFit="1" customWidth="1"/>
    <col min="13" max="13" width="12" bestFit="1" customWidth="1"/>
  </cols>
  <sheetData>
    <row r="1" spans="1:25" x14ac:dyDescent="0.25">
      <c r="B1" s="4" t="s">
        <v>0</v>
      </c>
      <c r="C1" s="4"/>
      <c r="E1" s="4" t="s">
        <v>1</v>
      </c>
      <c r="F1" s="4"/>
      <c r="H1" s="4" t="s">
        <v>2</v>
      </c>
      <c r="I1" s="4"/>
      <c r="K1" s="4" t="s">
        <v>3</v>
      </c>
      <c r="L1" s="4"/>
      <c r="N1" s="4" t="s">
        <v>4</v>
      </c>
      <c r="O1" s="4"/>
      <c r="Q1" s="4" t="s">
        <v>5</v>
      </c>
      <c r="R1" s="4"/>
      <c r="T1" s="4" t="s">
        <v>6</v>
      </c>
      <c r="U1" s="4"/>
      <c r="W1" s="4" t="s">
        <v>7</v>
      </c>
      <c r="X1" s="4"/>
    </row>
    <row r="2" spans="1:25" x14ac:dyDescent="0.25">
      <c r="A2" t="s">
        <v>8</v>
      </c>
      <c r="B2" t="s">
        <v>9</v>
      </c>
      <c r="C2" t="s">
        <v>10</v>
      </c>
      <c r="D2" s="1" t="s">
        <v>11</v>
      </c>
      <c r="E2" t="s">
        <v>9</v>
      </c>
      <c r="F2" t="s">
        <v>10</v>
      </c>
      <c r="G2" s="1" t="s">
        <v>11</v>
      </c>
      <c r="H2" t="s">
        <v>9</v>
      </c>
      <c r="I2" t="s">
        <v>10</v>
      </c>
      <c r="J2" s="1" t="s">
        <v>11</v>
      </c>
      <c r="K2" t="s">
        <v>9</v>
      </c>
      <c r="L2" t="s">
        <v>10</v>
      </c>
      <c r="M2" s="1" t="s">
        <v>11</v>
      </c>
      <c r="N2" t="s">
        <v>9</v>
      </c>
      <c r="O2" t="s">
        <v>10</v>
      </c>
      <c r="P2" s="1" t="s">
        <v>11</v>
      </c>
      <c r="Q2" t="s">
        <v>9</v>
      </c>
      <c r="R2" t="s">
        <v>10</v>
      </c>
      <c r="S2" s="1" t="s">
        <v>11</v>
      </c>
      <c r="T2" t="s">
        <v>9</v>
      </c>
      <c r="U2" t="s">
        <v>10</v>
      </c>
      <c r="V2" s="1" t="s">
        <v>11</v>
      </c>
      <c r="W2" t="s">
        <v>9</v>
      </c>
      <c r="X2" t="s">
        <v>10</v>
      </c>
      <c r="Y2" s="1" t="s">
        <v>11</v>
      </c>
    </row>
    <row r="3" spans="1:25" x14ac:dyDescent="0.25">
      <c r="A3" s="2" t="s">
        <v>12</v>
      </c>
      <c r="B3">
        <v>3</v>
      </c>
      <c r="C3">
        <v>9</v>
      </c>
      <c r="D3">
        <f>B3/C3</f>
        <v>0.33333333333333331</v>
      </c>
      <c r="E3">
        <v>1</v>
      </c>
      <c r="F3">
        <v>10</v>
      </c>
      <c r="G3">
        <f>E3/F3</f>
        <v>0.1</v>
      </c>
      <c r="H3">
        <v>3</v>
      </c>
      <c r="I3">
        <v>8</v>
      </c>
      <c r="J3">
        <f>H3/I3</f>
        <v>0.375</v>
      </c>
      <c r="K3">
        <v>9</v>
      </c>
      <c r="L3">
        <v>10</v>
      </c>
      <c r="M3">
        <f>K3/L3</f>
        <v>0.9</v>
      </c>
      <c r="N3">
        <v>8</v>
      </c>
      <c r="O3">
        <v>10</v>
      </c>
      <c r="P3">
        <f>N3/O3</f>
        <v>0.8</v>
      </c>
      <c r="Q3">
        <v>21</v>
      </c>
      <c r="R3">
        <v>10</v>
      </c>
      <c r="S3">
        <f>Q3/R3</f>
        <v>2.1</v>
      </c>
    </row>
    <row r="4" spans="1:25" x14ac:dyDescent="0.25">
      <c r="A4" s="2" t="s">
        <v>13</v>
      </c>
      <c r="K4">
        <v>1</v>
      </c>
      <c r="L4">
        <v>2</v>
      </c>
      <c r="M4">
        <f t="shared" ref="M4:M13" si="0">K4/L4</f>
        <v>0.5</v>
      </c>
      <c r="N4">
        <v>0</v>
      </c>
      <c r="O4">
        <v>2</v>
      </c>
      <c r="P4">
        <f t="shared" ref="P4:P13" si="1">N4/O4</f>
        <v>0</v>
      </c>
      <c r="Q4">
        <v>38</v>
      </c>
      <c r="R4">
        <v>1</v>
      </c>
      <c r="S4">
        <f t="shared" ref="S4:S11" si="2">Q4/R4</f>
        <v>38</v>
      </c>
      <c r="T4">
        <v>36</v>
      </c>
      <c r="U4">
        <v>8</v>
      </c>
      <c r="V4">
        <f t="shared" ref="V4:V6" si="3">T4/U4</f>
        <v>4.5</v>
      </c>
      <c r="W4">
        <v>33</v>
      </c>
      <c r="X4">
        <v>17</v>
      </c>
      <c r="Y4">
        <f t="shared" ref="Y4:Y6" si="4">W4/X4</f>
        <v>1.9411764705882353</v>
      </c>
    </row>
    <row r="5" spans="1:25" x14ac:dyDescent="0.25">
      <c r="A5" s="2" t="s">
        <v>14</v>
      </c>
      <c r="B5">
        <v>0</v>
      </c>
      <c r="C5">
        <v>1</v>
      </c>
      <c r="D5">
        <f>B5/C5</f>
        <v>0</v>
      </c>
      <c r="E5">
        <v>0</v>
      </c>
      <c r="F5">
        <v>8</v>
      </c>
      <c r="G5">
        <f t="shared" ref="G5:G13" si="5">E5/F5</f>
        <v>0</v>
      </c>
      <c r="H5">
        <v>0</v>
      </c>
      <c r="I5">
        <v>9</v>
      </c>
      <c r="J5">
        <f t="shared" ref="J5:J13" si="6">H5/I5</f>
        <v>0</v>
      </c>
      <c r="K5">
        <v>0</v>
      </c>
      <c r="L5">
        <v>9</v>
      </c>
      <c r="M5">
        <f t="shared" si="0"/>
        <v>0</v>
      </c>
      <c r="N5">
        <v>0</v>
      </c>
      <c r="O5">
        <v>2</v>
      </c>
      <c r="P5">
        <f t="shared" si="1"/>
        <v>0</v>
      </c>
      <c r="Q5">
        <v>1</v>
      </c>
      <c r="R5">
        <v>40</v>
      </c>
      <c r="S5">
        <f t="shared" si="2"/>
        <v>2.5000000000000001E-2</v>
      </c>
      <c r="T5">
        <v>4</v>
      </c>
      <c r="U5">
        <v>26</v>
      </c>
      <c r="V5">
        <f t="shared" si="3"/>
        <v>0.15384615384615385</v>
      </c>
    </row>
    <row r="6" spans="1:25" x14ac:dyDescent="0.25">
      <c r="A6" s="2" t="s">
        <v>15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1</v>
      </c>
      <c r="L6">
        <v>2</v>
      </c>
      <c r="M6">
        <f t="shared" si="0"/>
        <v>0.5</v>
      </c>
      <c r="N6">
        <v>0</v>
      </c>
      <c r="O6">
        <v>2</v>
      </c>
      <c r="P6">
        <f t="shared" si="1"/>
        <v>0</v>
      </c>
      <c r="Q6">
        <v>32</v>
      </c>
      <c r="R6">
        <v>25</v>
      </c>
      <c r="S6">
        <f t="shared" si="2"/>
        <v>1.28</v>
      </c>
      <c r="T6">
        <v>53</v>
      </c>
      <c r="U6">
        <v>18</v>
      </c>
      <c r="V6">
        <f t="shared" si="3"/>
        <v>2.9444444444444446</v>
      </c>
      <c r="W6">
        <v>42</v>
      </c>
      <c r="X6">
        <v>15</v>
      </c>
      <c r="Y6">
        <f t="shared" si="4"/>
        <v>2.8</v>
      </c>
    </row>
    <row r="7" spans="1:25" x14ac:dyDescent="0.25">
      <c r="A7" s="2" t="s">
        <v>16</v>
      </c>
      <c r="B7">
        <v>0</v>
      </c>
      <c r="C7">
        <v>5</v>
      </c>
      <c r="D7">
        <f>B7/C7</f>
        <v>0</v>
      </c>
      <c r="E7">
        <v>2</v>
      </c>
      <c r="F7">
        <v>6</v>
      </c>
      <c r="G7">
        <f t="shared" si="5"/>
        <v>0.33333333333333331</v>
      </c>
      <c r="H7">
        <v>15</v>
      </c>
      <c r="I7">
        <v>7</v>
      </c>
      <c r="J7">
        <f t="shared" si="6"/>
        <v>2.1428571428571428</v>
      </c>
      <c r="K7">
        <v>49</v>
      </c>
      <c r="L7">
        <v>3</v>
      </c>
      <c r="M7">
        <f t="shared" si="0"/>
        <v>16.333333333333332</v>
      </c>
      <c r="N7">
        <v>25</v>
      </c>
      <c r="O7">
        <v>5</v>
      </c>
      <c r="P7">
        <f t="shared" si="1"/>
        <v>5</v>
      </c>
    </row>
    <row r="8" spans="1:25" x14ac:dyDescent="0.25">
      <c r="A8" s="3" t="s">
        <v>17</v>
      </c>
      <c r="E8">
        <v>3</v>
      </c>
      <c r="F8">
        <v>4</v>
      </c>
      <c r="G8">
        <f t="shared" si="5"/>
        <v>0.75</v>
      </c>
      <c r="H8">
        <v>9</v>
      </c>
      <c r="I8">
        <v>6</v>
      </c>
      <c r="J8">
        <f t="shared" si="6"/>
        <v>1.5</v>
      </c>
      <c r="K8">
        <v>32</v>
      </c>
      <c r="L8">
        <v>21</v>
      </c>
      <c r="M8">
        <f t="shared" si="0"/>
        <v>1.5238095238095237</v>
      </c>
      <c r="N8">
        <v>38</v>
      </c>
      <c r="O8">
        <v>6</v>
      </c>
      <c r="P8">
        <f t="shared" si="1"/>
        <v>6.333333333333333</v>
      </c>
    </row>
    <row r="9" spans="1:25" x14ac:dyDescent="0.25">
      <c r="A9" s="2" t="s">
        <v>18</v>
      </c>
      <c r="B9">
        <v>0</v>
      </c>
      <c r="C9">
        <v>1</v>
      </c>
      <c r="D9">
        <f t="shared" ref="D9:D13" si="7">B9/C9</f>
        <v>0</v>
      </c>
      <c r="E9">
        <v>2</v>
      </c>
      <c r="F9">
        <v>2</v>
      </c>
      <c r="G9">
        <f t="shared" si="5"/>
        <v>1</v>
      </c>
      <c r="H9">
        <v>7</v>
      </c>
      <c r="I9">
        <v>4</v>
      </c>
      <c r="J9">
        <f t="shared" si="6"/>
        <v>1.75</v>
      </c>
      <c r="K9">
        <v>15</v>
      </c>
      <c r="L9">
        <v>9</v>
      </c>
      <c r="M9">
        <f t="shared" si="0"/>
        <v>1.6666666666666667</v>
      </c>
      <c r="N9">
        <v>10</v>
      </c>
      <c r="O9">
        <v>6</v>
      </c>
      <c r="P9">
        <f t="shared" si="1"/>
        <v>1.6666666666666667</v>
      </c>
    </row>
    <row r="10" spans="1:25" x14ac:dyDescent="0.25">
      <c r="A10" s="2" t="s">
        <v>19</v>
      </c>
      <c r="B10">
        <v>0</v>
      </c>
      <c r="C10">
        <v>1</v>
      </c>
      <c r="D10">
        <f>B10/C10</f>
        <v>0</v>
      </c>
      <c r="E10">
        <v>6</v>
      </c>
      <c r="F10">
        <v>2</v>
      </c>
      <c r="G10">
        <f t="shared" si="5"/>
        <v>3</v>
      </c>
      <c r="H10">
        <v>9</v>
      </c>
      <c r="I10">
        <v>14</v>
      </c>
      <c r="J10">
        <f t="shared" si="6"/>
        <v>0.6428571428571429</v>
      </c>
      <c r="K10">
        <v>28</v>
      </c>
      <c r="L10">
        <v>29</v>
      </c>
      <c r="M10">
        <f t="shared" si="0"/>
        <v>0.96551724137931039</v>
      </c>
      <c r="N10">
        <v>87</v>
      </c>
      <c r="O10">
        <v>11</v>
      </c>
      <c r="P10">
        <f t="shared" si="1"/>
        <v>7.9090909090909092</v>
      </c>
      <c r="Q10">
        <v>70</v>
      </c>
      <c r="R10">
        <v>17</v>
      </c>
      <c r="S10">
        <f t="shared" si="2"/>
        <v>4.117647058823529</v>
      </c>
    </row>
    <row r="11" spans="1:25" x14ac:dyDescent="0.25">
      <c r="A11" s="2" t="s">
        <v>20</v>
      </c>
      <c r="B11">
        <v>0</v>
      </c>
      <c r="C11">
        <v>6</v>
      </c>
      <c r="D11">
        <f t="shared" si="7"/>
        <v>0</v>
      </c>
      <c r="E11">
        <v>1</v>
      </c>
      <c r="F11">
        <v>5</v>
      </c>
      <c r="G11">
        <f t="shared" si="5"/>
        <v>0.2</v>
      </c>
      <c r="H11">
        <v>0</v>
      </c>
      <c r="I11">
        <v>5</v>
      </c>
      <c r="J11">
        <f t="shared" si="6"/>
        <v>0</v>
      </c>
      <c r="K11">
        <v>0</v>
      </c>
      <c r="L11">
        <v>6</v>
      </c>
      <c r="M11">
        <f t="shared" si="0"/>
        <v>0</v>
      </c>
      <c r="N11">
        <v>0</v>
      </c>
      <c r="O11">
        <v>5</v>
      </c>
      <c r="P11">
        <f t="shared" si="1"/>
        <v>0</v>
      </c>
      <c r="Q11">
        <v>24</v>
      </c>
      <c r="R11">
        <v>27</v>
      </c>
      <c r="S11">
        <f t="shared" si="2"/>
        <v>0.88888888888888884</v>
      </c>
    </row>
    <row r="12" spans="1:25" x14ac:dyDescent="0.25">
      <c r="A12" s="2" t="s">
        <v>21</v>
      </c>
      <c r="B12">
        <v>1</v>
      </c>
      <c r="C12">
        <v>3</v>
      </c>
      <c r="D12">
        <f t="shared" si="7"/>
        <v>0.33333333333333331</v>
      </c>
      <c r="E12">
        <v>6</v>
      </c>
      <c r="F12">
        <v>7</v>
      </c>
      <c r="G12">
        <f t="shared" si="5"/>
        <v>0.8571428571428571</v>
      </c>
      <c r="H12">
        <v>14</v>
      </c>
      <c r="I12">
        <v>6</v>
      </c>
      <c r="J12">
        <f t="shared" si="6"/>
        <v>2.3333333333333335</v>
      </c>
      <c r="K12">
        <v>34</v>
      </c>
      <c r="L12">
        <v>8</v>
      </c>
      <c r="M12">
        <f t="shared" si="0"/>
        <v>4.25</v>
      </c>
      <c r="N12">
        <v>23</v>
      </c>
      <c r="O12">
        <v>1</v>
      </c>
      <c r="P12">
        <f t="shared" si="1"/>
        <v>23</v>
      </c>
    </row>
    <row r="13" spans="1:25" x14ac:dyDescent="0.25">
      <c r="A13" s="2" t="s">
        <v>22</v>
      </c>
      <c r="B13">
        <v>0</v>
      </c>
      <c r="C13">
        <v>5</v>
      </c>
      <c r="D13">
        <f t="shared" si="7"/>
        <v>0</v>
      </c>
      <c r="E13">
        <v>3</v>
      </c>
      <c r="F13">
        <v>11</v>
      </c>
      <c r="G13">
        <f t="shared" si="5"/>
        <v>0.27272727272727271</v>
      </c>
      <c r="H13">
        <v>9</v>
      </c>
      <c r="I13">
        <v>11</v>
      </c>
      <c r="J13">
        <f t="shared" si="6"/>
        <v>0.81818181818181823</v>
      </c>
      <c r="K13">
        <v>34</v>
      </c>
      <c r="L13">
        <v>27</v>
      </c>
      <c r="M13">
        <f t="shared" si="0"/>
        <v>1.2592592592592593</v>
      </c>
      <c r="N13">
        <v>71</v>
      </c>
      <c r="O13">
        <v>12</v>
      </c>
      <c r="P13">
        <f t="shared" si="1"/>
        <v>5.916666666666667</v>
      </c>
    </row>
    <row r="14" spans="1:25" x14ac:dyDescent="0.25">
      <c r="A14" s="2" t="s">
        <v>23</v>
      </c>
    </row>
    <row r="15" spans="1:25" x14ac:dyDescent="0.25">
      <c r="A15" s="2" t="s">
        <v>24</v>
      </c>
      <c r="D15">
        <f>AVERAGE(D3:D13)</f>
        <v>8.3333333333333329E-2</v>
      </c>
      <c r="G15">
        <f>AVERAGE(G3:G13)</f>
        <v>0.72368927368927372</v>
      </c>
      <c r="J15">
        <f>AVERAGE(J3:J13)</f>
        <v>1.0624699374699373</v>
      </c>
      <c r="M15">
        <f>AVERAGE(M3:M13)</f>
        <v>2.5362350931316446</v>
      </c>
      <c r="P15">
        <f>AVERAGE(P3:P13)</f>
        <v>4.6023415977961424</v>
      </c>
      <c r="S15">
        <f>AVERAGE(S3:S13)</f>
        <v>7.7352559912854026</v>
      </c>
      <c r="V15">
        <f>AVERAGE(V3:V13)</f>
        <v>2.5327635327635329</v>
      </c>
      <c r="Y15">
        <f>AVERAGE(Y3:Y13)</f>
        <v>2.3705882352941177</v>
      </c>
    </row>
    <row r="16" spans="1:25" x14ac:dyDescent="0.25">
      <c r="B16" t="s">
        <v>25</v>
      </c>
      <c r="E16" t="s">
        <v>25</v>
      </c>
      <c r="H16" t="s">
        <v>25</v>
      </c>
      <c r="K16" t="s">
        <v>25</v>
      </c>
      <c r="N16" t="s">
        <v>25</v>
      </c>
      <c r="Q16" t="s">
        <v>25</v>
      </c>
      <c r="T16" t="s">
        <v>25</v>
      </c>
      <c r="W16" t="s">
        <v>25</v>
      </c>
    </row>
    <row r="17" spans="1:24" x14ac:dyDescent="0.25">
      <c r="B17" t="s">
        <v>26</v>
      </c>
      <c r="C17" t="s">
        <v>27</v>
      </c>
      <c r="E17" t="s">
        <v>26</v>
      </c>
      <c r="F17" t="s">
        <v>27</v>
      </c>
      <c r="H17" t="s">
        <v>26</v>
      </c>
      <c r="I17" t="s">
        <v>27</v>
      </c>
      <c r="K17" t="s">
        <v>26</v>
      </c>
      <c r="L17" t="s">
        <v>27</v>
      </c>
      <c r="N17" t="s">
        <v>26</v>
      </c>
      <c r="O17" t="s">
        <v>27</v>
      </c>
      <c r="Q17" t="s">
        <v>26</v>
      </c>
      <c r="R17" t="s">
        <v>27</v>
      </c>
      <c r="T17" t="s">
        <v>26</v>
      </c>
      <c r="U17" t="s">
        <v>27</v>
      </c>
      <c r="W17" t="s">
        <v>26</v>
      </c>
      <c r="X17" t="s">
        <v>27</v>
      </c>
    </row>
    <row r="18" spans="1:24" x14ac:dyDescent="0.25">
      <c r="B18">
        <f>B3/(B3+C3)*100</f>
        <v>25</v>
      </c>
      <c r="C18">
        <f>C3/(B3+C3)*100</f>
        <v>75</v>
      </c>
      <c r="E18">
        <f>E3/(E3+F3)*100</f>
        <v>9.0909090909090917</v>
      </c>
      <c r="F18">
        <f>F3/(E3+F3)*100</f>
        <v>90.909090909090907</v>
      </c>
      <c r="H18">
        <f>H3/(H3+I3)*100</f>
        <v>27.27272727272727</v>
      </c>
      <c r="I18">
        <f>I3/(H3+I3)*100</f>
        <v>72.727272727272734</v>
      </c>
      <c r="K18">
        <f>K3/(K3+L3)*100</f>
        <v>47.368421052631575</v>
      </c>
      <c r="L18">
        <f>L3/(K3+L3)*100</f>
        <v>52.631578947368418</v>
      </c>
      <c r="N18">
        <f>N3/(N3+O3)*100</f>
        <v>44.444444444444443</v>
      </c>
      <c r="O18">
        <f>O3/(N3+O3)*100</f>
        <v>55.555555555555557</v>
      </c>
      <c r="Q18">
        <f>Q3/(Q3+R3)*100</f>
        <v>67.741935483870961</v>
      </c>
      <c r="R18">
        <f>R3/(Q3+R3)*100</f>
        <v>32.258064516129032</v>
      </c>
    </row>
    <row r="19" spans="1:24" x14ac:dyDescent="0.25">
      <c r="K19">
        <f t="shared" ref="K19:K27" si="8">K4/(K4+L4)*100</f>
        <v>33.333333333333329</v>
      </c>
      <c r="L19">
        <f t="shared" ref="L19:L27" si="9">L4/(K4+L4)*100</f>
        <v>66.666666666666657</v>
      </c>
      <c r="N19">
        <f t="shared" ref="N19:N27" si="10">N4/(N4+O4)*100</f>
        <v>0</v>
      </c>
      <c r="O19">
        <f t="shared" ref="O19:O27" si="11">O4/(N4+O4)*100</f>
        <v>100</v>
      </c>
      <c r="Q19">
        <f t="shared" ref="Q19:Q25" si="12">Q4/(Q4+R4)*100</f>
        <v>97.435897435897431</v>
      </c>
      <c r="R19">
        <f t="shared" ref="R19:R25" si="13">R4/(Q4+R4)*100</f>
        <v>2.5641025641025639</v>
      </c>
      <c r="T19">
        <f t="shared" ref="T19:T21" si="14">T4/(T4+U4)*100</f>
        <v>81.818181818181827</v>
      </c>
      <c r="U19">
        <f t="shared" ref="U19:U21" si="15">U4/(T4+U4)*100</f>
        <v>18.181818181818183</v>
      </c>
      <c r="W19">
        <f t="shared" ref="W19:W21" si="16">W4/(W4+X4)*100</f>
        <v>66</v>
      </c>
      <c r="X19">
        <f t="shared" ref="X19:X21" si="17">X4/(W4+X4)*100</f>
        <v>34</v>
      </c>
    </row>
    <row r="20" spans="1:24" x14ac:dyDescent="0.25">
      <c r="B20">
        <f t="shared" ref="B20:B27" si="18">B5/(B5+C5)*100</f>
        <v>0</v>
      </c>
      <c r="C20">
        <f t="shared" ref="C20:C27" si="19">C5/(B5+C5)*100</f>
        <v>100</v>
      </c>
      <c r="E20">
        <f t="shared" ref="E20:E28" si="20">E5/(E5+F5)*100</f>
        <v>0</v>
      </c>
      <c r="F20">
        <f t="shared" ref="F20:F28" si="21">F5/(E5+F5)*100</f>
        <v>100</v>
      </c>
      <c r="H20">
        <f t="shared" ref="H20:H28" si="22">H5/(H5+I5)*100</f>
        <v>0</v>
      </c>
      <c r="I20">
        <f t="shared" ref="I20:I28" si="23">I5/(H5+I5)*100</f>
        <v>100</v>
      </c>
      <c r="K20">
        <f t="shared" si="8"/>
        <v>0</v>
      </c>
      <c r="L20">
        <f t="shared" si="9"/>
        <v>100</v>
      </c>
      <c r="N20">
        <f t="shared" si="10"/>
        <v>0</v>
      </c>
      <c r="O20">
        <f t="shared" si="11"/>
        <v>100</v>
      </c>
      <c r="Q20">
        <f t="shared" si="12"/>
        <v>2.4390243902439024</v>
      </c>
      <c r="R20">
        <f t="shared" si="13"/>
        <v>97.560975609756099</v>
      </c>
      <c r="T20">
        <f t="shared" si="14"/>
        <v>13.333333333333334</v>
      </c>
      <c r="U20">
        <f t="shared" si="15"/>
        <v>86.666666666666671</v>
      </c>
    </row>
    <row r="21" spans="1:24" x14ac:dyDescent="0.25">
      <c r="K21">
        <f t="shared" si="8"/>
        <v>33.333333333333329</v>
      </c>
      <c r="L21">
        <f t="shared" si="9"/>
        <v>66.666666666666657</v>
      </c>
      <c r="N21">
        <f t="shared" si="10"/>
        <v>0</v>
      </c>
      <c r="O21">
        <f t="shared" si="11"/>
        <v>100</v>
      </c>
      <c r="Q21">
        <f t="shared" si="12"/>
        <v>56.140350877192979</v>
      </c>
      <c r="R21">
        <f t="shared" si="13"/>
        <v>43.859649122807014</v>
      </c>
      <c r="T21">
        <f t="shared" si="14"/>
        <v>74.647887323943664</v>
      </c>
      <c r="U21">
        <f t="shared" si="15"/>
        <v>25.352112676056336</v>
      </c>
      <c r="W21">
        <f t="shared" si="16"/>
        <v>73.68421052631578</v>
      </c>
      <c r="X21">
        <f t="shared" si="17"/>
        <v>26.315789473684209</v>
      </c>
    </row>
    <row r="22" spans="1:24" x14ac:dyDescent="0.25">
      <c r="B22">
        <f t="shared" si="18"/>
        <v>0</v>
      </c>
      <c r="C22">
        <f t="shared" si="19"/>
        <v>100</v>
      </c>
      <c r="E22">
        <f t="shared" si="20"/>
        <v>25</v>
      </c>
      <c r="F22">
        <f t="shared" si="21"/>
        <v>75</v>
      </c>
      <c r="H22">
        <f t="shared" si="22"/>
        <v>68.181818181818173</v>
      </c>
      <c r="I22">
        <f t="shared" si="23"/>
        <v>31.818181818181817</v>
      </c>
      <c r="K22">
        <f t="shared" si="8"/>
        <v>94.230769230769226</v>
      </c>
      <c r="L22">
        <f t="shared" si="9"/>
        <v>5.7692307692307692</v>
      </c>
      <c r="N22">
        <f t="shared" si="10"/>
        <v>83.333333333333343</v>
      </c>
      <c r="O22">
        <f t="shared" si="11"/>
        <v>16.666666666666664</v>
      </c>
    </row>
    <row r="23" spans="1:24" x14ac:dyDescent="0.25">
      <c r="E23">
        <f t="shared" si="20"/>
        <v>42.857142857142854</v>
      </c>
      <c r="F23">
        <f t="shared" si="21"/>
        <v>57.142857142857139</v>
      </c>
      <c r="H23">
        <f t="shared" si="22"/>
        <v>60</v>
      </c>
      <c r="I23">
        <f t="shared" si="23"/>
        <v>40</v>
      </c>
      <c r="K23">
        <f t="shared" si="8"/>
        <v>60.377358490566039</v>
      </c>
      <c r="L23">
        <f t="shared" si="9"/>
        <v>39.622641509433961</v>
      </c>
      <c r="N23">
        <f t="shared" si="10"/>
        <v>86.36363636363636</v>
      </c>
      <c r="O23">
        <f t="shared" si="11"/>
        <v>13.636363636363635</v>
      </c>
    </row>
    <row r="24" spans="1:24" x14ac:dyDescent="0.25">
      <c r="B24">
        <f t="shared" si="18"/>
        <v>0</v>
      </c>
      <c r="C24">
        <f t="shared" si="19"/>
        <v>100</v>
      </c>
      <c r="E24">
        <f t="shared" si="20"/>
        <v>50</v>
      </c>
      <c r="F24">
        <f t="shared" si="21"/>
        <v>50</v>
      </c>
      <c r="H24">
        <f t="shared" si="22"/>
        <v>63.636363636363633</v>
      </c>
      <c r="I24">
        <f t="shared" si="23"/>
        <v>36.363636363636367</v>
      </c>
      <c r="K24">
        <f t="shared" si="8"/>
        <v>62.5</v>
      </c>
      <c r="L24">
        <f t="shared" si="9"/>
        <v>37.5</v>
      </c>
      <c r="N24">
        <f t="shared" si="10"/>
        <v>62.5</v>
      </c>
      <c r="O24">
        <f t="shared" si="11"/>
        <v>37.5</v>
      </c>
    </row>
    <row r="25" spans="1:24" x14ac:dyDescent="0.25">
      <c r="B25">
        <f t="shared" si="18"/>
        <v>0</v>
      </c>
      <c r="C25">
        <f t="shared" si="19"/>
        <v>100</v>
      </c>
      <c r="E25">
        <f t="shared" si="20"/>
        <v>75</v>
      </c>
      <c r="F25">
        <f t="shared" si="21"/>
        <v>25</v>
      </c>
      <c r="H25">
        <f t="shared" si="22"/>
        <v>39.130434782608695</v>
      </c>
      <c r="I25">
        <f t="shared" si="23"/>
        <v>60.869565217391312</v>
      </c>
      <c r="K25">
        <f t="shared" si="8"/>
        <v>49.122807017543856</v>
      </c>
      <c r="L25">
        <f t="shared" si="9"/>
        <v>50.877192982456144</v>
      </c>
      <c r="N25">
        <f t="shared" si="10"/>
        <v>88.775510204081627</v>
      </c>
      <c r="O25">
        <f t="shared" si="11"/>
        <v>11.224489795918368</v>
      </c>
      <c r="Q25">
        <f t="shared" si="12"/>
        <v>80.459770114942529</v>
      </c>
      <c r="R25">
        <f t="shared" si="13"/>
        <v>19.540229885057471</v>
      </c>
    </row>
    <row r="26" spans="1:24" x14ac:dyDescent="0.25">
      <c r="B26">
        <f t="shared" si="18"/>
        <v>0</v>
      </c>
      <c r="C26">
        <f t="shared" si="19"/>
        <v>100</v>
      </c>
      <c r="E26">
        <f t="shared" si="20"/>
        <v>16.666666666666664</v>
      </c>
      <c r="F26">
        <f t="shared" si="21"/>
        <v>83.333333333333343</v>
      </c>
      <c r="H26">
        <f t="shared" si="22"/>
        <v>0</v>
      </c>
      <c r="I26">
        <f t="shared" si="23"/>
        <v>100</v>
      </c>
      <c r="K26">
        <f t="shared" si="8"/>
        <v>0</v>
      </c>
      <c r="L26">
        <f t="shared" si="9"/>
        <v>100</v>
      </c>
      <c r="N26">
        <f t="shared" si="10"/>
        <v>0</v>
      </c>
      <c r="O26">
        <f t="shared" si="11"/>
        <v>100</v>
      </c>
    </row>
    <row r="27" spans="1:24" x14ac:dyDescent="0.25">
      <c r="B27">
        <f t="shared" si="18"/>
        <v>25</v>
      </c>
      <c r="C27">
        <f t="shared" si="19"/>
        <v>75</v>
      </c>
      <c r="E27">
        <f t="shared" si="20"/>
        <v>46.153846153846153</v>
      </c>
      <c r="F27">
        <f t="shared" si="21"/>
        <v>53.846153846153847</v>
      </c>
      <c r="H27">
        <f t="shared" si="22"/>
        <v>70</v>
      </c>
      <c r="I27">
        <f t="shared" si="23"/>
        <v>30</v>
      </c>
      <c r="K27">
        <f t="shared" si="8"/>
        <v>80.952380952380949</v>
      </c>
      <c r="L27">
        <f t="shared" si="9"/>
        <v>19.047619047619047</v>
      </c>
      <c r="N27">
        <f t="shared" si="10"/>
        <v>95.833333333333343</v>
      </c>
      <c r="O27">
        <f t="shared" si="11"/>
        <v>4.1666666666666661</v>
      </c>
    </row>
    <row r="28" spans="1:24" x14ac:dyDescent="0.25">
      <c r="B28">
        <v>0</v>
      </c>
      <c r="C28">
        <f>C13/(B13+C13)*100</f>
        <v>100</v>
      </c>
      <c r="E28">
        <f t="shared" si="20"/>
        <v>21.428571428571427</v>
      </c>
      <c r="F28">
        <f t="shared" si="21"/>
        <v>78.571428571428569</v>
      </c>
      <c r="H28">
        <f t="shared" si="22"/>
        <v>45</v>
      </c>
      <c r="I28">
        <f t="shared" si="23"/>
        <v>55.000000000000007</v>
      </c>
    </row>
    <row r="29" spans="1:24" x14ac:dyDescent="0.25">
      <c r="A29" t="s">
        <v>28</v>
      </c>
      <c r="B29">
        <f>AVERAGE(B18:B28)</f>
        <v>6.25</v>
      </c>
      <c r="C29">
        <f>AVERAGE(C18:C28)</f>
        <v>93.75</v>
      </c>
      <c r="E29">
        <f>AVERAGE(E18:E28)</f>
        <v>31.799681799681803</v>
      </c>
      <c r="F29">
        <f>AVERAGE(F18:F28)</f>
        <v>68.200318200318193</v>
      </c>
      <c r="H29">
        <f>AVERAGE(H18:H28)</f>
        <v>41.469038208168641</v>
      </c>
      <c r="I29">
        <f>AVERAGE(I18:I28)</f>
        <v>58.530961791831359</v>
      </c>
      <c r="K29">
        <f>AVERAGE(K18:K28)</f>
        <v>46.12184034105583</v>
      </c>
      <c r="L29">
        <f>AVERAGE(L18:L28)</f>
        <v>53.878159658944163</v>
      </c>
      <c r="N29">
        <f>AVERAGE(N18:N28)</f>
        <v>46.125025767882917</v>
      </c>
      <c r="O29">
        <f>AVERAGE(O18:O28)</f>
        <v>53.874974232117083</v>
      </c>
      <c r="Q29">
        <f>AVERAGE(Q18:Q28)</f>
        <v>60.843395660429564</v>
      </c>
      <c r="R29">
        <f>AVERAGE(R18:R28)</f>
        <v>39.156604339570436</v>
      </c>
      <c r="T29">
        <f>AVERAGE(T18:T28)</f>
        <v>56.599800825152933</v>
      </c>
      <c r="U29">
        <f>AVERAGE(U18:U28)</f>
        <v>43.400199174847067</v>
      </c>
      <c r="W29">
        <f>AVERAGE(W18:W28)</f>
        <v>69.84210526315789</v>
      </c>
      <c r="X29">
        <f>AVERAGE(X18:X28)</f>
        <v>30.157894736842103</v>
      </c>
    </row>
    <row r="30" spans="1:24" x14ac:dyDescent="0.25">
      <c r="A30" t="s">
        <v>29</v>
      </c>
      <c r="B30">
        <f>_xlfn.STDEV.P(B18:B28)</f>
        <v>10.825317547305483</v>
      </c>
      <c r="C30">
        <f>_xlfn.STDEV.P(C18:C28)</f>
        <v>10.825317547305483</v>
      </c>
      <c r="E30">
        <f>_xlfn.STDEV.P(E18:E28)</f>
        <v>22.199951013378545</v>
      </c>
      <c r="F30">
        <f>_xlfn.STDEV.P(F18:F28)</f>
        <v>22.199951013378577</v>
      </c>
      <c r="H30">
        <f>_xlfn.STDEV.P(H18:H28)</f>
        <v>25.865484331680353</v>
      </c>
      <c r="I30">
        <f>_xlfn.STDEV.P(I18:I28)</f>
        <v>25.865484331680367</v>
      </c>
      <c r="K30">
        <f>_xlfn.STDEV.P(K18:K28)</f>
        <v>29.31074787521846</v>
      </c>
      <c r="L30">
        <f>_xlfn.STDEV.P(L18:L28)</f>
        <v>29.310747875218482</v>
      </c>
      <c r="N30">
        <f>_xlfn.STDEV.P(N18:N28)</f>
        <v>40.093166177372815</v>
      </c>
      <c r="O30">
        <f>_xlfn.STDEV.P(O18:O28)</f>
        <v>40.093166177372822</v>
      </c>
      <c r="Q30">
        <f>_xlfn.STDEV.P(Q18:Q28)</f>
        <v>32.263268273135971</v>
      </c>
      <c r="R30">
        <f>_xlfn.STDEV.P(R18:R28)</f>
        <v>32.263268273135978</v>
      </c>
      <c r="T30">
        <f>_xlfn.STDEV.P(T18:T28)</f>
        <v>30.733734860345663</v>
      </c>
      <c r="U30">
        <f>_xlfn.STDEV.P(U18:U28)</f>
        <v>30.733734860345642</v>
      </c>
      <c r="W30">
        <f>_xlfn.STDEV.P(W18:W28)</f>
        <v>3.8421052631578902</v>
      </c>
      <c r="X30">
        <f>_xlfn.STDEV.P(X18:X28)</f>
        <v>3.8421052631579053</v>
      </c>
    </row>
    <row r="31" spans="1:24" x14ac:dyDescent="0.25">
      <c r="A31" t="s">
        <v>30</v>
      </c>
      <c r="B31">
        <f>B30/SQRT(COUNT(B18,B20,B22,B24,B25,B26,B27,B28))</f>
        <v>3.8273277230987155</v>
      </c>
      <c r="C31">
        <f>C30/SQRT(COUNT(C18:C28))</f>
        <v>3.8273277230987155</v>
      </c>
      <c r="E31">
        <f>E30/SQRT(COUNT(E18,E20,E22,E24,E25,E26,E27,E28,E29,E23))</f>
        <v>7.0202409146439342</v>
      </c>
      <c r="F31">
        <f>F30/SQRT(COUNT(F18,F20,F22,F24,F25,F26,F27,F28,F23,F29))</f>
        <v>7.020240914643944</v>
      </c>
      <c r="H31">
        <f>H30/SQRT(COUNT(H18:H29))</f>
        <v>8.1793843271508013</v>
      </c>
      <c r="I31">
        <f>I30/SQRT(COUNT(I18,I20,I22,I24,I25,I26,I27,I28,I29))</f>
        <v>8.6218281105601218</v>
      </c>
      <c r="K31">
        <f>K30/SQRT(COUNT(K18:K28))</f>
        <v>9.2688723208631121</v>
      </c>
      <c r="L31">
        <f>L30/SQRT(COUNT(L18:L28))</f>
        <v>9.2688723208631192</v>
      </c>
      <c r="N31">
        <f>N30/SQRT(COUNT(N18:N28))</f>
        <v>12.67857237281245</v>
      </c>
      <c r="O31" t="e">
        <f>O29:O30/SQRT(COUNT(O18:O29))</f>
        <v>#VALUE!</v>
      </c>
      <c r="Q31">
        <f>Q30/SQRT(COUNT(Q18,Q20,Q22,Q24,Q25,Q26,Q27,Q28))</f>
        <v>18.627206622432166</v>
      </c>
      <c r="T31">
        <f>T30/SQRT(COUNT(T18,T20,T22,T24,T25,T26,T27,T28))</f>
        <v>30.733734860345663</v>
      </c>
      <c r="W31">
        <f>W30/SQRT(COUNT(W19:W21))</f>
        <v>2.7167786856114686</v>
      </c>
    </row>
    <row r="32" spans="1:24" x14ac:dyDescent="0.25">
      <c r="A32" t="s">
        <v>31</v>
      </c>
    </row>
  </sheetData>
  <mergeCells count="8">
    <mergeCell ref="T1:U1"/>
    <mergeCell ref="W1:X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2F8E-4808-405F-80F1-77F85240FDC7}">
  <dimension ref="A1:H12"/>
  <sheetViews>
    <sheetView workbookViewId="0">
      <selection activeCell="I1" sqref="I1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5</v>
      </c>
      <c r="E1">
        <v>7</v>
      </c>
      <c r="F1">
        <v>15</v>
      </c>
      <c r="G1">
        <v>20</v>
      </c>
      <c r="H1">
        <v>40</v>
      </c>
    </row>
    <row r="2" spans="1:8" x14ac:dyDescent="0.25">
      <c r="A2">
        <v>75</v>
      </c>
      <c r="B2">
        <v>90.909090909090907</v>
      </c>
      <c r="C2">
        <v>72.727272727272734</v>
      </c>
      <c r="D2">
        <v>52.631578947368418</v>
      </c>
      <c r="E2">
        <v>55.555555555555557</v>
      </c>
      <c r="F2">
        <v>32.258064516129032</v>
      </c>
    </row>
    <row r="3" spans="1:8" x14ac:dyDescent="0.25">
      <c r="D3">
        <v>66.666666666666657</v>
      </c>
      <c r="E3">
        <v>100</v>
      </c>
      <c r="F3">
        <v>2.5641025641025639</v>
      </c>
      <c r="G3">
        <v>18.181818181818183</v>
      </c>
      <c r="H3">
        <v>34</v>
      </c>
    </row>
    <row r="4" spans="1:8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97.560975609756099</v>
      </c>
      <c r="G4">
        <v>86.666666666666671</v>
      </c>
    </row>
    <row r="5" spans="1:8" x14ac:dyDescent="0.25">
      <c r="D5">
        <v>66.666666666666657</v>
      </c>
      <c r="E5">
        <v>100</v>
      </c>
      <c r="F5">
        <v>43.859649122807014</v>
      </c>
      <c r="G5">
        <v>25.352112676056336</v>
      </c>
      <c r="H5">
        <v>26.315789473684209</v>
      </c>
    </row>
    <row r="6" spans="1:8" x14ac:dyDescent="0.25">
      <c r="A6">
        <v>100</v>
      </c>
      <c r="B6">
        <v>75</v>
      </c>
      <c r="C6">
        <v>31.818181818181817</v>
      </c>
      <c r="D6">
        <v>5.7692307692307692</v>
      </c>
      <c r="E6">
        <v>16.666666666666664</v>
      </c>
    </row>
    <row r="7" spans="1:8" x14ac:dyDescent="0.25">
      <c r="B7">
        <v>57.142857142857139</v>
      </c>
      <c r="C7">
        <v>40</v>
      </c>
      <c r="D7">
        <v>39.622641509433961</v>
      </c>
      <c r="E7">
        <v>13.636363636363635</v>
      </c>
    </row>
    <row r="8" spans="1:8" x14ac:dyDescent="0.25">
      <c r="A8">
        <v>100</v>
      </c>
      <c r="B8">
        <v>50</v>
      </c>
      <c r="C8">
        <v>36.363636363636367</v>
      </c>
      <c r="D8">
        <v>37.5</v>
      </c>
      <c r="E8">
        <v>37.5</v>
      </c>
    </row>
    <row r="9" spans="1:8" x14ac:dyDescent="0.25">
      <c r="A9">
        <v>100</v>
      </c>
      <c r="B9">
        <v>25</v>
      </c>
      <c r="C9">
        <v>60.869565217391312</v>
      </c>
      <c r="D9">
        <v>50.877192982456144</v>
      </c>
      <c r="E9">
        <v>11.224489795918368</v>
      </c>
      <c r="F9">
        <v>19.540229885057471</v>
      </c>
    </row>
    <row r="10" spans="1:8" x14ac:dyDescent="0.25">
      <c r="A10">
        <v>100</v>
      </c>
      <c r="B10">
        <v>83.333333333333343</v>
      </c>
      <c r="C10">
        <v>100</v>
      </c>
      <c r="D10">
        <v>100</v>
      </c>
      <c r="E10">
        <v>100</v>
      </c>
    </row>
    <row r="11" spans="1:8" x14ac:dyDescent="0.25">
      <c r="A11">
        <v>75</v>
      </c>
      <c r="B11">
        <v>53.846153846153847</v>
      </c>
      <c r="C11">
        <v>30</v>
      </c>
      <c r="D11">
        <v>19.047619047619047</v>
      </c>
      <c r="E11">
        <v>4.1666666666666661</v>
      </c>
    </row>
    <row r="12" spans="1:8" x14ac:dyDescent="0.25">
      <c r="A12">
        <v>100</v>
      </c>
      <c r="B12">
        <v>78.571428571428569</v>
      </c>
      <c r="C12">
        <v>55.000000000000007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90A1-606F-45FB-AFB1-ACCA46951E4B}">
  <dimension ref="A1:H12"/>
  <sheetViews>
    <sheetView workbookViewId="0">
      <selection activeCell="M18" sqref="M18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5</v>
      </c>
      <c r="E1">
        <v>7</v>
      </c>
      <c r="F1">
        <v>15</v>
      </c>
      <c r="G1">
        <v>20</v>
      </c>
      <c r="H1">
        <v>40</v>
      </c>
    </row>
    <row r="2" spans="1:8" x14ac:dyDescent="0.25">
      <c r="A2">
        <v>0.33333333333333331</v>
      </c>
      <c r="B2">
        <v>0.1</v>
      </c>
      <c r="C2">
        <v>0.375</v>
      </c>
      <c r="D2">
        <v>0.9</v>
      </c>
      <c r="E2">
        <v>0.8</v>
      </c>
      <c r="F2">
        <v>2.1</v>
      </c>
    </row>
    <row r="3" spans="1:8" x14ac:dyDescent="0.25">
      <c r="D3">
        <v>0.5</v>
      </c>
      <c r="E3">
        <v>0</v>
      </c>
      <c r="F3">
        <v>38</v>
      </c>
      <c r="G3">
        <v>4.5</v>
      </c>
      <c r="H3">
        <f t="shared" ref="H3:H5" si="0">F3/G3</f>
        <v>8.4444444444444446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2.5000000000000001E-2</v>
      </c>
      <c r="G4">
        <v>0.15384615384615385</v>
      </c>
    </row>
    <row r="5" spans="1:8" x14ac:dyDescent="0.25">
      <c r="D5">
        <v>0.5</v>
      </c>
      <c r="E5">
        <v>0</v>
      </c>
      <c r="F5">
        <v>1.28</v>
      </c>
      <c r="G5">
        <v>2.9444444444444446</v>
      </c>
      <c r="H5">
        <f t="shared" si="0"/>
        <v>0.43471698113207546</v>
      </c>
    </row>
    <row r="6" spans="1:8" x14ac:dyDescent="0.25">
      <c r="A6">
        <v>0</v>
      </c>
      <c r="B6">
        <v>0.33333333333333331</v>
      </c>
      <c r="C6">
        <v>2.1428571428571428</v>
      </c>
      <c r="D6">
        <v>16.333333333333332</v>
      </c>
      <c r="E6">
        <v>5</v>
      </c>
    </row>
    <row r="7" spans="1:8" x14ac:dyDescent="0.25">
      <c r="B7">
        <v>0.75</v>
      </c>
      <c r="C7">
        <v>1.5</v>
      </c>
      <c r="D7">
        <v>1.5238095238095237</v>
      </c>
      <c r="E7">
        <v>6.333333333333333</v>
      </c>
    </row>
    <row r="8" spans="1:8" x14ac:dyDescent="0.25">
      <c r="A8">
        <v>0</v>
      </c>
      <c r="B8">
        <v>1</v>
      </c>
      <c r="C8">
        <v>1.75</v>
      </c>
      <c r="D8">
        <v>1.6666666666666667</v>
      </c>
      <c r="E8">
        <v>1.6666666666666667</v>
      </c>
    </row>
    <row r="9" spans="1:8" x14ac:dyDescent="0.25">
      <c r="A9">
        <v>0</v>
      </c>
      <c r="B9">
        <v>3</v>
      </c>
      <c r="C9">
        <v>0.6428571428571429</v>
      </c>
      <c r="D9">
        <v>0.96551724137931039</v>
      </c>
      <c r="E9">
        <v>7.9090909090909092</v>
      </c>
      <c r="F9">
        <v>4.117647058823529</v>
      </c>
    </row>
    <row r="10" spans="1:8" x14ac:dyDescent="0.25">
      <c r="A10">
        <v>0</v>
      </c>
      <c r="B10">
        <v>0.2</v>
      </c>
      <c r="C10">
        <v>0</v>
      </c>
      <c r="D10">
        <v>0</v>
      </c>
      <c r="E10">
        <v>0</v>
      </c>
      <c r="F10">
        <v>0.88888888888888884</v>
      </c>
    </row>
    <row r="11" spans="1:8" x14ac:dyDescent="0.25">
      <c r="A11">
        <v>0.33333333333333331</v>
      </c>
      <c r="B11">
        <v>0.8571428571428571</v>
      </c>
      <c r="C11">
        <v>2.3333333333333335</v>
      </c>
      <c r="D11">
        <v>4.25</v>
      </c>
      <c r="E11">
        <v>23</v>
      </c>
    </row>
    <row r="12" spans="1:8" x14ac:dyDescent="0.25">
      <c r="A12">
        <v>0</v>
      </c>
      <c r="B12">
        <v>0.27272727272727271</v>
      </c>
      <c r="C12">
        <v>0.81818181818181823</v>
      </c>
      <c r="D12">
        <v>1.2592592592592593</v>
      </c>
      <c r="E12">
        <v>5.916666666666667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7848-A4E7-48BC-AC43-D45B0CDA342D}">
  <dimension ref="A1:AO3"/>
  <sheetViews>
    <sheetView tabSelected="1" topLeftCell="M1" workbookViewId="0">
      <selection activeCell="R16" sqref="R16"/>
    </sheetView>
  </sheetViews>
  <sheetFormatPr defaultRowHeight="15" x14ac:dyDescent="0.25"/>
  <sheetData>
    <row r="1" spans="1:41" x14ac:dyDescent="0.25">
      <c r="A1">
        <v>0.2</v>
      </c>
      <c r="C1">
        <v>0.3</v>
      </c>
      <c r="E1">
        <v>0.4</v>
      </c>
      <c r="G1">
        <v>0.5</v>
      </c>
      <c r="I1">
        <v>0.6</v>
      </c>
      <c r="K1">
        <v>0.7</v>
      </c>
      <c r="M1">
        <v>0.8</v>
      </c>
      <c r="O1">
        <v>0.9</v>
      </c>
      <c r="Q1">
        <v>1</v>
      </c>
      <c r="S1">
        <v>2</v>
      </c>
      <c r="U1">
        <v>3</v>
      </c>
      <c r="W1">
        <v>4</v>
      </c>
      <c r="Y1">
        <v>5</v>
      </c>
      <c r="AA1">
        <v>6</v>
      </c>
      <c r="AC1">
        <v>7</v>
      </c>
      <c r="AE1">
        <v>8</v>
      </c>
      <c r="AG1">
        <v>9</v>
      </c>
      <c r="AI1">
        <v>10</v>
      </c>
      <c r="AK1">
        <v>11</v>
      </c>
      <c r="AM1">
        <v>12</v>
      </c>
      <c r="AO1">
        <v>13</v>
      </c>
    </row>
    <row r="2" spans="1:41" x14ac:dyDescent="0.25">
      <c r="A2" t="s">
        <v>32</v>
      </c>
      <c r="B2" t="s">
        <v>33</v>
      </c>
      <c r="C2" t="s">
        <v>32</v>
      </c>
      <c r="D2" t="s">
        <v>33</v>
      </c>
      <c r="E2" t="s">
        <v>32</v>
      </c>
      <c r="F2" t="s">
        <v>33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33</v>
      </c>
      <c r="O2" t="s">
        <v>32</v>
      </c>
      <c r="P2" t="s">
        <v>33</v>
      </c>
      <c r="Q2" t="s">
        <v>32</v>
      </c>
      <c r="R2" t="s">
        <v>33</v>
      </c>
      <c r="S2" t="s">
        <v>32</v>
      </c>
      <c r="T2" t="s">
        <v>33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33</v>
      </c>
      <c r="AA2" t="s">
        <v>32</v>
      </c>
      <c r="AB2" t="s">
        <v>33</v>
      </c>
      <c r="AC2" t="s">
        <v>32</v>
      </c>
      <c r="AD2" t="s">
        <v>33</v>
      </c>
      <c r="AE2" t="s">
        <v>32</v>
      </c>
      <c r="AF2" t="s">
        <v>33</v>
      </c>
      <c r="AG2" t="s">
        <v>32</v>
      </c>
      <c r="AH2" t="s">
        <v>33</v>
      </c>
      <c r="AI2" t="s">
        <v>32</v>
      </c>
      <c r="AJ2" t="s">
        <v>33</v>
      </c>
      <c r="AK2" t="s">
        <v>32</v>
      </c>
      <c r="AL2" t="s">
        <v>33</v>
      </c>
      <c r="AM2" t="s">
        <v>32</v>
      </c>
      <c r="AN2" t="s">
        <v>33</v>
      </c>
      <c r="AO2" t="s">
        <v>32</v>
      </c>
    </row>
    <row r="3" spans="1:41" x14ac:dyDescent="0.25">
      <c r="A3">
        <v>1</v>
      </c>
      <c r="B3">
        <v>0</v>
      </c>
      <c r="C3">
        <v>2</v>
      </c>
      <c r="D3">
        <v>4</v>
      </c>
      <c r="E3">
        <v>0</v>
      </c>
      <c r="F3">
        <v>8</v>
      </c>
      <c r="G3">
        <v>0</v>
      </c>
      <c r="H3">
        <v>10</v>
      </c>
      <c r="I3">
        <v>2</v>
      </c>
      <c r="J3">
        <v>11</v>
      </c>
      <c r="K3">
        <v>9</v>
      </c>
      <c r="L3">
        <v>6</v>
      </c>
      <c r="M3">
        <v>4</v>
      </c>
      <c r="N3">
        <v>13</v>
      </c>
      <c r="O3">
        <v>3</v>
      </c>
      <c r="P3">
        <v>16</v>
      </c>
      <c r="Q3">
        <v>1</v>
      </c>
      <c r="R3">
        <v>21</v>
      </c>
      <c r="S3">
        <v>0</v>
      </c>
      <c r="T3">
        <v>43</v>
      </c>
      <c r="U3">
        <v>0</v>
      </c>
      <c r="V3">
        <v>65</v>
      </c>
      <c r="W3">
        <v>0</v>
      </c>
      <c r="X3">
        <v>86</v>
      </c>
      <c r="Y3">
        <v>6</v>
      </c>
      <c r="Z3">
        <v>108</v>
      </c>
      <c r="AA3">
        <v>0</v>
      </c>
      <c r="AB3">
        <v>130</v>
      </c>
      <c r="AC3">
        <v>0</v>
      </c>
      <c r="AD3">
        <v>170</v>
      </c>
      <c r="AE3">
        <v>172</v>
      </c>
      <c r="AF3">
        <v>1</v>
      </c>
      <c r="AG3">
        <v>0</v>
      </c>
      <c r="AH3">
        <v>195</v>
      </c>
      <c r="AI3">
        <v>0</v>
      </c>
      <c r="AJ3">
        <v>217</v>
      </c>
      <c r="AK3">
        <v>0</v>
      </c>
      <c r="AL3">
        <v>237</v>
      </c>
      <c r="AM3">
        <v>0</v>
      </c>
      <c r="AN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05D3-BAE8-485D-A90F-DD5041D21DD8}">
  <dimension ref="A1:U2"/>
  <sheetViews>
    <sheetView workbookViewId="0">
      <selection activeCell="A3" sqref="A3"/>
    </sheetView>
  </sheetViews>
  <sheetFormatPr defaultRowHeight="15" x14ac:dyDescent="0.25"/>
  <sheetData>
    <row r="1" spans="1:21" x14ac:dyDescent="0.25">
      <c r="A1" t="s">
        <v>34</v>
      </c>
      <c r="B1">
        <v>0.2</v>
      </c>
      <c r="C1">
        <v>0.3</v>
      </c>
      <c r="D1">
        <v>0.4</v>
      </c>
      <c r="E1">
        <v>0.5</v>
      </c>
      <c r="F1">
        <v>0.6</v>
      </c>
      <c r="G1">
        <v>0.7</v>
      </c>
      <c r="H1">
        <v>0.8</v>
      </c>
      <c r="I1">
        <v>0.9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</row>
    <row r="2" spans="1:21" x14ac:dyDescent="0.25">
      <c r="A2" t="s">
        <v>35</v>
      </c>
      <c r="B2">
        <f>ko_sigh_shape_ratios!A3/(ko_sigh_shape_ratios!A3+ko_sigh_shape_ratios!B3)</f>
        <v>1</v>
      </c>
      <c r="C2">
        <f>ko_sigh_shape_ratios!C3/(ko_sigh_shape_ratios!C3+ko_sigh_shape_ratios!D3)</f>
        <v>0.33333333333333331</v>
      </c>
      <c r="D2">
        <f>ko_sigh_shape_ratios!E3/(ko_sigh_shape_ratios!E3+ko_sigh_shape_ratios!F3)</f>
        <v>0</v>
      </c>
      <c r="E2">
        <f>ko_sigh_shape_ratios!G3/(ko_sigh_shape_ratios!G3+ko_sigh_shape_ratios!H3)</f>
        <v>0</v>
      </c>
      <c r="F2">
        <f>ko_sigh_shape_ratios!I3/(ko_sigh_shape_ratios!I3+ko_sigh_shape_ratios!J3)</f>
        <v>0.15384615384615385</v>
      </c>
      <c r="G2">
        <f>ko_sigh_shape_ratios!K3/(ko_sigh_shape_ratios!K3+ko_sigh_shape_ratios!L3)</f>
        <v>0.6</v>
      </c>
      <c r="H2">
        <f>ko_sigh_shape_ratios!M3/(ko_sigh_shape_ratios!M3+ko_sigh_shape_ratios!N3)</f>
        <v>0.23529411764705882</v>
      </c>
      <c r="I2">
        <f>ko_sigh_shape_ratios!O3/(ko_sigh_shape_ratios!O3+ko_sigh_shape_ratios!P3)</f>
        <v>0.15789473684210525</v>
      </c>
      <c r="J2">
        <f>ko_sigh_shape_ratios!Q3/(ko_sigh_shape_ratios!Q3+ko_sigh_shape_ratios!R3)</f>
        <v>4.5454545454545456E-2</v>
      </c>
      <c r="K2">
        <f>ko_sigh_shape_ratios!S3/(ko_sigh_shape_ratios!S3+ko_sigh_shape_ratios!T3)</f>
        <v>0</v>
      </c>
      <c r="L2">
        <f>ko_sigh_shape_ratios!U3/(ko_sigh_shape_ratios!U3+ko_sigh_shape_ratios!V3)</f>
        <v>0</v>
      </c>
      <c r="M2">
        <f>ko_sigh_shape_ratios!W3/(ko_sigh_shape_ratios!W3+ko_sigh_shape_ratios!X3)</f>
        <v>0</v>
      </c>
      <c r="N2">
        <f>ko_sigh_shape_ratios!Y3/(ko_sigh_shape_ratios!Y3+ko_sigh_shape_ratios!Z3)</f>
        <v>5.2631578947368418E-2</v>
      </c>
      <c r="O2">
        <f>ko_sigh_shape_ratios!AA3/(ko_sigh_shape_ratios!AA3+ko_sigh_shape_ratios!AB3)</f>
        <v>0</v>
      </c>
      <c r="P2">
        <f>ko_sigh_shape_ratios!AC3/(ko_sigh_shape_ratios!AC3+ko_sigh_shape_ratios!AD3)</f>
        <v>0</v>
      </c>
      <c r="Q2">
        <f>ko_sigh_shape_ratios!AE3/(ko_sigh_shape_ratios!AE3+ko_sigh_shape_ratios!AF3)</f>
        <v>0.9942196531791907</v>
      </c>
      <c r="R2">
        <f>ko_sigh_shape_ratios!AG3/(ko_sigh_shape_ratios!SAG3+ko_sigh_shape_ratios!AH3)</f>
        <v>0</v>
      </c>
      <c r="S2">
        <f>ko_sigh_shape_ratios!AI3/(ko_sigh_shape_ratios!AI3+ko_sigh_shape_ratios!AJ3)</f>
        <v>0</v>
      </c>
      <c r="T2">
        <f>ko_sigh_shape_ratios!AK3/(ko_sigh_shape_ratios!AK3+ko_sigh_shape_ratios!AL3)</f>
        <v>0</v>
      </c>
      <c r="U2">
        <f>ko_sigh_shape_ratios!AM3/(ko_sigh_shape_ratios!AM3+ko_sigh_shape_ratios!AN3)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NE_sigh_biph_pct</vt:lpstr>
      <vt:lpstr>NE_sigh_shape_ratios</vt:lpstr>
      <vt:lpstr>ko_sigh_shape_ratios</vt:lpstr>
      <vt:lpstr>ko_sigh_biph_pct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Severs, Liza</dc:creator>
  <cp:lastModifiedBy>Bush, Nicholas</cp:lastModifiedBy>
  <dcterms:created xsi:type="dcterms:W3CDTF">2020-04-03T17:58:35Z</dcterms:created>
  <dcterms:modified xsi:type="dcterms:W3CDTF">2020-04-07T21:30:19Z</dcterms:modified>
</cp:coreProperties>
</file>