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ThisWorkbook" defaultThemeVersion="166925"/>
  <xr:revisionPtr revIDLastSave="0" documentId="13_ncr:1_{6336D1AC-6564-4BCD-A7A5-F5252692A72F}" xr6:coauthVersionLast="47" xr6:coauthVersionMax="47" xr10:uidLastSave="{00000000-0000-0000-0000-000000000000}"/>
  <bookViews>
    <workbookView xWindow="-28920" yWindow="-90" windowWidth="29040" windowHeight="17640" xr2:uid="{3CF10916-8F3A-45FF-9668-808DB588F900}"/>
  </bookViews>
  <sheets>
    <sheet name="Welcome" sheetId="2" r:id="rId1"/>
    <sheet name="Data" sheetId="1" r:id="rId2"/>
    <sheet name="1. Initial definitions" sheetId="4" r:id="rId3"/>
    <sheet name="2. Sizing, preparing the output" sheetId="5" r:id="rId4"/>
    <sheet name="3. Populating the output" sheetId="6" r:id="rId5"/>
    <sheet name="4. FORECAST.ETS.COMPARE" sheetId="3" r:id="rId6"/>
  </sheets>
  <definedNames>
    <definedName name="ExternalData_1" localSheetId="5" hidden="1">'4. FORECAST.ETS.COMPARE'!#REF!</definedName>
    <definedName name="ExternalData_1" localSheetId="1" hidden="1">Data!$A$1:$B$121</definedName>
    <definedName name="FORECAST.ETS.COMPARE">_xlfn.LAMBDA(_xlpm.data,_xlpm.values_in_column,_xlpm.dates_in_column,_xlpm.forecast_last_x_values,_xlop.seasonality,_xlop.data_completion,_xlop.aggregation,   _xlfn.LET(     _xlpm._data,_xlpm.data,     _xlpm._data_rows,ROWS(_xlpm._data),     _xlpm._data_cols,COLUMNS(_xlpm._data),     _xlpm._dates,INDEX(_xlpm._data,,_xlpm.dates_in_column),     _xlpm._values,INDEX(_xlpm._data,,_xlpm.values_in_column),     _xlpm._train_end_row,_xlpm._data_rows-_xlpm.forecast_last_x_values,     _xlpm._dates_train,INDEX(_xlpm._dates,1,1):INDEX(_xlpm._dates,_xlpm._train_end_row,1),     _xlpm._values_train,INDEX(_xlpm._values,1,1):INDEX(_xlpm._values,_xlpm._train_end_row,1),     _xlpm._header,{"dates","actuals","forecast","variance","variance %"},     _xlpm._array,     _xlfn.MAKEARRAY(       _xlpm._data_rows+1,       _xlpm._data_cols+3,       _xlfn.LAMBDA(_xlpm.r,_xlpm.c,         _xlfn.LET(           _xlpm._row_date,INDEX(_xlpm._dates,_xlpm.r-1,1),           _xlpm._row_value,INDEX(_xlpm._values,_xlpm.r-1,1),           _xlpm._forecast,_xlfn.FORECAST.ETS(                       _xlpm._row_date,                       _xlpm._values_train,                       _xlpm._dates_train,                       IF(_xlfn.ISOMITTED(_xlpm.seasonality),1,_xlpm.seasonality),                       IF(_xlfn.ISOMITTED(_xlpm.data_completion),1,_xlpm.data_completion),                       IF(_xlfn.ISOMITTED(_xlpm.aggregation),1,_xlpm.aggregation)                     ),           _xlpm._var,_xlpm._forecast-_xlpm._row_value,           _xlpm._var_pct,_xlpm._forecast/_xlpm._row_value-1,           _xlfn.IFS(             _xlpm.r=1,INDEX(_xlpm._header,1,_xlpm.c),             _xlpm.c=1,_xlpm._row_date,             _xlpm.c=2,_xlpm._row_value,             _xlpm.r-1&lt;=_xlpm._train_end_row,CHOOSE(_xlpm.c-2,_xlpm._row_value,0,0),             _xlpm.r-1&gt;_xlpm._train_end_row,CHOOSE(_xlpm.c-2,_xlpm._forecast,_xlpm._var,_xlpm._var_pct),             TRUE,NA()           )         )       )     ),     _xlpm._array   ) )</definedName>
    <definedName name="forecast_last_X_values">'4. FORECAST.ETS.COMPARE'!$H$102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" i="6" l="1" a="1"/>
  <c r="D23" i="6" s="1"/>
  <c r="D24" i="6" a="1"/>
  <c r="D24" i="6" s="1"/>
  <c r="D25" i="6" a="1"/>
  <c r="D25" i="6" s="1"/>
  <c r="D26" i="6" a="1"/>
  <c r="D26" i="6" s="1"/>
  <c r="D27" i="6" a="1"/>
  <c r="D27" i="6" s="1"/>
  <c r="D22" i="6" a="1"/>
  <c r="D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27" i="5" a="1"/>
  <c r="G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27" i="5" a="1"/>
  <c r="F27" i="5" s="1"/>
  <c r="C22" i="6" a="1"/>
  <c r="C22" i="6" s="1"/>
  <c r="D20" i="6" a="1"/>
  <c r="D20" i="6" s="1"/>
  <c r="E20" i="6" a="1"/>
  <c r="E20" i="6" s="1"/>
  <c r="F20" i="6" a="1"/>
  <c r="F20" i="6" s="1"/>
  <c r="G20" i="6" a="1"/>
  <c r="G20" i="6" s="1"/>
  <c r="C20" i="6" a="1"/>
  <c r="C20" i="6" s="1"/>
  <c r="C27" i="5"/>
  <c r="A27" i="5"/>
  <c r="R25" i="4" a="1"/>
  <c r="R25" i="4" s="1"/>
  <c r="L25" i="4"/>
  <c r="J25" i="4" a="1"/>
  <c r="J25" i="4" s="1"/>
  <c r="H25" i="4" a="1"/>
  <c r="H25" i="4" s="1"/>
  <c r="A25" i="4" a="1"/>
  <c r="A25" i="4" s="1"/>
  <c r="A1" i="3" a="1"/>
  <c r="R24" i="4"/>
  <c r="F29" i="6"/>
  <c r="J26" i="5"/>
  <c r="G26" i="5"/>
  <c r="P24" i="4"/>
  <c r="C29" i="6"/>
  <c r="C26" i="5"/>
  <c r="N24" i="4"/>
  <c r="L24" i="4"/>
  <c r="J24" i="4"/>
  <c r="H24" i="4"/>
  <c r="A24" i="4"/>
  <c r="H26" i="5"/>
  <c r="G29" i="6"/>
  <c r="I26" i="5"/>
  <c r="H20" i="6"/>
  <c r="A26" i="5"/>
  <c r="D29" i="6"/>
  <c r="F26" i="5"/>
  <c r="H101" i="3"/>
  <c r="E29" i="6"/>
  <c r="A1" i="3" l="1"/>
  <c r="N25" i="4" a="1"/>
  <c r="N25" i="4" s="1"/>
  <c r="P25" i="4" a="1"/>
  <c r="P25" i="4" s="1"/>
  <c r="H28" i="5"/>
  <c r="J28" i="5" l="1"/>
  <c r="I28" i="5"/>
  <c r="H27" i="5"/>
  <c r="E22" i="6"/>
  <c r="E27" i="6"/>
  <c r="H29" i="5"/>
  <c r="E25" i="6"/>
  <c r="E23" i="6"/>
  <c r="H32" i="5"/>
  <c r="H30" i="5"/>
  <c r="E26" i="6"/>
  <c r="H31" i="5"/>
  <c r="E24" i="6"/>
  <c r="G26" i="6" l="1"/>
  <c r="F26" i="6"/>
  <c r="I32" i="5"/>
  <c r="J32" i="5"/>
  <c r="J29" i="5"/>
  <c r="I29" i="5"/>
  <c r="G27" i="6"/>
  <c r="F27" i="6"/>
  <c r="I27" i="5"/>
  <c r="J27" i="5"/>
  <c r="F24" i="6"/>
  <c r="G24" i="6"/>
  <c r="J31" i="5"/>
  <c r="I31" i="5"/>
  <c r="F22" i="6"/>
  <c r="G22" i="6"/>
  <c r="J30" i="5"/>
  <c r="I30" i="5"/>
  <c r="F23" i="6"/>
  <c r="G23" i="6"/>
  <c r="G25" i="6"/>
  <c r="F2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3F11F7-B5C8-4B89-A6BE-899FF37EE2CC}" keepAlive="1" name="Query - melbourne_temps" description="Connection to the 'melbourne_temps' query in the workbook." type="5" refreshedVersion="7" background="1" saveData="1">
    <dbPr connection="Provider=Microsoft.Mashup.OleDb.1;Data Source=$Workbook$;Location=melbourne_temps;Extended Properties=&quot;&quot;" command="SELECT * FROM [melbourne_temps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<sst xmlns="http://schemas.openxmlformats.org/spreadsheetml/2006/main" count="73" uniqueCount="71">
  <si>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Start of Month</t>
  </si>
  <si>
    <t>average_temp</t>
  </si>
  <si>
    <t>Formula in cell F1</t>
  </si>
  <si>
    <t>Forecast last</t>
  </si>
  <si>
    <t>values</t>
  </si>
  <si>
    <t>Welcome!</t>
  </si>
  <si>
    <t>You can download the definition of the function and the dependencies here:</t>
  </si>
  <si>
    <t>You can read the original blog post describing the details of how the function works here:</t>
  </si>
  <si>
    <t>https://www.flexyourdata.com/blog/excel-lambda-forecast-ets-compare-build-a-forecast-for-comparison-with-actuals-with-a-single-formula/</t>
  </si>
  <si>
    <t>For other lambdas and various data-related posts, you can browse my blog:</t>
  </si>
  <si>
    <t>https://www.flexyourdata.com/</t>
  </si>
  <si>
    <t>The calculations in this file make use of this dataset</t>
  </si>
  <si>
    <t>https://raw.githubusercontent.com/jbrownlee/Datasets/master/daily-min-temperatures.csv</t>
  </si>
  <si>
    <t xml:space="preserve">At any time, you can use Data&gt;Queries &amp; Connections to see the melbourne_temps query. </t>
  </si>
  <si>
    <t>If you would like to see the definition of that query, right-click the query name and select "Edit".</t>
  </si>
  <si>
    <t>https://gist.github.com/ncalm/40f251c07ab6609f86a92789210fd3de</t>
  </si>
  <si>
    <t>_data,data</t>
  </si>
  <si>
    <t>=ROWS(melbourne_temps)</t>
  </si>
  <si>
    <t>=COLUMNS(melbourne_temps)</t>
  </si>
  <si>
    <t>How many columns the output array will need for the source data</t>
  </si>
  <si>
    <t>How many rows the output array will need</t>
  </si>
  <si>
    <t>The data passed into the function</t>
  </si>
  <si>
    <t>The dates</t>
  </si>
  <si>
    <t>The values</t>
  </si>
  <si>
    <t>The last row in the output array that will contain data that are not forecasted (i.e. the end of the "training" set)</t>
  </si>
  <si>
    <t>The header to use for the output array</t>
  </si>
  <si>
    <t>_header,{"dates","actuals","forecast","variance","variance %"},</t>
  </si>
  <si>
    <t>_train_end_row,_data_rows-forecast_last_x_values,</t>
  </si>
  <si>
    <t>_values,INDEX(_data,,values_in_column),</t>
  </si>
  <si>
    <t>_dates,INDEX(_data,,dates_in_column),</t>
  </si>
  <si>
    <t>_data_columns,</t>
  </si>
  <si>
    <t>_data_rows,</t>
  </si>
  <si>
    <t xml:space="preserve">_dates_train,INDEX(_dates,1,1):INDEX(_dates,_train_end_row,1), </t>
  </si>
  <si>
    <t xml:space="preserve">_values_train,INDEX(_values,1,1):INDEX(_values,_train_end_row,1), </t>
  </si>
  <si>
    <t>The list of dates to use to build the forecast. Note that this array is forecast_last_X_values shorter than the array in column H.</t>
  </si>
  <si>
    <t>The values to use to build the forecast. This array is forecast_last_X_values shorter than the array in column J</t>
  </si>
  <si>
    <t>MAKEARRAY(_data_rows+1</t>
  </si>
  <si>
    <t>The number of rows the output array will have. We add 1 to the number of data rows to account for the header.</t>
  </si>
  <si>
    <t>_data_cols+3</t>
  </si>
  <si>
    <t>The number of columns the output array will have. We add 3 to the number of data columns to account for the forecast, the variance from the original data and the variance expressed as a percentage</t>
  </si>
  <si>
    <t>_row_date,INDEX(_dates,r-1,1),</t>
  </si>
  <si>
    <t>The output array is populated by a lambda function with 2 parameters - r for the row and c for the column.</t>
  </si>
  <si>
    <t>r</t>
  </si>
  <si>
    <t>_row_value,INDEX(_values,r-1,1),</t>
  </si>
  <si>
    <t>_forecast,FORECAST.ETS(etc</t>
  </si>
  <si>
    <t>This is the date we are forecasting for</t>
  </si>
  <si>
    <t>Thie is the original value for the date shown</t>
  </si>
  <si>
    <t>_var,_forecast-_row_value,</t>
  </si>
  <si>
    <t>This is the variance, or difference, between the forecasted value and the original value</t>
  </si>
  <si>
    <t>_var_pct,_forecast/_row_value-1,</t>
  </si>
  <si>
    <t>This is the variance expressed as a percentage</t>
  </si>
  <si>
    <t xml:space="preserve">For r=1 to r=(_data_rows+1) and for c=1 to c=(_data_columns+3), the formulas show below are calculated for each value of r and c. </t>
  </si>
  <si>
    <t>I have shown the last forecast_last_X_values rows of the output array only (the rows where the forecast differs from the original value)</t>
  </si>
  <si>
    <t>c</t>
  </si>
  <si>
    <t>This is the forecast value for the date shown. Per the documentation, the default value of 1 for seasonality means "Automatic", 1 for data completion means "Average neighboring points in case of missing increments in the timeline" and the default value of blank for "Aggregation" means "Average"</t>
  </si>
  <si>
    <t>Experiment with varying values in the yellow cell to observe how the accuracy changes.</t>
  </si>
  <si>
    <t>the date</t>
  </si>
  <si>
    <t>the actual value</t>
  </si>
  <si>
    <t xml:space="preserve">the actual value </t>
  </si>
  <si>
    <t>zero</t>
  </si>
  <si>
    <t>rows between 1 and forecast_last_X_values</t>
  </si>
  <si>
    <t>I have tried to break the lambda functionality into logical sections.</t>
  </si>
  <si>
    <t>Throughout, a green cell shows the definition from the lambda function.</t>
  </si>
  <si>
    <t>A blue cell shows the equivalent formula in this workbook.</t>
  </si>
  <si>
    <t>An orange cell shows the result of the formula shown in the blue cell.</t>
  </si>
  <si>
    <t>cell H102 is named "forecast_last_X_values" and is referred to throughout this workbook</t>
  </si>
  <si>
    <t>You can follow or connect with me on LinkedIn</t>
  </si>
  <si>
    <t>https://www.linkedin.com/in/owenhprice/</t>
  </si>
  <si>
    <t>Or on twitter</t>
  </si>
  <si>
    <t>https://twitter.com/flexyourdata</t>
  </si>
  <si>
    <t>Thie file will show you how the FORECAST.ETS.COMPARE lambda function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</si>
</sst>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43" fontId="0" fillId="0" borderId="0" xfId="1" applyFont="1"/>
    <xf numFmtId="9" fontId="0" fillId="0" borderId="0" xfId="2" applyFont="1"/>
    <xf numFmtId="1" fontId="0" fillId="0" borderId="0" xfId="1" applyNumberFormat="1" applyFont="1"/>
    <xf numFmtId="0" fontId="2" fillId="0" borderId="0" xfId="0" applyFont="1"/>
    <xf numFmtId="0" fontId="3" fillId="0" borderId="0" xfId="3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4" fontId="0" fillId="4" borderId="0" xfId="0" applyNumberFormat="1" applyFill="1"/>
    <xf numFmtId="0" fontId="0" fillId="0" borderId="0" xfId="0" applyAlignment="1">
      <alignment horizontal="centerContinuous"/>
    </xf>
    <xf numFmtId="0" fontId="0" fillId="3" borderId="0" xfId="0" applyFill="1" applyAlignment="1">
      <alignment wrapText="1"/>
    </xf>
    <xf numFmtId="0" fontId="0" fillId="0" borderId="0" xfId="0" applyAlignment="1">
      <alignment horizontal="left"/>
    </xf>
    <xf numFmtId="14" fontId="0" fillId="3" borderId="0" xfId="0" applyNumberFormat="1" applyFill="1"/>
    <xf numFmtId="14" fontId="0" fillId="3" borderId="0" xfId="0" applyNumberFormat="1" applyFill="1" applyAlignment="1">
      <alignment wrapText="1"/>
    </xf>
    <xf numFmtId="1" fontId="0" fillId="5" borderId="0" xfId="1" applyNumberFormat="1" applyFont="1" applyFill="1"/>
    <xf numFmtId="0" fontId="4" fillId="0" borderId="0" xfId="0" applyFont="1"/>
    <xf numFmtId="43" fontId="0" fillId="3" borderId="0" xfId="1" applyFont="1" applyFill="1"/>
    <xf numFmtId="43" fontId="0" fillId="4" borderId="0" xfId="1" applyFont="1" applyFill="1"/>
    <xf numFmtId="9" fontId="0" fillId="4" borderId="0" xfId="2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 in Melbourne between 1981 and 1990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1"/>
          <c:tx>
            <c:strRef>
              <c:f>'4. FORECAST.ETS.COMPARE'!$B$1</c:f>
              <c:strCache>
                <c:ptCount val="1"/>
                <c:pt idx="0">
                  <c:v> actuals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50196"/>
              </a:schemeClr>
            </a:solidFill>
            <a:ln>
              <a:noFill/>
            </a:ln>
            <a:effectLst/>
          </c:spP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FORECAST.ETS.COMPARE'!$B$2:$B$121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8.1838709677419352</c:v>
                </c:pt>
                <c:pt idx="115">
                  <c:v>7.8258064516129036</c:v>
                </c:pt>
                <c:pt idx="116">
                  <c:v>9.1666666666666661</c:v>
                </c:pt>
                <c:pt idx="117">
                  <c:v>11.345161290322581</c:v>
                </c:pt>
                <c:pt idx="118">
                  <c:v>12.656666666666666</c:v>
                </c:pt>
                <c:pt idx="119">
                  <c:v>14.36774193548387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720160"/>
        <c:axId val="1941724736"/>
      </c:areaChart>
      <c:lineChart>
        <c:grouping val="standard"/>
        <c:varyColors val="0"/>
        <c:ser>
          <c:idx val="1"/>
          <c:order val="0"/>
          <c:tx>
            <c:strRef>
              <c:f>'4. FORECAST.ETS.COMPARE'!$C$1</c:f>
              <c:strCache>
                <c:ptCount val="1"/>
                <c:pt idx="0">
                  <c:v> forecast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'4. FORECAST.ETS.COMPARE'!$A$2:$A$121</c:f>
              <c:numCache>
                <c:formatCode>m/d/yyyy</c:formatCode>
                <c:ptCount val="120"/>
                <c:pt idx="0">
                  <c:v>29587</c:v>
                </c:pt>
                <c:pt idx="1">
                  <c:v>29618</c:v>
                </c:pt>
                <c:pt idx="2">
                  <c:v>29646</c:v>
                </c:pt>
                <c:pt idx="3">
                  <c:v>29677</c:v>
                </c:pt>
                <c:pt idx="4">
                  <c:v>29707</c:v>
                </c:pt>
                <c:pt idx="5">
                  <c:v>29738</c:v>
                </c:pt>
                <c:pt idx="6">
                  <c:v>29768</c:v>
                </c:pt>
                <c:pt idx="7">
                  <c:v>29799</c:v>
                </c:pt>
                <c:pt idx="8">
                  <c:v>29830</c:v>
                </c:pt>
                <c:pt idx="9">
                  <c:v>29860</c:v>
                </c:pt>
                <c:pt idx="10">
                  <c:v>29891</c:v>
                </c:pt>
                <c:pt idx="11">
                  <c:v>29921</c:v>
                </c:pt>
                <c:pt idx="12">
                  <c:v>29952</c:v>
                </c:pt>
                <c:pt idx="13">
                  <c:v>29983</c:v>
                </c:pt>
                <c:pt idx="14">
                  <c:v>30011</c:v>
                </c:pt>
                <c:pt idx="15">
                  <c:v>30042</c:v>
                </c:pt>
                <c:pt idx="16">
                  <c:v>30072</c:v>
                </c:pt>
                <c:pt idx="17">
                  <c:v>30103</c:v>
                </c:pt>
                <c:pt idx="18">
                  <c:v>30133</c:v>
                </c:pt>
                <c:pt idx="19">
                  <c:v>30164</c:v>
                </c:pt>
                <c:pt idx="20">
                  <c:v>30195</c:v>
                </c:pt>
                <c:pt idx="21">
                  <c:v>30225</c:v>
                </c:pt>
                <c:pt idx="22">
                  <c:v>30256</c:v>
                </c:pt>
                <c:pt idx="23">
                  <c:v>30286</c:v>
                </c:pt>
                <c:pt idx="24">
                  <c:v>30317</c:v>
                </c:pt>
                <c:pt idx="25">
                  <c:v>30348</c:v>
                </c:pt>
                <c:pt idx="26">
                  <c:v>30376</c:v>
                </c:pt>
                <c:pt idx="27">
                  <c:v>30407</c:v>
                </c:pt>
                <c:pt idx="28">
                  <c:v>30437</c:v>
                </c:pt>
                <c:pt idx="29">
                  <c:v>30468</c:v>
                </c:pt>
                <c:pt idx="30">
                  <c:v>30498</c:v>
                </c:pt>
                <c:pt idx="31">
                  <c:v>30529</c:v>
                </c:pt>
                <c:pt idx="32">
                  <c:v>30560</c:v>
                </c:pt>
                <c:pt idx="33">
                  <c:v>30590</c:v>
                </c:pt>
                <c:pt idx="34">
                  <c:v>30621</c:v>
                </c:pt>
                <c:pt idx="35">
                  <c:v>30651</c:v>
                </c:pt>
                <c:pt idx="36">
                  <c:v>30682</c:v>
                </c:pt>
                <c:pt idx="37">
                  <c:v>30713</c:v>
                </c:pt>
                <c:pt idx="38">
                  <c:v>30742</c:v>
                </c:pt>
                <c:pt idx="39">
                  <c:v>30773</c:v>
                </c:pt>
                <c:pt idx="40">
                  <c:v>30803</c:v>
                </c:pt>
                <c:pt idx="41">
                  <c:v>30834</c:v>
                </c:pt>
                <c:pt idx="42">
                  <c:v>30864</c:v>
                </c:pt>
                <c:pt idx="43">
                  <c:v>30895</c:v>
                </c:pt>
                <c:pt idx="44">
                  <c:v>30926</c:v>
                </c:pt>
                <c:pt idx="45">
                  <c:v>30956</c:v>
                </c:pt>
                <c:pt idx="46">
                  <c:v>30987</c:v>
                </c:pt>
                <c:pt idx="47">
                  <c:v>31017</c:v>
                </c:pt>
                <c:pt idx="48">
                  <c:v>31048</c:v>
                </c:pt>
                <c:pt idx="49">
                  <c:v>31079</c:v>
                </c:pt>
                <c:pt idx="50">
                  <c:v>31107</c:v>
                </c:pt>
                <c:pt idx="51">
                  <c:v>31138</c:v>
                </c:pt>
                <c:pt idx="52">
                  <c:v>31168</c:v>
                </c:pt>
                <c:pt idx="53">
                  <c:v>31199</c:v>
                </c:pt>
                <c:pt idx="54">
                  <c:v>31229</c:v>
                </c:pt>
                <c:pt idx="55">
                  <c:v>31260</c:v>
                </c:pt>
                <c:pt idx="56">
                  <c:v>31291</c:v>
                </c:pt>
                <c:pt idx="57">
                  <c:v>31321</c:v>
                </c:pt>
                <c:pt idx="58">
                  <c:v>31352</c:v>
                </c:pt>
                <c:pt idx="59">
                  <c:v>31382</c:v>
                </c:pt>
                <c:pt idx="60">
                  <c:v>31413</c:v>
                </c:pt>
                <c:pt idx="61">
                  <c:v>31444</c:v>
                </c:pt>
                <c:pt idx="62">
                  <c:v>31472</c:v>
                </c:pt>
                <c:pt idx="63">
                  <c:v>31503</c:v>
                </c:pt>
                <c:pt idx="64">
                  <c:v>31533</c:v>
                </c:pt>
                <c:pt idx="65">
                  <c:v>31564</c:v>
                </c:pt>
                <c:pt idx="66">
                  <c:v>31594</c:v>
                </c:pt>
                <c:pt idx="67">
                  <c:v>31625</c:v>
                </c:pt>
                <c:pt idx="68">
                  <c:v>31656</c:v>
                </c:pt>
                <c:pt idx="69">
                  <c:v>31686</c:v>
                </c:pt>
                <c:pt idx="70">
                  <c:v>31717</c:v>
                </c:pt>
                <c:pt idx="71">
                  <c:v>31747</c:v>
                </c:pt>
                <c:pt idx="72">
                  <c:v>31778</c:v>
                </c:pt>
                <c:pt idx="73">
                  <c:v>31809</c:v>
                </c:pt>
                <c:pt idx="74">
                  <c:v>31837</c:v>
                </c:pt>
                <c:pt idx="75">
                  <c:v>31868</c:v>
                </c:pt>
                <c:pt idx="76">
                  <c:v>31898</c:v>
                </c:pt>
                <c:pt idx="77">
                  <c:v>31929</c:v>
                </c:pt>
                <c:pt idx="78">
                  <c:v>31959</c:v>
                </c:pt>
                <c:pt idx="79">
                  <c:v>31990</c:v>
                </c:pt>
                <c:pt idx="80">
                  <c:v>32021</c:v>
                </c:pt>
                <c:pt idx="81">
                  <c:v>32051</c:v>
                </c:pt>
                <c:pt idx="82">
                  <c:v>32082</c:v>
                </c:pt>
                <c:pt idx="83">
                  <c:v>32112</c:v>
                </c:pt>
                <c:pt idx="84">
                  <c:v>32143</c:v>
                </c:pt>
                <c:pt idx="85">
                  <c:v>32174</c:v>
                </c:pt>
                <c:pt idx="86">
                  <c:v>32203</c:v>
                </c:pt>
                <c:pt idx="87">
                  <c:v>32234</c:v>
                </c:pt>
                <c:pt idx="88">
                  <c:v>32264</c:v>
                </c:pt>
                <c:pt idx="89">
                  <c:v>32295</c:v>
                </c:pt>
                <c:pt idx="90">
                  <c:v>32325</c:v>
                </c:pt>
                <c:pt idx="91">
                  <c:v>32356</c:v>
                </c:pt>
                <c:pt idx="92">
                  <c:v>32387</c:v>
                </c:pt>
                <c:pt idx="93">
                  <c:v>32417</c:v>
                </c:pt>
                <c:pt idx="94">
                  <c:v>32448</c:v>
                </c:pt>
                <c:pt idx="95">
                  <c:v>32478</c:v>
                </c:pt>
                <c:pt idx="96">
                  <c:v>32509</c:v>
                </c:pt>
                <c:pt idx="97">
                  <c:v>32540</c:v>
                </c:pt>
                <c:pt idx="98">
                  <c:v>32568</c:v>
                </c:pt>
                <c:pt idx="99">
                  <c:v>32599</c:v>
                </c:pt>
                <c:pt idx="100">
                  <c:v>32629</c:v>
                </c:pt>
                <c:pt idx="101">
                  <c:v>32660</c:v>
                </c:pt>
                <c:pt idx="102">
                  <c:v>32690</c:v>
                </c:pt>
                <c:pt idx="103">
                  <c:v>32721</c:v>
                </c:pt>
                <c:pt idx="104">
                  <c:v>32752</c:v>
                </c:pt>
                <c:pt idx="105">
                  <c:v>32782</c:v>
                </c:pt>
                <c:pt idx="106">
                  <c:v>32813</c:v>
                </c:pt>
                <c:pt idx="107">
                  <c:v>32843</c:v>
                </c:pt>
                <c:pt idx="108">
                  <c:v>32874</c:v>
                </c:pt>
                <c:pt idx="109">
                  <c:v>32905</c:v>
                </c:pt>
                <c:pt idx="110">
                  <c:v>32933</c:v>
                </c:pt>
                <c:pt idx="111">
                  <c:v>32964</c:v>
                </c:pt>
                <c:pt idx="112">
                  <c:v>32994</c:v>
                </c:pt>
                <c:pt idx="113">
                  <c:v>33025</c:v>
                </c:pt>
                <c:pt idx="114">
                  <c:v>33055</c:v>
                </c:pt>
                <c:pt idx="115">
                  <c:v>33086</c:v>
                </c:pt>
                <c:pt idx="116">
                  <c:v>33117</c:v>
                </c:pt>
                <c:pt idx="117">
                  <c:v>33147</c:v>
                </c:pt>
                <c:pt idx="118">
                  <c:v>33178</c:v>
                </c:pt>
                <c:pt idx="119">
                  <c:v>33208</c:v>
                </c:pt>
              </c:numCache>
            </c:numRef>
          </c:cat>
          <c:val>
            <c:numRef>
              <c:f>'4. FORECAST.ETS.COMPARE'!$C$2:$C$121</c:f>
              <c:numCache>
                <c:formatCode>_(* #,##0.00_);_(* \(#,##0.00\);_(* "-"??_);_(@_)</c:formatCode>
                <c:ptCount val="120"/>
                <c:pt idx="0">
                  <c:v>17.712903225806453</c:v>
                </c:pt>
                <c:pt idx="1">
                  <c:v>17.678571428571431</c:v>
                </c:pt>
                <c:pt idx="2">
                  <c:v>13.5</c:v>
                </c:pt>
                <c:pt idx="3">
                  <c:v>12.356666666666666</c:v>
                </c:pt>
                <c:pt idx="4">
                  <c:v>9.4903225806451612</c:v>
                </c:pt>
                <c:pt idx="5">
                  <c:v>7.3066666666666666</c:v>
                </c:pt>
                <c:pt idx="6">
                  <c:v>7.5774193548387085</c:v>
                </c:pt>
                <c:pt idx="7">
                  <c:v>7.2387096774193544</c:v>
                </c:pt>
                <c:pt idx="8">
                  <c:v>10.143333333333334</c:v>
                </c:pt>
                <c:pt idx="9">
                  <c:v>10.087096774193547</c:v>
                </c:pt>
                <c:pt idx="10">
                  <c:v>11.89</c:v>
                </c:pt>
                <c:pt idx="11">
                  <c:v>13.680645161290322</c:v>
                </c:pt>
                <c:pt idx="12">
                  <c:v>16.56774193548387</c:v>
                </c:pt>
                <c:pt idx="13">
                  <c:v>15.921428571428571</c:v>
                </c:pt>
                <c:pt idx="14">
                  <c:v>14.935483870967742</c:v>
                </c:pt>
                <c:pt idx="15">
                  <c:v>11.47</c:v>
                </c:pt>
                <c:pt idx="16">
                  <c:v>9.5838709677419356</c:v>
                </c:pt>
                <c:pt idx="17">
                  <c:v>5.6066666666666674</c:v>
                </c:pt>
                <c:pt idx="18">
                  <c:v>4.6419354838709674</c:v>
                </c:pt>
                <c:pt idx="19">
                  <c:v>7.9032258064516121</c:v>
                </c:pt>
                <c:pt idx="20">
                  <c:v>7.28</c:v>
                </c:pt>
                <c:pt idx="21">
                  <c:v>9.5451612903225804</c:v>
                </c:pt>
                <c:pt idx="22">
                  <c:v>12.486666666666666</c:v>
                </c:pt>
                <c:pt idx="23">
                  <c:v>13.75483870967742</c:v>
                </c:pt>
                <c:pt idx="24">
                  <c:v>13.180645161290322</c:v>
                </c:pt>
                <c:pt idx="25">
                  <c:v>16.807142857142857</c:v>
                </c:pt>
                <c:pt idx="26">
                  <c:v>15.77741935483871</c:v>
                </c:pt>
                <c:pt idx="27">
                  <c:v>10.596666666666668</c:v>
                </c:pt>
                <c:pt idx="28">
                  <c:v>10.116129032258065</c:v>
                </c:pt>
                <c:pt idx="29">
                  <c:v>6.6</c:v>
                </c:pt>
                <c:pt idx="30">
                  <c:v>6.8903225806451616</c:v>
                </c:pt>
                <c:pt idx="31">
                  <c:v>8.7064516129032263</c:v>
                </c:pt>
                <c:pt idx="32">
                  <c:v>9.2100000000000009</c:v>
                </c:pt>
                <c:pt idx="33">
                  <c:v>10.312903225806451</c:v>
                </c:pt>
                <c:pt idx="34">
                  <c:v>11.993333333333334</c:v>
                </c:pt>
                <c:pt idx="35">
                  <c:v>14.396774193548387</c:v>
                </c:pt>
                <c:pt idx="36">
                  <c:v>14.309677419354838</c:v>
                </c:pt>
                <c:pt idx="37">
                  <c:v>14.944827586206896</c:v>
                </c:pt>
                <c:pt idx="38">
                  <c:v>12.86774193548387</c:v>
                </c:pt>
                <c:pt idx="39">
                  <c:v>10.75</c:v>
                </c:pt>
                <c:pt idx="40">
                  <c:v>8.1129032258064502</c:v>
                </c:pt>
                <c:pt idx="41">
                  <c:v>7.73</c:v>
                </c:pt>
                <c:pt idx="42">
                  <c:v>5.9870967741935486</c:v>
                </c:pt>
                <c:pt idx="43">
                  <c:v>8.6967741935483875</c:v>
                </c:pt>
                <c:pt idx="44">
                  <c:v>8.0466666666666669</c:v>
                </c:pt>
                <c:pt idx="45">
                  <c:v>10.63225806451613</c:v>
                </c:pt>
                <c:pt idx="46">
                  <c:v>12.623333333333333</c:v>
                </c:pt>
                <c:pt idx="47">
                  <c:v>12.643333333333333</c:v>
                </c:pt>
                <c:pt idx="48">
                  <c:v>14.219354838709677</c:v>
                </c:pt>
                <c:pt idx="49">
                  <c:v>14.032142857142857</c:v>
                </c:pt>
                <c:pt idx="50">
                  <c:v>15.877419354838711</c:v>
                </c:pt>
                <c:pt idx="51">
                  <c:v>12.976666666666667</c:v>
                </c:pt>
                <c:pt idx="52">
                  <c:v>9.4193548387096779</c:v>
                </c:pt>
                <c:pt idx="53">
                  <c:v>7.0733333333333324</c:v>
                </c:pt>
                <c:pt idx="54">
                  <c:v>6.1354838709677431</c:v>
                </c:pt>
                <c:pt idx="55">
                  <c:v>7.6354838709677422</c:v>
                </c:pt>
                <c:pt idx="56">
                  <c:v>8.8033333333333328</c:v>
                </c:pt>
                <c:pt idx="57">
                  <c:v>10.490322580645161</c:v>
                </c:pt>
                <c:pt idx="58">
                  <c:v>13.073333333333334</c:v>
                </c:pt>
                <c:pt idx="59">
                  <c:v>14.109677419354838</c:v>
                </c:pt>
                <c:pt idx="60">
                  <c:v>13.825806451612904</c:v>
                </c:pt>
                <c:pt idx="61">
                  <c:v>14.196428571428571</c:v>
                </c:pt>
                <c:pt idx="62">
                  <c:v>14.69032258064516</c:v>
                </c:pt>
                <c:pt idx="63">
                  <c:v>11.653333333333332</c:v>
                </c:pt>
                <c:pt idx="64">
                  <c:v>10.274193548387096</c:v>
                </c:pt>
                <c:pt idx="65">
                  <c:v>7.5266666666666664</c:v>
                </c:pt>
                <c:pt idx="66">
                  <c:v>6.9612903225806448</c:v>
                </c:pt>
                <c:pt idx="67">
                  <c:v>7.387096774193548</c:v>
                </c:pt>
                <c:pt idx="68">
                  <c:v>8.9333333333333336</c:v>
                </c:pt>
                <c:pt idx="69">
                  <c:v>9.6838709677419352</c:v>
                </c:pt>
                <c:pt idx="70">
                  <c:v>11.793333333333333</c:v>
                </c:pt>
                <c:pt idx="71">
                  <c:v>12.935483870967742</c:v>
                </c:pt>
                <c:pt idx="72">
                  <c:v>13.235483870967743</c:v>
                </c:pt>
                <c:pt idx="73">
                  <c:v>13.889285714285714</c:v>
                </c:pt>
                <c:pt idx="74">
                  <c:v>12.619354838709677</c:v>
                </c:pt>
                <c:pt idx="75">
                  <c:v>12.25</c:v>
                </c:pt>
                <c:pt idx="76">
                  <c:v>9.806451612903226</c:v>
                </c:pt>
                <c:pt idx="77">
                  <c:v>8.2733333333333334</c:v>
                </c:pt>
                <c:pt idx="78">
                  <c:v>5.9838709677419359</c:v>
                </c:pt>
                <c:pt idx="79">
                  <c:v>8.0225806451612911</c:v>
                </c:pt>
                <c:pt idx="80">
                  <c:v>9.8099999999999987</c:v>
                </c:pt>
                <c:pt idx="81">
                  <c:v>10.238709677419354</c:v>
                </c:pt>
                <c:pt idx="82">
                  <c:v>13.150000000000002</c:v>
                </c:pt>
                <c:pt idx="83">
                  <c:v>13.254838709677419</c:v>
                </c:pt>
                <c:pt idx="84">
                  <c:v>16.493548387096773</c:v>
                </c:pt>
                <c:pt idx="85">
                  <c:v>14.524137931034483</c:v>
                </c:pt>
                <c:pt idx="86">
                  <c:v>14.748387096774193</c:v>
                </c:pt>
                <c:pt idx="87">
                  <c:v>12.833333333333334</c:v>
                </c:pt>
                <c:pt idx="88">
                  <c:v>11.387096774193548</c:v>
                </c:pt>
                <c:pt idx="89">
                  <c:v>8.3866666666666667</c:v>
                </c:pt>
                <c:pt idx="90">
                  <c:v>8.2322580645161292</c:v>
                </c:pt>
                <c:pt idx="91">
                  <c:v>8.7258064516129039</c:v>
                </c:pt>
                <c:pt idx="92">
                  <c:v>9.8833333333333329</c:v>
                </c:pt>
                <c:pt idx="93">
                  <c:v>10.89032258064516</c:v>
                </c:pt>
                <c:pt idx="94">
                  <c:v>12.253333333333334</c:v>
                </c:pt>
                <c:pt idx="95">
                  <c:v>15.436666666666667</c:v>
                </c:pt>
                <c:pt idx="96">
                  <c:v>15.180645161290322</c:v>
                </c:pt>
                <c:pt idx="97">
                  <c:v>16.37142857142857</c:v>
                </c:pt>
                <c:pt idx="98">
                  <c:v>15.803225806451612</c:v>
                </c:pt>
                <c:pt idx="99">
                  <c:v>12.563333333333333</c:v>
                </c:pt>
                <c:pt idx="100">
                  <c:v>10.725806451612904</c:v>
                </c:pt>
                <c:pt idx="101">
                  <c:v>6.56</c:v>
                </c:pt>
                <c:pt idx="102">
                  <c:v>6.3322580645161288</c:v>
                </c:pt>
                <c:pt idx="103">
                  <c:v>6.7709677419354843</c:v>
                </c:pt>
                <c:pt idx="104">
                  <c:v>8.4866666666666664</c:v>
                </c:pt>
                <c:pt idx="105">
                  <c:v>9.8677419354838705</c:v>
                </c:pt>
                <c:pt idx="106">
                  <c:v>12.876666666666665</c:v>
                </c:pt>
                <c:pt idx="107">
                  <c:v>13.951612903225808</c:v>
                </c:pt>
                <c:pt idx="108">
                  <c:v>15.57741935483871</c:v>
                </c:pt>
                <c:pt idx="109">
                  <c:v>15.417857142857144</c:v>
                </c:pt>
                <c:pt idx="110">
                  <c:v>14.835483870967742</c:v>
                </c:pt>
                <c:pt idx="111">
                  <c:v>13.433333333333334</c:v>
                </c:pt>
                <c:pt idx="112">
                  <c:v>9.7483870967741932</c:v>
                </c:pt>
                <c:pt idx="113">
                  <c:v>7.72</c:v>
                </c:pt>
                <c:pt idx="114">
                  <c:v>6.8229788472697397</c:v>
                </c:pt>
                <c:pt idx="115">
                  <c:v>7.9330913111324222</c:v>
                </c:pt>
                <c:pt idx="116">
                  <c:v>9.303980982409243</c:v>
                </c:pt>
                <c:pt idx="117">
                  <c:v>10.481246403772221</c:v>
                </c:pt>
                <c:pt idx="118">
                  <c:v>12.848907410576878</c:v>
                </c:pt>
                <c:pt idx="119">
                  <c:v>14.248609305235627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60-471B-9576-8E30EC12F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1720160"/>
        <c:axId val="1941724736"/>
      </c:lineChart>
      <c:dateAx>
        <c:axId val="19417201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4736"/>
        <c:crosses val="autoZero"/>
        <c:auto val="1"/>
        <c:lblOffset val="100"/>
        <c:baseTimeUnit val="months"/>
      </c:dateAx>
      <c:valAx>
        <c:axId val="1941724736"/>
        <c:scaling>
          <c:orientation val="minMax"/>
        </c:scaling>
        <c:delete val="0"/>
        <c:axPos val="l"/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7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2</xdr:row>
      <xdr:rowOff>28575</xdr:rowOff>
    </xdr:from>
    <xdr:to>
      <xdr:col>21</xdr:col>
      <xdr:colOff>200024</xdr:colOff>
      <xdr:row>23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E2F4696-6AE1-404E-A9A8-24A9DB053325}"/>
            </a:ext>
          </a:extLst>
        </xdr:cNvPr>
        <xdr:cNvSpPr txBox="1"/>
      </xdr:nvSpPr>
      <xdr:spPr>
        <a:xfrm>
          <a:off x="2381249" y="409575"/>
          <a:ext cx="12849225" cy="405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shows the source data for this workbook.</a:t>
          </a:r>
          <a:r>
            <a:rPr lang="en-GB" sz="1100" baseline="0"/>
            <a:t> </a:t>
          </a:r>
        </a:p>
        <a:p>
          <a:endParaRPr lang="en-GB" sz="1100" baseline="0"/>
        </a:p>
        <a:p>
          <a:r>
            <a:rPr lang="en-GB" sz="1100" baseline="0"/>
            <a:t>It shows average temperatore by month in Melbourne between 1981 and 1990.</a:t>
          </a:r>
        </a:p>
        <a:p>
          <a:endParaRPr lang="en-GB" sz="1100" baseline="0"/>
        </a:p>
        <a:p>
          <a:r>
            <a:rPr lang="en-GB" sz="1100" baseline="0"/>
            <a:t>The query is shown below. </a:t>
          </a:r>
        </a:p>
        <a:p>
          <a:endParaRPr lang="en-GB" sz="1100" baseline="0"/>
        </a:p>
        <a:p>
          <a:r>
            <a:rPr lang="en-GB" sz="1100"/>
            <a:t>I have disabled the refresh</a:t>
          </a:r>
          <a:r>
            <a:rPr lang="en-GB" sz="1100" baseline="0"/>
            <a:t> of this query on "Refresh all" from the query properties.</a:t>
          </a:r>
        </a:p>
        <a:p>
          <a:endParaRPr lang="en-GB" sz="1100" baseline="0"/>
        </a:p>
        <a:p>
          <a:r>
            <a:rPr lang="en-GB" sz="1100" baseline="0"/>
            <a:t>To change the query, use Data&gt;Queries &amp; Connections then right-click the query name and select "Edit".</a:t>
          </a:r>
        </a:p>
        <a:p>
          <a:endParaRPr lang="en-GB" sz="1100" baseline="0"/>
        </a:p>
        <a:p>
          <a:r>
            <a:rPr lang="en-GB" sz="1100" baseline="0"/>
            <a:t>Alternatively, right click any cell in the table on this page, then select Table&gt;Edit Query.</a:t>
          </a:r>
          <a:endParaRPr lang="en-GB" sz="1100"/>
        </a:p>
        <a:p>
          <a:endParaRPr lang="en-GB" sz="1100"/>
        </a:p>
        <a:p>
          <a:endParaRPr lang="en-GB" sz="1100"/>
        </a:p>
        <a:p>
          <a:r>
            <a:rPr lang="en-GB" sz="1100"/>
            <a:t>let</a:t>
          </a:r>
        </a:p>
        <a:p>
          <a:r>
            <a:rPr lang="en-GB" sz="1100"/>
            <a:t>    Source = Csv.Document(Web.Contents("https://raw.githubusercontent.com/jbrownlee/Datasets/master/daily-min-temperatures.csv"),[Delimiter=",", Columns=2, Encoding=65001, QuoteStyle=QuoteStyle.None]),</a:t>
          </a:r>
        </a:p>
        <a:p>
          <a:r>
            <a:rPr lang="en-GB" sz="1100"/>
            <a:t>    #"Promoted Headers" = Table.PromoteHeaders(Source, [PromoteAllScalars=true]),</a:t>
          </a:r>
        </a:p>
        <a:p>
          <a:r>
            <a:rPr lang="en-GB" sz="1100"/>
            <a:t>    #"Changed Type" = Table.TransformColumnTypes(#"Promoted Headers",{{"Date", type date}, {"Temp", type number}}),</a:t>
          </a:r>
        </a:p>
        <a:p>
          <a:r>
            <a:rPr lang="en-GB" sz="1100"/>
            <a:t>    #"Inserted Start of Month" = Table.AddColumn(#"Changed Type", "Start of Month", each Date.StartOfMonth([Date]), type date),</a:t>
          </a:r>
        </a:p>
        <a:p>
          <a:r>
            <a:rPr lang="en-GB" sz="1100"/>
            <a:t>    #"Grouped Rows - AVG temp by month" = Table.Group(#"Inserted Start of Month", {"Start of Month"}, {{"average_temp", each List.Average([Temp]), type nullable number}})</a:t>
          </a:r>
        </a:p>
        <a:p>
          <a:r>
            <a:rPr lang="en-GB" sz="1100"/>
            <a:t>in</a:t>
          </a:r>
        </a:p>
        <a:p>
          <a:r>
            <a:rPr lang="en-GB" sz="1100"/>
            <a:t>    #"Grouped Rows - AVG temp by month"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7</xdr:col>
      <xdr:colOff>1362076</xdr:colOff>
      <xdr:row>19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B6F5C3-21B5-41C4-BFC7-E19E9350A949}"/>
            </a:ext>
          </a:extLst>
        </xdr:cNvPr>
        <xdr:cNvSpPr txBox="1"/>
      </xdr:nvSpPr>
      <xdr:spPr>
        <a:xfrm>
          <a:off x="1" y="0"/>
          <a:ext cx="7296150" cy="375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initial definitions</a:t>
          </a:r>
          <a:r>
            <a:rPr lang="en-GB" sz="1100" baseline="0"/>
            <a:t> in the LET call in the lambda function. </a:t>
          </a:r>
        </a:p>
        <a:p>
          <a:endParaRPr lang="en-GB" sz="1100" baseline="0"/>
        </a:p>
        <a:p>
          <a:r>
            <a:rPr lang="en-GB" sz="1100" baseline="0"/>
            <a:t>In each case, I have highlighted the cell which contains the line from the code below in green.</a:t>
          </a:r>
        </a:p>
        <a:p>
          <a:endParaRPr lang="en-GB" sz="1100" baseline="0"/>
        </a:p>
        <a:p>
          <a:r>
            <a:rPr lang="en-GB" sz="1100" baseline="0"/>
            <a:t>I have put the actual formula next to it in blue.</a:t>
          </a:r>
        </a:p>
        <a:p>
          <a:endParaRPr lang="en-GB" sz="1100" baseline="0"/>
        </a:p>
        <a:p>
          <a:r>
            <a:rPr lang="en-GB" sz="1100" baseline="0"/>
            <a:t>The values returned by each part of the formula are highlighted in orange.</a:t>
          </a:r>
        </a:p>
        <a:p>
          <a:endParaRPr lang="en-GB" sz="1100" baseline="0"/>
        </a:p>
        <a:p>
          <a:endParaRPr lang="en-GB" sz="1100" baseline="0"/>
        </a:p>
        <a:p>
          <a:r>
            <a:rPr lang="en-GB"/>
            <a:t>FORECAST.ETS.COMPARE =LAMBDA(data,dates_in_column,values_in_column,forecast_last_x_values,[seasonality],[data_completion],[aggregation], </a:t>
          </a:r>
        </a:p>
        <a:p>
          <a:r>
            <a:rPr lang="en-GB"/>
            <a:t>LET( </a:t>
          </a:r>
        </a:p>
        <a:p>
          <a:r>
            <a:rPr lang="en-GB"/>
            <a:t>_data,data, </a:t>
          </a:r>
        </a:p>
        <a:p>
          <a:r>
            <a:rPr lang="en-GB"/>
            <a:t>_data_rows,ROWS(_data), </a:t>
          </a:r>
        </a:p>
        <a:p>
          <a:r>
            <a:rPr lang="en-GB"/>
            <a:t>_data_cols,COLUMNS(_data), </a:t>
          </a:r>
        </a:p>
        <a:p>
          <a:r>
            <a:rPr lang="en-GB"/>
            <a:t>_dates,INDEX(_data,,dates_in_column), </a:t>
          </a:r>
        </a:p>
        <a:p>
          <a:r>
            <a:rPr lang="en-GB"/>
            <a:t>_values,INDEX(_data,,values_in_column), </a:t>
          </a:r>
        </a:p>
        <a:p>
          <a:r>
            <a:rPr lang="en-GB"/>
            <a:t>_train_end_row,_data_rows-forecast_last_x_values, </a:t>
          </a:r>
        </a:p>
        <a:p>
          <a:r>
            <a:rPr lang="en-GB"/>
            <a:t>_dates_train,INDEX(_dates,1,1):INDEX(_dates,_train_end_row,1), </a:t>
          </a:r>
        </a:p>
        <a:p>
          <a:r>
            <a:rPr lang="en-GB"/>
            <a:t>_values_train,INDEX(_values,1,1):INDEX(_values,_train_end_row,1), </a:t>
          </a:r>
        </a:p>
        <a:p>
          <a:r>
            <a:rPr lang="en-GB"/>
            <a:t>_header,{"dates","actuals","forecast","variance","variance %"},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895350</xdr:colOff>
      <xdr:row>18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1BA893-E6A3-40D1-89EB-B2BA91C05BF1}"/>
            </a:ext>
          </a:extLst>
        </xdr:cNvPr>
        <xdr:cNvSpPr txBox="1"/>
      </xdr:nvSpPr>
      <xdr:spPr>
        <a:xfrm>
          <a:off x="0" y="0"/>
          <a:ext cx="862012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assign a series of calculations to names. In the next step, these names are positioned in the output array.</a:t>
          </a:r>
        </a:p>
        <a:p>
          <a:endParaRPr lang="en-GB" sz="1100" baseline="0"/>
        </a:p>
        <a:p>
          <a:r>
            <a:rPr lang="en-GB"/>
            <a:t>    MAKEARRAY(</a:t>
          </a:r>
        </a:p>
        <a:p>
          <a:r>
            <a:rPr lang="en-GB"/>
            <a:t>      _data_rows+1,</a:t>
          </a:r>
        </a:p>
        <a:p>
          <a:r>
            <a:rPr lang="en-GB"/>
            <a:t>      _data_cols+3,</a:t>
          </a:r>
        </a:p>
        <a:p>
          <a:r>
            <a:rPr lang="en-GB"/>
            <a:t>      LAMBDA(r,c,</a:t>
          </a:r>
        </a:p>
        <a:p>
          <a:r>
            <a:rPr lang="en-GB"/>
            <a:t>        LET(</a:t>
          </a:r>
        </a:p>
        <a:p>
          <a:r>
            <a:rPr lang="en-GB"/>
            <a:t>          _row_date,INDEX(_dates,r-1,1),</a:t>
          </a:r>
        </a:p>
        <a:p>
          <a:r>
            <a:rPr lang="en-GB"/>
            <a:t>          _row_value,INDEX(_values,r-1,1),</a:t>
          </a:r>
        </a:p>
        <a:p>
          <a:r>
            <a:rPr lang="en-GB"/>
            <a:t>          _forecast,FORECAST.ETS(</a:t>
          </a:r>
        </a:p>
        <a:p>
          <a:r>
            <a:rPr lang="en-GB"/>
            <a:t>                      _row_date,</a:t>
          </a:r>
        </a:p>
        <a:p>
          <a:r>
            <a:rPr lang="en-GB"/>
            <a:t>                      _values_train,</a:t>
          </a:r>
        </a:p>
        <a:p>
          <a:r>
            <a:rPr lang="en-GB"/>
            <a:t>                      _dates_train,</a:t>
          </a:r>
        </a:p>
        <a:p>
          <a:r>
            <a:rPr lang="en-GB"/>
            <a:t>                      IF(ISOMITTED(seasonality),1,seasonality),</a:t>
          </a:r>
        </a:p>
        <a:p>
          <a:r>
            <a:rPr lang="en-GB"/>
            <a:t>                      IF(ISOMITTED(data_completion),1,data_completion),</a:t>
          </a:r>
        </a:p>
        <a:p>
          <a:r>
            <a:rPr lang="en-GB"/>
            <a:t>                      IF(ISOMITTED(aggregation),1,aggregation)),</a:t>
          </a:r>
        </a:p>
        <a:p>
          <a:r>
            <a:rPr lang="en-GB"/>
            <a:t>          _var,_forecast-_row_value,</a:t>
          </a:r>
        </a:p>
        <a:p>
          <a:r>
            <a:rPr lang="en-GB"/>
            <a:t>          _var_pct,_forecast/_row_value-1,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28575</xdr:colOff>
      <xdr:row>14</xdr:row>
      <xdr:rowOff>85724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42E6D1-EF60-4A4A-AD9F-972073C55DBC}"/>
            </a:ext>
          </a:extLst>
        </xdr:cNvPr>
        <xdr:cNvSpPr txBox="1"/>
      </xdr:nvSpPr>
      <xdr:spPr>
        <a:xfrm>
          <a:off x="0" y="0"/>
          <a:ext cx="8620125" cy="2752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sheet covers the steps used to create the output array.</a:t>
          </a:r>
          <a:r>
            <a:rPr lang="en-GB" sz="1100" baseline="0"/>
            <a:t> This formulas on this sheet uses data shown on the sheet "Initial definitions".</a:t>
          </a:r>
        </a:p>
        <a:p>
          <a:endParaRPr lang="en-GB" sz="1100" baseline="0"/>
        </a:p>
        <a:p>
          <a:r>
            <a:rPr lang="en-GB" sz="1100" baseline="0"/>
            <a:t>The calculations on this sheet use the names defined on the sheet "Sizing and preparing the output" to populate the output array.</a:t>
          </a:r>
        </a:p>
        <a:p>
          <a:endParaRPr lang="en-GB" sz="1100" baseline="0"/>
        </a:p>
        <a:p>
          <a:r>
            <a:rPr lang="en-GB" sz="1100" baseline="0"/>
            <a:t>The method is to determine which value to use from the various options based on the current values of r and c as the MAKEARRAY function builds the array by iterating both r and c</a:t>
          </a:r>
        </a:p>
        <a:p>
          <a:endParaRPr lang="en-GB" sz="1100" baseline="0"/>
        </a:p>
        <a:p>
          <a:r>
            <a:rPr lang="en-GB"/>
            <a:t>          IFS(</a:t>
          </a:r>
        </a:p>
        <a:p>
          <a:r>
            <a:rPr lang="en-GB"/>
            <a:t>            r=1,INDEX(_header,1,c),</a:t>
          </a:r>
        </a:p>
        <a:p>
          <a:r>
            <a:rPr lang="en-GB"/>
            <a:t>            c=1,_row_date,</a:t>
          </a:r>
        </a:p>
        <a:p>
          <a:r>
            <a:rPr lang="en-GB"/>
            <a:t>            c=2,_row_value,</a:t>
          </a:r>
        </a:p>
        <a:p>
          <a:r>
            <a:rPr lang="en-GB"/>
            <a:t>            r-1&lt;=_train_end_row,CHOOSE(c-2,_row_value,0,0),</a:t>
          </a:r>
        </a:p>
        <a:p>
          <a:r>
            <a:rPr lang="en-GB"/>
            <a:t>            r-1&gt;_train_end_row,CHOOSE(c-2,_forecast,_var,_var_pct),</a:t>
          </a:r>
        </a:p>
        <a:p>
          <a:r>
            <a:rPr lang="en-GB"/>
            <a:t>            TRUE,NA()</a:t>
          </a:r>
        </a:p>
        <a:p>
          <a:r>
            <a:rPr lang="en-GB"/>
            <a:t>          )</a:t>
          </a:r>
        </a:p>
      </xdr:txBody>
    </xdr:sp>
    <xdr:clientData/>
  </xdr:twoCellAnchor>
  <xdr:twoCellAnchor editAs="absolute">
    <xdr:from>
      <xdr:col>0</xdr:col>
      <xdr:colOff>0</xdr:colOff>
      <xdr:row>29</xdr:row>
      <xdr:rowOff>123825</xdr:rowOff>
    </xdr:from>
    <xdr:to>
      <xdr:col>7</xdr:col>
      <xdr:colOff>9525</xdr:colOff>
      <xdr:row>36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77937-1130-4372-89C0-D2C26171AEC8}"/>
            </a:ext>
          </a:extLst>
        </xdr:cNvPr>
        <xdr:cNvSpPr txBox="1"/>
      </xdr:nvSpPr>
      <xdr:spPr>
        <a:xfrm>
          <a:off x="0" y="6562725"/>
          <a:ext cx="944880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An important</a:t>
          </a:r>
          <a:r>
            <a:rPr lang="en-GB" baseline="0"/>
            <a:t> point to note here is if the current value of r is less than or equal to _train_end_row (which is the last row that will contain non-forecasted data, then we will put the original value in column 3, 0 in column 4 and 0 in column 5.</a:t>
          </a:r>
        </a:p>
        <a:p>
          <a:endParaRPr lang="en-GB" baseline="0"/>
        </a:p>
        <a:p>
          <a:r>
            <a:rPr lang="en-GB" baseline="0"/>
            <a:t>If the current value of r is greater than the last row of non-forecasted data, we will put the forecast in column 3, the variance in column 4 and the variance expressed as a percentage in column 5.</a:t>
          </a:r>
          <a:endParaRPr lang="en-GB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102</xdr:row>
      <xdr:rowOff>85725</xdr:rowOff>
    </xdr:from>
    <xdr:to>
      <xdr:col>17</xdr:col>
      <xdr:colOff>419100</xdr:colOff>
      <xdr:row>120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F14E74-7CBE-473E-B01C-B57979250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13AC4E-2AD7-4FCC-9355-5673E04911F5}" autoFormatId="16" applyNumberFormats="0" applyBorderFormats="0" applyFontFormats="0" applyPatternFormats="0" applyAlignmentFormats="0" applyWidthHeightFormats="0">
  <queryTableRefresh nextId="5">
    <queryTableFields count="2">
      <queryTableField id="1" name="Start of Month" tableColumnId="1"/>
      <queryTableField id="2" name="average_tem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FBC26-76FF-4648-9F14-F96B3B7392C3}" name="melbourne_temps" displayName="melbourne_temps" ref="A1:B121" tableType="queryTable" totalsRowShown="0">
  <autoFilter ref="A1:B121" xr:uid="{25BC67A6-F332-4A08-A468-5B888E6FF874}"/>
  <tableColumns count="2">
    <tableColumn id="1" xr3:uid="{D313ED0D-93A7-49FB-8842-F544EC5C0C78}" uniqueName="1" name="Start of Month" queryTableFieldId="1" dataDxfId="0"/>
    <tableColumn id="2" xr3:uid="{A1849C96-3231-4B47-AE45-4B5A82E62C00}" uniqueName="2" name="average_temp" queryTableFieldId="2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brownlee/Datasets/master/daily-min-temperatures.csv" TargetMode="External"/><Relationship Id="rId2" Type="http://schemas.openxmlformats.org/officeDocument/2006/relationships/hyperlink" Target="https://www.flexyourdata.com/" TargetMode="External"/><Relationship Id="rId1" Type="http://schemas.openxmlformats.org/officeDocument/2006/relationships/hyperlink" Target="https://www.flexyourdata.com/blog/excel-lambda-forecast-ets-compare-build-a-forecast-for-comparison-with-actuals-with-a-single-formul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flexyourdata" TargetMode="External"/><Relationship Id="rId4" Type="http://schemas.openxmlformats.org/officeDocument/2006/relationships/hyperlink" Target="https://www.linkedin.com/in/owenhpri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7788-9E5A-47EB-AE85-2CED50020F86}">
  <sheetPr codeName="Sheet1"/>
  <dimension ref="A1:A28"/>
  <sheetViews>
    <sheetView showGridLines="0" tabSelected="1" workbookViewId="0"/>
  </sheetViews>
  <sheetFormatPr defaultRowHeight="15" x14ac:dyDescent="0.25"/>
  <cols>
    <col min="1" max="1" width="128.85546875" customWidth="1"/>
  </cols>
  <sheetData>
    <row r="1" spans="1:1" ht="23.25" x14ac:dyDescent="0.35">
      <c r="A1" s="21" t="s">
        <v>5</v>
      </c>
    </row>
    <row r="2" spans="1:1" x14ac:dyDescent="0.25">
      <c r="A2" t="s">
        <v>70</v>
      </c>
    </row>
    <row r="4" spans="1:1" x14ac:dyDescent="0.25">
      <c r="A4" t="s">
        <v>6</v>
      </c>
    </row>
    <row r="5" spans="1:1" x14ac:dyDescent="0.25">
      <c r="A5" s="6" t="s">
        <v>15</v>
      </c>
    </row>
    <row r="7" spans="1:1" x14ac:dyDescent="0.25">
      <c r="A7" t="s">
        <v>7</v>
      </c>
    </row>
    <row r="8" spans="1:1" x14ac:dyDescent="0.25">
      <c r="A8" s="6" t="s">
        <v>8</v>
      </c>
    </row>
    <row r="10" spans="1:1" x14ac:dyDescent="0.25">
      <c r="A10" t="s">
        <v>9</v>
      </c>
    </row>
    <row r="11" spans="1:1" x14ac:dyDescent="0.25">
      <c r="A11" s="6" t="s">
        <v>10</v>
      </c>
    </row>
    <row r="13" spans="1:1" x14ac:dyDescent="0.25">
      <c r="A13" t="s">
        <v>11</v>
      </c>
    </row>
    <row r="14" spans="1:1" x14ac:dyDescent="0.25">
      <c r="A14" s="6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9" spans="1:1" x14ac:dyDescent="0.25">
      <c r="A19" t="s">
        <v>61</v>
      </c>
    </row>
    <row r="20" spans="1:1" x14ac:dyDescent="0.25">
      <c r="A20" s="7" t="s">
        <v>62</v>
      </c>
    </row>
    <row r="21" spans="1:1" x14ac:dyDescent="0.25">
      <c r="A21" s="7" t="s">
        <v>63</v>
      </c>
    </row>
    <row r="22" spans="1:1" x14ac:dyDescent="0.25">
      <c r="A22" t="s">
        <v>64</v>
      </c>
    </row>
    <row r="24" spans="1:1" x14ac:dyDescent="0.25">
      <c r="A24" t="s">
        <v>66</v>
      </c>
    </row>
    <row r="25" spans="1:1" x14ac:dyDescent="0.25">
      <c r="A25" s="6" t="s">
        <v>67</v>
      </c>
    </row>
    <row r="27" spans="1:1" x14ac:dyDescent="0.25">
      <c r="A27" t="s">
        <v>68</v>
      </c>
    </row>
    <row r="28" spans="1:1" x14ac:dyDescent="0.25">
      <c r="A28" s="6" t="s">
        <v>69</v>
      </c>
    </row>
  </sheetData>
  <hyperlinks>
    <hyperlink ref="A8" r:id="rId1" xr:uid="{10413865-DA35-44D3-93F4-B8758A4BA73A}"/>
    <hyperlink ref="A11" r:id="rId2" xr:uid="{33F2028A-9230-4925-B3A9-D15E0B27E2A1}"/>
    <hyperlink ref="A14" r:id="rId3" xr:uid="{508C9A51-F8E0-4B71-A023-0043EF8BED51}"/>
    <hyperlink ref="A25" r:id="rId4" xr:uid="{4414F953-7A9D-402C-B371-EB6F5DC9C2A4}"/>
    <hyperlink ref="A28" r:id="rId5" xr:uid="{E3867286-583A-4F01-AA10-800E570A00A3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7502-4AAC-4425-A88C-EA64FE70ADF5}">
  <sheetPr codeName="Sheet29"/>
  <dimension ref="A1:J12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28515625" bestFit="1" customWidth="1"/>
    <col min="2" max="2" width="16.140625" bestFit="1" customWidth="1"/>
    <col min="3" max="3" width="12.42578125" bestFit="1" customWidth="1"/>
    <col min="4" max="4" width="12.7109375" bestFit="1" customWidth="1"/>
    <col min="6" max="6" width="9.7109375" style="1" bestFit="1" customWidth="1"/>
    <col min="7" max="7" width="17.28515625" style="2" customWidth="1"/>
    <col min="8" max="8" width="11.7109375" style="2" customWidth="1"/>
    <col min="9" max="9" width="10.28515625" style="2" customWidth="1"/>
    <col min="10" max="10" width="9.140625" style="3"/>
  </cols>
  <sheetData>
    <row r="1" spans="1:10" x14ac:dyDescent="0.25">
      <c r="A1" t="s">
        <v>0</v>
      </c>
      <c r="B1" t="s">
        <v>1</v>
      </c>
      <c r="D1" s="1"/>
      <c r="E1" s="2"/>
      <c r="F1" s="2"/>
      <c r="H1" s="3"/>
      <c r="I1"/>
      <c r="J1"/>
    </row>
    <row r="2" spans="1:10" x14ac:dyDescent="0.25">
      <c r="A2" s="1">
        <v>29587</v>
      </c>
      <c r="B2" s="2">
        <v>17.712903225806453</v>
      </c>
      <c r="D2" s="1"/>
      <c r="E2" s="2"/>
      <c r="F2" s="2"/>
      <c r="H2" s="3"/>
      <c r="I2"/>
      <c r="J2"/>
    </row>
    <row r="3" spans="1:10" x14ac:dyDescent="0.25">
      <c r="A3" s="1">
        <v>29618</v>
      </c>
      <c r="B3" s="2">
        <v>17.678571428571431</v>
      </c>
      <c r="D3" s="1"/>
      <c r="E3" s="2"/>
      <c r="F3" s="2"/>
      <c r="H3" s="3"/>
      <c r="I3"/>
      <c r="J3"/>
    </row>
    <row r="4" spans="1:10" x14ac:dyDescent="0.25">
      <c r="A4" s="1">
        <v>29646</v>
      </c>
      <c r="B4" s="2">
        <v>13.5</v>
      </c>
      <c r="D4" s="1"/>
      <c r="E4" s="2"/>
      <c r="F4" s="2"/>
      <c r="H4" s="3"/>
      <c r="I4"/>
      <c r="J4"/>
    </row>
    <row r="5" spans="1:10" x14ac:dyDescent="0.25">
      <c r="A5" s="1">
        <v>29677</v>
      </c>
      <c r="B5" s="2">
        <v>12.356666666666666</v>
      </c>
      <c r="D5" s="1"/>
      <c r="E5" s="2"/>
      <c r="F5" s="2"/>
      <c r="H5" s="3"/>
      <c r="I5"/>
      <c r="J5"/>
    </row>
    <row r="6" spans="1:10" x14ac:dyDescent="0.25">
      <c r="A6" s="1">
        <v>29707</v>
      </c>
      <c r="B6" s="2">
        <v>9.4903225806451612</v>
      </c>
      <c r="D6" s="1"/>
      <c r="E6" s="2"/>
      <c r="F6" s="2"/>
      <c r="H6" s="3"/>
      <c r="I6"/>
      <c r="J6"/>
    </row>
    <row r="7" spans="1:10" x14ac:dyDescent="0.25">
      <c r="A7" s="1">
        <v>29738</v>
      </c>
      <c r="B7" s="2">
        <v>7.3066666666666666</v>
      </c>
      <c r="D7" s="1"/>
      <c r="E7" s="2"/>
      <c r="F7" s="2"/>
      <c r="H7" s="3"/>
      <c r="I7"/>
      <c r="J7"/>
    </row>
    <row r="8" spans="1:10" x14ac:dyDescent="0.25">
      <c r="A8" s="1">
        <v>29768</v>
      </c>
      <c r="B8" s="2">
        <v>7.5774193548387085</v>
      </c>
      <c r="D8" s="1"/>
      <c r="E8" s="2"/>
      <c r="F8" s="2"/>
      <c r="H8" s="3"/>
      <c r="I8"/>
      <c r="J8"/>
    </row>
    <row r="9" spans="1:10" x14ac:dyDescent="0.25">
      <c r="A9" s="1">
        <v>29799</v>
      </c>
      <c r="B9" s="2">
        <v>7.2387096774193544</v>
      </c>
      <c r="D9" s="1"/>
      <c r="E9" s="2"/>
      <c r="F9" s="2"/>
      <c r="H9" s="3"/>
      <c r="I9"/>
      <c r="J9"/>
    </row>
    <row r="10" spans="1:10" x14ac:dyDescent="0.25">
      <c r="A10" s="1">
        <v>29830</v>
      </c>
      <c r="B10" s="2">
        <v>10.143333333333334</v>
      </c>
      <c r="D10" s="1"/>
      <c r="E10" s="2"/>
      <c r="F10" s="2"/>
      <c r="H10" s="3"/>
      <c r="I10"/>
      <c r="J10"/>
    </row>
    <row r="11" spans="1:10" x14ac:dyDescent="0.25">
      <c r="A11" s="1">
        <v>29860</v>
      </c>
      <c r="B11" s="2">
        <v>10.087096774193547</v>
      </c>
      <c r="D11" s="1"/>
      <c r="E11" s="2"/>
      <c r="F11" s="2"/>
      <c r="H11" s="3"/>
      <c r="I11"/>
      <c r="J11"/>
    </row>
    <row r="12" spans="1:10" x14ac:dyDescent="0.25">
      <c r="A12" s="1">
        <v>29891</v>
      </c>
      <c r="B12" s="2">
        <v>11.89</v>
      </c>
      <c r="D12" s="1"/>
      <c r="E12" s="2"/>
      <c r="F12" s="2"/>
      <c r="H12" s="3"/>
      <c r="I12"/>
      <c r="J12"/>
    </row>
    <row r="13" spans="1:10" x14ac:dyDescent="0.25">
      <c r="A13" s="1">
        <v>29921</v>
      </c>
      <c r="B13" s="2">
        <v>13.680645161290322</v>
      </c>
      <c r="D13" s="1"/>
      <c r="E13" s="2"/>
      <c r="F13" s="2"/>
      <c r="H13" s="3"/>
      <c r="I13"/>
      <c r="J13"/>
    </row>
    <row r="14" spans="1:10" x14ac:dyDescent="0.25">
      <c r="A14" s="1">
        <v>29952</v>
      </c>
      <c r="B14" s="2">
        <v>16.56774193548387</v>
      </c>
      <c r="D14" s="1"/>
      <c r="E14" s="2"/>
      <c r="F14" s="2"/>
      <c r="H14" s="3"/>
      <c r="I14"/>
      <c r="J14"/>
    </row>
    <row r="15" spans="1:10" x14ac:dyDescent="0.25">
      <c r="A15" s="1">
        <v>29983</v>
      </c>
      <c r="B15" s="2">
        <v>15.921428571428571</v>
      </c>
      <c r="D15" s="1"/>
      <c r="E15" s="2"/>
      <c r="F15" s="2"/>
      <c r="H15" s="3"/>
      <c r="I15"/>
      <c r="J15"/>
    </row>
    <row r="16" spans="1:10" x14ac:dyDescent="0.25">
      <c r="A16" s="1">
        <v>30011</v>
      </c>
      <c r="B16" s="2">
        <v>14.935483870967742</v>
      </c>
      <c r="D16" s="1"/>
      <c r="E16" s="2"/>
      <c r="F16" s="2"/>
      <c r="H16" s="3"/>
      <c r="I16"/>
      <c r="J16"/>
    </row>
    <row r="17" spans="1:10" x14ac:dyDescent="0.25">
      <c r="A17" s="1">
        <v>30042</v>
      </c>
      <c r="B17" s="2">
        <v>11.47</v>
      </c>
      <c r="D17" s="1"/>
      <c r="E17" s="2"/>
      <c r="F17" s="2"/>
      <c r="H17" s="3"/>
      <c r="I17"/>
      <c r="J17"/>
    </row>
    <row r="18" spans="1:10" x14ac:dyDescent="0.25">
      <c r="A18" s="1">
        <v>30072</v>
      </c>
      <c r="B18" s="2">
        <v>9.5838709677419356</v>
      </c>
      <c r="D18" s="1"/>
      <c r="E18" s="2"/>
      <c r="F18" s="2"/>
      <c r="H18" s="3"/>
      <c r="I18"/>
      <c r="J18"/>
    </row>
    <row r="19" spans="1:10" x14ac:dyDescent="0.25">
      <c r="A19" s="1">
        <v>30103</v>
      </c>
      <c r="B19" s="2">
        <v>5.6066666666666674</v>
      </c>
      <c r="D19" s="1"/>
      <c r="E19" s="2"/>
      <c r="F19" s="2"/>
      <c r="H19" s="3"/>
      <c r="I19"/>
      <c r="J19"/>
    </row>
    <row r="20" spans="1:10" x14ac:dyDescent="0.25">
      <c r="A20" s="1">
        <v>30133</v>
      </c>
      <c r="B20" s="2">
        <v>4.6419354838709674</v>
      </c>
      <c r="D20" s="1"/>
      <c r="E20" s="2"/>
      <c r="F20" s="2"/>
      <c r="H20" s="3"/>
      <c r="I20"/>
      <c r="J20"/>
    </row>
    <row r="21" spans="1:10" x14ac:dyDescent="0.25">
      <c r="A21" s="1">
        <v>30164</v>
      </c>
      <c r="B21" s="2">
        <v>7.9032258064516121</v>
      </c>
      <c r="D21" s="1"/>
      <c r="E21" s="2"/>
      <c r="F21" s="2"/>
      <c r="H21" s="3"/>
      <c r="I21"/>
      <c r="J21"/>
    </row>
    <row r="22" spans="1:10" x14ac:dyDescent="0.25">
      <c r="A22" s="1">
        <v>30195</v>
      </c>
      <c r="B22" s="2">
        <v>7.28</v>
      </c>
      <c r="D22" s="1"/>
      <c r="E22" s="2"/>
      <c r="F22" s="2"/>
      <c r="H22" s="3"/>
      <c r="I22"/>
      <c r="J22"/>
    </row>
    <row r="23" spans="1:10" x14ac:dyDescent="0.25">
      <c r="A23" s="1">
        <v>30225</v>
      </c>
      <c r="B23" s="2">
        <v>9.5451612903225804</v>
      </c>
      <c r="D23" s="1"/>
      <c r="E23" s="2"/>
      <c r="F23" s="2"/>
      <c r="H23" s="3"/>
      <c r="I23"/>
      <c r="J23"/>
    </row>
    <row r="24" spans="1:10" x14ac:dyDescent="0.25">
      <c r="A24" s="1">
        <v>30256</v>
      </c>
      <c r="B24" s="2">
        <v>12.486666666666666</v>
      </c>
      <c r="D24" s="1"/>
      <c r="E24" s="2"/>
      <c r="F24" s="2"/>
      <c r="H24" s="3"/>
      <c r="I24"/>
      <c r="J24"/>
    </row>
    <row r="25" spans="1:10" x14ac:dyDescent="0.25">
      <c r="A25" s="1">
        <v>30286</v>
      </c>
      <c r="B25" s="2">
        <v>13.75483870967742</v>
      </c>
      <c r="D25" s="1"/>
      <c r="E25" s="2"/>
      <c r="F25" s="2"/>
      <c r="H25" s="3"/>
      <c r="I25"/>
      <c r="J25"/>
    </row>
    <row r="26" spans="1:10" x14ac:dyDescent="0.25">
      <c r="A26" s="1">
        <v>30317</v>
      </c>
      <c r="B26" s="2">
        <v>13.180645161290322</v>
      </c>
      <c r="D26" s="1"/>
      <c r="E26" s="2"/>
      <c r="F26" s="2"/>
      <c r="H26" s="3"/>
      <c r="I26"/>
      <c r="J26"/>
    </row>
    <row r="27" spans="1:10" x14ac:dyDescent="0.25">
      <c r="A27" s="1">
        <v>30348</v>
      </c>
      <c r="B27" s="2">
        <v>16.807142857142857</v>
      </c>
      <c r="D27" s="1"/>
      <c r="E27" s="2"/>
      <c r="F27" s="2"/>
      <c r="H27" s="3"/>
      <c r="I27"/>
      <c r="J27"/>
    </row>
    <row r="28" spans="1:10" x14ac:dyDescent="0.25">
      <c r="A28" s="1">
        <v>30376</v>
      </c>
      <c r="B28" s="2">
        <v>15.77741935483871</v>
      </c>
      <c r="D28" s="1"/>
      <c r="E28" s="2"/>
      <c r="F28" s="2"/>
      <c r="H28" s="3"/>
      <c r="I28"/>
      <c r="J28"/>
    </row>
    <row r="29" spans="1:10" x14ac:dyDescent="0.25">
      <c r="A29" s="1">
        <v>30407</v>
      </c>
      <c r="B29" s="2">
        <v>10.596666666666668</v>
      </c>
      <c r="D29" s="1"/>
      <c r="E29" s="2"/>
      <c r="F29" s="2"/>
      <c r="H29" s="3"/>
      <c r="I29"/>
      <c r="J29"/>
    </row>
    <row r="30" spans="1:10" x14ac:dyDescent="0.25">
      <c r="A30" s="1">
        <v>30437</v>
      </c>
      <c r="B30" s="2">
        <v>10.116129032258065</v>
      </c>
      <c r="D30" s="1"/>
      <c r="E30" s="2"/>
      <c r="F30" s="2"/>
      <c r="H30" s="3"/>
      <c r="I30"/>
      <c r="J30"/>
    </row>
    <row r="31" spans="1:10" x14ac:dyDescent="0.25">
      <c r="A31" s="1">
        <v>30468</v>
      </c>
      <c r="B31" s="2">
        <v>6.6</v>
      </c>
      <c r="D31" s="1"/>
      <c r="E31" s="2"/>
      <c r="F31" s="2"/>
      <c r="H31" s="3"/>
      <c r="I31"/>
      <c r="J31"/>
    </row>
    <row r="32" spans="1:10" x14ac:dyDescent="0.25">
      <c r="A32" s="1">
        <v>30498</v>
      </c>
      <c r="B32" s="2">
        <v>6.8903225806451616</v>
      </c>
      <c r="D32" s="1"/>
      <c r="E32" s="2"/>
      <c r="F32" s="2"/>
      <c r="H32" s="3"/>
      <c r="I32"/>
      <c r="J32"/>
    </row>
    <row r="33" spans="1:10" x14ac:dyDescent="0.25">
      <c r="A33" s="1">
        <v>30529</v>
      </c>
      <c r="B33" s="2">
        <v>8.7064516129032263</v>
      </c>
      <c r="D33" s="1"/>
      <c r="E33" s="2"/>
      <c r="F33" s="2"/>
      <c r="H33" s="3"/>
      <c r="I33"/>
      <c r="J33"/>
    </row>
    <row r="34" spans="1:10" x14ac:dyDescent="0.25">
      <c r="A34" s="1">
        <v>30560</v>
      </c>
      <c r="B34" s="2">
        <v>9.2100000000000009</v>
      </c>
      <c r="D34" s="1"/>
      <c r="E34" s="2"/>
      <c r="F34" s="2"/>
      <c r="H34" s="3"/>
      <c r="I34"/>
      <c r="J34"/>
    </row>
    <row r="35" spans="1:10" x14ac:dyDescent="0.25">
      <c r="A35" s="1">
        <v>30590</v>
      </c>
      <c r="B35" s="2">
        <v>10.312903225806451</v>
      </c>
      <c r="D35" s="1"/>
      <c r="E35" s="2"/>
      <c r="F35" s="2"/>
      <c r="H35" s="3"/>
      <c r="I35"/>
      <c r="J35"/>
    </row>
    <row r="36" spans="1:10" x14ac:dyDescent="0.25">
      <c r="A36" s="1">
        <v>30621</v>
      </c>
      <c r="B36" s="2">
        <v>11.993333333333334</v>
      </c>
      <c r="D36" s="1"/>
      <c r="E36" s="2"/>
      <c r="F36" s="2"/>
      <c r="H36" s="3"/>
      <c r="I36"/>
      <c r="J36"/>
    </row>
    <row r="37" spans="1:10" x14ac:dyDescent="0.25">
      <c r="A37" s="1">
        <v>30651</v>
      </c>
      <c r="B37" s="2">
        <v>14.396774193548387</v>
      </c>
      <c r="D37" s="1"/>
      <c r="E37" s="2"/>
      <c r="F37" s="2"/>
      <c r="H37" s="3"/>
      <c r="I37"/>
      <c r="J37"/>
    </row>
    <row r="38" spans="1:10" x14ac:dyDescent="0.25">
      <c r="A38" s="1">
        <v>30682</v>
      </c>
      <c r="B38" s="2">
        <v>14.309677419354838</v>
      </c>
      <c r="D38" s="1"/>
      <c r="E38" s="2"/>
      <c r="F38" s="2"/>
      <c r="H38" s="3"/>
      <c r="I38"/>
      <c r="J38"/>
    </row>
    <row r="39" spans="1:10" x14ac:dyDescent="0.25">
      <c r="A39" s="1">
        <v>30713</v>
      </c>
      <c r="B39" s="2">
        <v>14.944827586206896</v>
      </c>
      <c r="D39" s="1"/>
      <c r="E39" s="2"/>
      <c r="F39" s="2"/>
      <c r="H39" s="3"/>
      <c r="I39"/>
      <c r="J39"/>
    </row>
    <row r="40" spans="1:10" x14ac:dyDescent="0.25">
      <c r="A40" s="1">
        <v>30742</v>
      </c>
      <c r="B40" s="2">
        <v>12.86774193548387</v>
      </c>
      <c r="D40" s="1"/>
      <c r="E40" s="2"/>
      <c r="F40" s="2"/>
      <c r="H40" s="3"/>
      <c r="I40"/>
      <c r="J40"/>
    </row>
    <row r="41" spans="1:10" x14ac:dyDescent="0.25">
      <c r="A41" s="1">
        <v>30773</v>
      </c>
      <c r="B41" s="2">
        <v>10.75</v>
      </c>
      <c r="D41" s="1"/>
      <c r="E41" s="2"/>
      <c r="F41" s="2"/>
      <c r="H41" s="3"/>
      <c r="I41"/>
      <c r="J41"/>
    </row>
    <row r="42" spans="1:10" x14ac:dyDescent="0.25">
      <c r="A42" s="1">
        <v>30803</v>
      </c>
      <c r="B42" s="2">
        <v>8.1129032258064502</v>
      </c>
      <c r="D42" s="1"/>
      <c r="E42" s="2"/>
      <c r="F42" s="2"/>
      <c r="H42" s="3"/>
      <c r="I42"/>
      <c r="J42"/>
    </row>
    <row r="43" spans="1:10" x14ac:dyDescent="0.25">
      <c r="A43" s="1">
        <v>30834</v>
      </c>
      <c r="B43" s="2">
        <v>7.73</v>
      </c>
      <c r="D43" s="1"/>
      <c r="E43" s="2"/>
      <c r="F43" s="2"/>
      <c r="H43" s="3"/>
      <c r="I43"/>
      <c r="J43"/>
    </row>
    <row r="44" spans="1:10" x14ac:dyDescent="0.25">
      <c r="A44" s="1">
        <v>30864</v>
      </c>
      <c r="B44" s="2">
        <v>5.9870967741935486</v>
      </c>
      <c r="D44" s="1"/>
      <c r="E44" s="2"/>
      <c r="F44" s="2"/>
      <c r="H44" s="3"/>
      <c r="I44"/>
      <c r="J44"/>
    </row>
    <row r="45" spans="1:10" x14ac:dyDescent="0.25">
      <c r="A45" s="1">
        <v>30895</v>
      </c>
      <c r="B45" s="2">
        <v>8.6967741935483875</v>
      </c>
      <c r="D45" s="1"/>
      <c r="E45" s="2"/>
      <c r="F45" s="2"/>
      <c r="H45" s="3"/>
      <c r="I45"/>
      <c r="J45"/>
    </row>
    <row r="46" spans="1:10" x14ac:dyDescent="0.25">
      <c r="A46" s="1">
        <v>30926</v>
      </c>
      <c r="B46" s="2">
        <v>8.0466666666666669</v>
      </c>
      <c r="D46" s="1"/>
      <c r="E46" s="2"/>
      <c r="F46" s="2"/>
      <c r="H46" s="3"/>
      <c r="I46"/>
      <c r="J46"/>
    </row>
    <row r="47" spans="1:10" x14ac:dyDescent="0.25">
      <c r="A47" s="1">
        <v>30956</v>
      </c>
      <c r="B47" s="2">
        <v>10.63225806451613</v>
      </c>
      <c r="D47" s="1"/>
      <c r="E47" s="2"/>
      <c r="F47" s="2"/>
      <c r="H47" s="3"/>
      <c r="I47"/>
      <c r="J47"/>
    </row>
    <row r="48" spans="1:10" x14ac:dyDescent="0.25">
      <c r="A48" s="1">
        <v>30987</v>
      </c>
      <c r="B48" s="2">
        <v>12.623333333333333</v>
      </c>
      <c r="D48" s="1"/>
      <c r="E48" s="2"/>
      <c r="F48" s="2"/>
      <c r="H48" s="3"/>
      <c r="I48"/>
      <c r="J48"/>
    </row>
    <row r="49" spans="1:10" x14ac:dyDescent="0.25">
      <c r="A49" s="1">
        <v>31017</v>
      </c>
      <c r="B49" s="2">
        <v>12.643333333333333</v>
      </c>
      <c r="D49" s="1"/>
      <c r="E49" s="2"/>
      <c r="F49" s="2"/>
      <c r="H49" s="3"/>
      <c r="I49"/>
      <c r="J49"/>
    </row>
    <row r="50" spans="1:10" x14ac:dyDescent="0.25">
      <c r="A50" s="1">
        <v>31048</v>
      </c>
      <c r="B50" s="2">
        <v>14.219354838709677</v>
      </c>
      <c r="D50" s="1"/>
      <c r="E50" s="2"/>
      <c r="F50" s="2"/>
      <c r="H50" s="3"/>
      <c r="I50"/>
      <c r="J50"/>
    </row>
    <row r="51" spans="1:10" x14ac:dyDescent="0.25">
      <c r="A51" s="1">
        <v>31079</v>
      </c>
      <c r="B51" s="2">
        <v>14.032142857142857</v>
      </c>
      <c r="D51" s="1"/>
      <c r="E51" s="2"/>
      <c r="F51" s="2"/>
      <c r="H51" s="3"/>
      <c r="I51"/>
      <c r="J51"/>
    </row>
    <row r="52" spans="1:10" x14ac:dyDescent="0.25">
      <c r="A52" s="1">
        <v>31107</v>
      </c>
      <c r="B52" s="2">
        <v>15.877419354838711</v>
      </c>
      <c r="D52" s="1"/>
      <c r="E52" s="2"/>
      <c r="F52" s="2"/>
      <c r="H52" s="3"/>
      <c r="I52"/>
      <c r="J52"/>
    </row>
    <row r="53" spans="1:10" x14ac:dyDescent="0.25">
      <c r="A53" s="1">
        <v>31138</v>
      </c>
      <c r="B53" s="2">
        <v>12.976666666666667</v>
      </c>
      <c r="D53" s="1"/>
      <c r="E53" s="2"/>
      <c r="F53" s="2"/>
      <c r="H53" s="3"/>
      <c r="I53"/>
      <c r="J53"/>
    </row>
    <row r="54" spans="1:10" x14ac:dyDescent="0.25">
      <c r="A54" s="1">
        <v>31168</v>
      </c>
      <c r="B54" s="2">
        <v>9.4193548387096779</v>
      </c>
      <c r="D54" s="1"/>
      <c r="E54" s="2"/>
      <c r="F54" s="2"/>
      <c r="H54" s="3"/>
      <c r="I54"/>
      <c r="J54"/>
    </row>
    <row r="55" spans="1:10" x14ac:dyDescent="0.25">
      <c r="A55" s="1">
        <v>31199</v>
      </c>
      <c r="B55" s="2">
        <v>7.0733333333333324</v>
      </c>
      <c r="D55" s="1"/>
      <c r="E55" s="2"/>
      <c r="F55" s="2"/>
      <c r="H55" s="3"/>
      <c r="I55"/>
      <c r="J55"/>
    </row>
    <row r="56" spans="1:10" x14ac:dyDescent="0.25">
      <c r="A56" s="1">
        <v>31229</v>
      </c>
      <c r="B56" s="2">
        <v>6.1354838709677431</v>
      </c>
      <c r="D56" s="1"/>
      <c r="E56" s="2"/>
      <c r="F56" s="2"/>
      <c r="H56" s="3"/>
      <c r="I56"/>
      <c r="J56"/>
    </row>
    <row r="57" spans="1:10" x14ac:dyDescent="0.25">
      <c r="A57" s="1">
        <v>31260</v>
      </c>
      <c r="B57" s="2">
        <v>7.6354838709677422</v>
      </c>
      <c r="D57" s="1"/>
      <c r="E57" s="2"/>
      <c r="F57" s="2"/>
      <c r="H57" s="3"/>
      <c r="I57"/>
      <c r="J57"/>
    </row>
    <row r="58" spans="1:10" x14ac:dyDescent="0.25">
      <c r="A58" s="1">
        <v>31291</v>
      </c>
      <c r="B58" s="2">
        <v>8.8033333333333328</v>
      </c>
      <c r="D58" s="1"/>
      <c r="E58" s="2"/>
      <c r="F58" s="2"/>
      <c r="H58" s="3"/>
      <c r="I58"/>
      <c r="J58"/>
    </row>
    <row r="59" spans="1:10" x14ac:dyDescent="0.25">
      <c r="A59" s="1">
        <v>31321</v>
      </c>
      <c r="B59" s="2">
        <v>10.490322580645161</v>
      </c>
      <c r="D59" s="1"/>
      <c r="E59" s="2"/>
      <c r="F59" s="2"/>
      <c r="H59" s="3"/>
      <c r="I59"/>
      <c r="J59"/>
    </row>
    <row r="60" spans="1:10" x14ac:dyDescent="0.25">
      <c r="A60" s="1">
        <v>31352</v>
      </c>
      <c r="B60" s="2">
        <v>13.073333333333334</v>
      </c>
      <c r="D60" s="1"/>
      <c r="E60" s="2"/>
      <c r="F60" s="2"/>
      <c r="H60" s="3"/>
      <c r="I60"/>
      <c r="J60"/>
    </row>
    <row r="61" spans="1:10" x14ac:dyDescent="0.25">
      <c r="A61" s="1">
        <v>31382</v>
      </c>
      <c r="B61" s="2">
        <v>14.109677419354838</v>
      </c>
      <c r="D61" s="1"/>
      <c r="E61" s="2"/>
      <c r="F61" s="2"/>
      <c r="H61" s="3"/>
      <c r="I61"/>
      <c r="J61"/>
    </row>
    <row r="62" spans="1:10" x14ac:dyDescent="0.25">
      <c r="A62" s="1">
        <v>31413</v>
      </c>
      <c r="B62" s="2">
        <v>13.825806451612904</v>
      </c>
      <c r="D62" s="1"/>
      <c r="E62" s="2"/>
      <c r="F62" s="2"/>
      <c r="H62" s="3"/>
      <c r="I62"/>
      <c r="J62"/>
    </row>
    <row r="63" spans="1:10" x14ac:dyDescent="0.25">
      <c r="A63" s="1">
        <v>31444</v>
      </c>
      <c r="B63" s="2">
        <v>14.196428571428571</v>
      </c>
      <c r="D63" s="1"/>
      <c r="E63" s="2"/>
      <c r="F63" s="2"/>
      <c r="H63" s="3"/>
      <c r="I63"/>
      <c r="J63"/>
    </row>
    <row r="64" spans="1:10" x14ac:dyDescent="0.25">
      <c r="A64" s="1">
        <v>31472</v>
      </c>
      <c r="B64" s="2">
        <v>14.69032258064516</v>
      </c>
      <c r="D64" s="1"/>
      <c r="E64" s="2"/>
      <c r="F64" s="2"/>
      <c r="H64" s="3"/>
      <c r="I64"/>
      <c r="J64"/>
    </row>
    <row r="65" spans="1:10" x14ac:dyDescent="0.25">
      <c r="A65" s="1">
        <v>31503</v>
      </c>
      <c r="B65" s="2">
        <v>11.653333333333332</v>
      </c>
      <c r="D65" s="1"/>
      <c r="E65" s="2"/>
      <c r="F65" s="2"/>
      <c r="H65" s="3"/>
      <c r="I65"/>
      <c r="J65"/>
    </row>
    <row r="66" spans="1:10" x14ac:dyDescent="0.25">
      <c r="A66" s="1">
        <v>31533</v>
      </c>
      <c r="B66" s="2">
        <v>10.274193548387096</v>
      </c>
      <c r="D66" s="1"/>
      <c r="E66" s="2"/>
      <c r="F66" s="2"/>
      <c r="H66" s="3"/>
      <c r="I66"/>
      <c r="J66"/>
    </row>
    <row r="67" spans="1:10" x14ac:dyDescent="0.25">
      <c r="A67" s="1">
        <v>31564</v>
      </c>
      <c r="B67" s="2">
        <v>7.5266666666666664</v>
      </c>
      <c r="D67" s="1"/>
      <c r="E67" s="2"/>
      <c r="F67" s="2"/>
      <c r="H67" s="3"/>
      <c r="I67"/>
      <c r="J67"/>
    </row>
    <row r="68" spans="1:10" x14ac:dyDescent="0.25">
      <c r="A68" s="1">
        <v>31594</v>
      </c>
      <c r="B68" s="2">
        <v>6.9612903225806448</v>
      </c>
      <c r="D68" s="1"/>
      <c r="E68" s="2"/>
      <c r="F68" s="2"/>
      <c r="H68" s="3"/>
      <c r="I68"/>
      <c r="J68"/>
    </row>
    <row r="69" spans="1:10" x14ac:dyDescent="0.25">
      <c r="A69" s="1">
        <v>31625</v>
      </c>
      <c r="B69" s="2">
        <v>7.387096774193548</v>
      </c>
      <c r="D69" s="1"/>
      <c r="E69" s="2"/>
      <c r="F69" s="2"/>
      <c r="H69" s="3"/>
      <c r="I69"/>
      <c r="J69"/>
    </row>
    <row r="70" spans="1:10" x14ac:dyDescent="0.25">
      <c r="A70" s="1">
        <v>31656</v>
      </c>
      <c r="B70" s="2">
        <v>8.9333333333333336</v>
      </c>
      <c r="D70" s="1"/>
      <c r="E70" s="2"/>
      <c r="F70" s="2"/>
      <c r="H70" s="3"/>
      <c r="I70"/>
      <c r="J70"/>
    </row>
    <row r="71" spans="1:10" x14ac:dyDescent="0.25">
      <c r="A71" s="1">
        <v>31686</v>
      </c>
      <c r="B71" s="2">
        <v>9.6838709677419352</v>
      </c>
      <c r="D71" s="1"/>
      <c r="E71" s="2"/>
      <c r="F71" s="2"/>
      <c r="H71" s="3"/>
      <c r="I71"/>
      <c r="J71"/>
    </row>
    <row r="72" spans="1:10" x14ac:dyDescent="0.25">
      <c r="A72" s="1">
        <v>31717</v>
      </c>
      <c r="B72" s="2">
        <v>11.793333333333333</v>
      </c>
      <c r="D72" s="1"/>
      <c r="E72" s="2"/>
      <c r="F72" s="2"/>
      <c r="H72" s="3"/>
      <c r="I72"/>
      <c r="J72"/>
    </row>
    <row r="73" spans="1:10" x14ac:dyDescent="0.25">
      <c r="A73" s="1">
        <v>31747</v>
      </c>
      <c r="B73" s="2">
        <v>12.935483870967742</v>
      </c>
      <c r="D73" s="1"/>
      <c r="E73" s="2"/>
      <c r="F73" s="2"/>
      <c r="H73" s="3"/>
      <c r="I73"/>
      <c r="J73"/>
    </row>
    <row r="74" spans="1:10" x14ac:dyDescent="0.25">
      <c r="A74" s="1">
        <v>31778</v>
      </c>
      <c r="B74" s="2">
        <v>13.235483870967743</v>
      </c>
      <c r="D74" s="1"/>
      <c r="E74" s="2"/>
      <c r="F74" s="2"/>
      <c r="H74" s="3"/>
      <c r="I74"/>
      <c r="J74"/>
    </row>
    <row r="75" spans="1:10" x14ac:dyDescent="0.25">
      <c r="A75" s="1">
        <v>31809</v>
      </c>
      <c r="B75" s="2">
        <v>13.889285714285714</v>
      </c>
      <c r="D75" s="1"/>
      <c r="E75" s="2"/>
      <c r="F75" s="2"/>
      <c r="H75" s="3"/>
      <c r="I75"/>
      <c r="J75"/>
    </row>
    <row r="76" spans="1:10" x14ac:dyDescent="0.25">
      <c r="A76" s="1">
        <v>31837</v>
      </c>
      <c r="B76" s="2">
        <v>12.619354838709677</v>
      </c>
      <c r="D76" s="1"/>
      <c r="E76" s="2"/>
      <c r="F76" s="2"/>
      <c r="H76" s="3"/>
      <c r="I76"/>
      <c r="J76"/>
    </row>
    <row r="77" spans="1:10" x14ac:dyDescent="0.25">
      <c r="A77" s="1">
        <v>31868</v>
      </c>
      <c r="B77" s="2">
        <v>12.25</v>
      </c>
      <c r="D77" s="1"/>
      <c r="E77" s="2"/>
      <c r="F77" s="2"/>
      <c r="H77" s="3"/>
      <c r="I77"/>
      <c r="J77"/>
    </row>
    <row r="78" spans="1:10" x14ac:dyDescent="0.25">
      <c r="A78" s="1">
        <v>31898</v>
      </c>
      <c r="B78" s="2">
        <v>9.806451612903226</v>
      </c>
      <c r="D78" s="1"/>
      <c r="E78" s="2"/>
      <c r="F78" s="2"/>
      <c r="H78" s="3"/>
      <c r="I78"/>
      <c r="J78"/>
    </row>
    <row r="79" spans="1:10" x14ac:dyDescent="0.25">
      <c r="A79" s="1">
        <v>31929</v>
      </c>
      <c r="B79" s="2">
        <v>8.2733333333333334</v>
      </c>
      <c r="D79" s="1"/>
      <c r="E79" s="2"/>
      <c r="F79" s="2"/>
      <c r="H79" s="3"/>
      <c r="I79"/>
      <c r="J79"/>
    </row>
    <row r="80" spans="1:10" x14ac:dyDescent="0.25">
      <c r="A80" s="1">
        <v>31959</v>
      </c>
      <c r="B80" s="2">
        <v>5.9838709677419359</v>
      </c>
      <c r="D80" s="1"/>
      <c r="E80" s="2"/>
      <c r="F80" s="2"/>
      <c r="H80" s="3"/>
      <c r="I80"/>
      <c r="J80"/>
    </row>
    <row r="81" spans="1:10" x14ac:dyDescent="0.25">
      <c r="A81" s="1">
        <v>31990</v>
      </c>
      <c r="B81" s="2">
        <v>8.0225806451612911</v>
      </c>
      <c r="D81" s="1"/>
      <c r="E81" s="2"/>
      <c r="F81" s="2"/>
      <c r="H81" s="3"/>
      <c r="I81"/>
      <c r="J81"/>
    </row>
    <row r="82" spans="1:10" x14ac:dyDescent="0.25">
      <c r="A82" s="1">
        <v>32021</v>
      </c>
      <c r="B82" s="2">
        <v>9.8099999999999987</v>
      </c>
      <c r="D82" s="1"/>
      <c r="E82" s="2"/>
      <c r="F82" s="2"/>
      <c r="H82" s="3"/>
      <c r="I82"/>
      <c r="J82"/>
    </row>
    <row r="83" spans="1:10" x14ac:dyDescent="0.25">
      <c r="A83" s="1">
        <v>32051</v>
      </c>
      <c r="B83" s="2">
        <v>10.238709677419354</v>
      </c>
      <c r="D83" s="1"/>
      <c r="E83" s="2"/>
      <c r="F83" s="2"/>
      <c r="H83" s="3"/>
      <c r="I83"/>
      <c r="J83"/>
    </row>
    <row r="84" spans="1:10" x14ac:dyDescent="0.25">
      <c r="A84" s="1">
        <v>32082</v>
      </c>
      <c r="B84" s="2">
        <v>13.150000000000002</v>
      </c>
      <c r="D84" s="1"/>
      <c r="E84" s="2"/>
      <c r="F84" s="2"/>
      <c r="H84" s="3"/>
      <c r="I84"/>
      <c r="J84"/>
    </row>
    <row r="85" spans="1:10" x14ac:dyDescent="0.25">
      <c r="A85" s="1">
        <v>32112</v>
      </c>
      <c r="B85" s="2">
        <v>13.254838709677419</v>
      </c>
      <c r="D85" s="1"/>
      <c r="E85" s="2"/>
      <c r="F85" s="2"/>
      <c r="H85" s="3"/>
      <c r="I85"/>
      <c r="J85"/>
    </row>
    <row r="86" spans="1:10" x14ac:dyDescent="0.25">
      <c r="A86" s="1">
        <v>32143</v>
      </c>
      <c r="B86" s="2">
        <v>16.493548387096773</v>
      </c>
      <c r="D86" s="1"/>
      <c r="E86" s="2"/>
      <c r="F86" s="2"/>
      <c r="H86" s="3"/>
      <c r="I86"/>
      <c r="J86"/>
    </row>
    <row r="87" spans="1:10" x14ac:dyDescent="0.25">
      <c r="A87" s="1">
        <v>32174</v>
      </c>
      <c r="B87" s="2">
        <v>14.524137931034483</v>
      </c>
      <c r="D87" s="1"/>
      <c r="E87" s="2"/>
      <c r="F87" s="2"/>
      <c r="H87" s="3"/>
      <c r="I87"/>
      <c r="J87"/>
    </row>
    <row r="88" spans="1:10" x14ac:dyDescent="0.25">
      <c r="A88" s="1">
        <v>32203</v>
      </c>
      <c r="B88" s="2">
        <v>14.748387096774193</v>
      </c>
      <c r="D88" s="1"/>
      <c r="E88" s="2"/>
      <c r="F88" s="2"/>
      <c r="H88" s="3"/>
      <c r="I88"/>
      <c r="J88"/>
    </row>
    <row r="89" spans="1:10" x14ac:dyDescent="0.25">
      <c r="A89" s="1">
        <v>32234</v>
      </c>
      <c r="B89" s="2">
        <v>12.833333333333334</v>
      </c>
      <c r="D89" s="1"/>
      <c r="E89" s="2"/>
      <c r="F89" s="2"/>
      <c r="H89" s="3"/>
      <c r="I89"/>
      <c r="J89"/>
    </row>
    <row r="90" spans="1:10" x14ac:dyDescent="0.25">
      <c r="A90" s="1">
        <v>32264</v>
      </c>
      <c r="B90" s="2">
        <v>11.387096774193548</v>
      </c>
      <c r="D90" s="1"/>
      <c r="E90" s="2"/>
      <c r="F90" s="2"/>
      <c r="H90" s="3"/>
      <c r="I90"/>
      <c r="J90"/>
    </row>
    <row r="91" spans="1:10" x14ac:dyDescent="0.25">
      <c r="A91" s="1">
        <v>32295</v>
      </c>
      <c r="B91" s="2">
        <v>8.3866666666666667</v>
      </c>
      <c r="D91" s="1"/>
      <c r="E91" s="2"/>
      <c r="F91" s="2"/>
      <c r="H91" s="3"/>
      <c r="I91"/>
      <c r="J91"/>
    </row>
    <row r="92" spans="1:10" x14ac:dyDescent="0.25">
      <c r="A92" s="1">
        <v>32325</v>
      </c>
      <c r="B92" s="2">
        <v>8.2322580645161292</v>
      </c>
      <c r="D92" s="1"/>
      <c r="E92" s="2"/>
      <c r="F92" s="2"/>
      <c r="H92" s="3"/>
      <c r="I92"/>
      <c r="J92"/>
    </row>
    <row r="93" spans="1:10" x14ac:dyDescent="0.25">
      <c r="A93" s="1">
        <v>32356</v>
      </c>
      <c r="B93" s="2">
        <v>8.7258064516129039</v>
      </c>
      <c r="D93" s="1"/>
      <c r="E93" s="2"/>
      <c r="F93" s="2"/>
      <c r="H93" s="3"/>
      <c r="I93"/>
      <c r="J93"/>
    </row>
    <row r="94" spans="1:10" x14ac:dyDescent="0.25">
      <c r="A94" s="1">
        <v>32387</v>
      </c>
      <c r="B94" s="2">
        <v>9.8833333333333329</v>
      </c>
      <c r="D94" s="1"/>
      <c r="E94" s="2"/>
      <c r="F94" s="2"/>
      <c r="H94" s="3"/>
      <c r="I94"/>
      <c r="J94"/>
    </row>
    <row r="95" spans="1:10" x14ac:dyDescent="0.25">
      <c r="A95" s="1">
        <v>32417</v>
      </c>
      <c r="B95" s="2">
        <v>10.89032258064516</v>
      </c>
      <c r="D95" s="1"/>
      <c r="E95" s="2"/>
      <c r="F95" s="2"/>
      <c r="H95" s="3"/>
      <c r="I95"/>
      <c r="J95"/>
    </row>
    <row r="96" spans="1:10" x14ac:dyDescent="0.25">
      <c r="A96" s="1">
        <v>32448</v>
      </c>
      <c r="B96" s="2">
        <v>12.253333333333334</v>
      </c>
      <c r="D96" s="1"/>
      <c r="E96" s="2"/>
      <c r="F96" s="2"/>
      <c r="H96" s="3"/>
      <c r="I96"/>
      <c r="J96"/>
    </row>
    <row r="97" spans="1:10" x14ac:dyDescent="0.25">
      <c r="A97" s="1">
        <v>32478</v>
      </c>
      <c r="B97" s="2">
        <v>15.436666666666667</v>
      </c>
      <c r="D97" s="1"/>
      <c r="E97" s="2"/>
      <c r="F97" s="2"/>
      <c r="H97" s="3"/>
      <c r="I97"/>
      <c r="J97"/>
    </row>
    <row r="98" spans="1:10" x14ac:dyDescent="0.25">
      <c r="A98" s="1">
        <v>32509</v>
      </c>
      <c r="B98" s="2">
        <v>15.180645161290322</v>
      </c>
      <c r="D98" s="1"/>
      <c r="E98" s="2"/>
      <c r="F98" s="2"/>
      <c r="H98" s="3"/>
      <c r="I98"/>
      <c r="J98"/>
    </row>
    <row r="99" spans="1:10" x14ac:dyDescent="0.25">
      <c r="A99" s="1">
        <v>32540</v>
      </c>
      <c r="B99" s="2">
        <v>16.37142857142857</v>
      </c>
      <c r="D99" s="1"/>
      <c r="E99" s="2"/>
      <c r="F99" s="2"/>
      <c r="H99" s="3"/>
      <c r="I99"/>
      <c r="J99"/>
    </row>
    <row r="100" spans="1:10" x14ac:dyDescent="0.25">
      <c r="A100" s="1">
        <v>32568</v>
      </c>
      <c r="B100" s="2">
        <v>15.803225806451612</v>
      </c>
      <c r="D100" s="1"/>
      <c r="E100" s="2"/>
      <c r="F100" s="2"/>
      <c r="H100" s="3"/>
      <c r="I100"/>
      <c r="J100"/>
    </row>
    <row r="101" spans="1:10" x14ac:dyDescent="0.25">
      <c r="A101" s="1">
        <v>32599</v>
      </c>
      <c r="B101" s="2">
        <v>12.563333333333333</v>
      </c>
      <c r="D101" s="1"/>
      <c r="E101" s="2"/>
      <c r="F101" s="2"/>
      <c r="H101" s="3"/>
      <c r="I101"/>
      <c r="J101"/>
    </row>
    <row r="102" spans="1:10" x14ac:dyDescent="0.25">
      <c r="A102" s="1">
        <v>32629</v>
      </c>
      <c r="B102" s="2">
        <v>10.725806451612904</v>
      </c>
      <c r="D102" s="1"/>
      <c r="E102" s="2"/>
      <c r="F102" s="2"/>
      <c r="H102" s="3"/>
      <c r="I102"/>
      <c r="J102"/>
    </row>
    <row r="103" spans="1:10" x14ac:dyDescent="0.25">
      <c r="A103" s="1">
        <v>32660</v>
      </c>
      <c r="B103" s="2">
        <v>6.56</v>
      </c>
      <c r="D103" s="1"/>
      <c r="E103" s="2"/>
      <c r="F103" s="2"/>
      <c r="H103" s="3"/>
      <c r="I103"/>
      <c r="J103"/>
    </row>
    <row r="104" spans="1:10" x14ac:dyDescent="0.25">
      <c r="A104" s="1">
        <v>32690</v>
      </c>
      <c r="B104" s="2">
        <v>6.3322580645161288</v>
      </c>
      <c r="D104" s="1"/>
      <c r="E104" s="2"/>
      <c r="F104" s="2"/>
      <c r="H104" s="3"/>
      <c r="I104"/>
      <c r="J104"/>
    </row>
    <row r="105" spans="1:10" x14ac:dyDescent="0.25">
      <c r="A105" s="1">
        <v>32721</v>
      </c>
      <c r="B105" s="2">
        <v>6.7709677419354843</v>
      </c>
      <c r="D105" s="1"/>
      <c r="E105" s="2"/>
      <c r="F105" s="2"/>
      <c r="H105" s="3"/>
      <c r="I105"/>
      <c r="J105"/>
    </row>
    <row r="106" spans="1:10" x14ac:dyDescent="0.25">
      <c r="A106" s="1">
        <v>32752</v>
      </c>
      <c r="B106" s="2">
        <v>8.4866666666666664</v>
      </c>
      <c r="D106" s="1"/>
      <c r="E106" s="2"/>
      <c r="F106" s="2"/>
      <c r="H106" s="3"/>
      <c r="I106"/>
      <c r="J106"/>
    </row>
    <row r="107" spans="1:10" x14ac:dyDescent="0.25">
      <c r="A107" s="1">
        <v>32782</v>
      </c>
      <c r="B107" s="2">
        <v>9.8677419354838705</v>
      </c>
      <c r="D107" s="1"/>
      <c r="E107" s="2"/>
      <c r="F107" s="2"/>
      <c r="H107" s="3"/>
      <c r="I107"/>
      <c r="J107"/>
    </row>
    <row r="108" spans="1:10" x14ac:dyDescent="0.25">
      <c r="A108" s="1">
        <v>32813</v>
      </c>
      <c r="B108" s="2">
        <v>12.876666666666665</v>
      </c>
      <c r="D108" s="1"/>
      <c r="E108" s="2"/>
      <c r="F108" s="2"/>
      <c r="H108" s="3"/>
      <c r="I108"/>
      <c r="J108"/>
    </row>
    <row r="109" spans="1:10" x14ac:dyDescent="0.25">
      <c r="A109" s="1">
        <v>32843</v>
      </c>
      <c r="B109" s="2">
        <v>13.951612903225808</v>
      </c>
      <c r="D109" s="1"/>
      <c r="E109" s="2"/>
      <c r="F109" s="2"/>
      <c r="H109" s="3"/>
      <c r="I109"/>
      <c r="J109"/>
    </row>
    <row r="110" spans="1:10" x14ac:dyDescent="0.25">
      <c r="A110" s="1">
        <v>32874</v>
      </c>
      <c r="B110" s="2">
        <v>15.57741935483871</v>
      </c>
      <c r="D110" s="1"/>
      <c r="E110" s="2"/>
      <c r="F110" s="2"/>
      <c r="H110" s="3"/>
      <c r="I110"/>
      <c r="J110"/>
    </row>
    <row r="111" spans="1:10" x14ac:dyDescent="0.25">
      <c r="A111" s="1">
        <v>32905</v>
      </c>
      <c r="B111" s="2">
        <v>15.417857142857144</v>
      </c>
      <c r="D111" s="1"/>
      <c r="E111" s="2"/>
      <c r="F111" s="2"/>
      <c r="H111" s="3"/>
      <c r="I111"/>
      <c r="J111"/>
    </row>
    <row r="112" spans="1:10" x14ac:dyDescent="0.25">
      <c r="A112" s="1">
        <v>32933</v>
      </c>
      <c r="B112" s="2">
        <v>14.835483870967742</v>
      </c>
      <c r="D112" s="1"/>
      <c r="E112" s="2"/>
      <c r="F112" s="2"/>
      <c r="H112" s="3"/>
      <c r="I112"/>
      <c r="J112"/>
    </row>
    <row r="113" spans="1:10" x14ac:dyDescent="0.25">
      <c r="A113" s="1">
        <v>32964</v>
      </c>
      <c r="B113" s="2">
        <v>13.433333333333334</v>
      </c>
      <c r="D113" s="1"/>
      <c r="E113" s="2"/>
      <c r="F113" s="2"/>
      <c r="H113" s="3"/>
      <c r="I113"/>
      <c r="J113"/>
    </row>
    <row r="114" spans="1:10" x14ac:dyDescent="0.25">
      <c r="A114" s="1">
        <v>32994</v>
      </c>
      <c r="B114" s="2">
        <v>9.7483870967741932</v>
      </c>
      <c r="D114" s="1"/>
      <c r="E114" s="2"/>
      <c r="F114" s="2"/>
      <c r="H114" s="3"/>
      <c r="I114"/>
      <c r="J114"/>
    </row>
    <row r="115" spans="1:10" x14ac:dyDescent="0.25">
      <c r="A115" s="1">
        <v>33025</v>
      </c>
      <c r="B115" s="2">
        <v>7.72</v>
      </c>
      <c r="D115" s="1"/>
      <c r="E115" s="2"/>
      <c r="F115" s="2"/>
      <c r="H115" s="3"/>
      <c r="I115"/>
      <c r="J115"/>
    </row>
    <row r="116" spans="1:10" x14ac:dyDescent="0.25">
      <c r="A116" s="1">
        <v>33055</v>
      </c>
      <c r="B116" s="2">
        <v>8.1838709677419352</v>
      </c>
      <c r="D116" s="1"/>
      <c r="E116" s="2"/>
      <c r="F116" s="2"/>
      <c r="H116" s="3"/>
      <c r="I116"/>
      <c r="J116"/>
    </row>
    <row r="117" spans="1:10" x14ac:dyDescent="0.25">
      <c r="A117" s="1">
        <v>33086</v>
      </c>
      <c r="B117" s="2">
        <v>7.8258064516129036</v>
      </c>
      <c r="D117" s="1"/>
      <c r="E117" s="2"/>
      <c r="F117" s="2"/>
      <c r="H117" s="3"/>
      <c r="I117"/>
      <c r="J117"/>
    </row>
    <row r="118" spans="1:10" x14ac:dyDescent="0.25">
      <c r="A118" s="1">
        <v>33117</v>
      </c>
      <c r="B118" s="2">
        <v>9.1666666666666661</v>
      </c>
      <c r="D118" s="1"/>
      <c r="E118" s="2"/>
      <c r="F118" s="2"/>
      <c r="H118" s="3"/>
      <c r="I118"/>
      <c r="J118"/>
    </row>
    <row r="119" spans="1:10" x14ac:dyDescent="0.25">
      <c r="A119" s="1">
        <v>33147</v>
      </c>
      <c r="B119" s="2">
        <v>11.345161290322581</v>
      </c>
      <c r="D119" s="1"/>
      <c r="E119" s="2"/>
      <c r="F119" s="2"/>
      <c r="H119" s="3"/>
      <c r="I119"/>
      <c r="J119"/>
    </row>
    <row r="120" spans="1:10" x14ac:dyDescent="0.25">
      <c r="A120" s="1">
        <v>33178</v>
      </c>
      <c r="B120" s="2">
        <v>12.656666666666666</v>
      </c>
      <c r="D120" s="1"/>
      <c r="E120" s="2"/>
      <c r="F120" s="2"/>
      <c r="H120" s="3"/>
      <c r="I120"/>
      <c r="J120"/>
    </row>
    <row r="121" spans="1:10" x14ac:dyDescent="0.25">
      <c r="A121" s="1">
        <v>33208</v>
      </c>
      <c r="B121" s="2">
        <v>14.36774193548387</v>
      </c>
      <c r="D121" s="1"/>
      <c r="E121" s="2"/>
      <c r="F121" s="2"/>
      <c r="H121" s="3"/>
      <c r="I121"/>
      <c r="J121"/>
    </row>
    <row r="124" spans="1:10" x14ac:dyDescent="0.25">
      <c r="H124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CA12-375B-42A2-A2B8-6C5ABBCA98E6}">
  <sheetPr codeName="Sheet2"/>
  <dimension ref="A20:V144"/>
  <sheetViews>
    <sheetView workbookViewId="0">
      <pane ySplit="24" topLeftCell="A121" activePane="bottomLeft" state="frozen"/>
      <selection pane="bottomLeft" activeCell="A21" sqref="A21"/>
    </sheetView>
  </sheetViews>
  <sheetFormatPr defaultRowHeight="15" x14ac:dyDescent="0.25"/>
  <cols>
    <col min="1" max="1" width="19.5703125" customWidth="1"/>
    <col min="3" max="3" width="1.7109375" style="11" customWidth="1"/>
    <col min="4" max="4" width="25.85546875" style="11" bestFit="1" customWidth="1"/>
    <col min="5" max="5" width="1.7109375" style="11" customWidth="1"/>
    <col min="6" max="6" width="29.28515625" style="11" bestFit="1" customWidth="1"/>
    <col min="7" max="7" width="1.7109375" style="11" customWidth="1"/>
    <col min="8" max="8" width="36.28515625" bestFit="1" customWidth="1"/>
    <col min="9" max="9" width="1.7109375" customWidth="1"/>
    <col min="10" max="10" width="38.140625" bestFit="1" customWidth="1"/>
    <col min="11" max="11" width="1.7109375" customWidth="1"/>
    <col min="12" max="12" width="47.28515625" customWidth="1"/>
    <col min="13" max="13" width="1.7109375" customWidth="1"/>
    <col min="14" max="14" width="60.5703125" bestFit="1" customWidth="1"/>
    <col min="15" max="15" width="1.7109375" customWidth="1"/>
    <col min="16" max="16" width="63.28515625" bestFit="1" customWidth="1"/>
    <col min="17" max="17" width="1.7109375" customWidth="1"/>
    <col min="18" max="18" width="17.42578125" customWidth="1"/>
    <col min="22" max="22" width="11.7109375" customWidth="1"/>
  </cols>
  <sheetData>
    <row r="20" spans="1:22" s="12" customFormat="1" x14ac:dyDescent="0.25">
      <c r="C20" s="13"/>
      <c r="D20" s="13"/>
      <c r="E20" s="13"/>
      <c r="F20" s="13"/>
      <c r="G20" s="13"/>
    </row>
    <row r="21" spans="1:22" s="12" customFormat="1" ht="45" x14ac:dyDescent="0.25">
      <c r="A21" s="12" t="s">
        <v>21</v>
      </c>
      <c r="C21" s="13"/>
      <c r="D21" s="13" t="s">
        <v>20</v>
      </c>
      <c r="E21" s="13"/>
      <c r="F21" s="13" t="s">
        <v>19</v>
      </c>
      <c r="G21" s="13"/>
      <c r="H21" s="12" t="s">
        <v>22</v>
      </c>
      <c r="J21" s="12" t="s">
        <v>23</v>
      </c>
      <c r="L21" s="12" t="s">
        <v>24</v>
      </c>
      <c r="N21" s="12" t="s">
        <v>34</v>
      </c>
      <c r="P21" s="12" t="s">
        <v>35</v>
      </c>
      <c r="R21" s="12" t="s">
        <v>25</v>
      </c>
    </row>
    <row r="23" spans="1:22" x14ac:dyDescent="0.25">
      <c r="A23" s="8" t="s">
        <v>16</v>
      </c>
      <c r="D23" s="8" t="s">
        <v>31</v>
      </c>
      <c r="F23" s="8" t="s">
        <v>30</v>
      </c>
      <c r="H23" s="8" t="s">
        <v>29</v>
      </c>
      <c r="J23" s="8" t="s">
        <v>28</v>
      </c>
      <c r="L23" s="8" t="s">
        <v>27</v>
      </c>
      <c r="N23" s="8" t="s">
        <v>32</v>
      </c>
      <c r="P23" s="8" t="s">
        <v>33</v>
      </c>
      <c r="R23" s="8" t="s">
        <v>26</v>
      </c>
      <c r="S23" s="8"/>
      <c r="T23" s="8"/>
      <c r="U23" s="8"/>
      <c r="V23" s="8"/>
    </row>
    <row r="24" spans="1:22" x14ac:dyDescent="0.25">
      <c r="A24" s="9" t="str">
        <f ca="1">_xlfn.FORMULATEXT(A25)</f>
        <v>=melbourne_temps</v>
      </c>
      <c r="D24" s="9" t="s">
        <v>17</v>
      </c>
      <c r="F24" s="9" t="s">
        <v>18</v>
      </c>
      <c r="H24" s="9" t="str">
        <f ca="1">_xlfn.FORMULATEXT(H25)</f>
        <v>=INDEX(melbourne_temps,,1)</v>
      </c>
      <c r="J24" s="9" t="str">
        <f ca="1">_xlfn.FORMULATEXT(J25)</f>
        <v>=INDEX(melbourne_temps,,2)</v>
      </c>
      <c r="L24" s="9" t="str">
        <f ca="1">_xlfn.FORMULATEXT(L25)</f>
        <v>=ROWS(melbourne_temps)-forecast_last_X_values</v>
      </c>
      <c r="N24" s="9" t="str">
        <f ca="1">_xlfn.FORMULATEXT(N25)</f>
        <v>=INDEX(H25#,1,1):INDEX(H25#,$L$25,1)</v>
      </c>
      <c r="P24" s="9" t="str">
        <f ca="1">_xlfn.FORMULATEXT(P25)</f>
        <v>=INDEX(J25#,1,1):INDEX(J25#,$L$25,1)</v>
      </c>
      <c r="R24" s="9" t="str">
        <f ca="1">_xlfn.FORMULATEXT(R25)</f>
        <v>={"dates","actuals","forecast","variance","variance %"}</v>
      </c>
      <c r="S24" s="9"/>
      <c r="T24" s="9"/>
      <c r="U24" s="9"/>
      <c r="V24" s="9"/>
    </row>
    <row r="25" spans="1:22" x14ac:dyDescent="0.25">
      <c r="A25" s="14" cm="1">
        <f t="array" ref="A25:B144">melbourne_temps[]</f>
        <v>29587</v>
      </c>
      <c r="B25" s="10">
        <v>17.712903225806453</v>
      </c>
      <c r="D25" s="10">
        <v>120</v>
      </c>
      <c r="F25" s="10">
        <v>2</v>
      </c>
      <c r="H25" s="14" cm="1">
        <f t="array" ref="H25:H144">INDEX(melbourne_temps[],,1)</f>
        <v>29587</v>
      </c>
      <c r="J25" s="10" cm="1">
        <f t="array" ref="J25:J144">INDEX(melbourne_temps[],,2)</f>
        <v>17.712903225806453</v>
      </c>
      <c r="L25" s="10">
        <f>ROWS(melbourne_temps[])-forecast_last_X_values</f>
        <v>114</v>
      </c>
      <c r="N25" s="14" cm="1">
        <f t="array" ref="N25:N138">INDEX(_xlfn.ANCHORARRAY(H25),1,1):INDEX(_xlfn.ANCHORARRAY(H25),$L$25,1)</f>
        <v>29587</v>
      </c>
      <c r="P25" s="10" cm="1">
        <f t="array" ref="P25:P138">INDEX(_xlfn.ANCHORARRAY(J25),1,1):INDEX(_xlfn.ANCHORARRAY(J25),$L$25,1)</f>
        <v>17.712903225806453</v>
      </c>
      <c r="R25" s="10" t="str" cm="1">
        <f t="array" ref="R25:V25">{"dates","actuals","forecast","variance","variance %"}</f>
        <v>dates</v>
      </c>
      <c r="S25" s="10" t="str">
        <v>actuals</v>
      </c>
      <c r="T25" s="10" t="str">
        <v>forecast</v>
      </c>
      <c r="U25" s="10" t="str">
        <v>variance</v>
      </c>
      <c r="V25" s="10" t="str">
        <v>variance %</v>
      </c>
    </row>
    <row r="26" spans="1:22" x14ac:dyDescent="0.25">
      <c r="A26" s="14">
        <v>29618</v>
      </c>
      <c r="B26" s="10">
        <v>17.678571428571431</v>
      </c>
      <c r="H26" s="14">
        <v>29618</v>
      </c>
      <c r="J26" s="10">
        <v>17.678571428571431</v>
      </c>
      <c r="N26" s="14">
        <v>29618</v>
      </c>
      <c r="P26" s="10">
        <v>17.678571428571431</v>
      </c>
    </row>
    <row r="27" spans="1:22" x14ac:dyDescent="0.25">
      <c r="A27" s="14">
        <v>29646</v>
      </c>
      <c r="B27" s="10">
        <v>13.5</v>
      </c>
      <c r="H27" s="14">
        <v>29646</v>
      </c>
      <c r="J27" s="10">
        <v>13.5</v>
      </c>
      <c r="N27" s="14">
        <v>29646</v>
      </c>
      <c r="P27" s="10">
        <v>13.5</v>
      </c>
    </row>
    <row r="28" spans="1:22" x14ac:dyDescent="0.25">
      <c r="A28" s="14">
        <v>29677</v>
      </c>
      <c r="B28" s="10">
        <v>12.356666666666666</v>
      </c>
      <c r="H28" s="14">
        <v>29677</v>
      </c>
      <c r="J28" s="10">
        <v>12.356666666666666</v>
      </c>
      <c r="N28" s="14">
        <v>29677</v>
      </c>
      <c r="P28" s="10">
        <v>12.356666666666666</v>
      </c>
    </row>
    <row r="29" spans="1:22" x14ac:dyDescent="0.25">
      <c r="A29" s="14">
        <v>29707</v>
      </c>
      <c r="B29" s="10">
        <v>9.4903225806451612</v>
      </c>
      <c r="H29" s="14">
        <v>29707</v>
      </c>
      <c r="J29" s="10">
        <v>9.4903225806451612</v>
      </c>
      <c r="N29" s="14">
        <v>29707</v>
      </c>
      <c r="P29" s="10">
        <v>9.4903225806451612</v>
      </c>
    </row>
    <row r="30" spans="1:22" x14ac:dyDescent="0.25">
      <c r="A30" s="14">
        <v>29738</v>
      </c>
      <c r="B30" s="10">
        <v>7.3066666666666666</v>
      </c>
      <c r="H30" s="14">
        <v>29738</v>
      </c>
      <c r="J30" s="10">
        <v>7.3066666666666666</v>
      </c>
      <c r="N30" s="14">
        <v>29738</v>
      </c>
      <c r="P30" s="10">
        <v>7.3066666666666666</v>
      </c>
    </row>
    <row r="31" spans="1:22" x14ac:dyDescent="0.25">
      <c r="A31" s="14">
        <v>29768</v>
      </c>
      <c r="B31" s="10">
        <v>7.5774193548387085</v>
      </c>
      <c r="H31" s="14">
        <v>29768</v>
      </c>
      <c r="J31" s="10">
        <v>7.5774193548387085</v>
      </c>
      <c r="N31" s="14">
        <v>29768</v>
      </c>
      <c r="P31" s="10">
        <v>7.5774193548387085</v>
      </c>
    </row>
    <row r="32" spans="1:22" x14ac:dyDescent="0.25">
      <c r="A32" s="14">
        <v>29799</v>
      </c>
      <c r="B32" s="10">
        <v>7.2387096774193544</v>
      </c>
      <c r="H32" s="14">
        <v>29799</v>
      </c>
      <c r="J32" s="10">
        <v>7.2387096774193544</v>
      </c>
      <c r="N32" s="14">
        <v>29799</v>
      </c>
      <c r="P32" s="10">
        <v>7.2387096774193544</v>
      </c>
    </row>
    <row r="33" spans="1:16" x14ac:dyDescent="0.25">
      <c r="A33" s="14">
        <v>29830</v>
      </c>
      <c r="B33" s="10">
        <v>10.143333333333334</v>
      </c>
      <c r="H33" s="14">
        <v>29830</v>
      </c>
      <c r="J33" s="10">
        <v>10.143333333333334</v>
      </c>
      <c r="N33" s="14">
        <v>29830</v>
      </c>
      <c r="P33" s="10">
        <v>10.143333333333334</v>
      </c>
    </row>
    <row r="34" spans="1:16" x14ac:dyDescent="0.25">
      <c r="A34" s="14">
        <v>29860</v>
      </c>
      <c r="B34" s="10">
        <v>10.087096774193547</v>
      </c>
      <c r="H34" s="14">
        <v>29860</v>
      </c>
      <c r="J34" s="10">
        <v>10.087096774193547</v>
      </c>
      <c r="N34" s="14">
        <v>29860</v>
      </c>
      <c r="P34" s="10">
        <v>10.087096774193547</v>
      </c>
    </row>
    <row r="35" spans="1:16" x14ac:dyDescent="0.25">
      <c r="A35" s="14">
        <v>29891</v>
      </c>
      <c r="B35" s="10">
        <v>11.89</v>
      </c>
      <c r="H35" s="14">
        <v>29891</v>
      </c>
      <c r="J35" s="10">
        <v>11.89</v>
      </c>
      <c r="N35" s="14">
        <v>29891</v>
      </c>
      <c r="P35" s="10">
        <v>11.89</v>
      </c>
    </row>
    <row r="36" spans="1:16" x14ac:dyDescent="0.25">
      <c r="A36" s="14">
        <v>29921</v>
      </c>
      <c r="B36" s="10">
        <v>13.680645161290322</v>
      </c>
      <c r="H36" s="14">
        <v>29921</v>
      </c>
      <c r="J36" s="10">
        <v>13.680645161290322</v>
      </c>
      <c r="N36" s="14">
        <v>29921</v>
      </c>
      <c r="P36" s="10">
        <v>13.680645161290322</v>
      </c>
    </row>
    <row r="37" spans="1:16" x14ac:dyDescent="0.25">
      <c r="A37" s="14">
        <v>29952</v>
      </c>
      <c r="B37" s="10">
        <v>16.56774193548387</v>
      </c>
      <c r="H37" s="14">
        <v>29952</v>
      </c>
      <c r="J37" s="10">
        <v>16.56774193548387</v>
      </c>
      <c r="N37" s="14">
        <v>29952</v>
      </c>
      <c r="P37" s="10">
        <v>16.56774193548387</v>
      </c>
    </row>
    <row r="38" spans="1:16" x14ac:dyDescent="0.25">
      <c r="A38" s="14">
        <v>29983</v>
      </c>
      <c r="B38" s="10">
        <v>15.921428571428571</v>
      </c>
      <c r="H38" s="14">
        <v>29983</v>
      </c>
      <c r="J38" s="10">
        <v>15.921428571428571</v>
      </c>
      <c r="N38" s="14">
        <v>29983</v>
      </c>
      <c r="P38" s="10">
        <v>15.921428571428571</v>
      </c>
    </row>
    <row r="39" spans="1:16" x14ac:dyDescent="0.25">
      <c r="A39" s="14">
        <v>30011</v>
      </c>
      <c r="B39" s="10">
        <v>14.935483870967742</v>
      </c>
      <c r="H39" s="14">
        <v>30011</v>
      </c>
      <c r="J39" s="10">
        <v>14.935483870967742</v>
      </c>
      <c r="N39" s="14">
        <v>30011</v>
      </c>
      <c r="P39" s="10">
        <v>14.935483870967742</v>
      </c>
    </row>
    <row r="40" spans="1:16" x14ac:dyDescent="0.25">
      <c r="A40" s="14">
        <v>30042</v>
      </c>
      <c r="B40" s="10">
        <v>11.47</v>
      </c>
      <c r="H40" s="14">
        <v>30042</v>
      </c>
      <c r="J40" s="10">
        <v>11.47</v>
      </c>
      <c r="N40" s="14">
        <v>30042</v>
      </c>
      <c r="P40" s="10">
        <v>11.47</v>
      </c>
    </row>
    <row r="41" spans="1:16" x14ac:dyDescent="0.25">
      <c r="A41" s="14">
        <v>30072</v>
      </c>
      <c r="B41" s="10">
        <v>9.5838709677419356</v>
      </c>
      <c r="H41" s="14">
        <v>30072</v>
      </c>
      <c r="J41" s="10">
        <v>9.5838709677419356</v>
      </c>
      <c r="N41" s="14">
        <v>30072</v>
      </c>
      <c r="P41" s="10">
        <v>9.5838709677419356</v>
      </c>
    </row>
    <row r="42" spans="1:16" x14ac:dyDescent="0.25">
      <c r="A42" s="14">
        <v>30103</v>
      </c>
      <c r="B42" s="10">
        <v>5.6066666666666674</v>
      </c>
      <c r="H42" s="14">
        <v>30103</v>
      </c>
      <c r="J42" s="10">
        <v>5.6066666666666674</v>
      </c>
      <c r="N42" s="14">
        <v>30103</v>
      </c>
      <c r="P42" s="10">
        <v>5.6066666666666674</v>
      </c>
    </row>
    <row r="43" spans="1:16" x14ac:dyDescent="0.25">
      <c r="A43" s="14">
        <v>30133</v>
      </c>
      <c r="B43" s="10">
        <v>4.6419354838709674</v>
      </c>
      <c r="H43" s="14">
        <v>30133</v>
      </c>
      <c r="J43" s="10">
        <v>4.6419354838709674</v>
      </c>
      <c r="N43" s="14">
        <v>30133</v>
      </c>
      <c r="P43" s="10">
        <v>4.6419354838709674</v>
      </c>
    </row>
    <row r="44" spans="1:16" x14ac:dyDescent="0.25">
      <c r="A44" s="14">
        <v>30164</v>
      </c>
      <c r="B44" s="10">
        <v>7.9032258064516121</v>
      </c>
      <c r="H44" s="14">
        <v>30164</v>
      </c>
      <c r="J44" s="10">
        <v>7.9032258064516121</v>
      </c>
      <c r="N44" s="14">
        <v>30164</v>
      </c>
      <c r="P44" s="10">
        <v>7.9032258064516121</v>
      </c>
    </row>
    <row r="45" spans="1:16" x14ac:dyDescent="0.25">
      <c r="A45" s="14">
        <v>30195</v>
      </c>
      <c r="B45" s="10">
        <v>7.28</v>
      </c>
      <c r="H45" s="14">
        <v>30195</v>
      </c>
      <c r="J45" s="10">
        <v>7.28</v>
      </c>
      <c r="N45" s="14">
        <v>30195</v>
      </c>
      <c r="P45" s="10">
        <v>7.28</v>
      </c>
    </row>
    <row r="46" spans="1:16" x14ac:dyDescent="0.25">
      <c r="A46" s="14">
        <v>30225</v>
      </c>
      <c r="B46" s="10">
        <v>9.5451612903225804</v>
      </c>
      <c r="H46" s="14">
        <v>30225</v>
      </c>
      <c r="J46" s="10">
        <v>9.5451612903225804</v>
      </c>
      <c r="N46" s="14">
        <v>30225</v>
      </c>
      <c r="P46" s="10">
        <v>9.5451612903225804</v>
      </c>
    </row>
    <row r="47" spans="1:16" x14ac:dyDescent="0.25">
      <c r="A47" s="14">
        <v>30256</v>
      </c>
      <c r="B47" s="10">
        <v>12.486666666666666</v>
      </c>
      <c r="H47" s="14">
        <v>30256</v>
      </c>
      <c r="J47" s="10">
        <v>12.486666666666666</v>
      </c>
      <c r="N47" s="14">
        <v>30256</v>
      </c>
      <c r="P47" s="10">
        <v>12.486666666666666</v>
      </c>
    </row>
    <row r="48" spans="1:16" x14ac:dyDescent="0.25">
      <c r="A48" s="14">
        <v>30286</v>
      </c>
      <c r="B48" s="10">
        <v>13.75483870967742</v>
      </c>
      <c r="H48" s="14">
        <v>30286</v>
      </c>
      <c r="J48" s="10">
        <v>13.75483870967742</v>
      </c>
      <c r="N48" s="14">
        <v>30286</v>
      </c>
      <c r="P48" s="10">
        <v>13.75483870967742</v>
      </c>
    </row>
    <row r="49" spans="1:16" x14ac:dyDescent="0.25">
      <c r="A49" s="14">
        <v>30317</v>
      </c>
      <c r="B49" s="10">
        <v>13.180645161290322</v>
      </c>
      <c r="H49" s="14">
        <v>30317</v>
      </c>
      <c r="J49" s="10">
        <v>13.180645161290322</v>
      </c>
      <c r="N49" s="14">
        <v>30317</v>
      </c>
      <c r="P49" s="10">
        <v>13.180645161290322</v>
      </c>
    </row>
    <row r="50" spans="1:16" x14ac:dyDescent="0.25">
      <c r="A50" s="14">
        <v>30348</v>
      </c>
      <c r="B50" s="10">
        <v>16.807142857142857</v>
      </c>
      <c r="H50" s="14">
        <v>30348</v>
      </c>
      <c r="J50" s="10">
        <v>16.807142857142857</v>
      </c>
      <c r="N50" s="14">
        <v>30348</v>
      </c>
      <c r="P50" s="10">
        <v>16.807142857142857</v>
      </c>
    </row>
    <row r="51" spans="1:16" x14ac:dyDescent="0.25">
      <c r="A51" s="14">
        <v>30376</v>
      </c>
      <c r="B51" s="10">
        <v>15.77741935483871</v>
      </c>
      <c r="H51" s="14">
        <v>30376</v>
      </c>
      <c r="J51" s="10">
        <v>15.77741935483871</v>
      </c>
      <c r="N51" s="14">
        <v>30376</v>
      </c>
      <c r="P51" s="10">
        <v>15.77741935483871</v>
      </c>
    </row>
    <row r="52" spans="1:16" x14ac:dyDescent="0.25">
      <c r="A52" s="14">
        <v>30407</v>
      </c>
      <c r="B52" s="10">
        <v>10.596666666666668</v>
      </c>
      <c r="H52" s="14">
        <v>30407</v>
      </c>
      <c r="J52" s="10">
        <v>10.596666666666668</v>
      </c>
      <c r="N52" s="14">
        <v>30407</v>
      </c>
      <c r="P52" s="10">
        <v>10.596666666666668</v>
      </c>
    </row>
    <row r="53" spans="1:16" x14ac:dyDescent="0.25">
      <c r="A53" s="14">
        <v>30437</v>
      </c>
      <c r="B53" s="10">
        <v>10.116129032258065</v>
      </c>
      <c r="H53" s="14">
        <v>30437</v>
      </c>
      <c r="J53" s="10">
        <v>10.116129032258065</v>
      </c>
      <c r="N53" s="14">
        <v>30437</v>
      </c>
      <c r="P53" s="10">
        <v>10.116129032258065</v>
      </c>
    </row>
    <row r="54" spans="1:16" x14ac:dyDescent="0.25">
      <c r="A54" s="14">
        <v>30468</v>
      </c>
      <c r="B54" s="10">
        <v>6.6</v>
      </c>
      <c r="H54" s="14">
        <v>30468</v>
      </c>
      <c r="J54" s="10">
        <v>6.6</v>
      </c>
      <c r="N54" s="14">
        <v>30468</v>
      </c>
      <c r="P54" s="10">
        <v>6.6</v>
      </c>
    </row>
    <row r="55" spans="1:16" x14ac:dyDescent="0.25">
      <c r="A55" s="14">
        <v>30498</v>
      </c>
      <c r="B55" s="10">
        <v>6.8903225806451616</v>
      </c>
      <c r="H55" s="14">
        <v>30498</v>
      </c>
      <c r="J55" s="10">
        <v>6.8903225806451616</v>
      </c>
      <c r="N55" s="14">
        <v>30498</v>
      </c>
      <c r="P55" s="10">
        <v>6.8903225806451616</v>
      </c>
    </row>
    <row r="56" spans="1:16" x14ac:dyDescent="0.25">
      <c r="A56" s="14">
        <v>30529</v>
      </c>
      <c r="B56" s="10">
        <v>8.7064516129032263</v>
      </c>
      <c r="H56" s="14">
        <v>30529</v>
      </c>
      <c r="J56" s="10">
        <v>8.7064516129032263</v>
      </c>
      <c r="N56" s="14">
        <v>30529</v>
      </c>
      <c r="P56" s="10">
        <v>8.7064516129032263</v>
      </c>
    </row>
    <row r="57" spans="1:16" x14ac:dyDescent="0.25">
      <c r="A57" s="14">
        <v>30560</v>
      </c>
      <c r="B57" s="10">
        <v>9.2100000000000009</v>
      </c>
      <c r="H57" s="14">
        <v>30560</v>
      </c>
      <c r="J57" s="10">
        <v>9.2100000000000009</v>
      </c>
      <c r="N57" s="14">
        <v>30560</v>
      </c>
      <c r="P57" s="10">
        <v>9.2100000000000009</v>
      </c>
    </row>
    <row r="58" spans="1:16" x14ac:dyDescent="0.25">
      <c r="A58" s="14">
        <v>30590</v>
      </c>
      <c r="B58" s="10">
        <v>10.312903225806451</v>
      </c>
      <c r="H58" s="14">
        <v>30590</v>
      </c>
      <c r="J58" s="10">
        <v>10.312903225806451</v>
      </c>
      <c r="N58" s="14">
        <v>30590</v>
      </c>
      <c r="P58" s="10">
        <v>10.312903225806451</v>
      </c>
    </row>
    <row r="59" spans="1:16" x14ac:dyDescent="0.25">
      <c r="A59" s="14">
        <v>30621</v>
      </c>
      <c r="B59" s="10">
        <v>11.993333333333334</v>
      </c>
      <c r="H59" s="14">
        <v>30621</v>
      </c>
      <c r="J59" s="10">
        <v>11.993333333333334</v>
      </c>
      <c r="N59" s="14">
        <v>30621</v>
      </c>
      <c r="P59" s="10">
        <v>11.993333333333334</v>
      </c>
    </row>
    <row r="60" spans="1:16" x14ac:dyDescent="0.25">
      <c r="A60" s="14">
        <v>30651</v>
      </c>
      <c r="B60" s="10">
        <v>14.396774193548387</v>
      </c>
      <c r="H60" s="14">
        <v>30651</v>
      </c>
      <c r="J60" s="10">
        <v>14.396774193548387</v>
      </c>
      <c r="N60" s="14">
        <v>30651</v>
      </c>
      <c r="P60" s="10">
        <v>14.396774193548387</v>
      </c>
    </row>
    <row r="61" spans="1:16" x14ac:dyDescent="0.25">
      <c r="A61" s="14">
        <v>30682</v>
      </c>
      <c r="B61" s="10">
        <v>14.309677419354838</v>
      </c>
      <c r="H61" s="14">
        <v>30682</v>
      </c>
      <c r="J61" s="10">
        <v>14.309677419354838</v>
      </c>
      <c r="N61" s="14">
        <v>30682</v>
      </c>
      <c r="P61" s="10">
        <v>14.309677419354838</v>
      </c>
    </row>
    <row r="62" spans="1:16" x14ac:dyDescent="0.25">
      <c r="A62" s="14">
        <v>30713</v>
      </c>
      <c r="B62" s="10">
        <v>14.944827586206896</v>
      </c>
      <c r="H62" s="14">
        <v>30713</v>
      </c>
      <c r="J62" s="10">
        <v>14.944827586206896</v>
      </c>
      <c r="N62" s="14">
        <v>30713</v>
      </c>
      <c r="P62" s="10">
        <v>14.944827586206896</v>
      </c>
    </row>
    <row r="63" spans="1:16" x14ac:dyDescent="0.25">
      <c r="A63" s="14">
        <v>30742</v>
      </c>
      <c r="B63" s="10">
        <v>12.86774193548387</v>
      </c>
      <c r="H63" s="14">
        <v>30742</v>
      </c>
      <c r="J63" s="10">
        <v>12.86774193548387</v>
      </c>
      <c r="N63" s="14">
        <v>30742</v>
      </c>
      <c r="P63" s="10">
        <v>12.86774193548387</v>
      </c>
    </row>
    <row r="64" spans="1:16" x14ac:dyDescent="0.25">
      <c r="A64" s="14">
        <v>30773</v>
      </c>
      <c r="B64" s="10">
        <v>10.75</v>
      </c>
      <c r="H64" s="14">
        <v>30773</v>
      </c>
      <c r="J64" s="10">
        <v>10.75</v>
      </c>
      <c r="N64" s="14">
        <v>30773</v>
      </c>
      <c r="P64" s="10">
        <v>10.75</v>
      </c>
    </row>
    <row r="65" spans="1:16" x14ac:dyDescent="0.25">
      <c r="A65" s="14">
        <v>30803</v>
      </c>
      <c r="B65" s="10">
        <v>8.1129032258064502</v>
      </c>
      <c r="H65" s="14">
        <v>30803</v>
      </c>
      <c r="J65" s="10">
        <v>8.1129032258064502</v>
      </c>
      <c r="N65" s="14">
        <v>30803</v>
      </c>
      <c r="P65" s="10">
        <v>8.1129032258064502</v>
      </c>
    </row>
    <row r="66" spans="1:16" x14ac:dyDescent="0.25">
      <c r="A66" s="14">
        <v>30834</v>
      </c>
      <c r="B66" s="10">
        <v>7.73</v>
      </c>
      <c r="H66" s="14">
        <v>30834</v>
      </c>
      <c r="J66" s="10">
        <v>7.73</v>
      </c>
      <c r="N66" s="14">
        <v>30834</v>
      </c>
      <c r="P66" s="10">
        <v>7.73</v>
      </c>
    </row>
    <row r="67" spans="1:16" x14ac:dyDescent="0.25">
      <c r="A67" s="14">
        <v>30864</v>
      </c>
      <c r="B67" s="10">
        <v>5.9870967741935486</v>
      </c>
      <c r="H67" s="14">
        <v>30864</v>
      </c>
      <c r="J67" s="10">
        <v>5.9870967741935486</v>
      </c>
      <c r="N67" s="14">
        <v>30864</v>
      </c>
      <c r="P67" s="10">
        <v>5.9870967741935486</v>
      </c>
    </row>
    <row r="68" spans="1:16" x14ac:dyDescent="0.25">
      <c r="A68" s="14">
        <v>30895</v>
      </c>
      <c r="B68" s="10">
        <v>8.6967741935483875</v>
      </c>
      <c r="H68" s="14">
        <v>30895</v>
      </c>
      <c r="J68" s="10">
        <v>8.6967741935483875</v>
      </c>
      <c r="N68" s="14">
        <v>30895</v>
      </c>
      <c r="P68" s="10">
        <v>8.6967741935483875</v>
      </c>
    </row>
    <row r="69" spans="1:16" x14ac:dyDescent="0.25">
      <c r="A69" s="14">
        <v>30926</v>
      </c>
      <c r="B69" s="10">
        <v>8.0466666666666669</v>
      </c>
      <c r="H69" s="14">
        <v>30926</v>
      </c>
      <c r="J69" s="10">
        <v>8.0466666666666669</v>
      </c>
      <c r="N69" s="14">
        <v>30926</v>
      </c>
      <c r="P69" s="10">
        <v>8.0466666666666669</v>
      </c>
    </row>
    <row r="70" spans="1:16" x14ac:dyDescent="0.25">
      <c r="A70" s="14">
        <v>30956</v>
      </c>
      <c r="B70" s="10">
        <v>10.63225806451613</v>
      </c>
      <c r="H70" s="14">
        <v>30956</v>
      </c>
      <c r="J70" s="10">
        <v>10.63225806451613</v>
      </c>
      <c r="N70" s="14">
        <v>30956</v>
      </c>
      <c r="P70" s="10">
        <v>10.63225806451613</v>
      </c>
    </row>
    <row r="71" spans="1:16" x14ac:dyDescent="0.25">
      <c r="A71" s="14">
        <v>30987</v>
      </c>
      <c r="B71" s="10">
        <v>12.623333333333333</v>
      </c>
      <c r="H71" s="14">
        <v>30987</v>
      </c>
      <c r="J71" s="10">
        <v>12.623333333333333</v>
      </c>
      <c r="N71" s="14">
        <v>30987</v>
      </c>
      <c r="P71" s="10">
        <v>12.623333333333333</v>
      </c>
    </row>
    <row r="72" spans="1:16" x14ac:dyDescent="0.25">
      <c r="A72" s="14">
        <v>31017</v>
      </c>
      <c r="B72" s="10">
        <v>12.643333333333333</v>
      </c>
      <c r="H72" s="14">
        <v>31017</v>
      </c>
      <c r="J72" s="10">
        <v>12.643333333333333</v>
      </c>
      <c r="N72" s="14">
        <v>31017</v>
      </c>
      <c r="P72" s="10">
        <v>12.643333333333333</v>
      </c>
    </row>
    <row r="73" spans="1:16" x14ac:dyDescent="0.25">
      <c r="A73" s="14">
        <v>31048</v>
      </c>
      <c r="B73" s="10">
        <v>14.219354838709677</v>
      </c>
      <c r="H73" s="14">
        <v>31048</v>
      </c>
      <c r="J73" s="10">
        <v>14.219354838709677</v>
      </c>
      <c r="N73" s="14">
        <v>31048</v>
      </c>
      <c r="P73" s="10">
        <v>14.219354838709677</v>
      </c>
    </row>
    <row r="74" spans="1:16" x14ac:dyDescent="0.25">
      <c r="A74" s="14">
        <v>31079</v>
      </c>
      <c r="B74" s="10">
        <v>14.032142857142857</v>
      </c>
      <c r="H74" s="14">
        <v>31079</v>
      </c>
      <c r="J74" s="10">
        <v>14.032142857142857</v>
      </c>
      <c r="N74" s="14">
        <v>31079</v>
      </c>
      <c r="P74" s="10">
        <v>14.032142857142857</v>
      </c>
    </row>
    <row r="75" spans="1:16" x14ac:dyDescent="0.25">
      <c r="A75" s="14">
        <v>31107</v>
      </c>
      <c r="B75" s="10">
        <v>15.877419354838711</v>
      </c>
      <c r="H75" s="14">
        <v>31107</v>
      </c>
      <c r="J75" s="10">
        <v>15.877419354838711</v>
      </c>
      <c r="N75" s="14">
        <v>31107</v>
      </c>
      <c r="P75" s="10">
        <v>15.877419354838711</v>
      </c>
    </row>
    <row r="76" spans="1:16" x14ac:dyDescent="0.25">
      <c r="A76" s="14">
        <v>31138</v>
      </c>
      <c r="B76" s="10">
        <v>12.976666666666667</v>
      </c>
      <c r="H76" s="14">
        <v>31138</v>
      </c>
      <c r="J76" s="10">
        <v>12.976666666666667</v>
      </c>
      <c r="N76" s="14">
        <v>31138</v>
      </c>
      <c r="P76" s="10">
        <v>12.976666666666667</v>
      </c>
    </row>
    <row r="77" spans="1:16" x14ac:dyDescent="0.25">
      <c r="A77" s="14">
        <v>31168</v>
      </c>
      <c r="B77" s="10">
        <v>9.4193548387096779</v>
      </c>
      <c r="H77" s="14">
        <v>31168</v>
      </c>
      <c r="J77" s="10">
        <v>9.4193548387096779</v>
      </c>
      <c r="N77" s="14">
        <v>31168</v>
      </c>
      <c r="P77" s="10">
        <v>9.4193548387096779</v>
      </c>
    </row>
    <row r="78" spans="1:16" x14ac:dyDescent="0.25">
      <c r="A78" s="14">
        <v>31199</v>
      </c>
      <c r="B78" s="10">
        <v>7.0733333333333324</v>
      </c>
      <c r="H78" s="14">
        <v>31199</v>
      </c>
      <c r="J78" s="10">
        <v>7.0733333333333324</v>
      </c>
      <c r="N78" s="14">
        <v>31199</v>
      </c>
      <c r="P78" s="10">
        <v>7.0733333333333324</v>
      </c>
    </row>
    <row r="79" spans="1:16" x14ac:dyDescent="0.25">
      <c r="A79" s="14">
        <v>31229</v>
      </c>
      <c r="B79" s="10">
        <v>6.1354838709677431</v>
      </c>
      <c r="H79" s="14">
        <v>31229</v>
      </c>
      <c r="J79" s="10">
        <v>6.1354838709677431</v>
      </c>
      <c r="N79" s="14">
        <v>31229</v>
      </c>
      <c r="P79" s="10">
        <v>6.1354838709677431</v>
      </c>
    </row>
    <row r="80" spans="1:16" x14ac:dyDescent="0.25">
      <c r="A80" s="14">
        <v>31260</v>
      </c>
      <c r="B80" s="10">
        <v>7.6354838709677422</v>
      </c>
      <c r="H80" s="14">
        <v>31260</v>
      </c>
      <c r="J80" s="10">
        <v>7.6354838709677422</v>
      </c>
      <c r="N80" s="14">
        <v>31260</v>
      </c>
      <c r="P80" s="10">
        <v>7.6354838709677422</v>
      </c>
    </row>
    <row r="81" spans="1:16" x14ac:dyDescent="0.25">
      <c r="A81" s="14">
        <v>31291</v>
      </c>
      <c r="B81" s="10">
        <v>8.8033333333333328</v>
      </c>
      <c r="H81" s="14">
        <v>31291</v>
      </c>
      <c r="J81" s="10">
        <v>8.8033333333333328</v>
      </c>
      <c r="N81" s="14">
        <v>31291</v>
      </c>
      <c r="P81" s="10">
        <v>8.8033333333333328</v>
      </c>
    </row>
    <row r="82" spans="1:16" x14ac:dyDescent="0.25">
      <c r="A82" s="14">
        <v>31321</v>
      </c>
      <c r="B82" s="10">
        <v>10.490322580645161</v>
      </c>
      <c r="H82" s="14">
        <v>31321</v>
      </c>
      <c r="J82" s="10">
        <v>10.490322580645161</v>
      </c>
      <c r="N82" s="14">
        <v>31321</v>
      </c>
      <c r="P82" s="10">
        <v>10.490322580645161</v>
      </c>
    </row>
    <row r="83" spans="1:16" x14ac:dyDescent="0.25">
      <c r="A83" s="14">
        <v>31352</v>
      </c>
      <c r="B83" s="10">
        <v>13.073333333333334</v>
      </c>
      <c r="H83" s="14">
        <v>31352</v>
      </c>
      <c r="J83" s="10">
        <v>13.073333333333334</v>
      </c>
      <c r="N83" s="14">
        <v>31352</v>
      </c>
      <c r="P83" s="10">
        <v>13.073333333333334</v>
      </c>
    </row>
    <row r="84" spans="1:16" x14ac:dyDescent="0.25">
      <c r="A84" s="14">
        <v>31382</v>
      </c>
      <c r="B84" s="10">
        <v>14.109677419354838</v>
      </c>
      <c r="H84" s="14">
        <v>31382</v>
      </c>
      <c r="J84" s="10">
        <v>14.109677419354838</v>
      </c>
      <c r="N84" s="14">
        <v>31382</v>
      </c>
      <c r="P84" s="10">
        <v>14.109677419354838</v>
      </c>
    </row>
    <row r="85" spans="1:16" x14ac:dyDescent="0.25">
      <c r="A85" s="14">
        <v>31413</v>
      </c>
      <c r="B85" s="10">
        <v>13.825806451612904</v>
      </c>
      <c r="H85" s="14">
        <v>31413</v>
      </c>
      <c r="J85" s="10">
        <v>13.825806451612904</v>
      </c>
      <c r="N85" s="14">
        <v>31413</v>
      </c>
      <c r="P85" s="10">
        <v>13.825806451612904</v>
      </c>
    </row>
    <row r="86" spans="1:16" x14ac:dyDescent="0.25">
      <c r="A86" s="14">
        <v>31444</v>
      </c>
      <c r="B86" s="10">
        <v>14.196428571428571</v>
      </c>
      <c r="H86" s="14">
        <v>31444</v>
      </c>
      <c r="J86" s="10">
        <v>14.196428571428571</v>
      </c>
      <c r="N86" s="14">
        <v>31444</v>
      </c>
      <c r="P86" s="10">
        <v>14.196428571428571</v>
      </c>
    </row>
    <row r="87" spans="1:16" x14ac:dyDescent="0.25">
      <c r="A87" s="14">
        <v>31472</v>
      </c>
      <c r="B87" s="10">
        <v>14.69032258064516</v>
      </c>
      <c r="H87" s="14">
        <v>31472</v>
      </c>
      <c r="J87" s="10">
        <v>14.69032258064516</v>
      </c>
      <c r="N87" s="14">
        <v>31472</v>
      </c>
      <c r="P87" s="10">
        <v>14.69032258064516</v>
      </c>
    </row>
    <row r="88" spans="1:16" x14ac:dyDescent="0.25">
      <c r="A88" s="14">
        <v>31503</v>
      </c>
      <c r="B88" s="10">
        <v>11.653333333333332</v>
      </c>
      <c r="H88" s="14">
        <v>31503</v>
      </c>
      <c r="J88" s="10">
        <v>11.653333333333332</v>
      </c>
      <c r="N88" s="14">
        <v>31503</v>
      </c>
      <c r="P88" s="10">
        <v>11.653333333333332</v>
      </c>
    </row>
    <row r="89" spans="1:16" x14ac:dyDescent="0.25">
      <c r="A89" s="14">
        <v>31533</v>
      </c>
      <c r="B89" s="10">
        <v>10.274193548387096</v>
      </c>
      <c r="H89" s="14">
        <v>31533</v>
      </c>
      <c r="J89" s="10">
        <v>10.274193548387096</v>
      </c>
      <c r="N89" s="14">
        <v>31533</v>
      </c>
      <c r="P89" s="10">
        <v>10.274193548387096</v>
      </c>
    </row>
    <row r="90" spans="1:16" x14ac:dyDescent="0.25">
      <c r="A90" s="14">
        <v>31564</v>
      </c>
      <c r="B90" s="10">
        <v>7.5266666666666664</v>
      </c>
      <c r="H90" s="14">
        <v>31564</v>
      </c>
      <c r="J90" s="10">
        <v>7.5266666666666664</v>
      </c>
      <c r="N90" s="14">
        <v>31564</v>
      </c>
      <c r="P90" s="10">
        <v>7.5266666666666664</v>
      </c>
    </row>
    <row r="91" spans="1:16" x14ac:dyDescent="0.25">
      <c r="A91" s="14">
        <v>31594</v>
      </c>
      <c r="B91" s="10">
        <v>6.9612903225806448</v>
      </c>
      <c r="H91" s="14">
        <v>31594</v>
      </c>
      <c r="J91" s="10">
        <v>6.9612903225806448</v>
      </c>
      <c r="N91" s="14">
        <v>31594</v>
      </c>
      <c r="P91" s="10">
        <v>6.9612903225806448</v>
      </c>
    </row>
    <row r="92" spans="1:16" x14ac:dyDescent="0.25">
      <c r="A92" s="14">
        <v>31625</v>
      </c>
      <c r="B92" s="10">
        <v>7.387096774193548</v>
      </c>
      <c r="H92" s="14">
        <v>31625</v>
      </c>
      <c r="J92" s="10">
        <v>7.387096774193548</v>
      </c>
      <c r="N92" s="14">
        <v>31625</v>
      </c>
      <c r="P92" s="10">
        <v>7.387096774193548</v>
      </c>
    </row>
    <row r="93" spans="1:16" x14ac:dyDescent="0.25">
      <c r="A93" s="14">
        <v>31656</v>
      </c>
      <c r="B93" s="10">
        <v>8.9333333333333336</v>
      </c>
      <c r="H93" s="14">
        <v>31656</v>
      </c>
      <c r="J93" s="10">
        <v>8.9333333333333336</v>
      </c>
      <c r="N93" s="14">
        <v>31656</v>
      </c>
      <c r="P93" s="10">
        <v>8.9333333333333336</v>
      </c>
    </row>
    <row r="94" spans="1:16" x14ac:dyDescent="0.25">
      <c r="A94" s="14">
        <v>31686</v>
      </c>
      <c r="B94" s="10">
        <v>9.6838709677419352</v>
      </c>
      <c r="H94" s="14">
        <v>31686</v>
      </c>
      <c r="J94" s="10">
        <v>9.6838709677419352</v>
      </c>
      <c r="N94" s="14">
        <v>31686</v>
      </c>
      <c r="P94" s="10">
        <v>9.6838709677419352</v>
      </c>
    </row>
    <row r="95" spans="1:16" x14ac:dyDescent="0.25">
      <c r="A95" s="14">
        <v>31717</v>
      </c>
      <c r="B95" s="10">
        <v>11.793333333333333</v>
      </c>
      <c r="H95" s="14">
        <v>31717</v>
      </c>
      <c r="J95" s="10">
        <v>11.793333333333333</v>
      </c>
      <c r="N95" s="14">
        <v>31717</v>
      </c>
      <c r="P95" s="10">
        <v>11.793333333333333</v>
      </c>
    </row>
    <row r="96" spans="1:16" x14ac:dyDescent="0.25">
      <c r="A96" s="14">
        <v>31747</v>
      </c>
      <c r="B96" s="10">
        <v>12.935483870967742</v>
      </c>
      <c r="H96" s="14">
        <v>31747</v>
      </c>
      <c r="J96" s="10">
        <v>12.935483870967742</v>
      </c>
      <c r="N96" s="14">
        <v>31747</v>
      </c>
      <c r="P96" s="10">
        <v>12.935483870967742</v>
      </c>
    </row>
    <row r="97" spans="1:16" x14ac:dyDescent="0.25">
      <c r="A97" s="14">
        <v>31778</v>
      </c>
      <c r="B97" s="10">
        <v>13.235483870967743</v>
      </c>
      <c r="H97" s="14">
        <v>31778</v>
      </c>
      <c r="J97" s="10">
        <v>13.235483870967743</v>
      </c>
      <c r="N97" s="14">
        <v>31778</v>
      </c>
      <c r="P97" s="10">
        <v>13.235483870967743</v>
      </c>
    </row>
    <row r="98" spans="1:16" x14ac:dyDescent="0.25">
      <c r="A98" s="14">
        <v>31809</v>
      </c>
      <c r="B98" s="10">
        <v>13.889285714285714</v>
      </c>
      <c r="H98" s="14">
        <v>31809</v>
      </c>
      <c r="J98" s="10">
        <v>13.889285714285714</v>
      </c>
      <c r="N98" s="14">
        <v>31809</v>
      </c>
      <c r="P98" s="10">
        <v>13.889285714285714</v>
      </c>
    </row>
    <row r="99" spans="1:16" x14ac:dyDescent="0.25">
      <c r="A99" s="14">
        <v>31837</v>
      </c>
      <c r="B99" s="10">
        <v>12.619354838709677</v>
      </c>
      <c r="H99" s="14">
        <v>31837</v>
      </c>
      <c r="J99" s="10">
        <v>12.619354838709677</v>
      </c>
      <c r="N99" s="14">
        <v>31837</v>
      </c>
      <c r="P99" s="10">
        <v>12.619354838709677</v>
      </c>
    </row>
    <row r="100" spans="1:16" x14ac:dyDescent="0.25">
      <c r="A100" s="14">
        <v>31868</v>
      </c>
      <c r="B100" s="10">
        <v>12.25</v>
      </c>
      <c r="H100" s="14">
        <v>31868</v>
      </c>
      <c r="J100" s="10">
        <v>12.25</v>
      </c>
      <c r="N100" s="14">
        <v>31868</v>
      </c>
      <c r="P100" s="10">
        <v>12.25</v>
      </c>
    </row>
    <row r="101" spans="1:16" x14ac:dyDescent="0.25">
      <c r="A101" s="14">
        <v>31898</v>
      </c>
      <c r="B101" s="10">
        <v>9.806451612903226</v>
      </c>
      <c r="H101" s="14">
        <v>31898</v>
      </c>
      <c r="J101" s="10">
        <v>9.806451612903226</v>
      </c>
      <c r="N101" s="14">
        <v>31898</v>
      </c>
      <c r="P101" s="10">
        <v>9.806451612903226</v>
      </c>
    </row>
    <row r="102" spans="1:16" x14ac:dyDescent="0.25">
      <c r="A102" s="14">
        <v>31929</v>
      </c>
      <c r="B102" s="10">
        <v>8.2733333333333334</v>
      </c>
      <c r="H102" s="14">
        <v>31929</v>
      </c>
      <c r="J102" s="10">
        <v>8.2733333333333334</v>
      </c>
      <c r="N102" s="14">
        <v>31929</v>
      </c>
      <c r="P102" s="10">
        <v>8.2733333333333334</v>
      </c>
    </row>
    <row r="103" spans="1:16" x14ac:dyDescent="0.25">
      <c r="A103" s="14">
        <v>31959</v>
      </c>
      <c r="B103" s="10">
        <v>5.9838709677419359</v>
      </c>
      <c r="H103" s="14">
        <v>31959</v>
      </c>
      <c r="J103" s="10">
        <v>5.9838709677419359</v>
      </c>
      <c r="N103" s="14">
        <v>31959</v>
      </c>
      <c r="P103" s="10">
        <v>5.9838709677419359</v>
      </c>
    </row>
    <row r="104" spans="1:16" x14ac:dyDescent="0.25">
      <c r="A104" s="14">
        <v>31990</v>
      </c>
      <c r="B104" s="10">
        <v>8.0225806451612911</v>
      </c>
      <c r="H104" s="14">
        <v>31990</v>
      </c>
      <c r="J104" s="10">
        <v>8.0225806451612911</v>
      </c>
      <c r="N104" s="14">
        <v>31990</v>
      </c>
      <c r="P104" s="10">
        <v>8.0225806451612911</v>
      </c>
    </row>
    <row r="105" spans="1:16" x14ac:dyDescent="0.25">
      <c r="A105" s="14">
        <v>32021</v>
      </c>
      <c r="B105" s="10">
        <v>9.8099999999999987</v>
      </c>
      <c r="H105" s="14">
        <v>32021</v>
      </c>
      <c r="J105" s="10">
        <v>9.8099999999999987</v>
      </c>
      <c r="N105" s="14">
        <v>32021</v>
      </c>
      <c r="P105" s="10">
        <v>9.8099999999999987</v>
      </c>
    </row>
    <row r="106" spans="1:16" x14ac:dyDescent="0.25">
      <c r="A106" s="14">
        <v>32051</v>
      </c>
      <c r="B106" s="10">
        <v>10.238709677419354</v>
      </c>
      <c r="H106" s="14">
        <v>32051</v>
      </c>
      <c r="J106" s="10">
        <v>10.238709677419354</v>
      </c>
      <c r="N106" s="14">
        <v>32051</v>
      </c>
      <c r="P106" s="10">
        <v>10.238709677419354</v>
      </c>
    </row>
    <row r="107" spans="1:16" x14ac:dyDescent="0.25">
      <c r="A107" s="14">
        <v>32082</v>
      </c>
      <c r="B107" s="10">
        <v>13.150000000000002</v>
      </c>
      <c r="H107" s="14">
        <v>32082</v>
      </c>
      <c r="J107" s="10">
        <v>13.150000000000002</v>
      </c>
      <c r="N107" s="14">
        <v>32082</v>
      </c>
      <c r="P107" s="10">
        <v>13.150000000000002</v>
      </c>
    </row>
    <row r="108" spans="1:16" x14ac:dyDescent="0.25">
      <c r="A108" s="14">
        <v>32112</v>
      </c>
      <c r="B108" s="10">
        <v>13.254838709677419</v>
      </c>
      <c r="H108" s="14">
        <v>32112</v>
      </c>
      <c r="J108" s="10">
        <v>13.254838709677419</v>
      </c>
      <c r="N108" s="14">
        <v>32112</v>
      </c>
      <c r="P108" s="10">
        <v>13.254838709677419</v>
      </c>
    </row>
    <row r="109" spans="1:16" x14ac:dyDescent="0.25">
      <c r="A109" s="14">
        <v>32143</v>
      </c>
      <c r="B109" s="10">
        <v>16.493548387096773</v>
      </c>
      <c r="H109" s="14">
        <v>32143</v>
      </c>
      <c r="J109" s="10">
        <v>16.493548387096773</v>
      </c>
      <c r="N109" s="14">
        <v>32143</v>
      </c>
      <c r="P109" s="10">
        <v>16.493548387096773</v>
      </c>
    </row>
    <row r="110" spans="1:16" x14ac:dyDescent="0.25">
      <c r="A110" s="14">
        <v>32174</v>
      </c>
      <c r="B110" s="10">
        <v>14.524137931034483</v>
      </c>
      <c r="H110" s="14">
        <v>32174</v>
      </c>
      <c r="J110" s="10">
        <v>14.524137931034483</v>
      </c>
      <c r="N110" s="14">
        <v>32174</v>
      </c>
      <c r="P110" s="10">
        <v>14.524137931034483</v>
      </c>
    </row>
    <row r="111" spans="1:16" x14ac:dyDescent="0.25">
      <c r="A111" s="14">
        <v>32203</v>
      </c>
      <c r="B111" s="10">
        <v>14.748387096774193</v>
      </c>
      <c r="H111" s="14">
        <v>32203</v>
      </c>
      <c r="J111" s="10">
        <v>14.748387096774193</v>
      </c>
      <c r="N111" s="14">
        <v>32203</v>
      </c>
      <c r="P111" s="10">
        <v>14.748387096774193</v>
      </c>
    </row>
    <row r="112" spans="1:16" x14ac:dyDescent="0.25">
      <c r="A112" s="14">
        <v>32234</v>
      </c>
      <c r="B112" s="10">
        <v>12.833333333333334</v>
      </c>
      <c r="H112" s="14">
        <v>32234</v>
      </c>
      <c r="J112" s="10">
        <v>12.833333333333334</v>
      </c>
      <c r="N112" s="14">
        <v>32234</v>
      </c>
      <c r="P112" s="10">
        <v>12.833333333333334</v>
      </c>
    </row>
    <row r="113" spans="1:16" x14ac:dyDescent="0.25">
      <c r="A113" s="14">
        <v>32264</v>
      </c>
      <c r="B113" s="10">
        <v>11.387096774193548</v>
      </c>
      <c r="H113" s="14">
        <v>32264</v>
      </c>
      <c r="J113" s="10">
        <v>11.387096774193548</v>
      </c>
      <c r="N113" s="14">
        <v>32264</v>
      </c>
      <c r="P113" s="10">
        <v>11.387096774193548</v>
      </c>
    </row>
    <row r="114" spans="1:16" x14ac:dyDescent="0.25">
      <c r="A114" s="14">
        <v>32295</v>
      </c>
      <c r="B114" s="10">
        <v>8.3866666666666667</v>
      </c>
      <c r="H114" s="14">
        <v>32295</v>
      </c>
      <c r="J114" s="10">
        <v>8.3866666666666667</v>
      </c>
      <c r="N114" s="14">
        <v>32295</v>
      </c>
      <c r="P114" s="10">
        <v>8.3866666666666667</v>
      </c>
    </row>
    <row r="115" spans="1:16" x14ac:dyDescent="0.25">
      <c r="A115" s="14">
        <v>32325</v>
      </c>
      <c r="B115" s="10">
        <v>8.2322580645161292</v>
      </c>
      <c r="H115" s="14">
        <v>32325</v>
      </c>
      <c r="J115" s="10">
        <v>8.2322580645161292</v>
      </c>
      <c r="N115" s="14">
        <v>32325</v>
      </c>
      <c r="P115" s="10">
        <v>8.2322580645161292</v>
      </c>
    </row>
    <row r="116" spans="1:16" x14ac:dyDescent="0.25">
      <c r="A116" s="14">
        <v>32356</v>
      </c>
      <c r="B116" s="10">
        <v>8.7258064516129039</v>
      </c>
      <c r="H116" s="14">
        <v>32356</v>
      </c>
      <c r="J116" s="10">
        <v>8.7258064516129039</v>
      </c>
      <c r="N116" s="14">
        <v>32356</v>
      </c>
      <c r="P116" s="10">
        <v>8.7258064516129039</v>
      </c>
    </row>
    <row r="117" spans="1:16" x14ac:dyDescent="0.25">
      <c r="A117" s="14">
        <v>32387</v>
      </c>
      <c r="B117" s="10">
        <v>9.8833333333333329</v>
      </c>
      <c r="H117" s="14">
        <v>32387</v>
      </c>
      <c r="J117" s="10">
        <v>9.8833333333333329</v>
      </c>
      <c r="N117" s="14">
        <v>32387</v>
      </c>
      <c r="P117" s="10">
        <v>9.8833333333333329</v>
      </c>
    </row>
    <row r="118" spans="1:16" x14ac:dyDescent="0.25">
      <c r="A118" s="14">
        <v>32417</v>
      </c>
      <c r="B118" s="10">
        <v>10.89032258064516</v>
      </c>
      <c r="H118" s="14">
        <v>32417</v>
      </c>
      <c r="J118" s="10">
        <v>10.89032258064516</v>
      </c>
      <c r="N118" s="14">
        <v>32417</v>
      </c>
      <c r="P118" s="10">
        <v>10.89032258064516</v>
      </c>
    </row>
    <row r="119" spans="1:16" x14ac:dyDescent="0.25">
      <c r="A119" s="14">
        <v>32448</v>
      </c>
      <c r="B119" s="10">
        <v>12.253333333333334</v>
      </c>
      <c r="H119" s="14">
        <v>32448</v>
      </c>
      <c r="J119" s="10">
        <v>12.253333333333334</v>
      </c>
      <c r="N119" s="14">
        <v>32448</v>
      </c>
      <c r="P119" s="10">
        <v>12.253333333333334</v>
      </c>
    </row>
    <row r="120" spans="1:16" x14ac:dyDescent="0.25">
      <c r="A120" s="14">
        <v>32478</v>
      </c>
      <c r="B120" s="10">
        <v>15.436666666666667</v>
      </c>
      <c r="H120" s="14">
        <v>32478</v>
      </c>
      <c r="J120" s="10">
        <v>15.436666666666667</v>
      </c>
      <c r="N120" s="14">
        <v>32478</v>
      </c>
      <c r="P120" s="10">
        <v>15.436666666666667</v>
      </c>
    </row>
    <row r="121" spans="1:16" x14ac:dyDescent="0.25">
      <c r="A121" s="14">
        <v>32509</v>
      </c>
      <c r="B121" s="10">
        <v>15.180645161290322</v>
      </c>
      <c r="H121" s="14">
        <v>32509</v>
      </c>
      <c r="J121" s="10">
        <v>15.180645161290322</v>
      </c>
      <c r="N121" s="14">
        <v>32509</v>
      </c>
      <c r="P121" s="10">
        <v>15.180645161290322</v>
      </c>
    </row>
    <row r="122" spans="1:16" x14ac:dyDescent="0.25">
      <c r="A122" s="14">
        <v>32540</v>
      </c>
      <c r="B122" s="10">
        <v>16.37142857142857</v>
      </c>
      <c r="H122" s="14">
        <v>32540</v>
      </c>
      <c r="J122" s="10">
        <v>16.37142857142857</v>
      </c>
      <c r="N122" s="14">
        <v>32540</v>
      </c>
      <c r="P122" s="10">
        <v>16.37142857142857</v>
      </c>
    </row>
    <row r="123" spans="1:16" x14ac:dyDescent="0.25">
      <c r="A123" s="14">
        <v>32568</v>
      </c>
      <c r="B123" s="10">
        <v>15.803225806451612</v>
      </c>
      <c r="H123" s="14">
        <v>32568</v>
      </c>
      <c r="J123" s="10">
        <v>15.803225806451612</v>
      </c>
      <c r="N123" s="14">
        <v>32568</v>
      </c>
      <c r="P123" s="10">
        <v>15.803225806451612</v>
      </c>
    </row>
    <row r="124" spans="1:16" x14ac:dyDescent="0.25">
      <c r="A124" s="14">
        <v>32599</v>
      </c>
      <c r="B124" s="10">
        <v>12.563333333333333</v>
      </c>
      <c r="H124" s="14">
        <v>32599</v>
      </c>
      <c r="J124" s="10">
        <v>12.563333333333333</v>
      </c>
      <c r="N124" s="14">
        <v>32599</v>
      </c>
      <c r="P124" s="10">
        <v>12.563333333333333</v>
      </c>
    </row>
    <row r="125" spans="1:16" x14ac:dyDescent="0.25">
      <c r="A125" s="14">
        <v>32629</v>
      </c>
      <c r="B125" s="10">
        <v>10.725806451612904</v>
      </c>
      <c r="H125" s="14">
        <v>32629</v>
      </c>
      <c r="J125" s="10">
        <v>10.725806451612904</v>
      </c>
      <c r="N125" s="14">
        <v>32629</v>
      </c>
      <c r="P125" s="10">
        <v>10.725806451612904</v>
      </c>
    </row>
    <row r="126" spans="1:16" x14ac:dyDescent="0.25">
      <c r="A126" s="14">
        <v>32660</v>
      </c>
      <c r="B126" s="10">
        <v>6.56</v>
      </c>
      <c r="H126" s="14">
        <v>32660</v>
      </c>
      <c r="J126" s="10">
        <v>6.56</v>
      </c>
      <c r="N126" s="14">
        <v>32660</v>
      </c>
      <c r="P126" s="10">
        <v>6.56</v>
      </c>
    </row>
    <row r="127" spans="1:16" x14ac:dyDescent="0.25">
      <c r="A127" s="14">
        <v>32690</v>
      </c>
      <c r="B127" s="10">
        <v>6.3322580645161288</v>
      </c>
      <c r="H127" s="14">
        <v>32690</v>
      </c>
      <c r="J127" s="10">
        <v>6.3322580645161288</v>
      </c>
      <c r="N127" s="14">
        <v>32690</v>
      </c>
      <c r="P127" s="10">
        <v>6.3322580645161288</v>
      </c>
    </row>
    <row r="128" spans="1:16" x14ac:dyDescent="0.25">
      <c r="A128" s="14">
        <v>32721</v>
      </c>
      <c r="B128" s="10">
        <v>6.7709677419354843</v>
      </c>
      <c r="H128" s="14">
        <v>32721</v>
      </c>
      <c r="J128" s="10">
        <v>6.7709677419354843</v>
      </c>
      <c r="N128" s="14">
        <v>32721</v>
      </c>
      <c r="P128" s="10">
        <v>6.7709677419354843</v>
      </c>
    </row>
    <row r="129" spans="1:16" x14ac:dyDescent="0.25">
      <c r="A129" s="14">
        <v>32752</v>
      </c>
      <c r="B129" s="10">
        <v>8.4866666666666664</v>
      </c>
      <c r="H129" s="14">
        <v>32752</v>
      </c>
      <c r="J129" s="10">
        <v>8.4866666666666664</v>
      </c>
      <c r="N129" s="14">
        <v>32752</v>
      </c>
      <c r="P129" s="10">
        <v>8.4866666666666664</v>
      </c>
    </row>
    <row r="130" spans="1:16" x14ac:dyDescent="0.25">
      <c r="A130" s="14">
        <v>32782</v>
      </c>
      <c r="B130" s="10">
        <v>9.8677419354838705</v>
      </c>
      <c r="H130" s="14">
        <v>32782</v>
      </c>
      <c r="J130" s="10">
        <v>9.8677419354838705</v>
      </c>
      <c r="N130" s="14">
        <v>32782</v>
      </c>
      <c r="P130" s="10">
        <v>9.8677419354838705</v>
      </c>
    </row>
    <row r="131" spans="1:16" x14ac:dyDescent="0.25">
      <c r="A131" s="14">
        <v>32813</v>
      </c>
      <c r="B131" s="10">
        <v>12.876666666666665</v>
      </c>
      <c r="H131" s="14">
        <v>32813</v>
      </c>
      <c r="J131" s="10">
        <v>12.876666666666665</v>
      </c>
      <c r="N131" s="14">
        <v>32813</v>
      </c>
      <c r="P131" s="10">
        <v>12.876666666666665</v>
      </c>
    </row>
    <row r="132" spans="1:16" x14ac:dyDescent="0.25">
      <c r="A132" s="14">
        <v>32843</v>
      </c>
      <c r="B132" s="10">
        <v>13.951612903225808</v>
      </c>
      <c r="H132" s="14">
        <v>32843</v>
      </c>
      <c r="J132" s="10">
        <v>13.951612903225808</v>
      </c>
      <c r="N132" s="14">
        <v>32843</v>
      </c>
      <c r="P132" s="10">
        <v>13.951612903225808</v>
      </c>
    </row>
    <row r="133" spans="1:16" x14ac:dyDescent="0.25">
      <c r="A133" s="14">
        <v>32874</v>
      </c>
      <c r="B133" s="10">
        <v>15.57741935483871</v>
      </c>
      <c r="H133" s="14">
        <v>32874</v>
      </c>
      <c r="J133" s="10">
        <v>15.57741935483871</v>
      </c>
      <c r="N133" s="14">
        <v>32874</v>
      </c>
      <c r="P133" s="10">
        <v>15.57741935483871</v>
      </c>
    </row>
    <row r="134" spans="1:16" x14ac:dyDescent="0.25">
      <c r="A134" s="14">
        <v>32905</v>
      </c>
      <c r="B134" s="10">
        <v>15.417857142857144</v>
      </c>
      <c r="H134" s="14">
        <v>32905</v>
      </c>
      <c r="J134" s="10">
        <v>15.417857142857144</v>
      </c>
      <c r="N134" s="14">
        <v>32905</v>
      </c>
      <c r="P134" s="10">
        <v>15.417857142857144</v>
      </c>
    </row>
    <row r="135" spans="1:16" x14ac:dyDescent="0.25">
      <c r="A135" s="14">
        <v>32933</v>
      </c>
      <c r="B135" s="10">
        <v>14.835483870967742</v>
      </c>
      <c r="H135" s="14">
        <v>32933</v>
      </c>
      <c r="J135" s="10">
        <v>14.835483870967742</v>
      </c>
      <c r="N135" s="14">
        <v>32933</v>
      </c>
      <c r="P135" s="10">
        <v>14.835483870967742</v>
      </c>
    </row>
    <row r="136" spans="1:16" x14ac:dyDescent="0.25">
      <c r="A136" s="14">
        <v>32964</v>
      </c>
      <c r="B136" s="10">
        <v>13.433333333333334</v>
      </c>
      <c r="H136" s="14">
        <v>32964</v>
      </c>
      <c r="J136" s="10">
        <v>13.433333333333334</v>
      </c>
      <c r="N136" s="14">
        <v>32964</v>
      </c>
      <c r="P136" s="10">
        <v>13.433333333333334</v>
      </c>
    </row>
    <row r="137" spans="1:16" x14ac:dyDescent="0.25">
      <c r="A137" s="14">
        <v>32994</v>
      </c>
      <c r="B137" s="10">
        <v>9.7483870967741932</v>
      </c>
      <c r="H137" s="14">
        <v>32994</v>
      </c>
      <c r="J137" s="10">
        <v>9.7483870967741932</v>
      </c>
      <c r="N137" s="14">
        <v>32994</v>
      </c>
      <c r="P137" s="10">
        <v>9.7483870967741932</v>
      </c>
    </row>
    <row r="138" spans="1:16" x14ac:dyDescent="0.25">
      <c r="A138" s="14">
        <v>33025</v>
      </c>
      <c r="B138" s="10">
        <v>7.72</v>
      </c>
      <c r="H138" s="14">
        <v>33025</v>
      </c>
      <c r="J138" s="10">
        <v>7.72</v>
      </c>
      <c r="N138" s="14">
        <v>33025</v>
      </c>
      <c r="P138" s="10">
        <v>7.72</v>
      </c>
    </row>
    <row r="139" spans="1:16" x14ac:dyDescent="0.25">
      <c r="A139" s="14">
        <v>33055</v>
      </c>
      <c r="B139" s="10">
        <v>8.1838709677419352</v>
      </c>
      <c r="H139" s="14">
        <v>33055</v>
      </c>
      <c r="J139" s="10">
        <v>8.1838709677419352</v>
      </c>
    </row>
    <row r="140" spans="1:16" x14ac:dyDescent="0.25">
      <c r="A140" s="14">
        <v>33086</v>
      </c>
      <c r="B140" s="10">
        <v>7.8258064516129036</v>
      </c>
      <c r="H140" s="14">
        <v>33086</v>
      </c>
      <c r="J140" s="10">
        <v>7.8258064516129036</v>
      </c>
    </row>
    <row r="141" spans="1:16" x14ac:dyDescent="0.25">
      <c r="A141" s="14">
        <v>33117</v>
      </c>
      <c r="B141" s="10">
        <v>9.1666666666666661</v>
      </c>
      <c r="H141" s="14">
        <v>33117</v>
      </c>
      <c r="J141" s="10">
        <v>9.1666666666666661</v>
      </c>
    </row>
    <row r="142" spans="1:16" x14ac:dyDescent="0.25">
      <c r="A142" s="14">
        <v>33147</v>
      </c>
      <c r="B142" s="10">
        <v>11.345161290322581</v>
      </c>
      <c r="H142" s="14">
        <v>33147</v>
      </c>
      <c r="J142" s="10">
        <v>11.345161290322581</v>
      </c>
    </row>
    <row r="143" spans="1:16" x14ac:dyDescent="0.25">
      <c r="A143" s="14">
        <v>33178</v>
      </c>
      <c r="B143" s="10">
        <v>12.656666666666666</v>
      </c>
      <c r="H143" s="14">
        <v>33178</v>
      </c>
      <c r="J143" s="10">
        <v>12.656666666666666</v>
      </c>
    </row>
    <row r="144" spans="1:16" x14ac:dyDescent="0.25">
      <c r="A144" s="14">
        <v>33208</v>
      </c>
      <c r="B144" s="10">
        <v>14.36774193548387</v>
      </c>
      <c r="H144" s="14">
        <v>33208</v>
      </c>
      <c r="J144" s="10">
        <v>14.36774193548387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2FC1-41C3-40C1-80C0-DF9C88AE7DB4}">
  <sheetPr codeName="Sheet3"/>
  <dimension ref="A20:O32"/>
  <sheetViews>
    <sheetView workbookViewId="0">
      <selection activeCell="A20" sqref="A20"/>
    </sheetView>
  </sheetViews>
  <sheetFormatPr defaultRowHeight="15" x14ac:dyDescent="0.25"/>
  <cols>
    <col min="1" max="1" width="27.7109375" customWidth="1"/>
    <col min="2" max="2" width="4.7109375" customWidth="1"/>
    <col min="3" max="3" width="30.140625" customWidth="1"/>
    <col min="4" max="4" width="4.7109375" style="11" customWidth="1"/>
    <col min="6" max="6" width="39.42578125" bestFit="1" customWidth="1"/>
    <col min="7" max="7" width="40.42578125" customWidth="1"/>
    <col min="8" max="8" width="41.85546875" customWidth="1"/>
    <col min="9" max="9" width="25.5703125" bestFit="1" customWidth="1"/>
    <col min="10" max="10" width="31.28515625" bestFit="1" customWidth="1"/>
  </cols>
  <sheetData>
    <row r="20" spans="1:15" x14ac:dyDescent="0.25">
      <c r="D20" s="13"/>
      <c r="F20" t="s">
        <v>41</v>
      </c>
      <c r="H20" s="15"/>
      <c r="I20" s="15"/>
      <c r="J20" s="15"/>
      <c r="K20" s="15"/>
    </row>
    <row r="21" spans="1:15" x14ac:dyDescent="0.25">
      <c r="F21" t="s">
        <v>51</v>
      </c>
    </row>
    <row r="22" spans="1:15" x14ac:dyDescent="0.25">
      <c r="F22" s="17" t="s">
        <v>52</v>
      </c>
    </row>
    <row r="23" spans="1:15" s="12" customFormat="1" ht="120" x14ac:dyDescent="0.25">
      <c r="A23" s="12" t="s">
        <v>37</v>
      </c>
      <c r="B23"/>
      <c r="C23" s="12" t="s">
        <v>39</v>
      </c>
      <c r="D23" s="13"/>
      <c r="F23" s="12" t="s">
        <v>45</v>
      </c>
      <c r="G23" s="12" t="s">
        <v>46</v>
      </c>
      <c r="H23" s="12" t="s">
        <v>54</v>
      </c>
      <c r="I23" s="12" t="s">
        <v>48</v>
      </c>
      <c r="J23" s="12" t="s">
        <v>50</v>
      </c>
    </row>
    <row r="25" spans="1:15" x14ac:dyDescent="0.25">
      <c r="A25" s="8" t="s">
        <v>36</v>
      </c>
      <c r="C25" s="8" t="s">
        <v>38</v>
      </c>
      <c r="F25" s="8" t="s">
        <v>40</v>
      </c>
      <c r="G25" s="8" t="s">
        <v>43</v>
      </c>
      <c r="H25" s="8" t="s">
        <v>44</v>
      </c>
      <c r="I25" s="8" t="s">
        <v>47</v>
      </c>
      <c r="J25" s="8" t="s">
        <v>49</v>
      </c>
      <c r="K25" s="11"/>
      <c r="L25" s="11"/>
      <c r="M25" s="11"/>
      <c r="N25" s="11"/>
      <c r="O25" s="11"/>
    </row>
    <row r="26" spans="1:15" s="12" customFormat="1" ht="45" x14ac:dyDescent="0.25">
      <c r="A26" s="16" t="str">
        <f ca="1">_xlfn.FORMULATEXT(A27)</f>
        <v>='1. Initial definitions'!$D$25+1</v>
      </c>
      <c r="C26" s="16" t="str">
        <f ca="1">_xlfn.FORMULATEXT(C27)</f>
        <v>='1. Initial definitions'!$F$25+3</v>
      </c>
      <c r="D26" s="13"/>
      <c r="E26" s="12" t="s">
        <v>42</v>
      </c>
      <c r="F26" s="16" t="str">
        <f ca="1">_xlfn.FORMULATEXT(F27)</f>
        <v>=INDEX('1. Initial definitions'!$H$25#,$E27-1,1)</v>
      </c>
      <c r="G26" s="16" t="str">
        <f ca="1">_xlfn.FORMULATEXT(G27)</f>
        <v>=INDEX('1. Initial definitions'!$J$25#,'2. Sizing, preparing the output'!$E27-1,1)</v>
      </c>
      <c r="H26" s="16" t="str">
        <f ca="1">_xlfn.FORMULATEXT(H27)</f>
        <v>=FORECAST.ETS($F27,'1. Initial definitions'!$P$25#,'1. Initial definitions'!$N$25#)</v>
      </c>
      <c r="I26" s="16" t="str">
        <f ca="1">_xlfn.FORMULATEXT(I27)</f>
        <v>=$H27-$G27</v>
      </c>
      <c r="J26" s="16" t="str">
        <f ca="1">_xlfn.FORMULATEXT(J27)</f>
        <v>=$H27/$G27-1</v>
      </c>
      <c r="K26" s="13"/>
      <c r="L26" s="13"/>
      <c r="M26" s="13"/>
      <c r="N26" s="13"/>
      <c r="O26" s="13"/>
    </row>
    <row r="27" spans="1:15" x14ac:dyDescent="0.25">
      <c r="A27" s="10">
        <f>'1. Initial definitions'!$D$25+1</f>
        <v>121</v>
      </c>
      <c r="C27" s="10">
        <f>'1. Initial definitions'!$F$25+3</f>
        <v>5</v>
      </c>
      <c r="E27">
        <v>116</v>
      </c>
      <c r="F27" s="14" cm="1">
        <f t="array" ref="F27">INDEX(_xlfn.ANCHORARRAY('1. Initial definitions'!$H$25),$E27-1,1)</f>
        <v>33055</v>
      </c>
      <c r="G27" s="10" cm="1">
        <f t="array" ref="G27">INDEX(_xlfn.ANCHORARRAY('1. Initial definitions'!$J$25),'2. Sizing, preparing the output'!$E27-1,1)</f>
        <v>8.1838709677419352</v>
      </c>
      <c r="H27" s="10">
        <f>_xlfn.FORECAST.ETS($F27,_xlfn.ANCHORARRAY('1. Initial definitions'!$P$25),_xlfn.ANCHORARRAY('1. Initial definitions'!$N$25))</f>
        <v>6.8229788472697397</v>
      </c>
      <c r="I27" s="10">
        <f>$H27-$G27</f>
        <v>-1.3608921204721955</v>
      </c>
      <c r="J27" s="10">
        <f>$H27/$G27-1</f>
        <v>-0.16628953777941691</v>
      </c>
    </row>
    <row r="28" spans="1:15" x14ac:dyDescent="0.25">
      <c r="E28">
        <v>117</v>
      </c>
      <c r="F28" s="14" cm="1">
        <f t="array" ref="F28">INDEX(_xlfn.ANCHORARRAY('1. Initial definitions'!$H$25),$E28-1,1)</f>
        <v>33086</v>
      </c>
      <c r="G28" s="10" cm="1">
        <f t="array" ref="G28">INDEX(_xlfn.ANCHORARRAY('1. Initial definitions'!$J$25),'2. Sizing, preparing the output'!$E28-1,1)</f>
        <v>7.8258064516129036</v>
      </c>
      <c r="H28" s="10">
        <f>_xlfn.FORECAST.ETS($F28,_xlfn.ANCHORARRAY('1. Initial definitions'!$P$25),_xlfn.ANCHORARRAY('1. Initial definitions'!$N$25))</f>
        <v>7.9330913111324222</v>
      </c>
      <c r="I28" s="10">
        <f t="shared" ref="I28:I32" si="0">$H28-$G28</f>
        <v>0.1072848595195186</v>
      </c>
      <c r="J28" s="10">
        <f t="shared" ref="J28:J32" si="1">$H28/$G28-1</f>
        <v>1.3709112304637561E-2</v>
      </c>
    </row>
    <row r="29" spans="1:15" x14ac:dyDescent="0.25">
      <c r="E29">
        <v>118</v>
      </c>
      <c r="F29" s="14" cm="1">
        <f t="array" ref="F29">INDEX(_xlfn.ANCHORARRAY('1. Initial definitions'!$H$25),$E29-1,1)</f>
        <v>33117</v>
      </c>
      <c r="G29" s="10" cm="1">
        <f t="array" ref="G29">INDEX(_xlfn.ANCHORARRAY('1. Initial definitions'!$J$25),'2. Sizing, preparing the output'!$E29-1,1)</f>
        <v>9.1666666666666661</v>
      </c>
      <c r="H29" s="10">
        <f>_xlfn.FORECAST.ETS($F29,_xlfn.ANCHORARRAY('1. Initial definitions'!$P$25),_xlfn.ANCHORARRAY('1. Initial definitions'!$N$25))</f>
        <v>9.303980982409243</v>
      </c>
      <c r="I29" s="10">
        <f t="shared" si="0"/>
        <v>0.13731431574257691</v>
      </c>
      <c r="J29" s="10">
        <f t="shared" si="1"/>
        <v>1.4979743535553869E-2</v>
      </c>
    </row>
    <row r="30" spans="1:15" x14ac:dyDescent="0.25">
      <c r="E30">
        <v>119</v>
      </c>
      <c r="F30" s="14" cm="1">
        <f t="array" ref="F30">INDEX(_xlfn.ANCHORARRAY('1. Initial definitions'!$H$25),$E30-1,1)</f>
        <v>33147</v>
      </c>
      <c r="G30" s="10" cm="1">
        <f t="array" ref="G30">INDEX(_xlfn.ANCHORARRAY('1. Initial definitions'!$J$25),'2. Sizing, preparing the output'!$E30-1,1)</f>
        <v>11.345161290322581</v>
      </c>
      <c r="H30" s="10">
        <f>_xlfn.FORECAST.ETS($F30,_xlfn.ANCHORARRAY('1. Initial definitions'!$P$25),_xlfn.ANCHORARRAY('1. Initial definitions'!$N$25))</f>
        <v>10.481246403772221</v>
      </c>
      <c r="I30" s="10">
        <f t="shared" si="0"/>
        <v>-0.86391488655035964</v>
      </c>
      <c r="J30" s="10">
        <f t="shared" si="1"/>
        <v>-7.614831243406639E-2</v>
      </c>
    </row>
    <row r="31" spans="1:15" x14ac:dyDescent="0.25">
      <c r="E31">
        <v>120</v>
      </c>
      <c r="F31" s="14" cm="1">
        <f t="array" ref="F31">INDEX(_xlfn.ANCHORARRAY('1. Initial definitions'!$H$25),$E31-1,1)</f>
        <v>33178</v>
      </c>
      <c r="G31" s="10" cm="1">
        <f t="array" ref="G31">INDEX(_xlfn.ANCHORARRAY('1. Initial definitions'!$J$25),'2. Sizing, preparing the output'!$E31-1,1)</f>
        <v>12.656666666666666</v>
      </c>
      <c r="H31" s="10">
        <f>_xlfn.FORECAST.ETS($F31,_xlfn.ANCHORARRAY('1. Initial definitions'!$P$25),_xlfn.ANCHORARRAY('1. Initial definitions'!$N$25))</f>
        <v>12.848907410576878</v>
      </c>
      <c r="I31" s="10">
        <f t="shared" si="0"/>
        <v>0.19224074391021162</v>
      </c>
      <c r="J31" s="10">
        <f t="shared" si="1"/>
        <v>1.5188892065594706E-2</v>
      </c>
    </row>
    <row r="32" spans="1:15" x14ac:dyDescent="0.25">
      <c r="E32">
        <v>121</v>
      </c>
      <c r="F32" s="14" cm="1">
        <f t="array" ref="F32">INDEX(_xlfn.ANCHORARRAY('1. Initial definitions'!$H$25),$E32-1,1)</f>
        <v>33208</v>
      </c>
      <c r="G32" s="10" cm="1">
        <f t="array" ref="G32">INDEX(_xlfn.ANCHORARRAY('1. Initial definitions'!$J$25),'2. Sizing, preparing the output'!$E32-1,1)</f>
        <v>14.36774193548387</v>
      </c>
      <c r="H32" s="10">
        <f>_xlfn.FORECAST.ETS($F32,_xlfn.ANCHORARRAY('1. Initial definitions'!$P$25),_xlfn.ANCHORARRAY('1. Initial definitions'!$N$25))</f>
        <v>14.248609305235627</v>
      </c>
      <c r="I32" s="10">
        <f t="shared" si="0"/>
        <v>-0.11913263024824339</v>
      </c>
      <c r="J32" s="10">
        <f t="shared" si="1"/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3027-2555-4035-8C7D-AA87E2BB4A44}">
  <sheetPr codeName="Sheet4"/>
  <dimension ref="A17:H29"/>
  <sheetViews>
    <sheetView workbookViewId="0">
      <selection activeCell="A16" sqref="A16"/>
    </sheetView>
  </sheetViews>
  <sheetFormatPr defaultRowHeight="15" x14ac:dyDescent="0.25"/>
  <cols>
    <col min="1" max="1" width="43.42578125" bestFit="1" customWidth="1"/>
    <col min="3" max="4" width="19.28515625" customWidth="1"/>
    <col min="5" max="5" width="25" customWidth="1"/>
    <col min="6" max="7" width="12.7109375" bestFit="1" customWidth="1"/>
  </cols>
  <sheetData>
    <row r="17" spans="1:8" x14ac:dyDescent="0.25">
      <c r="C17" s="5"/>
    </row>
    <row r="18" spans="1:8" x14ac:dyDescent="0.25">
      <c r="C18" s="5" t="s">
        <v>53</v>
      </c>
    </row>
    <row r="19" spans="1:8" x14ac:dyDescent="0.25">
      <c r="A19" t="s">
        <v>42</v>
      </c>
      <c r="C19" s="5">
        <v>1</v>
      </c>
      <c r="D19">
        <v>2</v>
      </c>
      <c r="E19">
        <v>3</v>
      </c>
      <c r="F19">
        <v>4</v>
      </c>
      <c r="G19">
        <v>5</v>
      </c>
    </row>
    <row r="20" spans="1:8" x14ac:dyDescent="0.25">
      <c r="A20">
        <v>1</v>
      </c>
      <c r="C20" s="10" t="str" cm="1">
        <f t="array" ref="C20">INDEX(_xlfn.ANCHORARRAY('1. Initial definitions'!$R$25),1,C19)</f>
        <v>dates</v>
      </c>
      <c r="D20" s="10" t="str" cm="1">
        <f t="array" ref="D20">INDEX(_xlfn.ANCHORARRAY('1. Initial definitions'!$R$25),1,D19)</f>
        <v>actuals</v>
      </c>
      <c r="E20" s="10" t="str" cm="1">
        <f t="array" ref="E20">INDEX(_xlfn.ANCHORARRAY('1. Initial definitions'!$R$25),1,E19)</f>
        <v>forecast</v>
      </c>
      <c r="F20" s="10" t="str" cm="1">
        <f t="array" ref="F20">INDEX(_xlfn.ANCHORARRAY('1. Initial definitions'!$R$25),1,F19)</f>
        <v>variance</v>
      </c>
      <c r="G20" s="10" t="str" cm="1">
        <f t="array" ref="G20">INDEX(_xlfn.ANCHORARRAY('1. Initial definitions'!$R$25),1,G19)</f>
        <v>variance %</v>
      </c>
      <c r="H20" t="str">
        <f ca="1">_xlfn.FORMULATEXT(C20)</f>
        <v>=INDEX('1. Initial definitions'!$R$25#,1,C19)</v>
      </c>
    </row>
    <row r="21" spans="1:8" x14ac:dyDescent="0.25">
      <c r="A21" t="s">
        <v>60</v>
      </c>
      <c r="C21" s="11" t="s">
        <v>56</v>
      </c>
      <c r="D21" s="11" t="s">
        <v>57</v>
      </c>
      <c r="E21" s="11" t="s">
        <v>58</v>
      </c>
      <c r="F21" s="11" t="s">
        <v>59</v>
      </c>
      <c r="G21" s="11" t="s">
        <v>59</v>
      </c>
    </row>
    <row r="22" spans="1:8" x14ac:dyDescent="0.25">
      <c r="A22">
        <v>116</v>
      </c>
      <c r="C22" s="14" cm="1">
        <f t="array" ref="C22">INDEX(_xlfn.ANCHORARRAY('1. Initial definitions'!$H$25),'3. Populating the output'!A22-1,1)</f>
        <v>33055</v>
      </c>
      <c r="D22" s="10" cm="1">
        <f t="array" ref="D22">INDEX(_xlfn.ANCHORARRAY('1. Initial definitions'!$J$25),'3. Populating the output'!A22-1,1)</f>
        <v>8.1838709677419352</v>
      </c>
      <c r="E22" s="10">
        <f>_xlfn.FORECAST.ETS($C22,_xlfn.ANCHORARRAY('1. Initial definitions'!$P$25),_xlfn.ANCHORARRAY('1. Initial definitions'!$N$25))</f>
        <v>6.8229788472697397</v>
      </c>
      <c r="F22" s="10">
        <f>E22-D22</f>
        <v>-1.3608921204721955</v>
      </c>
      <c r="G22" s="10">
        <f>E22/D22-1</f>
        <v>-0.16628953777941691</v>
      </c>
    </row>
    <row r="23" spans="1:8" x14ac:dyDescent="0.25">
      <c r="A23">
        <v>117</v>
      </c>
      <c r="C23" s="14" cm="1">
        <f t="array" ref="C23">INDEX(_xlfn.ANCHORARRAY('1. Initial definitions'!$H$25),'3. Populating the output'!A23-1,1)</f>
        <v>33086</v>
      </c>
      <c r="D23" s="10" cm="1">
        <f t="array" ref="D23">INDEX(_xlfn.ANCHORARRAY('1. Initial definitions'!$J$25),'3. Populating the output'!A23-1,1)</f>
        <v>7.8258064516129036</v>
      </c>
      <c r="E23" s="10">
        <f>_xlfn.FORECAST.ETS($C23,_xlfn.ANCHORARRAY('1. Initial definitions'!$P$25),_xlfn.ANCHORARRAY('1. Initial definitions'!$N$25))</f>
        <v>7.9330913111324222</v>
      </c>
      <c r="F23" s="10">
        <f t="shared" ref="F23:F27" si="0">E23-D23</f>
        <v>0.1072848595195186</v>
      </c>
      <c r="G23" s="10">
        <f t="shared" ref="G23:G27" si="1">E23/D23-1</f>
        <v>1.3709112304637561E-2</v>
      </c>
    </row>
    <row r="24" spans="1:8" x14ac:dyDescent="0.25">
      <c r="A24">
        <v>118</v>
      </c>
      <c r="C24" s="14" cm="1">
        <f t="array" ref="C24">INDEX(_xlfn.ANCHORARRAY('1. Initial definitions'!$H$25),'3. Populating the output'!A24-1,1)</f>
        <v>33117</v>
      </c>
      <c r="D24" s="10" cm="1">
        <f t="array" ref="D24">INDEX(_xlfn.ANCHORARRAY('1. Initial definitions'!$J$25),'3. Populating the output'!A24-1,1)</f>
        <v>9.1666666666666661</v>
      </c>
      <c r="E24" s="10">
        <f>_xlfn.FORECAST.ETS($C24,_xlfn.ANCHORARRAY('1. Initial definitions'!$P$25),_xlfn.ANCHORARRAY('1. Initial definitions'!$N$25))</f>
        <v>9.303980982409243</v>
      </c>
      <c r="F24" s="10">
        <f t="shared" si="0"/>
        <v>0.13731431574257691</v>
      </c>
      <c r="G24" s="10">
        <f t="shared" si="1"/>
        <v>1.4979743535553869E-2</v>
      </c>
    </row>
    <row r="25" spans="1:8" x14ac:dyDescent="0.25">
      <c r="A25">
        <v>119</v>
      </c>
      <c r="C25" s="14" cm="1">
        <f t="array" ref="C25">INDEX(_xlfn.ANCHORARRAY('1. Initial definitions'!$H$25),'3. Populating the output'!A25-1,1)</f>
        <v>33147</v>
      </c>
      <c r="D25" s="10" cm="1">
        <f t="array" ref="D25">INDEX(_xlfn.ANCHORARRAY('1. Initial definitions'!$J$25),'3. Populating the output'!A25-1,1)</f>
        <v>11.345161290322581</v>
      </c>
      <c r="E25" s="10">
        <f>_xlfn.FORECAST.ETS($C25,_xlfn.ANCHORARRAY('1. Initial definitions'!$P$25),_xlfn.ANCHORARRAY('1. Initial definitions'!$N$25))</f>
        <v>10.481246403772221</v>
      </c>
      <c r="F25" s="10">
        <f t="shared" si="0"/>
        <v>-0.86391488655035964</v>
      </c>
      <c r="G25" s="10">
        <f t="shared" si="1"/>
        <v>-7.614831243406639E-2</v>
      </c>
    </row>
    <row r="26" spans="1:8" x14ac:dyDescent="0.25">
      <c r="A26">
        <v>120</v>
      </c>
      <c r="C26" s="14" cm="1">
        <f t="array" ref="C26">INDEX(_xlfn.ANCHORARRAY('1. Initial definitions'!$H$25),'3. Populating the output'!A26-1,1)</f>
        <v>33178</v>
      </c>
      <c r="D26" s="10" cm="1">
        <f t="array" ref="D26">INDEX(_xlfn.ANCHORARRAY('1. Initial definitions'!$J$25),'3. Populating the output'!A26-1,1)</f>
        <v>12.656666666666666</v>
      </c>
      <c r="E26" s="10">
        <f>_xlfn.FORECAST.ETS($C26,_xlfn.ANCHORARRAY('1. Initial definitions'!$P$25),_xlfn.ANCHORARRAY('1. Initial definitions'!$N$25))</f>
        <v>12.848907410576878</v>
      </c>
      <c r="F26" s="10">
        <f t="shared" si="0"/>
        <v>0.19224074391021162</v>
      </c>
      <c r="G26" s="10">
        <f t="shared" si="1"/>
        <v>1.5188892065594706E-2</v>
      </c>
    </row>
    <row r="27" spans="1:8" x14ac:dyDescent="0.25">
      <c r="A27">
        <v>121</v>
      </c>
      <c r="C27" s="14" cm="1">
        <f t="array" ref="C27">INDEX(_xlfn.ANCHORARRAY('1. Initial definitions'!$H$25),'3. Populating the output'!A27-1,1)</f>
        <v>33208</v>
      </c>
      <c r="D27" s="10" cm="1">
        <f t="array" ref="D27">INDEX(_xlfn.ANCHORARRAY('1. Initial definitions'!$J$25),'3. Populating the output'!A27-1,1)</f>
        <v>14.36774193548387</v>
      </c>
      <c r="E27" s="10">
        <f>_xlfn.FORECAST.ETS($C27,_xlfn.ANCHORARRAY('1. Initial definitions'!$P$25),_xlfn.ANCHORARRAY('1. Initial definitions'!$N$25))</f>
        <v>14.248609305235627</v>
      </c>
      <c r="F27" s="10">
        <f t="shared" si="0"/>
        <v>-0.11913263024824339</v>
      </c>
      <c r="G27" s="10">
        <f t="shared" si="1"/>
        <v>-8.2916738610138152E-3</v>
      </c>
    </row>
    <row r="29" spans="1:8" ht="87" customHeight="1" x14ac:dyDescent="0.25">
      <c r="C29" s="19" t="str">
        <f ca="1">_xlfn.FORMULATEXT(C27)</f>
        <v>=INDEX('1. Initial definitions'!$H$25#,'3. Populating the output'!A27-1,1)</v>
      </c>
      <c r="D29" s="19" t="str">
        <f t="shared" ref="D29:G29" ca="1" si="2">_xlfn.FORMULATEXT(D27)</f>
        <v>=INDEX('1. Initial definitions'!$J$25#,'3. Populating the output'!A27-1,1)</v>
      </c>
      <c r="E29" s="19" t="str">
        <f t="shared" ca="1" si="2"/>
        <v>=FORECAST.ETS($C27,'1. Initial definitions'!$P$25#,'1. Initial definitions'!$N$25#)</v>
      </c>
      <c r="F29" s="18" t="str">
        <f t="shared" ca="1" si="2"/>
        <v>=E27-D27</v>
      </c>
      <c r="G29" s="18" t="str">
        <f t="shared" ca="1" si="2"/>
        <v>=E27/D27-1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C1D7-FF06-4EA7-BDF5-0C9313B935DA}">
  <sheetPr codeName="Sheet30"/>
  <dimension ref="A1:K121"/>
  <sheetViews>
    <sheetView topLeftCell="A85" workbookViewId="0">
      <selection activeCell="H100" sqref="H100"/>
    </sheetView>
  </sheetViews>
  <sheetFormatPr defaultRowHeight="15" x14ac:dyDescent="0.25"/>
  <cols>
    <col min="1" max="1" width="9.7109375" style="1" bestFit="1" customWidth="1"/>
    <col min="2" max="2" width="17.28515625" style="2" customWidth="1"/>
    <col min="3" max="3" width="11.7109375" style="2" customWidth="1"/>
    <col min="4" max="4" width="10.28515625" style="2" customWidth="1"/>
    <col min="5" max="5" width="9.140625" style="3"/>
    <col min="7" max="7" width="18.140625" bestFit="1" customWidth="1"/>
    <col min="8" max="8" width="54.85546875" bestFit="1" customWidth="1"/>
  </cols>
  <sheetData>
    <row r="1" spans="1:5" x14ac:dyDescent="0.25">
      <c r="A1" s="14" t="str" cm="1">
        <f t="array" ref="A1:E121">FORECAST.ETS.COMPARE(melbourne_temps[],2,1,$H$102)</f>
        <v>dates</v>
      </c>
      <c r="B1" s="23" t="str">
        <v>actuals</v>
      </c>
      <c r="C1" s="23" t="str">
        <v>forecast</v>
      </c>
      <c r="D1" s="23" t="str">
        <v>variance</v>
      </c>
      <c r="E1" s="24" t="str">
        <v>variance %</v>
      </c>
    </row>
    <row r="2" spans="1:5" x14ac:dyDescent="0.25">
      <c r="A2" s="14">
        <v>29587</v>
      </c>
      <c r="B2" s="23">
        <v>17.712903225806453</v>
      </c>
      <c r="C2" s="23">
        <v>17.712903225806453</v>
      </c>
      <c r="D2" s="23">
        <v>0</v>
      </c>
      <c r="E2" s="24">
        <v>0</v>
      </c>
    </row>
    <row r="3" spans="1:5" x14ac:dyDescent="0.25">
      <c r="A3" s="14">
        <v>29618</v>
      </c>
      <c r="B3" s="23">
        <v>17.678571428571431</v>
      </c>
      <c r="C3" s="23">
        <v>17.678571428571431</v>
      </c>
      <c r="D3" s="23">
        <v>0</v>
      </c>
      <c r="E3" s="24">
        <v>0</v>
      </c>
    </row>
    <row r="4" spans="1:5" x14ac:dyDescent="0.25">
      <c r="A4" s="14">
        <v>29646</v>
      </c>
      <c r="B4" s="23">
        <v>13.5</v>
      </c>
      <c r="C4" s="23">
        <v>13.5</v>
      </c>
      <c r="D4" s="23">
        <v>0</v>
      </c>
      <c r="E4" s="24">
        <v>0</v>
      </c>
    </row>
    <row r="5" spans="1:5" x14ac:dyDescent="0.25">
      <c r="A5" s="14">
        <v>29677</v>
      </c>
      <c r="B5" s="23">
        <v>12.356666666666666</v>
      </c>
      <c r="C5" s="23">
        <v>12.356666666666666</v>
      </c>
      <c r="D5" s="23">
        <v>0</v>
      </c>
      <c r="E5" s="24">
        <v>0</v>
      </c>
    </row>
    <row r="6" spans="1:5" x14ac:dyDescent="0.25">
      <c r="A6" s="14">
        <v>29707</v>
      </c>
      <c r="B6" s="23">
        <v>9.4903225806451612</v>
      </c>
      <c r="C6" s="23">
        <v>9.4903225806451612</v>
      </c>
      <c r="D6" s="23">
        <v>0</v>
      </c>
      <c r="E6" s="24">
        <v>0</v>
      </c>
    </row>
    <row r="7" spans="1:5" x14ac:dyDescent="0.25">
      <c r="A7" s="14">
        <v>29738</v>
      </c>
      <c r="B7" s="23">
        <v>7.3066666666666666</v>
      </c>
      <c r="C7" s="23">
        <v>7.3066666666666666</v>
      </c>
      <c r="D7" s="23">
        <v>0</v>
      </c>
      <c r="E7" s="24">
        <v>0</v>
      </c>
    </row>
    <row r="8" spans="1:5" x14ac:dyDescent="0.25">
      <c r="A8" s="14">
        <v>29768</v>
      </c>
      <c r="B8" s="23">
        <v>7.5774193548387085</v>
      </c>
      <c r="C8" s="23">
        <v>7.5774193548387085</v>
      </c>
      <c r="D8" s="23">
        <v>0</v>
      </c>
      <c r="E8" s="24">
        <v>0</v>
      </c>
    </row>
    <row r="9" spans="1:5" x14ac:dyDescent="0.25">
      <c r="A9" s="14">
        <v>29799</v>
      </c>
      <c r="B9" s="23">
        <v>7.2387096774193544</v>
      </c>
      <c r="C9" s="23">
        <v>7.2387096774193544</v>
      </c>
      <c r="D9" s="23">
        <v>0</v>
      </c>
      <c r="E9" s="24">
        <v>0</v>
      </c>
    </row>
    <row r="10" spans="1:5" x14ac:dyDescent="0.25">
      <c r="A10" s="14">
        <v>29830</v>
      </c>
      <c r="B10" s="23">
        <v>10.143333333333334</v>
      </c>
      <c r="C10" s="23">
        <v>10.143333333333334</v>
      </c>
      <c r="D10" s="23">
        <v>0</v>
      </c>
      <c r="E10" s="24">
        <v>0</v>
      </c>
    </row>
    <row r="11" spans="1:5" x14ac:dyDescent="0.25">
      <c r="A11" s="14">
        <v>29860</v>
      </c>
      <c r="B11" s="23">
        <v>10.087096774193547</v>
      </c>
      <c r="C11" s="23">
        <v>10.087096774193547</v>
      </c>
      <c r="D11" s="23">
        <v>0</v>
      </c>
      <c r="E11" s="24">
        <v>0</v>
      </c>
    </row>
    <row r="12" spans="1:5" x14ac:dyDescent="0.25">
      <c r="A12" s="14">
        <v>29891</v>
      </c>
      <c r="B12" s="23">
        <v>11.89</v>
      </c>
      <c r="C12" s="23">
        <v>11.89</v>
      </c>
      <c r="D12" s="23">
        <v>0</v>
      </c>
      <c r="E12" s="24">
        <v>0</v>
      </c>
    </row>
    <row r="13" spans="1:5" x14ac:dyDescent="0.25">
      <c r="A13" s="14">
        <v>29921</v>
      </c>
      <c r="B13" s="23">
        <v>13.680645161290322</v>
      </c>
      <c r="C13" s="23">
        <v>13.680645161290322</v>
      </c>
      <c r="D13" s="23">
        <v>0</v>
      </c>
      <c r="E13" s="24">
        <v>0</v>
      </c>
    </row>
    <row r="14" spans="1:5" x14ac:dyDescent="0.25">
      <c r="A14" s="14">
        <v>29952</v>
      </c>
      <c r="B14" s="23">
        <v>16.56774193548387</v>
      </c>
      <c r="C14" s="23">
        <v>16.56774193548387</v>
      </c>
      <c r="D14" s="23">
        <v>0</v>
      </c>
      <c r="E14" s="24">
        <v>0</v>
      </c>
    </row>
    <row r="15" spans="1:5" x14ac:dyDescent="0.25">
      <c r="A15" s="14">
        <v>29983</v>
      </c>
      <c r="B15" s="23">
        <v>15.921428571428571</v>
      </c>
      <c r="C15" s="23">
        <v>15.921428571428571</v>
      </c>
      <c r="D15" s="23">
        <v>0</v>
      </c>
      <c r="E15" s="24">
        <v>0</v>
      </c>
    </row>
    <row r="16" spans="1:5" x14ac:dyDescent="0.25">
      <c r="A16" s="14">
        <v>30011</v>
      </c>
      <c r="B16" s="23">
        <v>14.935483870967742</v>
      </c>
      <c r="C16" s="23">
        <v>14.935483870967742</v>
      </c>
      <c r="D16" s="23">
        <v>0</v>
      </c>
      <c r="E16" s="24">
        <v>0</v>
      </c>
    </row>
    <row r="17" spans="1:5" x14ac:dyDescent="0.25">
      <c r="A17" s="14">
        <v>30042</v>
      </c>
      <c r="B17" s="23">
        <v>11.47</v>
      </c>
      <c r="C17" s="23">
        <v>11.47</v>
      </c>
      <c r="D17" s="23">
        <v>0</v>
      </c>
      <c r="E17" s="24">
        <v>0</v>
      </c>
    </row>
    <row r="18" spans="1:5" x14ac:dyDescent="0.25">
      <c r="A18" s="14">
        <v>30072</v>
      </c>
      <c r="B18" s="23">
        <v>9.5838709677419356</v>
      </c>
      <c r="C18" s="23">
        <v>9.5838709677419356</v>
      </c>
      <c r="D18" s="23">
        <v>0</v>
      </c>
      <c r="E18" s="24">
        <v>0</v>
      </c>
    </row>
    <row r="19" spans="1:5" x14ac:dyDescent="0.25">
      <c r="A19" s="14">
        <v>30103</v>
      </c>
      <c r="B19" s="23">
        <v>5.6066666666666674</v>
      </c>
      <c r="C19" s="23">
        <v>5.6066666666666674</v>
      </c>
      <c r="D19" s="23">
        <v>0</v>
      </c>
      <c r="E19" s="24">
        <v>0</v>
      </c>
    </row>
    <row r="20" spans="1:5" x14ac:dyDescent="0.25">
      <c r="A20" s="14">
        <v>30133</v>
      </c>
      <c r="B20" s="23">
        <v>4.6419354838709674</v>
      </c>
      <c r="C20" s="23">
        <v>4.6419354838709674</v>
      </c>
      <c r="D20" s="23">
        <v>0</v>
      </c>
      <c r="E20" s="24">
        <v>0</v>
      </c>
    </row>
    <row r="21" spans="1:5" x14ac:dyDescent="0.25">
      <c r="A21" s="14">
        <v>30164</v>
      </c>
      <c r="B21" s="23">
        <v>7.9032258064516121</v>
      </c>
      <c r="C21" s="23">
        <v>7.9032258064516121</v>
      </c>
      <c r="D21" s="23">
        <v>0</v>
      </c>
      <c r="E21" s="24">
        <v>0</v>
      </c>
    </row>
    <row r="22" spans="1:5" x14ac:dyDescent="0.25">
      <c r="A22" s="14">
        <v>30195</v>
      </c>
      <c r="B22" s="23">
        <v>7.28</v>
      </c>
      <c r="C22" s="23">
        <v>7.28</v>
      </c>
      <c r="D22" s="23">
        <v>0</v>
      </c>
      <c r="E22" s="24">
        <v>0</v>
      </c>
    </row>
    <row r="23" spans="1:5" x14ac:dyDescent="0.25">
      <c r="A23" s="14">
        <v>30225</v>
      </c>
      <c r="B23" s="23">
        <v>9.5451612903225804</v>
      </c>
      <c r="C23" s="23">
        <v>9.5451612903225804</v>
      </c>
      <c r="D23" s="23">
        <v>0</v>
      </c>
      <c r="E23" s="24">
        <v>0</v>
      </c>
    </row>
    <row r="24" spans="1:5" x14ac:dyDescent="0.25">
      <c r="A24" s="14">
        <v>30256</v>
      </c>
      <c r="B24" s="23">
        <v>12.486666666666666</v>
      </c>
      <c r="C24" s="23">
        <v>12.486666666666666</v>
      </c>
      <c r="D24" s="23">
        <v>0</v>
      </c>
      <c r="E24" s="24">
        <v>0</v>
      </c>
    </row>
    <row r="25" spans="1:5" x14ac:dyDescent="0.25">
      <c r="A25" s="14">
        <v>30286</v>
      </c>
      <c r="B25" s="23">
        <v>13.75483870967742</v>
      </c>
      <c r="C25" s="23">
        <v>13.75483870967742</v>
      </c>
      <c r="D25" s="23">
        <v>0</v>
      </c>
      <c r="E25" s="24">
        <v>0</v>
      </c>
    </row>
    <row r="26" spans="1:5" x14ac:dyDescent="0.25">
      <c r="A26" s="14">
        <v>30317</v>
      </c>
      <c r="B26" s="23">
        <v>13.180645161290322</v>
      </c>
      <c r="C26" s="23">
        <v>13.180645161290322</v>
      </c>
      <c r="D26" s="23">
        <v>0</v>
      </c>
      <c r="E26" s="24">
        <v>0</v>
      </c>
    </row>
    <row r="27" spans="1:5" x14ac:dyDescent="0.25">
      <c r="A27" s="14">
        <v>30348</v>
      </c>
      <c r="B27" s="23">
        <v>16.807142857142857</v>
      </c>
      <c r="C27" s="23">
        <v>16.807142857142857</v>
      </c>
      <c r="D27" s="23">
        <v>0</v>
      </c>
      <c r="E27" s="24">
        <v>0</v>
      </c>
    </row>
    <row r="28" spans="1:5" x14ac:dyDescent="0.25">
      <c r="A28" s="14">
        <v>30376</v>
      </c>
      <c r="B28" s="23">
        <v>15.77741935483871</v>
      </c>
      <c r="C28" s="23">
        <v>15.77741935483871</v>
      </c>
      <c r="D28" s="23">
        <v>0</v>
      </c>
      <c r="E28" s="24">
        <v>0</v>
      </c>
    </row>
    <row r="29" spans="1:5" x14ac:dyDescent="0.25">
      <c r="A29" s="14">
        <v>30407</v>
      </c>
      <c r="B29" s="23">
        <v>10.596666666666668</v>
      </c>
      <c r="C29" s="23">
        <v>10.596666666666668</v>
      </c>
      <c r="D29" s="23">
        <v>0</v>
      </c>
      <c r="E29" s="24">
        <v>0</v>
      </c>
    </row>
    <row r="30" spans="1:5" x14ac:dyDescent="0.25">
      <c r="A30" s="14">
        <v>30437</v>
      </c>
      <c r="B30" s="23">
        <v>10.116129032258065</v>
      </c>
      <c r="C30" s="23">
        <v>10.116129032258065</v>
      </c>
      <c r="D30" s="23">
        <v>0</v>
      </c>
      <c r="E30" s="24">
        <v>0</v>
      </c>
    </row>
    <row r="31" spans="1:5" x14ac:dyDescent="0.25">
      <c r="A31" s="14">
        <v>30468</v>
      </c>
      <c r="B31" s="23">
        <v>6.6</v>
      </c>
      <c r="C31" s="23">
        <v>6.6</v>
      </c>
      <c r="D31" s="23">
        <v>0</v>
      </c>
      <c r="E31" s="24">
        <v>0</v>
      </c>
    </row>
    <row r="32" spans="1:5" x14ac:dyDescent="0.25">
      <c r="A32" s="14">
        <v>30498</v>
      </c>
      <c r="B32" s="23">
        <v>6.8903225806451616</v>
      </c>
      <c r="C32" s="23">
        <v>6.8903225806451616</v>
      </c>
      <c r="D32" s="23">
        <v>0</v>
      </c>
      <c r="E32" s="24">
        <v>0</v>
      </c>
    </row>
    <row r="33" spans="1:5" x14ac:dyDescent="0.25">
      <c r="A33" s="14">
        <v>30529</v>
      </c>
      <c r="B33" s="23">
        <v>8.7064516129032263</v>
      </c>
      <c r="C33" s="23">
        <v>8.7064516129032263</v>
      </c>
      <c r="D33" s="23">
        <v>0</v>
      </c>
      <c r="E33" s="24">
        <v>0</v>
      </c>
    </row>
    <row r="34" spans="1:5" x14ac:dyDescent="0.25">
      <c r="A34" s="14">
        <v>30560</v>
      </c>
      <c r="B34" s="23">
        <v>9.2100000000000009</v>
      </c>
      <c r="C34" s="23">
        <v>9.2100000000000009</v>
      </c>
      <c r="D34" s="23">
        <v>0</v>
      </c>
      <c r="E34" s="24">
        <v>0</v>
      </c>
    </row>
    <row r="35" spans="1:5" x14ac:dyDescent="0.25">
      <c r="A35" s="14">
        <v>30590</v>
      </c>
      <c r="B35" s="23">
        <v>10.312903225806451</v>
      </c>
      <c r="C35" s="23">
        <v>10.312903225806451</v>
      </c>
      <c r="D35" s="23">
        <v>0</v>
      </c>
      <c r="E35" s="24">
        <v>0</v>
      </c>
    </row>
    <row r="36" spans="1:5" x14ac:dyDescent="0.25">
      <c r="A36" s="14">
        <v>30621</v>
      </c>
      <c r="B36" s="23">
        <v>11.993333333333334</v>
      </c>
      <c r="C36" s="23">
        <v>11.993333333333334</v>
      </c>
      <c r="D36" s="23">
        <v>0</v>
      </c>
      <c r="E36" s="24">
        <v>0</v>
      </c>
    </row>
    <row r="37" spans="1:5" x14ac:dyDescent="0.25">
      <c r="A37" s="14">
        <v>30651</v>
      </c>
      <c r="B37" s="23">
        <v>14.396774193548387</v>
      </c>
      <c r="C37" s="23">
        <v>14.396774193548387</v>
      </c>
      <c r="D37" s="23">
        <v>0</v>
      </c>
      <c r="E37" s="24">
        <v>0</v>
      </c>
    </row>
    <row r="38" spans="1:5" x14ac:dyDescent="0.25">
      <c r="A38" s="14">
        <v>30682</v>
      </c>
      <c r="B38" s="23">
        <v>14.309677419354838</v>
      </c>
      <c r="C38" s="23">
        <v>14.309677419354838</v>
      </c>
      <c r="D38" s="23">
        <v>0</v>
      </c>
      <c r="E38" s="24">
        <v>0</v>
      </c>
    </row>
    <row r="39" spans="1:5" x14ac:dyDescent="0.25">
      <c r="A39" s="14">
        <v>30713</v>
      </c>
      <c r="B39" s="23">
        <v>14.944827586206896</v>
      </c>
      <c r="C39" s="23">
        <v>14.944827586206896</v>
      </c>
      <c r="D39" s="23">
        <v>0</v>
      </c>
      <c r="E39" s="24">
        <v>0</v>
      </c>
    </row>
    <row r="40" spans="1:5" x14ac:dyDescent="0.25">
      <c r="A40" s="14">
        <v>30742</v>
      </c>
      <c r="B40" s="23">
        <v>12.86774193548387</v>
      </c>
      <c r="C40" s="23">
        <v>12.86774193548387</v>
      </c>
      <c r="D40" s="23">
        <v>0</v>
      </c>
      <c r="E40" s="24">
        <v>0</v>
      </c>
    </row>
    <row r="41" spans="1:5" x14ac:dyDescent="0.25">
      <c r="A41" s="14">
        <v>30773</v>
      </c>
      <c r="B41" s="23">
        <v>10.75</v>
      </c>
      <c r="C41" s="23">
        <v>10.75</v>
      </c>
      <c r="D41" s="23">
        <v>0</v>
      </c>
      <c r="E41" s="24">
        <v>0</v>
      </c>
    </row>
    <row r="42" spans="1:5" x14ac:dyDescent="0.25">
      <c r="A42" s="14">
        <v>30803</v>
      </c>
      <c r="B42" s="23">
        <v>8.1129032258064502</v>
      </c>
      <c r="C42" s="23">
        <v>8.1129032258064502</v>
      </c>
      <c r="D42" s="23">
        <v>0</v>
      </c>
      <c r="E42" s="24">
        <v>0</v>
      </c>
    </row>
    <row r="43" spans="1:5" x14ac:dyDescent="0.25">
      <c r="A43" s="14">
        <v>30834</v>
      </c>
      <c r="B43" s="23">
        <v>7.73</v>
      </c>
      <c r="C43" s="23">
        <v>7.73</v>
      </c>
      <c r="D43" s="23">
        <v>0</v>
      </c>
      <c r="E43" s="24">
        <v>0</v>
      </c>
    </row>
    <row r="44" spans="1:5" x14ac:dyDescent="0.25">
      <c r="A44" s="14">
        <v>30864</v>
      </c>
      <c r="B44" s="23">
        <v>5.9870967741935486</v>
      </c>
      <c r="C44" s="23">
        <v>5.9870967741935486</v>
      </c>
      <c r="D44" s="23">
        <v>0</v>
      </c>
      <c r="E44" s="24">
        <v>0</v>
      </c>
    </row>
    <row r="45" spans="1:5" x14ac:dyDescent="0.25">
      <c r="A45" s="14">
        <v>30895</v>
      </c>
      <c r="B45" s="23">
        <v>8.6967741935483875</v>
      </c>
      <c r="C45" s="23">
        <v>8.6967741935483875</v>
      </c>
      <c r="D45" s="23">
        <v>0</v>
      </c>
      <c r="E45" s="24">
        <v>0</v>
      </c>
    </row>
    <row r="46" spans="1:5" x14ac:dyDescent="0.25">
      <c r="A46" s="14">
        <v>30926</v>
      </c>
      <c r="B46" s="23">
        <v>8.0466666666666669</v>
      </c>
      <c r="C46" s="23">
        <v>8.0466666666666669</v>
      </c>
      <c r="D46" s="23">
        <v>0</v>
      </c>
      <c r="E46" s="24">
        <v>0</v>
      </c>
    </row>
    <row r="47" spans="1:5" x14ac:dyDescent="0.25">
      <c r="A47" s="14">
        <v>30956</v>
      </c>
      <c r="B47" s="23">
        <v>10.63225806451613</v>
      </c>
      <c r="C47" s="23">
        <v>10.63225806451613</v>
      </c>
      <c r="D47" s="23">
        <v>0</v>
      </c>
      <c r="E47" s="24">
        <v>0</v>
      </c>
    </row>
    <row r="48" spans="1:5" x14ac:dyDescent="0.25">
      <c r="A48" s="14">
        <v>30987</v>
      </c>
      <c r="B48" s="23">
        <v>12.623333333333333</v>
      </c>
      <c r="C48" s="23">
        <v>12.623333333333333</v>
      </c>
      <c r="D48" s="23">
        <v>0</v>
      </c>
      <c r="E48" s="24">
        <v>0</v>
      </c>
    </row>
    <row r="49" spans="1:5" x14ac:dyDescent="0.25">
      <c r="A49" s="14">
        <v>31017</v>
      </c>
      <c r="B49" s="23">
        <v>12.643333333333333</v>
      </c>
      <c r="C49" s="23">
        <v>12.643333333333333</v>
      </c>
      <c r="D49" s="23">
        <v>0</v>
      </c>
      <c r="E49" s="24">
        <v>0</v>
      </c>
    </row>
    <row r="50" spans="1:5" x14ac:dyDescent="0.25">
      <c r="A50" s="14">
        <v>31048</v>
      </c>
      <c r="B50" s="23">
        <v>14.219354838709677</v>
      </c>
      <c r="C50" s="23">
        <v>14.219354838709677</v>
      </c>
      <c r="D50" s="23">
        <v>0</v>
      </c>
      <c r="E50" s="24">
        <v>0</v>
      </c>
    </row>
    <row r="51" spans="1:5" x14ac:dyDescent="0.25">
      <c r="A51" s="14">
        <v>31079</v>
      </c>
      <c r="B51" s="23">
        <v>14.032142857142857</v>
      </c>
      <c r="C51" s="23">
        <v>14.032142857142857</v>
      </c>
      <c r="D51" s="23">
        <v>0</v>
      </c>
      <c r="E51" s="24">
        <v>0</v>
      </c>
    </row>
    <row r="52" spans="1:5" x14ac:dyDescent="0.25">
      <c r="A52" s="14">
        <v>31107</v>
      </c>
      <c r="B52" s="23">
        <v>15.877419354838711</v>
      </c>
      <c r="C52" s="23">
        <v>15.877419354838711</v>
      </c>
      <c r="D52" s="23">
        <v>0</v>
      </c>
      <c r="E52" s="24">
        <v>0</v>
      </c>
    </row>
    <row r="53" spans="1:5" x14ac:dyDescent="0.25">
      <c r="A53" s="14">
        <v>31138</v>
      </c>
      <c r="B53" s="23">
        <v>12.976666666666667</v>
      </c>
      <c r="C53" s="23">
        <v>12.976666666666667</v>
      </c>
      <c r="D53" s="23">
        <v>0</v>
      </c>
      <c r="E53" s="24">
        <v>0</v>
      </c>
    </row>
    <row r="54" spans="1:5" x14ac:dyDescent="0.25">
      <c r="A54" s="14">
        <v>31168</v>
      </c>
      <c r="B54" s="23">
        <v>9.4193548387096779</v>
      </c>
      <c r="C54" s="23">
        <v>9.4193548387096779</v>
      </c>
      <c r="D54" s="23">
        <v>0</v>
      </c>
      <c r="E54" s="24">
        <v>0</v>
      </c>
    </row>
    <row r="55" spans="1:5" x14ac:dyDescent="0.25">
      <c r="A55" s="14">
        <v>31199</v>
      </c>
      <c r="B55" s="23">
        <v>7.0733333333333324</v>
      </c>
      <c r="C55" s="23">
        <v>7.0733333333333324</v>
      </c>
      <c r="D55" s="23">
        <v>0</v>
      </c>
      <c r="E55" s="24">
        <v>0</v>
      </c>
    </row>
    <row r="56" spans="1:5" x14ac:dyDescent="0.25">
      <c r="A56" s="14">
        <v>31229</v>
      </c>
      <c r="B56" s="23">
        <v>6.1354838709677431</v>
      </c>
      <c r="C56" s="23">
        <v>6.1354838709677431</v>
      </c>
      <c r="D56" s="23">
        <v>0</v>
      </c>
      <c r="E56" s="24">
        <v>0</v>
      </c>
    </row>
    <row r="57" spans="1:5" x14ac:dyDescent="0.25">
      <c r="A57" s="14">
        <v>31260</v>
      </c>
      <c r="B57" s="23">
        <v>7.6354838709677422</v>
      </c>
      <c r="C57" s="23">
        <v>7.6354838709677422</v>
      </c>
      <c r="D57" s="23">
        <v>0</v>
      </c>
      <c r="E57" s="24">
        <v>0</v>
      </c>
    </row>
    <row r="58" spans="1:5" x14ac:dyDescent="0.25">
      <c r="A58" s="14">
        <v>31291</v>
      </c>
      <c r="B58" s="23">
        <v>8.8033333333333328</v>
      </c>
      <c r="C58" s="23">
        <v>8.8033333333333328</v>
      </c>
      <c r="D58" s="23">
        <v>0</v>
      </c>
      <c r="E58" s="24">
        <v>0</v>
      </c>
    </row>
    <row r="59" spans="1:5" x14ac:dyDescent="0.25">
      <c r="A59" s="14">
        <v>31321</v>
      </c>
      <c r="B59" s="23">
        <v>10.490322580645161</v>
      </c>
      <c r="C59" s="23">
        <v>10.490322580645161</v>
      </c>
      <c r="D59" s="23">
        <v>0</v>
      </c>
      <c r="E59" s="24">
        <v>0</v>
      </c>
    </row>
    <row r="60" spans="1:5" x14ac:dyDescent="0.25">
      <c r="A60" s="14">
        <v>31352</v>
      </c>
      <c r="B60" s="23">
        <v>13.073333333333334</v>
      </c>
      <c r="C60" s="23">
        <v>13.073333333333334</v>
      </c>
      <c r="D60" s="23">
        <v>0</v>
      </c>
      <c r="E60" s="24">
        <v>0</v>
      </c>
    </row>
    <row r="61" spans="1:5" x14ac:dyDescent="0.25">
      <c r="A61" s="14">
        <v>31382</v>
      </c>
      <c r="B61" s="23">
        <v>14.109677419354838</v>
      </c>
      <c r="C61" s="23">
        <v>14.109677419354838</v>
      </c>
      <c r="D61" s="23">
        <v>0</v>
      </c>
      <c r="E61" s="24">
        <v>0</v>
      </c>
    </row>
    <row r="62" spans="1:5" x14ac:dyDescent="0.25">
      <c r="A62" s="14">
        <v>31413</v>
      </c>
      <c r="B62" s="23">
        <v>13.825806451612904</v>
      </c>
      <c r="C62" s="23">
        <v>13.825806451612904</v>
      </c>
      <c r="D62" s="23">
        <v>0</v>
      </c>
      <c r="E62" s="24">
        <v>0</v>
      </c>
    </row>
    <row r="63" spans="1:5" x14ac:dyDescent="0.25">
      <c r="A63" s="14">
        <v>31444</v>
      </c>
      <c r="B63" s="23">
        <v>14.196428571428571</v>
      </c>
      <c r="C63" s="23">
        <v>14.196428571428571</v>
      </c>
      <c r="D63" s="23">
        <v>0</v>
      </c>
      <c r="E63" s="24">
        <v>0</v>
      </c>
    </row>
    <row r="64" spans="1:5" x14ac:dyDescent="0.25">
      <c r="A64" s="14">
        <v>31472</v>
      </c>
      <c r="B64" s="23">
        <v>14.69032258064516</v>
      </c>
      <c r="C64" s="23">
        <v>14.69032258064516</v>
      </c>
      <c r="D64" s="23">
        <v>0</v>
      </c>
      <c r="E64" s="24">
        <v>0</v>
      </c>
    </row>
    <row r="65" spans="1:5" x14ac:dyDescent="0.25">
      <c r="A65" s="14">
        <v>31503</v>
      </c>
      <c r="B65" s="23">
        <v>11.653333333333332</v>
      </c>
      <c r="C65" s="23">
        <v>11.653333333333332</v>
      </c>
      <c r="D65" s="23">
        <v>0</v>
      </c>
      <c r="E65" s="24">
        <v>0</v>
      </c>
    </row>
    <row r="66" spans="1:5" x14ac:dyDescent="0.25">
      <c r="A66" s="14">
        <v>31533</v>
      </c>
      <c r="B66" s="23">
        <v>10.274193548387096</v>
      </c>
      <c r="C66" s="23">
        <v>10.274193548387096</v>
      </c>
      <c r="D66" s="23">
        <v>0</v>
      </c>
      <c r="E66" s="24">
        <v>0</v>
      </c>
    </row>
    <row r="67" spans="1:5" x14ac:dyDescent="0.25">
      <c r="A67" s="14">
        <v>31564</v>
      </c>
      <c r="B67" s="23">
        <v>7.5266666666666664</v>
      </c>
      <c r="C67" s="23">
        <v>7.5266666666666664</v>
      </c>
      <c r="D67" s="23">
        <v>0</v>
      </c>
      <c r="E67" s="24">
        <v>0</v>
      </c>
    </row>
    <row r="68" spans="1:5" x14ac:dyDescent="0.25">
      <c r="A68" s="14">
        <v>31594</v>
      </c>
      <c r="B68" s="23">
        <v>6.9612903225806448</v>
      </c>
      <c r="C68" s="23">
        <v>6.9612903225806448</v>
      </c>
      <c r="D68" s="23">
        <v>0</v>
      </c>
      <c r="E68" s="24">
        <v>0</v>
      </c>
    </row>
    <row r="69" spans="1:5" x14ac:dyDescent="0.25">
      <c r="A69" s="14">
        <v>31625</v>
      </c>
      <c r="B69" s="23">
        <v>7.387096774193548</v>
      </c>
      <c r="C69" s="23">
        <v>7.387096774193548</v>
      </c>
      <c r="D69" s="23">
        <v>0</v>
      </c>
      <c r="E69" s="24">
        <v>0</v>
      </c>
    </row>
    <row r="70" spans="1:5" x14ac:dyDescent="0.25">
      <c r="A70" s="14">
        <v>31656</v>
      </c>
      <c r="B70" s="23">
        <v>8.9333333333333336</v>
      </c>
      <c r="C70" s="23">
        <v>8.9333333333333336</v>
      </c>
      <c r="D70" s="23">
        <v>0</v>
      </c>
      <c r="E70" s="24">
        <v>0</v>
      </c>
    </row>
    <row r="71" spans="1:5" x14ac:dyDescent="0.25">
      <c r="A71" s="14">
        <v>31686</v>
      </c>
      <c r="B71" s="23">
        <v>9.6838709677419352</v>
      </c>
      <c r="C71" s="23">
        <v>9.6838709677419352</v>
      </c>
      <c r="D71" s="23">
        <v>0</v>
      </c>
      <c r="E71" s="24">
        <v>0</v>
      </c>
    </row>
    <row r="72" spans="1:5" x14ac:dyDescent="0.25">
      <c r="A72" s="14">
        <v>31717</v>
      </c>
      <c r="B72" s="23">
        <v>11.793333333333333</v>
      </c>
      <c r="C72" s="23">
        <v>11.793333333333333</v>
      </c>
      <c r="D72" s="23">
        <v>0</v>
      </c>
      <c r="E72" s="24">
        <v>0</v>
      </c>
    </row>
    <row r="73" spans="1:5" x14ac:dyDescent="0.25">
      <c r="A73" s="14">
        <v>31747</v>
      </c>
      <c r="B73" s="23">
        <v>12.935483870967742</v>
      </c>
      <c r="C73" s="23">
        <v>12.935483870967742</v>
      </c>
      <c r="D73" s="23">
        <v>0</v>
      </c>
      <c r="E73" s="24">
        <v>0</v>
      </c>
    </row>
    <row r="74" spans="1:5" x14ac:dyDescent="0.25">
      <c r="A74" s="14">
        <v>31778</v>
      </c>
      <c r="B74" s="23">
        <v>13.235483870967743</v>
      </c>
      <c r="C74" s="23">
        <v>13.235483870967743</v>
      </c>
      <c r="D74" s="23">
        <v>0</v>
      </c>
      <c r="E74" s="24">
        <v>0</v>
      </c>
    </row>
    <row r="75" spans="1:5" x14ac:dyDescent="0.25">
      <c r="A75" s="14">
        <v>31809</v>
      </c>
      <c r="B75" s="23">
        <v>13.889285714285714</v>
      </c>
      <c r="C75" s="23">
        <v>13.889285714285714</v>
      </c>
      <c r="D75" s="23">
        <v>0</v>
      </c>
      <c r="E75" s="24">
        <v>0</v>
      </c>
    </row>
    <row r="76" spans="1:5" x14ac:dyDescent="0.25">
      <c r="A76" s="14">
        <v>31837</v>
      </c>
      <c r="B76" s="23">
        <v>12.619354838709677</v>
      </c>
      <c r="C76" s="23">
        <v>12.619354838709677</v>
      </c>
      <c r="D76" s="23">
        <v>0</v>
      </c>
      <c r="E76" s="24">
        <v>0</v>
      </c>
    </row>
    <row r="77" spans="1:5" x14ac:dyDescent="0.25">
      <c r="A77" s="14">
        <v>31868</v>
      </c>
      <c r="B77" s="23">
        <v>12.25</v>
      </c>
      <c r="C77" s="23">
        <v>12.25</v>
      </c>
      <c r="D77" s="23">
        <v>0</v>
      </c>
      <c r="E77" s="24">
        <v>0</v>
      </c>
    </row>
    <row r="78" spans="1:5" x14ac:dyDescent="0.25">
      <c r="A78" s="14">
        <v>31898</v>
      </c>
      <c r="B78" s="23">
        <v>9.806451612903226</v>
      </c>
      <c r="C78" s="23">
        <v>9.806451612903226</v>
      </c>
      <c r="D78" s="23">
        <v>0</v>
      </c>
      <c r="E78" s="24">
        <v>0</v>
      </c>
    </row>
    <row r="79" spans="1:5" x14ac:dyDescent="0.25">
      <c r="A79" s="14">
        <v>31929</v>
      </c>
      <c r="B79" s="23">
        <v>8.2733333333333334</v>
      </c>
      <c r="C79" s="23">
        <v>8.2733333333333334</v>
      </c>
      <c r="D79" s="23">
        <v>0</v>
      </c>
      <c r="E79" s="24">
        <v>0</v>
      </c>
    </row>
    <row r="80" spans="1:5" x14ac:dyDescent="0.25">
      <c r="A80" s="14">
        <v>31959</v>
      </c>
      <c r="B80" s="23">
        <v>5.9838709677419359</v>
      </c>
      <c r="C80" s="23">
        <v>5.9838709677419359</v>
      </c>
      <c r="D80" s="23">
        <v>0</v>
      </c>
      <c r="E80" s="24">
        <v>0</v>
      </c>
    </row>
    <row r="81" spans="1:5" x14ac:dyDescent="0.25">
      <c r="A81" s="14">
        <v>31990</v>
      </c>
      <c r="B81" s="23">
        <v>8.0225806451612911</v>
      </c>
      <c r="C81" s="23">
        <v>8.0225806451612911</v>
      </c>
      <c r="D81" s="23">
        <v>0</v>
      </c>
      <c r="E81" s="24">
        <v>0</v>
      </c>
    </row>
    <row r="82" spans="1:5" x14ac:dyDescent="0.25">
      <c r="A82" s="14">
        <v>32021</v>
      </c>
      <c r="B82" s="23">
        <v>9.8099999999999987</v>
      </c>
      <c r="C82" s="23">
        <v>9.8099999999999987</v>
      </c>
      <c r="D82" s="23">
        <v>0</v>
      </c>
      <c r="E82" s="24">
        <v>0</v>
      </c>
    </row>
    <row r="83" spans="1:5" x14ac:dyDescent="0.25">
      <c r="A83" s="14">
        <v>32051</v>
      </c>
      <c r="B83" s="23">
        <v>10.238709677419354</v>
      </c>
      <c r="C83" s="23">
        <v>10.238709677419354</v>
      </c>
      <c r="D83" s="23">
        <v>0</v>
      </c>
      <c r="E83" s="24">
        <v>0</v>
      </c>
    </row>
    <row r="84" spans="1:5" x14ac:dyDescent="0.25">
      <c r="A84" s="14">
        <v>32082</v>
      </c>
      <c r="B84" s="23">
        <v>13.150000000000002</v>
      </c>
      <c r="C84" s="23">
        <v>13.150000000000002</v>
      </c>
      <c r="D84" s="23">
        <v>0</v>
      </c>
      <c r="E84" s="24">
        <v>0</v>
      </c>
    </row>
    <row r="85" spans="1:5" x14ac:dyDescent="0.25">
      <c r="A85" s="14">
        <v>32112</v>
      </c>
      <c r="B85" s="23">
        <v>13.254838709677419</v>
      </c>
      <c r="C85" s="23">
        <v>13.254838709677419</v>
      </c>
      <c r="D85" s="23">
        <v>0</v>
      </c>
      <c r="E85" s="24">
        <v>0</v>
      </c>
    </row>
    <row r="86" spans="1:5" x14ac:dyDescent="0.25">
      <c r="A86" s="14">
        <v>32143</v>
      </c>
      <c r="B86" s="23">
        <v>16.493548387096773</v>
      </c>
      <c r="C86" s="23">
        <v>16.493548387096773</v>
      </c>
      <c r="D86" s="23">
        <v>0</v>
      </c>
      <c r="E86" s="24">
        <v>0</v>
      </c>
    </row>
    <row r="87" spans="1:5" x14ac:dyDescent="0.25">
      <c r="A87" s="14">
        <v>32174</v>
      </c>
      <c r="B87" s="23">
        <v>14.524137931034483</v>
      </c>
      <c r="C87" s="23">
        <v>14.524137931034483</v>
      </c>
      <c r="D87" s="23">
        <v>0</v>
      </c>
      <c r="E87" s="24">
        <v>0</v>
      </c>
    </row>
    <row r="88" spans="1:5" x14ac:dyDescent="0.25">
      <c r="A88" s="14">
        <v>32203</v>
      </c>
      <c r="B88" s="23">
        <v>14.748387096774193</v>
      </c>
      <c r="C88" s="23">
        <v>14.748387096774193</v>
      </c>
      <c r="D88" s="23">
        <v>0</v>
      </c>
      <c r="E88" s="24">
        <v>0</v>
      </c>
    </row>
    <row r="89" spans="1:5" x14ac:dyDescent="0.25">
      <c r="A89" s="14">
        <v>32234</v>
      </c>
      <c r="B89" s="23">
        <v>12.833333333333334</v>
      </c>
      <c r="C89" s="23">
        <v>12.833333333333334</v>
      </c>
      <c r="D89" s="23">
        <v>0</v>
      </c>
      <c r="E89" s="24">
        <v>0</v>
      </c>
    </row>
    <row r="90" spans="1:5" x14ac:dyDescent="0.25">
      <c r="A90" s="14">
        <v>32264</v>
      </c>
      <c r="B90" s="23">
        <v>11.387096774193548</v>
      </c>
      <c r="C90" s="23">
        <v>11.387096774193548</v>
      </c>
      <c r="D90" s="23">
        <v>0</v>
      </c>
      <c r="E90" s="24">
        <v>0</v>
      </c>
    </row>
    <row r="91" spans="1:5" x14ac:dyDescent="0.25">
      <c r="A91" s="14">
        <v>32295</v>
      </c>
      <c r="B91" s="23">
        <v>8.3866666666666667</v>
      </c>
      <c r="C91" s="23">
        <v>8.3866666666666667</v>
      </c>
      <c r="D91" s="23">
        <v>0</v>
      </c>
      <c r="E91" s="24">
        <v>0</v>
      </c>
    </row>
    <row r="92" spans="1:5" x14ac:dyDescent="0.25">
      <c r="A92" s="14">
        <v>32325</v>
      </c>
      <c r="B92" s="23">
        <v>8.2322580645161292</v>
      </c>
      <c r="C92" s="23">
        <v>8.2322580645161292</v>
      </c>
      <c r="D92" s="23">
        <v>0</v>
      </c>
      <c r="E92" s="24">
        <v>0</v>
      </c>
    </row>
    <row r="93" spans="1:5" x14ac:dyDescent="0.25">
      <c r="A93" s="14">
        <v>32356</v>
      </c>
      <c r="B93" s="23">
        <v>8.7258064516129039</v>
      </c>
      <c r="C93" s="23">
        <v>8.7258064516129039</v>
      </c>
      <c r="D93" s="23">
        <v>0</v>
      </c>
      <c r="E93" s="24">
        <v>0</v>
      </c>
    </row>
    <row r="94" spans="1:5" x14ac:dyDescent="0.25">
      <c r="A94" s="14">
        <v>32387</v>
      </c>
      <c r="B94" s="23">
        <v>9.8833333333333329</v>
      </c>
      <c r="C94" s="23">
        <v>9.8833333333333329</v>
      </c>
      <c r="D94" s="23">
        <v>0</v>
      </c>
      <c r="E94" s="24">
        <v>0</v>
      </c>
    </row>
    <row r="95" spans="1:5" x14ac:dyDescent="0.25">
      <c r="A95" s="14">
        <v>32417</v>
      </c>
      <c r="B95" s="23">
        <v>10.89032258064516</v>
      </c>
      <c r="C95" s="23">
        <v>10.89032258064516</v>
      </c>
      <c r="D95" s="23">
        <v>0</v>
      </c>
      <c r="E95" s="24">
        <v>0</v>
      </c>
    </row>
    <row r="96" spans="1:5" x14ac:dyDescent="0.25">
      <c r="A96" s="14">
        <v>32448</v>
      </c>
      <c r="B96" s="23">
        <v>12.253333333333334</v>
      </c>
      <c r="C96" s="23">
        <v>12.253333333333334</v>
      </c>
      <c r="D96" s="23">
        <v>0</v>
      </c>
      <c r="E96" s="24">
        <v>0</v>
      </c>
    </row>
    <row r="97" spans="1:11" x14ac:dyDescent="0.25">
      <c r="A97" s="14">
        <v>32478</v>
      </c>
      <c r="B97" s="23">
        <v>15.436666666666667</v>
      </c>
      <c r="C97" s="23">
        <v>15.436666666666667</v>
      </c>
      <c r="D97" s="23">
        <v>0</v>
      </c>
      <c r="E97" s="24">
        <v>0</v>
      </c>
    </row>
    <row r="98" spans="1:11" x14ac:dyDescent="0.25">
      <c r="A98" s="14">
        <v>32509</v>
      </c>
      <c r="B98" s="23">
        <v>15.180645161290322</v>
      </c>
      <c r="C98" s="23">
        <v>15.180645161290322</v>
      </c>
      <c r="D98" s="23">
        <v>0</v>
      </c>
      <c r="E98" s="24">
        <v>0</v>
      </c>
    </row>
    <row r="99" spans="1:11" x14ac:dyDescent="0.25">
      <c r="A99" s="14">
        <v>32540</v>
      </c>
      <c r="B99" s="23">
        <v>16.37142857142857</v>
      </c>
      <c r="C99" s="23">
        <v>16.37142857142857</v>
      </c>
      <c r="D99" s="23">
        <v>0</v>
      </c>
      <c r="E99" s="24">
        <v>0</v>
      </c>
    </row>
    <row r="100" spans="1:11" x14ac:dyDescent="0.25">
      <c r="A100" s="14">
        <v>32568</v>
      </c>
      <c r="B100" s="23">
        <v>15.803225806451612</v>
      </c>
      <c r="C100" s="23">
        <v>15.803225806451612</v>
      </c>
      <c r="D100" s="23">
        <v>0</v>
      </c>
      <c r="E100" s="24">
        <v>0</v>
      </c>
      <c r="H100" t="s">
        <v>55</v>
      </c>
    </row>
    <row r="101" spans="1:11" x14ac:dyDescent="0.25">
      <c r="A101" s="14">
        <v>32599</v>
      </c>
      <c r="B101" s="23">
        <v>12.563333333333333</v>
      </c>
      <c r="C101" s="23">
        <v>12.563333333333333</v>
      </c>
      <c r="D101" s="23">
        <v>0</v>
      </c>
      <c r="E101" s="24">
        <v>0</v>
      </c>
      <c r="G101" s="2" t="s">
        <v>2</v>
      </c>
      <c r="H101" s="22" t="str">
        <f ca="1">_xlfn.FORMULATEXT(A1)</f>
        <v>=FORECAST.ETS.COMPARE(melbourne_temps,2,1,$H$102)</v>
      </c>
      <c r="I101" s="2"/>
    </row>
    <row r="102" spans="1:11" x14ac:dyDescent="0.25">
      <c r="A102" s="14">
        <v>32629</v>
      </c>
      <c r="B102" s="23">
        <v>10.725806451612904</v>
      </c>
      <c r="C102" s="23">
        <v>10.725806451612904</v>
      </c>
      <c r="D102" s="23">
        <v>0</v>
      </c>
      <c r="E102" s="24">
        <v>0</v>
      </c>
      <c r="G102" s="2" t="s">
        <v>3</v>
      </c>
      <c r="H102" s="20">
        <v>6</v>
      </c>
      <c r="I102" s="2" t="s">
        <v>4</v>
      </c>
      <c r="K102" t="s">
        <v>65</v>
      </c>
    </row>
    <row r="103" spans="1:11" x14ac:dyDescent="0.25">
      <c r="A103" s="14">
        <v>32660</v>
      </c>
      <c r="B103" s="23">
        <v>6.56</v>
      </c>
      <c r="C103" s="23">
        <v>6.56</v>
      </c>
      <c r="D103" s="23">
        <v>0</v>
      </c>
      <c r="E103" s="24">
        <v>0</v>
      </c>
    </row>
    <row r="104" spans="1:11" x14ac:dyDescent="0.25">
      <c r="A104" s="14">
        <v>32690</v>
      </c>
      <c r="B104" s="23">
        <v>6.3322580645161288</v>
      </c>
      <c r="C104" s="23">
        <v>6.3322580645161288</v>
      </c>
      <c r="D104" s="23">
        <v>0</v>
      </c>
      <c r="E104" s="24">
        <v>0</v>
      </c>
    </row>
    <row r="105" spans="1:11" x14ac:dyDescent="0.25">
      <c r="A105" s="14">
        <v>32721</v>
      </c>
      <c r="B105" s="23">
        <v>6.7709677419354843</v>
      </c>
      <c r="C105" s="23">
        <v>6.7709677419354843</v>
      </c>
      <c r="D105" s="23">
        <v>0</v>
      </c>
      <c r="E105" s="24">
        <v>0</v>
      </c>
    </row>
    <row r="106" spans="1:11" x14ac:dyDescent="0.25">
      <c r="A106" s="14">
        <v>32752</v>
      </c>
      <c r="B106" s="23">
        <v>8.4866666666666664</v>
      </c>
      <c r="C106" s="23">
        <v>8.4866666666666664</v>
      </c>
      <c r="D106" s="23">
        <v>0</v>
      </c>
      <c r="E106" s="24">
        <v>0</v>
      </c>
    </row>
    <row r="107" spans="1:11" x14ac:dyDescent="0.25">
      <c r="A107" s="14">
        <v>32782</v>
      </c>
      <c r="B107" s="23">
        <v>9.8677419354838705</v>
      </c>
      <c r="C107" s="23">
        <v>9.8677419354838705</v>
      </c>
      <c r="D107" s="23">
        <v>0</v>
      </c>
      <c r="E107" s="24">
        <v>0</v>
      </c>
    </row>
    <row r="108" spans="1:11" x14ac:dyDescent="0.25">
      <c r="A108" s="14">
        <v>32813</v>
      </c>
      <c r="B108" s="23">
        <v>12.876666666666665</v>
      </c>
      <c r="C108" s="23">
        <v>12.876666666666665</v>
      </c>
      <c r="D108" s="23">
        <v>0</v>
      </c>
      <c r="E108" s="24">
        <v>0</v>
      </c>
    </row>
    <row r="109" spans="1:11" x14ac:dyDescent="0.25">
      <c r="A109" s="14">
        <v>32843</v>
      </c>
      <c r="B109" s="23">
        <v>13.951612903225808</v>
      </c>
      <c r="C109" s="23">
        <v>13.951612903225808</v>
      </c>
      <c r="D109" s="23">
        <v>0</v>
      </c>
      <c r="E109" s="24">
        <v>0</v>
      </c>
    </row>
    <row r="110" spans="1:11" x14ac:dyDescent="0.25">
      <c r="A110" s="14">
        <v>32874</v>
      </c>
      <c r="B110" s="23">
        <v>15.57741935483871</v>
      </c>
      <c r="C110" s="23">
        <v>15.57741935483871</v>
      </c>
      <c r="D110" s="23">
        <v>0</v>
      </c>
      <c r="E110" s="24">
        <v>0</v>
      </c>
    </row>
    <row r="111" spans="1:11" x14ac:dyDescent="0.25">
      <c r="A111" s="14">
        <v>32905</v>
      </c>
      <c r="B111" s="23">
        <v>15.417857142857144</v>
      </c>
      <c r="C111" s="23">
        <v>15.417857142857144</v>
      </c>
      <c r="D111" s="23">
        <v>0</v>
      </c>
      <c r="E111" s="24">
        <v>0</v>
      </c>
    </row>
    <row r="112" spans="1:11" x14ac:dyDescent="0.25">
      <c r="A112" s="14">
        <v>32933</v>
      </c>
      <c r="B112" s="23">
        <v>14.835483870967742</v>
      </c>
      <c r="C112" s="23">
        <v>14.835483870967742</v>
      </c>
      <c r="D112" s="23">
        <v>0</v>
      </c>
      <c r="E112" s="24">
        <v>0</v>
      </c>
    </row>
    <row r="113" spans="1:5" x14ac:dyDescent="0.25">
      <c r="A113" s="14">
        <v>32964</v>
      </c>
      <c r="B113" s="23">
        <v>13.433333333333334</v>
      </c>
      <c r="C113" s="23">
        <v>13.433333333333334</v>
      </c>
      <c r="D113" s="23">
        <v>0</v>
      </c>
      <c r="E113" s="24">
        <v>0</v>
      </c>
    </row>
    <row r="114" spans="1:5" x14ac:dyDescent="0.25">
      <c r="A114" s="14">
        <v>32994</v>
      </c>
      <c r="B114" s="23">
        <v>9.7483870967741932</v>
      </c>
      <c r="C114" s="23">
        <v>9.7483870967741932</v>
      </c>
      <c r="D114" s="23">
        <v>0</v>
      </c>
      <c r="E114" s="24">
        <v>0</v>
      </c>
    </row>
    <row r="115" spans="1:5" x14ac:dyDescent="0.25">
      <c r="A115" s="14">
        <v>33025</v>
      </c>
      <c r="B115" s="23">
        <v>7.72</v>
      </c>
      <c r="C115" s="23">
        <v>7.72</v>
      </c>
      <c r="D115" s="23">
        <v>0</v>
      </c>
      <c r="E115" s="24">
        <v>0</v>
      </c>
    </row>
    <row r="116" spans="1:5" x14ac:dyDescent="0.25">
      <c r="A116" s="14">
        <v>33055</v>
      </c>
      <c r="B116" s="23">
        <v>8.1838709677419352</v>
      </c>
      <c r="C116" s="23">
        <v>6.8229788472697397</v>
      </c>
      <c r="D116" s="23">
        <v>-1.3608921204721955</v>
      </c>
      <c r="E116" s="24">
        <v>-0.16628953777941691</v>
      </c>
    </row>
    <row r="117" spans="1:5" x14ac:dyDescent="0.25">
      <c r="A117" s="14">
        <v>33086</v>
      </c>
      <c r="B117" s="23">
        <v>7.8258064516129036</v>
      </c>
      <c r="C117" s="23">
        <v>7.9330913111324222</v>
      </c>
      <c r="D117" s="23">
        <v>0.1072848595195186</v>
      </c>
      <c r="E117" s="24">
        <v>1.3709112304637561E-2</v>
      </c>
    </row>
    <row r="118" spans="1:5" x14ac:dyDescent="0.25">
      <c r="A118" s="14">
        <v>33117</v>
      </c>
      <c r="B118" s="23">
        <v>9.1666666666666661</v>
      </c>
      <c r="C118" s="23">
        <v>9.303980982409243</v>
      </c>
      <c r="D118" s="23">
        <v>0.13731431574257691</v>
      </c>
      <c r="E118" s="24">
        <v>1.4979743535553869E-2</v>
      </c>
    </row>
    <row r="119" spans="1:5" x14ac:dyDescent="0.25">
      <c r="A119" s="14">
        <v>33147</v>
      </c>
      <c r="B119" s="23">
        <v>11.345161290322581</v>
      </c>
      <c r="C119" s="23">
        <v>10.481246403772221</v>
      </c>
      <c r="D119" s="23">
        <v>-0.86391488655035964</v>
      </c>
      <c r="E119" s="24">
        <v>-7.614831243406639E-2</v>
      </c>
    </row>
    <row r="120" spans="1:5" x14ac:dyDescent="0.25">
      <c r="A120" s="14">
        <v>33178</v>
      </c>
      <c r="B120" s="23">
        <v>12.656666666666666</v>
      </c>
      <c r="C120" s="23">
        <v>12.848907410576878</v>
      </c>
      <c r="D120" s="23">
        <v>0.19224074391021162</v>
      </c>
      <c r="E120" s="24">
        <v>1.5188892065594706E-2</v>
      </c>
    </row>
    <row r="121" spans="1:5" x14ac:dyDescent="0.25">
      <c r="A121" s="14">
        <v>33208</v>
      </c>
      <c r="B121" s="23">
        <v>14.36774193548387</v>
      </c>
      <c r="C121" s="23">
        <v>14.248609305235627</v>
      </c>
      <c r="D121" s="23">
        <v>-0.11913263024824339</v>
      </c>
      <c r="E121" s="24">
        <v>-8.2916738610138152E-3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E647E-2CB1-4A9F-890C-B8B7FA822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Welcome</vt:lpstr>
      <vt:lpstr>Data</vt:lpstr>
      <vt:lpstr>1. Initial definitions</vt:lpstr>
      <vt:lpstr>2. Sizing, preparing the output</vt:lpstr>
      <vt:lpstr>3. Populating the output</vt:lpstr>
      <vt:lpstr>4. FORECAST.ETS.COMPARE</vt:lpstr>
      <vt:lpstr>forecast_last_X_values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2022-05-01T17:12:29Z</dcterms:created>
  <dcterms:modified xsi:type="dcterms:W3CDTF">2022-05-01T17:29:28Z</dcterms:modified>
</cp:coreProperties>
</file>