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392FAA8A4283D0/ZEAB/"/>
    </mc:Choice>
  </mc:AlternateContent>
  <xr:revisionPtr revIDLastSave="104" documentId="8_{35179950-5F13-4B8F-8CE5-2A3B08745B1D}" xr6:coauthVersionLast="47" xr6:coauthVersionMax="47" xr10:uidLastSave="{BD8A36F6-F4E6-4E74-BC3C-1D105F5FCE4E}"/>
  <bookViews>
    <workbookView xWindow="2660" yWindow="2660" windowWidth="18720" windowHeight="11650" xr2:uid="{4153B0F7-5E7C-4DF6-9AAC-A5F9436941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4" i="1"/>
  <c r="G19" i="1"/>
  <c r="C9" i="1"/>
  <c r="C8" i="1"/>
  <c r="C7" i="1"/>
  <c r="E14" i="1"/>
  <c r="C14" i="1" s="1"/>
  <c r="E13" i="1"/>
  <c r="C13" i="1" s="1"/>
  <c r="E12" i="1"/>
  <c r="C12" i="1" s="1"/>
  <c r="C3" i="1"/>
  <c r="I9" i="1" s="1"/>
  <c r="I14" i="1" l="1"/>
  <c r="I19" i="1"/>
  <c r="G8" i="1"/>
  <c r="G13" i="1" s="1"/>
  <c r="J8" i="1"/>
  <c r="J18" i="1" s="1"/>
  <c r="I7" i="1"/>
  <c r="I17" i="1" s="1"/>
  <c r="I8" i="1"/>
  <c r="I13" i="1" s="1"/>
  <c r="H9" i="1"/>
  <c r="H14" i="1" s="1"/>
  <c r="G7" i="1"/>
  <c r="J7" i="1"/>
  <c r="J9" i="1"/>
  <c r="J19" i="1" s="1"/>
  <c r="H7" i="1"/>
  <c r="H17" i="1" s="1"/>
  <c r="H8" i="1"/>
  <c r="H18" i="1" s="1"/>
  <c r="I18" i="1" l="1"/>
  <c r="G18" i="1"/>
  <c r="H19" i="1"/>
  <c r="J17" i="1"/>
  <c r="J12" i="1"/>
  <c r="G17" i="1"/>
  <c r="G12" i="1"/>
  <c r="J14" i="1"/>
  <c r="I12" i="1"/>
  <c r="H12" i="1"/>
  <c r="J13" i="1"/>
  <c r="H13" i="1"/>
</calcChain>
</file>

<file path=xl/sharedStrings.xml><?xml version="1.0" encoding="utf-8"?>
<sst xmlns="http://schemas.openxmlformats.org/spreadsheetml/2006/main" count="16" uniqueCount="16">
  <si>
    <t>Grams CO2/gallon</t>
  </si>
  <si>
    <t>MPG</t>
  </si>
  <si>
    <t>Production cost (tons)</t>
  </si>
  <si>
    <t>grams/Ton</t>
  </si>
  <si>
    <t>Yearly mileage</t>
  </si>
  <si>
    <t>Mike Berners-Lee</t>
  </si>
  <si>
    <t>CarbonCounter.com</t>
  </si>
  <si>
    <t>Average</t>
  </si>
  <si>
    <t>Number of years for payback (current car can be kept)</t>
  </si>
  <si>
    <t>Number of years for payback (new car needed)</t>
  </si>
  <si>
    <t>High end EV (Rivian R1S)</t>
  </si>
  <si>
    <t>Mid range EV (Ford Mustang)</t>
  </si>
  <si>
    <t>Low end EV (Nissan Leaf)</t>
  </si>
  <si>
    <t>High end gas SUV (Land Rover Discovery)</t>
  </si>
  <si>
    <t>Mid range car car (Toyota Rav 4)</t>
  </si>
  <si>
    <t>Low end gas car (Chevy Spark)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</si>
</sst>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2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9F90-3C6F-4FB5-8888-0BD9C86D975B}">
  <dimension ref="B2:N19"/>
  <sheetViews>
    <sheetView tabSelected="1" workbookViewId="0">
      <selection activeCell="E17" sqref="E17"/>
    </sheetView>
  </sheetViews>
  <sheetFormatPr defaultRowHeight="14.5" x14ac:dyDescent="0.35"/>
  <cols>
    <col min="2" max="2" width="33.08984375" bestFit="1" customWidth="1"/>
    <col min="3" max="3" width="8.81640625" customWidth="1"/>
    <col min="4" max="4" width="16.81640625" bestFit="1" customWidth="1"/>
    <col min="5" max="5" width="16.81640625" customWidth="1"/>
    <col min="6" max="6" width="10.453125" customWidth="1"/>
    <col min="7" max="7" width="13.90625" customWidth="1"/>
    <col min="8" max="8" width="10.90625" customWidth="1"/>
    <col min="9" max="9" width="9.90625" customWidth="1"/>
    <col min="10" max="10" width="23.81640625" customWidth="1"/>
    <col min="11" max="11" width="10.26953125" customWidth="1"/>
  </cols>
  <sheetData>
    <row r="2" spans="2:14" x14ac:dyDescent="0.35">
      <c r="B2" t="s">
        <v>0</v>
      </c>
      <c r="C2" s="2">
        <v>9000</v>
      </c>
      <c r="E2" s="5"/>
    </row>
    <row r="3" spans="2:14" x14ac:dyDescent="0.35">
      <c r="B3" t="s">
        <v>3</v>
      </c>
      <c r="C3" s="2">
        <f>1016*1000</f>
        <v>1016000</v>
      </c>
    </row>
    <row r="4" spans="2:14" x14ac:dyDescent="0.35">
      <c r="G4" s="3" t="s">
        <v>4</v>
      </c>
      <c r="H4" s="3"/>
      <c r="I4" s="3"/>
      <c r="J4" s="3"/>
    </row>
    <row r="5" spans="2:14" x14ac:dyDescent="0.35">
      <c r="C5" s="4" t="s">
        <v>2</v>
      </c>
      <c r="D5" s="4"/>
      <c r="E5" s="4"/>
      <c r="F5" t="s">
        <v>1</v>
      </c>
      <c r="G5">
        <v>5000</v>
      </c>
      <c r="H5">
        <v>10000</v>
      </c>
      <c r="I5">
        <v>15000</v>
      </c>
      <c r="J5">
        <v>25000</v>
      </c>
    </row>
    <row r="6" spans="2:14" x14ac:dyDescent="0.35">
      <c r="C6" t="s">
        <v>7</v>
      </c>
      <c r="D6" t="s">
        <v>6</v>
      </c>
      <c r="E6" t="s">
        <v>5</v>
      </c>
    </row>
    <row r="7" spans="2:14" x14ac:dyDescent="0.35">
      <c r="B7" t="s">
        <v>15</v>
      </c>
      <c r="C7">
        <f>AVERAGE(D7:E7)</f>
        <v>6</v>
      </c>
      <c r="D7">
        <v>6</v>
      </c>
      <c r="E7">
        <v>6</v>
      </c>
      <c r="F7">
        <v>33</v>
      </c>
      <c r="G7" s="1">
        <f t="shared" ref="G7:J9" si="0">G$5/$F7*$C$2/$C$3</f>
        <v>1.3421617752326414</v>
      </c>
      <c r="H7" s="1">
        <f t="shared" si="0"/>
        <v>2.6843235504652827</v>
      </c>
      <c r="I7" s="1">
        <f t="shared" si="0"/>
        <v>4.0264853256979238</v>
      </c>
      <c r="J7" s="1">
        <f t="shared" si="0"/>
        <v>6.710808876163207</v>
      </c>
      <c r="K7" s="1"/>
      <c r="L7" s="1"/>
      <c r="M7" s="1"/>
      <c r="N7" s="1"/>
    </row>
    <row r="8" spans="2:14" x14ac:dyDescent="0.35">
      <c r="B8" t="s">
        <v>14</v>
      </c>
      <c r="C8">
        <f t="shared" ref="C8:C9" si="1">AVERAGE(D8:E8)</f>
        <v>12.25</v>
      </c>
      <c r="D8">
        <v>7.5</v>
      </c>
      <c r="E8">
        <v>17</v>
      </c>
      <c r="F8">
        <v>29</v>
      </c>
      <c r="G8" s="1">
        <f t="shared" si="0"/>
        <v>1.5272875373336956</v>
      </c>
      <c r="H8" s="1">
        <f t="shared" si="0"/>
        <v>3.0545750746673912</v>
      </c>
      <c r="I8" s="1">
        <f t="shared" si="0"/>
        <v>4.5818626120010864</v>
      </c>
      <c r="J8" s="1">
        <f t="shared" si="0"/>
        <v>7.6364376866684767</v>
      </c>
    </row>
    <row r="9" spans="2:14" x14ac:dyDescent="0.35">
      <c r="B9" t="s">
        <v>13</v>
      </c>
      <c r="C9">
        <f t="shared" si="1"/>
        <v>23</v>
      </c>
      <c r="D9">
        <v>11</v>
      </c>
      <c r="E9">
        <v>35</v>
      </c>
      <c r="F9">
        <v>21</v>
      </c>
      <c r="G9" s="1">
        <f>G$5/$F9*$C$2/$C$3</f>
        <v>2.1091113610798651</v>
      </c>
      <c r="H9" s="1">
        <f t="shared" si="0"/>
        <v>4.2182227221597302</v>
      </c>
      <c r="I9" s="1">
        <f t="shared" si="0"/>
        <v>6.3273340832395952</v>
      </c>
      <c r="J9" s="1">
        <f t="shared" si="0"/>
        <v>10.545556805399324</v>
      </c>
    </row>
    <row r="11" spans="2:14" x14ac:dyDescent="0.35">
      <c r="G11" s="3" t="s">
        <v>8</v>
      </c>
      <c r="H11" s="3"/>
      <c r="I11" s="3"/>
      <c r="J11" s="3"/>
    </row>
    <row r="12" spans="2:14" x14ac:dyDescent="0.35">
      <c r="B12" t="s">
        <v>12</v>
      </c>
      <c r="C12">
        <f t="shared" ref="C12:C14" si="2">AVERAGE(D12:E12)</f>
        <v>11</v>
      </c>
      <c r="D12">
        <v>11</v>
      </c>
      <c r="E12">
        <f>E7+5</f>
        <v>11</v>
      </c>
      <c r="G12" s="1">
        <f t="shared" ref="G12:J14" si="3">$C12/G7</f>
        <v>8.1957333333333331</v>
      </c>
      <c r="H12" s="1">
        <f t="shared" si="3"/>
        <v>4.0978666666666665</v>
      </c>
      <c r="I12" s="1">
        <f t="shared" si="3"/>
        <v>2.7319111111111112</v>
      </c>
      <c r="J12" s="1">
        <f t="shared" si="3"/>
        <v>1.6391466666666665</v>
      </c>
    </row>
    <row r="13" spans="2:14" x14ac:dyDescent="0.35">
      <c r="B13" t="s">
        <v>11</v>
      </c>
      <c r="C13">
        <f t="shared" si="2"/>
        <v>19.5</v>
      </c>
      <c r="D13">
        <v>16</v>
      </c>
      <c r="E13">
        <f>E8+6</f>
        <v>23</v>
      </c>
      <c r="G13" s="1">
        <f t="shared" si="3"/>
        <v>12.76773333333333</v>
      </c>
      <c r="H13" s="1">
        <f t="shared" si="3"/>
        <v>6.3838666666666652</v>
      </c>
      <c r="I13" s="1">
        <f t="shared" si="3"/>
        <v>4.2559111111111108</v>
      </c>
      <c r="J13" s="1">
        <f t="shared" si="3"/>
        <v>2.5535466666666666</v>
      </c>
    </row>
    <row r="14" spans="2:14" x14ac:dyDescent="0.35">
      <c r="B14" t="s">
        <v>10</v>
      </c>
      <c r="C14">
        <f t="shared" si="2"/>
        <v>33</v>
      </c>
      <c r="D14">
        <v>23</v>
      </c>
      <c r="E14">
        <f>E9+8</f>
        <v>43</v>
      </c>
      <c r="G14" s="1">
        <f>$C14/G9</f>
        <v>15.6464</v>
      </c>
      <c r="H14" s="1">
        <f t="shared" si="3"/>
        <v>7.8231999999999999</v>
      </c>
      <c r="I14" s="1">
        <f t="shared" si="3"/>
        <v>5.2154666666666669</v>
      </c>
      <c r="J14" s="1">
        <f t="shared" si="3"/>
        <v>3.1292800000000005</v>
      </c>
    </row>
    <row r="16" spans="2:14" x14ac:dyDescent="0.35">
      <c r="G16" t="s">
        <v>9</v>
      </c>
    </row>
    <row r="17" spans="7:11" x14ac:dyDescent="0.35">
      <c r="G17" s="1">
        <f>($C12-$C7)/G7</f>
        <v>3.7253333333333334</v>
      </c>
      <c r="H17" s="1">
        <f>($C12-$C7)/H7</f>
        <v>1.8626666666666667</v>
      </c>
      <c r="I17" s="1">
        <f>($C12-$C7)/I7</f>
        <v>1.2417777777777779</v>
      </c>
      <c r="J17" s="1">
        <f>($C12-$C7)/J7</f>
        <v>0.74506666666666665</v>
      </c>
      <c r="K17" s="1"/>
    </row>
    <row r="18" spans="7:11" x14ac:dyDescent="0.35">
      <c r="G18" s="1">
        <f t="shared" ref="G18:J18" si="4">($C13-$C8)/G8</f>
        <v>4.7469777777777766</v>
      </c>
      <c r="H18" s="1">
        <f t="shared" si="4"/>
        <v>2.3734888888888883</v>
      </c>
      <c r="I18" s="1">
        <f t="shared" si="4"/>
        <v>1.5823259259259259</v>
      </c>
      <c r="J18" s="1">
        <f t="shared" si="4"/>
        <v>0.94939555555555555</v>
      </c>
    </row>
    <row r="19" spans="7:11" x14ac:dyDescent="0.35">
      <c r="G19" s="1">
        <f>($C14-$C9)/G9</f>
        <v>4.7413333333333334</v>
      </c>
      <c r="H19" s="1">
        <f t="shared" ref="G19:J19" si="5">($C14-$C9)/H9</f>
        <v>2.3706666666666667</v>
      </c>
      <c r="I19" s="1">
        <f t="shared" si="5"/>
        <v>1.5804444444444443</v>
      </c>
      <c r="J19" s="1">
        <f t="shared" si="5"/>
        <v>0.94826666666666681</v>
      </c>
    </row>
  </sheetData>
  <mergeCells count="3">
    <mergeCell ref="G4:J4"/>
    <mergeCell ref="G11:J11"/>
    <mergeCell ref="C5:E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Caramello</dc:creator>
  <cp:lastModifiedBy>Nick Caramello</cp:lastModifiedBy>
  <dcterms:created xsi:type="dcterms:W3CDTF">2024-01-27T13:54:58Z</dcterms:created>
  <dcterms:modified xsi:type="dcterms:W3CDTF">2024-11-01T10:42:45Z</dcterms:modified>
</cp:coreProperties>
</file>