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e Lowell\Documents\Sea Cukes\RAD\Protocols\"/>
    </mc:Choice>
  </mc:AlternateContent>
  <bookViews>
    <workbookView xWindow="32445" yWindow="-11205" windowWidth="25605" windowHeight="1606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0" i="1" l="1"/>
  <c r="C121" i="1"/>
  <c r="C122" i="1"/>
  <c r="C123" i="1"/>
  <c r="C119" i="1"/>
  <c r="B33" i="1"/>
  <c r="B131" i="1"/>
  <c r="B6" i="1"/>
  <c r="D119" i="1"/>
  <c r="D120" i="1"/>
  <c r="D121" i="1"/>
  <c r="D122" i="1"/>
  <c r="D123" i="1"/>
  <c r="D124" i="1"/>
  <c r="D126" i="1"/>
  <c r="C113" i="1"/>
  <c r="D108" i="1"/>
  <c r="D109" i="1"/>
  <c r="D110" i="1"/>
  <c r="D113" i="1"/>
  <c r="D97" i="1"/>
  <c r="D98" i="1"/>
  <c r="D99" i="1"/>
  <c r="D100" i="1"/>
  <c r="D101" i="1"/>
  <c r="D104" i="1"/>
  <c r="C104" i="1"/>
  <c r="B89" i="1"/>
  <c r="B88" i="1"/>
  <c r="D78" i="1"/>
  <c r="D79" i="1"/>
  <c r="D80" i="1"/>
  <c r="D81" i="1"/>
  <c r="D83" i="1"/>
  <c r="C83" i="1"/>
  <c r="D64" i="1"/>
  <c r="D65" i="1"/>
  <c r="D66" i="1"/>
  <c r="D68" i="1"/>
  <c r="C68" i="1"/>
  <c r="B73" i="1"/>
  <c r="B59" i="1"/>
  <c r="D50" i="1"/>
  <c r="D51" i="1"/>
  <c r="D52" i="1"/>
  <c r="D54" i="1"/>
  <c r="C54" i="1"/>
  <c r="B37" i="1"/>
  <c r="B45" i="1"/>
  <c r="B44" i="1"/>
  <c r="B5" i="1"/>
  <c r="D22" i="1"/>
  <c r="D23" i="1"/>
  <c r="D24" i="1"/>
  <c r="D25" i="1"/>
  <c r="D28" i="1"/>
  <c r="C28" i="1"/>
  <c r="D11" i="1"/>
  <c r="D12" i="1"/>
  <c r="D13" i="1"/>
  <c r="D14" i="1"/>
  <c r="D17" i="1"/>
  <c r="D16" i="1"/>
  <c r="C17" i="1"/>
  <c r="C16" i="1"/>
</calcChain>
</file>

<file path=xl/sharedStrings.xml><?xml version="1.0" encoding="utf-8"?>
<sst xmlns="http://schemas.openxmlformats.org/spreadsheetml/2006/main" count="154" uniqueCount="78">
  <si>
    <t># Individuals</t>
  </si>
  <si>
    <t>Reagent</t>
  </si>
  <si>
    <t>Stock Concentration</t>
  </si>
  <si>
    <t>uL per rxn</t>
  </si>
  <si>
    <t>uL for Master Mix</t>
  </si>
  <si>
    <t>Cutsmart Buffer</t>
  </si>
  <si>
    <t>MilliQ Water</t>
  </si>
  <si>
    <t>Sbf1-HF</t>
  </si>
  <si>
    <t>RNAse A*</t>
  </si>
  <si>
    <t>Total</t>
  </si>
  <si>
    <t>10X</t>
  </si>
  <si>
    <t>NA</t>
  </si>
  <si>
    <t>20000 U/mL</t>
  </si>
  <si>
    <t>100mg/mL</t>
  </si>
  <si>
    <t>#ind+10%more</t>
  </si>
  <si>
    <t>Total w RNAse*</t>
  </si>
  <si>
    <t>NEBuffer 2</t>
  </si>
  <si>
    <t>rATP</t>
  </si>
  <si>
    <t>T4 DNA ligase</t>
  </si>
  <si>
    <t>100mM</t>
  </si>
  <si>
    <t>2000000 u/mL</t>
  </si>
  <si>
    <t>DATE</t>
  </si>
  <si>
    <t>Final Volume</t>
  </si>
  <si>
    <t>uL for gel visualization</t>
  </si>
  <si>
    <t>number of gels</t>
  </si>
  <si>
    <t>Library Volume</t>
  </si>
  <si>
    <t>Blunting Buffer</t>
  </si>
  <si>
    <t>dNTP mix</t>
  </si>
  <si>
    <t>1mM</t>
  </si>
  <si>
    <t>Blunting Enzyme mix</t>
  </si>
  <si>
    <t>dATP</t>
  </si>
  <si>
    <t xml:space="preserve">Klenow fragment </t>
  </si>
  <si>
    <t>10mM</t>
  </si>
  <si>
    <t>5000 U/mL</t>
  </si>
  <si>
    <t>P2 Adapter</t>
  </si>
  <si>
    <t>T4 DNA Ligase</t>
  </si>
  <si>
    <t>10uM</t>
  </si>
  <si>
    <t>100uM</t>
  </si>
  <si>
    <t>2000000 U/mL</t>
  </si>
  <si>
    <t>STEP 11 - LIGATE P2 ADAPTERS</t>
  </si>
  <si>
    <t>STEP 10 - BEAD CLEAN-UP</t>
  </si>
  <si>
    <t>STEP 9 - ADD A OVERHANG</t>
  </si>
  <si>
    <t>STEP 8 - BEAD CLEAN-UP</t>
  </si>
  <si>
    <t>STEP 7 - BLUNT END REPAIR</t>
  </si>
  <si>
    <t>STEP 5 - BEAD CLEAN-UP</t>
  </si>
  <si>
    <t>STEP 2 - LIGATION</t>
  </si>
  <si>
    <t>STEP 1 - DIGESTION</t>
  </si>
  <si>
    <t>STEP 12 - DOUBLE BEAD CLEAN-UP</t>
  </si>
  <si>
    <t>.7X Bead Volume</t>
  </si>
  <si>
    <t>.8X Bead Volume</t>
  </si>
  <si>
    <t>STEP 13 - TEST PCR</t>
  </si>
  <si>
    <t>Herculase Taq</t>
  </si>
  <si>
    <t>Herculase Taq:</t>
  </si>
  <si>
    <t xml:space="preserve">Reagent </t>
  </si>
  <si>
    <t>Herculase II Buffer</t>
  </si>
  <si>
    <t>dNTPs</t>
  </si>
  <si>
    <t xml:space="preserve"> Primer</t>
  </si>
  <si>
    <t>Template</t>
  </si>
  <si>
    <t>5X</t>
  </si>
  <si>
    <t>Phusion Taq:</t>
  </si>
  <si>
    <t>Phusion HSF M Mix</t>
  </si>
  <si>
    <t>RAD Primer mix</t>
  </si>
  <si>
    <t>2X</t>
  </si>
  <si>
    <t>STEP 14 - FINAL PCR</t>
  </si>
  <si>
    <t>NOTE</t>
  </si>
  <si>
    <t>You can update the template field, and the water will re-calculate to make a total reaction volume of 25 uL</t>
  </si>
  <si>
    <t>.9X Bead Volume</t>
  </si>
  <si>
    <t>1X Bead Volume</t>
  </si>
  <si>
    <t>The concentration of beads depends on what fragments you want to keep, and how well you trust bead size selection. Use this as a guiding figure:</t>
  </si>
  <si>
    <t>STEP 15 - BEAD CLEAN-UP</t>
  </si>
  <si>
    <t>STEP 3 - POOLING INTO SUBLIBRARIES</t>
  </si>
  <si>
    <t>uL per sublibrary</t>
  </si>
  <si>
    <t>total volume of sublibrary</t>
  </si>
  <si>
    <t>#sublib+10%more</t>
  </si>
  <si>
    <t># Sublibraries</t>
  </si>
  <si>
    <t>STEP 4 - REMAINING VOLUME AFTER SHEARING</t>
  </si>
  <si>
    <t>If you did not shear because the DNA was too degraded, remember to enter 0s for uL for gel and number of gels</t>
  </si>
  <si>
    <t># Individuals per sublibrary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</si>
</sst>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mbria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 applyAlignment="1">
      <alignment vertical="center"/>
    </xf>
    <xf numFmtId="0" fontId="1" fillId="0" borderId="5" xfId="0" applyFont="1" applyBorder="1"/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5" fillId="0" borderId="6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4" xfId="0" applyFont="1" applyBorder="1"/>
    <xf numFmtId="0" fontId="0" fillId="0" borderId="6" xfId="0" applyBorder="1"/>
    <xf numFmtId="0" fontId="1" fillId="0" borderId="1" xfId="0" applyFont="1" applyBorder="1"/>
    <xf numFmtId="0" fontId="1" fillId="0" borderId="6" xfId="0" applyFont="1" applyBorder="1"/>
    <xf numFmtId="0" fontId="1" fillId="0" borderId="1" xfId="0" applyFont="1" applyFill="1" applyBorder="1"/>
    <xf numFmtId="0" fontId="0" fillId="0" borderId="4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6" fillId="0" borderId="4" xfId="0" applyFont="1" applyBorder="1"/>
    <xf numFmtId="0" fontId="7" fillId="0" borderId="5" xfId="0" applyFont="1" applyBorder="1"/>
    <xf numFmtId="0" fontId="7" fillId="0" borderId="4" xfId="0" applyFont="1" applyBorder="1"/>
    <xf numFmtId="0" fontId="6" fillId="0" borderId="6" xfId="0" applyFont="1" applyBorder="1"/>
    <xf numFmtId="0" fontId="7" fillId="0" borderId="7" xfId="0" applyFont="1" applyBorder="1"/>
    <xf numFmtId="0" fontId="6" fillId="0" borderId="0" xfId="0" applyFont="1" applyBorder="1"/>
    <xf numFmtId="0" fontId="7" fillId="0" borderId="0" xfId="0" applyFont="1" applyBorder="1"/>
    <xf numFmtId="0" fontId="0" fillId="2" borderId="0" xfId="0" applyFill="1"/>
    <xf numFmtId="0" fontId="6" fillId="0" borderId="5" xfId="0" applyFont="1" applyFill="1" applyBorder="1"/>
    <xf numFmtId="0" fontId="1" fillId="0" borderId="3" xfId="0" applyFont="1" applyBorder="1"/>
    <xf numFmtId="0" fontId="0" fillId="0" borderId="0" xfId="0" applyFill="1" applyBorder="1"/>
  </cellXfs>
  <cellStyles count="3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86</xdr:row>
      <xdr:rowOff>76200</xdr:rowOff>
    </xdr:from>
    <xdr:to>
      <xdr:col>10</xdr:col>
      <xdr:colOff>46961</xdr:colOff>
      <xdr:row>104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5887700"/>
          <a:ext cx="4085561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workbookViewId="0">
      <selection activeCell="B3" sqref="B3"/>
    </sheetView>
  </sheetViews>
  <sheetFormatPr defaultColWidth="11" defaultRowHeight="15.75" x14ac:dyDescent="0.25"/>
  <cols>
    <col min="1" max="1" width="19.875" customWidth="1"/>
    <col min="2" max="2" width="19.125" customWidth="1"/>
    <col min="4" max="4" width="17.125" customWidth="1"/>
  </cols>
  <sheetData>
    <row r="1" spans="1:6" x14ac:dyDescent="0.25">
      <c r="A1" s="6" t="s">
        <v>21</v>
      </c>
      <c r="B1" s="8">
        <v>20181009</v>
      </c>
    </row>
    <row r="2" spans="1:6" x14ac:dyDescent="0.25">
      <c r="A2" s="11" t="s">
        <v>0</v>
      </c>
      <c r="B2" s="10">
        <v>72</v>
      </c>
    </row>
    <row r="3" spans="1:6" x14ac:dyDescent="0.25">
      <c r="A3" s="11" t="s">
        <v>74</v>
      </c>
      <c r="B3" s="10">
        <v>8</v>
      </c>
    </row>
    <row r="4" spans="1:6" x14ac:dyDescent="0.25">
      <c r="A4" s="17" t="s">
        <v>77</v>
      </c>
      <c r="B4" s="16">
        <v>12</v>
      </c>
    </row>
    <row r="5" spans="1:6" x14ac:dyDescent="0.25">
      <c r="A5" s="2" t="s">
        <v>14</v>
      </c>
      <c r="B5">
        <f>B2+B2*0.1</f>
        <v>79.2</v>
      </c>
    </row>
    <row r="6" spans="1:6" x14ac:dyDescent="0.25">
      <c r="A6" s="2" t="s">
        <v>73</v>
      </c>
      <c r="B6">
        <f>B3+B3*0.1</f>
        <v>8.8000000000000007</v>
      </c>
    </row>
    <row r="8" spans="1:6" x14ac:dyDescent="0.25">
      <c r="A8" s="6" t="s">
        <v>46</v>
      </c>
      <c r="B8" s="7"/>
      <c r="C8" s="7"/>
      <c r="D8" s="8"/>
    </row>
    <row r="9" spans="1:6" x14ac:dyDescent="0.25">
      <c r="A9" s="9"/>
      <c r="B9" s="3"/>
      <c r="C9" s="3"/>
      <c r="D9" s="10"/>
    </row>
    <row r="10" spans="1:6" x14ac:dyDescent="0.25">
      <c r="A10" s="11" t="s">
        <v>1</v>
      </c>
      <c r="B10" s="4" t="s">
        <v>2</v>
      </c>
      <c r="C10" s="4" t="s">
        <v>3</v>
      </c>
      <c r="D10" s="12" t="s">
        <v>4</v>
      </c>
    </row>
    <row r="11" spans="1:6" x14ac:dyDescent="0.25">
      <c r="A11" s="9" t="s">
        <v>5</v>
      </c>
      <c r="B11" s="3" t="s">
        <v>10</v>
      </c>
      <c r="C11" s="3">
        <v>2.5</v>
      </c>
      <c r="D11" s="10">
        <f>B5*C11</f>
        <v>198</v>
      </c>
    </row>
    <row r="12" spans="1:6" x14ac:dyDescent="0.25">
      <c r="A12" s="13" t="s">
        <v>6</v>
      </c>
      <c r="B12" s="3" t="s">
        <v>11</v>
      </c>
      <c r="C12" s="3">
        <v>2</v>
      </c>
      <c r="D12" s="10">
        <f>B5*C12</f>
        <v>158.4</v>
      </c>
    </row>
    <row r="13" spans="1:6" x14ac:dyDescent="0.25">
      <c r="A13" s="9" t="s">
        <v>7</v>
      </c>
      <c r="B13" s="5" t="s">
        <v>12</v>
      </c>
      <c r="C13" s="3">
        <v>0.5</v>
      </c>
      <c r="D13" s="10">
        <f>B5*C13</f>
        <v>39.6</v>
      </c>
      <c r="E13" s="1"/>
      <c r="F13" s="1"/>
    </row>
    <row r="14" spans="1:6" x14ac:dyDescent="0.25">
      <c r="A14" s="13" t="s">
        <v>8</v>
      </c>
      <c r="B14" s="3" t="s">
        <v>13</v>
      </c>
      <c r="C14" s="3">
        <v>0.1</v>
      </c>
      <c r="D14" s="10">
        <f>B5*C14</f>
        <v>7.9200000000000008</v>
      </c>
    </row>
    <row r="15" spans="1:6" x14ac:dyDescent="0.25">
      <c r="A15" s="13"/>
      <c r="B15" s="3"/>
      <c r="C15" s="3"/>
      <c r="D15" s="10"/>
    </row>
    <row r="16" spans="1:6" x14ac:dyDescent="0.25">
      <c r="A16" s="9" t="s">
        <v>9</v>
      </c>
      <c r="B16" s="3"/>
      <c r="C16" s="3">
        <f>SUM(C11:C13)</f>
        <v>5</v>
      </c>
      <c r="D16" s="10">
        <f>SUM(D11:D13)</f>
        <v>396</v>
      </c>
    </row>
    <row r="17" spans="1:4" x14ac:dyDescent="0.25">
      <c r="A17" s="14" t="s">
        <v>15</v>
      </c>
      <c r="B17" s="15"/>
      <c r="C17" s="15">
        <f>SUM(C11:C14)</f>
        <v>5.0999999999999996</v>
      </c>
      <c r="D17" s="16">
        <f>SUM(D11:D14)</f>
        <v>403.92</v>
      </c>
    </row>
    <row r="19" spans="1:4" x14ac:dyDescent="0.25">
      <c r="A19" s="18" t="s">
        <v>45</v>
      </c>
      <c r="B19" s="7"/>
      <c r="C19" s="7"/>
      <c r="D19" s="8"/>
    </row>
    <row r="20" spans="1:4" x14ac:dyDescent="0.25">
      <c r="A20" s="9"/>
      <c r="B20" s="3"/>
      <c r="C20" s="3"/>
      <c r="D20" s="10"/>
    </row>
    <row r="21" spans="1:4" x14ac:dyDescent="0.25">
      <c r="A21" s="19" t="s">
        <v>1</v>
      </c>
      <c r="B21" s="4" t="s">
        <v>2</v>
      </c>
      <c r="C21" s="4" t="s">
        <v>3</v>
      </c>
      <c r="D21" s="12" t="s">
        <v>4</v>
      </c>
    </row>
    <row r="22" spans="1:4" x14ac:dyDescent="0.25">
      <c r="A22" s="9" t="s">
        <v>6</v>
      </c>
      <c r="B22" s="3" t="s">
        <v>11</v>
      </c>
      <c r="C22" s="3">
        <v>1.95</v>
      </c>
      <c r="D22" s="10">
        <f>B5*C22</f>
        <v>154.44</v>
      </c>
    </row>
    <row r="23" spans="1:4" x14ac:dyDescent="0.25">
      <c r="A23" s="9" t="s">
        <v>16</v>
      </c>
      <c r="B23" s="3" t="s">
        <v>10</v>
      </c>
      <c r="C23" s="3">
        <v>1</v>
      </c>
      <c r="D23" s="10">
        <f>B5*C23</f>
        <v>79.2</v>
      </c>
    </row>
    <row r="24" spans="1:4" x14ac:dyDescent="0.25">
      <c r="A24" s="9" t="s">
        <v>17</v>
      </c>
      <c r="B24" s="3" t="s">
        <v>19</v>
      </c>
      <c r="C24" s="3">
        <v>0.3</v>
      </c>
      <c r="D24" s="10">
        <f>B5*C24</f>
        <v>23.76</v>
      </c>
    </row>
    <row r="25" spans="1:4" x14ac:dyDescent="0.25">
      <c r="A25" s="9" t="s">
        <v>18</v>
      </c>
      <c r="B25" s="3" t="s">
        <v>20</v>
      </c>
      <c r="C25" s="3">
        <v>0.25</v>
      </c>
      <c r="D25" s="10">
        <f>B5*C25</f>
        <v>19.8</v>
      </c>
    </row>
    <row r="26" spans="1:4" x14ac:dyDescent="0.25">
      <c r="A26" s="9"/>
      <c r="B26" s="3"/>
      <c r="C26" s="3"/>
      <c r="D26" s="10"/>
    </row>
    <row r="27" spans="1:4" x14ac:dyDescent="0.25">
      <c r="A27" s="9"/>
      <c r="B27" s="3"/>
      <c r="C27" s="3"/>
      <c r="D27" s="10"/>
    </row>
    <row r="28" spans="1:4" x14ac:dyDescent="0.25">
      <c r="A28" s="20" t="s">
        <v>9</v>
      </c>
      <c r="B28" s="15"/>
      <c r="C28" s="15">
        <f>SUM(C22:C25)</f>
        <v>3.5</v>
      </c>
      <c r="D28" s="16">
        <f>SUM(D22:D25)</f>
        <v>277.2</v>
      </c>
    </row>
    <row r="30" spans="1:4" x14ac:dyDescent="0.25">
      <c r="A30" s="21" t="s">
        <v>70</v>
      </c>
      <c r="B30" s="36"/>
    </row>
    <row r="31" spans="1:4" x14ac:dyDescent="0.25">
      <c r="A31" s="9"/>
      <c r="B31" s="10"/>
    </row>
    <row r="32" spans="1:4" x14ac:dyDescent="0.25">
      <c r="A32" s="19" t="s">
        <v>71</v>
      </c>
      <c r="B32" s="10">
        <v>14</v>
      </c>
    </row>
    <row r="33" spans="1:7" x14ac:dyDescent="0.25">
      <c r="A33" s="26" t="s">
        <v>72</v>
      </c>
      <c r="B33" s="16">
        <f>B32*B4</f>
        <v>168</v>
      </c>
    </row>
    <row r="34" spans="1:7" x14ac:dyDescent="0.25">
      <c r="A34" s="25"/>
      <c r="B34" s="10"/>
    </row>
    <row r="35" spans="1:7" x14ac:dyDescent="0.25">
      <c r="A35" s="21" t="s">
        <v>75</v>
      </c>
      <c r="B35" s="8"/>
      <c r="F35" s="34" t="s">
        <v>64</v>
      </c>
      <c r="G35" t="s">
        <v>76</v>
      </c>
    </row>
    <row r="36" spans="1:7" x14ac:dyDescent="0.25">
      <c r="A36" s="19"/>
      <c r="B36" s="10"/>
    </row>
    <row r="37" spans="1:7" x14ac:dyDescent="0.25">
      <c r="A37" s="22" t="s">
        <v>22</v>
      </c>
      <c r="B37" s="16">
        <f>B33-(B39*B40)</f>
        <v>156</v>
      </c>
    </row>
    <row r="38" spans="1:7" s="1" customFormat="1" x14ac:dyDescent="0.25"/>
    <row r="39" spans="1:7" x14ac:dyDescent="0.25">
      <c r="A39" s="1" t="s">
        <v>23</v>
      </c>
      <c r="B39">
        <v>3</v>
      </c>
    </row>
    <row r="40" spans="1:7" x14ac:dyDescent="0.25">
      <c r="A40" s="1" t="s">
        <v>24</v>
      </c>
      <c r="B40">
        <v>4</v>
      </c>
    </row>
    <row r="42" spans="1:7" x14ac:dyDescent="0.25">
      <c r="A42" s="21" t="s">
        <v>44</v>
      </c>
      <c r="B42" s="8"/>
    </row>
    <row r="43" spans="1:7" x14ac:dyDescent="0.25">
      <c r="A43" s="19"/>
      <c r="B43" s="10"/>
    </row>
    <row r="44" spans="1:7" x14ac:dyDescent="0.25">
      <c r="A44" s="19" t="s">
        <v>25</v>
      </c>
      <c r="B44" s="10">
        <f>B37</f>
        <v>156</v>
      </c>
    </row>
    <row r="45" spans="1:7" x14ac:dyDescent="0.25">
      <c r="A45" s="22" t="s">
        <v>67</v>
      </c>
      <c r="B45" s="16">
        <f>B37</f>
        <v>156</v>
      </c>
    </row>
    <row r="47" spans="1:7" x14ac:dyDescent="0.25">
      <c r="A47" s="23" t="s">
        <v>43</v>
      </c>
      <c r="B47" s="7"/>
      <c r="C47" s="7"/>
      <c r="D47" s="8"/>
    </row>
    <row r="48" spans="1:7" x14ac:dyDescent="0.25">
      <c r="A48" s="9"/>
      <c r="B48" s="3"/>
      <c r="C48" s="3"/>
      <c r="D48" s="10"/>
    </row>
    <row r="49" spans="1:4" x14ac:dyDescent="0.25">
      <c r="A49" s="25" t="s">
        <v>1</v>
      </c>
      <c r="B49" s="4" t="s">
        <v>2</v>
      </c>
      <c r="C49" s="4" t="s">
        <v>3</v>
      </c>
      <c r="D49" s="12" t="s">
        <v>4</v>
      </c>
    </row>
    <row r="50" spans="1:4" x14ac:dyDescent="0.25">
      <c r="A50" s="9" t="s">
        <v>26</v>
      </c>
      <c r="B50" s="3" t="s">
        <v>10</v>
      </c>
      <c r="C50" s="3">
        <v>2.5</v>
      </c>
      <c r="D50" s="10">
        <f>B6*C50</f>
        <v>22</v>
      </c>
    </row>
    <row r="51" spans="1:4" x14ac:dyDescent="0.25">
      <c r="A51" s="24" t="s">
        <v>27</v>
      </c>
      <c r="B51" s="3" t="s">
        <v>28</v>
      </c>
      <c r="C51" s="3">
        <v>2.5</v>
      </c>
      <c r="D51" s="10">
        <f>B6*C51</f>
        <v>22</v>
      </c>
    </row>
    <row r="52" spans="1:4" x14ac:dyDescent="0.25">
      <c r="A52" s="9" t="s">
        <v>29</v>
      </c>
      <c r="B52" s="3" t="s">
        <v>11</v>
      </c>
      <c r="C52" s="3">
        <v>1</v>
      </c>
      <c r="D52" s="10">
        <f>B6*C52</f>
        <v>8.8000000000000007</v>
      </c>
    </row>
    <row r="53" spans="1:4" x14ac:dyDescent="0.25">
      <c r="A53" s="9"/>
      <c r="B53" s="3"/>
      <c r="C53" s="3"/>
      <c r="D53" s="10"/>
    </row>
    <row r="54" spans="1:4" x14ac:dyDescent="0.25">
      <c r="A54" s="20" t="s">
        <v>9</v>
      </c>
      <c r="B54" s="15"/>
      <c r="C54" s="15">
        <f>SUM(C50:C52)</f>
        <v>6</v>
      </c>
      <c r="D54" s="16">
        <f>SUM(D50:D52)</f>
        <v>52.8</v>
      </c>
    </row>
    <row r="56" spans="1:4" x14ac:dyDescent="0.25">
      <c r="A56" s="21" t="s">
        <v>42</v>
      </c>
      <c r="B56" s="8"/>
    </row>
    <row r="57" spans="1:4" x14ac:dyDescent="0.25">
      <c r="A57" s="9"/>
      <c r="B57" s="10"/>
    </row>
    <row r="58" spans="1:4" x14ac:dyDescent="0.25">
      <c r="A58" s="19" t="s">
        <v>25</v>
      </c>
      <c r="B58" s="10">
        <v>26</v>
      </c>
    </row>
    <row r="59" spans="1:4" x14ac:dyDescent="0.25">
      <c r="A59" s="22" t="s">
        <v>66</v>
      </c>
      <c r="B59" s="16">
        <f>0.9*B58</f>
        <v>23.400000000000002</v>
      </c>
    </row>
    <row r="61" spans="1:4" x14ac:dyDescent="0.25">
      <c r="A61" s="23" t="s">
        <v>41</v>
      </c>
      <c r="B61" s="7"/>
      <c r="C61" s="7"/>
      <c r="D61" s="8"/>
    </row>
    <row r="62" spans="1:4" x14ac:dyDescent="0.25">
      <c r="A62" s="9"/>
      <c r="B62" s="3"/>
      <c r="C62" s="3"/>
      <c r="D62" s="10"/>
    </row>
    <row r="63" spans="1:4" x14ac:dyDescent="0.25">
      <c r="A63" s="25" t="s">
        <v>1</v>
      </c>
      <c r="B63" s="4" t="s">
        <v>2</v>
      </c>
      <c r="C63" s="4" t="s">
        <v>3</v>
      </c>
      <c r="D63" s="12" t="s">
        <v>4</v>
      </c>
    </row>
    <row r="64" spans="1:4" x14ac:dyDescent="0.25">
      <c r="A64" s="25" t="s">
        <v>16</v>
      </c>
      <c r="B64" s="3" t="s">
        <v>10</v>
      </c>
      <c r="C64" s="3">
        <v>5</v>
      </c>
      <c r="D64" s="10">
        <f>B6*C64</f>
        <v>44</v>
      </c>
    </row>
    <row r="65" spans="1:4" x14ac:dyDescent="0.25">
      <c r="A65" s="25" t="s">
        <v>30</v>
      </c>
      <c r="B65" s="3" t="s">
        <v>32</v>
      </c>
      <c r="C65" s="3">
        <v>1</v>
      </c>
      <c r="D65" s="10">
        <f>B6*C65</f>
        <v>8.8000000000000007</v>
      </c>
    </row>
    <row r="66" spans="1:4" x14ac:dyDescent="0.25">
      <c r="A66" s="25" t="s">
        <v>31</v>
      </c>
      <c r="B66" s="3" t="s">
        <v>33</v>
      </c>
      <c r="C66" s="3">
        <v>3</v>
      </c>
      <c r="D66" s="10">
        <f>B6*C66</f>
        <v>26.400000000000002</v>
      </c>
    </row>
    <row r="67" spans="1:4" x14ac:dyDescent="0.25">
      <c r="A67" s="25"/>
      <c r="B67" s="3"/>
      <c r="C67" s="3"/>
      <c r="D67" s="10"/>
    </row>
    <row r="68" spans="1:4" x14ac:dyDescent="0.25">
      <c r="A68" s="26" t="s">
        <v>9</v>
      </c>
      <c r="B68" s="15"/>
      <c r="C68" s="15">
        <f>SUM(C64:C66)</f>
        <v>9</v>
      </c>
      <c r="D68" s="16">
        <f>SUM(D64:D66)</f>
        <v>79.2</v>
      </c>
    </row>
    <row r="70" spans="1:4" x14ac:dyDescent="0.25">
      <c r="A70" s="21" t="s">
        <v>40</v>
      </c>
      <c r="B70" s="8"/>
    </row>
    <row r="71" spans="1:4" x14ac:dyDescent="0.25">
      <c r="A71" s="9"/>
      <c r="B71" s="10"/>
    </row>
    <row r="72" spans="1:4" x14ac:dyDescent="0.25">
      <c r="A72" s="19" t="s">
        <v>25</v>
      </c>
      <c r="B72" s="10">
        <v>50</v>
      </c>
    </row>
    <row r="73" spans="1:4" x14ac:dyDescent="0.25">
      <c r="A73" s="22" t="s">
        <v>66</v>
      </c>
      <c r="B73" s="16">
        <f>0.9*B72</f>
        <v>45</v>
      </c>
    </row>
    <row r="75" spans="1:4" x14ac:dyDescent="0.25">
      <c r="A75" s="23" t="s">
        <v>39</v>
      </c>
      <c r="B75" s="7"/>
      <c r="C75" s="7"/>
      <c r="D75" s="8"/>
    </row>
    <row r="76" spans="1:4" x14ac:dyDescent="0.25">
      <c r="A76" s="9"/>
      <c r="B76" s="3"/>
      <c r="C76" s="3"/>
      <c r="D76" s="10"/>
    </row>
    <row r="77" spans="1:4" x14ac:dyDescent="0.25">
      <c r="A77" s="25" t="s">
        <v>1</v>
      </c>
      <c r="B77" s="4" t="s">
        <v>2</v>
      </c>
      <c r="C77" s="4" t="s">
        <v>3</v>
      </c>
      <c r="D77" s="12" t="s">
        <v>4</v>
      </c>
    </row>
    <row r="78" spans="1:4" x14ac:dyDescent="0.25">
      <c r="A78" s="19" t="s">
        <v>16</v>
      </c>
      <c r="B78" s="3" t="s">
        <v>10</v>
      </c>
      <c r="C78" s="3">
        <v>5</v>
      </c>
      <c r="D78" s="10">
        <f>C78*B6</f>
        <v>44</v>
      </c>
    </row>
    <row r="79" spans="1:4" x14ac:dyDescent="0.25">
      <c r="A79" s="25" t="s">
        <v>34</v>
      </c>
      <c r="B79" s="3" t="s">
        <v>36</v>
      </c>
      <c r="C79" s="3">
        <v>1</v>
      </c>
      <c r="D79" s="10">
        <f>C79*B6</f>
        <v>8.8000000000000007</v>
      </c>
    </row>
    <row r="80" spans="1:4" x14ac:dyDescent="0.25">
      <c r="A80" s="19" t="s">
        <v>17</v>
      </c>
      <c r="B80" s="3" t="s">
        <v>37</v>
      </c>
      <c r="C80" s="3">
        <v>0.5</v>
      </c>
      <c r="D80" s="10">
        <f>C80*B6</f>
        <v>4.4000000000000004</v>
      </c>
    </row>
    <row r="81" spans="1:6" x14ac:dyDescent="0.25">
      <c r="A81" s="25" t="s">
        <v>35</v>
      </c>
      <c r="B81" s="3" t="s">
        <v>38</v>
      </c>
      <c r="C81" s="3">
        <v>0.5</v>
      </c>
      <c r="D81" s="10">
        <f>C81*B6</f>
        <v>4.4000000000000004</v>
      </c>
    </row>
    <row r="82" spans="1:6" x14ac:dyDescent="0.25">
      <c r="A82" s="9"/>
      <c r="B82" s="3"/>
      <c r="C82" s="3"/>
      <c r="D82" s="10"/>
    </row>
    <row r="83" spans="1:6" x14ac:dyDescent="0.25">
      <c r="A83" s="26" t="s">
        <v>9</v>
      </c>
      <c r="B83" s="15"/>
      <c r="C83" s="15">
        <f>SUM(C78:C81)</f>
        <v>7</v>
      </c>
      <c r="D83" s="16">
        <f>SUM(D78:D81)</f>
        <v>61.599999999999994</v>
      </c>
    </row>
    <row r="85" spans="1:6" x14ac:dyDescent="0.25">
      <c r="A85" s="23" t="s">
        <v>47</v>
      </c>
      <c r="B85" s="8"/>
      <c r="F85" s="34" t="s">
        <v>64</v>
      </c>
    </row>
    <row r="86" spans="1:6" x14ac:dyDescent="0.25">
      <c r="A86" s="9"/>
      <c r="B86" s="10"/>
      <c r="F86" t="s">
        <v>68</v>
      </c>
    </row>
    <row r="87" spans="1:6" x14ac:dyDescent="0.25">
      <c r="A87" s="19" t="s">
        <v>25</v>
      </c>
      <c r="B87" s="10">
        <v>50</v>
      </c>
    </row>
    <row r="88" spans="1:6" x14ac:dyDescent="0.25">
      <c r="A88" s="19" t="s">
        <v>48</v>
      </c>
      <c r="B88" s="10">
        <f>0.7*50</f>
        <v>35</v>
      </c>
    </row>
    <row r="89" spans="1:6" x14ac:dyDescent="0.25">
      <c r="A89" s="22" t="s">
        <v>49</v>
      </c>
      <c r="B89" s="16">
        <f>0.8*50</f>
        <v>40</v>
      </c>
    </row>
    <row r="90" spans="1:6" x14ac:dyDescent="0.25">
      <c r="A90" s="4"/>
      <c r="B90" s="3"/>
    </row>
    <row r="91" spans="1:6" x14ac:dyDescent="0.25">
      <c r="A91" s="4"/>
      <c r="B91" s="3"/>
    </row>
    <row r="93" spans="1:6" x14ac:dyDescent="0.25">
      <c r="A93" s="23" t="s">
        <v>50</v>
      </c>
      <c r="B93" s="7"/>
      <c r="C93" s="7"/>
      <c r="D93" s="8"/>
    </row>
    <row r="94" spans="1:6" x14ac:dyDescent="0.25">
      <c r="A94" s="9"/>
      <c r="B94" s="3"/>
      <c r="C94" s="3"/>
      <c r="D94" s="10"/>
    </row>
    <row r="95" spans="1:6" x14ac:dyDescent="0.25">
      <c r="A95" s="23" t="s">
        <v>52</v>
      </c>
      <c r="B95" s="7"/>
      <c r="C95" s="7"/>
      <c r="D95" s="8"/>
    </row>
    <row r="96" spans="1:6" x14ac:dyDescent="0.25">
      <c r="A96" s="19" t="s">
        <v>53</v>
      </c>
      <c r="B96" s="4" t="s">
        <v>2</v>
      </c>
      <c r="C96" s="4" t="s">
        <v>3</v>
      </c>
      <c r="D96" s="12" t="s">
        <v>4</v>
      </c>
    </row>
    <row r="97" spans="1:4" x14ac:dyDescent="0.25">
      <c r="A97" s="25" t="s">
        <v>6</v>
      </c>
      <c r="B97" s="3" t="s">
        <v>11</v>
      </c>
      <c r="C97" s="3">
        <v>17.774999999999999</v>
      </c>
      <c r="D97" s="10">
        <f>B6*C97</f>
        <v>156.41999999999999</v>
      </c>
    </row>
    <row r="98" spans="1:4" x14ac:dyDescent="0.25">
      <c r="A98" s="19" t="s">
        <v>54</v>
      </c>
      <c r="B98" s="3" t="s">
        <v>58</v>
      </c>
      <c r="C98" s="3">
        <v>5</v>
      </c>
      <c r="D98" s="10">
        <f>B6*C98</f>
        <v>44</v>
      </c>
    </row>
    <row r="99" spans="1:4" x14ac:dyDescent="0.25">
      <c r="A99" s="19" t="s">
        <v>55</v>
      </c>
      <c r="B99" s="3" t="s">
        <v>19</v>
      </c>
      <c r="C99" s="3">
        <v>0.25</v>
      </c>
      <c r="D99" s="10">
        <f>B6*C99</f>
        <v>2.2000000000000002</v>
      </c>
    </row>
    <row r="100" spans="1:4" x14ac:dyDescent="0.25">
      <c r="A100" s="19" t="s">
        <v>56</v>
      </c>
      <c r="B100" s="3" t="s">
        <v>36</v>
      </c>
      <c r="C100" s="3">
        <v>0.625</v>
      </c>
      <c r="D100" s="10">
        <f>B6*C100</f>
        <v>5.5</v>
      </c>
    </row>
    <row r="101" spans="1:4" x14ac:dyDescent="0.25">
      <c r="A101" s="19" t="s">
        <v>51</v>
      </c>
      <c r="B101" s="3" t="s">
        <v>11</v>
      </c>
      <c r="C101" s="3">
        <v>0.35</v>
      </c>
      <c r="D101" s="10">
        <f>B6*C101</f>
        <v>3.08</v>
      </c>
    </row>
    <row r="102" spans="1:4" x14ac:dyDescent="0.25">
      <c r="A102" s="19" t="s">
        <v>57</v>
      </c>
      <c r="B102" s="3" t="s">
        <v>11</v>
      </c>
      <c r="C102" s="3">
        <v>1</v>
      </c>
      <c r="D102" s="10"/>
    </row>
    <row r="103" spans="1:4" x14ac:dyDescent="0.25">
      <c r="A103" s="9"/>
      <c r="B103" s="3"/>
      <c r="C103" s="3"/>
      <c r="D103" s="10"/>
    </row>
    <row r="104" spans="1:4" x14ac:dyDescent="0.25">
      <c r="A104" s="22" t="s">
        <v>9</v>
      </c>
      <c r="B104" s="15"/>
      <c r="C104" s="15">
        <f>SUM(C97:C102)</f>
        <v>25</v>
      </c>
      <c r="D104" s="16">
        <f>SUM(D97:D102)</f>
        <v>211.2</v>
      </c>
    </row>
    <row r="105" spans="1:4" x14ac:dyDescent="0.25">
      <c r="A105" s="9"/>
      <c r="B105" s="3"/>
      <c r="C105" s="3"/>
      <c r="D105" s="10"/>
    </row>
    <row r="106" spans="1:4" x14ac:dyDescent="0.25">
      <c r="A106" s="21" t="s">
        <v>59</v>
      </c>
      <c r="B106" s="7"/>
      <c r="C106" s="7"/>
      <c r="D106" s="8"/>
    </row>
    <row r="107" spans="1:4" x14ac:dyDescent="0.25">
      <c r="A107" s="19" t="s">
        <v>1</v>
      </c>
      <c r="B107" s="4" t="s">
        <v>2</v>
      </c>
      <c r="C107" s="4" t="s">
        <v>3</v>
      </c>
      <c r="D107" s="12" t="s">
        <v>4</v>
      </c>
    </row>
    <row r="108" spans="1:4" x14ac:dyDescent="0.25">
      <c r="A108" s="19" t="s">
        <v>60</v>
      </c>
      <c r="B108" s="3" t="s">
        <v>62</v>
      </c>
      <c r="C108" s="3">
        <v>12.5</v>
      </c>
      <c r="D108" s="10">
        <f>B6*C108</f>
        <v>110.00000000000001</v>
      </c>
    </row>
    <row r="109" spans="1:4" x14ac:dyDescent="0.25">
      <c r="A109" s="19" t="s">
        <v>6</v>
      </c>
      <c r="B109" s="3" t="s">
        <v>11</v>
      </c>
      <c r="C109" s="3">
        <v>10.5</v>
      </c>
      <c r="D109" s="10">
        <f>B6*C109</f>
        <v>92.4</v>
      </c>
    </row>
    <row r="110" spans="1:4" x14ac:dyDescent="0.25">
      <c r="A110" s="19" t="s">
        <v>61</v>
      </c>
      <c r="B110" s="3" t="s">
        <v>36</v>
      </c>
      <c r="C110" s="3">
        <v>1</v>
      </c>
      <c r="D110" s="10">
        <f>B6*C110</f>
        <v>8.8000000000000007</v>
      </c>
    </row>
    <row r="111" spans="1:4" x14ac:dyDescent="0.25">
      <c r="A111" s="19" t="s">
        <v>57</v>
      </c>
      <c r="B111" s="3" t="s">
        <v>11</v>
      </c>
      <c r="C111" s="3">
        <v>1</v>
      </c>
      <c r="D111" s="10"/>
    </row>
    <row r="112" spans="1:4" x14ac:dyDescent="0.25">
      <c r="A112" s="9"/>
      <c r="B112" s="3"/>
      <c r="C112" s="3"/>
      <c r="D112" s="10"/>
    </row>
    <row r="113" spans="1:6" x14ac:dyDescent="0.25">
      <c r="A113" s="22" t="s">
        <v>9</v>
      </c>
      <c r="B113" s="15"/>
      <c r="C113" s="15">
        <f>SUM(C108:C111)</f>
        <v>25</v>
      </c>
      <c r="D113" s="16">
        <f>SUM(D108:D110)</f>
        <v>211.20000000000005</v>
      </c>
    </row>
    <row r="115" spans="1:6" x14ac:dyDescent="0.25">
      <c r="A115" s="23" t="s">
        <v>63</v>
      </c>
      <c r="B115" s="7"/>
      <c r="C115" s="7"/>
      <c r="D115" s="8"/>
      <c r="E115" s="3"/>
      <c r="F115" s="34" t="s">
        <v>64</v>
      </c>
    </row>
    <row r="116" spans="1:6" x14ac:dyDescent="0.25">
      <c r="A116" s="9"/>
      <c r="B116" s="3"/>
      <c r="C116" s="3"/>
      <c r="D116" s="10"/>
      <c r="E116" s="3"/>
      <c r="F116" t="s">
        <v>65</v>
      </c>
    </row>
    <row r="117" spans="1:6" x14ac:dyDescent="0.25">
      <c r="A117" s="27" t="s">
        <v>52</v>
      </c>
      <c r="B117" s="33"/>
      <c r="C117" s="33"/>
      <c r="D117" s="28"/>
      <c r="E117" s="3"/>
    </row>
    <row r="118" spans="1:6" x14ac:dyDescent="0.25">
      <c r="A118" s="27" t="s">
        <v>53</v>
      </c>
      <c r="B118" s="32" t="s">
        <v>2</v>
      </c>
      <c r="C118" s="32" t="s">
        <v>3</v>
      </c>
      <c r="D118" s="35" t="s">
        <v>4</v>
      </c>
      <c r="E118" s="32"/>
    </row>
    <row r="119" spans="1:6" x14ac:dyDescent="0.25">
      <c r="A119" s="27" t="s">
        <v>6</v>
      </c>
      <c r="B119" s="33" t="s">
        <v>11</v>
      </c>
      <c r="C119" s="3">
        <f>C126-C120-C121-C122-C123-C124</f>
        <v>24.549999999999997</v>
      </c>
      <c r="D119" s="10">
        <f>B6*C119</f>
        <v>216.04</v>
      </c>
      <c r="E119" s="33"/>
    </row>
    <row r="120" spans="1:6" x14ac:dyDescent="0.25">
      <c r="A120" s="27" t="s">
        <v>54</v>
      </c>
      <c r="B120" s="33" t="s">
        <v>58</v>
      </c>
      <c r="C120" s="3">
        <f>C98*2</f>
        <v>10</v>
      </c>
      <c r="D120" s="10">
        <f>B6*C120</f>
        <v>88</v>
      </c>
      <c r="E120" s="33"/>
    </row>
    <row r="121" spans="1:6" x14ac:dyDescent="0.25">
      <c r="A121" s="27" t="s">
        <v>55</v>
      </c>
      <c r="B121" s="33" t="s">
        <v>19</v>
      </c>
      <c r="C121" s="3">
        <f>C99*2</f>
        <v>0.5</v>
      </c>
      <c r="D121" s="10">
        <f>B6*C121</f>
        <v>4.4000000000000004</v>
      </c>
      <c r="E121" s="33"/>
    </row>
    <row r="122" spans="1:6" x14ac:dyDescent="0.25">
      <c r="A122" s="27" t="s">
        <v>56</v>
      </c>
      <c r="B122" s="33" t="s">
        <v>36</v>
      </c>
      <c r="C122" s="3">
        <f>C100*2</f>
        <v>1.25</v>
      </c>
      <c r="D122" s="10">
        <f>B6*C122</f>
        <v>11</v>
      </c>
      <c r="E122" s="33"/>
    </row>
    <row r="123" spans="1:6" x14ac:dyDescent="0.25">
      <c r="A123" s="27" t="s">
        <v>51</v>
      </c>
      <c r="B123" s="33" t="s">
        <v>11</v>
      </c>
      <c r="C123" s="37">
        <f>C101*2</f>
        <v>0.7</v>
      </c>
      <c r="D123" s="10">
        <f>B6*C123</f>
        <v>6.16</v>
      </c>
      <c r="E123" s="33"/>
    </row>
    <row r="124" spans="1:6" x14ac:dyDescent="0.25">
      <c r="A124" s="27" t="s">
        <v>57</v>
      </c>
      <c r="B124" s="33" t="s">
        <v>11</v>
      </c>
      <c r="C124" s="3">
        <v>13</v>
      </c>
      <c r="D124" s="10">
        <f>B6*C124</f>
        <v>114.4</v>
      </c>
      <c r="E124" s="33"/>
    </row>
    <row r="125" spans="1:6" x14ac:dyDescent="0.25">
      <c r="A125" s="29"/>
      <c r="B125" s="33"/>
      <c r="C125" s="3"/>
      <c r="D125" s="10"/>
      <c r="E125" s="33"/>
    </row>
    <row r="126" spans="1:6" x14ac:dyDescent="0.25">
      <c r="A126" s="30" t="s">
        <v>9</v>
      </c>
      <c r="B126" s="31"/>
      <c r="C126" s="15">
        <v>50</v>
      </c>
      <c r="D126" s="16">
        <f>SUM(D119:D124)</f>
        <v>440</v>
      </c>
      <c r="E126" s="33"/>
    </row>
    <row r="128" spans="1:6" x14ac:dyDescent="0.25">
      <c r="A128" s="21" t="s">
        <v>69</v>
      </c>
      <c r="B128" s="8"/>
    </row>
    <row r="129" spans="1:2" x14ac:dyDescent="0.25">
      <c r="A129" s="9"/>
      <c r="B129" s="10"/>
    </row>
    <row r="130" spans="1:2" x14ac:dyDescent="0.25">
      <c r="A130" s="19" t="s">
        <v>25</v>
      </c>
      <c r="B130" s="10">
        <v>50</v>
      </c>
    </row>
    <row r="131" spans="1:2" x14ac:dyDescent="0.25">
      <c r="A131" s="22" t="s">
        <v>66</v>
      </c>
      <c r="B131" s="16">
        <f>0.9*B130</f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Lowell</dc:creator>
  <cp:lastModifiedBy>Windows User</cp:lastModifiedBy>
  <dcterms:created xsi:type="dcterms:W3CDTF">2016-08-02T23:13:35Z</dcterms:created>
  <dcterms:modified xsi:type="dcterms:W3CDTF">2018-10-09T20:05:24Z</dcterms:modified>
</cp:coreProperties>
</file>